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bened\Public First Dropbox\Policy and Research Team\Polling\Archived Work\2024\01 - ECF (Labour £28 Billion)\Results\"/>
    </mc:Choice>
  </mc:AlternateContent>
  <xr:revisionPtr revIDLastSave="0" documentId="13_ncr:1_{E3F5E549-DCD8-41BD-B5B7-CAEFE595BB6A}"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58" l="1"/>
  <c r="B18" i="157"/>
  <c r="B18" i="156"/>
  <c r="B18" i="155"/>
  <c r="B18" i="154"/>
  <c r="B16" i="153"/>
  <c r="B16" i="152"/>
  <c r="B22" i="151"/>
  <c r="B19" i="150"/>
  <c r="B18" i="149"/>
  <c r="B18" i="148"/>
  <c r="B18" i="147"/>
  <c r="B18" i="146"/>
  <c r="B18" i="145"/>
  <c r="B24" i="144"/>
  <c r="B24" i="143"/>
  <c r="B24" i="142"/>
  <c r="B24" i="141"/>
  <c r="B24" i="140"/>
  <c r="B24" i="139"/>
  <c r="B24" i="138"/>
  <c r="B24" i="137"/>
  <c r="B24" i="136"/>
  <c r="B24" i="135"/>
  <c r="B24" i="134"/>
  <c r="B24" i="133"/>
  <c r="B24" i="132"/>
  <c r="B24" i="131"/>
  <c r="B24" i="130"/>
  <c r="B24" i="129"/>
  <c r="B24" i="128"/>
  <c r="B24" i="127"/>
  <c r="B24" i="126"/>
  <c r="B24" i="125"/>
  <c r="B24" i="124"/>
  <c r="B24" i="123"/>
  <c r="B24" i="122"/>
  <c r="B24" i="121"/>
  <c r="B24" i="120"/>
  <c r="B24" i="119"/>
  <c r="B24" i="118"/>
  <c r="B24" i="117"/>
  <c r="B22" i="116"/>
  <c r="B22" i="115"/>
  <c r="B22" i="114"/>
  <c r="B18" i="113"/>
  <c r="B18" i="112"/>
  <c r="B18" i="111"/>
  <c r="B18" i="110"/>
  <c r="B18" i="109"/>
  <c r="B18" i="108"/>
  <c r="B18" i="107"/>
  <c r="B17" i="106"/>
  <c r="B22" i="105"/>
  <c r="B22" i="104"/>
  <c r="B22" i="103"/>
  <c r="B22" i="102"/>
  <c r="B19" i="101"/>
  <c r="B22" i="100"/>
  <c r="B24" i="99"/>
  <c r="B18" i="98"/>
  <c r="B21" i="97"/>
  <c r="B21" i="96"/>
  <c r="B21" i="95"/>
  <c r="B29" i="94"/>
  <c r="B23" i="93"/>
  <c r="B18" i="92"/>
  <c r="B18" i="91"/>
  <c r="B18" i="90"/>
  <c r="B27" i="89"/>
  <c r="B19" i="88"/>
  <c r="B18" i="87"/>
  <c r="B19" i="86"/>
  <c r="B18" i="85"/>
  <c r="B18" i="84"/>
  <c r="B18" i="83"/>
  <c r="B18" i="82"/>
  <c r="B18" i="81"/>
  <c r="B19" i="80"/>
  <c r="B19" i="79"/>
  <c r="B16" i="78"/>
  <c r="B21" i="77"/>
  <c r="B19" i="76"/>
  <c r="B19" i="75"/>
  <c r="B19" i="74"/>
  <c r="B19" i="73"/>
  <c r="B19" i="72"/>
  <c r="B18" i="71"/>
  <c r="B18" i="70"/>
  <c r="B18" i="69"/>
  <c r="B18" i="68"/>
  <c r="B18" i="67"/>
  <c r="B17" i="66"/>
  <c r="B25" i="65"/>
  <c r="B22" i="64"/>
  <c r="B22" i="63"/>
  <c r="B22" i="62"/>
  <c r="B22" i="61"/>
  <c r="B22" i="60"/>
  <c r="B22" i="59"/>
  <c r="B22" i="58"/>
  <c r="B22" i="57"/>
  <c r="B22" i="56"/>
  <c r="B22" i="55"/>
  <c r="B24" i="54"/>
  <c r="B18" i="53"/>
  <c r="B18" i="52"/>
  <c r="B18" i="51"/>
  <c r="B18" i="50"/>
  <c r="B18" i="49"/>
  <c r="B18" i="48"/>
  <c r="B18" i="47"/>
  <c r="B18" i="46"/>
  <c r="B18" i="45"/>
  <c r="B18" i="44"/>
  <c r="B18" i="43"/>
  <c r="B18" i="42"/>
  <c r="B18" i="41"/>
  <c r="B23" i="40"/>
  <c r="B23" i="39"/>
  <c r="B26" i="38"/>
  <c r="B26" i="37"/>
  <c r="B26" i="36"/>
  <c r="B18" i="35"/>
  <c r="B18" i="34"/>
  <c r="B18" i="33"/>
  <c r="B18" i="32"/>
  <c r="B18" i="31"/>
  <c r="B18" i="30"/>
  <c r="B18" i="29"/>
  <c r="B18" i="28"/>
  <c r="B18" i="27"/>
  <c r="B18" i="26"/>
  <c r="B18" i="25"/>
  <c r="B18" i="24"/>
  <c r="B29" i="23"/>
  <c r="B22" i="22"/>
  <c r="B22" i="21"/>
  <c r="B22" i="20"/>
  <c r="B22" i="19"/>
  <c r="B22" i="18"/>
  <c r="B22" i="17"/>
  <c r="B16" i="16"/>
  <c r="B16" i="15"/>
  <c r="B18" i="14"/>
  <c r="B18" i="13"/>
  <c r="B18" i="12"/>
  <c r="B18" i="11"/>
  <c r="B18" i="10"/>
  <c r="B18" i="9"/>
  <c r="B18" i="8"/>
  <c r="B18" i="7"/>
  <c r="B18" i="6"/>
  <c r="B21" i="5"/>
  <c r="B16" i="4"/>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D122" i="2"/>
  <c r="E121" i="2"/>
  <c r="D121" i="2"/>
  <c r="E120" i="2"/>
  <c r="D120" i="2"/>
  <c r="D119" i="2"/>
  <c r="E118" i="2"/>
  <c r="D118" i="2"/>
  <c r="E117" i="2"/>
  <c r="D117" i="2"/>
  <c r="E116" i="2"/>
  <c r="D116" i="2"/>
  <c r="E115" i="2"/>
  <c r="D115" i="2"/>
  <c r="E114" i="2"/>
  <c r="D114" i="2"/>
  <c r="E113" i="2"/>
  <c r="D113"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E96" i="2"/>
  <c r="D96"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D77" i="2"/>
  <c r="E76" i="2"/>
  <c r="D76" i="2"/>
  <c r="E75" i="2"/>
  <c r="D75" i="2"/>
  <c r="E74" i="2"/>
  <c r="D74" i="2"/>
  <c r="E73" i="2"/>
  <c r="D73" i="2"/>
  <c r="D72" i="2"/>
  <c r="E71"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<sst xmlns="http://schemas.openxmlformats.org/spreadsheetml/2006/main" count="14207" uniqueCount="544">
  <si>
    <t>Fieldwork:</t>
  </si>
  <si>
    <t>23rd Jan - 29th Jan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</si>
  <si>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</si>
  <si>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</si>
  <si>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</si>
  <si>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</si>
  <si>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</si>
  <si>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</si>
  <si>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</si>
  <si>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</si>
  <si>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</si>
  <si>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</si>
  <si>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</si>
  <si>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</si>
  <si>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</si>
  <si>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</si>
  <si>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</si>
  <si>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</si>
  <si>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</si>
  <si>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</si>
  <si>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</si>
  <si>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</si>
  <si>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</si>
  <si>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</si>
  <si>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</si>
  <si>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</si>
  <si>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</si>
  <si>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</si>
  <si>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</si>
  <si>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</si>
  <si>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</si>
  <si>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</si>
  <si>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</si>
  <si>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</si>
  <si>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</si>
  <si>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</si>
  <si>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</si>
  <si>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</si>
  <si>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</si>
  <si>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</si>
  <si>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</si>
  <si>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</si>
  <si>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</si>
  <si>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</si>
  <si>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</si>
  <si>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</si>
  <si>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</si>
  <si>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</si>
  <si>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</si>
  <si>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</si>
  <si>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</si>
  <si>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</si>
  <si>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</si>
  <si>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</si>
  <si>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</si>
  <si>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Working full time</t>
  </si>
  <si>
    <t>Working part time</t>
  </si>
  <si>
    <t>Student</t>
  </si>
  <si>
    <t>Retired</t>
  </si>
  <si>
    <t>Not working</t>
  </si>
  <si>
    <t>Less than £20,000</t>
  </si>
  <si>
    <t>£20,000 - £39,999</t>
  </si>
  <si>
    <t>£40,000 - £59,999</t>
  </si>
  <si>
    <t>£60,000 or more</t>
  </si>
  <si>
    <t>Cannot afford costs</t>
  </si>
  <si>
    <t>Struggle to make ends meet</t>
  </si>
  <si>
    <t>No money for Luxuries</t>
  </si>
  <si>
    <t>Relatively comfortable</t>
  </si>
  <si>
    <t>Very comfortable</t>
  </si>
  <si>
    <t>Yes</t>
  </si>
  <si>
    <t>No</t>
  </si>
  <si>
    <t>Owned outright</t>
  </si>
  <si>
    <t>Owned with a mortgage or loan</t>
  </si>
  <si>
    <t>Rented from the council</t>
  </si>
  <si>
    <t>Rented from a housing association</t>
  </si>
  <si>
    <t>Privately rented</t>
  </si>
  <si>
    <t>Rent free</t>
  </si>
  <si>
    <t>Gender</t>
  </si>
  <si>
    <t>Age</t>
  </si>
  <si>
    <t>Social Grade</t>
  </si>
  <si>
    <t>Region</t>
  </si>
  <si>
    <t>EU 2016 Vote</t>
  </si>
  <si>
    <t>2019</t>
  </si>
  <si>
    <t>Voting Intention</t>
  </si>
  <si>
    <t>Education</t>
  </si>
  <si>
    <t>Work Status</t>
  </si>
  <si>
    <t>Grouped Income</t>
  </si>
  <si>
    <t>Financial Comfort</t>
  </si>
  <si>
    <t>Children</t>
  </si>
  <si>
    <t>Tenure</t>
  </si>
  <si>
    <t>Rishi Sunak</t>
  </si>
  <si>
    <t>Keir Starmer</t>
  </si>
  <si>
    <t>Don’t Know</t>
  </si>
  <si>
    <t xml:space="preserve"> At the moment, which of the following party leaders do you think would be the better Prime Minister for the UK?</t>
  </si>
  <si>
    <t>BASE: All Respondents</t>
  </si>
  <si>
    <t>Fieldwork:  23rd Jan - 29th Jan 2024</t>
  </si>
  <si>
    <t>Data weighted by interlocking age &amp; gender, region and social grade to Nationally Representative Proportions</t>
  </si>
  <si>
    <t>1 - very left wing</t>
  </si>
  <si>
    <t>2</t>
  </si>
  <si>
    <t>3</t>
  </si>
  <si>
    <t>4 - Centre</t>
  </si>
  <si>
    <t>5</t>
  </si>
  <si>
    <t>6</t>
  </si>
  <si>
    <t>7 - very right wing</t>
  </si>
  <si>
    <t>Don't Know</t>
  </si>
  <si>
    <t xml:space="preserve"> If you had to position your political views on a scale of 1 to 7, where 1 indicates “very left wing”, 7 indicates “very right wing”, and 4 indicates centre, how would you position yourself</t>
  </si>
  <si>
    <t xml:space="preserve"> Keeps his promises</t>
  </si>
  <si>
    <t xml:space="preserve"> Changes his mind a lot</t>
  </si>
  <si>
    <t xml:space="preserve"> Cares about the environment</t>
  </si>
  <si>
    <t xml:space="preserve"> Has no principles</t>
  </si>
  <si>
    <t xml:space="preserve"> Will say anything to get elected</t>
  </si>
  <si>
    <t xml:space="preserve"> Understands the challenges people in the UK face</t>
  </si>
  <si>
    <t xml:space="preserve"> Would be a good representative for the UK</t>
  </si>
  <si>
    <t xml:space="preserve"> Is planning for the future</t>
  </si>
  <si>
    <t>Applies only to Keir Starmer</t>
  </si>
  <si>
    <t>Applies to both Keir Starmer and Rishi Sunak</t>
  </si>
  <si>
    <t>Applies only to Rishi Sunak</t>
  </si>
  <si>
    <t>Applies to neither of them</t>
  </si>
  <si>
    <t>Grid Summary: For each of the following, do you think this applies to Rishi Sunak, Keir Starmer, both of them or neither of them?</t>
  </si>
  <si>
    <t>For each of the following, do you think this applies to Rishi Sunak, Keir Starmer, both of them or neither of them?: Keeps his promises</t>
  </si>
  <si>
    <t>For each of the following, do you think this applies to Rishi Sunak, Keir Starmer, both of them or neither of them?: Changes his mind a lot</t>
  </si>
  <si>
    <t>For each of the following, do you think this applies to Rishi Sunak, Keir Starmer, both of them or neither of them?: Cares about the environment</t>
  </si>
  <si>
    <t>For each of the following, do you think this applies to Rishi Sunak, Keir Starmer, both of them or neither of them?: Has no principles</t>
  </si>
  <si>
    <t>For each of the following, do you think this applies to Rishi Sunak, Keir Starmer, both of them or neither of them?: Will say anything to get elected</t>
  </si>
  <si>
    <t>For each of the following, do you think this applies to Rishi Sunak, Keir Starmer, both of them or neither of them?: Understands the challenges people in the UK face</t>
  </si>
  <si>
    <t>For each of the following, do you think this applies to Rishi Sunak, Keir Starmer, both of them or neither of them?: Would be a good representative for the UK</t>
  </si>
  <si>
    <t>For each of the following, do you think this applies to Rishi Sunak, Keir Starmer, both of them or neither of them?: Is planning for the future</t>
  </si>
  <si>
    <t>I am voting for the Labour Party because I like the Labour Party</t>
  </si>
  <si>
    <t>I am voting for the Labour Party because I do not like the alternatives</t>
  </si>
  <si>
    <t>0</t>
  </si>
  <si>
    <t>*</t>
  </si>
  <si>
    <t xml:space="preserve"> You said you were planning to vote for the Labour Party. Which of the following best explains why?</t>
  </si>
  <si>
    <t>I am voting for the Conservative Party because I like the Conservative Party</t>
  </si>
  <si>
    <t>I am voting for the Conservative Party because I do not like the alternatives</t>
  </si>
  <si>
    <t xml:space="preserve"> You said you were planning to vote for the Conservative Party. Which of the following best explains why?</t>
  </si>
  <si>
    <t xml:space="preserve"> I am sick of politics</t>
  </si>
  <si>
    <t xml:space="preserve"> I am excited about the prospect of a change of Government</t>
  </si>
  <si>
    <t xml:space="preserve"> If the Labour Party won the next general election things in the UK would genuinely change</t>
  </si>
  <si>
    <t xml:space="preserve"> I do not like any of the political parties at the moment</t>
  </si>
  <si>
    <t xml:space="preserve"> It doesn't really matter which party wins the next general election, as nothing will change</t>
  </si>
  <si>
    <t>Strongly agree</t>
  </si>
  <si>
    <t>Somewhat agree</t>
  </si>
  <si>
    <t>Neither agree nor disagree</t>
  </si>
  <si>
    <t>Somewhat disagree</t>
  </si>
  <si>
    <t>Strongly disagree</t>
  </si>
  <si>
    <t>Don’t know</t>
  </si>
  <si>
    <t>Total Agree:</t>
  </si>
  <si>
    <t>Total Disagree:</t>
  </si>
  <si>
    <t>Net:</t>
  </si>
  <si>
    <t>Grid Summary: Do you agree or disagree with the following?</t>
  </si>
  <si>
    <t>Do you agree or disagree with the following?: If the Labour Party won the next general election things in the UK would genuinely change</t>
  </si>
  <si>
    <t>Do you agree or disagree with the following?: It doesn't really matter which party wins the next general election, as nothing will change</t>
  </si>
  <si>
    <t>Do you agree or disagree with the following?: I do not like any of the political parties at the moment</t>
  </si>
  <si>
    <t>Do you agree or disagree with the following?: I am sick of politics</t>
  </si>
  <si>
    <t>Do you agree or disagree with the following?: I am excited about the prospect of a change of Government</t>
  </si>
  <si>
    <t>Cost of living</t>
  </si>
  <si>
    <t>Quality of the NHS</t>
  </si>
  <si>
    <t>State of the economy</t>
  </si>
  <si>
    <t>Levels of immigration</t>
  </si>
  <si>
    <t>Threat of climate change</t>
  </si>
  <si>
    <t>Availability of housing</t>
  </si>
  <si>
    <t>Levels of crime</t>
  </si>
  <si>
    <t>Britain leaving the EU</t>
  </si>
  <si>
    <t>Level of taxation</t>
  </si>
  <si>
    <t>Number of people on welfare</t>
  </si>
  <si>
    <t>State of Britain’s Armed Forces</t>
  </si>
  <si>
    <t>Threat of terrorism</t>
  </si>
  <si>
    <t>Quality / cost of public transport</t>
  </si>
  <si>
    <t>Quality of and access to schools / universities</t>
  </si>
  <si>
    <t>Access to good pensions</t>
  </si>
  <si>
    <t>None of the above</t>
  </si>
  <si>
    <t>Which do you think are the most important issues facing the country at this time? Please select up to three.</t>
  </si>
  <si>
    <t xml:space="preserve"> Increasing defence spending</t>
  </si>
  <si>
    <t xml:space="preserve"> Reducing the number of “Small Boats” crossing the Channel</t>
  </si>
  <si>
    <t xml:space="preserve"> Reducing taxes for people like me</t>
  </si>
  <si>
    <t xml:space="preserve"> Taking action on climate change</t>
  </si>
  <si>
    <t xml:space="preserve"> Lowering the cost of housing</t>
  </si>
  <si>
    <t xml:space="preserve"> Raising wages / the quality of existing jobs</t>
  </si>
  <si>
    <t xml:space="preserve"> Improving the quality of schools in the UK</t>
  </si>
  <si>
    <t xml:space="preserve"> Generating more economic growth</t>
  </si>
  <si>
    <t xml:space="preserve"> Reducing levels of crime</t>
  </si>
  <si>
    <t xml:space="preserve"> Reducing the cost of energy bills</t>
  </si>
  <si>
    <t xml:space="preserve"> Improving the quality of NHS services</t>
  </si>
  <si>
    <t>Very important</t>
  </si>
  <si>
    <t>Somewhat important</t>
  </si>
  <si>
    <t>Not very important</t>
  </si>
  <si>
    <t>Not important at all</t>
  </si>
  <si>
    <t>Grid Summary: How important or unimportant are each of the following?</t>
  </si>
  <si>
    <t>How important or unimportant are each of the following?: Improving the quality of NHS services</t>
  </si>
  <si>
    <t>How important or unimportant are each of the following?: Generating more economic growth</t>
  </si>
  <si>
    <t>How important or unimportant are each of the following?: Raising wages / the quality of existing jobs</t>
  </si>
  <si>
    <t>How important or unimportant are each of the following?: Taking action on climate change</t>
  </si>
  <si>
    <t>How important or unimportant are each of the following?: Reducing the cost of energy bills</t>
  </si>
  <si>
    <t>How important or unimportant are each of the following?: Reducing the number of “Small Boats” crossing the Channel</t>
  </si>
  <si>
    <t>How important or unimportant are each of the following?: Reducing levels of crime</t>
  </si>
  <si>
    <t>How important or unimportant are each of the following?: Lowering the cost of housing</t>
  </si>
  <si>
    <t>How important or unimportant are each of the following?: Reducing taxes for people like me</t>
  </si>
  <si>
    <t>How important or unimportant are each of the following?: Improving the quality of schools in the UK</t>
  </si>
  <si>
    <t>How important or unimportant are each of the following?: Increasing defence spending</t>
  </si>
  <si>
    <t>Improving the quality of NHS services</t>
  </si>
  <si>
    <t>Reducing the cost of energy bills</t>
  </si>
  <si>
    <t>Generating more economic growth</t>
  </si>
  <si>
    <t>Reducing the number of “Small Boats” crossing the Channel</t>
  </si>
  <si>
    <t>Lowering the cost of housing</t>
  </si>
  <si>
    <t>Raising wages / the quality of existing jobs</t>
  </si>
  <si>
    <t>Taking action on climate change</t>
  </si>
  <si>
    <t>Reducing taxes for people like me</t>
  </si>
  <si>
    <t>Reducing levels of crime</t>
  </si>
  <si>
    <t>Improving the quality of schools in the UK</t>
  </si>
  <si>
    <t>Increasing defence spending</t>
  </si>
  <si>
    <t>Which, if any, of the following issues do you think the next Government of the UK should prioritise? Please select up to three.</t>
  </si>
  <si>
    <t>Which, if any, of the following issues do you think the Labour Party under Keir Starmer would prioritise if they won the next election? Please select up to three.</t>
  </si>
  <si>
    <t>Which, if any, of the following issues do you think the Conservative Party under Rishi Sunak would prioritise if they won the next election? Please select up to three.</t>
  </si>
  <si>
    <t>Green Party</t>
  </si>
  <si>
    <t>Reform UK (formerly The Brexit Party)</t>
  </si>
  <si>
    <t>The SNP</t>
  </si>
  <si>
    <t>Sinn Fein</t>
  </si>
  <si>
    <t>Plaid Cymru</t>
  </si>
  <si>
    <t>Another party (Please specify)</t>
  </si>
  <si>
    <t xml:space="preserve"> Looking at the UK political parties, which do you think has the best policies on the environment?</t>
  </si>
  <si>
    <t xml:space="preserve"> Looking at the UK political parties, which do you think has the best policies on the economy?</t>
  </si>
  <si>
    <t>Labour would more effective at this</t>
  </si>
  <si>
    <t>Labour and the Conservatives would be equally effective at this</t>
  </si>
  <si>
    <t>The Conservatives would be more effective at this</t>
  </si>
  <si>
    <t>Neither will be effective at this</t>
  </si>
  <si>
    <t>Grid Summary: For each of the following, please say whether you think Labour or the Conservatives would be more effective at dealing with them.</t>
  </si>
  <si>
    <t>For each of the following, please say whether you think Labour or the Conservatives would be more effective at dealing with them.: Improving the quality of NHS services</t>
  </si>
  <si>
    <t>For each of the following, please say whether you think Labour or the Conservatives would be more effective at dealing with them.: Generating more economic growth</t>
  </si>
  <si>
    <t>For each of the following, please say whether you think Labour or the Conservatives would be more effective at dealing with them.: Raising wages / the quality of existing jobs</t>
  </si>
  <si>
    <t>For each of the following, please say whether you think Labour or the Conservatives would be more effective at dealing with them.: Taking action on climate change</t>
  </si>
  <si>
    <t>For each of the following, please say whether you think Labour or the Conservatives would be more effective at dealing with them.: Reducing the cost of energy bills</t>
  </si>
  <si>
    <t>For each of the following, please say whether you think Labour or the Conservatives would be more effective at dealing with them.: Reducing the number of “Small Boats” crossing the Channel</t>
  </si>
  <si>
    <t>Grid Summary: And for each of the following, please say whether you think Labour or the Conservatives would be more effective at dealing with them.</t>
  </si>
  <si>
    <t>And for each of the following, please say whether you think Labour or the Conservatives would be more effective at dealing with them.: Reducing levels of crime</t>
  </si>
  <si>
    <t>And for each of the following, please say whether you think Labour or the Conservatives would be more effective at dealing with them.: Lowering the cost of housing</t>
  </si>
  <si>
    <t>And for each of the following, please say whether you think Labour or the Conservatives would be more effective at dealing with them.: Reducing taxes for people like me</t>
  </si>
  <si>
    <t>And for each of the following, please say whether you think Labour or the Conservatives would be more effective at dealing with them.: Improving the quality of schools in the UK</t>
  </si>
  <si>
    <t>And for each of the following, please say whether you think Labour or the Conservatives would be more effective at dealing with them.: Increasing defence spending</t>
  </si>
  <si>
    <t>It is just time for a change in government</t>
  </si>
  <si>
    <t>Labour would deal with issues that matter to people like me</t>
  </si>
  <si>
    <t>I do not like the Conserative Party</t>
  </si>
  <si>
    <t>Labour would be a safe pair of hands after a chaotic few years</t>
  </si>
  <si>
    <t>I do not like Rishi Sunak</t>
  </si>
  <si>
    <t>Labour has specific policies that appeal to me more</t>
  </si>
  <si>
    <t>I like the Labour party</t>
  </si>
  <si>
    <t>I like Keir Starmer</t>
  </si>
  <si>
    <t>I have always voted for the Labour Party</t>
  </si>
  <si>
    <t>You said you’re planning on voting for the Labour Party at the next election. Which, if any, of the following best explains why this is? Please select all that apply.</t>
  </si>
  <si>
    <t xml:space="preserve"> Using the UK’s intelligence and counter-terrorism teams to deal with people smuggling gangs</t>
  </si>
  <si>
    <t xml:space="preserve"> Hire 13,000 more police officers for neighbourhood policing</t>
  </si>
  <si>
    <t xml:space="preserve"> Set up a new Office for Value for Money to ensure all taxpayers’ money is spent wisely</t>
  </si>
  <si>
    <t xml:space="preserve"> End hotel use for asylum seekers by clearing the asylum backlog with more staff to process claims and return people to safe countries</t>
  </si>
  <si>
    <t xml:space="preserve"> Implementing “fiscal rules”, meaning the government will not spend more than it raises in tax</t>
  </si>
  <si>
    <t xml:space="preserve"> Create a government-owned energy company to invest in new wind turbines and solar farms within the UK</t>
  </si>
  <si>
    <t xml:space="preserve"> Create breakfast clubs in every primary school</t>
  </si>
  <si>
    <t xml:space="preserve"> End tax breaks for private schools and use the money to hire more teachers</t>
  </si>
  <si>
    <t xml:space="preserve"> Spend £28 billion a year on “green improvements” (e.g. building new wind turbines, solar panels, insulating homes, planting more trees, developing energy-storage batteries)</t>
  </si>
  <si>
    <t>Strongly support</t>
  </si>
  <si>
    <t>Somewhat support</t>
  </si>
  <si>
    <t>Neither support nor oppose</t>
  </si>
  <si>
    <t>Somewhat oppose</t>
  </si>
  <si>
    <t>Strongly oppose</t>
  </si>
  <si>
    <t>Total Support:</t>
  </si>
  <si>
    <t>Total Oppose:</t>
  </si>
  <si>
    <t>Grid Summary: To what extent would you support or oppose the following policies?</t>
  </si>
  <si>
    <t>To what extent would you support or oppose the following policies?: Implementing “fiscal rules”, meaning the government will not spend more than it raises in tax</t>
  </si>
  <si>
    <t>To what extent would you support or oppose the following policies?: Set up a new Office for Value for Money to ensure all taxpayers’ money is spent wisely</t>
  </si>
  <si>
    <t>To what extent would you support or oppose the following policies?: Using the UK’s intelligence and counter-terrorism teams to deal with people smuggling gangs</t>
  </si>
  <si>
    <t>To what extent would you support or oppose the following policies?: End hotel use for asylum seekers by clearing the asylum backlog with more staff to process claims and return people to safe countries</t>
  </si>
  <si>
    <t>To what extent would you support or oppose the following policies?: Create a government-owned energy company to invest in new wind turbines and solar farms within the UK</t>
  </si>
  <si>
    <t>To what extent would you support or oppose the following policies?: Spend £28 billion a year on “green improvements” (e.g. building new wind turbines, solar panels, insulating homes, planting more trees, developing energy-storage batteries)</t>
  </si>
  <si>
    <t>To what extent would you support or oppose the following policies?: Hire 13,000 more police officers for neighbourhood policing</t>
  </si>
  <si>
    <t>To what extent would you support or oppose the following policies?: Create breakfast clubs in every primary school</t>
  </si>
  <si>
    <t>To what extent would you support or oppose the following policies?: End tax breaks for private schools and use the money to hire more teachers</t>
  </si>
  <si>
    <t>Create a government-owned energy company to invest in new wind turbines and solar farms within the UK</t>
  </si>
  <si>
    <t>Hire 13,000 more police officers for neighbourhood policing</t>
  </si>
  <si>
    <t>End hotel use for asylum seekers by clearing the asylum backlog with more staff to process claims and return people to safe countries</t>
  </si>
  <si>
    <t>End tax breaks for private schools and use the money to hire more teachers</t>
  </si>
  <si>
    <t>Spend £28 billion a year on “green improvements” (e.g. building new wind turbines, solar panels, insulating homes, planting more trees, developing energy-storage batteries)</t>
  </si>
  <si>
    <t>Set up a new Office for Value for Money to ensure all taxpayers’ money is spent wisely</t>
  </si>
  <si>
    <t>Using the UK’s intelligence and counter-terrorism teams to deal with people smuggling gangs</t>
  </si>
  <si>
    <t>Create breakfast clubs in every primary school</t>
  </si>
  <si>
    <t>Implementing “fiscal rules”, meaning the government will not spend more than it raises in tax</t>
  </si>
  <si>
    <t>N/A - I would never vote for the Labour Party</t>
  </si>
  <si>
    <t>Imagine the Labour Party adopted the following policies at the next election. Which, if any, of the following policies would make you MORE LIKELY to vote for the Labour Party at the next election? Please select all that apply.</t>
  </si>
  <si>
    <t>The government should borrow money to invest in big projects in the economy, such as new infrastructure projects, as this generates economic growth</t>
  </si>
  <si>
    <t>The government should NOT borrow money to invest in big projects in the economy, as this increases the size of the national debt</t>
  </si>
  <si>
    <t xml:space="preserve"> Which of the following comes closest to your view?</t>
  </si>
  <si>
    <t xml:space="preserve"> Maintain healthy public finances</t>
  </si>
  <si>
    <t xml:space="preserve"> Not raise taxes on ordinary people</t>
  </si>
  <si>
    <t xml:space="preserve"> Reduce the size of the national debt</t>
  </si>
  <si>
    <t xml:space="preserve"> Reduce the size of the deficit (the amount of money the government borrows each year)</t>
  </si>
  <si>
    <t>Trust Labour more to do this</t>
  </si>
  <si>
    <t>Trust Labour and the Conservatives Equally</t>
  </si>
  <si>
    <t>Trust the Conservatives more to do this</t>
  </si>
  <si>
    <t>Do not trust either</t>
  </si>
  <si>
    <t>Grid Summary: Thinking of the next General Election, would you trust the Labour Party led by Keir Starmer or the Conservative Party led by Rishi Sunak to…</t>
  </si>
  <si>
    <t>Thinking of the next General Election, would you trust the Labour Party led by Keir Starmer or the Conservative Party led by Rishi Sunak to…: Maintain healthy public finances</t>
  </si>
  <si>
    <t>Thinking of the next General Election, would you trust the Labour Party led by Keir Starmer or the Conservative Party led by Rishi Sunak to…: Not raise taxes on ordinary people</t>
  </si>
  <si>
    <t>Thinking of the next General Election, would you trust the Labour Party led by Keir Starmer or the Conservative Party led by Rishi Sunak to…: Reduce the size of the national debt</t>
  </si>
  <si>
    <t>Thinking of the next General Election, would you trust the Labour Party led by Keir Starmer or the Conservative Party led by Rishi Sunak to…: Reduce the size of the deficit (the amount of money the government borrows each year)</t>
  </si>
  <si>
    <t xml:space="preserve"> Reducing the size of the deficit (the amount of money the government borrows each year)</t>
  </si>
  <si>
    <t xml:space="preserve"> Reducing the size of the national debt</t>
  </si>
  <si>
    <t xml:space="preserve"> Maintaining healthy public finances</t>
  </si>
  <si>
    <t xml:space="preserve"> Not raising taxes on ordinary people</t>
  </si>
  <si>
    <t>Neither important nor unimportant</t>
  </si>
  <si>
    <t>Grid Summary: How important or unimportant are each of the following to you?</t>
  </si>
  <si>
    <t>How important or unimportant are each of the following to you?: Maintaining healthy public finances</t>
  </si>
  <si>
    <t>How important or unimportant are each of the following to you?: Not raising taxes on ordinary people</t>
  </si>
  <si>
    <t>How important or unimportant are each of the following to you?: Reducing the size of the national debt</t>
  </si>
  <si>
    <t>How important or unimportant are each of the following to you?: Reducing the size of the deficit (the amount of money the government borrows each year)</t>
  </si>
  <si>
    <t xml:space="preserve"> The Labour Party Shadow Chancellor, Rachel Reeves, has said that Labour will not spend more money than it raises in taxes within five years of being elected, and will only borrow money for big investment projects (such as new railways, or green investment programs). Labour calls this its “Fiscal Credibility Rule”. To what extent do you support or oppose this?</t>
  </si>
  <si>
    <t>I believe Labour would do this</t>
  </si>
  <si>
    <t>I do not believe Labour would do this</t>
  </si>
  <si>
    <t xml:space="preserve"> And do you believe Labour would stick to this rule if they won the next election?</t>
  </si>
  <si>
    <t>Much more likely to vote for the Labour Party</t>
  </si>
  <si>
    <t>Somewhat more likely to vote for the Labour Party</t>
  </si>
  <si>
    <t>Makes no difference to how I would vote</t>
  </si>
  <si>
    <t>Somewhat less likely to vote for the Labour Party</t>
  </si>
  <si>
    <t>Much less likely to vote for the Labour Party</t>
  </si>
  <si>
    <t xml:space="preserve"> Does this rule by the Labour Party make you more or less likely to vote for them at the next election?</t>
  </si>
  <si>
    <t>Climate Change is the single most important issue at the moment</t>
  </si>
  <si>
    <t>Climate Change is one of the most pressing issues at the moment</t>
  </si>
  <si>
    <t>Climate Change is a concern but other issues are more important at the moment</t>
  </si>
  <si>
    <t>Climate Change is not that much of a concern at the moment</t>
  </si>
  <si>
    <t>Climate Change is not a concern at all at the moment</t>
  </si>
  <si>
    <t xml:space="preserve"> How seriously do you take the issue of climate change?</t>
  </si>
  <si>
    <t xml:space="preserve"> Climate change is a serious  threat to UK security|Climate change is NOT a serious threat to UK security</t>
  </si>
  <si>
    <t xml:space="preserve"> The UK should be one of the most ambitious countries in the world when it comes to addressing climate change, regardless of what other countries are doing|The UK should NOT take steps to address climate change until bigger countries like China and the US do the same</t>
  </si>
  <si>
    <t xml:space="preserve"> The government should focus on reducing the cost of living, even if this means worsening our carbon emissions|The government should focus on reducing carbon emissions, even if this means increasing the cost of living</t>
  </si>
  <si>
    <t xml:space="preserve"> The government should spend what it needs to on climate change, even if this means increasing taxes or borrowing more money|The government should NOT increase taxes or reduce borrowing, even if this means spending less than it needs to on climate change</t>
  </si>
  <si>
    <t>-2</t>
  </si>
  <si>
    <t>-1</t>
  </si>
  <si>
    <t>1</t>
  </si>
  <si>
    <t>Grid Summary: Please indicate which statement comes closest to your view, using the scale below.</t>
  </si>
  <si>
    <t>Please indicate which statement comes closest to your view, using the scale below.: Climate change is a serious  threat to UK security|Climate change is NOT a serious threat to UK security</t>
  </si>
  <si>
    <t>Please indicate which statement comes closest to your view, using the scale below.: The UK should be one of the most ambitious countries in the world when it comes to addressing climate change, regardless of what other countries are doing|The UK should NOT take steps to address climate change until bigger countries like China and the US do the same</t>
  </si>
  <si>
    <t>Please indicate which statement comes closest to your view, using the scale below.: The government should focus on reducing the cost of living, even if this means worsening our carbon emissions|The government should focus on reducing carbon emissions, even if this means increasing the cost of living</t>
  </si>
  <si>
    <t>Please indicate which statement comes closest to your view, using the scale below.: The government should spend what it needs to on climate change, even if this means increasing taxes or borrowing more money|The government should NOT increase taxes or reduce borrowing, even if this means spending less than it needs to on climate change</t>
  </si>
  <si>
    <t>1 - The Government is not doing enough to tackle climate change</t>
  </si>
  <si>
    <t>3 - The Government is doing the right amount to tackle climate change</t>
  </si>
  <si>
    <t>4</t>
  </si>
  <si>
    <t>5 - The Government’s policy goes beyond what is required to tackle climate change</t>
  </si>
  <si>
    <t xml:space="preserve"> Which of the following comes closer to your view?</t>
  </si>
  <si>
    <t>It will be very difficult for the UK to reach Net Zero by 2050</t>
  </si>
  <si>
    <t>It will be quite difficult for the UK to reach Net Zero by 2050</t>
  </si>
  <si>
    <t>It will be quite easy for the UK to reach Net Zero by 2050</t>
  </si>
  <si>
    <t>It will be very easy for the UK to reach Net Zero by 2050</t>
  </si>
  <si>
    <t>The UK has made no progress at all</t>
  </si>
  <si>
    <t>The UK has made some progress, but not much</t>
  </si>
  <si>
    <t>The UK has made substantial progress</t>
  </si>
  <si>
    <t>The UK has made a lot of progress, and has nearly reached the target</t>
  </si>
  <si>
    <t>The UK has already reached the Net Zero target</t>
  </si>
  <si>
    <t xml:space="preserve"> “Net Zero” means the UK releases zero greenhouse gas emissions, balancing any remaining carbon emissions that are produced with carbon reducing measures (like tree planting), in order to reduce the risks from climate change. As far as you are aware, how much progress has the UK made towards reaching Net Zero, if any?</t>
  </si>
  <si>
    <t>The target was too ambitious</t>
  </si>
  <si>
    <t>The UK could not finance the target</t>
  </si>
  <si>
    <t>They want to prioritise bringing down living costs</t>
  </si>
  <si>
    <t>They care more about profit than the planet</t>
  </si>
  <si>
    <t>They did not make sufficient plans to reach the target</t>
  </si>
  <si>
    <t>They are under pressure from big business</t>
  </si>
  <si>
    <t>They are incompetent</t>
  </si>
  <si>
    <t>They do not care about the environment</t>
  </si>
  <si>
    <t>It is not important enough to the UK public</t>
  </si>
  <si>
    <t>They are under pressure from working people</t>
  </si>
  <si>
    <t>They just want to be different from other parties</t>
  </si>
  <si>
    <t>They are just evil</t>
  </si>
  <si>
    <t>If a political party decided to drop or weaken their climate targets, in your opinion, what would be their reasons for doing so? Please select all that apply.</t>
  </si>
  <si>
    <t xml:space="preserve"> I do not believe this figure|I believe this figure</t>
  </si>
  <si>
    <t xml:space="preserve"> This means we can relax and invest less money and effort in reaching net zero|This means our efforts are paying off and we should keep going</t>
  </si>
  <si>
    <t>Grid Summary: Official statistics show that the UK is almost halfway (48%) towards reaching its net zero target. Which of each pair of statements comes closest to your view?</t>
  </si>
  <si>
    <t>Official statistics show that the UK is almost halfway (48%) towards reaching its net zero target. Which of each pair of statements comes closest to your view?: I do not believe this figure|I believe this figure</t>
  </si>
  <si>
    <t>Official statistics show that the UK is almost halfway (48%) towards reaching its net zero target. Which of each pair of statements comes closest to your view?: This means we can relax and invest less money and effort in reaching net zero|This means our efforts are paying off and we should keep going</t>
  </si>
  <si>
    <t>Improve the quality of healthcare</t>
  </si>
  <si>
    <t>Ensure more food is produced domestically / reduce dependence on food imports</t>
  </si>
  <si>
    <t>Improve national infrastructure (e.g. new roads, trains, etc.)</t>
  </si>
  <si>
    <t>Reduce the UK’s carbon emissions</t>
  </si>
  <si>
    <t>Invest in environmental mitigation (e.g. flood defences, heat shades for windows, etc.)</t>
  </si>
  <si>
    <t>Improve the country’s cyber security</t>
  </si>
  <si>
    <t>Change the curriculum to better prepare students for future jobs</t>
  </si>
  <si>
    <t>Invest in more R&amp;D (research and development)</t>
  </si>
  <si>
    <t>Other (Please specify)</t>
  </si>
  <si>
    <t>What are the most important things for the UK Government to do in order to prepare the UK for the future?  Select up to three of the following</t>
  </si>
  <si>
    <t>Constructing more wind farms in the UK</t>
  </si>
  <si>
    <t>Constructing more solar farms in the UK</t>
  </si>
  <si>
    <t>Improving insulation in all homes to reduce the amount of gas required for heating</t>
  </si>
  <si>
    <t>Constructing more hydro power (from bodies of water) in the UK</t>
  </si>
  <si>
    <t>Nationalising energy companies</t>
  </si>
  <si>
    <t>Constructing more nuclear energy plants in the UK</t>
  </si>
  <si>
    <t>Constructing more energy storage in the UK (e.g. gas storage, batteries)</t>
  </si>
  <si>
    <t>Switching household heating from gas to electricity to reduce our reliance on gas</t>
  </si>
  <si>
    <t>Establishing new trading arrangements with countries other than Russia who can supply oil and gas</t>
  </si>
  <si>
    <t>Drilling new wells for oil and gas in the North Sea</t>
  </si>
  <si>
    <t>Encouraging people to buy electric cars to reduce oil imports</t>
  </si>
  <si>
    <t>Fracking (drilling underground) to reach new gas deposits in the UK</t>
  </si>
  <si>
    <t>Constructing new coal power plants in the UK</t>
  </si>
  <si>
    <t>Ensuring good trading relationships are maintained with Russia</t>
  </si>
  <si>
    <t>Which, if any, of the following do you think the government should prioritise to improve the UK’s energy security?Please select up to three.</t>
  </si>
  <si>
    <t>Increasing taxes on those with the highest incomes</t>
  </si>
  <si>
    <t>Increasing taxes on businesses in the UK</t>
  </si>
  <si>
    <t>Reducing spending on other Government areas like defence</t>
  </si>
  <si>
    <t>Borrowing money</t>
  </si>
  <si>
    <t>Increasing taxes on incomes generally</t>
  </si>
  <si>
    <t>Reducing spending on public services like public transport, or the NHS</t>
  </si>
  <si>
    <t>Which of the following, if any, would you support the Labour Party doing as a way to pay for green improvements in the UK, such as more renewable energy sources?Select any which apply.</t>
  </si>
  <si>
    <t>Which of the following, if any, would you support the Conservative Party doing as a way to pay for green improvements in the UK, such as more renewable energy sources?Select any which apply.</t>
  </si>
  <si>
    <t>Which of the following, if any, would you support the UK government doing as a way to pay for green improvements in the UK, such as more renewable energy sources?Select any which apply.</t>
  </si>
  <si>
    <t>The spending should be focused on public services like the NHS</t>
  </si>
  <si>
    <t>The spending should be focused on “levelling up” the country</t>
  </si>
  <si>
    <t>The spending should be focused on growing the economy</t>
  </si>
  <si>
    <t xml:space="preserve"> Which of the following ways would you prefer for the Government to spend money raised through taxes and borrowing?</t>
  </si>
  <si>
    <t>It helps tackle climate change</t>
  </si>
  <si>
    <t>It makes our energy supply more secure</t>
  </si>
  <si>
    <t>It means we rely less on other countries like Russia for our energy supply</t>
  </si>
  <si>
    <t>It means we are more prepared for the long term</t>
  </si>
  <si>
    <t>It will create new jobs</t>
  </si>
  <si>
    <t>It helps tackle air pollution in the UK</t>
  </si>
  <si>
    <t>It brings costs down for people in the long run</t>
  </si>
  <si>
    <t>It will grow the economy</t>
  </si>
  <si>
    <t>N/A - There are no advantages to investing money in green improvements in the UK</t>
  </si>
  <si>
    <t>Which of the following, if any, are the advantages of investing money into green improvements in the UK?Select any which apply.</t>
  </si>
  <si>
    <t xml:space="preserve"> One of the commitments Keir Starmer's Labour Party has made in the past is to spend £28 billion annually on green improvements like renewable energy. To what extent do you support or oppose this pledge?</t>
  </si>
  <si>
    <t>Make no difference to how I would vote</t>
  </si>
  <si>
    <t xml:space="preserve"> And to what extent would this pledge make you MORE or LESS likely to vote for the Labour Party in the next general election?</t>
  </si>
  <si>
    <t xml:space="preserve"> This pledge will be expensive, and Labour will have to raise taxes to pay for it</t>
  </si>
  <si>
    <t xml:space="preserve"> This pledge will help to improve economic growth in the UK by injecting money into the economy</t>
  </si>
  <si>
    <t xml:space="preserve"> This pledge will be a waste of money, and will not achieve its goals</t>
  </si>
  <si>
    <t>Grid Summary: To what extent do you agree or disagree with the following?</t>
  </si>
  <si>
    <t>To what extent do you agree or disagree with the following?: This pledge will be a waste of money, and will not achieve its goals</t>
  </si>
  <si>
    <t>To what extent do you agree or disagree with the following?: This pledge will help to improve economic growth in the UK by injecting money into the economy</t>
  </si>
  <si>
    <t>To what extent do you agree or disagree with the following?: This pledge will be expensive, and Labour will have to raise taxes to pay for it</t>
  </si>
  <si>
    <t>Keir Starmer drops his pledges more than most other politicians</t>
  </si>
  <si>
    <t>Keir Starmer drops his pledges no more or less than most other politicians</t>
  </si>
  <si>
    <t>Keir Starmer drops his pledges less than most other politicians</t>
  </si>
  <si>
    <t xml:space="preserve"> The commitment to spend £28bn annually on green improvements like renewable energy</t>
  </si>
  <si>
    <t xml:space="preserve"> The plan to give more power to local and regional governments</t>
  </si>
  <si>
    <t xml:space="preserve"> The plan to ban Zero-Hours Contracts</t>
  </si>
  <si>
    <t xml:space="preserve"> Guaranteeing an appointment with a GP of your choosing</t>
  </si>
  <si>
    <t xml:space="preserve"> Develop a network of hubs to deliver support for teenagers at risk of being drawn into crime</t>
  </si>
  <si>
    <t xml:space="preserve"> Free breakfast clubs in every primary school</t>
  </si>
  <si>
    <t>It is very important to me that the Labour Party keeps this pledge</t>
  </si>
  <si>
    <t>It is somewhat important to me that the Labour Party keeps this pledge</t>
  </si>
  <si>
    <t>I would prefer if the Labour Party kept this pledge, but it is not that important</t>
  </si>
  <si>
    <t>I would prefer if the Labour Party dropped this pledge</t>
  </si>
  <si>
    <t>Grid Summary: For each of the following pledges which Keir Starmer or the Labour Party has made in the past, how important is it to you that the Labour Party keeps this pledge for the next general election?</t>
  </si>
  <si>
    <t>For each of the following pledges which Keir Starmer or the Labour Party has made in the past, how important is it to you that the Labour Party keeps this pledge for the next general election?: The commitment to spend £28bn annually on green improvements like renewable energy</t>
  </si>
  <si>
    <t>For each of the following pledges which Keir Starmer or the Labour Party has made in the past, how important is it to you that the Labour Party keeps this pledge for the next general election?: The plan to give more power to local and regional governments</t>
  </si>
  <si>
    <t>For each of the following pledges which Keir Starmer or the Labour Party has made in the past, how important is it to you that the Labour Party keeps this pledge for the next general election?: The plan to ban Zero-Hours Contracts</t>
  </si>
  <si>
    <t>For each of the following pledges which Keir Starmer or the Labour Party has made in the past, how important is it to you that the Labour Party keeps this pledge for the next general election?: Guaranteeing an appointment with a GP of your choosing</t>
  </si>
  <si>
    <t>For each of the following pledges which Keir Starmer or the Labour Party has made in the past, how important is it to you that the Labour Party keeps this pledge for the next general election?: Develop a network of hubs to deliver support for teenagers at risk of being drawn into crime</t>
  </si>
  <si>
    <t>For each of the following pledges which Keir Starmer or the Labour Party has made in the past, how important is it to you that the Labour Party keeps this pledge for the next general election?: Free breakfast clubs in every primary school</t>
  </si>
  <si>
    <t xml:space="preserve"> This makes it less clear what the Labour Party stands for</t>
  </si>
  <si>
    <t xml:space="preserve"> It would be sensible to drop this pledge</t>
  </si>
  <si>
    <t>Strongly Agree</t>
  </si>
  <si>
    <t>Agree</t>
  </si>
  <si>
    <t>Neither Agree nor Disagree</t>
  </si>
  <si>
    <t>Disagree</t>
  </si>
  <si>
    <t>Strongly Disagree</t>
  </si>
  <si>
    <t>Grid Summary: One of the commitments Keir Starmer's Labour Party has made in the past is to spend £28 billion annually on green improvements like renewable energy. Imagine the Labour Party was to drop this pledge. Do you agree or disagree with the following?</t>
  </si>
  <si>
    <t>One of the commitments Keir Starmer's Labour Party has made in the past is to spend £28 billion annually on green improvements like renewable energy. Imagine the Labour Party was to drop this pledge. Do you agree or disagree with the following?: It would be sensible to drop this pledge</t>
  </si>
  <si>
    <t>One of the commitments Keir Starmer's Labour Party has made in the past is to spend £28 billion annually on green improvements like renewable energy. Imagine the Labour Party was to drop this pledge. Do you agree or disagree with the following?: This makes it less clear what the Labour Party stands for</t>
  </si>
  <si>
    <t xml:space="preserve"> Sensible</t>
  </si>
  <si>
    <t xml:space="preserve"> Chance of winning the next general election</t>
  </si>
  <si>
    <t xml:space="preserve"> Honest</t>
  </si>
  <si>
    <t xml:space="preserve"> Supports working people</t>
  </si>
  <si>
    <t xml:space="preserve"> Cares about future generations</t>
  </si>
  <si>
    <t xml:space="preserve"> Has clear priorities</t>
  </si>
  <si>
    <t>0 - very low rating</t>
  </si>
  <si>
    <t>7</t>
  </si>
  <si>
    <t>8</t>
  </si>
  <si>
    <t>9</t>
  </si>
  <si>
    <t>10 - very high rating</t>
  </si>
  <si>
    <t>Grid Summary: The Labour Party has said that it no longer plans to spend £28 billion annually on green projects. How would you rate the Labour Party on the following?  Please indicate on a scale of 0 to 10 where 0 indicates a very low rating and 10 a very high rating</t>
  </si>
  <si>
    <t>BASE: Question randomly assigned to respondents</t>
  </si>
  <si>
    <t>The Labour Party has said that it no longer plans to spend £28 billion annually on green projects. How would you rate the Labour Party on the following?  Please indicate on a scale of 0 to 10 where 0 indicates a very low rating and 10 a very high rating: Sensible</t>
  </si>
  <si>
    <t>The Labour Party has said that it no longer plans to spend £28 billion annually on green projects. How would you rate the Labour Party on the following?  Please indicate on a scale of 0 to 10 where 0 indicates a very low rating and 10 a very high rating: Chance of winning the next general election</t>
  </si>
  <si>
    <t>The Labour Party has said that it no longer plans to spend £28 billion annually on green projects. How would you rate the Labour Party on the following?  Please indicate on a scale of 0 to 10 where 0 indicates a very low rating and 10 a very high rating: Honest</t>
  </si>
  <si>
    <t>The Labour Party has said that it no longer plans to spend £28 billion annually on green projects. How would you rate the Labour Party on the following?  Please indicate on a scale of 0 to 10 where 0 indicates a very low rating and 10 a very high rating: Supports working people</t>
  </si>
  <si>
    <t>The Labour Party has said that it no longer plans to spend £28 billion annually on green projects. How would you rate the Labour Party on the following?  Please indicate on a scale of 0 to 10 where 0 indicates a very low rating and 10 a very high rating: Cares about future generations</t>
  </si>
  <si>
    <t>The Labour Party has said that it no longer plans to spend £28 billion annually on green projects. How would you rate the Labour Party on the following?  Please indicate on a scale of 0 to 10 where 0 indicates a very low rating and 10 a very high rating: Has clear priorities</t>
  </si>
  <si>
    <t>Grid Summary: The Labour Party has said that it no longer plans to nationalise water and railways. How would you rate the Labour Party on the following?  Please indicate on a scale of 0 to 10 where 0 indicates a very low rating and 10 a very high rating</t>
  </si>
  <si>
    <t>The Labour Party has said that it no longer plans to nationalise water and railways. How would you rate the Labour Party on the following?  Please indicate on a scale of 0 to 10 where 0 indicates a very low rating and 10 a very high rating: Cares about future generations</t>
  </si>
  <si>
    <t>The Labour Party has said that it no longer plans to nationalise water and railways. How would you rate the Labour Party on the following?  Please indicate on a scale of 0 to 10 where 0 indicates a very low rating and 10 a very high rating: Sensible</t>
  </si>
  <si>
    <t>The Labour Party has said that it no longer plans to nationalise water and railways. How would you rate the Labour Party on the following?  Please indicate on a scale of 0 to 10 where 0 indicates a very low rating and 10 a very high rating: Chance of winning the next general election</t>
  </si>
  <si>
    <t>The Labour Party has said that it no longer plans to nationalise water and railways. How would you rate the Labour Party on the following?  Please indicate on a scale of 0 to 10 where 0 indicates a very low rating and 10 a very high rating: Supports working people</t>
  </si>
  <si>
    <t>The Labour Party has said that it no longer plans to nationalise water and railways. How would you rate the Labour Party on the following?  Please indicate on a scale of 0 to 10 where 0 indicates a very low rating and 10 a very high rating: Honest</t>
  </si>
  <si>
    <t>The Labour Party has said that it no longer plans to nationalise water and railways. How would you rate the Labour Party on the following?  Please indicate on a scale of 0 to 10 where 0 indicates a very low rating and 10 a very high rating: Has clear priorities</t>
  </si>
  <si>
    <t>Grid Summary: The Labour Party has said that it no longer plans to increase income taxes on the top 5% of earners. How would you rate the Labour Party on the following?  Please indicate on a scale of 0 to 10 where 0 indicates a very low rating and 10 a very high rating</t>
  </si>
  <si>
    <t>The Labour Party has said that it no longer plans to increase income taxes on the top 5% of earners. How would you rate the Labour Party on the following?  Please indicate on a scale of 0 to 10 where 0 indicates a very low rating and 10 a very high rating: Supports working people</t>
  </si>
  <si>
    <t>The Labour Party has said that it no longer plans to increase income taxes on the top 5% of earners. How would you rate the Labour Party on the following?  Please indicate on a scale of 0 to 10 where 0 indicates a very low rating and 10 a very high rating: Cares about future generations</t>
  </si>
  <si>
    <t>The Labour Party has said that it no longer plans to increase income taxes on the top 5% of earners. How would you rate the Labour Party on the following?  Please indicate on a scale of 0 to 10 where 0 indicates a very low rating and 10 a very high rating: Has clear priorities</t>
  </si>
  <si>
    <t>The Labour Party has said that it no longer plans to increase income taxes on the top 5% of earners. How would you rate the Labour Party on the following?  Please indicate on a scale of 0 to 10 where 0 indicates a very low rating and 10 a very high rating: Honest</t>
  </si>
  <si>
    <t>The Labour Party has said that it no longer plans to increase income taxes on the top 5% of earners. How would you rate the Labour Party on the following?  Please indicate on a scale of 0 to 10 where 0 indicates a very low rating and 10 a very high rating: Sensible</t>
  </si>
  <si>
    <t>The Labour Party has said that it no longer plans to increase income taxes on the top 5% of earners. How would you rate the Labour Party on the following?  Please indicate on a scale of 0 to 10 where 0 indicates a very low rating and 10 a very high rating: Chance of winning the next general election</t>
  </si>
  <si>
    <t>Grid Summary: How would you rate the Labour Party on the following?  Please indicate on a scale of 0 to 10 where 0 indicates a very low rating and 10 a very high rating</t>
  </si>
  <si>
    <t>How would you rate the Labour Party on the following?  Please indicate on a scale of 0 to 10 where 0 indicates a very low rating and 10 a very high rating: Supports working people</t>
  </si>
  <si>
    <t>How would you rate the Labour Party on the following?  Please indicate on a scale of 0 to 10 where 0 indicates a very low rating and 10 a very high rating: Has clear priorities</t>
  </si>
  <si>
    <t>How would you rate the Labour Party on the following?  Please indicate on a scale of 0 to 10 where 0 indicates a very low rating and 10 a very high rating: Cares about future generations</t>
  </si>
  <si>
    <t>How would you rate the Labour Party on the following?  Please indicate on a scale of 0 to 10 where 0 indicates a very low rating and 10 a very high rating: Chance of winning the next general election</t>
  </si>
  <si>
    <t>How would you rate the Labour Party on the following?  Please indicate on a scale of 0 to 10 where 0 indicates a very low rating and 10 a very high rating: Honest</t>
  </si>
  <si>
    <t>How would you rate the Labour Party on the following?  Please indicate on a scale of 0 to 10 where 0 indicates a very low rating and 10 a very high rating: Sensible</t>
  </si>
  <si>
    <t xml:space="preserve"> Makes promises they can keep|Breaks promises</t>
  </si>
  <si>
    <t xml:space="preserve"> Cares about the environment|Does not care about the environment</t>
  </si>
  <si>
    <t xml:space="preserve"> Is preparing for the future|Is not preparing for the future</t>
  </si>
  <si>
    <t xml:space="preserve"> Has a clear policy platform|Does not have a clear policy platform</t>
  </si>
  <si>
    <t>Grid Summary: The Labour Party has said that it no longer plans to spend £28bn annually on green projects. For each of the following pairs of phrases, indicate which you think is a better description of the Labour Party?</t>
  </si>
  <si>
    <t>The Labour Party has said that it no longer plans to spend £28bn annually on green projects. For each of the following pairs of phrases, indicate which you think is a better description of the Labour Party?: Makes promises they can keep|Breaks promises</t>
  </si>
  <si>
    <t>The Labour Party has said that it no longer plans to spend £28bn annually on green projects. For each of the following pairs of phrases, indicate which you think is a better description of the Labour Party?: Cares about the environment|Does not care about the environment</t>
  </si>
  <si>
    <t>The Labour Party has said that it no longer plans to spend £28bn annually on green projects. For each of the following pairs of phrases, indicate which you think is a better description of the Labour Party?: Is preparing for the future|Is not preparing for the future</t>
  </si>
  <si>
    <t>The Labour Party has said that it no longer plans to spend £28bn annually on green projects. For each of the following pairs of phrases, indicate which you think is a better description of the Labour Party?: Has a clear policy platform|Does not have a clear policy platform</t>
  </si>
  <si>
    <t>I am much less likely to vote for the Labour Party now</t>
  </si>
  <si>
    <t>I am somewhat less likely to vote for the Labour Party now</t>
  </si>
  <si>
    <t>This does not have an impact either way</t>
  </si>
  <si>
    <t>I am somewhat more likely to vote for the Labour Party now</t>
  </si>
  <si>
    <t>I am much more likely to vote for the Labour Party now</t>
  </si>
  <si>
    <t xml:space="preserve"> The Labour Party has said that it can no longer commit to spending £28bn annually for green projects. Does this make you more or less likely to consider voting for them, or have no impact either way?</t>
  </si>
  <si>
    <t>They realised it is not possible to afford</t>
  </si>
  <si>
    <t>The economy is not in a good enough position to make this commitment</t>
  </si>
  <si>
    <t>They are prioritising other policy areas over the environment</t>
  </si>
  <si>
    <t>They think it will make them more likely to win the election</t>
  </si>
  <si>
    <t>They are trying to appeal to Conservative voters</t>
  </si>
  <si>
    <t>They are trying to appeal to businesses</t>
  </si>
  <si>
    <t>They do not really care about the environment</t>
  </si>
  <si>
    <t>Why do you think the Labour Party has dropped the pledge to spend £28bn annually on green projects? Select any which apply.</t>
  </si>
  <si>
    <t>The Labour Party needs to stick to its pledges so people know what they are voting for, even if they are unpopular</t>
  </si>
  <si>
    <t>The Labour Party needs to drop pledges if they are unpopular, in order to win the next election</t>
  </si>
  <si>
    <t>I would prefer the Labour Party to win the next election, even if they drop pledges to do so</t>
  </si>
  <si>
    <t>I would prefer the Labour Party to keep pledges, even if it risks losing the next election</t>
  </si>
  <si>
    <t xml:space="preserve"> And which of the following would you prefer?</t>
  </si>
  <si>
    <t>I agree more with Labour’s argument</t>
  </si>
  <si>
    <t>I agree equally with these arguments</t>
  </si>
  <si>
    <t>I agree more with the Conservative argument</t>
  </si>
  <si>
    <t>I do not agree with either argument</t>
  </si>
  <si>
    <t xml:space="preserve"> The Labour Party has said that it no longer plans to spend £28bn annually on green projects. The Labour Party argues that they can no longer commit to this pledge because of the position the Conservatives have left the economy in. The Conservative Party argues that this shows that you cannot trust Keir Starmer to stick to his word. Which of the following comes closest to your view?</t>
  </si>
  <si>
    <t xml:space="preserve"> The Labour Party has said that it no longer plans to spend £28bn annually on green projects. The Labour Party argues that they can no longer commit to this pledge because of the position the Conservatives have left the economy in. The Conservative Party argues that this shows that the Labour Party cannot afford their political pledges. Which of the following comes closest to your view?</t>
  </si>
  <si>
    <t xml:space="preserve"> The Labour Party has said that it no longer plans to spend £28bn annually on green projects. The Labour Party argues that they can no longer commit to this pledge because it is too expensive. The Conservative Party argues that this shows that you cannot trust Keir Starmer to stick to his word. Which of the following comes closest to your view?</t>
  </si>
  <si>
    <t xml:space="preserve"> The Labour Party has said that it no longer plans to spend £28bn annually on green projects. The Labour Party argues that they can no longer commit to this pledge because it is too expensive. The Conservative Party argues that this shows that the Labour Party cannot afford their political pledges. Which of the following comes closest to your view?</t>
  </si>
  <si>
    <t>Green</t>
  </si>
  <si>
    <t>Reform UK</t>
  </si>
  <si>
    <t>I would not vote</t>
  </si>
  <si>
    <t xml:space="preserve"> And based on this, how do you expect you will vote at the next general election?</t>
  </si>
  <si>
    <t>Full Results</t>
  </si>
  <si>
    <t>BASE: Would vote Labour in an election tomorrow</t>
  </si>
  <si>
    <t>BASE: Would vote Conservative in an election tomorrow</t>
  </si>
  <si>
    <t>Public First Poll on Labour's Green Prosperity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</si>
</sst>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0" applyFont="1" applyAlignment="1">
      <alignment horizontal="center" wrapText="1"/>
    </xf>
    <xf numFmtId="9" fontId="12" fillId="0" borderId="0" xfId="0" applyNumberFormat="1" applyFont="1" applyAlignment="1">
      <alignment horizontal="center" vertical="center"/>
    </xf>
    <xf numFmtId="0" fontId="12" fillId="0" borderId="0" xfId="0" applyFont="1" applyAlignment="1">
      <alignment horizontal="center" vertical="center"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styles" Target="style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E3" sqref="E3"/>
    </sheetView>
  </sheetViews>
  <sheetFormatPr defaultColWidth="10.90625" defaultRowHeight="14.5" x14ac:dyDescent="0.35"/>
  <sheetData>
    <row r="7" spans="6:12" ht="40" customHeight="1" x14ac:dyDescent="0.35">
      <c r="F7" s="28" t="s">
        <v>543</v>
      </c>
      <c r="G7" s="29"/>
      <c r="H7" s="29"/>
      <c r="I7" s="29"/>
      <c r="J7" s="29"/>
      <c r="K7" s="29"/>
      <c r="L7" s="29"/>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4009</v>
      </c>
    </row>
    <row r="14" spans="6:12" ht="18.5" x14ac:dyDescent="0.45">
      <c r="F14" s="2"/>
    </row>
    <row r="15" spans="6:12" ht="18.5" x14ac:dyDescent="0.45">
      <c r="F15" s="2"/>
    </row>
    <row r="16" spans="6:12" ht="18.5" x14ac:dyDescent="0.45">
      <c r="F16" s="2" t="s">
        <v>7</v>
      </c>
    </row>
    <row r="17" spans="6:13" ht="50" customHeight="1" x14ac:dyDescent="0.35">
      <c r="F17" s="30" t="s">
        <v>8</v>
      </c>
      <c r="G17" s="29"/>
      <c r="H17" s="29"/>
      <c r="I17" s="29"/>
      <c r="J17" s="29"/>
      <c r="K17" s="29"/>
      <c r="L17" s="29"/>
      <c r="M17" s="29"/>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63"/>
  <sheetViews>
    <sheetView showGridLines="0" workbookViewId="0">
      <selection activeCell="D77" sqref="D77"/>
    </sheetView>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At the moment, which of the following party leaders do you think would be the better Prime Minister for the UK?")</f>
        <v xml:space="preserve"> At the moment, which of the following party leaders do you think would be the better Prime Minister for the UK?</v>
      </c>
      <c r="E9" s="14" t="str">
        <f>HYPERLINK("#'Full Results'!A11", "11")</f>
        <v>11</v>
      </c>
      <c r="F9" t="s">
        <v>94</v>
      </c>
    </row>
    <row r="10" spans="3:6" x14ac:dyDescent="0.35">
      <c r="C10">
        <v>2</v>
      </c>
      <c r="D10" s="8" t="str">
        <f>HYPERLINK("#'Table 2'!A1", " If you had to position your political views on a scale of 1 to 7, where 1 indicates “very left wing”, 7 indicates “very right wing”, and 4 indicates centre, how would you position yourself")</f>
        <v xml:space="preserve"> If you had to position your political views on a scale of 1 to 7, where 1 indicates “very left wing”, 7 indicates “very right wing”, and 4 indicates centre, how would you position yourself</v>
      </c>
      <c r="E10" s="14" t="str">
        <f>HYPERLINK("#'Full Results'!A17", "17")</f>
        <v>17</v>
      </c>
      <c r="F10" t="s">
        <v>94</v>
      </c>
    </row>
    <row r="11" spans="3:6" x14ac:dyDescent="0.35">
      <c r="C11">
        <v>3</v>
      </c>
      <c r="D11" s="8" t="str">
        <f>HYPERLINK("#'Table 3'!A1", "Grid Summary: For each of the following, do you think this applies to Rishi Sunak, Keir Starmer, both of them or neither of them?")</f>
        <v>Grid Summary: For each of the following, do you think this applies to Rishi Sunak, Keir Starmer, both of them or neither of them?</v>
      </c>
      <c r="E11" s="7"/>
      <c r="F11" t="s">
        <v>94</v>
      </c>
    </row>
    <row r="12" spans="3:6" x14ac:dyDescent="0.35">
      <c r="C12">
        <v>4</v>
      </c>
      <c r="D12" s="8" t="str">
        <f>HYPERLINK("#'Table 4'!A1", "For each of the following, do you think this applies to Rishi Sunak, Keir Starmer, both of them or neither of them?: Keeps his promises")</f>
        <v>For each of the following, do you think this applies to Rishi Sunak, Keir Starmer, both of them or neither of them?: Keeps his promises</v>
      </c>
      <c r="E12" s="14" t="str">
        <f>HYPERLINK("#'Full Results'!A28", "28")</f>
        <v>28</v>
      </c>
      <c r="F12" t="s">
        <v>94</v>
      </c>
    </row>
    <row r="13" spans="3:6" x14ac:dyDescent="0.35">
      <c r="C13">
        <v>5</v>
      </c>
      <c r="D13" s="8" t="str">
        <f>HYPERLINK("#'Table 5'!A1", "For each of the following, do you think this applies to Rishi Sunak, Keir Starmer, both of them or neither of them?: Changes his mind a lot")</f>
        <v>For each of the following, do you think this applies to Rishi Sunak, Keir Starmer, both of them or neither of them?: Changes his mind a lot</v>
      </c>
      <c r="E13" s="14" t="str">
        <f>HYPERLINK("#'Full Results'!A36", "36")</f>
        <v>36</v>
      </c>
      <c r="F13" t="s">
        <v>94</v>
      </c>
    </row>
    <row r="14" spans="3:6" x14ac:dyDescent="0.35">
      <c r="C14">
        <v>6</v>
      </c>
      <c r="D14" s="8" t="str">
        <f>HYPERLINK("#'Table 6'!A1", "For each of the following, do you think this applies to Rishi Sunak, Keir Starmer, both of them or neither of them?: Cares about the environment")</f>
        <v>For each of the following, do you think this applies to Rishi Sunak, Keir Starmer, both of them or neither of them?: Cares about the environment</v>
      </c>
      <c r="E14" s="14" t="str">
        <f>HYPERLINK("#'Full Results'!A44", "44")</f>
        <v>44</v>
      </c>
      <c r="F14" t="s">
        <v>94</v>
      </c>
    </row>
    <row r="15" spans="3:6" x14ac:dyDescent="0.35">
      <c r="C15">
        <v>7</v>
      </c>
      <c r="D15" s="8" t="str">
        <f>HYPERLINK("#'Table 7'!A1", "For each of the following, do you think this applies to Rishi Sunak, Keir Starmer, both of them or neither of them?: Has no principles")</f>
        <v>For each of the following, do you think this applies to Rishi Sunak, Keir Starmer, both of them or neither of them?: Has no principles</v>
      </c>
      <c r="E15" s="14" t="str">
        <f>HYPERLINK("#'Full Results'!A52", "52")</f>
        <v>52</v>
      </c>
      <c r="F15" t="s">
        <v>94</v>
      </c>
    </row>
    <row r="16" spans="3:6" x14ac:dyDescent="0.35">
      <c r="C16">
        <v>8</v>
      </c>
      <c r="D16" s="8" t="str">
        <f>HYPERLINK("#'Table 8'!A1", "For each of the following, do you think this applies to Rishi Sunak, Keir Starmer, both of them or neither of them?: Will say anything to get elected")</f>
        <v>For each of the following, do you think this applies to Rishi Sunak, Keir Starmer, both of them or neither of them?: Will say anything to get elected</v>
      </c>
      <c r="E16" s="14" t="str">
        <f>HYPERLINK("#'Full Results'!A60", "60")</f>
        <v>60</v>
      </c>
      <c r="F16" t="s">
        <v>94</v>
      </c>
    </row>
    <row r="17" spans="3:6" x14ac:dyDescent="0.35">
      <c r="C17">
        <v>9</v>
      </c>
      <c r="D17" s="8" t="str">
        <f>HYPERLINK("#'Table 9'!A1", "For each of the following, do you think this applies to Rishi Sunak, Keir Starmer, both of them or neither of them?: Understands the challenges people in the UK face")</f>
        <v>For each of the following, do you think this applies to Rishi Sunak, Keir Starmer, both of them or neither of them?: Understands the challenges people in the UK face</v>
      </c>
      <c r="E17" s="14" t="str">
        <f>HYPERLINK("#'Full Results'!A68", "68")</f>
        <v>68</v>
      </c>
      <c r="F17" t="s">
        <v>94</v>
      </c>
    </row>
    <row r="18" spans="3:6" x14ac:dyDescent="0.35">
      <c r="C18">
        <v>10</v>
      </c>
      <c r="D18" s="8" t="str">
        <f>HYPERLINK("#'Table 10'!A1", "For each of the following, do you think this applies to Rishi Sunak, Keir Starmer, both of them or neither of them?: Would be a good representative for the UK")</f>
        <v>For each of the following, do you think this applies to Rishi Sunak, Keir Starmer, both of them or neither of them?: Would be a good representative for the UK</v>
      </c>
      <c r="E18" s="14" t="str">
        <f>HYPERLINK("#'Full Results'!A76", "76")</f>
        <v>76</v>
      </c>
      <c r="F18" t="s">
        <v>94</v>
      </c>
    </row>
    <row r="19" spans="3:6" x14ac:dyDescent="0.35">
      <c r="C19">
        <v>11</v>
      </c>
      <c r="D19" s="8" t="str">
        <f>HYPERLINK("#'Table 11'!A1", "For each of the following, do you think this applies to Rishi Sunak, Keir Starmer, both of them or neither of them?: Is planning for the future")</f>
        <v>For each of the following, do you think this applies to Rishi Sunak, Keir Starmer, both of them or neither of them?: Is planning for the future</v>
      </c>
      <c r="E19" s="14" t="str">
        <f>HYPERLINK("#'Full Results'!A84", "84")</f>
        <v>84</v>
      </c>
      <c r="F19" t="s">
        <v>94</v>
      </c>
    </row>
    <row r="20" spans="3:6" x14ac:dyDescent="0.35">
      <c r="C20">
        <v>12</v>
      </c>
      <c r="D20" s="8" t="str">
        <f>HYPERLINK("#'Table 12'!A1", " You said you were planning to vote for the Labour Party. Which of the following best explains why?")</f>
        <v xml:space="preserve"> You said you were planning to vote for the Labour Party. Which of the following best explains why?</v>
      </c>
      <c r="E20" s="14" t="str">
        <f>HYPERLINK("#'Full Results'!A92", "92")</f>
        <v>92</v>
      </c>
      <c r="F20" t="s">
        <v>541</v>
      </c>
    </row>
    <row r="21" spans="3:6" x14ac:dyDescent="0.35">
      <c r="C21">
        <v>13</v>
      </c>
      <c r="D21" s="8" t="str">
        <f>HYPERLINK("#'Table 13'!A1", " You said you were planning to vote for the Conservative Party. Which of the following best explains why?")</f>
        <v xml:space="preserve"> You said you were planning to vote for the Conservative Party. Which of the following best explains why?</v>
      </c>
      <c r="E21" s="14" t="str">
        <f>HYPERLINK("#'Full Results'!A98", "98")</f>
        <v>98</v>
      </c>
      <c r="F21" t="s">
        <v>542</v>
      </c>
    </row>
    <row r="22" spans="3:6" x14ac:dyDescent="0.35">
      <c r="C22">
        <v>14</v>
      </c>
      <c r="D22" s="8" t="str">
        <f>HYPERLINK("#'Table 14'!A1", "Grid Summary: Do you agree or disagree with the following?")</f>
        <v>Grid Summary: Do you agree or disagree with the following?</v>
      </c>
      <c r="E22" s="7"/>
      <c r="F22" t="s">
        <v>94</v>
      </c>
    </row>
    <row r="23" spans="3:6" x14ac:dyDescent="0.35">
      <c r="C23">
        <v>15</v>
      </c>
      <c r="D23" s="8" t="str">
        <f>HYPERLINK("#'Table 15'!A1", "Do you agree or disagree with the following?: If the Labour Party won the next general election things in the UK would genuinely change")</f>
        <v>Do you agree or disagree with the following?: If the Labour Party won the next general election things in the UK would genuinely change</v>
      </c>
      <c r="E23" s="14" t="str">
        <f>HYPERLINK("#'Full Results'!A104", "104")</f>
        <v>104</v>
      </c>
      <c r="F23" t="s">
        <v>94</v>
      </c>
    </row>
    <row r="24" spans="3:6" x14ac:dyDescent="0.35">
      <c r="C24">
        <v>16</v>
      </c>
      <c r="D24" s="8" t="str">
        <f>HYPERLINK("#'Table 16'!A1", "Do you agree or disagree with the following?: It doesn't really matter which party wins the next general election, as nothing will change")</f>
        <v>Do you agree or disagree with the following?: It doesn't really matter which party wins the next general election, as nothing will change</v>
      </c>
      <c r="E24" s="14" t="str">
        <f>HYPERLINK("#'Full Results'!A116", "116")</f>
        <v>116</v>
      </c>
      <c r="F24" t="s">
        <v>94</v>
      </c>
    </row>
    <row r="25" spans="3:6" x14ac:dyDescent="0.35">
      <c r="C25">
        <v>17</v>
      </c>
      <c r="D25" s="8" t="str">
        <f>HYPERLINK("#'Table 17'!A1", "Do you agree or disagree with the following?: I do not like any of the political parties at the moment")</f>
        <v>Do you agree or disagree with the following?: I do not like any of the political parties at the moment</v>
      </c>
      <c r="E25" s="14" t="str">
        <f>HYPERLINK("#'Full Results'!A128", "128")</f>
        <v>128</v>
      </c>
      <c r="F25" t="s">
        <v>94</v>
      </c>
    </row>
    <row r="26" spans="3:6" x14ac:dyDescent="0.35">
      <c r="C26">
        <v>18</v>
      </c>
      <c r="D26" s="8" t="str">
        <f>HYPERLINK("#'Table 18'!A1", "Do you agree or disagree with the following?: I am sick of politics")</f>
        <v>Do you agree or disagree with the following?: I am sick of politics</v>
      </c>
      <c r="E26" s="14" t="str">
        <f>HYPERLINK("#'Full Results'!A140", "140")</f>
        <v>140</v>
      </c>
      <c r="F26" t="s">
        <v>94</v>
      </c>
    </row>
    <row r="27" spans="3:6" x14ac:dyDescent="0.35">
      <c r="C27">
        <v>19</v>
      </c>
      <c r="D27" s="8" t="str">
        <f>HYPERLINK("#'Table 19'!A1", "Do you agree or disagree with the following?: I am excited about the prospect of a change of Government")</f>
        <v>Do you agree or disagree with the following?: I am excited about the prospect of a change of Government</v>
      </c>
      <c r="E27" s="14" t="str">
        <f>HYPERLINK("#'Full Results'!A152", "152")</f>
        <v>152</v>
      </c>
      <c r="F27" t="s">
        <v>94</v>
      </c>
    </row>
    <row r="28" spans="3:6" x14ac:dyDescent="0.35">
      <c r="C28">
        <v>20</v>
      </c>
      <c r="D28" s="8" t="str">
        <f>HYPERLINK("#'Table 20'!A1", "Which do you think are the most important issues facing the country at this time? Please select up to three.")</f>
        <v>Which do you think are the most important issues facing the country at this time? Please select up to three.</v>
      </c>
      <c r="E28" s="14" t="str">
        <f>HYPERLINK("#'Full Results'!A164", "164")</f>
        <v>164</v>
      </c>
      <c r="F28" t="s">
        <v>94</v>
      </c>
    </row>
    <row r="29" spans="3:6" x14ac:dyDescent="0.35">
      <c r="C29">
        <v>21</v>
      </c>
      <c r="D29" s="8" t="str">
        <f>HYPERLINK("#'Table 21'!A1", "Grid Summary: How important or unimportant are each of the following?")</f>
        <v>Grid Summary: How important or unimportant are each of the following?</v>
      </c>
      <c r="E29" s="7"/>
      <c r="F29" t="s">
        <v>94</v>
      </c>
    </row>
    <row r="30" spans="3:6" x14ac:dyDescent="0.35">
      <c r="C30">
        <v>22</v>
      </c>
      <c r="D30" s="8" t="str">
        <f>HYPERLINK("#'Table 22'!A1", "How important or unimportant are each of the following?: Improving the quality of NHS services")</f>
        <v>How important or unimportant are each of the following?: Improving the quality of NHS services</v>
      </c>
      <c r="E30" s="14" t="str">
        <f>HYPERLINK("#'Full Results'!A183", "183")</f>
        <v>183</v>
      </c>
      <c r="F30" t="s">
        <v>94</v>
      </c>
    </row>
    <row r="31" spans="3:6" x14ac:dyDescent="0.35">
      <c r="C31">
        <v>23</v>
      </c>
      <c r="D31" s="8" t="str">
        <f>HYPERLINK("#'Table 23'!A1", "How important or unimportant are each of the following?: Generating more economic growth")</f>
        <v>How important or unimportant are each of the following?: Generating more economic growth</v>
      </c>
      <c r="E31" s="14" t="str">
        <f>HYPERLINK("#'Full Results'!A193", "193")</f>
        <v>193</v>
      </c>
      <c r="F31" t="s">
        <v>94</v>
      </c>
    </row>
    <row r="32" spans="3:6" x14ac:dyDescent="0.35">
      <c r="C32">
        <v>24</v>
      </c>
      <c r="D32" s="8" t="str">
        <f>HYPERLINK("#'Table 24'!A1", "How important or unimportant are each of the following?: Raising wages / the quality of existing jobs")</f>
        <v>How important or unimportant are each of the following?: Raising wages / the quality of existing jobs</v>
      </c>
      <c r="E32" s="14" t="str">
        <f>HYPERLINK("#'Full Results'!A203", "203")</f>
        <v>203</v>
      </c>
      <c r="F32" t="s">
        <v>94</v>
      </c>
    </row>
    <row r="33" spans="3:6" x14ac:dyDescent="0.35">
      <c r="C33">
        <v>25</v>
      </c>
      <c r="D33" s="8" t="str">
        <f>HYPERLINK("#'Table 25'!A1", "How important or unimportant are each of the following?: Taking action on climate change")</f>
        <v>How important or unimportant are each of the following?: Taking action on climate change</v>
      </c>
      <c r="E33" s="14" t="str">
        <f>HYPERLINK("#'Full Results'!A213", "213")</f>
        <v>213</v>
      </c>
      <c r="F33" t="s">
        <v>94</v>
      </c>
    </row>
    <row r="34" spans="3:6" x14ac:dyDescent="0.35">
      <c r="C34">
        <v>26</v>
      </c>
      <c r="D34" s="8" t="str">
        <f>HYPERLINK("#'Table 26'!A1", "How important or unimportant are each of the following?: Reducing the cost of energy bills")</f>
        <v>How important or unimportant are each of the following?: Reducing the cost of energy bills</v>
      </c>
      <c r="E34" s="14" t="str">
        <f>HYPERLINK("#'Full Results'!A223", "223")</f>
        <v>223</v>
      </c>
      <c r="F34" t="s">
        <v>94</v>
      </c>
    </row>
    <row r="35" spans="3:6" x14ac:dyDescent="0.35">
      <c r="C35">
        <v>27</v>
      </c>
      <c r="D35" s="8" t="str">
        <f>HYPERLINK("#'Table 27'!A1", "How important or unimportant are each of the following?: Reducing the number of “Small Boats” crossing the Channel")</f>
        <v>How important or unimportant are each of the following?: Reducing the number of “Small Boats” crossing the Channel</v>
      </c>
      <c r="E35" s="14" t="str">
        <f>HYPERLINK("#'Full Results'!A233", "233")</f>
        <v>233</v>
      </c>
      <c r="F35" t="s">
        <v>94</v>
      </c>
    </row>
    <row r="36" spans="3:6" x14ac:dyDescent="0.35">
      <c r="C36">
        <v>28</v>
      </c>
      <c r="D36" s="8" t="str">
        <f>HYPERLINK("#'Table 28'!A1", "How important or unimportant are each of the following?: Reducing levels of crime")</f>
        <v>How important or unimportant are each of the following?: Reducing levels of crime</v>
      </c>
      <c r="E36" s="14" t="str">
        <f>HYPERLINK("#'Full Results'!A243", "243")</f>
        <v>243</v>
      </c>
      <c r="F36" t="s">
        <v>94</v>
      </c>
    </row>
    <row r="37" spans="3:6" x14ac:dyDescent="0.35">
      <c r="C37">
        <v>29</v>
      </c>
      <c r="D37" s="8" t="str">
        <f>HYPERLINK("#'Table 29'!A1", "How important or unimportant are each of the following?: Lowering the cost of housing")</f>
        <v>How important or unimportant are each of the following?: Lowering the cost of housing</v>
      </c>
      <c r="E37" s="14" t="str">
        <f>HYPERLINK("#'Full Results'!A253", "253")</f>
        <v>253</v>
      </c>
      <c r="F37" t="s">
        <v>94</v>
      </c>
    </row>
    <row r="38" spans="3:6" x14ac:dyDescent="0.35">
      <c r="C38">
        <v>30</v>
      </c>
      <c r="D38" s="8" t="str">
        <f>HYPERLINK("#'Table 30'!A1", "How important or unimportant are each of the following?: Reducing taxes for people like me")</f>
        <v>How important or unimportant are each of the following?: Reducing taxes for people like me</v>
      </c>
      <c r="E38" s="14" t="str">
        <f>HYPERLINK("#'Full Results'!A263", "263")</f>
        <v>263</v>
      </c>
      <c r="F38" t="s">
        <v>94</v>
      </c>
    </row>
    <row r="39" spans="3:6" x14ac:dyDescent="0.35">
      <c r="C39">
        <v>31</v>
      </c>
      <c r="D39" s="8" t="str">
        <f>HYPERLINK("#'Table 31'!A1", "How important or unimportant are each of the following?: Improving the quality of schools in the UK")</f>
        <v>How important or unimportant are each of the following?: Improving the quality of schools in the UK</v>
      </c>
      <c r="E39" s="14" t="str">
        <f>HYPERLINK("#'Full Results'!A273", "273")</f>
        <v>273</v>
      </c>
      <c r="F39" t="s">
        <v>94</v>
      </c>
    </row>
    <row r="40" spans="3:6" x14ac:dyDescent="0.35">
      <c r="C40">
        <v>32</v>
      </c>
      <c r="D40" s="8" t="str">
        <f>HYPERLINK("#'Table 32'!A1", "How important or unimportant are each of the following?: Increasing defence spending")</f>
        <v>How important or unimportant are each of the following?: Increasing defence spending</v>
      </c>
      <c r="E40" s="14" t="str">
        <f>HYPERLINK("#'Full Results'!A283", "283")</f>
        <v>283</v>
      </c>
      <c r="F40" t="s">
        <v>94</v>
      </c>
    </row>
    <row r="41" spans="3:6" x14ac:dyDescent="0.35">
      <c r="C41">
        <v>33</v>
      </c>
      <c r="D41" s="8" t="str">
        <f>HYPERLINK("#'Table 33'!A1", "Which, if any, of the following issues do you think the next Government of the UK should prioritise? Please select up to three.")</f>
        <v>Which, if any, of the following issues do you think the next Government of the UK should prioritise? Please select up to three.</v>
      </c>
      <c r="E41" s="14" t="str">
        <f>HYPERLINK("#'Full Results'!A293", "293")</f>
        <v>293</v>
      </c>
      <c r="F41" t="s">
        <v>94</v>
      </c>
    </row>
    <row r="42" spans="3:6" x14ac:dyDescent="0.35">
      <c r="C42">
        <v>34</v>
      </c>
      <c r="D42" s="8" t="str">
        <f>HYPERLINK("#'Table 34'!A1", "Which, if any, of the following issues do you think the Labour Party under Keir Starmer would prioritise if they won the next election? Please select up to three.")</f>
        <v>Which, if any, of the following issues do you think the Labour Party under Keir Starmer would prioritise if they won the next election? Please select up to three.</v>
      </c>
      <c r="E42" s="14" t="str">
        <f>HYPERLINK("#'Full Results'!A309", "309")</f>
        <v>309</v>
      </c>
      <c r="F42" t="s">
        <v>94</v>
      </c>
    </row>
    <row r="43" spans="3:6" x14ac:dyDescent="0.35">
      <c r="C43">
        <v>35</v>
      </c>
      <c r="D43" s="8" t="str">
        <f>HYPERLINK("#'Table 35'!A1", "Which, if any, of the following issues do you think the Conservative Party under Rishi Sunak would prioritise if they won the next election? Please select up to three.")</f>
        <v>Which, if any, of the following issues do you think the Conservative Party under Rishi Sunak would prioritise if they won the next election? Please select up to three.</v>
      </c>
      <c r="E43" s="14" t="str">
        <f>HYPERLINK("#'Full Results'!A325", "325")</f>
        <v>325</v>
      </c>
      <c r="F43" t="s">
        <v>94</v>
      </c>
    </row>
    <row r="44" spans="3:6" x14ac:dyDescent="0.35">
      <c r="C44">
        <v>36</v>
      </c>
      <c r="D44" s="8" t="str">
        <f>HYPERLINK("#'Table 36'!A1", " Looking at the UK political parties, which do you think has the best policies on the environment?")</f>
        <v xml:space="preserve"> Looking at the UK political parties, which do you think has the best policies on the environment?</v>
      </c>
      <c r="E44" s="14" t="str">
        <f>HYPERLINK("#'Full Results'!A341", "341")</f>
        <v>341</v>
      </c>
      <c r="F44" t="s">
        <v>94</v>
      </c>
    </row>
    <row r="45" spans="3:6" x14ac:dyDescent="0.35">
      <c r="C45">
        <v>37</v>
      </c>
      <c r="D45" s="8" t="str">
        <f>HYPERLINK("#'Table 37'!A1", " Looking at the UK political parties, which do you think has the best policies on the economy?")</f>
        <v xml:space="preserve"> Looking at the UK political parties, which do you think has the best policies on the economy?</v>
      </c>
      <c r="E45" s="14" t="str">
        <f>HYPERLINK("#'Full Results'!A354", "354")</f>
        <v>354</v>
      </c>
      <c r="F45" t="s">
        <v>94</v>
      </c>
    </row>
    <row r="46" spans="3:6" x14ac:dyDescent="0.35">
      <c r="C46">
        <v>38</v>
      </c>
      <c r="D46" s="8" t="str">
        <f>HYPERLINK("#'Table 38'!A1", "Grid Summary: For each of the following, please say whether you think Labour or the Conservatives would be more effective at dealing with them.")</f>
        <v>Grid Summary: For each of the following, please say whether you think Labour or the Conservatives would be more effective at dealing with them.</v>
      </c>
      <c r="E46" s="7"/>
      <c r="F46" t="s">
        <v>94</v>
      </c>
    </row>
    <row r="47" spans="3:6" x14ac:dyDescent="0.35">
      <c r="C47">
        <v>39</v>
      </c>
      <c r="D47" s="8" t="str">
        <f>HYPERLINK("#'Table 39'!A1", "For each of the following, please say whether you think Labour or the Conservatives would be more effective at dealing with them.: Improving the quality of NHS services")</f>
        <v>For each of the following, please say whether you think Labour or the Conservatives would be more effective at dealing with them.: Improving the quality of NHS services</v>
      </c>
      <c r="E47" s="14" t="str">
        <f>HYPERLINK("#'Full Results'!A367", "367")</f>
        <v>367</v>
      </c>
      <c r="F47" t="s">
        <v>94</v>
      </c>
    </row>
    <row r="48" spans="3:6" x14ac:dyDescent="0.35">
      <c r="C48">
        <v>40</v>
      </c>
      <c r="D48" s="8" t="str">
        <f>HYPERLINK("#'Table 40'!A1", "For each of the following, please say whether you think Labour or the Conservatives would be more effective at dealing with them.: Generating more economic growth")</f>
        <v>For each of the following, please say whether you think Labour or the Conservatives would be more effective at dealing with them.: Generating more economic growth</v>
      </c>
      <c r="E48" s="14" t="str">
        <f>HYPERLINK("#'Full Results'!A375", "375")</f>
        <v>375</v>
      </c>
      <c r="F48" t="s">
        <v>94</v>
      </c>
    </row>
    <row r="49" spans="3:6" x14ac:dyDescent="0.35">
      <c r="C49">
        <v>41</v>
      </c>
      <c r="D49" s="8" t="str">
        <f>HYPERLINK("#'Table 41'!A1", "For each of the following, please say whether you think Labour or the Conservatives would be more effective at dealing with them.: Raising wages / the quality of existing jobs")</f>
        <v>For each of the following, please say whether you think Labour or the Conservatives would be more effective at dealing with them.: Raising wages / the quality of existing jobs</v>
      </c>
      <c r="E49" s="14" t="str">
        <f>HYPERLINK("#'Full Results'!A383", "383")</f>
        <v>383</v>
      </c>
      <c r="F49" t="s">
        <v>94</v>
      </c>
    </row>
    <row r="50" spans="3:6" x14ac:dyDescent="0.35">
      <c r="C50">
        <v>42</v>
      </c>
      <c r="D50" s="8" t="str">
        <f>HYPERLINK("#'Table 42'!A1", "For each of the following, please say whether you think Labour or the Conservatives would be more effective at dealing with them.: Taking action on climate change")</f>
        <v>For each of the following, please say whether you think Labour or the Conservatives would be more effective at dealing with them.: Taking action on climate change</v>
      </c>
      <c r="E50" s="14" t="str">
        <f>HYPERLINK("#'Full Results'!A391", "391")</f>
        <v>391</v>
      </c>
      <c r="F50" t="s">
        <v>94</v>
      </c>
    </row>
    <row r="51" spans="3:6" x14ac:dyDescent="0.35">
      <c r="C51">
        <v>43</v>
      </c>
      <c r="D51" s="8" t="str">
        <f>HYPERLINK("#'Table 43'!A1", "For each of the following, please say whether you think Labour or the Conservatives would be more effective at dealing with them.: Reducing the cost of energy bills")</f>
        <v>For each of the following, please say whether you think Labour or the Conservatives would be more effective at dealing with them.: Reducing the cost of energy bills</v>
      </c>
      <c r="E51" s="14" t="str">
        <f>HYPERLINK("#'Full Results'!A399", "399")</f>
        <v>399</v>
      </c>
      <c r="F51" t="s">
        <v>94</v>
      </c>
    </row>
    <row r="52" spans="3:6" x14ac:dyDescent="0.35">
      <c r="C52">
        <v>44</v>
      </c>
      <c r="D52" s="8" t="str">
        <f>HYPERLINK("#'Table 44'!A1", "For each of the following, please say whether you think Labour or the Conservatives would be more effective at dealing with them.: Reducing the number of “Small Boats” crossing the Channel")</f>
        <v>For each of the following, please say whether you think Labour or the Conservatives would be more effective at dealing with them.: Reducing the number of “Small Boats” crossing the Channel</v>
      </c>
      <c r="E52" s="14" t="str">
        <f>HYPERLINK("#'Full Results'!A407", "407")</f>
        <v>407</v>
      </c>
      <c r="F52" t="s">
        <v>94</v>
      </c>
    </row>
    <row r="53" spans="3:6" x14ac:dyDescent="0.35">
      <c r="C53">
        <v>45</v>
      </c>
      <c r="D53" s="8" t="str">
        <f>HYPERLINK("#'Table 45'!A1", "Grid Summary: And for each of the following, please say whether you think Labour or the Conservatives would be more effective at dealing with them.")</f>
        <v>Grid Summary: And for each of the following, please say whether you think Labour or the Conservatives would be more effective at dealing with them.</v>
      </c>
      <c r="E53" s="7"/>
      <c r="F53" t="s">
        <v>94</v>
      </c>
    </row>
    <row r="54" spans="3:6" x14ac:dyDescent="0.35">
      <c r="C54">
        <v>46</v>
      </c>
      <c r="D54" s="8" t="str">
        <f>HYPERLINK("#'Table 46'!A1", "And for each of the following, please say whether you think Labour or the Conservatives would be more effective at dealing with them.: Reducing levels of crime")</f>
        <v>And for each of the following, please say whether you think Labour or the Conservatives would be more effective at dealing with them.: Reducing levels of crime</v>
      </c>
      <c r="E54" s="14" t="str">
        <f>HYPERLINK("#'Full Results'!A415", "415")</f>
        <v>415</v>
      </c>
      <c r="F54" t="s">
        <v>94</v>
      </c>
    </row>
    <row r="55" spans="3:6" x14ac:dyDescent="0.35">
      <c r="C55">
        <v>47</v>
      </c>
      <c r="D55" s="8" t="str">
        <f>HYPERLINK("#'Table 47'!A1", "And for each of the following, please say whether you think Labour or the Conservatives would be more effective at dealing with them.: Lowering the cost of housing")</f>
        <v>And for each of the following, please say whether you think Labour or the Conservatives would be more effective at dealing with them.: Lowering the cost of housing</v>
      </c>
      <c r="E55" s="14" t="str">
        <f>HYPERLINK("#'Full Results'!A423", "423")</f>
        <v>423</v>
      </c>
      <c r="F55" t="s">
        <v>94</v>
      </c>
    </row>
    <row r="56" spans="3:6" x14ac:dyDescent="0.35">
      <c r="C56">
        <v>48</v>
      </c>
      <c r="D56" s="8" t="str">
        <f>HYPERLINK("#'Table 48'!A1", "And for each of the following, please say whether you think Labour or the Conservatives would be more effective at dealing with them.: Reducing taxes for people like me")</f>
        <v>And for each of the following, please say whether you think Labour or the Conservatives would be more effective at dealing with them.: Reducing taxes for people like me</v>
      </c>
      <c r="E56" s="14" t="str">
        <f>HYPERLINK("#'Full Results'!A431", "431")</f>
        <v>431</v>
      </c>
      <c r="F56" t="s">
        <v>94</v>
      </c>
    </row>
    <row r="57" spans="3:6" x14ac:dyDescent="0.35">
      <c r="C57">
        <v>49</v>
      </c>
      <c r="D57" s="8" t="str">
        <f>HYPERLINK("#'Table 49'!A1", "And for each of the following, please say whether you think Labour or the Conservatives would be more effective at dealing with them.: Improving the quality of schools in the UK")</f>
        <v>And for each of the following, please say whether you think Labour or the Conservatives would be more effective at dealing with them.: Improving the quality of schools in the UK</v>
      </c>
      <c r="E57" s="14" t="str">
        <f>HYPERLINK("#'Full Results'!A439", "439")</f>
        <v>439</v>
      </c>
      <c r="F57" t="s">
        <v>94</v>
      </c>
    </row>
    <row r="58" spans="3:6" x14ac:dyDescent="0.35">
      <c r="C58">
        <v>50</v>
      </c>
      <c r="D58" s="8" t="str">
        <f>HYPERLINK("#'Table 50'!A1", "And for each of the following, please say whether you think Labour or the Conservatives would be more effective at dealing with them.: Increasing defence spending")</f>
        <v>And for each of the following, please say whether you think Labour or the Conservatives would be more effective at dealing with them.: Increasing defence spending</v>
      </c>
      <c r="E58" s="14" t="str">
        <f>HYPERLINK("#'Full Results'!A447", "447")</f>
        <v>447</v>
      </c>
      <c r="F58" t="s">
        <v>94</v>
      </c>
    </row>
    <row r="59" spans="3:6" x14ac:dyDescent="0.35">
      <c r="C59">
        <v>51</v>
      </c>
      <c r="D59" s="8" t="str">
        <f>HYPERLINK("#'Table 51'!A1", "You said you’re planning on voting for the Labour Party at the next election. Which, if any, of the following best explains why this is? Please select all that apply.")</f>
        <v>You said you’re planning on voting for the Labour Party at the next election. Which, if any, of the following best explains why this is? Please select all that apply.</v>
      </c>
      <c r="E59" s="14" t="str">
        <f>HYPERLINK("#'Full Results'!A455", "455")</f>
        <v>455</v>
      </c>
      <c r="F59" t="s">
        <v>541</v>
      </c>
    </row>
    <row r="60" spans="3:6" x14ac:dyDescent="0.35">
      <c r="C60">
        <v>52</v>
      </c>
      <c r="D60" s="8" t="str">
        <f>HYPERLINK("#'Table 52'!A1", "Grid Summary: To what extent would you support or oppose the following policies?")</f>
        <v>Grid Summary: To what extent would you support or oppose the following policies?</v>
      </c>
      <c r="E60" s="7"/>
      <c r="F60" t="s">
        <v>94</v>
      </c>
    </row>
    <row r="61" spans="3:6" x14ac:dyDescent="0.35">
      <c r="C61">
        <v>53</v>
      </c>
      <c r="D61" s="8" t="str">
        <f>HYPERLINK("#'Table 53'!A1", "To what extent would you support or oppose the following policies?: Implementing “fiscal rules”, meaning the government will not spend more than it raises in tax")</f>
        <v>To what extent would you support or oppose the following policies?: Implementing “fiscal rules”, meaning the government will not spend more than it raises in tax</v>
      </c>
      <c r="E61" s="14" t="str">
        <f>HYPERLINK("#'Full Results'!A469", "469")</f>
        <v>469</v>
      </c>
      <c r="F61" t="s">
        <v>94</v>
      </c>
    </row>
    <row r="62" spans="3:6" x14ac:dyDescent="0.35">
      <c r="C62">
        <v>54</v>
      </c>
      <c r="D62" s="8" t="str">
        <f>HYPERLINK("#'Table 54'!A1", "To what extent would you support or oppose the following policies?: Set up a new Office for Value for Money to ensure all taxpayers’ money is spent wisely")</f>
        <v>To what extent would you support or oppose the following policies?: Set up a new Office for Value for Money to ensure all taxpayers’ money is spent wisely</v>
      </c>
      <c r="E62" s="14" t="str">
        <f>HYPERLINK("#'Full Results'!A481", "481")</f>
        <v>481</v>
      </c>
      <c r="F62" t="s">
        <v>94</v>
      </c>
    </row>
    <row r="63" spans="3:6" x14ac:dyDescent="0.35">
      <c r="C63">
        <v>55</v>
      </c>
      <c r="D63" s="8" t="str">
        <f>HYPERLINK("#'Table 55'!A1", "To what extent would you support or oppose the following policies?: Using the UK’s intelligence and counter-terrorism teams to deal with people smuggling gangs")</f>
        <v>To what extent would you support or oppose the following policies?: Using the UK’s intelligence and counter-terrorism teams to deal with people smuggling gangs</v>
      </c>
      <c r="E63" s="14" t="str">
        <f>HYPERLINK("#'Full Results'!A493", "493")</f>
        <v>493</v>
      </c>
      <c r="F63" t="s">
        <v>94</v>
      </c>
    </row>
    <row r="64" spans="3:6" x14ac:dyDescent="0.35">
      <c r="C64">
        <v>56</v>
      </c>
      <c r="D64" s="8" t="str">
        <f>HYPERLINK("#'Table 56'!A1", "To what extent would you support or oppose the following policies?: End hotel use for asylum seekers by clearing the asylum backlog with more staff to process claims and return people to safe countries")</f>
        <v>To what extent would you support or oppose the following policies?: End hotel use for asylum seekers by clearing the asylum backlog with more staff to process claims and return people to safe countries</v>
      </c>
      <c r="E64" s="14" t="str">
        <f>HYPERLINK("#'Full Results'!A505", "505")</f>
        <v>505</v>
      </c>
      <c r="F64" t="s">
        <v>94</v>
      </c>
    </row>
    <row r="65" spans="3:6" x14ac:dyDescent="0.35">
      <c r="C65">
        <v>57</v>
      </c>
      <c r="D65" s="8" t="str">
        <f>HYPERLINK("#'Table 57'!A1", "To what extent would you support or oppose the following policies?: Create a government-owned energy company to invest in new wind turbines and solar farms within the UK")</f>
        <v>To what extent would you support or oppose the following policies?: Create a government-owned energy company to invest in new wind turbines and solar farms within the UK</v>
      </c>
      <c r="E65" s="14" t="str">
        <f>HYPERLINK("#'Full Results'!A517", "517")</f>
        <v>517</v>
      </c>
      <c r="F65" t="s">
        <v>94</v>
      </c>
    </row>
    <row r="66" spans="3:6" x14ac:dyDescent="0.35">
      <c r="C66">
        <v>58</v>
      </c>
      <c r="D66" s="8" t="str">
        <f>HYPERLINK("#'Table 58'!A1", "To what extent would you support or oppose the following policies?: Spend £28 billion a year on “green improvements” (e.g. building new wind turbines, solar panels, insulating homes, planting more trees, developing energy-storage batteries)")</f>
        <v>To what extent would you support or oppose the following policies?: Spend £28 billion a year on “green improvements” (e.g. building new wind turbines, solar panels, insulating homes, planting more trees, developing energy-storage batteries)</v>
      </c>
      <c r="E66" s="14" t="str">
        <f>HYPERLINK("#'Full Results'!A529", "529")</f>
        <v>529</v>
      </c>
      <c r="F66" t="s">
        <v>94</v>
      </c>
    </row>
    <row r="67" spans="3:6" x14ac:dyDescent="0.35">
      <c r="C67">
        <v>59</v>
      </c>
      <c r="D67" s="8" t="str">
        <f>HYPERLINK("#'Table 59'!A1", "To what extent would you support or oppose the following policies?: Hire 13,000 more police officers for neighbourhood policing")</f>
        <v>To what extent would you support or oppose the following policies?: Hire 13,000 more police officers for neighbourhood policing</v>
      </c>
      <c r="E67" s="14" t="str">
        <f>HYPERLINK("#'Full Results'!A541", "541")</f>
        <v>541</v>
      </c>
      <c r="F67" t="s">
        <v>94</v>
      </c>
    </row>
    <row r="68" spans="3:6" x14ac:dyDescent="0.35">
      <c r="C68">
        <v>60</v>
      </c>
      <c r="D68" s="8" t="str">
        <f>HYPERLINK("#'Table 60'!A1", "To what extent would you support or oppose the following policies?: Create breakfast clubs in every primary school")</f>
        <v>To what extent would you support or oppose the following policies?: Create breakfast clubs in every primary school</v>
      </c>
      <c r="E68" s="14" t="str">
        <f>HYPERLINK("#'Full Results'!A553", "553")</f>
        <v>553</v>
      </c>
      <c r="F68" t="s">
        <v>94</v>
      </c>
    </row>
    <row r="69" spans="3:6" x14ac:dyDescent="0.35">
      <c r="C69">
        <v>61</v>
      </c>
      <c r="D69" s="8" t="str">
        <f>HYPERLINK("#'Table 61'!A1", "To what extent would you support or oppose the following policies?: End tax breaks for private schools and use the money to hire more teachers")</f>
        <v>To what extent would you support or oppose the following policies?: End tax breaks for private schools and use the money to hire more teachers</v>
      </c>
      <c r="E69" s="14" t="str">
        <f>HYPERLINK("#'Full Results'!A565", "565")</f>
        <v>565</v>
      </c>
      <c r="F69" t="s">
        <v>94</v>
      </c>
    </row>
    <row r="70" spans="3:6" x14ac:dyDescent="0.35">
      <c r="C70">
        <v>62</v>
      </c>
      <c r="D70" s="8" t="str">
        <f>HYPERLINK("#'Table 62'!A1", "Imagine the Labour Party adopted the following policies at the next election. Which, if any, of the following policies would make you MORE LIKELY to vote for the Labour Party at the next election? Please select all that apply.")</f>
        <v>Imagine the Labour Party adopted the following policies at the next election. Which, if any, of the following policies would make you MORE LIKELY to vote for the Labour Party at the next election? Please select all that apply.</v>
      </c>
      <c r="E70" s="14" t="str">
        <f>HYPERLINK("#'Full Results'!A577", "577")</f>
        <v>577</v>
      </c>
      <c r="F70" t="s">
        <v>94</v>
      </c>
    </row>
    <row r="71" spans="3:6" x14ac:dyDescent="0.35">
      <c r="C71">
        <v>63</v>
      </c>
      <c r="D71" s="8" t="str">
        <f>HYPERLINK("#'Table 63'!A1", " Which of the following comes closest to your view?")</f>
        <v xml:space="preserve"> Which of the following comes closest to your view?</v>
      </c>
      <c r="E71" s="14" t="str">
        <f>HYPERLINK("#'Full Results'!A592", "592")</f>
        <v>592</v>
      </c>
      <c r="F71" t="s">
        <v>94</v>
      </c>
    </row>
    <row r="72" spans="3:6" x14ac:dyDescent="0.35">
      <c r="C72">
        <v>64</v>
      </c>
      <c r="D72" s="8" t="str">
        <f>HYPERLINK("#'Table 64'!A1", "Grid Summary: Thinking of the next General Election, would you trust the Labour Party led by Keir Starmer or the Conservative Party led by Rishi Sunak to…")</f>
        <v>Grid Summary: Thinking of the next General Election, would you trust the Labour Party led by Keir Starmer or the Conservative Party led by Rishi Sunak to…</v>
      </c>
      <c r="E72" s="7"/>
      <c r="F72" t="s">
        <v>94</v>
      </c>
    </row>
    <row r="73" spans="3:6" x14ac:dyDescent="0.35">
      <c r="C73">
        <v>65</v>
      </c>
      <c r="D73" s="8" t="str">
        <f>HYPERLINK("#'Table 65'!A1", "Thinking of the next General Election, would you trust the Labour Party led by Keir Starmer or the Conservative Party led by Rishi Sunak to…: Maintain healthy public finances")</f>
        <v>Thinking of the next General Election, would you trust the Labour Party led by Keir Starmer or the Conservative Party led by Rishi Sunak to…: Maintain healthy public finances</v>
      </c>
      <c r="E73" s="14" t="str">
        <f>HYPERLINK("#'Full Results'!A599", "599")</f>
        <v>599</v>
      </c>
      <c r="F73" t="s">
        <v>94</v>
      </c>
    </row>
    <row r="74" spans="3:6" x14ac:dyDescent="0.35">
      <c r="C74">
        <v>66</v>
      </c>
      <c r="D74" s="8" t="str">
        <f>HYPERLINK("#'Table 66'!A1", "Thinking of the next General Election, would you trust the Labour Party led by Keir Starmer or the Conservative Party led by Rishi Sunak to…: Not raise taxes on ordinary people")</f>
        <v>Thinking of the next General Election, would you trust the Labour Party led by Keir Starmer or the Conservative Party led by Rishi Sunak to…: Not raise taxes on ordinary people</v>
      </c>
      <c r="E74" s="14" t="str">
        <f>HYPERLINK("#'Full Results'!A607", "607")</f>
        <v>607</v>
      </c>
      <c r="F74" t="s">
        <v>94</v>
      </c>
    </row>
    <row r="75" spans="3:6" x14ac:dyDescent="0.35">
      <c r="C75">
        <v>67</v>
      </c>
      <c r="D75" s="8" t="str">
        <f>HYPERLINK("#'Table 67'!A1", "Thinking of the next General Election, would you trust the Labour Party led by Keir Starmer or the Conservative Party led by Rishi Sunak to…: Reduce the size of the national debt")</f>
        <v>Thinking of the next General Election, would you trust the Labour Party led by Keir Starmer or the Conservative Party led by Rishi Sunak to…: Reduce the size of the national debt</v>
      </c>
      <c r="E75" s="14" t="str">
        <f>HYPERLINK("#'Full Results'!A615", "615")</f>
        <v>615</v>
      </c>
      <c r="F75" t="s">
        <v>94</v>
      </c>
    </row>
    <row r="76" spans="3:6" x14ac:dyDescent="0.35">
      <c r="C76">
        <v>68</v>
      </c>
      <c r="D76" s="8" t="str">
        <f>HYPERLINK("#'Table 68'!A1", "Thinking of the next General Election, would you trust the Labour Party led by Keir Starmer or the Conservative Party led by Rishi Sunak to…: Reduce the size of the deficit (the amount of money the government borrows each year)")</f>
        <v>Thinking of the next General Election, would you trust the Labour Party led by Keir Starmer or the Conservative Party led by Rishi Sunak to…: Reduce the size of the deficit (the amount of money the government borrows each year)</v>
      </c>
      <c r="E76" s="14" t="str">
        <f>HYPERLINK("#'Full Results'!A623", "623")</f>
        <v>623</v>
      </c>
      <c r="F76" t="s">
        <v>94</v>
      </c>
    </row>
    <row r="77" spans="3:6" x14ac:dyDescent="0.35">
      <c r="C77">
        <v>69</v>
      </c>
      <c r="D77" s="8" t="str">
        <f>HYPERLINK("#'Table 69'!A1", "Grid Summary: How important or unimportant are each of the following to you?")</f>
        <v>Grid Summary: How important or unimportant are each of the following to you?</v>
      </c>
      <c r="E77" s="7"/>
      <c r="F77" t="s">
        <v>94</v>
      </c>
    </row>
    <row r="78" spans="3:6" x14ac:dyDescent="0.35">
      <c r="C78">
        <v>70</v>
      </c>
      <c r="D78" s="8" t="str">
        <f>HYPERLINK("#'Table 70'!A1", "How important or unimportant are each of the following to you?: Maintaining healthy public finances")</f>
        <v>How important or unimportant are each of the following to you?: Maintaining healthy public finances</v>
      </c>
      <c r="E78" s="14" t="str">
        <f>HYPERLINK("#'Full Results'!A631", "631")</f>
        <v>631</v>
      </c>
      <c r="F78" t="s">
        <v>94</v>
      </c>
    </row>
    <row r="79" spans="3:6" x14ac:dyDescent="0.35">
      <c r="C79">
        <v>71</v>
      </c>
      <c r="D79" s="8" t="str">
        <f>HYPERLINK("#'Table 71'!A1", "How important or unimportant are each of the following to you?: Not raising taxes on ordinary people")</f>
        <v>How important or unimportant are each of the following to you?: Not raising taxes on ordinary people</v>
      </c>
      <c r="E79" s="14" t="str">
        <f>HYPERLINK("#'Full Results'!A642", "642")</f>
        <v>642</v>
      </c>
      <c r="F79" t="s">
        <v>94</v>
      </c>
    </row>
    <row r="80" spans="3:6" x14ac:dyDescent="0.35">
      <c r="C80">
        <v>72</v>
      </c>
      <c r="D80" s="8" t="str">
        <f>HYPERLINK("#'Table 72'!A1", "How important or unimportant are each of the following to you?: Reducing the size of the national debt")</f>
        <v>How important or unimportant are each of the following to you?: Reducing the size of the national debt</v>
      </c>
      <c r="E80" s="14" t="str">
        <f>HYPERLINK("#'Full Results'!A653", "653")</f>
        <v>653</v>
      </c>
      <c r="F80" t="s">
        <v>94</v>
      </c>
    </row>
    <row r="81" spans="3:6" x14ac:dyDescent="0.35">
      <c r="C81">
        <v>73</v>
      </c>
      <c r="D81" s="8" t="str">
        <f>HYPERLINK("#'Table 73'!A1", "How important or unimportant are each of the following to you?: Reducing the size of the deficit (the amount of money the government borrows each year)")</f>
        <v>How important or unimportant are each of the following to you?: Reducing the size of the deficit (the amount of money the government borrows each year)</v>
      </c>
      <c r="E81" s="14" t="str">
        <f>HYPERLINK("#'Full Results'!A664", "664")</f>
        <v>664</v>
      </c>
      <c r="F81" t="s">
        <v>94</v>
      </c>
    </row>
    <row r="82" spans="3:6" x14ac:dyDescent="0.35">
      <c r="C82">
        <v>74</v>
      </c>
      <c r="D82" s="8" t="str">
        <f>HYPERLINK("#'Table 74'!A1", " The Labour Party Shadow Chancellor, Rachel Reeves, has said that Labour will not spend more money than it raises in taxes within five years of being elected, and will only borrow money for big investment projects (such as new railways, or green ...")</f>
        <v xml:space="preserve"> The Labour Party Shadow Chancellor, Rachel Reeves, has said that Labour will not spend more money than it raises in taxes within five years of being elected, and will only borrow money for big investment projects (such as new railways, or green ...</v>
      </c>
      <c r="E82" s="14" t="str">
        <f>HYPERLINK("#'Full Results'!A675", "675")</f>
        <v>675</v>
      </c>
      <c r="F82" t="s">
        <v>94</v>
      </c>
    </row>
    <row r="83" spans="3:6" x14ac:dyDescent="0.35">
      <c r="C83">
        <v>75</v>
      </c>
      <c r="D83" s="8" t="str">
        <f>HYPERLINK("#'Table 75'!A1", " And do you believe Labour would stick to this rule if they won the next election?")</f>
        <v xml:space="preserve"> And do you believe Labour would stick to this rule if they won the next election?</v>
      </c>
      <c r="E83" s="14" t="str">
        <f>HYPERLINK("#'Full Results'!A686", "686")</f>
        <v>686</v>
      </c>
      <c r="F83" t="s">
        <v>94</v>
      </c>
    </row>
    <row r="84" spans="3:6" x14ac:dyDescent="0.35">
      <c r="C84">
        <v>76</v>
      </c>
      <c r="D84" s="8" t="str">
        <f>HYPERLINK("#'Table 76'!A1", " Does this rule by the Labour Party make you more or less likely to vote for them at the next election?")</f>
        <v xml:space="preserve"> Does this rule by the Labour Party make you more or less likely to vote for them at the next election?</v>
      </c>
      <c r="E84" s="14" t="str">
        <f>HYPERLINK("#'Full Results'!A692", "692")</f>
        <v>692</v>
      </c>
      <c r="F84" t="s">
        <v>94</v>
      </c>
    </row>
    <row r="85" spans="3:6" x14ac:dyDescent="0.35">
      <c r="C85">
        <v>77</v>
      </c>
      <c r="D85" s="8" t="str">
        <f>HYPERLINK("#'Table 77'!A1", " How seriously do you take the issue of climate change?")</f>
        <v xml:space="preserve"> How seriously do you take the issue of climate change?</v>
      </c>
      <c r="E85" s="14" t="str">
        <f>HYPERLINK("#'Full Results'!A701", "701")</f>
        <v>701</v>
      </c>
      <c r="F85" t="s">
        <v>94</v>
      </c>
    </row>
    <row r="86" spans="3:6" x14ac:dyDescent="0.35">
      <c r="C86">
        <v>78</v>
      </c>
      <c r="D86" s="8" t="str">
        <f>HYPERLINK("#'Table 78'!A1", "Grid Summary: Please indicate which statement comes closest to your view, using the scale below.")</f>
        <v>Grid Summary: Please indicate which statement comes closest to your view, using the scale below.</v>
      </c>
      <c r="E86" s="7"/>
      <c r="F86" t="s">
        <v>94</v>
      </c>
    </row>
    <row r="87" spans="3:6" x14ac:dyDescent="0.35">
      <c r="C87">
        <v>79</v>
      </c>
      <c r="D87" s="8" t="str">
        <f>HYPERLINK("#'Table 79'!A1", "Please indicate which statement comes closest to your view, using the scale below.: Climate change is a serious  threat to UK security|Climate change is NOT a serious threat to UK security")</f>
        <v>Please indicate which statement comes closest to your view, using the scale below.: Climate change is a serious  threat to UK security|Climate change is NOT a serious threat to UK security</v>
      </c>
      <c r="E87" s="14" t="str">
        <f>HYPERLINK("#'Full Results'!A710", "710")</f>
        <v>710</v>
      </c>
      <c r="F87" t="s">
        <v>94</v>
      </c>
    </row>
    <row r="88" spans="3:6" x14ac:dyDescent="0.35">
      <c r="C88">
        <v>80</v>
      </c>
      <c r="D88" s="8" t="str">
        <f>HYPERLINK("#'Table 80'!A1", "Please indicate which statement comes closest to your view, using the scale below.: The UK should be one of the most ambitious countries in the world when it comes to addressing climate change, regardless of what other countries are doing|The UK ...")</f>
        <v>Please indicate which statement comes closest to your view, using the scale below.: The UK should be one of the most ambitious countries in the world when it comes to addressing climate change, regardless of what other countries are doing|The UK ...</v>
      </c>
      <c r="E88" s="14" t="str">
        <f>HYPERLINK("#'Full Results'!A718", "718")</f>
        <v>718</v>
      </c>
      <c r="F88" t="s">
        <v>94</v>
      </c>
    </row>
    <row r="89" spans="3:6" x14ac:dyDescent="0.35">
      <c r="C89">
        <v>81</v>
      </c>
      <c r="D89" s="8" t="str">
        <f>HYPERLINK("#'Table 81'!A1", "Please indicate which statement comes closest to your view, using the scale below.: The government should focus on reducing the cost of living, even if this means worsening our carbon emissions|The government should focus on reducing carbon emiss...")</f>
        <v>Please indicate which statement comes closest to your view, using the scale below.: The government should focus on reducing the cost of living, even if this means worsening our carbon emissions|The government should focus on reducing carbon emiss...</v>
      </c>
      <c r="E89" s="14" t="str">
        <f>HYPERLINK("#'Full Results'!A726", "726")</f>
        <v>726</v>
      </c>
      <c r="F89" t="s">
        <v>94</v>
      </c>
    </row>
    <row r="90" spans="3:6" x14ac:dyDescent="0.35">
      <c r="C90">
        <v>82</v>
      </c>
      <c r="D90" s="8" t="str">
        <f>HYPERLINK("#'Table 82'!A1", "Please indicate which statement comes closest to your view, using the scale below.: The government should spend what it needs to on climate change, even if this means increasing taxes or borrowing more money|The government should NOT increase tax...")</f>
        <v>Please indicate which statement comes closest to your view, using the scale below.: The government should spend what it needs to on climate change, even if this means increasing taxes or borrowing more money|The government should NOT increase tax...</v>
      </c>
      <c r="E90" s="14" t="str">
        <f>HYPERLINK("#'Full Results'!A734", "734")</f>
        <v>734</v>
      </c>
      <c r="F90" t="s">
        <v>94</v>
      </c>
    </row>
    <row r="91" spans="3:6" x14ac:dyDescent="0.35">
      <c r="C91">
        <v>83</v>
      </c>
      <c r="D91" s="8" t="str">
        <f>HYPERLINK("#'Table 83'!A1", " Which of the following comes closer to your view?")</f>
        <v xml:space="preserve"> Which of the following comes closer to your view?</v>
      </c>
      <c r="E91" s="14" t="str">
        <f>HYPERLINK("#'Full Results'!A742", "742")</f>
        <v>742</v>
      </c>
      <c r="F91" t="s">
        <v>94</v>
      </c>
    </row>
    <row r="92" spans="3:6" x14ac:dyDescent="0.35">
      <c r="C92">
        <v>84</v>
      </c>
      <c r="D92" s="8" t="str">
        <f>HYPERLINK("#'Table 84'!A1", " Which of the following comes closest to your view?")</f>
        <v xml:space="preserve"> Which of the following comes closest to your view?</v>
      </c>
      <c r="E92" s="14" t="str">
        <f>HYPERLINK("#'Full Results'!A751", "751")</f>
        <v>751</v>
      </c>
      <c r="F92" t="s">
        <v>94</v>
      </c>
    </row>
    <row r="93" spans="3:6" x14ac:dyDescent="0.35">
      <c r="C93">
        <v>85</v>
      </c>
      <c r="D93" s="8" t="str">
        <f>HYPERLINK("#'Table 85'!A1", " “Net Zero” means the UK releases zero greenhouse gas emissions, balancing any remaining carbon emissions that are produced with carbon reducing measures (like tree planting), in order to reduce the risks from climate change. As far as you are aw...")</f>
        <v xml:space="preserve"> “Net Zero” means the UK releases zero greenhouse gas emissions, balancing any remaining carbon emissions that are produced with carbon reducing measures (like tree planting), in order to reduce the risks from climate change. As far as you are aw...</v>
      </c>
      <c r="E93" s="14" t="str">
        <f>HYPERLINK("#'Full Results'!A759", "759")</f>
        <v>759</v>
      </c>
      <c r="F93" t="s">
        <v>94</v>
      </c>
    </row>
    <row r="94" spans="3:6" x14ac:dyDescent="0.35">
      <c r="C94">
        <v>86</v>
      </c>
      <c r="D94" s="8" t="str">
        <f>HYPERLINK("#'Table 86'!A1", "If a political party decided to drop or weaken their climate targets, in your opinion, what would be their reasons for doing so? Please select all that apply.")</f>
        <v>If a political party decided to drop or weaken their climate targets, in your opinion, what would be their reasons for doing so? Please select all that apply.</v>
      </c>
      <c r="E94" s="14" t="str">
        <f>HYPERLINK("#'Full Results'!A768", "768")</f>
        <v>768</v>
      </c>
      <c r="F94" t="s">
        <v>94</v>
      </c>
    </row>
    <row r="95" spans="3:6" x14ac:dyDescent="0.35">
      <c r="C95">
        <v>87</v>
      </c>
      <c r="D95" s="8" t="str">
        <f>HYPERLINK("#'Table 87'!A1", "Grid Summary: Official statistics show that the UK is almost halfway (48%) towards reaching its net zero target. Which of each pair of statements comes closest to your view?")</f>
        <v>Grid Summary: Official statistics show that the UK is almost halfway (48%) towards reaching its net zero target. Which of each pair of statements comes closest to your view?</v>
      </c>
      <c r="E95" s="7"/>
      <c r="F95" t="s">
        <v>94</v>
      </c>
    </row>
    <row r="96" spans="3:6" x14ac:dyDescent="0.35">
      <c r="C96">
        <v>88</v>
      </c>
      <c r="D96" s="8" t="str">
        <f>HYPERLINK("#'Table 88'!A1", "Official statistics show that the UK is almost halfway (48%) towards reaching its net zero target. Which of each pair of statements comes closest to your view?: I do not believe this figure|I believe this figure")</f>
        <v>Official statistics show that the UK is almost halfway (48%) towards reaching its net zero target. Which of each pair of statements comes closest to your view?: I do not believe this figure|I believe this figure</v>
      </c>
      <c r="E96" s="14" t="str">
        <f>HYPERLINK("#'Full Results'!A785", "785")</f>
        <v>785</v>
      </c>
      <c r="F96" t="s">
        <v>94</v>
      </c>
    </row>
    <row r="97" spans="3:6" x14ac:dyDescent="0.35">
      <c r="C97">
        <v>89</v>
      </c>
      <c r="D97" s="8" t="str">
        <f>HYPERLINK("#'Table 89'!A1", "Official statistics show that the UK is almost halfway (48%) towards reaching its net zero target. Which of each pair of statements comes closest to your view?: This means we can relax and invest less money and effort in reaching net zero|This me...")</f>
        <v>Official statistics show that the UK is almost halfway (48%) towards reaching its net zero target. Which of each pair of statements comes closest to your view?: This means we can relax and invest less money and effort in reaching net zero|This me...</v>
      </c>
      <c r="E97" s="14" t="str">
        <f>HYPERLINK("#'Full Results'!A793", "793")</f>
        <v>793</v>
      </c>
      <c r="F97" t="s">
        <v>94</v>
      </c>
    </row>
    <row r="98" spans="3:6" x14ac:dyDescent="0.35">
      <c r="C98">
        <v>90</v>
      </c>
      <c r="D98" s="8" t="str">
        <f>HYPERLINK("#'Table 90'!A1", "What are the most important things for the UK Government to do in order to prepare the UK for the future?  Select up to three of the following")</f>
        <v>What are the most important things for the UK Government to do in order to prepare the UK for the future?  Select up to three of the following</v>
      </c>
      <c r="E98" s="14" t="str">
        <f>HYPERLINK("#'Full Results'!A801", "801")</f>
        <v>801</v>
      </c>
      <c r="F98" t="s">
        <v>94</v>
      </c>
    </row>
    <row r="99" spans="3:6" x14ac:dyDescent="0.35">
      <c r="C99">
        <v>91</v>
      </c>
      <c r="D99" s="8" t="str">
        <f>HYPERLINK("#'Table 91'!A1", "Which, if any, of the following do you think the government should prioritise to improve the UK’s energy security?Please select up to three.")</f>
        <v>Which, if any, of the following do you think the government should prioritise to improve the UK’s energy security?Please select up to three.</v>
      </c>
      <c r="E99" s="14" t="str">
        <f>HYPERLINK("#'Full Results'!A814", "814")</f>
        <v>814</v>
      </c>
      <c r="F99" t="s">
        <v>94</v>
      </c>
    </row>
    <row r="100" spans="3:6" x14ac:dyDescent="0.35">
      <c r="C100">
        <v>92</v>
      </c>
      <c r="D100" s="8" t="str">
        <f>HYPERLINK("#'Table 92'!A1", "Which of the following, if any, would you support the Labour Party doing as a way to pay for green improvements in the UK, such as more renewable energy sources?Select any which apply.")</f>
        <v>Which of the following, if any, would you support the Labour Party doing as a way to pay for green improvements in the UK, such as more renewable energy sources?Select any which apply.</v>
      </c>
      <c r="E100" s="14" t="str">
        <f>HYPERLINK("#'Full Results'!A833", "833")</f>
        <v>833</v>
      </c>
      <c r="F100" t="s">
        <v>94</v>
      </c>
    </row>
    <row r="101" spans="3:6" x14ac:dyDescent="0.35">
      <c r="C101">
        <v>93</v>
      </c>
      <c r="D101" s="8" t="str">
        <f>HYPERLINK("#'Table 93'!A1", "Which of the following, if any, would you support the Conservative Party doing as a way to pay for green improvements in the UK, such as more renewable energy sources?Select any which apply.")</f>
        <v>Which of the following, if any, would you support the Conservative Party doing as a way to pay for green improvements in the UK, such as more renewable energy sources?Select any which apply.</v>
      </c>
      <c r="E101" s="14" t="str">
        <f>HYPERLINK("#'Full Results'!A844", "844")</f>
        <v>844</v>
      </c>
      <c r="F101" t="s">
        <v>94</v>
      </c>
    </row>
    <row r="102" spans="3:6" x14ac:dyDescent="0.35">
      <c r="C102">
        <v>94</v>
      </c>
      <c r="D102" s="8" t="str">
        <f>HYPERLINK("#'Table 94'!A1", "Which of the following, if any, would you support the UK government doing as a way to pay for green improvements in the UK, such as more renewable energy sources?Select any which apply.")</f>
        <v>Which of the following, if any, would you support the UK government doing as a way to pay for green improvements in the UK, such as more renewable energy sources?Select any which apply.</v>
      </c>
      <c r="E102" s="14" t="str">
        <f>HYPERLINK("#'Full Results'!A855", "855")</f>
        <v>855</v>
      </c>
      <c r="F102" t="s">
        <v>94</v>
      </c>
    </row>
    <row r="103" spans="3:6" x14ac:dyDescent="0.35">
      <c r="C103">
        <v>95</v>
      </c>
      <c r="D103" s="8" t="str">
        <f>HYPERLINK("#'Table 95'!A1", " Which of the following ways would you prefer for the Government to spend money raised through taxes and borrowing?")</f>
        <v xml:space="preserve"> Which of the following ways would you prefer for the Government to spend money raised through taxes and borrowing?</v>
      </c>
      <c r="E103" s="14" t="str">
        <f>HYPERLINK("#'Full Results'!A866", "866")</f>
        <v>866</v>
      </c>
      <c r="F103" t="s">
        <v>94</v>
      </c>
    </row>
    <row r="104" spans="3:6" x14ac:dyDescent="0.35">
      <c r="C104">
        <v>96</v>
      </c>
      <c r="D104" s="8" t="str">
        <f>HYPERLINK("#'Table 96'!A1", "Which of the following, if any, are the advantages of investing money into green improvements in the UK?Select any which apply.")</f>
        <v>Which of the following, if any, are the advantages of investing money into green improvements in the UK?Select any which apply.</v>
      </c>
      <c r="E104" s="14" t="str">
        <f>HYPERLINK("#'Full Results'!A874", "874")</f>
        <v>874</v>
      </c>
      <c r="F104" t="s">
        <v>94</v>
      </c>
    </row>
    <row r="105" spans="3:6" x14ac:dyDescent="0.35">
      <c r="C105">
        <v>97</v>
      </c>
      <c r="D105" s="8" t="str">
        <f>HYPERLINK("#'Table 97'!A1", " One of the commitments Keir Starmer's Labour Party has made in the past is to spend £28 billion annually on green improvements like renewable energy. To what extent do you support or oppose this pledge?")</f>
        <v xml:space="preserve"> One of the commitments Keir Starmer's Labour Party has made in the past is to spend £28 billion annually on green improvements like renewable energy. To what extent do you support or oppose this pledge?</v>
      </c>
      <c r="E105" s="14" t="str">
        <f>HYPERLINK("#'Full Results'!A888", "888")</f>
        <v>888</v>
      </c>
      <c r="F105" t="s">
        <v>94</v>
      </c>
    </row>
    <row r="106" spans="3:6" x14ac:dyDescent="0.35">
      <c r="C106">
        <v>98</v>
      </c>
      <c r="D106" s="8" t="str">
        <f>HYPERLINK("#'Table 98'!A1", " And to what extent would this pledge make you MORE or LESS likely to vote for the Labour Party in the next general election?")</f>
        <v xml:space="preserve"> And to what extent would this pledge make you MORE or LESS likely to vote for the Labour Party in the next general election?</v>
      </c>
      <c r="E106" s="14" t="str">
        <f>HYPERLINK("#'Full Results'!A900", "900")</f>
        <v>900</v>
      </c>
      <c r="F106" t="s">
        <v>94</v>
      </c>
    </row>
    <row r="107" spans="3:6" x14ac:dyDescent="0.35">
      <c r="C107">
        <v>99</v>
      </c>
      <c r="D107" s="8" t="str">
        <f>HYPERLINK("#'Table 99'!A1", "Grid Summary: To what extent do you agree or disagree with the following?")</f>
        <v>Grid Summary: To what extent do you agree or disagree with the following?</v>
      </c>
      <c r="E107" s="7"/>
      <c r="F107" t="s">
        <v>94</v>
      </c>
    </row>
    <row r="108" spans="3:6" x14ac:dyDescent="0.35">
      <c r="C108">
        <v>100</v>
      </c>
      <c r="D108" s="8" t="str">
        <f>HYPERLINK("#'Table 100'!A1", "To what extent do you agree or disagree with the following?: This pledge will be a waste of money, and will not achieve its goals")</f>
        <v>To what extent do you agree or disagree with the following?: This pledge will be a waste of money, and will not achieve its goals</v>
      </c>
      <c r="E108" s="14" t="str">
        <f>HYPERLINK("#'Full Results'!A909", "909")</f>
        <v>909</v>
      </c>
      <c r="F108" t="s">
        <v>94</v>
      </c>
    </row>
    <row r="109" spans="3:6" x14ac:dyDescent="0.35">
      <c r="C109">
        <v>101</v>
      </c>
      <c r="D109" s="8" t="str">
        <f>HYPERLINK("#'Table 101'!A1", "To what extent do you agree or disagree with the following?: This pledge will help to improve economic growth in the UK by injecting money into the economy")</f>
        <v>To what extent do you agree or disagree with the following?: This pledge will help to improve economic growth in the UK by injecting money into the economy</v>
      </c>
      <c r="E109" s="14" t="str">
        <f>HYPERLINK("#'Full Results'!A921", "921")</f>
        <v>921</v>
      </c>
      <c r="F109" t="s">
        <v>94</v>
      </c>
    </row>
    <row r="110" spans="3:6" x14ac:dyDescent="0.35">
      <c r="C110">
        <v>102</v>
      </c>
      <c r="D110" s="8" t="str">
        <f>HYPERLINK("#'Table 102'!A1", "To what extent do you agree or disagree with the following?: This pledge will be expensive, and Labour will have to raise taxes to pay for it")</f>
        <v>To what extent do you agree or disagree with the following?: This pledge will be expensive, and Labour will have to raise taxes to pay for it</v>
      </c>
      <c r="E110" s="14" t="str">
        <f>HYPERLINK("#'Full Results'!A933", "933")</f>
        <v>933</v>
      </c>
      <c r="F110" t="s">
        <v>94</v>
      </c>
    </row>
    <row r="111" spans="3:6" x14ac:dyDescent="0.35">
      <c r="C111">
        <v>103</v>
      </c>
      <c r="D111" s="8" t="str">
        <f>HYPERLINK("#'Table 103'!A1", " Which of the following comes closest to your view?")</f>
        <v xml:space="preserve"> Which of the following comes closest to your view?</v>
      </c>
      <c r="E111" s="14" t="str">
        <f>HYPERLINK("#'Full Results'!A945", "945")</f>
        <v>945</v>
      </c>
      <c r="F111" t="s">
        <v>94</v>
      </c>
    </row>
    <row r="112" spans="3:6" x14ac:dyDescent="0.35">
      <c r="C112">
        <v>104</v>
      </c>
      <c r="D112" s="8" t="str">
        <f>HYPERLINK("#'Table 104'!A1", "Grid Summary: For each of the following pledges which Keir Starmer or the Labour Party has made in the past, how important is it to you that the Labour Party keeps this pledge for the next general election?")</f>
        <v>Grid Summary: For each of the following pledges which Keir Starmer or the Labour Party has made in the past, how important is it to you that the Labour Party keeps this pledge for the next general election?</v>
      </c>
      <c r="E112" s="7"/>
      <c r="F112" t="s">
        <v>94</v>
      </c>
    </row>
    <row r="113" spans="3:6" x14ac:dyDescent="0.35">
      <c r="C113">
        <v>105</v>
      </c>
      <c r="D113" s="8" t="str">
        <f>HYPERLINK("#'Table 105'!A1", "For each of the following pledges which Keir Starmer or the Labour Party has made in the past, how important is it to you that the Labour Party keeps this pledge for the next general election?: The commitment to spend £28bn annually on green impr...")</f>
        <v>For each of the following pledges which Keir Starmer or the Labour Party has made in the past, how important is it to you that the Labour Party keeps this pledge for the next general election?: The commitment to spend £28bn annually on green impr...</v>
      </c>
      <c r="E113" s="14" t="str">
        <f>HYPERLINK("#'Full Results'!A952", "952")</f>
        <v>952</v>
      </c>
      <c r="F113" t="s">
        <v>94</v>
      </c>
    </row>
    <row r="114" spans="3:6" x14ac:dyDescent="0.35">
      <c r="C114">
        <v>106</v>
      </c>
      <c r="D114" s="8" t="str">
        <f>HYPERLINK("#'Table 106'!A1", "For each of the following pledges which Keir Starmer or the Labour Party has made in the past, how important is it to you that the Labour Party keeps this pledge for the next general election?: The plan to give more power to local and regional go...")</f>
        <v>For each of the following pledges which Keir Starmer or the Labour Party has made in the past, how important is it to you that the Labour Party keeps this pledge for the next general election?: The plan to give more power to local and regional go...</v>
      </c>
      <c r="E114" s="14" t="str">
        <f>HYPERLINK("#'Full Results'!A960", "960")</f>
        <v>960</v>
      </c>
      <c r="F114" t="s">
        <v>94</v>
      </c>
    </row>
    <row r="115" spans="3:6" x14ac:dyDescent="0.35">
      <c r="C115">
        <v>107</v>
      </c>
      <c r="D115" s="8" t="str">
        <f>HYPERLINK("#'Table 107'!A1", "For each of the following pledges which Keir Starmer or the Labour Party has made in the past, how important is it to you that the Labour Party keeps this pledge for the next general election?: The plan to ban Zero-Hours Contracts")</f>
        <v>For each of the following pledges which Keir Starmer or the Labour Party has made in the past, how important is it to you that the Labour Party keeps this pledge for the next general election?: The plan to ban Zero-Hours Contracts</v>
      </c>
      <c r="E115" s="14" t="str">
        <f>HYPERLINK("#'Full Results'!A968", "968")</f>
        <v>968</v>
      </c>
      <c r="F115" t="s">
        <v>94</v>
      </c>
    </row>
    <row r="116" spans="3:6" x14ac:dyDescent="0.35">
      <c r="C116">
        <v>108</v>
      </c>
      <c r="D116" s="8" t="str">
        <f>HYPERLINK("#'Table 108'!A1", "For each of the following pledges which Keir Starmer or the Labour Party has made in the past, how important is it to you that the Labour Party keeps this pledge for the next general election?: Guaranteeing an appointment with a GP of your choosing")</f>
        <v>For each of the following pledges which Keir Starmer or the Labour Party has made in the past, how important is it to you that the Labour Party keeps this pledge for the next general election?: Guaranteeing an appointment with a GP of your choosing</v>
      </c>
      <c r="E116" s="14" t="str">
        <f>HYPERLINK("#'Full Results'!A976", "976")</f>
        <v>976</v>
      </c>
      <c r="F116" t="s">
        <v>94</v>
      </c>
    </row>
    <row r="117" spans="3:6" x14ac:dyDescent="0.35">
      <c r="C117">
        <v>109</v>
      </c>
      <c r="D117" s="8" t="str">
        <f>HYPERLINK("#'Table 109'!A1", "For each of the following pledges which Keir Starmer or the Labour Party has made in the past, how important is it to you that the Labour Party keeps this pledge for the next general election?: Develop a network of hubs to deliver support for tee...")</f>
        <v>For each of the following pledges which Keir Starmer or the Labour Party has made in the past, how important is it to you that the Labour Party keeps this pledge for the next general election?: Develop a network of hubs to deliver support for tee...</v>
      </c>
      <c r="E117" s="14" t="str">
        <f>HYPERLINK("#'Full Results'!A984", "984")</f>
        <v>984</v>
      </c>
      <c r="F117" t="s">
        <v>94</v>
      </c>
    </row>
    <row r="118" spans="3:6" x14ac:dyDescent="0.35">
      <c r="C118">
        <v>110</v>
      </c>
      <c r="D118" s="8" t="str">
        <f>HYPERLINK("#'Table 110'!A1", "For each of the following pledges which Keir Starmer or the Labour Party has made in the past, how important is it to you that the Labour Party keeps this pledge for the next general election?: Free breakfast clubs in every primary school")</f>
        <v>For each of the following pledges which Keir Starmer or the Labour Party has made in the past, how important is it to you that the Labour Party keeps this pledge for the next general election?: Free breakfast clubs in every primary school</v>
      </c>
      <c r="E118" s="14" t="str">
        <f>HYPERLINK("#'Full Results'!A992", "992")</f>
        <v>992</v>
      </c>
      <c r="F118" t="s">
        <v>94</v>
      </c>
    </row>
    <row r="119" spans="3:6" x14ac:dyDescent="0.35">
      <c r="C119">
        <v>111</v>
      </c>
      <c r="D119" s="8" t="str">
        <f>HYPERLINK("#'Table 111'!A1", "Grid Summary: One of the commitments Keir Starmer's Labour Party has made in the past is to spend £28 billion annually on green improvements like renewable energy. Imagine the Labour Party was to drop this pledge. Do you agree or disagree with th...")</f>
        <v>Grid Summary: One of the commitments Keir Starmer's Labour Party has made in the past is to spend £28 billion annually on green improvements like renewable energy. Imagine the Labour Party was to drop this pledge. Do you agree or disagree with th...</v>
      </c>
      <c r="E119" s="7"/>
      <c r="F119" t="s">
        <v>94</v>
      </c>
    </row>
    <row r="120" spans="3:6" x14ac:dyDescent="0.35">
      <c r="C120">
        <v>112</v>
      </c>
      <c r="D120" s="8" t="str">
        <f>HYPERLINK("#'Table 112'!A1", "One of the commitments Keir Starmer's Labour Party has made in the past is to spend £28 billion annually on green improvements like renewable energy. Imagine the Labour Party was to drop this pledge. Do you agree or disagree with the following?: ...")</f>
        <v>One of the commitments Keir Starmer's Labour Party has made in the past is to spend £28 billion annually on green improvements like renewable energy. Imagine the Labour Party was to drop this pledge. Do you agree or disagree with the following?: ...</v>
      </c>
      <c r="E120" s="14" t="str">
        <f>HYPERLINK("#'Full Results'!A1000", "1000")</f>
        <v>1000</v>
      </c>
      <c r="F120" t="s">
        <v>94</v>
      </c>
    </row>
    <row r="121" spans="3:6" x14ac:dyDescent="0.35">
      <c r="C121">
        <v>113</v>
      </c>
      <c r="D121" s="8" t="str">
        <f>HYPERLINK("#'Table 113'!A1", "One of the commitments Keir Starmer's Labour Party has made in the past is to spend £28 billion annually on green improvements like renewable energy. Imagine the Labour Party was to drop this pledge. Do you agree or disagree with the following?: ...")</f>
        <v>One of the commitments Keir Starmer's Labour Party has made in the past is to spend £28 billion annually on green improvements like renewable energy. Imagine the Labour Party was to drop this pledge. Do you agree or disagree with the following?: ...</v>
      </c>
      <c r="E121" s="14" t="str">
        <f>HYPERLINK("#'Full Results'!A1012", "1012")</f>
        <v>1012</v>
      </c>
      <c r="F121" t="s">
        <v>94</v>
      </c>
    </row>
    <row r="122" spans="3:6" x14ac:dyDescent="0.35">
      <c r="C122">
        <v>114</v>
      </c>
      <c r="D122" s="8" t="str">
        <f>HYPERLINK("#'Table 114'!A1", "Grid Summary: The Labour Party has said that it no longer plans to spend £28 billion annually on green projects. How would you rate the Labour Party on the following?  Please indicate on a scale of 0 to 10 where 0 indicates a very low rating and ...")</f>
        <v>Grid Summary: The Labour Party has said that it no longer plans to spend £28 billion annually on green projects. How would you rate the Labour Party on the following?  Please indicate on a scale of 0 to 10 where 0 indicates a very low rating and ...</v>
      </c>
      <c r="E122" s="7"/>
      <c r="F122" t="s">
        <v>472</v>
      </c>
    </row>
    <row r="123" spans="3:6" x14ac:dyDescent="0.35">
      <c r="C123">
        <v>115</v>
      </c>
      <c r="D123" s="8" t="str">
        <f>HYPERLINK("#'Table 115'!A1",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3" s="14" t="str">
        <f>HYPERLINK("#'Full Results'!A1024", "1024")</f>
        <v>1024</v>
      </c>
      <c r="F123" t="s">
        <v>472</v>
      </c>
    </row>
    <row r="124" spans="3:6" x14ac:dyDescent="0.35">
      <c r="C124">
        <v>116</v>
      </c>
      <c r="D124" s="8" t="str">
        <f>HYPERLINK("#'Table 116'!A1",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4" s="14" t="str">
        <f>HYPERLINK("#'Full Results'!A1038", "1038")</f>
        <v>1038</v>
      </c>
      <c r="F124" t="s">
        <v>472</v>
      </c>
    </row>
    <row r="125" spans="3:6" x14ac:dyDescent="0.35">
      <c r="C125">
        <v>117</v>
      </c>
      <c r="D125" s="8" t="str">
        <f>HYPERLINK("#'Table 117'!A1",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5" s="14" t="str">
        <f>HYPERLINK("#'Full Results'!A1052", "1052")</f>
        <v>1052</v>
      </c>
      <c r="F125" t="s">
        <v>472</v>
      </c>
    </row>
    <row r="126" spans="3:6" x14ac:dyDescent="0.35">
      <c r="C126">
        <v>118</v>
      </c>
      <c r="D126" s="8" t="str">
        <f>HYPERLINK("#'Table 118'!A1",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6" s="14" t="str">
        <f>HYPERLINK("#'Full Results'!A1066", "1066")</f>
        <v>1066</v>
      </c>
      <c r="F126" t="s">
        <v>472</v>
      </c>
    </row>
    <row r="127" spans="3:6" x14ac:dyDescent="0.35">
      <c r="C127">
        <v>119</v>
      </c>
      <c r="D127" s="8" t="str">
        <f>HYPERLINK("#'Table 119'!A1",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7" s="14" t="str">
        <f>HYPERLINK("#'Full Results'!A1080", "1080")</f>
        <v>1080</v>
      </c>
      <c r="F127" t="s">
        <v>472</v>
      </c>
    </row>
    <row r="128" spans="3:6" x14ac:dyDescent="0.35">
      <c r="C128">
        <v>120</v>
      </c>
      <c r="D128" s="8" t="str">
        <f>HYPERLINK("#'Table 120'!A1", "The Labour Party has said that it no longer plans to spend £28 billion annually on green projects. How would you rate the Labour Party on the following?  Please indicate on a scale of 0 to 10 where 0 indicates a very low rating and 10 a very high...")</f>
        <v>The Labour Party has said that it no longer plans to spend £28 billion annually on green projects. How would you rate the Labour Party on the following?  Please indicate on a scale of 0 to 10 where 0 indicates a very low rating and 10 a very high...</v>
      </c>
      <c r="E128" s="14" t="str">
        <f>HYPERLINK("#'Full Results'!A1094", "1094")</f>
        <v>1094</v>
      </c>
      <c r="F128" t="s">
        <v>472</v>
      </c>
    </row>
    <row r="129" spans="3:6" x14ac:dyDescent="0.35">
      <c r="C129">
        <v>121</v>
      </c>
      <c r="D129" s="8" t="str">
        <f>HYPERLINK("#'Table 121'!A1", "Grid Summary: The Labour Party has said that it no longer plans to nationalise water and railways. How would you rate the Labour Party on the following?  Please indicate on a scale of 0 to 10 where 0 indicates a very low rating and 10 a very high...")</f>
        <v>Grid Summary: The Labour Party has said that it no longer plans to nationalise water and railways. How would you rate the Labour Party on the following?  Please indicate on a scale of 0 to 10 where 0 indicates a very low rating and 10 a very high...</v>
      </c>
      <c r="E129" s="7"/>
      <c r="F129" t="s">
        <v>472</v>
      </c>
    </row>
    <row r="130" spans="3:6" x14ac:dyDescent="0.35">
      <c r="C130">
        <v>122</v>
      </c>
      <c r="D130" s="8" t="str">
        <f>HYPERLINK("#'Table 122'!A1", "The Labour Party has said that it no longer plans to nationalise water and railways. How would you rate the Labour Party on the following?  Please indicate on a scale of 0 to 10 where 0 indicates a very low rating and 10 a very high rating: Cares...")</f>
        <v>The Labour Party has said that it no longer plans to nationalise water and railways. How would you rate the Labour Party on the following?  Please indicate on a scale of 0 to 10 where 0 indicates a very low rating and 10 a very high rating: Cares...</v>
      </c>
      <c r="E130" s="14" t="str">
        <f>HYPERLINK("#'Full Results'!A1108", "1108")</f>
        <v>1108</v>
      </c>
      <c r="F130" t="s">
        <v>472</v>
      </c>
    </row>
    <row r="131" spans="3:6" x14ac:dyDescent="0.35">
      <c r="C131">
        <v>123</v>
      </c>
      <c r="D131" s="8" t="str">
        <f>HYPERLINK("#'Table 123'!A1", "The Labour Party has said that it no longer plans to nationalise water and railways. How would you rate the Labour Party on the following?  Please indicate on a scale of 0 to 10 where 0 indicates a very low rating and 10 a very high rating: Sensible")</f>
        <v>The Labour Party has said that it no longer plans to nationalise water and railways. How would you rate the Labour Party on the following?  Please indicate on a scale of 0 to 10 where 0 indicates a very low rating and 10 a very high rating: Sensible</v>
      </c>
      <c r="E131" s="14" t="str">
        <f>HYPERLINK("#'Full Results'!A1122", "1122")</f>
        <v>1122</v>
      </c>
      <c r="F131" t="s">
        <v>472</v>
      </c>
    </row>
    <row r="132" spans="3:6" x14ac:dyDescent="0.35">
      <c r="C132">
        <v>124</v>
      </c>
      <c r="D132" s="8" t="str">
        <f>HYPERLINK("#'Table 124'!A1", "The Labour Party has said that it no longer plans to nationalise water and railways. How would you rate the Labour Party on the following?  Please indicate on a scale of 0 to 10 where 0 indicates a very low rating and 10 a very high rating: Chanc...")</f>
        <v>The Labour Party has said that it no longer plans to nationalise water and railways. How would you rate the Labour Party on the following?  Please indicate on a scale of 0 to 10 where 0 indicates a very low rating and 10 a very high rating: Chanc...</v>
      </c>
      <c r="E132" s="14" t="str">
        <f>HYPERLINK("#'Full Results'!A1136", "1136")</f>
        <v>1136</v>
      </c>
      <c r="F132" t="s">
        <v>472</v>
      </c>
    </row>
    <row r="133" spans="3:6" x14ac:dyDescent="0.35">
      <c r="C133">
        <v>125</v>
      </c>
      <c r="D133" s="8" t="str">
        <f>HYPERLINK("#'Table 125'!A1", "The Labour Party has said that it no longer plans to nationalise water and railways. How would you rate the Labour Party on the following?  Please indicate on a scale of 0 to 10 where 0 indicates a very low rating and 10 a very high rating: Suppo...")</f>
        <v>The Labour Party has said that it no longer plans to nationalise water and railways. How would you rate the Labour Party on the following?  Please indicate on a scale of 0 to 10 where 0 indicates a very low rating and 10 a very high rating: Suppo...</v>
      </c>
      <c r="E133" s="14" t="str">
        <f>HYPERLINK("#'Full Results'!A1150", "1150")</f>
        <v>1150</v>
      </c>
      <c r="F133" t="s">
        <v>472</v>
      </c>
    </row>
    <row r="134" spans="3:6" x14ac:dyDescent="0.35">
      <c r="C134">
        <v>126</v>
      </c>
      <c r="D134" s="8" t="str">
        <f>HYPERLINK("#'Table 126'!A1", "The Labour Party has said that it no longer plans to nationalise water and railways. How would you rate the Labour Party on the following?  Please indicate on a scale of 0 to 10 where 0 indicates a very low rating and 10 a very high rating: Honest")</f>
        <v>The Labour Party has said that it no longer plans to nationalise water and railways. How would you rate the Labour Party on the following?  Please indicate on a scale of 0 to 10 where 0 indicates a very low rating and 10 a very high rating: Honest</v>
      </c>
      <c r="E134" s="14" t="str">
        <f>HYPERLINK("#'Full Results'!A1164", "1164")</f>
        <v>1164</v>
      </c>
      <c r="F134" t="s">
        <v>472</v>
      </c>
    </row>
    <row r="135" spans="3:6" x14ac:dyDescent="0.35">
      <c r="C135">
        <v>127</v>
      </c>
      <c r="D135" s="8" t="str">
        <f>HYPERLINK("#'Table 127'!A1", "The Labour Party has said that it no longer plans to nationalise water and railways. How would you rate the Labour Party on the following?  Please indicate on a scale of 0 to 10 where 0 indicates a very low rating and 10 a very high rating: Has c...")</f>
        <v>The Labour Party has said that it no longer plans to nationalise water and railways. How would you rate the Labour Party on the following?  Please indicate on a scale of 0 to 10 where 0 indicates a very low rating and 10 a very high rating: Has c...</v>
      </c>
      <c r="E135" s="14" t="str">
        <f>HYPERLINK("#'Full Results'!A1178", "1178")</f>
        <v>1178</v>
      </c>
      <c r="F135" t="s">
        <v>472</v>
      </c>
    </row>
    <row r="136" spans="3:6" x14ac:dyDescent="0.35">
      <c r="C136">
        <v>128</v>
      </c>
      <c r="D136" s="8" t="str">
        <f>HYPERLINK("#'Table 128'!A1", "Grid Summary: The Labour Party has said that it no longer plans to increase income taxes on the top 5% of earners. How would you rate the Labour Party on the following?  Please indicate on a scale of 0 to 10 where 0 indicates a very low rating an...")</f>
        <v>Grid Summary: The Labour Party has said that it no longer plans to increase income taxes on the top 5% of earners. How would you rate the Labour Party on the following?  Please indicate on a scale of 0 to 10 where 0 indicates a very low rating an...</v>
      </c>
      <c r="E136" s="7"/>
      <c r="F136" t="s">
        <v>472</v>
      </c>
    </row>
    <row r="137" spans="3:6" x14ac:dyDescent="0.35">
      <c r="C137">
        <v>129</v>
      </c>
      <c r="D137" s="8" t="str">
        <f>HYPERLINK("#'Table 129'!A1",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37" s="14" t="str">
        <f>HYPERLINK("#'Full Results'!A1192", "1192")</f>
        <v>1192</v>
      </c>
      <c r="F137" t="s">
        <v>472</v>
      </c>
    </row>
    <row r="138" spans="3:6" x14ac:dyDescent="0.35">
      <c r="C138">
        <v>130</v>
      </c>
      <c r="D138" s="8" t="str">
        <f>HYPERLINK("#'Table 130'!A1",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38" s="14" t="str">
        <f>HYPERLINK("#'Full Results'!A1206", "1206")</f>
        <v>1206</v>
      </c>
      <c r="F138" t="s">
        <v>472</v>
      </c>
    </row>
    <row r="139" spans="3:6" x14ac:dyDescent="0.35">
      <c r="C139">
        <v>131</v>
      </c>
      <c r="D139" s="8" t="str">
        <f>HYPERLINK("#'Table 131'!A1",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39" s="14" t="str">
        <f>HYPERLINK("#'Full Results'!A1220", "1220")</f>
        <v>1220</v>
      </c>
      <c r="F139" t="s">
        <v>472</v>
      </c>
    </row>
    <row r="140" spans="3:6" x14ac:dyDescent="0.35">
      <c r="C140">
        <v>132</v>
      </c>
      <c r="D140" s="8" t="str">
        <f>HYPERLINK("#'Table 132'!A1",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40" s="14" t="str">
        <f>HYPERLINK("#'Full Results'!A1234", "1234")</f>
        <v>1234</v>
      </c>
      <c r="F140" t="s">
        <v>472</v>
      </c>
    </row>
    <row r="141" spans="3:6" x14ac:dyDescent="0.35">
      <c r="C141">
        <v>133</v>
      </c>
      <c r="D141" s="8" t="str">
        <f>HYPERLINK("#'Table 133'!A1",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41" s="14" t="str">
        <f>HYPERLINK("#'Full Results'!A1248", "1248")</f>
        <v>1248</v>
      </c>
      <c r="F141" t="s">
        <v>472</v>
      </c>
    </row>
    <row r="142" spans="3:6" x14ac:dyDescent="0.35">
      <c r="C142">
        <v>134</v>
      </c>
      <c r="D142" s="8" t="str">
        <f>HYPERLINK("#'Table 134'!A1", "The Labour Party has said that it no longer plans to increase income taxes on the top 5% of earners. How would you rate the Labour Party on the following?  Please indicate on a scale of 0 to 10 where 0 indicates a very low rating and 10 a very hi...")</f>
        <v>The Labour Party has said that it no longer plans to increase income taxes on the top 5% of earners. How would you rate the Labour Party on the following?  Please indicate on a scale of 0 to 10 where 0 indicates a very low rating and 10 a very hi...</v>
      </c>
      <c r="E142" s="14" t="str">
        <f>HYPERLINK("#'Full Results'!A1262", "1262")</f>
        <v>1262</v>
      </c>
      <c r="F142" t="s">
        <v>472</v>
      </c>
    </row>
    <row r="143" spans="3:6" x14ac:dyDescent="0.35">
      <c r="C143">
        <v>135</v>
      </c>
      <c r="D143" s="8" t="str">
        <f>HYPERLINK("#'Table 135'!A1", "Grid Summary: How would you rate the Labour Party on the following?  Please indicate on a scale of 0 to 10 where 0 indicates a very low rating and 10 a very high rating")</f>
        <v>Grid Summary: How would you rate the Labour Party on the following?  Please indicate on a scale of 0 to 10 where 0 indicates a very low rating and 10 a very high rating</v>
      </c>
      <c r="E143" s="7"/>
      <c r="F143" t="s">
        <v>472</v>
      </c>
    </row>
    <row r="144" spans="3:6" x14ac:dyDescent="0.35">
      <c r="C144">
        <v>136</v>
      </c>
      <c r="D144" s="8" t="str">
        <f>HYPERLINK("#'Table 136'!A1", "How would you rate the Labour Party on the following?  Please indicate on a scale of 0 to 10 where 0 indicates a very low rating and 10 a very high rating: Supports working people")</f>
        <v>How would you rate the Labour Party on the following?  Please indicate on a scale of 0 to 10 where 0 indicates a very low rating and 10 a very high rating: Supports working people</v>
      </c>
      <c r="E144" s="14" t="str">
        <f>HYPERLINK("#'Full Results'!A1276", "1276")</f>
        <v>1276</v>
      </c>
      <c r="F144" t="s">
        <v>472</v>
      </c>
    </row>
    <row r="145" spans="3:6" x14ac:dyDescent="0.35">
      <c r="C145">
        <v>137</v>
      </c>
      <c r="D145" s="8" t="str">
        <f>HYPERLINK("#'Table 137'!A1", "How would you rate the Labour Party on the following?  Please indicate on a scale of 0 to 10 where 0 indicates a very low rating and 10 a very high rating: Has clear priorities")</f>
        <v>How would you rate the Labour Party on the following?  Please indicate on a scale of 0 to 10 where 0 indicates a very low rating and 10 a very high rating: Has clear priorities</v>
      </c>
      <c r="E145" s="14" t="str">
        <f>HYPERLINK("#'Full Results'!A1290", "1290")</f>
        <v>1290</v>
      </c>
      <c r="F145" t="s">
        <v>472</v>
      </c>
    </row>
    <row r="146" spans="3:6" x14ac:dyDescent="0.35">
      <c r="C146">
        <v>138</v>
      </c>
      <c r="D146" s="8" t="str">
        <f>HYPERLINK("#'Table 138'!A1", "How would you rate the Labour Party on the following?  Please indicate on a scale of 0 to 10 where 0 indicates a very low rating and 10 a very high rating: Cares about future generations")</f>
        <v>How would you rate the Labour Party on the following?  Please indicate on a scale of 0 to 10 where 0 indicates a very low rating and 10 a very high rating: Cares about future generations</v>
      </c>
      <c r="E146" s="14" t="str">
        <f>HYPERLINK("#'Full Results'!A1304", "1304")</f>
        <v>1304</v>
      </c>
      <c r="F146" t="s">
        <v>472</v>
      </c>
    </row>
    <row r="147" spans="3:6" x14ac:dyDescent="0.35">
      <c r="C147">
        <v>139</v>
      </c>
      <c r="D147" s="8" t="str">
        <f>HYPERLINK("#'Table 139'!A1", "How would you rate the Labour Party on the following?  Please indicate on a scale of 0 to 10 where 0 indicates a very low rating and 10 a very high rating: Chance of winning the next general election")</f>
        <v>How would you rate the Labour Party on the following?  Please indicate on a scale of 0 to 10 where 0 indicates a very low rating and 10 a very high rating: Chance of winning the next general election</v>
      </c>
      <c r="E147" s="14" t="str">
        <f>HYPERLINK("#'Full Results'!A1318", "1318")</f>
        <v>1318</v>
      </c>
      <c r="F147" t="s">
        <v>472</v>
      </c>
    </row>
    <row r="148" spans="3:6" x14ac:dyDescent="0.35">
      <c r="C148">
        <v>140</v>
      </c>
      <c r="D148" s="8" t="str">
        <f>HYPERLINK("#'Table 140'!A1", "How would you rate the Labour Party on the following?  Please indicate on a scale of 0 to 10 where 0 indicates a very low rating and 10 a very high rating: Honest")</f>
        <v>How would you rate the Labour Party on the following?  Please indicate on a scale of 0 to 10 where 0 indicates a very low rating and 10 a very high rating: Honest</v>
      </c>
      <c r="E148" s="14" t="str">
        <f>HYPERLINK("#'Full Results'!A1332", "1332")</f>
        <v>1332</v>
      </c>
      <c r="F148" t="s">
        <v>472</v>
      </c>
    </row>
    <row r="149" spans="3:6" x14ac:dyDescent="0.35">
      <c r="C149">
        <v>141</v>
      </c>
      <c r="D149" s="8" t="str">
        <f>HYPERLINK("#'Table 141'!A1", "How would you rate the Labour Party on the following?  Please indicate on a scale of 0 to 10 where 0 indicates a very low rating and 10 a very high rating: Sensible")</f>
        <v>How would you rate the Labour Party on the following?  Please indicate on a scale of 0 to 10 where 0 indicates a very low rating and 10 a very high rating: Sensible</v>
      </c>
      <c r="E149" s="14" t="str">
        <f>HYPERLINK("#'Full Results'!A1346", "1346")</f>
        <v>1346</v>
      </c>
      <c r="F149" t="s">
        <v>472</v>
      </c>
    </row>
    <row r="150" spans="3:6" x14ac:dyDescent="0.35">
      <c r="C150">
        <v>142</v>
      </c>
      <c r="D150" s="8" t="str">
        <f>HYPERLINK("#'Table 142'!A1", "Grid Summary: The Labour Party has said that it no longer plans to spend £28bn annually on green projects. For each of the following pairs of phrases, indicate which you think is a better description of the Labour Party?")</f>
        <v>Grid Summary: The Labour Party has said that it no longer plans to spend £28bn annually on green projects. For each of the following pairs of phrases, indicate which you think is a better description of the Labour Party?</v>
      </c>
      <c r="E150" s="7"/>
      <c r="F150" t="s">
        <v>94</v>
      </c>
    </row>
    <row r="151" spans="3:6" x14ac:dyDescent="0.35">
      <c r="C151">
        <v>143</v>
      </c>
      <c r="D151" s="8" t="str">
        <f>HYPERLINK("#'Table 143'!A1", "The Labour Party has said that it no longer plans to spend £28bn annually on green projects. For each of the following pairs of phrases, indicate which you think is a better description of the Labour Party?: Makes promises they can keep|Breaks pr...")</f>
        <v>The Labour Party has said that it no longer plans to spend £28bn annually on green projects. For each of the following pairs of phrases, indicate which you think is a better description of the Labour Party?: Makes promises they can keep|Breaks pr...</v>
      </c>
      <c r="E151" s="14" t="str">
        <f>HYPERLINK("#'Full Results'!A1360", "1360")</f>
        <v>1360</v>
      </c>
      <c r="F151" t="s">
        <v>94</v>
      </c>
    </row>
    <row r="152" spans="3:6" x14ac:dyDescent="0.35">
      <c r="C152">
        <v>144</v>
      </c>
      <c r="D152" s="8" t="str">
        <f>HYPERLINK("#'Table 144'!A1", "The Labour Party has said that it no longer plans to spend £28bn annually on green projects. For each of the following pairs of phrases, indicate which you think is a better description of the Labour Party?: Cares about the environment|Does not c...")</f>
        <v>The Labour Party has said that it no longer plans to spend £28bn annually on green projects. For each of the following pairs of phrases, indicate which you think is a better description of the Labour Party?: Cares about the environment|Does not c...</v>
      </c>
      <c r="E152" s="14" t="str">
        <f>HYPERLINK("#'Full Results'!A1368", "1368")</f>
        <v>1368</v>
      </c>
      <c r="F152" t="s">
        <v>94</v>
      </c>
    </row>
    <row r="153" spans="3:6" x14ac:dyDescent="0.35">
      <c r="C153">
        <v>145</v>
      </c>
      <c r="D153" s="8" t="str">
        <f>HYPERLINK("#'Table 145'!A1", "The Labour Party has said that it no longer plans to spend £28bn annually on green projects. For each of the following pairs of phrases, indicate which you think is a better description of the Labour Party?: Is preparing for the future|Is not pre...")</f>
        <v>The Labour Party has said that it no longer plans to spend £28bn annually on green projects. For each of the following pairs of phrases, indicate which you think is a better description of the Labour Party?: Is preparing for the future|Is not pre...</v>
      </c>
      <c r="E153" s="14" t="str">
        <f>HYPERLINK("#'Full Results'!A1376", "1376")</f>
        <v>1376</v>
      </c>
      <c r="F153" t="s">
        <v>94</v>
      </c>
    </row>
    <row r="154" spans="3:6" x14ac:dyDescent="0.35">
      <c r="C154">
        <v>146</v>
      </c>
      <c r="D154" s="8" t="str">
        <f>HYPERLINK("#'Table 146'!A1", "The Labour Party has said that it no longer plans to spend £28bn annually on green projects. For each of the following pairs of phrases, indicate which you think is a better description of the Labour Party?: Has a clear policy platform|Does not h...")</f>
        <v>The Labour Party has said that it no longer plans to spend £28bn annually on green projects. For each of the following pairs of phrases, indicate which you think is a better description of the Labour Party?: Has a clear policy platform|Does not h...</v>
      </c>
      <c r="E154" s="14" t="str">
        <f>HYPERLINK("#'Full Results'!A1384", "1384")</f>
        <v>1384</v>
      </c>
      <c r="F154" t="s">
        <v>94</v>
      </c>
    </row>
    <row r="155" spans="3:6" x14ac:dyDescent="0.35">
      <c r="C155">
        <v>147</v>
      </c>
      <c r="D155" s="8" t="str">
        <f>HYPERLINK("#'Table 147'!A1", " The Labour Party has said that it can no longer commit to spending £28bn annually for green projects. Does this make you more or less likely to consider voting for them, or have no impact either way?")</f>
        <v xml:space="preserve"> The Labour Party has said that it can no longer commit to spending £28bn annually for green projects. Does this make you more or less likely to consider voting for them, or have no impact either way?</v>
      </c>
      <c r="E155" s="14" t="str">
        <f>HYPERLINK("#'Full Results'!A1392", "1392")</f>
        <v>1392</v>
      </c>
      <c r="F155" t="s">
        <v>94</v>
      </c>
    </row>
    <row r="156" spans="3:6" x14ac:dyDescent="0.35">
      <c r="C156">
        <v>148</v>
      </c>
      <c r="D156" s="8" t="str">
        <f>HYPERLINK("#'Table 148'!A1", "Why do you think the Labour Party has dropped the pledge to spend £28bn annually on green projects? Select any which apply.")</f>
        <v>Why do you think the Labour Party has dropped the pledge to spend £28bn annually on green projects? Select any which apply.</v>
      </c>
      <c r="E156" s="14" t="str">
        <f>HYPERLINK("#'Full Results'!A1401", "1401")</f>
        <v>1401</v>
      </c>
      <c r="F156" t="s">
        <v>94</v>
      </c>
    </row>
    <row r="157" spans="3:6" x14ac:dyDescent="0.35">
      <c r="C157">
        <v>149</v>
      </c>
      <c r="D157" s="8" t="str">
        <f>HYPERLINK("#'Table 149'!A1", " Which of the following comes closest to your view?")</f>
        <v xml:space="preserve"> Which of the following comes closest to your view?</v>
      </c>
      <c r="E157" s="14" t="str">
        <f>HYPERLINK("#'Full Results'!A1413", "1413")</f>
        <v>1413</v>
      </c>
      <c r="F157" t="s">
        <v>94</v>
      </c>
    </row>
    <row r="158" spans="3:6" x14ac:dyDescent="0.35">
      <c r="C158">
        <v>150</v>
      </c>
      <c r="D158" s="8" t="str">
        <f>HYPERLINK("#'Table 150'!A1", " And which of the following would you prefer?")</f>
        <v xml:space="preserve"> And which of the following would you prefer?</v>
      </c>
      <c r="E158" s="14" t="str">
        <f>HYPERLINK("#'Full Results'!A1419", "1419")</f>
        <v>1419</v>
      </c>
      <c r="F158" t="s">
        <v>94</v>
      </c>
    </row>
    <row r="159" spans="3:6" x14ac:dyDescent="0.35">
      <c r="C159">
        <v>151</v>
      </c>
      <c r="D159" s="8" t="str">
        <f>HYPERLINK("#'Table 151'!A1", " The Labour Party has said that it no longer plans to spend £28bn annually on green projects. The Labour Party argues that they can no longer commit to this pledge because of the position the Conservatives have left the economy in. The Conservati...")</f>
        <v xml:space="preserve"> The Labour Party has said that it no longer plans to spend £28bn annually on green projects. The Labour Party argues that they can no longer commit to this pledge because of the position the Conservatives have left the economy in. The Conservati...</v>
      </c>
      <c r="E159" s="14" t="str">
        <f>HYPERLINK("#'Full Results'!A1425", "1425")</f>
        <v>1425</v>
      </c>
      <c r="F159" t="s">
        <v>472</v>
      </c>
    </row>
    <row r="160" spans="3:6" x14ac:dyDescent="0.35">
      <c r="C160">
        <v>152</v>
      </c>
      <c r="D160" s="8" t="str">
        <f>HYPERLINK("#'Table 152'!A1", " The Labour Party has said that it no longer plans to spend £28bn annually on green projects. The Labour Party argues that they can no longer commit to this pledge because of the position the Conservatives have left the economy in. The Conservati...")</f>
        <v xml:space="preserve"> The Labour Party has said that it no longer plans to spend £28bn annually on green projects. The Labour Party argues that they can no longer commit to this pledge because of the position the Conservatives have left the economy in. The Conservati...</v>
      </c>
      <c r="E160" s="14" t="str">
        <f>HYPERLINK("#'Full Results'!A1433", "1433")</f>
        <v>1433</v>
      </c>
      <c r="F160" t="s">
        <v>472</v>
      </c>
    </row>
    <row r="161" spans="3:6" x14ac:dyDescent="0.35">
      <c r="C161">
        <v>153</v>
      </c>
      <c r="D161" s="8" t="str">
        <f>HYPERLINK("#'Table 153'!A1", " The Labour Party has said that it no longer plans to spend £28bn annually on green projects. The Labour Party argues that they can no longer commit to this pledge because it is too expensive. The Conservative Party argues that this shows that yo...")</f>
        <v xml:space="preserve"> The Labour Party has said that it no longer plans to spend £28bn annually on green projects. The Labour Party argues that they can no longer commit to this pledge because it is too expensive. The Conservative Party argues that this shows that yo...</v>
      </c>
      <c r="E161" s="14" t="str">
        <f>HYPERLINK("#'Full Results'!A1441", "1441")</f>
        <v>1441</v>
      </c>
      <c r="F161" t="s">
        <v>472</v>
      </c>
    </row>
    <row r="162" spans="3:6" x14ac:dyDescent="0.35">
      <c r="C162">
        <v>154</v>
      </c>
      <c r="D162" s="8" t="str">
        <f>HYPERLINK("#'Table 154'!A1", " The Labour Party has said that it no longer plans to spend £28bn annually on green projects. The Labour Party argues that they can no longer commit to this pledge because it is too expensive. The Conservative Party argues that this shows that th...")</f>
        <v xml:space="preserve"> The Labour Party has said that it no longer plans to spend £28bn annually on green projects. The Labour Party argues that they can no longer commit to this pledge because it is too expensive. The Conservative Party argues that this shows that th...</v>
      </c>
      <c r="E162" s="14" t="str">
        <f>HYPERLINK("#'Full Results'!A1449", "1449")</f>
        <v>1449</v>
      </c>
      <c r="F162" t="s">
        <v>472</v>
      </c>
    </row>
    <row r="163" spans="3:6" x14ac:dyDescent="0.35">
      <c r="C163">
        <v>155</v>
      </c>
      <c r="D163" s="8" t="str">
        <f>HYPERLINK("#'Table 155'!A1", " And based on this, how do you expect you will vote at the next general election?")</f>
        <v xml:space="preserve"> And based on this, how do you expect you will vote at the next general election?</v>
      </c>
      <c r="E163" s="14" t="str">
        <f>HYPERLINK("#'Full Results'!A1457", "1457")</f>
        <v>1457</v>
      </c>
      <c r="F163" t="s">
        <v>94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Y1468"/>
  <sheetViews>
    <sheetView showGridLines="0" topLeftCell="A676" workbookViewId="0">
      <selection activeCell="B684" sqref="B684"/>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28" t="s">
        <v>540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3"/>
      <c r="C5" s="13"/>
      <c r="D5" s="31" t="s">
        <v>77</v>
      </c>
      <c r="E5" s="31"/>
      <c r="F5" s="13"/>
      <c r="G5" s="31" t="s">
        <v>78</v>
      </c>
      <c r="H5" s="31"/>
      <c r="I5" s="31"/>
      <c r="J5" s="31"/>
      <c r="K5" s="31"/>
      <c r="L5" s="31"/>
      <c r="M5" s="13"/>
      <c r="N5" s="31" t="s">
        <v>79</v>
      </c>
      <c r="O5" s="31"/>
      <c r="P5" s="31"/>
      <c r="Q5" s="31"/>
      <c r="R5" s="13"/>
      <c r="S5" s="31" t="s">
        <v>80</v>
      </c>
      <c r="T5" s="31"/>
      <c r="U5" s="31"/>
      <c r="V5" s="31"/>
      <c r="W5" s="31"/>
      <c r="X5" s="31"/>
      <c r="Y5" s="31"/>
      <c r="Z5" s="31"/>
      <c r="AA5" s="31"/>
      <c r="AB5" s="31"/>
      <c r="AC5" s="31"/>
      <c r="AD5" s="31"/>
      <c r="AE5" s="13"/>
      <c r="AF5" s="31" t="s">
        <v>81</v>
      </c>
      <c r="AG5" s="31"/>
      <c r="AH5" s="31"/>
      <c r="AI5" s="13"/>
      <c r="AJ5" s="31" t="s">
        <v>82</v>
      </c>
      <c r="AK5" s="31"/>
      <c r="AL5" s="31"/>
      <c r="AM5" s="31"/>
      <c r="AN5" s="31"/>
      <c r="AO5" s="13"/>
      <c r="AP5" s="31" t="s">
        <v>83</v>
      </c>
      <c r="AQ5" s="31"/>
      <c r="AR5" s="31"/>
      <c r="AS5" s="13"/>
      <c r="AT5" s="31" t="s">
        <v>84</v>
      </c>
      <c r="AU5" s="31"/>
      <c r="AV5" s="31"/>
      <c r="AW5" s="31"/>
      <c r="AX5" s="31"/>
      <c r="AY5" s="13"/>
      <c r="AZ5" s="31" t="s">
        <v>85</v>
      </c>
      <c r="BA5" s="31"/>
      <c r="BB5" s="31"/>
      <c r="BC5" s="31"/>
      <c r="BD5" s="31"/>
      <c r="BE5" s="13"/>
      <c r="BF5" s="31" t="s">
        <v>86</v>
      </c>
      <c r="BG5" s="31"/>
      <c r="BH5" s="31"/>
      <c r="BI5" s="31"/>
      <c r="BJ5" s="13"/>
      <c r="BK5" s="31" t="s">
        <v>87</v>
      </c>
      <c r="BL5" s="31"/>
      <c r="BM5" s="31"/>
      <c r="BN5" s="31"/>
      <c r="BO5" s="31"/>
      <c r="BP5" s="13"/>
      <c r="BQ5" s="31" t="s">
        <v>88</v>
      </c>
      <c r="BR5" s="31"/>
      <c r="BS5" s="13"/>
      <c r="BT5" s="31" t="s">
        <v>89</v>
      </c>
      <c r="BU5" s="31"/>
      <c r="BV5" s="31"/>
      <c r="BW5" s="31"/>
      <c r="BX5" s="31"/>
      <c r="BY5" s="31"/>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2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2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11" spans="2:77" x14ac:dyDescent="0.35">
      <c r="B11" s="6" t="s">
        <v>93</v>
      </c>
    </row>
    <row r="12" spans="2:77" x14ac:dyDescent="0.35">
      <c r="B12" s="24" t="s">
        <v>94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row>
    <row r="13" spans="2:77" x14ac:dyDescent="0.35">
      <c r="B13" t="s">
        <v>90</v>
      </c>
      <c r="C13" s="17">
        <v>0.28124472236592601</v>
      </c>
      <c r="D13" s="17">
        <v>0.29947200279358999</v>
      </c>
      <c r="E13" s="17">
        <v>0.26523902142564498</v>
      </c>
      <c r="F13" s="17"/>
      <c r="G13" s="17">
        <v>0.258067729468756</v>
      </c>
      <c r="H13" s="17">
        <v>0.21778296568291999</v>
      </c>
      <c r="I13" s="17">
        <v>0.23043633724162499</v>
      </c>
      <c r="J13" s="17">
        <v>0.25653284082429401</v>
      </c>
      <c r="K13" s="17">
        <v>0.30059466923359102</v>
      </c>
      <c r="L13" s="17">
        <v>0.39643532692340899</v>
      </c>
      <c r="M13" s="17"/>
      <c r="N13" s="17">
        <v>0.32321982879226102</v>
      </c>
      <c r="O13" s="17">
        <v>0.25687022857247599</v>
      </c>
      <c r="P13" s="17">
        <v>0.30001816069348702</v>
      </c>
      <c r="Q13" s="17">
        <v>0.24239488367529599</v>
      </c>
      <c r="R13" s="17"/>
      <c r="S13" s="17">
        <v>0.30765200275969001</v>
      </c>
      <c r="T13" s="17">
        <v>0.28601513721675298</v>
      </c>
      <c r="U13" s="17">
        <v>0.31084493328583501</v>
      </c>
      <c r="V13" s="17">
        <v>0.33766373000528599</v>
      </c>
      <c r="W13" s="17">
        <v>0.29689729871223702</v>
      </c>
      <c r="X13" s="17">
        <v>0.34817429402032801</v>
      </c>
      <c r="Y13" s="17">
        <v>0.28507998244251898</v>
      </c>
      <c r="Z13" s="17">
        <v>0.25754223741183602</v>
      </c>
      <c r="AA13" s="17">
        <v>0.225016668114004</v>
      </c>
      <c r="AB13" s="17">
        <v>0.18166298181856599</v>
      </c>
      <c r="AC13" s="17">
        <v>0.21397702425564999</v>
      </c>
      <c r="AD13" s="17">
        <v>0.28983569260033099</v>
      </c>
      <c r="AE13" s="17"/>
      <c r="AF13" s="17">
        <v>0.37892919147321502</v>
      </c>
      <c r="AG13" s="17">
        <v>0.23014378348940201</v>
      </c>
      <c r="AH13" s="17">
        <v>0.19354363811984701</v>
      </c>
      <c r="AI13" s="17"/>
      <c r="AJ13" s="17">
        <v>0.53721975528785504</v>
      </c>
      <c r="AK13" s="17">
        <v>7.8517002423425797E-2</v>
      </c>
      <c r="AL13" s="17">
        <v>0.21391035898639599</v>
      </c>
      <c r="AM13" s="17">
        <v>0.35667199606891797</v>
      </c>
      <c r="AN13" s="17">
        <v>0.185216730049414</v>
      </c>
      <c r="AO13" s="17"/>
      <c r="AP13" s="17">
        <v>0.77844374689432205</v>
      </c>
      <c r="AQ13" s="17">
        <v>7.4578264644408504E-2</v>
      </c>
      <c r="AR13" s="17">
        <v>0.20927808952377999</v>
      </c>
      <c r="AS13" s="17"/>
      <c r="AT13" s="17">
        <v>0.30076394258258698</v>
      </c>
      <c r="AU13" s="17">
        <v>0.27781291821205101</v>
      </c>
      <c r="AV13" s="17">
        <v>0.259485626825181</v>
      </c>
      <c r="AW13" s="17">
        <v>0.30314017680483901</v>
      </c>
      <c r="AX13" s="17">
        <v>0.245042916388853</v>
      </c>
      <c r="AY13" s="17"/>
      <c r="AZ13" s="17">
        <v>0.26462683976344398</v>
      </c>
      <c r="BA13" s="17">
        <v>0.23981376003244601</v>
      </c>
      <c r="BB13" s="17">
        <v>0.25050390322708599</v>
      </c>
      <c r="BC13" s="17">
        <v>0.39363649942545198</v>
      </c>
      <c r="BD13" s="17">
        <v>0.22576584651328399</v>
      </c>
      <c r="BE13" s="17"/>
      <c r="BF13" s="17">
        <v>0.220095566133995</v>
      </c>
      <c r="BG13" s="17">
        <v>0.29341836937020899</v>
      </c>
      <c r="BH13" s="17">
        <v>0.29942049779244401</v>
      </c>
      <c r="BI13" s="17">
        <v>0.31575323698429097</v>
      </c>
      <c r="BJ13" s="17"/>
      <c r="BK13" s="17">
        <v>0.20204030537981199</v>
      </c>
      <c r="BL13" s="17">
        <v>0.150088119873729</v>
      </c>
      <c r="BM13" s="17">
        <v>0.25610292114816202</v>
      </c>
      <c r="BN13" s="17">
        <v>0.34187526891951697</v>
      </c>
      <c r="BO13" s="17">
        <v>0.43479464814999802</v>
      </c>
      <c r="BP13" s="17"/>
      <c r="BQ13" s="17">
        <v>0.30112617635477501</v>
      </c>
      <c r="BR13" s="17">
        <v>0.25431690233820597</v>
      </c>
      <c r="BS13" s="17"/>
      <c r="BT13" s="17">
        <v>0.36718681087836502</v>
      </c>
      <c r="BU13" s="17">
        <v>0.23599794522255499</v>
      </c>
      <c r="BV13" s="17">
        <v>0.230711438270538</v>
      </c>
      <c r="BW13" s="17">
        <v>0.23945612479383099</v>
      </c>
      <c r="BX13" s="17">
        <v>0.235838855257399</v>
      </c>
      <c r="BY13" s="17">
        <v>0.129201715450627</v>
      </c>
    </row>
    <row r="14" spans="2:77" x14ac:dyDescent="0.35">
      <c r="B14" t="s">
        <v>91</v>
      </c>
      <c r="C14" s="17">
        <v>0.41680110962244799</v>
      </c>
      <c r="D14" s="17">
        <v>0.42722231172825198</v>
      </c>
      <c r="E14" s="17">
        <v>0.40632528798383899</v>
      </c>
      <c r="F14" s="17"/>
      <c r="G14" s="17">
        <v>0.423775401096744</v>
      </c>
      <c r="H14" s="17">
        <v>0.476043757238723</v>
      </c>
      <c r="I14" s="17">
        <v>0.47051488510704798</v>
      </c>
      <c r="J14" s="17">
        <v>0.460856871676183</v>
      </c>
      <c r="K14" s="17">
        <v>0.35756853177998199</v>
      </c>
      <c r="L14" s="17">
        <v>0.32438114128386802</v>
      </c>
      <c r="M14" s="17"/>
      <c r="N14" s="17">
        <v>0.430690459333056</v>
      </c>
      <c r="O14" s="17">
        <v>0.42973444126713201</v>
      </c>
      <c r="P14" s="17">
        <v>0.39769811620885598</v>
      </c>
      <c r="Q14" s="17">
        <v>0.40813682686608099</v>
      </c>
      <c r="R14" s="17"/>
      <c r="S14" s="17">
        <v>0.42767717627900997</v>
      </c>
      <c r="T14" s="17">
        <v>0.38486554700203301</v>
      </c>
      <c r="U14" s="17">
        <v>0.400729607827778</v>
      </c>
      <c r="V14" s="17">
        <v>0.34790167372073899</v>
      </c>
      <c r="W14" s="17">
        <v>0.37773452928350698</v>
      </c>
      <c r="X14" s="17">
        <v>0.38362692314100499</v>
      </c>
      <c r="Y14" s="17">
        <v>0.36703339305219701</v>
      </c>
      <c r="Z14" s="17">
        <v>0.52281564203697095</v>
      </c>
      <c r="AA14" s="17">
        <v>0.46991410037936399</v>
      </c>
      <c r="AB14" s="17">
        <v>0.52404493130672902</v>
      </c>
      <c r="AC14" s="17">
        <v>0.46604533960271499</v>
      </c>
      <c r="AD14" s="17">
        <v>0.33802544269309498</v>
      </c>
      <c r="AE14" s="17"/>
      <c r="AF14" s="17">
        <v>0.27677446369967001</v>
      </c>
      <c r="AG14" s="17">
        <v>0.54166922559323305</v>
      </c>
      <c r="AH14" s="17">
        <v>0.44399949076826001</v>
      </c>
      <c r="AI14" s="17"/>
      <c r="AJ14" s="17">
        <v>0.18456823116823101</v>
      </c>
      <c r="AK14" s="17">
        <v>0.71924707718056202</v>
      </c>
      <c r="AL14" s="17">
        <v>0.50213957937197795</v>
      </c>
      <c r="AM14" s="17">
        <v>0.116401618562111</v>
      </c>
      <c r="AN14" s="17">
        <v>0.36195868199595299</v>
      </c>
      <c r="AO14" s="17"/>
      <c r="AP14" s="17">
        <v>0.100466234299532</v>
      </c>
      <c r="AQ14" s="17">
        <v>0.79363521737419895</v>
      </c>
      <c r="AR14" s="17">
        <v>0.43342992928295099</v>
      </c>
      <c r="AS14" s="17"/>
      <c r="AT14" s="17">
        <v>0.36709498965403398</v>
      </c>
      <c r="AU14" s="17">
        <v>0.399811181324709</v>
      </c>
      <c r="AV14" s="17">
        <v>0.45512015145055801</v>
      </c>
      <c r="AW14" s="17">
        <v>0.47828022198867298</v>
      </c>
      <c r="AX14" s="17">
        <v>0.60238785963425701</v>
      </c>
      <c r="AY14" s="17"/>
      <c r="AZ14" s="17">
        <v>0.45576641979021498</v>
      </c>
      <c r="BA14" s="17">
        <v>0.42364404174821801</v>
      </c>
      <c r="BB14" s="17">
        <v>0.38758643039683299</v>
      </c>
      <c r="BC14" s="17">
        <v>0.32871284289174801</v>
      </c>
      <c r="BD14" s="17">
        <v>0.42432533686659701</v>
      </c>
      <c r="BE14" s="17"/>
      <c r="BF14" s="17">
        <v>0.424468038718329</v>
      </c>
      <c r="BG14" s="17">
        <v>0.40731366583890999</v>
      </c>
      <c r="BH14" s="17">
        <v>0.41362762231862998</v>
      </c>
      <c r="BI14" s="17">
        <v>0.45178179771152399</v>
      </c>
      <c r="BJ14" s="17"/>
      <c r="BK14" s="17">
        <v>0.46698378176307498</v>
      </c>
      <c r="BL14" s="17">
        <v>0.48716422560275702</v>
      </c>
      <c r="BM14" s="17">
        <v>0.41655915505065999</v>
      </c>
      <c r="BN14" s="17">
        <v>0.39197845652052798</v>
      </c>
      <c r="BO14" s="17">
        <v>0.36347749452524603</v>
      </c>
      <c r="BP14" s="17"/>
      <c r="BQ14" s="17">
        <v>0.41124400594428601</v>
      </c>
      <c r="BR14" s="17">
        <v>0.42432775670796102</v>
      </c>
      <c r="BS14" s="17"/>
      <c r="BT14" s="17">
        <v>0.34499493104482198</v>
      </c>
      <c r="BU14" s="17">
        <v>0.47091976725671197</v>
      </c>
      <c r="BV14" s="17">
        <v>0.41353338261573702</v>
      </c>
      <c r="BW14" s="17">
        <v>0.46728451723474101</v>
      </c>
      <c r="BX14" s="17">
        <v>0.47172118878991398</v>
      </c>
      <c r="BY14" s="17">
        <v>0.39623719833278798</v>
      </c>
    </row>
    <row r="15" spans="2:77" x14ac:dyDescent="0.35">
      <c r="B15" t="s">
        <v>92</v>
      </c>
      <c r="C15" s="17">
        <v>0.301954168011626</v>
      </c>
      <c r="D15" s="17">
        <v>0.27330568547815798</v>
      </c>
      <c r="E15" s="17">
        <v>0.32843569059051603</v>
      </c>
      <c r="F15" s="17"/>
      <c r="G15" s="17">
        <v>0.3181568694345</v>
      </c>
      <c r="H15" s="17">
        <v>0.30617327707835801</v>
      </c>
      <c r="I15" s="17">
        <v>0.29904877765132698</v>
      </c>
      <c r="J15" s="17">
        <v>0.28261028749952299</v>
      </c>
      <c r="K15" s="17">
        <v>0.34183679898642699</v>
      </c>
      <c r="L15" s="17">
        <v>0.27918353179272298</v>
      </c>
      <c r="M15" s="17"/>
      <c r="N15" s="17">
        <v>0.24608971187468301</v>
      </c>
      <c r="O15" s="17">
        <v>0.313395330160392</v>
      </c>
      <c r="P15" s="17">
        <v>0.302283723097657</v>
      </c>
      <c r="Q15" s="17">
        <v>0.34946828945862402</v>
      </c>
      <c r="R15" s="17"/>
      <c r="S15" s="17">
        <v>0.26467082096130001</v>
      </c>
      <c r="T15" s="17">
        <v>0.32911931578121401</v>
      </c>
      <c r="U15" s="17">
        <v>0.28842545888638699</v>
      </c>
      <c r="V15" s="17">
        <v>0.31443459627397602</v>
      </c>
      <c r="W15" s="17">
        <v>0.325368172004255</v>
      </c>
      <c r="X15" s="17">
        <v>0.26819878283866699</v>
      </c>
      <c r="Y15" s="17">
        <v>0.34788662450528401</v>
      </c>
      <c r="Z15" s="17">
        <v>0.219642120551193</v>
      </c>
      <c r="AA15" s="17">
        <v>0.30506923150663201</v>
      </c>
      <c r="AB15" s="17">
        <v>0.29429208687470498</v>
      </c>
      <c r="AC15" s="17">
        <v>0.31997763614163499</v>
      </c>
      <c r="AD15" s="17">
        <v>0.37213886470657398</v>
      </c>
      <c r="AE15" s="17"/>
      <c r="AF15" s="17">
        <v>0.34429634482711502</v>
      </c>
      <c r="AG15" s="17">
        <v>0.228186990917365</v>
      </c>
      <c r="AH15" s="17">
        <v>0.36245687111189401</v>
      </c>
      <c r="AI15" s="17"/>
      <c r="AJ15" s="17">
        <v>0.27821201354391401</v>
      </c>
      <c r="AK15" s="17">
        <v>0.20223592039601199</v>
      </c>
      <c r="AL15" s="17">
        <v>0.28395006164162701</v>
      </c>
      <c r="AM15" s="17">
        <v>0.52692638536897096</v>
      </c>
      <c r="AN15" s="17">
        <v>0.45282458795463398</v>
      </c>
      <c r="AO15" s="17"/>
      <c r="AP15" s="17">
        <v>0.121090018806146</v>
      </c>
      <c r="AQ15" s="17">
        <v>0.13178651798139299</v>
      </c>
      <c r="AR15" s="17">
        <v>0.35729198119326899</v>
      </c>
      <c r="AS15" s="17"/>
      <c r="AT15" s="17">
        <v>0.33214106776337798</v>
      </c>
      <c r="AU15" s="17">
        <v>0.32237590046323999</v>
      </c>
      <c r="AV15" s="17">
        <v>0.28539422172426099</v>
      </c>
      <c r="AW15" s="17">
        <v>0.21857960120648701</v>
      </c>
      <c r="AX15" s="17">
        <v>0.15256922397688999</v>
      </c>
      <c r="AY15" s="17"/>
      <c r="AZ15" s="17">
        <v>0.27960674044634098</v>
      </c>
      <c r="BA15" s="17">
        <v>0.33654219821933601</v>
      </c>
      <c r="BB15" s="17">
        <v>0.36190966637608102</v>
      </c>
      <c r="BC15" s="17">
        <v>0.27765065768280001</v>
      </c>
      <c r="BD15" s="17">
        <v>0.34990881662012002</v>
      </c>
      <c r="BE15" s="17"/>
      <c r="BF15" s="17">
        <v>0.355436395147676</v>
      </c>
      <c r="BG15" s="17">
        <v>0.29926796479088003</v>
      </c>
      <c r="BH15" s="17">
        <v>0.28695187988892601</v>
      </c>
      <c r="BI15" s="17">
        <v>0.23246496530418501</v>
      </c>
      <c r="BJ15" s="17"/>
      <c r="BK15" s="17">
        <v>0.33097591285711198</v>
      </c>
      <c r="BL15" s="17">
        <v>0.36274765452351299</v>
      </c>
      <c r="BM15" s="17">
        <v>0.32733792380117699</v>
      </c>
      <c r="BN15" s="17">
        <v>0.26614627455995499</v>
      </c>
      <c r="BO15" s="17">
        <v>0.20172785732475501</v>
      </c>
      <c r="BP15" s="17"/>
      <c r="BQ15" s="17">
        <v>0.28762981770093898</v>
      </c>
      <c r="BR15" s="17">
        <v>0.321355340953833</v>
      </c>
      <c r="BS15" s="17"/>
      <c r="BT15" s="17">
        <v>0.28781825807681299</v>
      </c>
      <c r="BU15" s="17">
        <v>0.29308228752073301</v>
      </c>
      <c r="BV15" s="17">
        <v>0.35575517911372501</v>
      </c>
      <c r="BW15" s="17">
        <v>0.29325935797142699</v>
      </c>
      <c r="BX15" s="17">
        <v>0.29243995595268701</v>
      </c>
      <c r="BY15" s="17">
        <v>0.47456108621658499</v>
      </c>
    </row>
    <row r="16" spans="2:77" x14ac:dyDescent="0.35">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row>
    <row r="17" spans="2:77" x14ac:dyDescent="0.35">
      <c r="B17" s="6" t="s">
        <v>105</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row>
    <row r="18" spans="2:77" x14ac:dyDescent="0.35">
      <c r="B18" s="24" t="s">
        <v>94</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row>
    <row r="19" spans="2:77" x14ac:dyDescent="0.35">
      <c r="B19" t="s">
        <v>97</v>
      </c>
      <c r="C19" s="17">
        <v>3.9760785540296099E-2</v>
      </c>
      <c r="D19" s="17">
        <v>3.75990127953141E-2</v>
      </c>
      <c r="E19" s="17">
        <v>3.9205696050226703E-2</v>
      </c>
      <c r="F19" s="17"/>
      <c r="G19" s="17">
        <v>6.7109148140231001E-2</v>
      </c>
      <c r="H19" s="17">
        <v>6.2737795563811205E-2</v>
      </c>
      <c r="I19" s="17">
        <v>4.9758518368338001E-2</v>
      </c>
      <c r="J19" s="17">
        <v>2.98259479753437E-2</v>
      </c>
      <c r="K19" s="17">
        <v>2.8004291652924E-2</v>
      </c>
      <c r="L19" s="17">
        <v>1.0772867851629699E-2</v>
      </c>
      <c r="M19" s="17"/>
      <c r="N19" s="17">
        <v>3.2410903511437501E-2</v>
      </c>
      <c r="O19" s="17">
        <v>4.6911003250427998E-2</v>
      </c>
      <c r="P19" s="17">
        <v>3.6819761017812203E-2</v>
      </c>
      <c r="Q19" s="17">
        <v>4.3411344719793903E-2</v>
      </c>
      <c r="R19" s="17"/>
      <c r="S19" s="17">
        <v>3.4726299478368597E-2</v>
      </c>
      <c r="T19" s="17">
        <v>3.5442601666008801E-2</v>
      </c>
      <c r="U19" s="17">
        <v>1.9875930941824299E-2</v>
      </c>
      <c r="V19" s="17">
        <v>2.1408392908063699E-2</v>
      </c>
      <c r="W19" s="17">
        <v>3.8620887507968403E-2</v>
      </c>
      <c r="X19" s="17">
        <v>3.1922554405310798E-2</v>
      </c>
      <c r="Y19" s="17">
        <v>5.4927344831957201E-2</v>
      </c>
      <c r="Z19" s="17">
        <v>2.18326704281071E-2</v>
      </c>
      <c r="AA19" s="17">
        <v>5.8313329127631798E-2</v>
      </c>
      <c r="AB19" s="17">
        <v>5.3240451881339801E-2</v>
      </c>
      <c r="AC19" s="17">
        <v>6.5657396786953703E-2</v>
      </c>
      <c r="AD19" s="17">
        <v>4.8137413819936803E-2</v>
      </c>
      <c r="AE19" s="17"/>
      <c r="AF19" s="17">
        <v>1.9054328252550701E-2</v>
      </c>
      <c r="AG19" s="17">
        <v>5.3250703650838699E-2</v>
      </c>
      <c r="AH19" s="17">
        <v>3.3786948530254303E-2</v>
      </c>
      <c r="AI19" s="17"/>
      <c r="AJ19" s="17">
        <v>5.8850498883791296E-3</v>
      </c>
      <c r="AK19" s="17">
        <v>7.2880838002168005E-2</v>
      </c>
      <c r="AL19" s="17">
        <v>2.24058089839216E-2</v>
      </c>
      <c r="AM19" s="17">
        <v>0</v>
      </c>
      <c r="AN19" s="17">
        <v>2.7163806691266699E-2</v>
      </c>
      <c r="AO19" s="17"/>
      <c r="AP19" s="17">
        <v>7.0625402360393703E-3</v>
      </c>
      <c r="AQ19" s="17">
        <v>6.0521722714095498E-2</v>
      </c>
      <c r="AR19" s="17">
        <v>2.8269710574088999E-2</v>
      </c>
      <c r="AS19" s="17"/>
      <c r="AT19" s="17">
        <v>3.1180661118958002E-2</v>
      </c>
      <c r="AU19" s="17">
        <v>4.6331870114377199E-2</v>
      </c>
      <c r="AV19" s="17">
        <v>4.0870055979203498E-2</v>
      </c>
      <c r="AW19" s="17">
        <v>3.8937630093052997E-2</v>
      </c>
      <c r="AX19" s="17">
        <v>8.6058382966914301E-2</v>
      </c>
      <c r="AY19" s="17"/>
      <c r="AZ19" s="17">
        <v>4.3385978179369997E-2</v>
      </c>
      <c r="BA19" s="17">
        <v>3.7734171917502897E-2</v>
      </c>
      <c r="BB19" s="17">
        <v>6.2042027592263398E-2</v>
      </c>
      <c r="BC19" s="17">
        <v>1.08631444098823E-2</v>
      </c>
      <c r="BD19" s="17">
        <v>6.7190363893238403E-2</v>
      </c>
      <c r="BE19" s="17"/>
      <c r="BF19" s="17">
        <v>4.1818655322454601E-2</v>
      </c>
      <c r="BG19" s="17">
        <v>3.9376360102759099E-2</v>
      </c>
      <c r="BH19" s="17">
        <v>4.59088811488308E-2</v>
      </c>
      <c r="BI19" s="17">
        <v>3.12161140674545E-2</v>
      </c>
      <c r="BJ19" s="17"/>
      <c r="BK19" s="17">
        <v>9.21922817431262E-2</v>
      </c>
      <c r="BL19" s="17">
        <v>5.5906771125360903E-2</v>
      </c>
      <c r="BM19" s="17">
        <v>3.9986156719524601E-2</v>
      </c>
      <c r="BN19" s="17">
        <v>2.7749552240684001E-2</v>
      </c>
      <c r="BO19" s="17">
        <v>3.8980920147807803E-2</v>
      </c>
      <c r="BP19" s="17"/>
      <c r="BQ19" s="17">
        <v>2.9241129278079099E-2</v>
      </c>
      <c r="BR19" s="17">
        <v>5.4008808383160002E-2</v>
      </c>
      <c r="BS19" s="17"/>
      <c r="BT19" s="17">
        <v>2.4001610921688898E-2</v>
      </c>
      <c r="BU19" s="17">
        <v>4.87715964873673E-2</v>
      </c>
      <c r="BV19" s="17">
        <v>3.74334927507761E-2</v>
      </c>
      <c r="BW19" s="17">
        <v>4.2435359458291202E-2</v>
      </c>
      <c r="BX19" s="17">
        <v>4.9863129107831999E-2</v>
      </c>
      <c r="BY19" s="17">
        <v>9.1357614006279106E-2</v>
      </c>
    </row>
    <row r="20" spans="2:77" x14ac:dyDescent="0.35">
      <c r="B20" t="s">
        <v>98</v>
      </c>
      <c r="C20" s="17">
        <v>7.7019263254052894E-2</v>
      </c>
      <c r="D20" s="17">
        <v>6.7393566073155595E-2</v>
      </c>
      <c r="E20" s="17">
        <v>8.4448465902297196E-2</v>
      </c>
      <c r="F20" s="17"/>
      <c r="G20" s="17">
        <v>0.12848822478087801</v>
      </c>
      <c r="H20" s="17">
        <v>6.6867835592961097E-2</v>
      </c>
      <c r="I20" s="17">
        <v>8.1586264598310601E-2</v>
      </c>
      <c r="J20" s="17">
        <v>8.0982509804399805E-2</v>
      </c>
      <c r="K20" s="17">
        <v>6.4436989217783999E-2</v>
      </c>
      <c r="L20" s="17">
        <v>5.2447894151244602E-2</v>
      </c>
      <c r="M20" s="17"/>
      <c r="N20" s="17">
        <v>7.34400711974596E-2</v>
      </c>
      <c r="O20" s="17">
        <v>8.7878056732623402E-2</v>
      </c>
      <c r="P20" s="17">
        <v>7.0687470958474399E-2</v>
      </c>
      <c r="Q20" s="17">
        <v>7.3187867026631603E-2</v>
      </c>
      <c r="R20" s="17"/>
      <c r="S20" s="17">
        <v>8.1327906412121495E-2</v>
      </c>
      <c r="T20" s="17">
        <v>7.1197552125803795E-2</v>
      </c>
      <c r="U20" s="17">
        <v>5.6096907269257298E-2</v>
      </c>
      <c r="V20" s="17">
        <v>6.2124148452594001E-2</v>
      </c>
      <c r="W20" s="17">
        <v>4.2538806150110499E-2</v>
      </c>
      <c r="X20" s="17">
        <v>7.1605101548023506E-2</v>
      </c>
      <c r="Y20" s="17">
        <v>8.3323353619980903E-2</v>
      </c>
      <c r="Z20" s="17">
        <v>7.1268744766669098E-2</v>
      </c>
      <c r="AA20" s="17">
        <v>0.110697819922031</v>
      </c>
      <c r="AB20" s="17">
        <v>0.10256445689940701</v>
      </c>
      <c r="AC20" s="17">
        <v>7.4474102794556296E-2</v>
      </c>
      <c r="AD20" s="17">
        <v>7.4385495118231795E-2</v>
      </c>
      <c r="AE20" s="17"/>
      <c r="AF20" s="17">
        <v>3.2349026452560201E-2</v>
      </c>
      <c r="AG20" s="17">
        <v>0.109408603319681</v>
      </c>
      <c r="AH20" s="17">
        <v>5.1428272183086897E-2</v>
      </c>
      <c r="AI20" s="17"/>
      <c r="AJ20" s="17">
        <v>8.0846453158682097E-3</v>
      </c>
      <c r="AK20" s="17">
        <v>0.15888842189326599</v>
      </c>
      <c r="AL20" s="17">
        <v>6.8574024494567801E-2</v>
      </c>
      <c r="AM20" s="17">
        <v>0</v>
      </c>
      <c r="AN20" s="17">
        <v>4.9471846892012498E-2</v>
      </c>
      <c r="AO20" s="17"/>
      <c r="AP20" s="17">
        <v>7.3797575282935103E-3</v>
      </c>
      <c r="AQ20" s="17">
        <v>0.14324559000137099</v>
      </c>
      <c r="AR20" s="17">
        <v>6.4247875681952699E-2</v>
      </c>
      <c r="AS20" s="17"/>
      <c r="AT20" s="17">
        <v>4.3484822098408697E-2</v>
      </c>
      <c r="AU20" s="17">
        <v>8.27655588363055E-2</v>
      </c>
      <c r="AV20" s="17">
        <v>0.114651770466721</v>
      </c>
      <c r="AW20" s="17">
        <v>6.7711537459273094E-2</v>
      </c>
      <c r="AX20" s="17">
        <v>8.8406458956225106E-2</v>
      </c>
      <c r="AY20" s="17"/>
      <c r="AZ20" s="17">
        <v>7.4767004130541506E-2</v>
      </c>
      <c r="BA20" s="17">
        <v>7.0869103186076698E-2</v>
      </c>
      <c r="BB20" s="17">
        <v>0.162976901254722</v>
      </c>
      <c r="BC20" s="17">
        <v>5.3343744773829402E-2</v>
      </c>
      <c r="BD20" s="17">
        <v>0.103637704779873</v>
      </c>
      <c r="BE20" s="17"/>
      <c r="BF20" s="17">
        <v>8.4721433795537607E-2</v>
      </c>
      <c r="BG20" s="17">
        <v>7.5669972124970106E-2</v>
      </c>
      <c r="BH20" s="17">
        <v>7.3135596716715198E-2</v>
      </c>
      <c r="BI20" s="17">
        <v>7.2337833392797896E-2</v>
      </c>
      <c r="BJ20" s="17"/>
      <c r="BK20" s="17">
        <v>5.7224809194931198E-2</v>
      </c>
      <c r="BL20" s="17">
        <v>0.111688284286291</v>
      </c>
      <c r="BM20" s="17">
        <v>8.8928683597947797E-2</v>
      </c>
      <c r="BN20" s="17">
        <v>5.7757694021749101E-2</v>
      </c>
      <c r="BO20" s="17">
        <v>4.3813663641021898E-2</v>
      </c>
      <c r="BP20" s="17"/>
      <c r="BQ20" s="17">
        <v>5.92870820819313E-2</v>
      </c>
      <c r="BR20" s="17">
        <v>0.10103606723477</v>
      </c>
      <c r="BS20" s="17"/>
      <c r="BT20" s="17">
        <v>6.2182324992158998E-2</v>
      </c>
      <c r="BU20" s="17">
        <v>8.6766556012708093E-2</v>
      </c>
      <c r="BV20" s="17">
        <v>7.3196284084889304E-2</v>
      </c>
      <c r="BW20" s="17">
        <v>8.5916840311635601E-2</v>
      </c>
      <c r="BX20" s="17">
        <v>8.9350119362925001E-2</v>
      </c>
      <c r="BY20" s="17">
        <v>7.2838263927292396E-2</v>
      </c>
    </row>
    <row r="21" spans="2:77" x14ac:dyDescent="0.35">
      <c r="B21" t="s">
        <v>99</v>
      </c>
      <c r="C21" s="17">
        <v>0.12273323377007</v>
      </c>
      <c r="D21" s="17">
        <v>0.12522273354094501</v>
      </c>
      <c r="E21" s="17">
        <v>0.121089534991229</v>
      </c>
      <c r="F21" s="17"/>
      <c r="G21" s="17">
        <v>0.12315507891026101</v>
      </c>
      <c r="H21" s="17">
        <v>0.102508121275267</v>
      </c>
      <c r="I21" s="17">
        <v>0.121827213519847</v>
      </c>
      <c r="J21" s="17">
        <v>0.13821611655025301</v>
      </c>
      <c r="K21" s="17">
        <v>0.147456518507458</v>
      </c>
      <c r="L21" s="17">
        <v>0.110449018643896</v>
      </c>
      <c r="M21" s="17"/>
      <c r="N21" s="17">
        <v>0.15745472393579099</v>
      </c>
      <c r="O21" s="17">
        <v>0.13889843082872</v>
      </c>
      <c r="P21" s="17">
        <v>8.2653365838093601E-2</v>
      </c>
      <c r="Q21" s="17">
        <v>0.103428916646029</v>
      </c>
      <c r="R21" s="17"/>
      <c r="S21" s="17">
        <v>0.13661348193765299</v>
      </c>
      <c r="T21" s="17">
        <v>0.134509344980526</v>
      </c>
      <c r="U21" s="17">
        <v>0.10971171090505399</v>
      </c>
      <c r="V21" s="17">
        <v>0.103970696004816</v>
      </c>
      <c r="W21" s="17">
        <v>0.13523044896358299</v>
      </c>
      <c r="X21" s="17">
        <v>9.4597357266904505E-2</v>
      </c>
      <c r="Y21" s="17">
        <v>9.7116552011717205E-2</v>
      </c>
      <c r="Z21" s="17">
        <v>0.10967888393360301</v>
      </c>
      <c r="AA21" s="17">
        <v>0.13191446292933301</v>
      </c>
      <c r="AB21" s="17">
        <v>0.15910003182551699</v>
      </c>
      <c r="AC21" s="17">
        <v>0.10207972967739901</v>
      </c>
      <c r="AD21" s="17">
        <v>0.130588358155623</v>
      </c>
      <c r="AE21" s="17"/>
      <c r="AF21" s="17">
        <v>6.5085101459888203E-2</v>
      </c>
      <c r="AG21" s="17">
        <v>0.18514929767347499</v>
      </c>
      <c r="AH21" s="17">
        <v>9.1371331270065706E-2</v>
      </c>
      <c r="AI21" s="17"/>
      <c r="AJ21" s="17">
        <v>3.8020068656615398E-2</v>
      </c>
      <c r="AK21" s="17">
        <v>0.21638833462222901</v>
      </c>
      <c r="AL21" s="17">
        <v>0.20976268447926699</v>
      </c>
      <c r="AM21" s="17">
        <v>8.9655451814317402E-2</v>
      </c>
      <c r="AN21" s="17">
        <v>8.81135937555729E-2</v>
      </c>
      <c r="AO21" s="17"/>
      <c r="AP21" s="17">
        <v>1.7765291984871801E-2</v>
      </c>
      <c r="AQ21" s="17">
        <v>0.21001144143136999</v>
      </c>
      <c r="AR21" s="17">
        <v>0.20869680951366301</v>
      </c>
      <c r="AS21" s="17"/>
      <c r="AT21" s="17">
        <v>9.3748569180548205E-2</v>
      </c>
      <c r="AU21" s="17">
        <v>0.107549303092652</v>
      </c>
      <c r="AV21" s="17">
        <v>0.143974266708564</v>
      </c>
      <c r="AW21" s="17">
        <v>0.17916416280994801</v>
      </c>
      <c r="AX21" s="17">
        <v>0.19547968015236999</v>
      </c>
      <c r="AY21" s="17"/>
      <c r="AZ21" s="17">
        <v>0.12660907885561701</v>
      </c>
      <c r="BA21" s="17">
        <v>0.11307274782882699</v>
      </c>
      <c r="BB21" s="17">
        <v>0.12405922812195</v>
      </c>
      <c r="BC21" s="17">
        <v>0.122211214918536</v>
      </c>
      <c r="BD21" s="17">
        <v>0.12512556546630099</v>
      </c>
      <c r="BE21" s="17"/>
      <c r="BF21" s="17">
        <v>0.12590259506495499</v>
      </c>
      <c r="BG21" s="17">
        <v>0.109380767297256</v>
      </c>
      <c r="BH21" s="17">
        <v>0.127204076691144</v>
      </c>
      <c r="BI21" s="17">
        <v>0.14885130768160099</v>
      </c>
      <c r="BJ21" s="17"/>
      <c r="BK21" s="17">
        <v>9.7222395590300603E-2</v>
      </c>
      <c r="BL21" s="17">
        <v>0.121205877988511</v>
      </c>
      <c r="BM21" s="17">
        <v>0.13595637656470599</v>
      </c>
      <c r="BN21" s="17">
        <v>0.12364879631089699</v>
      </c>
      <c r="BO21" s="17">
        <v>6.4823034775133695E-2</v>
      </c>
      <c r="BP21" s="17"/>
      <c r="BQ21" s="17">
        <v>0.10894086413144199</v>
      </c>
      <c r="BR21" s="17">
        <v>0.141413881955714</v>
      </c>
      <c r="BS21" s="17"/>
      <c r="BT21" s="17">
        <v>0.119750399341277</v>
      </c>
      <c r="BU21" s="17">
        <v>0.14726671441606201</v>
      </c>
      <c r="BV21" s="17">
        <v>9.9709038279228501E-2</v>
      </c>
      <c r="BW21" s="17">
        <v>7.2507708258765499E-2</v>
      </c>
      <c r="BX21" s="17">
        <v>0.112284399594423</v>
      </c>
      <c r="BY21" s="17">
        <v>0.22419165930843399</v>
      </c>
    </row>
    <row r="22" spans="2:77" x14ac:dyDescent="0.35">
      <c r="B22" t="s">
        <v>100</v>
      </c>
      <c r="C22" s="17">
        <v>0.42227042562837303</v>
      </c>
      <c r="D22" s="17">
        <v>0.39910500836407797</v>
      </c>
      <c r="E22" s="17">
        <v>0.44714609532898397</v>
      </c>
      <c r="F22" s="17"/>
      <c r="G22" s="17">
        <v>0.37712907391594402</v>
      </c>
      <c r="H22" s="17">
        <v>0.42941029594603303</v>
      </c>
      <c r="I22" s="17">
        <v>0.440390667742869</v>
      </c>
      <c r="J22" s="17">
        <v>0.44694514995903001</v>
      </c>
      <c r="K22" s="17">
        <v>0.36406830029829401</v>
      </c>
      <c r="L22" s="17">
        <v>0.450691261050853</v>
      </c>
      <c r="M22" s="17"/>
      <c r="N22" s="17">
        <v>0.36553631918069301</v>
      </c>
      <c r="O22" s="17">
        <v>0.37767641804577801</v>
      </c>
      <c r="P22" s="17">
        <v>0.46816214638906201</v>
      </c>
      <c r="Q22" s="17">
        <v>0.492262069535916</v>
      </c>
      <c r="R22" s="17"/>
      <c r="S22" s="17">
        <v>0.37556616498268602</v>
      </c>
      <c r="T22" s="17">
        <v>0.41284463469264299</v>
      </c>
      <c r="U22" s="17">
        <v>0.46836573345871502</v>
      </c>
      <c r="V22" s="17">
        <v>0.43341443950672998</v>
      </c>
      <c r="W22" s="17">
        <v>0.411968316379421</v>
      </c>
      <c r="X22" s="17">
        <v>0.44639153152328698</v>
      </c>
      <c r="Y22" s="17">
        <v>0.46641855976246999</v>
      </c>
      <c r="Z22" s="17">
        <v>0.443833197665715</v>
      </c>
      <c r="AA22" s="17">
        <v>0.39202679948138702</v>
      </c>
      <c r="AB22" s="17">
        <v>0.44309592428217298</v>
      </c>
      <c r="AC22" s="17">
        <v>0.41307188379716803</v>
      </c>
      <c r="AD22" s="17">
        <v>0.39324202398463498</v>
      </c>
      <c r="AE22" s="17"/>
      <c r="AF22" s="17">
        <v>0.42260557419616501</v>
      </c>
      <c r="AG22" s="17">
        <v>0.40289230924401098</v>
      </c>
      <c r="AH22" s="17">
        <v>0.52662468227217296</v>
      </c>
      <c r="AI22" s="17"/>
      <c r="AJ22" s="17">
        <v>0.40735669178130102</v>
      </c>
      <c r="AK22" s="17">
        <v>0.37587108916411299</v>
      </c>
      <c r="AL22" s="17">
        <v>0.46834612553284999</v>
      </c>
      <c r="AM22" s="17">
        <v>0.42783900401733599</v>
      </c>
      <c r="AN22" s="17">
        <v>0.54783890609030395</v>
      </c>
      <c r="AO22" s="17"/>
      <c r="AP22" s="17">
        <v>0.37630264788440698</v>
      </c>
      <c r="AQ22" s="17">
        <v>0.413851328119544</v>
      </c>
      <c r="AR22" s="17">
        <v>0.46580725750792401</v>
      </c>
      <c r="AS22" s="17"/>
      <c r="AT22" s="17">
        <v>0.49207955578811202</v>
      </c>
      <c r="AU22" s="17">
        <v>0.43722577176090899</v>
      </c>
      <c r="AV22" s="17">
        <v>0.34973051314829401</v>
      </c>
      <c r="AW22" s="17">
        <v>0.35988399197447102</v>
      </c>
      <c r="AX22" s="17">
        <v>0.28775483300813898</v>
      </c>
      <c r="AY22" s="17"/>
      <c r="AZ22" s="17">
        <v>0.41131940982540099</v>
      </c>
      <c r="BA22" s="17">
        <v>0.47091116996973997</v>
      </c>
      <c r="BB22" s="17">
        <v>0.302991255621611</v>
      </c>
      <c r="BC22" s="17">
        <v>0.428899000901172</v>
      </c>
      <c r="BD22" s="17">
        <v>0.42356452058662503</v>
      </c>
      <c r="BE22" s="17"/>
      <c r="BF22" s="17">
        <v>0.44379145772605699</v>
      </c>
      <c r="BG22" s="17">
        <v>0.45737171134757498</v>
      </c>
      <c r="BH22" s="17">
        <v>0.41051934136354401</v>
      </c>
      <c r="BI22" s="17">
        <v>0.32505675633085102</v>
      </c>
      <c r="BJ22" s="17"/>
      <c r="BK22" s="17">
        <v>0.47931612194308498</v>
      </c>
      <c r="BL22" s="17">
        <v>0.432043549493555</v>
      </c>
      <c r="BM22" s="17">
        <v>0.43040775873489401</v>
      </c>
      <c r="BN22" s="17">
        <v>0.417440066565473</v>
      </c>
      <c r="BO22" s="17">
        <v>0.35686332679188598</v>
      </c>
      <c r="BP22" s="17"/>
      <c r="BQ22" s="17">
        <v>0.44452727410608001</v>
      </c>
      <c r="BR22" s="17">
        <v>0.39212532605325601</v>
      </c>
      <c r="BS22" s="17"/>
      <c r="BT22" s="17">
        <v>0.41349465934940599</v>
      </c>
      <c r="BU22" s="17">
        <v>0.40849838847595799</v>
      </c>
      <c r="BV22" s="17">
        <v>0.48052169429372399</v>
      </c>
      <c r="BW22" s="17">
        <v>0.49441646155375701</v>
      </c>
      <c r="BX22" s="17">
        <v>0.42635034872315197</v>
      </c>
      <c r="BY22" s="17">
        <v>0.28493823446664301</v>
      </c>
    </row>
    <row r="23" spans="2:77" x14ac:dyDescent="0.35">
      <c r="B23" t="s">
        <v>101</v>
      </c>
      <c r="C23" s="17">
        <v>0.15079268382317099</v>
      </c>
      <c r="D23" s="17">
        <v>0.18502224074215201</v>
      </c>
      <c r="E23" s="17">
        <v>0.11775483722030899</v>
      </c>
      <c r="F23" s="17"/>
      <c r="G23" s="17">
        <v>0.11846130933935201</v>
      </c>
      <c r="H23" s="17">
        <v>0.12714311480419299</v>
      </c>
      <c r="I23" s="17">
        <v>0.12888713628489201</v>
      </c>
      <c r="J23" s="17">
        <v>0.15347232165452501</v>
      </c>
      <c r="K23" s="17">
        <v>0.16582115922458601</v>
      </c>
      <c r="L23" s="17">
        <v>0.19700902220239599</v>
      </c>
      <c r="M23" s="17"/>
      <c r="N23" s="17">
        <v>0.17965647590359701</v>
      </c>
      <c r="O23" s="17">
        <v>0.16359564653428199</v>
      </c>
      <c r="P23" s="17">
        <v>0.16105879604682699</v>
      </c>
      <c r="Q23" s="17">
        <v>9.7252973265485806E-2</v>
      </c>
      <c r="R23" s="17"/>
      <c r="S23" s="17">
        <v>0.16184659153730099</v>
      </c>
      <c r="T23" s="17">
        <v>0.15695023106804901</v>
      </c>
      <c r="U23" s="17">
        <v>0.133809573633972</v>
      </c>
      <c r="V23" s="17">
        <v>0.189559746350106</v>
      </c>
      <c r="W23" s="17">
        <v>0.16096418182001601</v>
      </c>
      <c r="X23" s="17">
        <v>0.145415893457535</v>
      </c>
      <c r="Y23" s="17">
        <v>0.13607730238337101</v>
      </c>
      <c r="Z23" s="17">
        <v>0.16151212710058599</v>
      </c>
      <c r="AA23" s="17">
        <v>0.14916560646558399</v>
      </c>
      <c r="AB23" s="17">
        <v>0.12779631094303601</v>
      </c>
      <c r="AC23" s="17">
        <v>0.116334700511392</v>
      </c>
      <c r="AD23" s="17">
        <v>0.151202168747785</v>
      </c>
      <c r="AE23" s="17"/>
      <c r="AF23" s="17">
        <v>0.19970149804676099</v>
      </c>
      <c r="AG23" s="17">
        <v>0.124605803522418</v>
      </c>
      <c r="AH23" s="17">
        <v>0.122448633115149</v>
      </c>
      <c r="AI23" s="17"/>
      <c r="AJ23" s="17">
        <v>0.26762048270539701</v>
      </c>
      <c r="AK23" s="17">
        <v>6.1596842919287798E-2</v>
      </c>
      <c r="AL23" s="17">
        <v>0.13417586415017899</v>
      </c>
      <c r="AM23" s="17">
        <v>0.18232106967737899</v>
      </c>
      <c r="AN23" s="17">
        <v>9.4532063563459195E-2</v>
      </c>
      <c r="AO23" s="17"/>
      <c r="AP23" s="17">
        <v>0.300811669547215</v>
      </c>
      <c r="AQ23" s="17">
        <v>6.9178134193613905E-2</v>
      </c>
      <c r="AR23" s="17">
        <v>0.14012022787971601</v>
      </c>
      <c r="AS23" s="17"/>
      <c r="AT23" s="17">
        <v>0.138962523750988</v>
      </c>
      <c r="AU23" s="17">
        <v>0.13217214748373901</v>
      </c>
      <c r="AV23" s="17">
        <v>0.18477434162135201</v>
      </c>
      <c r="AW23" s="17">
        <v>0.1466499973489</v>
      </c>
      <c r="AX23" s="17">
        <v>0.12599562317303001</v>
      </c>
      <c r="AY23" s="17"/>
      <c r="AZ23" s="17">
        <v>0.156659777329483</v>
      </c>
      <c r="BA23" s="17">
        <v>0.11415431912724799</v>
      </c>
      <c r="BB23" s="17">
        <v>0.120113565287169</v>
      </c>
      <c r="BC23" s="17">
        <v>0.21195121292123401</v>
      </c>
      <c r="BD23" s="17">
        <v>8.8476344141393895E-2</v>
      </c>
      <c r="BE23" s="17"/>
      <c r="BF23" s="17">
        <v>0.10226736656169499</v>
      </c>
      <c r="BG23" s="17">
        <v>0.141084104262201</v>
      </c>
      <c r="BH23" s="17">
        <v>0.17156063305150401</v>
      </c>
      <c r="BI23" s="17">
        <v>0.21780085883202699</v>
      </c>
      <c r="BJ23" s="17"/>
      <c r="BK23" s="17">
        <v>7.9176952091324498E-2</v>
      </c>
      <c r="BL23" s="17">
        <v>8.8573961175244895E-2</v>
      </c>
      <c r="BM23" s="17">
        <v>0.141344583169458</v>
      </c>
      <c r="BN23" s="17">
        <v>0.190952785356899</v>
      </c>
      <c r="BO23" s="17">
        <v>0.16950375384076899</v>
      </c>
      <c r="BP23" s="17"/>
      <c r="BQ23" s="17">
        <v>0.15732407947404101</v>
      </c>
      <c r="BR23" s="17">
        <v>0.14194643712938801</v>
      </c>
      <c r="BS23" s="17"/>
      <c r="BT23" s="17">
        <v>0.176516873615404</v>
      </c>
      <c r="BU23" s="17">
        <v>0.148500865599968</v>
      </c>
      <c r="BV23" s="17">
        <v>0.10524559973018</v>
      </c>
      <c r="BW23" s="17">
        <v>0.123636552732211</v>
      </c>
      <c r="BX23" s="17">
        <v>0.14440757926067299</v>
      </c>
      <c r="BY23" s="17">
        <v>9.7802747474361004E-2</v>
      </c>
    </row>
    <row r="24" spans="2:77" x14ac:dyDescent="0.35">
      <c r="B24" t="s">
        <v>102</v>
      </c>
      <c r="C24" s="17">
        <v>7.8791080801468794E-2</v>
      </c>
      <c r="D24" s="17">
        <v>0.10072069844373099</v>
      </c>
      <c r="E24" s="17">
        <v>5.7864592060645897E-2</v>
      </c>
      <c r="F24" s="17"/>
      <c r="G24" s="17">
        <v>5.4359431719951799E-2</v>
      </c>
      <c r="H24" s="17">
        <v>6.3342649207660501E-2</v>
      </c>
      <c r="I24" s="17">
        <v>6.7877030368436106E-2</v>
      </c>
      <c r="J24" s="17">
        <v>6.0684281219878601E-2</v>
      </c>
      <c r="K24" s="17">
        <v>0.111601106868187</v>
      </c>
      <c r="L24" s="17">
        <v>0.109226293161872</v>
      </c>
      <c r="M24" s="17"/>
      <c r="N24" s="17">
        <v>9.9062293296677303E-2</v>
      </c>
      <c r="O24" s="17">
        <v>7.4390643695271402E-2</v>
      </c>
      <c r="P24" s="17">
        <v>7.7209956588979098E-2</v>
      </c>
      <c r="Q24" s="17">
        <v>6.3953705235344396E-2</v>
      </c>
      <c r="R24" s="17"/>
      <c r="S24" s="17">
        <v>9.85833152362873E-2</v>
      </c>
      <c r="T24" s="17">
        <v>9.6206683900394399E-2</v>
      </c>
      <c r="U24" s="17">
        <v>7.3684517141750394E-2</v>
      </c>
      <c r="V24" s="17">
        <v>7.5913206440957601E-2</v>
      </c>
      <c r="W24" s="17">
        <v>0.111108128129906</v>
      </c>
      <c r="X24" s="17">
        <v>9.5968576687615298E-2</v>
      </c>
      <c r="Y24" s="17">
        <v>6.57914814638179E-2</v>
      </c>
      <c r="Z24" s="17">
        <v>9.1149950402467095E-2</v>
      </c>
      <c r="AA24" s="17">
        <v>5.9053069190903501E-2</v>
      </c>
      <c r="AB24" s="17">
        <v>3.4257824312509497E-2</v>
      </c>
      <c r="AC24" s="17">
        <v>7.7102672800589106E-2</v>
      </c>
      <c r="AD24" s="17">
        <v>3.3234069637949802E-2</v>
      </c>
      <c r="AE24" s="17"/>
      <c r="AF24" s="17">
        <v>0.14548486771390701</v>
      </c>
      <c r="AG24" s="17">
        <v>4.3740733344080497E-2</v>
      </c>
      <c r="AH24" s="17">
        <v>2.0891851874374E-2</v>
      </c>
      <c r="AI24" s="17"/>
      <c r="AJ24" s="17">
        <v>0.164779820414027</v>
      </c>
      <c r="AK24" s="17">
        <v>2.7667897765637099E-2</v>
      </c>
      <c r="AL24" s="17">
        <v>4.0635186448542103E-2</v>
      </c>
      <c r="AM24" s="17">
        <v>0.18203215992452701</v>
      </c>
      <c r="AN24" s="17">
        <v>1.5250098319226199E-2</v>
      </c>
      <c r="AO24" s="17"/>
      <c r="AP24" s="17">
        <v>0.17452143140927601</v>
      </c>
      <c r="AQ24" s="17">
        <v>2.7326928284699101E-2</v>
      </c>
      <c r="AR24" s="17">
        <v>4.9660536783049901E-2</v>
      </c>
      <c r="AS24" s="17"/>
      <c r="AT24" s="17">
        <v>7.7702738039621105E-2</v>
      </c>
      <c r="AU24" s="17">
        <v>8.5111446373211594E-2</v>
      </c>
      <c r="AV24" s="17">
        <v>7.0515364531675201E-2</v>
      </c>
      <c r="AW24" s="17">
        <v>9.0223960571388206E-2</v>
      </c>
      <c r="AX24" s="17">
        <v>8.3301712679324402E-2</v>
      </c>
      <c r="AY24" s="17"/>
      <c r="AZ24" s="17">
        <v>7.9151689995719698E-2</v>
      </c>
      <c r="BA24" s="17">
        <v>6.8063970810594995E-2</v>
      </c>
      <c r="BB24" s="17">
        <v>5.6266638016882503E-2</v>
      </c>
      <c r="BC24" s="17">
        <v>0.109999844149829</v>
      </c>
      <c r="BD24" s="17">
        <v>4.7839976968046601E-2</v>
      </c>
      <c r="BE24" s="17"/>
      <c r="BF24" s="17">
        <v>6.8963246433780406E-2</v>
      </c>
      <c r="BG24" s="17">
        <v>7.8045569139220297E-2</v>
      </c>
      <c r="BH24" s="17">
        <v>7.8566919210989503E-2</v>
      </c>
      <c r="BI24" s="17">
        <v>0.100916480263005</v>
      </c>
      <c r="BJ24" s="17"/>
      <c r="BK24" s="17">
        <v>5.4527698531376297E-2</v>
      </c>
      <c r="BL24" s="17">
        <v>5.5736362525257897E-2</v>
      </c>
      <c r="BM24" s="17">
        <v>6.1913845880442402E-2</v>
      </c>
      <c r="BN24" s="17">
        <v>9.6464263483745205E-2</v>
      </c>
      <c r="BO24" s="17">
        <v>0.13986656980687201</v>
      </c>
      <c r="BP24" s="17"/>
      <c r="BQ24" s="17">
        <v>8.8780691017462193E-2</v>
      </c>
      <c r="BR24" s="17">
        <v>6.5260962421081203E-2</v>
      </c>
      <c r="BS24" s="17"/>
      <c r="BT24" s="17">
        <v>0.113602570517641</v>
      </c>
      <c r="BU24" s="17">
        <v>6.3771551645773597E-2</v>
      </c>
      <c r="BV24" s="17">
        <v>4.4061156699512598E-2</v>
      </c>
      <c r="BW24" s="17">
        <v>5.2663019286832299E-2</v>
      </c>
      <c r="BX24" s="17">
        <v>6.4229398922715897E-2</v>
      </c>
      <c r="BY24" s="17">
        <v>4.4698258365270499E-2</v>
      </c>
    </row>
    <row r="25" spans="2:77" x14ac:dyDescent="0.35">
      <c r="B25" t="s">
        <v>103</v>
      </c>
      <c r="C25" s="17">
        <v>4.1086275029545399E-2</v>
      </c>
      <c r="D25" s="17">
        <v>5.1506102332887403E-2</v>
      </c>
      <c r="E25" s="17">
        <v>3.1166553237785801E-2</v>
      </c>
      <c r="F25" s="17"/>
      <c r="G25" s="17">
        <v>4.9938917721155003E-2</v>
      </c>
      <c r="H25" s="17">
        <v>6.4205429679091902E-2</v>
      </c>
      <c r="I25" s="17">
        <v>4.71063923131472E-2</v>
      </c>
      <c r="J25" s="17">
        <v>3.8325251143162299E-2</v>
      </c>
      <c r="K25" s="17">
        <v>3.2900335842074802E-2</v>
      </c>
      <c r="L25" s="17">
        <v>1.9300751091079899E-2</v>
      </c>
      <c r="M25" s="17"/>
      <c r="N25" s="17">
        <v>5.7707191731980002E-2</v>
      </c>
      <c r="O25" s="17">
        <v>3.3929173303541602E-2</v>
      </c>
      <c r="P25" s="17">
        <v>3.7901503690192503E-2</v>
      </c>
      <c r="Q25" s="17">
        <v>3.2142672452567099E-2</v>
      </c>
      <c r="R25" s="17"/>
      <c r="S25" s="17">
        <v>6.0752536546593301E-2</v>
      </c>
      <c r="T25" s="17">
        <v>4.7332141689877101E-2</v>
      </c>
      <c r="U25" s="17">
        <v>4.6349256059595501E-2</v>
      </c>
      <c r="V25" s="17">
        <v>4.5041493189697697E-2</v>
      </c>
      <c r="W25" s="17">
        <v>2.41551930032044E-2</v>
      </c>
      <c r="X25" s="17">
        <v>3.2420258601381903E-2</v>
      </c>
      <c r="Y25" s="17">
        <v>3.1837510768711698E-2</v>
      </c>
      <c r="Z25" s="17">
        <v>3.5963774149960499E-2</v>
      </c>
      <c r="AA25" s="17">
        <v>3.2097291453024798E-2</v>
      </c>
      <c r="AB25" s="17">
        <v>1.0700196955893301E-2</v>
      </c>
      <c r="AC25" s="17">
        <v>6.9395565975233497E-2</v>
      </c>
      <c r="AD25" s="17">
        <v>7.0609175677549402E-2</v>
      </c>
      <c r="AE25" s="17"/>
      <c r="AF25" s="17">
        <v>4.8023112873146298E-2</v>
      </c>
      <c r="AG25" s="17">
        <v>3.69734979653948E-2</v>
      </c>
      <c r="AH25" s="17">
        <v>4.2300660055979898E-2</v>
      </c>
      <c r="AI25" s="17"/>
      <c r="AJ25" s="17">
        <v>6.18634361020328E-2</v>
      </c>
      <c r="AK25" s="17">
        <v>2.7761183672320802E-2</v>
      </c>
      <c r="AL25" s="17">
        <v>2.7649242801425101E-2</v>
      </c>
      <c r="AM25" s="17">
        <v>8.1556694097394106E-2</v>
      </c>
      <c r="AN25" s="17">
        <v>4.2583106138874803E-2</v>
      </c>
      <c r="AO25" s="17"/>
      <c r="AP25" s="17">
        <v>8.4794014990943106E-2</v>
      </c>
      <c r="AQ25" s="17">
        <v>2.7184363332118901E-2</v>
      </c>
      <c r="AR25" s="17">
        <v>2.7014767811964099E-2</v>
      </c>
      <c r="AS25" s="17"/>
      <c r="AT25" s="17">
        <v>3.3234088408560999E-2</v>
      </c>
      <c r="AU25" s="17">
        <v>3.1852611249899097E-2</v>
      </c>
      <c r="AV25" s="17">
        <v>3.5253038945872499E-2</v>
      </c>
      <c r="AW25" s="17">
        <v>8.8030837466627501E-2</v>
      </c>
      <c r="AX25" s="17">
        <v>0.102388550789255</v>
      </c>
      <c r="AY25" s="17"/>
      <c r="AZ25" s="17">
        <v>5.6541116980843797E-2</v>
      </c>
      <c r="BA25" s="17">
        <v>4.0079339355861103E-2</v>
      </c>
      <c r="BB25" s="17">
        <v>4.7079700216667499E-2</v>
      </c>
      <c r="BC25" s="17">
        <v>1.41353767859281E-2</v>
      </c>
      <c r="BD25" s="17">
        <v>2.8656868701897799E-2</v>
      </c>
      <c r="BE25" s="17"/>
      <c r="BF25" s="17">
        <v>4.5123687979947098E-2</v>
      </c>
      <c r="BG25" s="17">
        <v>3.4482969919103101E-2</v>
      </c>
      <c r="BH25" s="17">
        <v>4.5532949560990202E-2</v>
      </c>
      <c r="BI25" s="17">
        <v>5.4786666922171399E-2</v>
      </c>
      <c r="BJ25" s="17"/>
      <c r="BK25" s="17">
        <v>3.7484387286253501E-2</v>
      </c>
      <c r="BL25" s="17">
        <v>4.0657276492230603E-2</v>
      </c>
      <c r="BM25" s="17">
        <v>3.1782703482287102E-2</v>
      </c>
      <c r="BN25" s="17">
        <v>3.2871434339851201E-2</v>
      </c>
      <c r="BO25" s="17">
        <v>0.13261561584433301</v>
      </c>
      <c r="BP25" s="17"/>
      <c r="BQ25" s="17">
        <v>4.7278970036487102E-2</v>
      </c>
      <c r="BR25" s="17">
        <v>3.2698770940205603E-2</v>
      </c>
      <c r="BS25" s="17"/>
      <c r="BT25" s="17">
        <v>3.7250531606637403E-2</v>
      </c>
      <c r="BU25" s="17">
        <v>3.8188469157042201E-2</v>
      </c>
      <c r="BV25" s="17">
        <v>4.7400316227774901E-2</v>
      </c>
      <c r="BW25" s="17">
        <v>5.6765734636360803E-2</v>
      </c>
      <c r="BX25" s="17">
        <v>4.4507124276187401E-2</v>
      </c>
      <c r="BY25" s="17">
        <v>3.2554495246001999E-2</v>
      </c>
    </row>
    <row r="26" spans="2:77" x14ac:dyDescent="0.35">
      <c r="B26" t="s">
        <v>104</v>
      </c>
      <c r="C26" s="17">
        <v>6.7546252153023303E-2</v>
      </c>
      <c r="D26" s="17">
        <v>3.3430637707736702E-2</v>
      </c>
      <c r="E26" s="17">
        <v>0.101324225208522</v>
      </c>
      <c r="F26" s="17"/>
      <c r="G26" s="17">
        <v>8.1358815472226495E-2</v>
      </c>
      <c r="H26" s="17">
        <v>8.3784757930983403E-2</v>
      </c>
      <c r="I26" s="17">
        <v>6.2566776804160298E-2</v>
      </c>
      <c r="J26" s="17">
        <v>5.1548421693408002E-2</v>
      </c>
      <c r="K26" s="17">
        <v>8.5711298388693E-2</v>
      </c>
      <c r="L26" s="17">
        <v>5.0102891847028798E-2</v>
      </c>
      <c r="M26" s="17"/>
      <c r="N26" s="17">
        <v>3.4732021242365199E-2</v>
      </c>
      <c r="O26" s="17">
        <v>7.6720627609355704E-2</v>
      </c>
      <c r="P26" s="17">
        <v>6.5506999470559005E-2</v>
      </c>
      <c r="Q26" s="17">
        <v>9.4360451118233005E-2</v>
      </c>
      <c r="R26" s="17"/>
      <c r="S26" s="17">
        <v>5.05837038689885E-2</v>
      </c>
      <c r="T26" s="17">
        <v>4.5516809876697303E-2</v>
      </c>
      <c r="U26" s="17">
        <v>9.2106370589831496E-2</v>
      </c>
      <c r="V26" s="17">
        <v>6.85678771470348E-2</v>
      </c>
      <c r="W26" s="17">
        <v>7.5414038045791804E-2</v>
      </c>
      <c r="X26" s="17">
        <v>8.1678726509941998E-2</v>
      </c>
      <c r="Y26" s="17">
        <v>6.4507895157974601E-2</v>
      </c>
      <c r="Z26" s="17">
        <v>6.4760651552892401E-2</v>
      </c>
      <c r="AA26" s="17">
        <v>6.6731621430104401E-2</v>
      </c>
      <c r="AB26" s="17">
        <v>6.9244802900125496E-2</v>
      </c>
      <c r="AC26" s="17">
        <v>8.1883947656708506E-2</v>
      </c>
      <c r="AD26" s="17">
        <v>9.8601294858289501E-2</v>
      </c>
      <c r="AE26" s="17"/>
      <c r="AF26" s="17">
        <v>6.76964910050218E-2</v>
      </c>
      <c r="AG26" s="17">
        <v>4.3979051280100899E-2</v>
      </c>
      <c r="AH26" s="17">
        <v>0.111147620698917</v>
      </c>
      <c r="AI26" s="17"/>
      <c r="AJ26" s="17">
        <v>4.6389805136378699E-2</v>
      </c>
      <c r="AK26" s="17">
        <v>5.89453919609782E-2</v>
      </c>
      <c r="AL26" s="17">
        <v>2.8451063109247499E-2</v>
      </c>
      <c r="AM26" s="17">
        <v>3.6595620469046602E-2</v>
      </c>
      <c r="AN26" s="17">
        <v>0.13504657854928301</v>
      </c>
      <c r="AO26" s="17"/>
      <c r="AP26" s="17">
        <v>3.1362646418954199E-2</v>
      </c>
      <c r="AQ26" s="17">
        <v>4.8680491923188601E-2</v>
      </c>
      <c r="AR26" s="17">
        <v>1.6182814247641002E-2</v>
      </c>
      <c r="AS26" s="17"/>
      <c r="AT26" s="17">
        <v>8.9607041614803304E-2</v>
      </c>
      <c r="AU26" s="17">
        <v>7.6991291088906705E-2</v>
      </c>
      <c r="AV26" s="17">
        <v>6.02306485983174E-2</v>
      </c>
      <c r="AW26" s="17">
        <v>2.9397882276339101E-2</v>
      </c>
      <c r="AX26" s="17">
        <v>3.0614758274741902E-2</v>
      </c>
      <c r="AY26" s="17"/>
      <c r="AZ26" s="17">
        <v>5.1565944703025099E-2</v>
      </c>
      <c r="BA26" s="17">
        <v>8.5115177804148998E-2</v>
      </c>
      <c r="BB26" s="17">
        <v>0.124470683888735</v>
      </c>
      <c r="BC26" s="17">
        <v>4.8596461139588702E-2</v>
      </c>
      <c r="BD26" s="17">
        <v>0.115508655462624</v>
      </c>
      <c r="BE26" s="17"/>
      <c r="BF26" s="17">
        <v>8.7411557115572705E-2</v>
      </c>
      <c r="BG26" s="17">
        <v>6.4588545806916101E-2</v>
      </c>
      <c r="BH26" s="17">
        <v>4.7571602256283103E-2</v>
      </c>
      <c r="BI26" s="17">
        <v>4.9033982510092299E-2</v>
      </c>
      <c r="BJ26" s="17"/>
      <c r="BK26" s="17">
        <v>0.102855353619603</v>
      </c>
      <c r="BL26" s="17">
        <v>9.4187916913548303E-2</v>
      </c>
      <c r="BM26" s="17">
        <v>6.9679891850740805E-2</v>
      </c>
      <c r="BN26" s="17">
        <v>5.31154076807012E-2</v>
      </c>
      <c r="BO26" s="17">
        <v>5.3533115152176798E-2</v>
      </c>
      <c r="BP26" s="17"/>
      <c r="BQ26" s="17">
        <v>6.4619909874477605E-2</v>
      </c>
      <c r="BR26" s="17">
        <v>7.1509745882424897E-2</v>
      </c>
      <c r="BS26" s="17"/>
      <c r="BT26" s="17">
        <v>5.32010296557867E-2</v>
      </c>
      <c r="BU26" s="17">
        <v>5.8235858205121102E-2</v>
      </c>
      <c r="BV26" s="17">
        <v>0.11243241793391499</v>
      </c>
      <c r="BW26" s="17">
        <v>7.1658323762146606E-2</v>
      </c>
      <c r="BX26" s="17">
        <v>6.9007900752091206E-2</v>
      </c>
      <c r="BY26" s="17">
        <v>0.15161872720571701</v>
      </c>
    </row>
    <row r="27" spans="2:77" x14ac:dyDescent="0.35">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row>
    <row r="28" spans="2:77" x14ac:dyDescent="0.35">
      <c r="B28" s="6" t="s">
        <v>119</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row>
    <row r="29" spans="2:77" x14ac:dyDescent="0.35">
      <c r="B29" s="24" t="s">
        <v>94</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row>
    <row r="30" spans="2:77" x14ac:dyDescent="0.35">
      <c r="B30" t="s">
        <v>114</v>
      </c>
      <c r="C30" s="17">
        <v>0.19591247752375901</v>
      </c>
      <c r="D30" s="17">
        <v>0.20587753995456201</v>
      </c>
      <c r="E30" s="17">
        <v>0.18637785913537699</v>
      </c>
      <c r="F30" s="17"/>
      <c r="G30" s="17">
        <v>0.148132177169568</v>
      </c>
      <c r="H30" s="17">
        <v>0.20778810138800899</v>
      </c>
      <c r="I30" s="17">
        <v>0.24305239335041001</v>
      </c>
      <c r="J30" s="17">
        <v>0.24731420289997499</v>
      </c>
      <c r="K30" s="17">
        <v>0.177812639275617</v>
      </c>
      <c r="L30" s="17">
        <v>0.15019164107807101</v>
      </c>
      <c r="M30" s="17"/>
      <c r="N30" s="17">
        <v>0.19906232576479699</v>
      </c>
      <c r="O30" s="17">
        <v>0.210335260781366</v>
      </c>
      <c r="P30" s="17">
        <v>0.18544686804114699</v>
      </c>
      <c r="Q30" s="17">
        <v>0.18856055005512301</v>
      </c>
      <c r="R30" s="17"/>
      <c r="S30" s="17">
        <v>0.212792792250245</v>
      </c>
      <c r="T30" s="17">
        <v>0.177692796338588</v>
      </c>
      <c r="U30" s="17">
        <v>0.18395671058263699</v>
      </c>
      <c r="V30" s="17">
        <v>0.12889205717857499</v>
      </c>
      <c r="W30" s="17">
        <v>0.184635189996643</v>
      </c>
      <c r="X30" s="17">
        <v>0.198800944047971</v>
      </c>
      <c r="Y30" s="17">
        <v>0.19429184391403301</v>
      </c>
      <c r="Z30" s="17">
        <v>0.28791846685642603</v>
      </c>
      <c r="AA30" s="17">
        <v>0.240122930470903</v>
      </c>
      <c r="AB30" s="17">
        <v>0.20025006970015199</v>
      </c>
      <c r="AC30" s="17">
        <v>0.22076053879027099</v>
      </c>
      <c r="AD30" s="17">
        <v>0.11212985457239</v>
      </c>
      <c r="AE30" s="17"/>
      <c r="AF30" s="17">
        <v>0.148352217174406</v>
      </c>
      <c r="AG30" s="17">
        <v>0.25691303251680703</v>
      </c>
      <c r="AH30" s="17">
        <v>0.19730538201210401</v>
      </c>
      <c r="AI30" s="17"/>
      <c r="AJ30" s="17">
        <v>7.4439639669413901E-2</v>
      </c>
      <c r="AK30" s="17">
        <v>0.399572674036895</v>
      </c>
      <c r="AL30" s="17">
        <v>0.24619890609914899</v>
      </c>
      <c r="AM30" s="17">
        <v>6.1561846596199003E-2</v>
      </c>
      <c r="AN30" s="17">
        <v>0.15147437810252501</v>
      </c>
      <c r="AO30" s="17"/>
      <c r="AP30" s="17">
        <v>5.3917223257872703E-2</v>
      </c>
      <c r="AQ30" s="17">
        <v>0.41363600590157601</v>
      </c>
      <c r="AR30" s="17">
        <v>0.177624522521036</v>
      </c>
      <c r="AS30" s="17"/>
      <c r="AT30" s="17">
        <v>0.18718515127434901</v>
      </c>
      <c r="AU30" s="17">
        <v>0.18263676845764801</v>
      </c>
      <c r="AV30" s="17">
        <v>0.207519821981971</v>
      </c>
      <c r="AW30" s="17">
        <v>0.23818369675228801</v>
      </c>
      <c r="AX30" s="17">
        <v>0.26773648529164101</v>
      </c>
      <c r="AY30" s="17"/>
      <c r="AZ30" s="17">
        <v>0.22608717309376999</v>
      </c>
      <c r="BA30" s="17">
        <v>0.20718604546137501</v>
      </c>
      <c r="BB30" s="17">
        <v>0.13411118044876</v>
      </c>
      <c r="BC30" s="17">
        <v>0.15122903542426999</v>
      </c>
      <c r="BD30" s="17">
        <v>0.16873433320838099</v>
      </c>
      <c r="BE30" s="17"/>
      <c r="BF30" s="17">
        <v>0.20405418211781001</v>
      </c>
      <c r="BG30" s="17">
        <v>0.18148343890019999</v>
      </c>
      <c r="BH30" s="17">
        <v>0.22254100759739101</v>
      </c>
      <c r="BI30" s="17">
        <v>0.21206671033374899</v>
      </c>
      <c r="BJ30" s="17"/>
      <c r="BK30" s="17">
        <v>0.249221104168347</v>
      </c>
      <c r="BL30" s="17">
        <v>0.20607949606074699</v>
      </c>
      <c r="BM30" s="17">
        <v>0.204188434545685</v>
      </c>
      <c r="BN30" s="17">
        <v>0.16891581690815899</v>
      </c>
      <c r="BO30" s="17">
        <v>0.24098928194692101</v>
      </c>
      <c r="BP30" s="17"/>
      <c r="BQ30" s="17">
        <v>0.21462744182138199</v>
      </c>
      <c r="BR30" s="17">
        <v>0.17056457335566999</v>
      </c>
      <c r="BS30" s="17"/>
      <c r="BT30" s="17">
        <v>0.161291577217031</v>
      </c>
      <c r="BU30" s="17">
        <v>0.22124138743676899</v>
      </c>
      <c r="BV30" s="17">
        <v>0.188999034812668</v>
      </c>
      <c r="BW30" s="17">
        <v>0.21529281154206101</v>
      </c>
      <c r="BX30" s="17">
        <v>0.239643475547583</v>
      </c>
      <c r="BY30" s="17">
        <v>0.13653597986038701</v>
      </c>
    </row>
    <row r="31" spans="2:77" x14ac:dyDescent="0.35">
      <c r="B31" t="s">
        <v>115</v>
      </c>
      <c r="C31" s="17">
        <v>6.5288056679109002E-2</v>
      </c>
      <c r="D31" s="17">
        <v>7.8453407510508194E-2</v>
      </c>
      <c r="E31" s="17">
        <v>5.2840622476959899E-2</v>
      </c>
      <c r="F31" s="17"/>
      <c r="G31" s="17">
        <v>8.5610231062522898E-2</v>
      </c>
      <c r="H31" s="17">
        <v>9.7406465656246999E-2</v>
      </c>
      <c r="I31" s="17">
        <v>7.0452293466604907E-2</v>
      </c>
      <c r="J31" s="17">
        <v>4.9340135208877499E-2</v>
      </c>
      <c r="K31" s="17">
        <v>5.5871018778938603E-2</v>
      </c>
      <c r="L31" s="17">
        <v>4.0819528134440002E-2</v>
      </c>
      <c r="M31" s="17"/>
      <c r="N31" s="17">
        <v>8.6762688322504194E-2</v>
      </c>
      <c r="O31" s="17">
        <v>6.0666315665288802E-2</v>
      </c>
      <c r="P31" s="17">
        <v>6.2114115156065797E-2</v>
      </c>
      <c r="Q31" s="17">
        <v>5.0593456240630302E-2</v>
      </c>
      <c r="R31" s="17"/>
      <c r="S31" s="17">
        <v>9.3963850150809297E-2</v>
      </c>
      <c r="T31" s="17">
        <v>6.1752592262278597E-2</v>
      </c>
      <c r="U31" s="17">
        <v>4.3335189207936997E-2</v>
      </c>
      <c r="V31" s="17">
        <v>6.1837952735734801E-2</v>
      </c>
      <c r="W31" s="17">
        <v>6.4915274171308296E-2</v>
      </c>
      <c r="X31" s="17">
        <v>7.4788324687950297E-2</v>
      </c>
      <c r="Y31" s="17">
        <v>5.2344740059941101E-2</v>
      </c>
      <c r="Z31" s="17">
        <v>5.51277340932761E-2</v>
      </c>
      <c r="AA31" s="17">
        <v>6.2261028534473101E-2</v>
      </c>
      <c r="AB31" s="17">
        <v>5.2710655671951198E-2</v>
      </c>
      <c r="AC31" s="17">
        <v>5.9078842610209202E-2</v>
      </c>
      <c r="AD31" s="17">
        <v>9.5454109923204397E-2</v>
      </c>
      <c r="AE31" s="17"/>
      <c r="AF31" s="17">
        <v>5.58589869168696E-2</v>
      </c>
      <c r="AG31" s="17">
        <v>6.8999495898208599E-2</v>
      </c>
      <c r="AH31" s="17">
        <v>7.8943841286524194E-2</v>
      </c>
      <c r="AI31" s="17"/>
      <c r="AJ31" s="17">
        <v>7.2524769785158497E-2</v>
      </c>
      <c r="AK31" s="17">
        <v>6.6514052637653198E-2</v>
      </c>
      <c r="AL31" s="17">
        <v>6.0958041150388297E-2</v>
      </c>
      <c r="AM31" s="17">
        <v>4.73301679674887E-2</v>
      </c>
      <c r="AN31" s="17">
        <v>6.2128427954016803E-2</v>
      </c>
      <c r="AO31" s="17"/>
      <c r="AP31" s="17">
        <v>9.5653530036186096E-2</v>
      </c>
      <c r="AQ31" s="17">
        <v>6.9478817716728397E-2</v>
      </c>
      <c r="AR31" s="17">
        <v>6.5465314952790205E-2</v>
      </c>
      <c r="AS31" s="17"/>
      <c r="AT31" s="17">
        <v>5.4000578695481298E-2</v>
      </c>
      <c r="AU31" s="17">
        <v>6.6406009519481196E-2</v>
      </c>
      <c r="AV31" s="17">
        <v>5.9310985347364099E-2</v>
      </c>
      <c r="AW31" s="17">
        <v>0.10050204360371499</v>
      </c>
      <c r="AX31" s="17">
        <v>0.13418976867740101</v>
      </c>
      <c r="AY31" s="17"/>
      <c r="AZ31" s="17">
        <v>7.6036353184188304E-2</v>
      </c>
      <c r="BA31" s="17">
        <v>7.2033640052360806E-2</v>
      </c>
      <c r="BB31" s="17">
        <v>8.0041477692259402E-2</v>
      </c>
      <c r="BC31" s="17">
        <v>3.8138702938894403E-2</v>
      </c>
      <c r="BD31" s="17">
        <v>5.7737112525880097E-2</v>
      </c>
      <c r="BE31" s="17"/>
      <c r="BF31" s="17">
        <v>4.9140097877287597E-2</v>
      </c>
      <c r="BG31" s="17">
        <v>7.8034388079394904E-2</v>
      </c>
      <c r="BH31" s="17">
        <v>6.3592348309616395E-2</v>
      </c>
      <c r="BI31" s="17">
        <v>7.1133110375077996E-2</v>
      </c>
      <c r="BJ31" s="17"/>
      <c r="BK31" s="17">
        <v>4.1378157412941298E-2</v>
      </c>
      <c r="BL31" s="17">
        <v>5.3449690855423698E-2</v>
      </c>
      <c r="BM31" s="17">
        <v>4.9713160837293199E-2</v>
      </c>
      <c r="BN31" s="17">
        <v>7.9849181077836701E-2</v>
      </c>
      <c r="BO31" s="17">
        <v>0.110196609422671</v>
      </c>
      <c r="BP31" s="17"/>
      <c r="BQ31" s="17">
        <v>7.1719177537878404E-2</v>
      </c>
      <c r="BR31" s="17">
        <v>5.6577624073998897E-2</v>
      </c>
      <c r="BS31" s="17"/>
      <c r="BT31" s="17">
        <v>5.3624348864841E-2</v>
      </c>
      <c r="BU31" s="17">
        <v>5.8310842215523899E-2</v>
      </c>
      <c r="BV31" s="17">
        <v>5.9446865496772E-2</v>
      </c>
      <c r="BW31" s="17">
        <v>9.8521388489294204E-2</v>
      </c>
      <c r="BX31" s="17">
        <v>8.5799858834775394E-2</v>
      </c>
      <c r="BY31" s="17">
        <v>7.0503900277280596E-2</v>
      </c>
    </row>
    <row r="32" spans="2:77" x14ac:dyDescent="0.35">
      <c r="B32" t="s">
        <v>116</v>
      </c>
      <c r="C32" s="17">
        <v>0.12115335059016</v>
      </c>
      <c r="D32" s="17">
        <v>0.140503404498697</v>
      </c>
      <c r="E32" s="17">
        <v>0.103020530796067</v>
      </c>
      <c r="F32" s="17"/>
      <c r="G32" s="17">
        <v>0.116576292861696</v>
      </c>
      <c r="H32" s="17">
        <v>0.102586876788801</v>
      </c>
      <c r="I32" s="17">
        <v>9.1894928318541305E-2</v>
      </c>
      <c r="J32" s="17">
        <v>9.6869105974618203E-2</v>
      </c>
      <c r="K32" s="17">
        <v>0.11553070665021301</v>
      </c>
      <c r="L32" s="17">
        <v>0.18646706285995601</v>
      </c>
      <c r="M32" s="17"/>
      <c r="N32" s="17">
        <v>0.134951252957759</v>
      </c>
      <c r="O32" s="17">
        <v>0.107468360167695</v>
      </c>
      <c r="P32" s="17">
        <v>0.14448250510655999</v>
      </c>
      <c r="Q32" s="17">
        <v>9.7781758852723402E-2</v>
      </c>
      <c r="R32" s="17"/>
      <c r="S32" s="17">
        <v>0.16104660219191999</v>
      </c>
      <c r="T32" s="17">
        <v>0.12530280978578201</v>
      </c>
      <c r="U32" s="17">
        <v>0.13163050891262601</v>
      </c>
      <c r="V32" s="17">
        <v>0.179596016759142</v>
      </c>
      <c r="W32" s="17">
        <v>9.6799157322082802E-2</v>
      </c>
      <c r="X32" s="17">
        <v>0.15974118192640499</v>
      </c>
      <c r="Y32" s="17">
        <v>0.103532753982734</v>
      </c>
      <c r="Z32" s="17">
        <v>7.4725395587608906E-2</v>
      </c>
      <c r="AA32" s="17">
        <v>8.8668103499692896E-2</v>
      </c>
      <c r="AB32" s="17">
        <v>6.5916635993047396E-2</v>
      </c>
      <c r="AC32" s="17">
        <v>9.8564531164032104E-2</v>
      </c>
      <c r="AD32" s="17">
        <v>8.5975848115872694E-2</v>
      </c>
      <c r="AE32" s="17"/>
      <c r="AF32" s="17">
        <v>0.16207882925032599</v>
      </c>
      <c r="AG32" s="17">
        <v>0.101576126497418</v>
      </c>
      <c r="AH32" s="17">
        <v>8.0186340937724199E-2</v>
      </c>
      <c r="AI32" s="17"/>
      <c r="AJ32" s="17">
        <v>0.24356041445411999</v>
      </c>
      <c r="AK32" s="17">
        <v>3.3733025042646497E-2</v>
      </c>
      <c r="AL32" s="17">
        <v>0.102871273835293</v>
      </c>
      <c r="AM32" s="17">
        <v>7.6644208150812798E-2</v>
      </c>
      <c r="AN32" s="17">
        <v>7.6350591926271999E-2</v>
      </c>
      <c r="AO32" s="17"/>
      <c r="AP32" s="17">
        <v>0.39969773682300702</v>
      </c>
      <c r="AQ32" s="17">
        <v>3.06217046902157E-2</v>
      </c>
      <c r="AR32" s="17">
        <v>0.111449881387555</v>
      </c>
      <c r="AS32" s="17"/>
      <c r="AT32" s="17">
        <v>0.128604487971198</v>
      </c>
      <c r="AU32" s="17">
        <v>0.105668632562421</v>
      </c>
      <c r="AV32" s="17">
        <v>0.114726693372304</v>
      </c>
      <c r="AW32" s="17">
        <v>0.13322178962773401</v>
      </c>
      <c r="AX32" s="17">
        <v>5.4873507507399402E-2</v>
      </c>
      <c r="AY32" s="17"/>
      <c r="AZ32" s="17">
        <v>0.117953992497059</v>
      </c>
      <c r="BA32" s="17">
        <v>0.103329217008838</v>
      </c>
      <c r="BB32" s="17">
        <v>8.9578990095848104E-2</v>
      </c>
      <c r="BC32" s="17">
        <v>0.181603116465164</v>
      </c>
      <c r="BD32" s="17">
        <v>6.6624092183699996E-2</v>
      </c>
      <c r="BE32" s="17"/>
      <c r="BF32" s="17">
        <v>0.101760412168453</v>
      </c>
      <c r="BG32" s="17">
        <v>0.124607647887878</v>
      </c>
      <c r="BH32" s="17">
        <v>0.12514515290344799</v>
      </c>
      <c r="BI32" s="17">
        <v>0.137092479049575</v>
      </c>
      <c r="BJ32" s="17"/>
      <c r="BK32" s="17">
        <v>6.9742439381763499E-2</v>
      </c>
      <c r="BL32" s="17">
        <v>6.7292257246137605E-2</v>
      </c>
      <c r="BM32" s="17">
        <v>8.7946575460067705E-2</v>
      </c>
      <c r="BN32" s="17">
        <v>0.161719208550275</v>
      </c>
      <c r="BO32" s="17">
        <v>0.23291660665681099</v>
      </c>
      <c r="BP32" s="17"/>
      <c r="BQ32" s="17">
        <v>0.13555711577875901</v>
      </c>
      <c r="BR32" s="17">
        <v>0.10164461662444101</v>
      </c>
      <c r="BS32" s="17"/>
      <c r="BT32" s="17">
        <v>0.16393705783477899</v>
      </c>
      <c r="BU32" s="17">
        <v>0.10171206910071701</v>
      </c>
      <c r="BV32" s="17">
        <v>8.5970976749015299E-2</v>
      </c>
      <c r="BW32" s="17">
        <v>0.10088500362957099</v>
      </c>
      <c r="BX32" s="17">
        <v>9.4491955104700501E-2</v>
      </c>
      <c r="BY32" s="17">
        <v>7.2494613835812294E-2</v>
      </c>
    </row>
    <row r="33" spans="2:77" x14ac:dyDescent="0.35">
      <c r="B33" t="s">
        <v>117</v>
      </c>
      <c r="C33" s="17">
        <v>0.47106026978717502</v>
      </c>
      <c r="D33" s="17">
        <v>0.45603907308317398</v>
      </c>
      <c r="E33" s="17">
        <v>0.484721886278838</v>
      </c>
      <c r="F33" s="17"/>
      <c r="G33" s="17">
        <v>0.50883984037264196</v>
      </c>
      <c r="H33" s="17">
        <v>0.432988334745667</v>
      </c>
      <c r="I33" s="17">
        <v>0.45796300798537998</v>
      </c>
      <c r="J33" s="17">
        <v>0.46237931524585801</v>
      </c>
      <c r="K33" s="17">
        <v>0.50796825275387703</v>
      </c>
      <c r="L33" s="17">
        <v>0.46974953388867802</v>
      </c>
      <c r="M33" s="17"/>
      <c r="N33" s="17">
        <v>0.44330421008981702</v>
      </c>
      <c r="O33" s="17">
        <v>0.46543348042146598</v>
      </c>
      <c r="P33" s="17">
        <v>0.47498607168246998</v>
      </c>
      <c r="Q33" s="17">
        <v>0.50292069485896496</v>
      </c>
      <c r="R33" s="17"/>
      <c r="S33" s="17">
        <v>0.377429242670142</v>
      </c>
      <c r="T33" s="17">
        <v>0.48398204959225799</v>
      </c>
      <c r="U33" s="17">
        <v>0.48433938762114298</v>
      </c>
      <c r="V33" s="17">
        <v>0.47906867606369602</v>
      </c>
      <c r="W33" s="17">
        <v>0.50201878821104295</v>
      </c>
      <c r="X33" s="17">
        <v>0.44820384623559201</v>
      </c>
      <c r="Y33" s="17">
        <v>0.51500949440865595</v>
      </c>
      <c r="Z33" s="17">
        <v>0.45211208990387902</v>
      </c>
      <c r="AA33" s="17">
        <v>0.466023753015394</v>
      </c>
      <c r="AB33" s="17">
        <v>0.52196005500157605</v>
      </c>
      <c r="AC33" s="17">
        <v>0.49855995951015503</v>
      </c>
      <c r="AD33" s="17">
        <v>0.51659919183980896</v>
      </c>
      <c r="AE33" s="17"/>
      <c r="AF33" s="17">
        <v>0.52886756045628402</v>
      </c>
      <c r="AG33" s="17">
        <v>0.41074376623616798</v>
      </c>
      <c r="AH33" s="17">
        <v>0.43549774410338499</v>
      </c>
      <c r="AI33" s="17"/>
      <c r="AJ33" s="17">
        <v>0.49208289762478502</v>
      </c>
      <c r="AK33" s="17">
        <v>0.35960319831679699</v>
      </c>
      <c r="AL33" s="17">
        <v>0.428016258695811</v>
      </c>
      <c r="AM33" s="17">
        <v>0.73760410364835005</v>
      </c>
      <c r="AN33" s="17">
        <v>0.51282068198017206</v>
      </c>
      <c r="AO33" s="17"/>
      <c r="AP33" s="17">
        <v>0.34557899741465498</v>
      </c>
      <c r="AQ33" s="17">
        <v>0.33244092123577101</v>
      </c>
      <c r="AR33" s="17">
        <v>0.48951275123662302</v>
      </c>
      <c r="AS33" s="17"/>
      <c r="AT33" s="17">
        <v>0.46491646007749399</v>
      </c>
      <c r="AU33" s="17">
        <v>0.49022446806514502</v>
      </c>
      <c r="AV33" s="17">
        <v>0.48254546408709997</v>
      </c>
      <c r="AW33" s="17">
        <v>0.39449407065134801</v>
      </c>
      <c r="AX33" s="17">
        <v>0.42968836258638399</v>
      </c>
      <c r="AY33" s="17"/>
      <c r="AZ33" s="17">
        <v>0.45448223737287502</v>
      </c>
      <c r="BA33" s="17">
        <v>0.455205335200074</v>
      </c>
      <c r="BB33" s="17">
        <v>0.49643544376681797</v>
      </c>
      <c r="BC33" s="17">
        <v>0.47538964326896799</v>
      </c>
      <c r="BD33" s="17">
        <v>0.53785560548205202</v>
      </c>
      <c r="BE33" s="17"/>
      <c r="BF33" s="17">
        <v>0.481823578926245</v>
      </c>
      <c r="BG33" s="17">
        <v>0.46936829262941898</v>
      </c>
      <c r="BH33" s="17">
        <v>0.46499994943752698</v>
      </c>
      <c r="BI33" s="17">
        <v>0.44597512278865498</v>
      </c>
      <c r="BJ33" s="17"/>
      <c r="BK33" s="17">
        <v>0.49340080846585899</v>
      </c>
      <c r="BL33" s="17">
        <v>0.52712050095457397</v>
      </c>
      <c r="BM33" s="17">
        <v>0.50649423625086598</v>
      </c>
      <c r="BN33" s="17">
        <v>0.439620212894058</v>
      </c>
      <c r="BO33" s="17">
        <v>0.31066835727039599</v>
      </c>
      <c r="BP33" s="17"/>
      <c r="BQ33" s="17">
        <v>0.43798157837004498</v>
      </c>
      <c r="BR33" s="17">
        <v>0.51586267959747401</v>
      </c>
      <c r="BS33" s="17"/>
      <c r="BT33" s="17">
        <v>0.47167140296855797</v>
      </c>
      <c r="BU33" s="17">
        <v>0.47921049719197301</v>
      </c>
      <c r="BV33" s="17">
        <v>0.51400920532722605</v>
      </c>
      <c r="BW33" s="17">
        <v>0.45846633858443703</v>
      </c>
      <c r="BX33" s="17">
        <v>0.43852828373637998</v>
      </c>
      <c r="BY33" s="17">
        <v>0.50083404414883403</v>
      </c>
    </row>
    <row r="34" spans="2:77" x14ac:dyDescent="0.35">
      <c r="B34" t="s">
        <v>92</v>
      </c>
      <c r="C34" s="17">
        <v>0.146585845419796</v>
      </c>
      <c r="D34" s="17">
        <v>0.11912657495305901</v>
      </c>
      <c r="E34" s="17">
        <v>0.17303910131275799</v>
      </c>
      <c r="F34" s="17"/>
      <c r="G34" s="17">
        <v>0.14084145853357199</v>
      </c>
      <c r="H34" s="17">
        <v>0.15923022142127699</v>
      </c>
      <c r="I34" s="17">
        <v>0.13663737687906299</v>
      </c>
      <c r="J34" s="17">
        <v>0.14409724067067101</v>
      </c>
      <c r="K34" s="17">
        <v>0.14281738254135501</v>
      </c>
      <c r="L34" s="17">
        <v>0.15277223403885401</v>
      </c>
      <c r="M34" s="17"/>
      <c r="N34" s="17">
        <v>0.13591952286512299</v>
      </c>
      <c r="O34" s="17">
        <v>0.15609658296418499</v>
      </c>
      <c r="P34" s="17">
        <v>0.13297044001375799</v>
      </c>
      <c r="Q34" s="17">
        <v>0.16014353999255801</v>
      </c>
      <c r="R34" s="17"/>
      <c r="S34" s="17">
        <v>0.15476751273688399</v>
      </c>
      <c r="T34" s="17">
        <v>0.15126975202109399</v>
      </c>
      <c r="U34" s="17">
        <v>0.156738203675657</v>
      </c>
      <c r="V34" s="17">
        <v>0.15060529726285199</v>
      </c>
      <c r="W34" s="17">
        <v>0.15163159029892301</v>
      </c>
      <c r="X34" s="17">
        <v>0.118465703102081</v>
      </c>
      <c r="Y34" s="17">
        <v>0.134821167634636</v>
      </c>
      <c r="Z34" s="17">
        <v>0.13011631355880901</v>
      </c>
      <c r="AA34" s="17">
        <v>0.142924184479538</v>
      </c>
      <c r="AB34" s="17">
        <v>0.15916258363327301</v>
      </c>
      <c r="AC34" s="17">
        <v>0.123036127925333</v>
      </c>
      <c r="AD34" s="17">
        <v>0.189840995548723</v>
      </c>
      <c r="AE34" s="17"/>
      <c r="AF34" s="17">
        <v>0.10484240620211401</v>
      </c>
      <c r="AG34" s="17">
        <v>0.161767578851398</v>
      </c>
      <c r="AH34" s="17">
        <v>0.20806669166026301</v>
      </c>
      <c r="AI34" s="17"/>
      <c r="AJ34" s="17">
        <v>0.117392278466523</v>
      </c>
      <c r="AK34" s="17">
        <v>0.14057704996600801</v>
      </c>
      <c r="AL34" s="17">
        <v>0.16195552021935899</v>
      </c>
      <c r="AM34" s="17">
        <v>7.6859673637149406E-2</v>
      </c>
      <c r="AN34" s="17">
        <v>0.197225920037014</v>
      </c>
      <c r="AO34" s="17"/>
      <c r="AP34" s="17">
        <v>0.105152512468279</v>
      </c>
      <c r="AQ34" s="17">
        <v>0.153822550455709</v>
      </c>
      <c r="AR34" s="17">
        <v>0.15594752990199601</v>
      </c>
      <c r="AS34" s="17"/>
      <c r="AT34" s="17">
        <v>0.165293321981478</v>
      </c>
      <c r="AU34" s="17">
        <v>0.15506412139530401</v>
      </c>
      <c r="AV34" s="17">
        <v>0.13589703521126101</v>
      </c>
      <c r="AW34" s="17">
        <v>0.13359839936491499</v>
      </c>
      <c r="AX34" s="17">
        <v>0.113511875937174</v>
      </c>
      <c r="AY34" s="17"/>
      <c r="AZ34" s="17">
        <v>0.125440243852108</v>
      </c>
      <c r="BA34" s="17">
        <v>0.16224576227735199</v>
      </c>
      <c r="BB34" s="17">
        <v>0.19983290799631501</v>
      </c>
      <c r="BC34" s="17">
        <v>0.15363950190270401</v>
      </c>
      <c r="BD34" s="17">
        <v>0.169048856599987</v>
      </c>
      <c r="BE34" s="17"/>
      <c r="BF34" s="17">
        <v>0.16322172891020401</v>
      </c>
      <c r="BG34" s="17">
        <v>0.14650623250310801</v>
      </c>
      <c r="BH34" s="17">
        <v>0.12372154175201799</v>
      </c>
      <c r="BI34" s="17">
        <v>0.13373257745294301</v>
      </c>
      <c r="BJ34" s="17"/>
      <c r="BK34" s="17">
        <v>0.146257490571089</v>
      </c>
      <c r="BL34" s="17">
        <v>0.14605805488311799</v>
      </c>
      <c r="BM34" s="17">
        <v>0.15165759290608899</v>
      </c>
      <c r="BN34" s="17">
        <v>0.149895580569672</v>
      </c>
      <c r="BO34" s="17">
        <v>0.10522914470320199</v>
      </c>
      <c r="BP34" s="17"/>
      <c r="BQ34" s="17">
        <v>0.14011468649193601</v>
      </c>
      <c r="BR34" s="17">
        <v>0.15535050634841599</v>
      </c>
      <c r="BS34" s="17"/>
      <c r="BT34" s="17">
        <v>0.14947561311479099</v>
      </c>
      <c r="BU34" s="17">
        <v>0.139525204055017</v>
      </c>
      <c r="BV34" s="17">
        <v>0.15157391761431799</v>
      </c>
      <c r="BW34" s="17">
        <v>0.126834457754637</v>
      </c>
      <c r="BX34" s="17">
        <v>0.141536426776562</v>
      </c>
      <c r="BY34" s="17">
        <v>0.21963146187768601</v>
      </c>
    </row>
    <row r="35" spans="2:77" x14ac:dyDescent="0.35">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row>
    <row r="36" spans="2:77" x14ac:dyDescent="0.35">
      <c r="B36" s="6" t="s">
        <v>120</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row>
    <row r="37" spans="2:77" x14ac:dyDescent="0.35">
      <c r="B37" s="24" t="s">
        <v>94</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row>
    <row r="38" spans="2:77" x14ac:dyDescent="0.35">
      <c r="B38" t="s">
        <v>114</v>
      </c>
      <c r="C38" s="17">
        <v>0.18326273532684501</v>
      </c>
      <c r="D38" s="17">
        <v>0.213722791414172</v>
      </c>
      <c r="E38" s="17">
        <v>0.15467086625013901</v>
      </c>
      <c r="F38" s="17"/>
      <c r="G38" s="17">
        <v>0.114026791712069</v>
      </c>
      <c r="H38" s="17">
        <v>0.13616205025060901</v>
      </c>
      <c r="I38" s="17">
        <v>0.15512275795503599</v>
      </c>
      <c r="J38" s="17">
        <v>0.178595435999687</v>
      </c>
      <c r="K38" s="17">
        <v>0.20899340077197501</v>
      </c>
      <c r="L38" s="17">
        <v>0.276933600024386</v>
      </c>
      <c r="M38" s="17"/>
      <c r="N38" s="17">
        <v>0.20325221097891599</v>
      </c>
      <c r="O38" s="17">
        <v>0.16605884258526199</v>
      </c>
      <c r="P38" s="17">
        <v>0.196732528913134</v>
      </c>
      <c r="Q38" s="17">
        <v>0.167073873578124</v>
      </c>
      <c r="R38" s="17"/>
      <c r="S38" s="17">
        <v>0.194008442996848</v>
      </c>
      <c r="T38" s="17">
        <v>0.18006799083325301</v>
      </c>
      <c r="U38" s="17">
        <v>0.226157089969554</v>
      </c>
      <c r="V38" s="17">
        <v>0.222481709741844</v>
      </c>
      <c r="W38" s="17">
        <v>0.22997120687436101</v>
      </c>
      <c r="X38" s="17">
        <v>0.219135514520891</v>
      </c>
      <c r="Y38" s="17">
        <v>0.17038139697624899</v>
      </c>
      <c r="Z38" s="17">
        <v>0.201374043752615</v>
      </c>
      <c r="AA38" s="17">
        <v>0.14665678085739001</v>
      </c>
      <c r="AB38" s="17">
        <v>0.10768075336278</v>
      </c>
      <c r="AC38" s="17">
        <v>0.16118317650896499</v>
      </c>
      <c r="AD38" s="17">
        <v>0.10587502516717601</v>
      </c>
      <c r="AE38" s="17"/>
      <c r="AF38" s="17">
        <v>0.27067532695923602</v>
      </c>
      <c r="AG38" s="17">
        <v>0.14802382642776599</v>
      </c>
      <c r="AH38" s="17">
        <v>9.7445138985057397E-2</v>
      </c>
      <c r="AI38" s="17"/>
      <c r="AJ38" s="17">
        <v>0.34286359555081602</v>
      </c>
      <c r="AK38" s="17">
        <v>8.9706276395592394E-2</v>
      </c>
      <c r="AL38" s="17">
        <v>0.128503239052531</v>
      </c>
      <c r="AM38" s="17">
        <v>0.32858255325128399</v>
      </c>
      <c r="AN38" s="17">
        <v>8.7846822341870703E-2</v>
      </c>
      <c r="AO38" s="17"/>
      <c r="AP38" s="17">
        <v>0.43791488239272702</v>
      </c>
      <c r="AQ38" s="17">
        <v>8.12742386721656E-2</v>
      </c>
      <c r="AR38" s="17">
        <v>0.12509323909329101</v>
      </c>
      <c r="AS38" s="17"/>
      <c r="AT38" s="17">
        <v>0.20824414893870799</v>
      </c>
      <c r="AU38" s="17">
        <v>0.17942616461083</v>
      </c>
      <c r="AV38" s="17">
        <v>0.15707758024301299</v>
      </c>
      <c r="AW38" s="17">
        <v>0.177588265952977</v>
      </c>
      <c r="AX38" s="17">
        <v>0.189908901693292</v>
      </c>
      <c r="AY38" s="17"/>
      <c r="AZ38" s="17">
        <v>0.177428185429476</v>
      </c>
      <c r="BA38" s="17">
        <v>0.131185477740906</v>
      </c>
      <c r="BB38" s="17">
        <v>6.9294887369868496E-2</v>
      </c>
      <c r="BC38" s="17">
        <v>0.279410222352106</v>
      </c>
      <c r="BD38" s="17">
        <v>0.15994035751872099</v>
      </c>
      <c r="BE38" s="17"/>
      <c r="BF38" s="17">
        <v>0.15932077776102799</v>
      </c>
      <c r="BG38" s="17">
        <v>0.18891935289733899</v>
      </c>
      <c r="BH38" s="17">
        <v>0.187092082309053</v>
      </c>
      <c r="BI38" s="17">
        <v>0.20365005064914399</v>
      </c>
      <c r="BJ38" s="17"/>
      <c r="BK38" s="17">
        <v>0.15851128592718899</v>
      </c>
      <c r="BL38" s="17">
        <v>0.111911097844274</v>
      </c>
      <c r="BM38" s="17">
        <v>0.155480326016596</v>
      </c>
      <c r="BN38" s="17">
        <v>0.22713899376622301</v>
      </c>
      <c r="BO38" s="17">
        <v>0.27708842087226998</v>
      </c>
      <c r="BP38" s="17"/>
      <c r="BQ38" s="17">
        <v>0.20256181974954801</v>
      </c>
      <c r="BR38" s="17">
        <v>0.15712368773375501</v>
      </c>
      <c r="BS38" s="17"/>
      <c r="BT38" s="17">
        <v>0.24119491707415999</v>
      </c>
      <c r="BU38" s="17">
        <v>0.159834193474688</v>
      </c>
      <c r="BV38" s="17">
        <v>0.15553414775654201</v>
      </c>
      <c r="BW38" s="17">
        <v>0.161189100890618</v>
      </c>
      <c r="BX38" s="17">
        <v>0.14038171948154801</v>
      </c>
      <c r="BY38" s="17">
        <v>9.7609130240682504E-2</v>
      </c>
    </row>
    <row r="39" spans="2:77" x14ac:dyDescent="0.35">
      <c r="B39" t="s">
        <v>115</v>
      </c>
      <c r="C39" s="17">
        <v>0.31452820028829598</v>
      </c>
      <c r="D39" s="17">
        <v>0.32504909086133699</v>
      </c>
      <c r="E39" s="17">
        <v>0.30244125336331101</v>
      </c>
      <c r="F39" s="17"/>
      <c r="G39" s="17">
        <v>0.31417478857251702</v>
      </c>
      <c r="H39" s="17">
        <v>0.31244654114820303</v>
      </c>
      <c r="I39" s="17">
        <v>0.28321207778556101</v>
      </c>
      <c r="J39" s="17">
        <v>0.29775416688362</v>
      </c>
      <c r="K39" s="17">
        <v>0.33631951524012599</v>
      </c>
      <c r="L39" s="17">
        <v>0.34090795965873899</v>
      </c>
      <c r="M39" s="17"/>
      <c r="N39" s="17">
        <v>0.32485880870530798</v>
      </c>
      <c r="O39" s="17">
        <v>0.30639073390250499</v>
      </c>
      <c r="P39" s="17">
        <v>0.31983350805399002</v>
      </c>
      <c r="Q39" s="17">
        <v>0.30690490839909002</v>
      </c>
      <c r="R39" s="17"/>
      <c r="S39" s="17">
        <v>0.27055941272664402</v>
      </c>
      <c r="T39" s="17">
        <v>0.33541810456106702</v>
      </c>
      <c r="U39" s="17">
        <v>0.28303211821930901</v>
      </c>
      <c r="V39" s="17">
        <v>0.36413143056567698</v>
      </c>
      <c r="W39" s="17">
        <v>0.32579098847197302</v>
      </c>
      <c r="X39" s="17">
        <v>0.25692139907732903</v>
      </c>
      <c r="Y39" s="17">
        <v>0.31792940845845502</v>
      </c>
      <c r="Z39" s="17">
        <v>0.24038483945559999</v>
      </c>
      <c r="AA39" s="17">
        <v>0.32990622460836</v>
      </c>
      <c r="AB39" s="17">
        <v>0.378748245093605</v>
      </c>
      <c r="AC39" s="17">
        <v>0.29409192821933899</v>
      </c>
      <c r="AD39" s="17">
        <v>0.385468394542264</v>
      </c>
      <c r="AE39" s="17"/>
      <c r="AF39" s="17">
        <v>0.33575502495196302</v>
      </c>
      <c r="AG39" s="17">
        <v>0.31400480618322801</v>
      </c>
      <c r="AH39" s="17">
        <v>0.261482368155598</v>
      </c>
      <c r="AI39" s="17"/>
      <c r="AJ39" s="17">
        <v>0.32759180238644298</v>
      </c>
      <c r="AK39" s="17">
        <v>0.26353536905465602</v>
      </c>
      <c r="AL39" s="17">
        <v>0.337822930720725</v>
      </c>
      <c r="AM39" s="17">
        <v>0.48852202453295301</v>
      </c>
      <c r="AN39" s="17">
        <v>0.31367258011371402</v>
      </c>
      <c r="AO39" s="17"/>
      <c r="AP39" s="17">
        <v>0.22015111040990501</v>
      </c>
      <c r="AQ39" s="17">
        <v>0.233700335651393</v>
      </c>
      <c r="AR39" s="17">
        <v>0.36264999114070101</v>
      </c>
      <c r="AS39" s="17"/>
      <c r="AT39" s="17">
        <v>0.30159879588216598</v>
      </c>
      <c r="AU39" s="17">
        <v>0.32716022029603298</v>
      </c>
      <c r="AV39" s="17">
        <v>0.331381389054836</v>
      </c>
      <c r="AW39" s="17">
        <v>0.26571012628456497</v>
      </c>
      <c r="AX39" s="17">
        <v>0.301586622947767</v>
      </c>
      <c r="AY39" s="17"/>
      <c r="AZ39" s="17">
        <v>0.30783392396895298</v>
      </c>
      <c r="BA39" s="17">
        <v>0.30847478344456303</v>
      </c>
      <c r="BB39" s="17">
        <v>0.33006574840317698</v>
      </c>
      <c r="BC39" s="17">
        <v>0.34397081541250601</v>
      </c>
      <c r="BD39" s="17">
        <v>0.29184972975574702</v>
      </c>
      <c r="BE39" s="17"/>
      <c r="BF39" s="17">
        <v>0.34110517606265001</v>
      </c>
      <c r="BG39" s="17">
        <v>0.314192566569373</v>
      </c>
      <c r="BH39" s="17">
        <v>0.293273773301434</v>
      </c>
      <c r="BI39" s="17">
        <v>0.32411977053327401</v>
      </c>
      <c r="BJ39" s="17"/>
      <c r="BK39" s="17">
        <v>0.29896089910446599</v>
      </c>
      <c r="BL39" s="17">
        <v>0.35296614704412599</v>
      </c>
      <c r="BM39" s="17">
        <v>0.30425703468286902</v>
      </c>
      <c r="BN39" s="17">
        <v>0.31393642766428498</v>
      </c>
      <c r="BO39" s="17">
        <v>0.29265679948944001</v>
      </c>
      <c r="BP39" s="17"/>
      <c r="BQ39" s="17">
        <v>0.30604107926516599</v>
      </c>
      <c r="BR39" s="17">
        <v>0.32602331868318402</v>
      </c>
      <c r="BS39" s="17"/>
      <c r="BT39" s="17">
        <v>0.34064058226806099</v>
      </c>
      <c r="BU39" s="17">
        <v>0.32166139820832101</v>
      </c>
      <c r="BV39" s="17">
        <v>0.28615610251553802</v>
      </c>
      <c r="BW39" s="17">
        <v>0.28853309320070802</v>
      </c>
      <c r="BX39" s="17">
        <v>0.26762996785029802</v>
      </c>
      <c r="BY39" s="17">
        <v>0.36368428453762802</v>
      </c>
    </row>
    <row r="40" spans="2:77" x14ac:dyDescent="0.35">
      <c r="B40" t="s">
        <v>116</v>
      </c>
      <c r="C40" s="17">
        <v>0.28509454127607198</v>
      </c>
      <c r="D40" s="17">
        <v>0.27570746416904801</v>
      </c>
      <c r="E40" s="17">
        <v>0.29349798720260001</v>
      </c>
      <c r="F40" s="17"/>
      <c r="G40" s="17">
        <v>0.30105164405470503</v>
      </c>
      <c r="H40" s="17">
        <v>0.301891968079538</v>
      </c>
      <c r="I40" s="17">
        <v>0.31193916634875302</v>
      </c>
      <c r="J40" s="17">
        <v>0.30973989772735</v>
      </c>
      <c r="K40" s="17">
        <v>0.25450537173955901</v>
      </c>
      <c r="L40" s="17">
        <v>0.23949862681824299</v>
      </c>
      <c r="M40" s="17"/>
      <c r="N40" s="17">
        <v>0.278692159254677</v>
      </c>
      <c r="O40" s="17">
        <v>0.28857518089012901</v>
      </c>
      <c r="P40" s="17">
        <v>0.29135005325649599</v>
      </c>
      <c r="Q40" s="17">
        <v>0.28487234834772301</v>
      </c>
      <c r="R40" s="17"/>
      <c r="S40" s="17">
        <v>0.27845797032179898</v>
      </c>
      <c r="T40" s="17">
        <v>0.25314543036818099</v>
      </c>
      <c r="U40" s="17">
        <v>0.27779956688643898</v>
      </c>
      <c r="V40" s="17">
        <v>0.202832967882869</v>
      </c>
      <c r="W40" s="17">
        <v>0.26564629269569301</v>
      </c>
      <c r="X40" s="17">
        <v>0.30209502119751902</v>
      </c>
      <c r="Y40" s="17">
        <v>0.315975130651864</v>
      </c>
      <c r="Z40" s="17">
        <v>0.34854647938917699</v>
      </c>
      <c r="AA40" s="17">
        <v>0.311426542020946</v>
      </c>
      <c r="AB40" s="17">
        <v>0.31784840295496902</v>
      </c>
      <c r="AC40" s="17">
        <v>0.34089403276150898</v>
      </c>
      <c r="AD40" s="17">
        <v>0.26069088360364001</v>
      </c>
      <c r="AE40" s="17"/>
      <c r="AF40" s="17">
        <v>0.21961989401063101</v>
      </c>
      <c r="AG40" s="17">
        <v>0.34257912926683698</v>
      </c>
      <c r="AH40" s="17">
        <v>0.3031083586028</v>
      </c>
      <c r="AI40" s="17"/>
      <c r="AJ40" s="17">
        <v>0.15777521963670499</v>
      </c>
      <c r="AK40" s="17">
        <v>0.46143675056448302</v>
      </c>
      <c r="AL40" s="17">
        <v>0.325124633360591</v>
      </c>
      <c r="AM40" s="17">
        <v>0.153624742322054</v>
      </c>
      <c r="AN40" s="17">
        <v>0.26729747162830803</v>
      </c>
      <c r="AO40" s="17"/>
      <c r="AP40" s="17">
        <v>0.13273475882133101</v>
      </c>
      <c r="AQ40" s="17">
        <v>0.49226966510262099</v>
      </c>
      <c r="AR40" s="17">
        <v>0.31954922271723901</v>
      </c>
      <c r="AS40" s="17"/>
      <c r="AT40" s="17">
        <v>0.25434585185509601</v>
      </c>
      <c r="AU40" s="17">
        <v>0.28200338314604101</v>
      </c>
      <c r="AV40" s="17">
        <v>0.28519535715872102</v>
      </c>
      <c r="AW40" s="17">
        <v>0.34239948022844002</v>
      </c>
      <c r="AX40" s="17">
        <v>0.323240341674708</v>
      </c>
      <c r="AY40" s="17"/>
      <c r="AZ40" s="17">
        <v>0.29933266904044598</v>
      </c>
      <c r="BA40" s="17">
        <v>0.30140288505291402</v>
      </c>
      <c r="BB40" s="17">
        <v>0.25724062107228901</v>
      </c>
      <c r="BC40" s="17">
        <v>0.23143870701939401</v>
      </c>
      <c r="BD40" s="17">
        <v>0.308220599741511</v>
      </c>
      <c r="BE40" s="17"/>
      <c r="BF40" s="17">
        <v>0.28200862701676099</v>
      </c>
      <c r="BG40" s="17">
        <v>0.28447988882391001</v>
      </c>
      <c r="BH40" s="17">
        <v>0.29110405919655802</v>
      </c>
      <c r="BI40" s="17">
        <v>0.27914604802597598</v>
      </c>
      <c r="BJ40" s="17"/>
      <c r="BK40" s="17">
        <v>0.33876259600334002</v>
      </c>
      <c r="BL40" s="17">
        <v>0.307276051845433</v>
      </c>
      <c r="BM40" s="17">
        <v>0.30391178473590102</v>
      </c>
      <c r="BN40" s="17">
        <v>0.260505606687428</v>
      </c>
      <c r="BO40" s="17">
        <v>0.23704269429873001</v>
      </c>
      <c r="BP40" s="17"/>
      <c r="BQ40" s="17">
        <v>0.29112190557290701</v>
      </c>
      <c r="BR40" s="17">
        <v>0.27693096425008001</v>
      </c>
      <c r="BS40" s="17"/>
      <c r="BT40" s="17">
        <v>0.241749810335008</v>
      </c>
      <c r="BU40" s="17">
        <v>0.291008047498867</v>
      </c>
      <c r="BV40" s="17">
        <v>0.339216576956963</v>
      </c>
      <c r="BW40" s="17">
        <v>0.34032307085074598</v>
      </c>
      <c r="BX40" s="17">
        <v>0.32034840160301697</v>
      </c>
      <c r="BY40" s="17">
        <v>0.271603728070623</v>
      </c>
    </row>
    <row r="41" spans="2:77" x14ac:dyDescent="0.35">
      <c r="B41" t="s">
        <v>117</v>
      </c>
      <c r="C41" s="17">
        <v>9.3947785442687601E-2</v>
      </c>
      <c r="D41" s="17">
        <v>9.9017524411618194E-2</v>
      </c>
      <c r="E41" s="17">
        <v>8.9597087791735003E-2</v>
      </c>
      <c r="F41" s="17"/>
      <c r="G41" s="17">
        <v>0.109048626577034</v>
      </c>
      <c r="H41" s="17">
        <v>0.100300243788833</v>
      </c>
      <c r="I41" s="17">
        <v>0.121638217241764</v>
      </c>
      <c r="J41" s="17">
        <v>0.101159824269188</v>
      </c>
      <c r="K41" s="17">
        <v>7.7883002941759205E-2</v>
      </c>
      <c r="L41" s="17">
        <v>6.1176955998699399E-2</v>
      </c>
      <c r="M41" s="17"/>
      <c r="N41" s="17">
        <v>9.8529578620029701E-2</v>
      </c>
      <c r="O41" s="17">
        <v>9.7210359829684803E-2</v>
      </c>
      <c r="P41" s="17">
        <v>8.2337138753136904E-2</v>
      </c>
      <c r="Q41" s="17">
        <v>9.6050441356058502E-2</v>
      </c>
      <c r="R41" s="17"/>
      <c r="S41" s="17">
        <v>0.138782185576833</v>
      </c>
      <c r="T41" s="17">
        <v>8.7181722981373597E-2</v>
      </c>
      <c r="U41" s="17">
        <v>6.8492119698282797E-2</v>
      </c>
      <c r="V41" s="17">
        <v>8.7174070833616002E-2</v>
      </c>
      <c r="W41" s="17">
        <v>5.2627830878577003E-2</v>
      </c>
      <c r="X41" s="17">
        <v>0.116880325323082</v>
      </c>
      <c r="Y41" s="17">
        <v>7.4938819762233003E-2</v>
      </c>
      <c r="Z41" s="17">
        <v>9.7376625733184605E-2</v>
      </c>
      <c r="AA41" s="17">
        <v>0.104541121943308</v>
      </c>
      <c r="AB41" s="17">
        <v>6.5354396200553097E-2</v>
      </c>
      <c r="AC41" s="17">
        <v>9.3302514112534804E-2</v>
      </c>
      <c r="AD41" s="17">
        <v>0.124399504744495</v>
      </c>
      <c r="AE41" s="17"/>
      <c r="AF41" s="17">
        <v>7.4023150892138706E-2</v>
      </c>
      <c r="AG41" s="17">
        <v>9.2287918356193002E-2</v>
      </c>
      <c r="AH41" s="17">
        <v>0.13261429665674801</v>
      </c>
      <c r="AI41" s="17"/>
      <c r="AJ41" s="17">
        <v>8.5639245153246002E-2</v>
      </c>
      <c r="AK41" s="17">
        <v>8.6401053101435199E-2</v>
      </c>
      <c r="AL41" s="17">
        <v>9.7562249989066499E-2</v>
      </c>
      <c r="AM41" s="17">
        <v>1.49083315435544E-2</v>
      </c>
      <c r="AN41" s="17">
        <v>0.10224609979046299</v>
      </c>
      <c r="AO41" s="17"/>
      <c r="AP41" s="17">
        <v>0.109040795126846</v>
      </c>
      <c r="AQ41" s="17">
        <v>9.2205634082449306E-2</v>
      </c>
      <c r="AR41" s="17">
        <v>7.97853758869492E-2</v>
      </c>
      <c r="AS41" s="17"/>
      <c r="AT41" s="17">
        <v>9.0895984892124901E-2</v>
      </c>
      <c r="AU41" s="17">
        <v>8.8818309220058594E-2</v>
      </c>
      <c r="AV41" s="17">
        <v>0.106652212491781</v>
      </c>
      <c r="AW41" s="17">
        <v>0.10333485611105001</v>
      </c>
      <c r="AX41" s="17">
        <v>8.5063530725719497E-2</v>
      </c>
      <c r="AY41" s="17"/>
      <c r="AZ41" s="17">
        <v>0.109531004696196</v>
      </c>
      <c r="BA41" s="17">
        <v>9.4000455844840194E-2</v>
      </c>
      <c r="BB41" s="17">
        <v>0.123183983941644</v>
      </c>
      <c r="BC41" s="17">
        <v>6.2689282152731896E-2</v>
      </c>
      <c r="BD41" s="17">
        <v>8.0022984693361804E-2</v>
      </c>
      <c r="BE41" s="17"/>
      <c r="BF41" s="17">
        <v>7.3762644119812107E-2</v>
      </c>
      <c r="BG41" s="17">
        <v>9.3434866833693994E-2</v>
      </c>
      <c r="BH41" s="17">
        <v>0.10470233193867599</v>
      </c>
      <c r="BI41" s="17">
        <v>9.6811513553331702E-2</v>
      </c>
      <c r="BJ41" s="17"/>
      <c r="BK41" s="17">
        <v>8.88827122286001E-2</v>
      </c>
      <c r="BL41" s="17">
        <v>9.1350227616166596E-2</v>
      </c>
      <c r="BM41" s="17">
        <v>9.4476512705099006E-2</v>
      </c>
      <c r="BN41" s="17">
        <v>9.2178334720942001E-2</v>
      </c>
      <c r="BO41" s="17">
        <v>0.108061674755946</v>
      </c>
      <c r="BP41" s="17"/>
      <c r="BQ41" s="17">
        <v>8.87817676051533E-2</v>
      </c>
      <c r="BR41" s="17">
        <v>0.1009447384154</v>
      </c>
      <c r="BS41" s="17"/>
      <c r="BT41" s="17">
        <v>8.49456388916143E-2</v>
      </c>
      <c r="BU41" s="17">
        <v>9.9659242494973502E-2</v>
      </c>
      <c r="BV41" s="17">
        <v>6.0568201700344597E-2</v>
      </c>
      <c r="BW41" s="17">
        <v>8.4140900725431705E-2</v>
      </c>
      <c r="BX41" s="17">
        <v>0.12655244107777799</v>
      </c>
      <c r="BY41" s="17">
        <v>7.5734864361314894E-2</v>
      </c>
    </row>
    <row r="42" spans="2:77" x14ac:dyDescent="0.35">
      <c r="B42" t="s">
        <v>92</v>
      </c>
      <c r="C42" s="17">
        <v>0.12316673766609899</v>
      </c>
      <c r="D42" s="17">
        <v>8.6503129143823701E-2</v>
      </c>
      <c r="E42" s="17">
        <v>0.15979280539221499</v>
      </c>
      <c r="F42" s="17"/>
      <c r="G42" s="17">
        <v>0.161698149083675</v>
      </c>
      <c r="H42" s="17">
        <v>0.14919919673281601</v>
      </c>
      <c r="I42" s="17">
        <v>0.12808778066888599</v>
      </c>
      <c r="J42" s="17">
        <v>0.11275067512015501</v>
      </c>
      <c r="K42" s="17">
        <v>0.122298709306581</v>
      </c>
      <c r="L42" s="17">
        <v>8.1482857499931893E-2</v>
      </c>
      <c r="M42" s="17"/>
      <c r="N42" s="17">
        <v>9.4667242441068902E-2</v>
      </c>
      <c r="O42" s="17">
        <v>0.14176488279242</v>
      </c>
      <c r="P42" s="17">
        <v>0.109746771023242</v>
      </c>
      <c r="Q42" s="17">
        <v>0.14509842831900499</v>
      </c>
      <c r="R42" s="17"/>
      <c r="S42" s="17">
        <v>0.11819198837787701</v>
      </c>
      <c r="T42" s="17">
        <v>0.14418675125612601</v>
      </c>
      <c r="U42" s="17">
        <v>0.14451910522641501</v>
      </c>
      <c r="V42" s="17">
        <v>0.12337982097599499</v>
      </c>
      <c r="W42" s="17">
        <v>0.12596368107939601</v>
      </c>
      <c r="X42" s="17">
        <v>0.104967739881179</v>
      </c>
      <c r="Y42" s="17">
        <v>0.120775244151199</v>
      </c>
      <c r="Z42" s="17">
        <v>0.112318011669423</v>
      </c>
      <c r="AA42" s="17">
        <v>0.107469330569995</v>
      </c>
      <c r="AB42" s="17">
        <v>0.13036820238809299</v>
      </c>
      <c r="AC42" s="17">
        <v>0.11052834839765301</v>
      </c>
      <c r="AD42" s="17">
        <v>0.123566191942425</v>
      </c>
      <c r="AE42" s="17"/>
      <c r="AF42" s="17">
        <v>9.9926603186031304E-2</v>
      </c>
      <c r="AG42" s="17">
        <v>0.10310431976597501</v>
      </c>
      <c r="AH42" s="17">
        <v>0.205349837599796</v>
      </c>
      <c r="AI42" s="17"/>
      <c r="AJ42" s="17">
        <v>8.6130137272789994E-2</v>
      </c>
      <c r="AK42" s="17">
        <v>9.8920550883833697E-2</v>
      </c>
      <c r="AL42" s="17">
        <v>0.110986946877086</v>
      </c>
      <c r="AM42" s="17">
        <v>1.43623483501542E-2</v>
      </c>
      <c r="AN42" s="17">
        <v>0.22893702612564401</v>
      </c>
      <c r="AO42" s="17"/>
      <c r="AP42" s="17">
        <v>0.100158453249191</v>
      </c>
      <c r="AQ42" s="17">
        <v>0.100550126491371</v>
      </c>
      <c r="AR42" s="17">
        <v>0.112922171161819</v>
      </c>
      <c r="AS42" s="17"/>
      <c r="AT42" s="17">
        <v>0.144915218431905</v>
      </c>
      <c r="AU42" s="17">
        <v>0.12259192272703801</v>
      </c>
      <c r="AV42" s="17">
        <v>0.11969346105164801</v>
      </c>
      <c r="AW42" s="17">
        <v>0.110967271422968</v>
      </c>
      <c r="AX42" s="17">
        <v>0.100200602958513</v>
      </c>
      <c r="AY42" s="17"/>
      <c r="AZ42" s="17">
        <v>0.105874216864928</v>
      </c>
      <c r="BA42" s="17">
        <v>0.164936397916777</v>
      </c>
      <c r="BB42" s="17">
        <v>0.220214759213021</v>
      </c>
      <c r="BC42" s="17">
        <v>8.2490973063263195E-2</v>
      </c>
      <c r="BD42" s="17">
        <v>0.15996632829065999</v>
      </c>
      <c r="BE42" s="17"/>
      <c r="BF42" s="17">
        <v>0.143802775039748</v>
      </c>
      <c r="BG42" s="17">
        <v>0.118973324875685</v>
      </c>
      <c r="BH42" s="17">
        <v>0.123827753254278</v>
      </c>
      <c r="BI42" s="17">
        <v>9.6272617238273697E-2</v>
      </c>
      <c r="BJ42" s="17"/>
      <c r="BK42" s="17">
        <v>0.114882506736404</v>
      </c>
      <c r="BL42" s="17">
        <v>0.13649647565</v>
      </c>
      <c r="BM42" s="17">
        <v>0.14187434185953501</v>
      </c>
      <c r="BN42" s="17">
        <v>0.106240637161122</v>
      </c>
      <c r="BO42" s="17">
        <v>8.5150410583614194E-2</v>
      </c>
      <c r="BP42" s="17"/>
      <c r="BQ42" s="17">
        <v>0.111493427807225</v>
      </c>
      <c r="BR42" s="17">
        <v>0.13897729091758099</v>
      </c>
      <c r="BS42" s="17"/>
      <c r="BT42" s="17">
        <v>9.1469051431156995E-2</v>
      </c>
      <c r="BU42" s="17">
        <v>0.12783711832315001</v>
      </c>
      <c r="BV42" s="17">
        <v>0.158524971070612</v>
      </c>
      <c r="BW42" s="17">
        <v>0.12581383433249599</v>
      </c>
      <c r="BX42" s="17">
        <v>0.145087469987359</v>
      </c>
      <c r="BY42" s="17">
        <v>0.191367992789751</v>
      </c>
    </row>
    <row r="43" spans="2:77" x14ac:dyDescent="0.3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row>
    <row r="44" spans="2:77" x14ac:dyDescent="0.35">
      <c r="B44" s="6" t="s">
        <v>121</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row>
    <row r="45" spans="2:77" x14ac:dyDescent="0.35">
      <c r="B45" s="24" t="s">
        <v>94</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row>
    <row r="46" spans="2:77" x14ac:dyDescent="0.35">
      <c r="B46" t="s">
        <v>114</v>
      </c>
      <c r="C46" s="17">
        <v>0.21956528542940201</v>
      </c>
      <c r="D46" s="17">
        <v>0.23632907381906701</v>
      </c>
      <c r="E46" s="17">
        <v>0.202511011022243</v>
      </c>
      <c r="F46" s="17"/>
      <c r="G46" s="17">
        <v>0.20973407427750601</v>
      </c>
      <c r="H46" s="17">
        <v>0.21284121750436599</v>
      </c>
      <c r="I46" s="17">
        <v>0.24050625350719901</v>
      </c>
      <c r="J46" s="17">
        <v>0.27353955855565898</v>
      </c>
      <c r="K46" s="17">
        <v>0.19743589172247</v>
      </c>
      <c r="L46" s="17">
        <v>0.185464483288553</v>
      </c>
      <c r="M46" s="17"/>
      <c r="N46" s="17">
        <v>0.25424395409075901</v>
      </c>
      <c r="O46" s="17">
        <v>0.224705908777839</v>
      </c>
      <c r="P46" s="17">
        <v>0.17733113705267201</v>
      </c>
      <c r="Q46" s="17">
        <v>0.21307829754128299</v>
      </c>
      <c r="R46" s="17"/>
      <c r="S46" s="17">
        <v>0.23999261571663999</v>
      </c>
      <c r="T46" s="17">
        <v>0.191061761624926</v>
      </c>
      <c r="U46" s="17">
        <v>0.195144233109531</v>
      </c>
      <c r="V46" s="17">
        <v>0.161928636303246</v>
      </c>
      <c r="W46" s="17">
        <v>0.19682371518210601</v>
      </c>
      <c r="X46" s="17">
        <v>0.221490557974827</v>
      </c>
      <c r="Y46" s="17">
        <v>0.24175409072883799</v>
      </c>
      <c r="Z46" s="17">
        <v>0.251012828329712</v>
      </c>
      <c r="AA46" s="17">
        <v>0.26127490581665602</v>
      </c>
      <c r="AB46" s="17">
        <v>0.23452786045087201</v>
      </c>
      <c r="AC46" s="17">
        <v>0.26773654040059602</v>
      </c>
      <c r="AD46" s="17">
        <v>0.15411755882860501</v>
      </c>
      <c r="AE46" s="17"/>
      <c r="AF46" s="17">
        <v>0.14803846846138399</v>
      </c>
      <c r="AG46" s="17">
        <v>0.29831508851706801</v>
      </c>
      <c r="AH46" s="17">
        <v>0.17411815579131101</v>
      </c>
      <c r="AI46" s="17"/>
      <c r="AJ46" s="17">
        <v>9.3130240556655197E-2</v>
      </c>
      <c r="AK46" s="17">
        <v>0.41338477703925403</v>
      </c>
      <c r="AL46" s="17">
        <v>0.27258533633232301</v>
      </c>
      <c r="AM46" s="17">
        <v>8.4218124589438795E-2</v>
      </c>
      <c r="AN46" s="17">
        <v>0.12583831454728001</v>
      </c>
      <c r="AO46" s="17"/>
      <c r="AP46" s="17">
        <v>6.1281785772448999E-2</v>
      </c>
      <c r="AQ46" s="17">
        <v>0.42508714411268</v>
      </c>
      <c r="AR46" s="17">
        <v>0.22095933954956801</v>
      </c>
      <c r="AS46" s="17"/>
      <c r="AT46" s="17">
        <v>0.201209296359143</v>
      </c>
      <c r="AU46" s="17">
        <v>0.18921092029856201</v>
      </c>
      <c r="AV46" s="17">
        <v>0.24930394508137199</v>
      </c>
      <c r="AW46" s="17">
        <v>0.26137336283682699</v>
      </c>
      <c r="AX46" s="17">
        <v>0.36845372971473001</v>
      </c>
      <c r="AY46" s="17"/>
      <c r="AZ46" s="17">
        <v>0.24991875796115101</v>
      </c>
      <c r="BA46" s="17">
        <v>0.20202594838160501</v>
      </c>
      <c r="BB46" s="17">
        <v>0.19807804989517999</v>
      </c>
      <c r="BC46" s="17">
        <v>0.18496878707706499</v>
      </c>
      <c r="BD46" s="17">
        <v>0.19866395178344201</v>
      </c>
      <c r="BE46" s="17"/>
      <c r="BF46" s="17">
        <v>0.24045941472944801</v>
      </c>
      <c r="BG46" s="17">
        <v>0.206408061302046</v>
      </c>
      <c r="BH46" s="17">
        <v>0.22632258426393301</v>
      </c>
      <c r="BI46" s="17">
        <v>0.23289906308005401</v>
      </c>
      <c r="BJ46" s="17"/>
      <c r="BK46" s="17">
        <v>0.28928683118092002</v>
      </c>
      <c r="BL46" s="17">
        <v>0.24366408622067201</v>
      </c>
      <c r="BM46" s="17">
        <v>0.21695881714142601</v>
      </c>
      <c r="BN46" s="17">
        <v>0.20015183095139</v>
      </c>
      <c r="BO46" s="17">
        <v>0.244865381813518</v>
      </c>
      <c r="BP46" s="17"/>
      <c r="BQ46" s="17">
        <v>0.22152995788190599</v>
      </c>
      <c r="BR46" s="17">
        <v>0.21690429563237101</v>
      </c>
      <c r="BS46" s="17"/>
      <c r="BT46" s="17">
        <v>0.192595239449078</v>
      </c>
      <c r="BU46" s="17">
        <v>0.234621821989835</v>
      </c>
      <c r="BV46" s="17">
        <v>0.22397135416994199</v>
      </c>
      <c r="BW46" s="17">
        <v>0.25598061317395598</v>
      </c>
      <c r="BX46" s="17">
        <v>0.24552301678683899</v>
      </c>
      <c r="BY46" s="17">
        <v>0.17298648943367601</v>
      </c>
    </row>
    <row r="47" spans="2:77" x14ac:dyDescent="0.35">
      <c r="B47" t="s">
        <v>115</v>
      </c>
      <c r="C47" s="17">
        <v>0.218843468321124</v>
      </c>
      <c r="D47" s="17">
        <v>0.23446228135378699</v>
      </c>
      <c r="E47" s="17">
        <v>0.203951252756947</v>
      </c>
      <c r="F47" s="17"/>
      <c r="G47" s="17">
        <v>0.15876257221130399</v>
      </c>
      <c r="H47" s="17">
        <v>0.188372316921219</v>
      </c>
      <c r="I47" s="17">
        <v>0.20338185955551499</v>
      </c>
      <c r="J47" s="17">
        <v>0.19954352308275899</v>
      </c>
      <c r="K47" s="17">
        <v>0.21598261974539201</v>
      </c>
      <c r="L47" s="17">
        <v>0.31368828711937002</v>
      </c>
      <c r="M47" s="17"/>
      <c r="N47" s="17">
        <v>0.26044022339163903</v>
      </c>
      <c r="O47" s="17">
        <v>0.21736629481483399</v>
      </c>
      <c r="P47" s="17">
        <v>0.21153809414388899</v>
      </c>
      <c r="Q47" s="17">
        <v>0.181586685496264</v>
      </c>
      <c r="R47" s="17"/>
      <c r="S47" s="17">
        <v>0.23741364298464801</v>
      </c>
      <c r="T47" s="17">
        <v>0.22534822511900299</v>
      </c>
      <c r="U47" s="17">
        <v>0.19474660480455999</v>
      </c>
      <c r="V47" s="17">
        <v>0.25764293826498702</v>
      </c>
      <c r="W47" s="17">
        <v>0.21199146259056301</v>
      </c>
      <c r="X47" s="17">
        <v>0.25179167693291798</v>
      </c>
      <c r="Y47" s="17">
        <v>0.23106066838803099</v>
      </c>
      <c r="Z47" s="17">
        <v>0.20980777683893201</v>
      </c>
      <c r="AA47" s="17">
        <v>0.196025111882346</v>
      </c>
      <c r="AB47" s="17">
        <v>0.18278444267364599</v>
      </c>
      <c r="AC47" s="17">
        <v>0.16339662249519499</v>
      </c>
      <c r="AD47" s="17">
        <v>0.232559903428675</v>
      </c>
      <c r="AE47" s="17"/>
      <c r="AF47" s="17">
        <v>0.25237490024402298</v>
      </c>
      <c r="AG47" s="17">
        <v>0.20972477167864401</v>
      </c>
      <c r="AH47" s="17">
        <v>0.214693661514614</v>
      </c>
      <c r="AI47" s="17"/>
      <c r="AJ47" s="17">
        <v>0.30964314320513397</v>
      </c>
      <c r="AK47" s="17">
        <v>0.158632716439878</v>
      </c>
      <c r="AL47" s="17">
        <v>0.256477478622122</v>
      </c>
      <c r="AM47" s="17">
        <v>0.26342114651737403</v>
      </c>
      <c r="AN47" s="17">
        <v>0.200137409075683</v>
      </c>
      <c r="AO47" s="17"/>
      <c r="AP47" s="17">
        <v>0.35548443523576001</v>
      </c>
      <c r="AQ47" s="17">
        <v>0.19558840402709701</v>
      </c>
      <c r="AR47" s="17">
        <v>0.23210514389954201</v>
      </c>
      <c r="AS47" s="17"/>
      <c r="AT47" s="17">
        <v>0.24600538849433401</v>
      </c>
      <c r="AU47" s="17">
        <v>0.204455179103401</v>
      </c>
      <c r="AV47" s="17">
        <v>0.201355723370821</v>
      </c>
      <c r="AW47" s="17">
        <v>0.22238633699060101</v>
      </c>
      <c r="AX47" s="17">
        <v>0.22176192030127101</v>
      </c>
      <c r="AY47" s="17"/>
      <c r="AZ47" s="17">
        <v>0.20756335155158701</v>
      </c>
      <c r="BA47" s="17">
        <v>0.187221673072372</v>
      </c>
      <c r="BB47" s="17">
        <v>0.12883362766905501</v>
      </c>
      <c r="BC47" s="17">
        <v>0.32030939183249701</v>
      </c>
      <c r="BD47" s="17">
        <v>0.16776180470962801</v>
      </c>
      <c r="BE47" s="17"/>
      <c r="BF47" s="17">
        <v>0.202148756808358</v>
      </c>
      <c r="BG47" s="17">
        <v>0.21992514331312901</v>
      </c>
      <c r="BH47" s="17">
        <v>0.23787067263643299</v>
      </c>
      <c r="BI47" s="17">
        <v>0.224230619461458</v>
      </c>
      <c r="BJ47" s="17"/>
      <c r="BK47" s="17">
        <v>0.118736011729158</v>
      </c>
      <c r="BL47" s="17">
        <v>0.166312631066557</v>
      </c>
      <c r="BM47" s="17">
        <v>0.208344960156364</v>
      </c>
      <c r="BN47" s="17">
        <v>0.25984843262679302</v>
      </c>
      <c r="BO47" s="17">
        <v>0.23028077456755</v>
      </c>
      <c r="BP47" s="17"/>
      <c r="BQ47" s="17">
        <v>0.25363077570898201</v>
      </c>
      <c r="BR47" s="17">
        <v>0.17172687649063401</v>
      </c>
      <c r="BS47" s="17"/>
      <c r="BT47" s="17">
        <v>0.25970966291000003</v>
      </c>
      <c r="BU47" s="17">
        <v>0.204885322114192</v>
      </c>
      <c r="BV47" s="17">
        <v>0.19031798664993499</v>
      </c>
      <c r="BW47" s="17">
        <v>0.20901962326446499</v>
      </c>
      <c r="BX47" s="17">
        <v>0.19419654474404</v>
      </c>
      <c r="BY47" s="17">
        <v>0.119594575862307</v>
      </c>
    </row>
    <row r="48" spans="2:77" x14ac:dyDescent="0.35">
      <c r="B48" t="s">
        <v>116</v>
      </c>
      <c r="C48" s="17">
        <v>9.1104289776328895E-2</v>
      </c>
      <c r="D48" s="17">
        <v>9.4632173325937E-2</v>
      </c>
      <c r="E48" s="17">
        <v>8.8242261370273203E-2</v>
      </c>
      <c r="F48" s="17"/>
      <c r="G48" s="17">
        <v>0.110275696342651</v>
      </c>
      <c r="H48" s="17">
        <v>8.7688204967101099E-2</v>
      </c>
      <c r="I48" s="17">
        <v>7.2272738774319806E-2</v>
      </c>
      <c r="J48" s="17">
        <v>7.4663851232230904E-2</v>
      </c>
      <c r="K48" s="17">
        <v>8.0057981856014801E-2</v>
      </c>
      <c r="L48" s="17">
        <v>0.11712141797162</v>
      </c>
      <c r="M48" s="17"/>
      <c r="N48" s="17">
        <v>8.6851920773947794E-2</v>
      </c>
      <c r="O48" s="17">
        <v>6.9543167751683801E-2</v>
      </c>
      <c r="P48" s="17">
        <v>0.11700967053910601</v>
      </c>
      <c r="Q48" s="17">
        <v>9.47545735231657E-2</v>
      </c>
      <c r="R48" s="17"/>
      <c r="S48" s="17">
        <v>0.105991795502997</v>
      </c>
      <c r="T48" s="17">
        <v>9.52397277185143E-2</v>
      </c>
      <c r="U48" s="17">
        <v>9.2853886857672402E-2</v>
      </c>
      <c r="V48" s="17">
        <v>0.11156196512590701</v>
      </c>
      <c r="W48" s="17">
        <v>0.119601260612308</v>
      </c>
      <c r="X48" s="17">
        <v>0.11296362234766499</v>
      </c>
      <c r="Y48" s="17">
        <v>7.5279990063238503E-2</v>
      </c>
      <c r="Z48" s="17">
        <v>8.7666559929911902E-2</v>
      </c>
      <c r="AA48" s="17">
        <v>6.3241045157585898E-2</v>
      </c>
      <c r="AB48" s="17">
        <v>4.2388667934449301E-2</v>
      </c>
      <c r="AC48" s="17">
        <v>0.10967630421072801</v>
      </c>
      <c r="AD48" s="17">
        <v>6.97422270825378E-2</v>
      </c>
      <c r="AE48" s="17"/>
      <c r="AF48" s="17">
        <v>0.12006960017781799</v>
      </c>
      <c r="AG48" s="17">
        <v>7.5358541112535704E-2</v>
      </c>
      <c r="AH48" s="17">
        <v>7.6252323125529806E-2</v>
      </c>
      <c r="AI48" s="17"/>
      <c r="AJ48" s="17">
        <v>0.16830814716753301</v>
      </c>
      <c r="AK48" s="17">
        <v>4.9458315814851599E-2</v>
      </c>
      <c r="AL48" s="17">
        <v>5.6585458958591899E-2</v>
      </c>
      <c r="AM48" s="17">
        <v>0</v>
      </c>
      <c r="AN48" s="17">
        <v>6.3463903482353895E-2</v>
      </c>
      <c r="AO48" s="17"/>
      <c r="AP48" s="17">
        <v>0.26937825032481799</v>
      </c>
      <c r="AQ48" s="17">
        <v>4.1840383891353902E-2</v>
      </c>
      <c r="AR48" s="17">
        <v>7.4350335979139204E-2</v>
      </c>
      <c r="AS48" s="17"/>
      <c r="AT48" s="17">
        <v>9.9450018863267903E-2</v>
      </c>
      <c r="AU48" s="17">
        <v>9.2964261926284E-2</v>
      </c>
      <c r="AV48" s="17">
        <v>6.8994121158076696E-2</v>
      </c>
      <c r="AW48" s="17">
        <v>0.109969498864372</v>
      </c>
      <c r="AX48" s="17">
        <v>4.8113484893451602E-2</v>
      </c>
      <c r="AY48" s="17"/>
      <c r="AZ48" s="17">
        <v>9.6327407983951299E-2</v>
      </c>
      <c r="BA48" s="17">
        <v>7.9411826634124799E-2</v>
      </c>
      <c r="BB48" s="17">
        <v>7.08468412230297E-2</v>
      </c>
      <c r="BC48" s="17">
        <v>0.106423842417913</v>
      </c>
      <c r="BD48" s="17">
        <v>7.1202612716622996E-2</v>
      </c>
      <c r="BE48" s="17"/>
      <c r="BF48" s="17">
        <v>5.6833369164925603E-2</v>
      </c>
      <c r="BG48" s="17">
        <v>0.110873919376453</v>
      </c>
      <c r="BH48" s="17">
        <v>8.9691448113495303E-2</v>
      </c>
      <c r="BI48" s="17">
        <v>9.2106884328626001E-2</v>
      </c>
      <c r="BJ48" s="17"/>
      <c r="BK48" s="17">
        <v>6.6514045566933397E-2</v>
      </c>
      <c r="BL48" s="17">
        <v>5.0386563346817403E-2</v>
      </c>
      <c r="BM48" s="17">
        <v>7.8879156458565206E-2</v>
      </c>
      <c r="BN48" s="17">
        <v>0.112447431972234</v>
      </c>
      <c r="BO48" s="17">
        <v>0.14904886884868801</v>
      </c>
      <c r="BP48" s="17"/>
      <c r="BQ48" s="17">
        <v>9.6215624852336298E-2</v>
      </c>
      <c r="BR48" s="17">
        <v>8.4181400177544996E-2</v>
      </c>
      <c r="BS48" s="17"/>
      <c r="BT48" s="17">
        <v>0.11112033670544801</v>
      </c>
      <c r="BU48" s="17">
        <v>6.7926695099871398E-2</v>
      </c>
      <c r="BV48" s="17">
        <v>9.7488464066108199E-2</v>
      </c>
      <c r="BW48" s="17">
        <v>8.3022087948589604E-2</v>
      </c>
      <c r="BX48" s="17">
        <v>8.7906174211205307E-2</v>
      </c>
      <c r="BY48" s="17">
        <v>7.2715526021368299E-2</v>
      </c>
    </row>
    <row r="49" spans="2:77" x14ac:dyDescent="0.35">
      <c r="B49" t="s">
        <v>117</v>
      </c>
      <c r="C49" s="17">
        <v>0.31068650461008102</v>
      </c>
      <c r="D49" s="17">
        <v>0.30130822149668901</v>
      </c>
      <c r="E49" s="17">
        <v>0.31938122375349498</v>
      </c>
      <c r="F49" s="17"/>
      <c r="G49" s="17">
        <v>0.33998987404942599</v>
      </c>
      <c r="H49" s="17">
        <v>0.35846862385459399</v>
      </c>
      <c r="I49" s="17">
        <v>0.342784903817763</v>
      </c>
      <c r="J49" s="17">
        <v>0.28970517597807299</v>
      </c>
      <c r="K49" s="17">
        <v>0.33151045330562301</v>
      </c>
      <c r="L49" s="17">
        <v>0.22960817584266</v>
      </c>
      <c r="M49" s="17"/>
      <c r="N49" s="17">
        <v>0.26874810867529197</v>
      </c>
      <c r="O49" s="17">
        <v>0.32600885474949898</v>
      </c>
      <c r="P49" s="17">
        <v>0.346796672153595</v>
      </c>
      <c r="Q49" s="17">
        <v>0.30982573259119101</v>
      </c>
      <c r="R49" s="17"/>
      <c r="S49" s="17">
        <v>0.266457423832203</v>
      </c>
      <c r="T49" s="17">
        <v>0.32446128922433798</v>
      </c>
      <c r="U49" s="17">
        <v>0.34497040032033799</v>
      </c>
      <c r="V49" s="17">
        <v>0.32425046368980598</v>
      </c>
      <c r="W49" s="17">
        <v>0.34808075295384899</v>
      </c>
      <c r="X49" s="17">
        <v>0.25925031106113</v>
      </c>
      <c r="Y49" s="17">
        <v>0.28084755210337697</v>
      </c>
      <c r="Z49" s="17">
        <v>0.29249824782614398</v>
      </c>
      <c r="AA49" s="17">
        <v>0.32274426959444802</v>
      </c>
      <c r="AB49" s="17">
        <v>0.34042487987703302</v>
      </c>
      <c r="AC49" s="17">
        <v>0.28443462542602999</v>
      </c>
      <c r="AD49" s="17">
        <v>0.40637359203537099</v>
      </c>
      <c r="AE49" s="17"/>
      <c r="AF49" s="17">
        <v>0.32801783843354398</v>
      </c>
      <c r="AG49" s="17">
        <v>0.28224542060202601</v>
      </c>
      <c r="AH49" s="17">
        <v>0.30658545810629501</v>
      </c>
      <c r="AI49" s="17"/>
      <c r="AJ49" s="17">
        <v>0.29045558990000803</v>
      </c>
      <c r="AK49" s="17">
        <v>0.236656285957457</v>
      </c>
      <c r="AL49" s="17">
        <v>0.28043039160448002</v>
      </c>
      <c r="AM49" s="17">
        <v>0.52930240598304601</v>
      </c>
      <c r="AN49" s="17">
        <v>0.38103410040561198</v>
      </c>
      <c r="AO49" s="17"/>
      <c r="AP49" s="17">
        <v>0.19346794230284201</v>
      </c>
      <c r="AQ49" s="17">
        <v>0.19942609467492201</v>
      </c>
      <c r="AR49" s="17">
        <v>0.36074595289460298</v>
      </c>
      <c r="AS49" s="17"/>
      <c r="AT49" s="17">
        <v>0.27112828230576203</v>
      </c>
      <c r="AU49" s="17">
        <v>0.33148704426731401</v>
      </c>
      <c r="AV49" s="17">
        <v>0.35169257031457501</v>
      </c>
      <c r="AW49" s="17">
        <v>0.27998667193951599</v>
      </c>
      <c r="AX49" s="17">
        <v>0.29110232835814198</v>
      </c>
      <c r="AY49" s="17"/>
      <c r="AZ49" s="17">
        <v>0.32564843277503502</v>
      </c>
      <c r="BA49" s="17">
        <v>0.34100391673344799</v>
      </c>
      <c r="BB49" s="17">
        <v>0.33692042906870601</v>
      </c>
      <c r="BC49" s="17">
        <v>0.23343491557802501</v>
      </c>
      <c r="BD49" s="17">
        <v>0.33189219537422698</v>
      </c>
      <c r="BE49" s="17"/>
      <c r="BF49" s="17">
        <v>0.32761156892375098</v>
      </c>
      <c r="BG49" s="17">
        <v>0.29774987321066898</v>
      </c>
      <c r="BH49" s="17">
        <v>0.30808443793728502</v>
      </c>
      <c r="BI49" s="17">
        <v>0.31828516769037202</v>
      </c>
      <c r="BJ49" s="17"/>
      <c r="BK49" s="17">
        <v>0.35385931753044703</v>
      </c>
      <c r="BL49" s="17">
        <v>0.34891839725946999</v>
      </c>
      <c r="BM49" s="17">
        <v>0.32550847727139898</v>
      </c>
      <c r="BN49" s="17">
        <v>0.29072868702132798</v>
      </c>
      <c r="BO49" s="17">
        <v>0.22950481909123399</v>
      </c>
      <c r="BP49" s="17"/>
      <c r="BQ49" s="17">
        <v>0.27994172527232303</v>
      </c>
      <c r="BR49" s="17">
        <v>0.352327819438637</v>
      </c>
      <c r="BS49" s="17"/>
      <c r="BT49" s="17">
        <v>0.28600332943053702</v>
      </c>
      <c r="BU49" s="17">
        <v>0.34322020032446998</v>
      </c>
      <c r="BV49" s="17">
        <v>0.28465406358384998</v>
      </c>
      <c r="BW49" s="17">
        <v>0.29469175829969901</v>
      </c>
      <c r="BX49" s="17">
        <v>0.31338566638403997</v>
      </c>
      <c r="BY49" s="17">
        <v>0.397641150182932</v>
      </c>
    </row>
    <row r="50" spans="2:77" x14ac:dyDescent="0.35">
      <c r="B50" t="s">
        <v>92</v>
      </c>
      <c r="C50" s="17">
        <v>0.15980045186306499</v>
      </c>
      <c r="D50" s="17">
        <v>0.13326825000452</v>
      </c>
      <c r="E50" s="17">
        <v>0.18591425109704199</v>
      </c>
      <c r="F50" s="17"/>
      <c r="G50" s="17">
        <v>0.18123778311911301</v>
      </c>
      <c r="H50" s="17">
        <v>0.15262963675271901</v>
      </c>
      <c r="I50" s="17">
        <v>0.141054244345203</v>
      </c>
      <c r="J50" s="17">
        <v>0.16254789115127799</v>
      </c>
      <c r="K50" s="17">
        <v>0.17501305337049999</v>
      </c>
      <c r="L50" s="17">
        <v>0.154117635777796</v>
      </c>
      <c r="M50" s="17"/>
      <c r="N50" s="17">
        <v>0.12971579306836301</v>
      </c>
      <c r="O50" s="17">
        <v>0.16237577390614499</v>
      </c>
      <c r="P50" s="17">
        <v>0.14732442611073801</v>
      </c>
      <c r="Q50" s="17">
        <v>0.20075471084809701</v>
      </c>
      <c r="R50" s="17"/>
      <c r="S50" s="17">
        <v>0.150144521963511</v>
      </c>
      <c r="T50" s="17">
        <v>0.16388899631321899</v>
      </c>
      <c r="U50" s="17">
        <v>0.17228487490789801</v>
      </c>
      <c r="V50" s="17">
        <v>0.14461599661605401</v>
      </c>
      <c r="W50" s="17">
        <v>0.123502808661175</v>
      </c>
      <c r="X50" s="17">
        <v>0.15450383168345999</v>
      </c>
      <c r="Y50" s="17">
        <v>0.17105769871651599</v>
      </c>
      <c r="Z50" s="17">
        <v>0.159014587075299</v>
      </c>
      <c r="AA50" s="17">
        <v>0.15671466754896399</v>
      </c>
      <c r="AB50" s="17">
        <v>0.199874149064001</v>
      </c>
      <c r="AC50" s="17">
        <v>0.17475590746745001</v>
      </c>
      <c r="AD50" s="17">
        <v>0.13720671862481101</v>
      </c>
      <c r="AE50" s="17"/>
      <c r="AF50" s="17">
        <v>0.151499192683232</v>
      </c>
      <c r="AG50" s="17">
        <v>0.134356178089727</v>
      </c>
      <c r="AH50" s="17">
        <v>0.22835040146225</v>
      </c>
      <c r="AI50" s="17"/>
      <c r="AJ50" s="17">
        <v>0.13846287917066999</v>
      </c>
      <c r="AK50" s="17">
        <v>0.14186790474855901</v>
      </c>
      <c r="AL50" s="17">
        <v>0.133921334482484</v>
      </c>
      <c r="AM50" s="17">
        <v>0.123058322910142</v>
      </c>
      <c r="AN50" s="17">
        <v>0.22952627248907101</v>
      </c>
      <c r="AO50" s="17"/>
      <c r="AP50" s="17">
        <v>0.12038758636413099</v>
      </c>
      <c r="AQ50" s="17">
        <v>0.13805797329394701</v>
      </c>
      <c r="AR50" s="17">
        <v>0.111839227677147</v>
      </c>
      <c r="AS50" s="17"/>
      <c r="AT50" s="17">
        <v>0.18220701397749201</v>
      </c>
      <c r="AU50" s="17">
        <v>0.18188259440443899</v>
      </c>
      <c r="AV50" s="17">
        <v>0.12865364007515501</v>
      </c>
      <c r="AW50" s="17">
        <v>0.12628412936868399</v>
      </c>
      <c r="AX50" s="17">
        <v>7.0568536732406095E-2</v>
      </c>
      <c r="AY50" s="17"/>
      <c r="AZ50" s="17">
        <v>0.12054204972827499</v>
      </c>
      <c r="BA50" s="17">
        <v>0.19033663517844901</v>
      </c>
      <c r="BB50" s="17">
        <v>0.26532105214402801</v>
      </c>
      <c r="BC50" s="17">
        <v>0.15486306309449999</v>
      </c>
      <c r="BD50" s="17">
        <v>0.23047943541607999</v>
      </c>
      <c r="BE50" s="17"/>
      <c r="BF50" s="17">
        <v>0.17294689037351799</v>
      </c>
      <c r="BG50" s="17">
        <v>0.16504300279770401</v>
      </c>
      <c r="BH50" s="17">
        <v>0.13803085704885501</v>
      </c>
      <c r="BI50" s="17">
        <v>0.13247826543949001</v>
      </c>
      <c r="BJ50" s="17"/>
      <c r="BK50" s="17">
        <v>0.171603793992542</v>
      </c>
      <c r="BL50" s="17">
        <v>0.19071832210648301</v>
      </c>
      <c r="BM50" s="17">
        <v>0.17030858897224499</v>
      </c>
      <c r="BN50" s="17">
        <v>0.136823617428255</v>
      </c>
      <c r="BO50" s="17">
        <v>0.14630015567901</v>
      </c>
      <c r="BP50" s="17"/>
      <c r="BQ50" s="17">
        <v>0.14868191628445299</v>
      </c>
      <c r="BR50" s="17">
        <v>0.17485960826081201</v>
      </c>
      <c r="BS50" s="17"/>
      <c r="BT50" s="17">
        <v>0.15057143150493699</v>
      </c>
      <c r="BU50" s="17">
        <v>0.14934596047163101</v>
      </c>
      <c r="BV50" s="17">
        <v>0.20356813153016501</v>
      </c>
      <c r="BW50" s="17">
        <v>0.157285917313292</v>
      </c>
      <c r="BX50" s="17">
        <v>0.15898859787387601</v>
      </c>
      <c r="BY50" s="17">
        <v>0.23706225849971699</v>
      </c>
    </row>
    <row r="51" spans="2:77" x14ac:dyDescent="0.3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row>
    <row r="52" spans="2:77" x14ac:dyDescent="0.35">
      <c r="B52" s="6" t="s">
        <v>122</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row>
    <row r="53" spans="2:77" x14ac:dyDescent="0.35">
      <c r="B53" s="24" t="s">
        <v>94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row>
    <row r="54" spans="2:77" x14ac:dyDescent="0.35">
      <c r="B54" t="s">
        <v>114</v>
      </c>
      <c r="C54" s="17">
        <v>0.119761424550442</v>
      </c>
      <c r="D54" s="17">
        <v>0.127069317714682</v>
      </c>
      <c r="E54" s="17">
        <v>0.113389268776092</v>
      </c>
      <c r="F54" s="17"/>
      <c r="G54" s="17">
        <v>8.2039898873167996E-2</v>
      </c>
      <c r="H54" s="17">
        <v>7.9235065648425002E-2</v>
      </c>
      <c r="I54" s="17">
        <v>0.12983830061281201</v>
      </c>
      <c r="J54" s="17">
        <v>0.115723071165533</v>
      </c>
      <c r="K54" s="17">
        <v>0.122504977003824</v>
      </c>
      <c r="L54" s="17">
        <v>0.17100442275466601</v>
      </c>
      <c r="M54" s="17"/>
      <c r="N54" s="17">
        <v>0.124009134026743</v>
      </c>
      <c r="O54" s="17">
        <v>0.102925905614959</v>
      </c>
      <c r="P54" s="17">
        <v>0.14007573744368701</v>
      </c>
      <c r="Q54" s="17">
        <v>0.116484074409744</v>
      </c>
      <c r="R54" s="17"/>
      <c r="S54" s="17">
        <v>0.124209079730591</v>
      </c>
      <c r="T54" s="17">
        <v>0.12937521386318501</v>
      </c>
      <c r="U54" s="17">
        <v>0.169260486743774</v>
      </c>
      <c r="V54" s="17">
        <v>0.164435412330493</v>
      </c>
      <c r="W54" s="17">
        <v>0.13496486355020301</v>
      </c>
      <c r="X54" s="17">
        <v>0.15764319198714599</v>
      </c>
      <c r="Y54" s="17">
        <v>8.7851400678691904E-2</v>
      </c>
      <c r="Z54" s="17">
        <v>0.106162177969524</v>
      </c>
      <c r="AA54" s="17">
        <v>8.3096638596452305E-2</v>
      </c>
      <c r="AB54" s="17">
        <v>7.1325623245328595E-2</v>
      </c>
      <c r="AC54" s="17">
        <v>9.8814796711887004E-2</v>
      </c>
      <c r="AD54" s="17">
        <v>5.9714506987021902E-2</v>
      </c>
      <c r="AE54" s="17"/>
      <c r="AF54" s="17">
        <v>0.18017645525359699</v>
      </c>
      <c r="AG54" s="17">
        <v>9.3727669283805201E-2</v>
      </c>
      <c r="AH54" s="17">
        <v>6.4812670973756703E-2</v>
      </c>
      <c r="AI54" s="17"/>
      <c r="AJ54" s="17">
        <v>0.22989860305168999</v>
      </c>
      <c r="AK54" s="17">
        <v>6.30761896464581E-2</v>
      </c>
      <c r="AL54" s="17">
        <v>6.3486982761243399E-2</v>
      </c>
      <c r="AM54" s="17">
        <v>0.120893481780183</v>
      </c>
      <c r="AN54" s="17">
        <v>6.8443444182777605E-2</v>
      </c>
      <c r="AO54" s="17"/>
      <c r="AP54" s="17">
        <v>0.31228143585749701</v>
      </c>
      <c r="AQ54" s="17">
        <v>6.3311783688734496E-2</v>
      </c>
      <c r="AR54" s="17">
        <v>5.8075352910281E-2</v>
      </c>
      <c r="AS54" s="17"/>
      <c r="AT54" s="17">
        <v>0.13340077831234501</v>
      </c>
      <c r="AU54" s="17">
        <v>0.132569363115635</v>
      </c>
      <c r="AV54" s="17">
        <v>8.7736736429261705E-2</v>
      </c>
      <c r="AW54" s="17">
        <v>9.6661465707089694E-2</v>
      </c>
      <c r="AX54" s="17">
        <v>0.128680580333703</v>
      </c>
      <c r="AY54" s="17"/>
      <c r="AZ54" s="17">
        <v>0.12326333103888901</v>
      </c>
      <c r="BA54" s="17">
        <v>8.4043971537044501E-2</v>
      </c>
      <c r="BB54" s="17">
        <v>6.5449930974205595E-2</v>
      </c>
      <c r="BC54" s="17">
        <v>0.162072692143168</v>
      </c>
      <c r="BD54" s="17">
        <v>0.105367855273096</v>
      </c>
      <c r="BE54" s="17"/>
      <c r="BF54" s="17">
        <v>9.2176936389012504E-2</v>
      </c>
      <c r="BG54" s="17">
        <v>0.13214547227402901</v>
      </c>
      <c r="BH54" s="17">
        <v>0.112525448606786</v>
      </c>
      <c r="BI54" s="17">
        <v>0.13629768586972299</v>
      </c>
      <c r="BJ54" s="17"/>
      <c r="BK54" s="17">
        <v>0.13349457460355499</v>
      </c>
      <c r="BL54" s="17">
        <v>5.86157778967972E-2</v>
      </c>
      <c r="BM54" s="17">
        <v>0.10674905916785001</v>
      </c>
      <c r="BN54" s="17">
        <v>0.145317600767358</v>
      </c>
      <c r="BO54" s="17">
        <v>0.188554417968473</v>
      </c>
      <c r="BP54" s="17"/>
      <c r="BQ54" s="17">
        <v>0.13155134513483899</v>
      </c>
      <c r="BR54" s="17">
        <v>0.103792931510857</v>
      </c>
      <c r="BS54" s="17"/>
      <c r="BT54" s="17">
        <v>0.152901954267746</v>
      </c>
      <c r="BU54" s="17">
        <v>0.107152131749604</v>
      </c>
      <c r="BV54" s="17">
        <v>0.111537678980556</v>
      </c>
      <c r="BW54" s="17">
        <v>0.108456309208412</v>
      </c>
      <c r="BX54" s="17">
        <v>8.9791965895630405E-2</v>
      </c>
      <c r="BY54" s="17">
        <v>6.8104426879959296E-2</v>
      </c>
    </row>
    <row r="55" spans="2:77" x14ac:dyDescent="0.35">
      <c r="B55" t="s">
        <v>115</v>
      </c>
      <c r="C55" s="17">
        <v>0.201142144703993</v>
      </c>
      <c r="D55" s="17">
        <v>0.219715917892403</v>
      </c>
      <c r="E55" s="17">
        <v>0.18339328255467599</v>
      </c>
      <c r="F55" s="17"/>
      <c r="G55" s="17">
        <v>0.213516865021213</v>
      </c>
      <c r="H55" s="17">
        <v>0.25225146234763002</v>
      </c>
      <c r="I55" s="17">
        <v>0.192993190195071</v>
      </c>
      <c r="J55" s="17">
        <v>0.191961502193534</v>
      </c>
      <c r="K55" s="17">
        <v>0.205645209129694</v>
      </c>
      <c r="L55" s="17">
        <v>0.16255820548341199</v>
      </c>
      <c r="M55" s="17"/>
      <c r="N55" s="17">
        <v>0.17141770581336699</v>
      </c>
      <c r="O55" s="17">
        <v>0.191973618048908</v>
      </c>
      <c r="P55" s="17">
        <v>0.22807972565217499</v>
      </c>
      <c r="Q55" s="17">
        <v>0.22102040024824901</v>
      </c>
      <c r="R55" s="17"/>
      <c r="S55" s="17">
        <v>0.18899799315487201</v>
      </c>
      <c r="T55" s="17">
        <v>0.20090495070019099</v>
      </c>
      <c r="U55" s="17">
        <v>0.163138735127033</v>
      </c>
      <c r="V55" s="17">
        <v>0.21005938853970799</v>
      </c>
      <c r="W55" s="17">
        <v>0.212204316913751</v>
      </c>
      <c r="X55" s="17">
        <v>0.18832664243348299</v>
      </c>
      <c r="Y55" s="17">
        <v>0.19340910420004501</v>
      </c>
      <c r="Z55" s="17">
        <v>0.214839460463671</v>
      </c>
      <c r="AA55" s="17">
        <v>0.19422500923716199</v>
      </c>
      <c r="AB55" s="17">
        <v>0.23673251518998401</v>
      </c>
      <c r="AC55" s="17">
        <v>0.20967162971025199</v>
      </c>
      <c r="AD55" s="17">
        <v>0.25298985133989599</v>
      </c>
      <c r="AE55" s="17"/>
      <c r="AF55" s="17">
        <v>0.232621556172801</v>
      </c>
      <c r="AG55" s="17">
        <v>0.16882610891111499</v>
      </c>
      <c r="AH55" s="17">
        <v>0.189658182341952</v>
      </c>
      <c r="AI55" s="17"/>
      <c r="AJ55" s="17">
        <v>0.194544235708347</v>
      </c>
      <c r="AK55" s="17">
        <v>0.14766119308783601</v>
      </c>
      <c r="AL55" s="17">
        <v>0.18832265871587001</v>
      </c>
      <c r="AM55" s="17">
        <v>0.48801385172697798</v>
      </c>
      <c r="AN55" s="17">
        <v>0.23714614112111199</v>
      </c>
      <c r="AO55" s="17"/>
      <c r="AP55" s="17">
        <v>0.12679155819421201</v>
      </c>
      <c r="AQ55" s="17">
        <v>0.108503775173257</v>
      </c>
      <c r="AR55" s="17">
        <v>0.21305364934402199</v>
      </c>
      <c r="AS55" s="17"/>
      <c r="AT55" s="17">
        <v>0.199163155205585</v>
      </c>
      <c r="AU55" s="17">
        <v>0.21027068028681301</v>
      </c>
      <c r="AV55" s="17">
        <v>0.202491416258405</v>
      </c>
      <c r="AW55" s="17">
        <v>0.178530822225063</v>
      </c>
      <c r="AX55" s="17">
        <v>0.20171596009738799</v>
      </c>
      <c r="AY55" s="17"/>
      <c r="AZ55" s="17">
        <v>0.20465896088272401</v>
      </c>
      <c r="BA55" s="17">
        <v>0.218237914150611</v>
      </c>
      <c r="BB55" s="17">
        <v>0.24783458670194</v>
      </c>
      <c r="BC55" s="17">
        <v>0.160405186842736</v>
      </c>
      <c r="BD55" s="17">
        <v>0.21620225485693001</v>
      </c>
      <c r="BE55" s="17"/>
      <c r="BF55" s="17">
        <v>0.22095186384908699</v>
      </c>
      <c r="BG55" s="17">
        <v>0.20204579883079499</v>
      </c>
      <c r="BH55" s="17">
        <v>0.196758963987503</v>
      </c>
      <c r="BI55" s="17">
        <v>0.18756926465746099</v>
      </c>
      <c r="BJ55" s="17"/>
      <c r="BK55" s="17">
        <v>0.23392447302666</v>
      </c>
      <c r="BL55" s="17">
        <v>0.245404543712715</v>
      </c>
      <c r="BM55" s="17">
        <v>0.20241418155409199</v>
      </c>
      <c r="BN55" s="17">
        <v>0.18020741462273401</v>
      </c>
      <c r="BO55" s="17">
        <v>0.18618355264358799</v>
      </c>
      <c r="BP55" s="17"/>
      <c r="BQ55" s="17">
        <v>0.18632326119237699</v>
      </c>
      <c r="BR55" s="17">
        <v>0.22121312283448499</v>
      </c>
      <c r="BS55" s="17"/>
      <c r="BT55" s="17">
        <v>0.18087063438338399</v>
      </c>
      <c r="BU55" s="17">
        <v>0.20653770411311301</v>
      </c>
      <c r="BV55" s="17">
        <v>0.23807017332570701</v>
      </c>
      <c r="BW55" s="17">
        <v>0.233781426687173</v>
      </c>
      <c r="BX55" s="17">
        <v>0.185563614152671</v>
      </c>
      <c r="BY55" s="17">
        <v>0.29139725908959402</v>
      </c>
    </row>
    <row r="56" spans="2:77" x14ac:dyDescent="0.35">
      <c r="B56" t="s">
        <v>116</v>
      </c>
      <c r="C56" s="17">
        <v>0.26648590870808198</v>
      </c>
      <c r="D56" s="17">
        <v>0.26699524919301998</v>
      </c>
      <c r="E56" s="17">
        <v>0.26464181400853098</v>
      </c>
      <c r="F56" s="17"/>
      <c r="G56" s="17">
        <v>0.28321585895178503</v>
      </c>
      <c r="H56" s="17">
        <v>0.283773041680208</v>
      </c>
      <c r="I56" s="17">
        <v>0.28896732146871401</v>
      </c>
      <c r="J56" s="17">
        <v>0.317074275495066</v>
      </c>
      <c r="K56" s="17">
        <v>0.25774774506384701</v>
      </c>
      <c r="L56" s="17">
        <v>0.18779954210516001</v>
      </c>
      <c r="M56" s="17"/>
      <c r="N56" s="17">
        <v>0.27858953075362902</v>
      </c>
      <c r="O56" s="17">
        <v>0.27117963697352498</v>
      </c>
      <c r="P56" s="17">
        <v>0.27165839605338299</v>
      </c>
      <c r="Q56" s="17">
        <v>0.24472568499320699</v>
      </c>
      <c r="R56" s="17"/>
      <c r="S56" s="17">
        <v>0.246723321808513</v>
      </c>
      <c r="T56" s="17">
        <v>0.229579703005099</v>
      </c>
      <c r="U56" s="17">
        <v>0.222792897140493</v>
      </c>
      <c r="V56" s="17">
        <v>0.1785920142721</v>
      </c>
      <c r="W56" s="17">
        <v>0.24330367901535799</v>
      </c>
      <c r="X56" s="17">
        <v>0.24000581277444799</v>
      </c>
      <c r="Y56" s="17">
        <v>0.27791105703479901</v>
      </c>
      <c r="Z56" s="17">
        <v>0.29607893730986001</v>
      </c>
      <c r="AA56" s="17">
        <v>0.35103306032411102</v>
      </c>
      <c r="AB56" s="17">
        <v>0.34881678180700298</v>
      </c>
      <c r="AC56" s="17">
        <v>0.35179528094576201</v>
      </c>
      <c r="AD56" s="17">
        <v>0.263745865063156</v>
      </c>
      <c r="AE56" s="17"/>
      <c r="AF56" s="17">
        <v>0.18686002129391999</v>
      </c>
      <c r="AG56" s="17">
        <v>0.348814368436343</v>
      </c>
      <c r="AH56" s="17">
        <v>0.23915943195952999</v>
      </c>
      <c r="AI56" s="17"/>
      <c r="AJ56" s="17">
        <v>0.117367352465891</v>
      </c>
      <c r="AK56" s="17">
        <v>0.47001676588637098</v>
      </c>
      <c r="AL56" s="17">
        <v>0.304507433615468</v>
      </c>
      <c r="AM56" s="17">
        <v>8.4624354737194901E-2</v>
      </c>
      <c r="AN56" s="17">
        <v>0.193595883449417</v>
      </c>
      <c r="AO56" s="17"/>
      <c r="AP56" s="17">
        <v>7.7290682867335203E-2</v>
      </c>
      <c r="AQ56" s="17">
        <v>0.48633035878118902</v>
      </c>
      <c r="AR56" s="17">
        <v>0.27881889479427602</v>
      </c>
      <c r="AS56" s="17"/>
      <c r="AT56" s="17">
        <v>0.226997454403216</v>
      </c>
      <c r="AU56" s="17">
        <v>0.24757330162320099</v>
      </c>
      <c r="AV56" s="17">
        <v>0.29476150395040401</v>
      </c>
      <c r="AW56" s="17">
        <v>0.317784055878994</v>
      </c>
      <c r="AX56" s="17">
        <v>0.35610573867631701</v>
      </c>
      <c r="AY56" s="17"/>
      <c r="AZ56" s="17">
        <v>0.29928309360550098</v>
      </c>
      <c r="BA56" s="17">
        <v>0.26273031836996602</v>
      </c>
      <c r="BB56" s="17">
        <v>0.235618266867517</v>
      </c>
      <c r="BC56" s="17">
        <v>0.199608607288983</v>
      </c>
      <c r="BD56" s="17">
        <v>0.274254134677205</v>
      </c>
      <c r="BE56" s="17"/>
      <c r="BF56" s="17">
        <v>0.29065159074707803</v>
      </c>
      <c r="BG56" s="17">
        <v>0.25493171421435601</v>
      </c>
      <c r="BH56" s="17">
        <v>0.260764908909075</v>
      </c>
      <c r="BI56" s="17">
        <v>0.28041389147372098</v>
      </c>
      <c r="BJ56" s="17"/>
      <c r="BK56" s="17">
        <v>0.33029313813435601</v>
      </c>
      <c r="BL56" s="17">
        <v>0.341916367496645</v>
      </c>
      <c r="BM56" s="17">
        <v>0.27195627579868797</v>
      </c>
      <c r="BN56" s="17">
        <v>0.22797682839498601</v>
      </c>
      <c r="BO56" s="17">
        <v>0.23444713829911101</v>
      </c>
      <c r="BP56" s="17"/>
      <c r="BQ56" s="17">
        <v>0.25831399467412403</v>
      </c>
      <c r="BR56" s="17">
        <v>0.27755410475208497</v>
      </c>
      <c r="BS56" s="17"/>
      <c r="BT56" s="17">
        <v>0.220839554644158</v>
      </c>
      <c r="BU56" s="17">
        <v>0.30140110235550799</v>
      </c>
      <c r="BV56" s="17">
        <v>0.287474382090873</v>
      </c>
      <c r="BW56" s="17">
        <v>0.279416296136343</v>
      </c>
      <c r="BX56" s="17">
        <v>0.30393378538788901</v>
      </c>
      <c r="BY56" s="17">
        <v>0.253041549211873</v>
      </c>
    </row>
    <row r="57" spans="2:77" x14ac:dyDescent="0.35">
      <c r="B57" t="s">
        <v>117</v>
      </c>
      <c r="C57" s="17">
        <v>0.265182612932088</v>
      </c>
      <c r="D57" s="17">
        <v>0.27004506851114202</v>
      </c>
      <c r="E57" s="17">
        <v>0.26060402626066298</v>
      </c>
      <c r="F57" s="17"/>
      <c r="G57" s="17">
        <v>0.23558752436007799</v>
      </c>
      <c r="H57" s="17">
        <v>0.22844475830050201</v>
      </c>
      <c r="I57" s="17">
        <v>0.26070054475731702</v>
      </c>
      <c r="J57" s="17">
        <v>0.254752057239651</v>
      </c>
      <c r="K57" s="17">
        <v>0.253500294722175</v>
      </c>
      <c r="L57" s="17">
        <v>0.33458290618585901</v>
      </c>
      <c r="M57" s="17"/>
      <c r="N57" s="17">
        <v>0.32031717871398502</v>
      </c>
      <c r="O57" s="17">
        <v>0.281037342957902</v>
      </c>
      <c r="P57" s="17">
        <v>0.222253327645409</v>
      </c>
      <c r="Q57" s="17">
        <v>0.22466479494149</v>
      </c>
      <c r="R57" s="17"/>
      <c r="S57" s="17">
        <v>0.30514226179014597</v>
      </c>
      <c r="T57" s="17">
        <v>0.29392133912427298</v>
      </c>
      <c r="U57" s="17">
        <v>0.260253411684852</v>
      </c>
      <c r="V57" s="17">
        <v>0.27461266372690801</v>
      </c>
      <c r="W57" s="17">
        <v>0.239634764721293</v>
      </c>
      <c r="X57" s="17">
        <v>0.30274609717555601</v>
      </c>
      <c r="Y57" s="17">
        <v>0.285121312276642</v>
      </c>
      <c r="Z57" s="17">
        <v>0.26391795547382502</v>
      </c>
      <c r="AA57" s="17">
        <v>0.22988826299202</v>
      </c>
      <c r="AB57" s="17">
        <v>0.205566379332347</v>
      </c>
      <c r="AC57" s="17">
        <v>0.18822126667971401</v>
      </c>
      <c r="AD57" s="17">
        <v>0.270917225649426</v>
      </c>
      <c r="AE57" s="17"/>
      <c r="AF57" s="17">
        <v>0.26853460231609599</v>
      </c>
      <c r="AG57" s="17">
        <v>0.26675767771453501</v>
      </c>
      <c r="AH57" s="17">
        <v>0.28144656129777501</v>
      </c>
      <c r="AI57" s="17"/>
      <c r="AJ57" s="17">
        <v>0.315052371676389</v>
      </c>
      <c r="AK57" s="17">
        <v>0.21583837055152799</v>
      </c>
      <c r="AL57" s="17">
        <v>0.34851323273353702</v>
      </c>
      <c r="AM57" s="17">
        <v>0.24608519931116499</v>
      </c>
      <c r="AN57" s="17">
        <v>0.24022056041786199</v>
      </c>
      <c r="AO57" s="17"/>
      <c r="AP57" s="17">
        <v>0.33869651956588498</v>
      </c>
      <c r="AQ57" s="17">
        <v>0.228426532157298</v>
      </c>
      <c r="AR57" s="17">
        <v>0.30888128988187102</v>
      </c>
      <c r="AS57" s="17"/>
      <c r="AT57" s="17">
        <v>0.251165317264607</v>
      </c>
      <c r="AU57" s="17">
        <v>0.26158275358956401</v>
      </c>
      <c r="AV57" s="17">
        <v>0.28947428556731702</v>
      </c>
      <c r="AW57" s="17">
        <v>0.28836446093297902</v>
      </c>
      <c r="AX57" s="17">
        <v>0.26966438279577198</v>
      </c>
      <c r="AY57" s="17"/>
      <c r="AZ57" s="17">
        <v>0.24853130852687</v>
      </c>
      <c r="BA57" s="17">
        <v>0.26902413621764998</v>
      </c>
      <c r="BB57" s="17">
        <v>0.19440207488849201</v>
      </c>
      <c r="BC57" s="17">
        <v>0.331781451243431</v>
      </c>
      <c r="BD57" s="17">
        <v>0.23754807244179801</v>
      </c>
      <c r="BE57" s="17"/>
      <c r="BF57" s="17">
        <v>0.21928396438905001</v>
      </c>
      <c r="BG57" s="17">
        <v>0.26562177635533302</v>
      </c>
      <c r="BH57" s="17">
        <v>0.29612654878894301</v>
      </c>
      <c r="BI57" s="17">
        <v>0.29440760871279698</v>
      </c>
      <c r="BJ57" s="17"/>
      <c r="BK57" s="17">
        <v>0.17576919601081401</v>
      </c>
      <c r="BL57" s="17">
        <v>0.20865939779334</v>
      </c>
      <c r="BM57" s="17">
        <v>0.25772893956606602</v>
      </c>
      <c r="BN57" s="17">
        <v>0.30308488036992298</v>
      </c>
      <c r="BO57" s="17">
        <v>0.280319889471221</v>
      </c>
      <c r="BP57" s="17"/>
      <c r="BQ57" s="17">
        <v>0.28368778591192201</v>
      </c>
      <c r="BR57" s="17">
        <v>0.24011885412137399</v>
      </c>
      <c r="BS57" s="17"/>
      <c r="BT57" s="17">
        <v>0.30490457813793198</v>
      </c>
      <c r="BU57" s="17">
        <v>0.24729876529296499</v>
      </c>
      <c r="BV57" s="17">
        <v>0.15035812642390101</v>
      </c>
      <c r="BW57" s="17">
        <v>0.24021189014706501</v>
      </c>
      <c r="BX57" s="17">
        <v>0.28481317217388002</v>
      </c>
      <c r="BY57" s="17">
        <v>0.186721057261059</v>
      </c>
    </row>
    <row r="58" spans="2:77" x14ac:dyDescent="0.35">
      <c r="B58" t="s">
        <v>92</v>
      </c>
      <c r="C58" s="17">
        <v>0.14742790910539499</v>
      </c>
      <c r="D58" s="17">
        <v>0.116174446688753</v>
      </c>
      <c r="E58" s="17">
        <v>0.17797160840003701</v>
      </c>
      <c r="F58" s="17"/>
      <c r="G58" s="17">
        <v>0.185639852793755</v>
      </c>
      <c r="H58" s="17">
        <v>0.15629567202323499</v>
      </c>
      <c r="I58" s="17">
        <v>0.12750064296608599</v>
      </c>
      <c r="J58" s="17">
        <v>0.120489093906216</v>
      </c>
      <c r="K58" s="17">
        <v>0.16060177408046</v>
      </c>
      <c r="L58" s="17">
        <v>0.14405492347090201</v>
      </c>
      <c r="M58" s="17"/>
      <c r="N58" s="17">
        <v>0.10566645069227699</v>
      </c>
      <c r="O58" s="17">
        <v>0.152883496404705</v>
      </c>
      <c r="P58" s="17">
        <v>0.13793281320534501</v>
      </c>
      <c r="Q58" s="17">
        <v>0.19310504540730999</v>
      </c>
      <c r="R58" s="17"/>
      <c r="S58" s="17">
        <v>0.13492734351587801</v>
      </c>
      <c r="T58" s="17">
        <v>0.14621879330725199</v>
      </c>
      <c r="U58" s="17">
        <v>0.184554469303848</v>
      </c>
      <c r="V58" s="17">
        <v>0.17230052113079</v>
      </c>
      <c r="W58" s="17">
        <v>0.16989237579939501</v>
      </c>
      <c r="X58" s="17">
        <v>0.111278255629367</v>
      </c>
      <c r="Y58" s="17">
        <v>0.15570712580982099</v>
      </c>
      <c r="Z58" s="17">
        <v>0.119001468783119</v>
      </c>
      <c r="AA58" s="17">
        <v>0.14175702885025501</v>
      </c>
      <c r="AB58" s="17">
        <v>0.13755870042533699</v>
      </c>
      <c r="AC58" s="17">
        <v>0.15149702595238601</v>
      </c>
      <c r="AD58" s="17">
        <v>0.15263255096049899</v>
      </c>
      <c r="AE58" s="17"/>
      <c r="AF58" s="17">
        <v>0.131807364963586</v>
      </c>
      <c r="AG58" s="17">
        <v>0.121874175654201</v>
      </c>
      <c r="AH58" s="17">
        <v>0.22492315342698599</v>
      </c>
      <c r="AI58" s="17"/>
      <c r="AJ58" s="17">
        <v>0.14313743709768301</v>
      </c>
      <c r="AK58" s="17">
        <v>0.103407480827806</v>
      </c>
      <c r="AL58" s="17">
        <v>9.5169692173881507E-2</v>
      </c>
      <c r="AM58" s="17">
        <v>6.03831124444799E-2</v>
      </c>
      <c r="AN58" s="17">
        <v>0.26059397082883201</v>
      </c>
      <c r="AO58" s="17"/>
      <c r="AP58" s="17">
        <v>0.14493980351507199</v>
      </c>
      <c r="AQ58" s="17">
        <v>0.113427550199522</v>
      </c>
      <c r="AR58" s="17">
        <v>0.14117081306955101</v>
      </c>
      <c r="AS58" s="17"/>
      <c r="AT58" s="17">
        <v>0.18927329481424701</v>
      </c>
      <c r="AU58" s="17">
        <v>0.148003901384787</v>
      </c>
      <c r="AV58" s="17">
        <v>0.12553605779461199</v>
      </c>
      <c r="AW58" s="17">
        <v>0.118659195255874</v>
      </c>
      <c r="AX58" s="17">
        <v>4.3833338096820301E-2</v>
      </c>
      <c r="AY58" s="17"/>
      <c r="AZ58" s="17">
        <v>0.12426330594601601</v>
      </c>
      <c r="BA58" s="17">
        <v>0.16596365972472801</v>
      </c>
      <c r="BB58" s="17">
        <v>0.25669514056784498</v>
      </c>
      <c r="BC58" s="17">
        <v>0.14613206248168301</v>
      </c>
      <c r="BD58" s="17">
        <v>0.16662768275097101</v>
      </c>
      <c r="BE58" s="17"/>
      <c r="BF58" s="17">
        <v>0.17693564462577099</v>
      </c>
      <c r="BG58" s="17">
        <v>0.14525523832548601</v>
      </c>
      <c r="BH58" s="17">
        <v>0.133824129707693</v>
      </c>
      <c r="BI58" s="17">
        <v>0.101311549286297</v>
      </c>
      <c r="BJ58" s="17"/>
      <c r="BK58" s="17">
        <v>0.12651861822461499</v>
      </c>
      <c r="BL58" s="17">
        <v>0.14540391310050199</v>
      </c>
      <c r="BM58" s="17">
        <v>0.161151543913304</v>
      </c>
      <c r="BN58" s="17">
        <v>0.14341327584499899</v>
      </c>
      <c r="BO58" s="17">
        <v>0.110495001617607</v>
      </c>
      <c r="BP58" s="17"/>
      <c r="BQ58" s="17">
        <v>0.14012361308673801</v>
      </c>
      <c r="BR58" s="17">
        <v>0.15732098678119899</v>
      </c>
      <c r="BS58" s="17"/>
      <c r="BT58" s="17">
        <v>0.140483278566779</v>
      </c>
      <c r="BU58" s="17">
        <v>0.13761029648881001</v>
      </c>
      <c r="BV58" s="17">
        <v>0.21255963917896201</v>
      </c>
      <c r="BW58" s="17">
        <v>0.13813407782100701</v>
      </c>
      <c r="BX58" s="17">
        <v>0.13589746238993</v>
      </c>
      <c r="BY58" s="17">
        <v>0.20073570755751499</v>
      </c>
    </row>
    <row r="59" spans="2:77" x14ac:dyDescent="0.35">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row>
    <row r="60" spans="2:77" x14ac:dyDescent="0.35">
      <c r="B60" s="6" t="s">
        <v>123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row>
    <row r="61" spans="2:77" x14ac:dyDescent="0.35">
      <c r="B61" s="24" t="s">
        <v>94</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row>
    <row r="62" spans="2:77" x14ac:dyDescent="0.35">
      <c r="B62" t="s">
        <v>114</v>
      </c>
      <c r="C62" s="17">
        <v>0.15907486398696599</v>
      </c>
      <c r="D62" s="17">
        <v>0.17824698251746501</v>
      </c>
      <c r="E62" s="17">
        <v>0.141359875186052</v>
      </c>
      <c r="F62" s="17"/>
      <c r="G62" s="17">
        <v>9.4278753494520098E-2</v>
      </c>
      <c r="H62" s="17">
        <v>9.8557872988333198E-2</v>
      </c>
      <c r="I62" s="17">
        <v>0.14743436782473801</v>
      </c>
      <c r="J62" s="17">
        <v>0.16226798136923901</v>
      </c>
      <c r="K62" s="17">
        <v>0.18145679225508601</v>
      </c>
      <c r="L62" s="17">
        <v>0.243131482292371</v>
      </c>
      <c r="M62" s="17"/>
      <c r="N62" s="17">
        <v>0.17001993220085501</v>
      </c>
      <c r="O62" s="17">
        <v>0.138432519162795</v>
      </c>
      <c r="P62" s="17">
        <v>0.18750403319303099</v>
      </c>
      <c r="Q62" s="17">
        <v>0.142778680031248</v>
      </c>
      <c r="R62" s="17"/>
      <c r="S62" s="17">
        <v>0.16197241477038399</v>
      </c>
      <c r="T62" s="17">
        <v>0.15603206884942999</v>
      </c>
      <c r="U62" s="17">
        <v>0.17767120486886401</v>
      </c>
      <c r="V62" s="17">
        <v>0.19020640581350701</v>
      </c>
      <c r="W62" s="17">
        <v>0.18121873566971899</v>
      </c>
      <c r="X62" s="17">
        <v>0.19045899749553799</v>
      </c>
      <c r="Y62" s="17">
        <v>0.15194529936825099</v>
      </c>
      <c r="Z62" s="17">
        <v>0.16698062990100601</v>
      </c>
      <c r="AA62" s="17">
        <v>0.14498388566911999</v>
      </c>
      <c r="AB62" s="17">
        <v>0.103387229425126</v>
      </c>
      <c r="AC62" s="17">
        <v>0.140516395390587</v>
      </c>
      <c r="AD62" s="17">
        <v>0.127834415764606</v>
      </c>
      <c r="AE62" s="17"/>
      <c r="AF62" s="17">
        <v>0.23641819326077401</v>
      </c>
      <c r="AG62" s="17">
        <v>0.130821971779263</v>
      </c>
      <c r="AH62" s="17">
        <v>7.6458682596359601E-2</v>
      </c>
      <c r="AI62" s="17"/>
      <c r="AJ62" s="17">
        <v>0.29338898714054201</v>
      </c>
      <c r="AK62" s="17">
        <v>7.8479164905092103E-2</v>
      </c>
      <c r="AL62" s="17">
        <v>0.132707977267392</v>
      </c>
      <c r="AM62" s="17">
        <v>0.25502695446949403</v>
      </c>
      <c r="AN62" s="17">
        <v>6.5153162004337101E-2</v>
      </c>
      <c r="AO62" s="17"/>
      <c r="AP62" s="17">
        <v>0.403390786470885</v>
      </c>
      <c r="AQ62" s="17">
        <v>7.5668154605060906E-2</v>
      </c>
      <c r="AR62" s="17">
        <v>0.12534976666224101</v>
      </c>
      <c r="AS62" s="17"/>
      <c r="AT62" s="17">
        <v>0.17710921264674301</v>
      </c>
      <c r="AU62" s="17">
        <v>0.17114445596893499</v>
      </c>
      <c r="AV62" s="17">
        <v>0.129746246472282</v>
      </c>
      <c r="AW62" s="17">
        <v>0.145198600189266</v>
      </c>
      <c r="AX62" s="17">
        <v>0.15551141498135301</v>
      </c>
      <c r="AY62" s="17"/>
      <c r="AZ62" s="17">
        <v>0.15595499793787901</v>
      </c>
      <c r="BA62" s="17">
        <v>0.11630888679488401</v>
      </c>
      <c r="BB62" s="17">
        <v>5.9123537330518297E-2</v>
      </c>
      <c r="BC62" s="17">
        <v>0.235507240880374</v>
      </c>
      <c r="BD62" s="17">
        <v>0.13886833309184901</v>
      </c>
      <c r="BE62" s="17"/>
      <c r="BF62" s="17">
        <v>0.12021581874866399</v>
      </c>
      <c r="BG62" s="17">
        <v>0.182055927099987</v>
      </c>
      <c r="BH62" s="17">
        <v>0.16153618251895099</v>
      </c>
      <c r="BI62" s="17">
        <v>0.16158337857260099</v>
      </c>
      <c r="BJ62" s="17"/>
      <c r="BK62" s="17">
        <v>0.154525060546503</v>
      </c>
      <c r="BL62" s="17">
        <v>7.4412429151884105E-2</v>
      </c>
      <c r="BM62" s="17">
        <v>0.149674873319743</v>
      </c>
      <c r="BN62" s="17">
        <v>0.18337359352257099</v>
      </c>
      <c r="BO62" s="17">
        <v>0.27570981729845001</v>
      </c>
      <c r="BP62" s="17"/>
      <c r="BQ62" s="17">
        <v>0.17769144664647499</v>
      </c>
      <c r="BR62" s="17">
        <v>0.13386020978372701</v>
      </c>
      <c r="BS62" s="17"/>
      <c r="BT62" s="17">
        <v>0.21239314758635999</v>
      </c>
      <c r="BU62" s="17">
        <v>0.13377176724692399</v>
      </c>
      <c r="BV62" s="17">
        <v>0.106216610283538</v>
      </c>
      <c r="BW62" s="17">
        <v>0.15495503518481599</v>
      </c>
      <c r="BX62" s="17">
        <v>0.12505497813900801</v>
      </c>
      <c r="BY62" s="17">
        <v>7.1995960835778194E-2</v>
      </c>
    </row>
    <row r="63" spans="2:77" x14ac:dyDescent="0.35">
      <c r="B63" t="s">
        <v>115</v>
      </c>
      <c r="C63" s="17">
        <v>0.43562835974561998</v>
      </c>
      <c r="D63" s="17">
        <v>0.43545678697079998</v>
      </c>
      <c r="E63" s="17">
        <v>0.43511388926837502</v>
      </c>
      <c r="F63" s="17"/>
      <c r="G63" s="17">
        <v>0.47213800841890602</v>
      </c>
      <c r="H63" s="17">
        <v>0.43642335178653902</v>
      </c>
      <c r="I63" s="17">
        <v>0.43618723356764399</v>
      </c>
      <c r="J63" s="17">
        <v>0.42419469166519602</v>
      </c>
      <c r="K63" s="17">
        <v>0.47186147696275399</v>
      </c>
      <c r="L63" s="17">
        <v>0.39530253736606602</v>
      </c>
      <c r="M63" s="17"/>
      <c r="N63" s="17">
        <v>0.41164088013814498</v>
      </c>
      <c r="O63" s="17">
        <v>0.434445899018857</v>
      </c>
      <c r="P63" s="17">
        <v>0.43843771385146801</v>
      </c>
      <c r="Q63" s="17">
        <v>0.458627642172933</v>
      </c>
      <c r="R63" s="17"/>
      <c r="S63" s="17">
        <v>0.39637378160141401</v>
      </c>
      <c r="T63" s="17">
        <v>0.47321216927508097</v>
      </c>
      <c r="U63" s="17">
        <v>0.42971868389159001</v>
      </c>
      <c r="V63" s="17">
        <v>0.49843248643468502</v>
      </c>
      <c r="W63" s="17">
        <v>0.46381521797810399</v>
      </c>
      <c r="X63" s="17">
        <v>0.38020905174541803</v>
      </c>
      <c r="Y63" s="17">
        <v>0.44279583074284401</v>
      </c>
      <c r="Z63" s="17">
        <v>0.394580862479322</v>
      </c>
      <c r="AA63" s="17">
        <v>0.39991754277278702</v>
      </c>
      <c r="AB63" s="17">
        <v>0.44399074057375398</v>
      </c>
      <c r="AC63" s="17">
        <v>0.44181062628741302</v>
      </c>
      <c r="AD63" s="17">
        <v>0.51491281529154198</v>
      </c>
      <c r="AE63" s="17"/>
      <c r="AF63" s="17">
        <v>0.46068468322033601</v>
      </c>
      <c r="AG63" s="17">
        <v>0.39887340719660702</v>
      </c>
      <c r="AH63" s="17">
        <v>0.45338593063675903</v>
      </c>
      <c r="AI63" s="17"/>
      <c r="AJ63" s="17">
        <v>0.45064819440324499</v>
      </c>
      <c r="AK63" s="17">
        <v>0.34369321977483702</v>
      </c>
      <c r="AL63" s="17">
        <v>0.41824328401257599</v>
      </c>
      <c r="AM63" s="17">
        <v>0.56888686954269396</v>
      </c>
      <c r="AN63" s="17">
        <v>0.50966830637198801</v>
      </c>
      <c r="AO63" s="17"/>
      <c r="AP63" s="17">
        <v>0.332714785070583</v>
      </c>
      <c r="AQ63" s="17">
        <v>0.314395118709966</v>
      </c>
      <c r="AR63" s="17">
        <v>0.51197640581175097</v>
      </c>
      <c r="AS63" s="17"/>
      <c r="AT63" s="17">
        <v>0.44058215415065799</v>
      </c>
      <c r="AU63" s="17">
        <v>0.43478641787535199</v>
      </c>
      <c r="AV63" s="17">
        <v>0.453561155988153</v>
      </c>
      <c r="AW63" s="17">
        <v>0.41183704135678201</v>
      </c>
      <c r="AX63" s="17">
        <v>0.38171527005644601</v>
      </c>
      <c r="AY63" s="17"/>
      <c r="AZ63" s="17">
        <v>0.42800440455712202</v>
      </c>
      <c r="BA63" s="17">
        <v>0.43872057525566299</v>
      </c>
      <c r="BB63" s="17">
        <v>0.47579335211489598</v>
      </c>
      <c r="BC63" s="17">
        <v>0.41140621974579</v>
      </c>
      <c r="BD63" s="17">
        <v>0.48670222819283898</v>
      </c>
      <c r="BE63" s="17"/>
      <c r="BF63" s="17">
        <v>0.446038852652274</v>
      </c>
      <c r="BG63" s="17">
        <v>0.42564011726733703</v>
      </c>
      <c r="BH63" s="17">
        <v>0.45279523956598</v>
      </c>
      <c r="BI63" s="17">
        <v>0.42290423536291499</v>
      </c>
      <c r="BJ63" s="17"/>
      <c r="BK63" s="17">
        <v>0.45005809322885798</v>
      </c>
      <c r="BL63" s="17">
        <v>0.482038215824866</v>
      </c>
      <c r="BM63" s="17">
        <v>0.45464652524230598</v>
      </c>
      <c r="BN63" s="17">
        <v>0.41036235868229998</v>
      </c>
      <c r="BO63" s="17">
        <v>0.35416767405581001</v>
      </c>
      <c r="BP63" s="17"/>
      <c r="BQ63" s="17">
        <v>0.41609703047576801</v>
      </c>
      <c r="BR63" s="17">
        <v>0.462081964183994</v>
      </c>
      <c r="BS63" s="17"/>
      <c r="BT63" s="17">
        <v>0.422346426855781</v>
      </c>
      <c r="BU63" s="17">
        <v>0.43503718553210202</v>
      </c>
      <c r="BV63" s="17">
        <v>0.41861577579847498</v>
      </c>
      <c r="BW63" s="17">
        <v>0.460370957278677</v>
      </c>
      <c r="BX63" s="17">
        <v>0.45235240633462798</v>
      </c>
      <c r="BY63" s="17">
        <v>0.467971626739073</v>
      </c>
    </row>
    <row r="64" spans="2:77" x14ac:dyDescent="0.35">
      <c r="B64" t="s">
        <v>116</v>
      </c>
      <c r="C64" s="17">
        <v>0.25412842257738499</v>
      </c>
      <c r="D64" s="17">
        <v>0.25310243935718701</v>
      </c>
      <c r="E64" s="17">
        <v>0.25478853744591401</v>
      </c>
      <c r="F64" s="17"/>
      <c r="G64" s="17">
        <v>0.24804928047602701</v>
      </c>
      <c r="H64" s="17">
        <v>0.28727552531391698</v>
      </c>
      <c r="I64" s="17">
        <v>0.25347682061929799</v>
      </c>
      <c r="J64" s="17">
        <v>0.293907883010672</v>
      </c>
      <c r="K64" s="17">
        <v>0.22458603287765999</v>
      </c>
      <c r="L64" s="17">
        <v>0.219227416025743</v>
      </c>
      <c r="M64" s="17"/>
      <c r="N64" s="17">
        <v>0.26521602675328299</v>
      </c>
      <c r="O64" s="17">
        <v>0.26735265901322097</v>
      </c>
      <c r="P64" s="17">
        <v>0.24125313149900299</v>
      </c>
      <c r="Q64" s="17">
        <v>0.24131616713300999</v>
      </c>
      <c r="R64" s="17"/>
      <c r="S64" s="17">
        <v>0.24414905963990099</v>
      </c>
      <c r="T64" s="17">
        <v>0.226251853310209</v>
      </c>
      <c r="U64" s="17">
        <v>0.237586906552604</v>
      </c>
      <c r="V64" s="17">
        <v>0.18832899321470101</v>
      </c>
      <c r="W64" s="17">
        <v>0.241010083981851</v>
      </c>
      <c r="X64" s="17">
        <v>0.26230734039784798</v>
      </c>
      <c r="Y64" s="17">
        <v>0.28090464720814601</v>
      </c>
      <c r="Z64" s="17">
        <v>0.298877617447461</v>
      </c>
      <c r="AA64" s="17">
        <v>0.31734957900219002</v>
      </c>
      <c r="AB64" s="17">
        <v>0.282662125295364</v>
      </c>
      <c r="AC64" s="17">
        <v>0.27773801336262599</v>
      </c>
      <c r="AD64" s="17">
        <v>0.181286228907202</v>
      </c>
      <c r="AE64" s="17"/>
      <c r="AF64" s="17">
        <v>0.18612485930745701</v>
      </c>
      <c r="AG64" s="17">
        <v>0.32090635085840102</v>
      </c>
      <c r="AH64" s="17">
        <v>0.25524802996371698</v>
      </c>
      <c r="AI64" s="17"/>
      <c r="AJ64" s="17">
        <v>0.117274277354619</v>
      </c>
      <c r="AK64" s="17">
        <v>0.45401125028676198</v>
      </c>
      <c r="AL64" s="17">
        <v>0.30374816555329598</v>
      </c>
      <c r="AM64" s="17">
        <v>8.32909452277939E-2</v>
      </c>
      <c r="AN64" s="17">
        <v>0.19977249842457401</v>
      </c>
      <c r="AO64" s="17"/>
      <c r="AP64" s="17">
        <v>0.10359628596945999</v>
      </c>
      <c r="AQ64" s="17">
        <v>0.47321182041976401</v>
      </c>
      <c r="AR64" s="17">
        <v>0.24483290390853699</v>
      </c>
      <c r="AS64" s="17"/>
      <c r="AT64" s="17">
        <v>0.21897949830692701</v>
      </c>
      <c r="AU64" s="17">
        <v>0.257593671243878</v>
      </c>
      <c r="AV64" s="17">
        <v>0.265935282976139</v>
      </c>
      <c r="AW64" s="17">
        <v>0.28972574395001</v>
      </c>
      <c r="AX64" s="17">
        <v>0.25656310619440598</v>
      </c>
      <c r="AY64" s="17"/>
      <c r="AZ64" s="17">
        <v>0.27787364391196601</v>
      </c>
      <c r="BA64" s="17">
        <v>0.27028546954677002</v>
      </c>
      <c r="BB64" s="17">
        <v>0.22422053368934999</v>
      </c>
      <c r="BC64" s="17">
        <v>0.21360169719880701</v>
      </c>
      <c r="BD64" s="17">
        <v>0.22114661818126299</v>
      </c>
      <c r="BE64" s="17"/>
      <c r="BF64" s="17">
        <v>0.28214087036930702</v>
      </c>
      <c r="BG64" s="17">
        <v>0.24453225627443501</v>
      </c>
      <c r="BH64" s="17">
        <v>0.25209672404667699</v>
      </c>
      <c r="BI64" s="17">
        <v>0.25883621579711302</v>
      </c>
      <c r="BJ64" s="17"/>
      <c r="BK64" s="17">
        <v>0.26478045621523899</v>
      </c>
      <c r="BL64" s="17">
        <v>0.29385864194140798</v>
      </c>
      <c r="BM64" s="17">
        <v>0.25421470590995898</v>
      </c>
      <c r="BN64" s="17">
        <v>0.246627043072283</v>
      </c>
      <c r="BO64" s="17">
        <v>0.19844174044045501</v>
      </c>
      <c r="BP64" s="17"/>
      <c r="BQ64" s="17">
        <v>0.25559649227450498</v>
      </c>
      <c r="BR64" s="17">
        <v>0.252140041012618</v>
      </c>
      <c r="BS64" s="17"/>
      <c r="BT64" s="17">
        <v>0.209458410484168</v>
      </c>
      <c r="BU64" s="17">
        <v>0.28333020300541201</v>
      </c>
      <c r="BV64" s="17">
        <v>0.321800728229994</v>
      </c>
      <c r="BW64" s="17">
        <v>0.25654420226869401</v>
      </c>
      <c r="BX64" s="17">
        <v>0.27888677603031198</v>
      </c>
      <c r="BY64" s="17">
        <v>0.25215452982282399</v>
      </c>
    </row>
    <row r="65" spans="2:77" x14ac:dyDescent="0.35">
      <c r="B65" t="s">
        <v>117</v>
      </c>
      <c r="C65" s="17">
        <v>8.2410965491228394E-2</v>
      </c>
      <c r="D65" s="17">
        <v>8.4635067307433198E-2</v>
      </c>
      <c r="E65" s="17">
        <v>8.0326710736280005E-2</v>
      </c>
      <c r="F65" s="17"/>
      <c r="G65" s="17">
        <v>7.4650101792722495E-2</v>
      </c>
      <c r="H65" s="17">
        <v>9.1893125400794001E-2</v>
      </c>
      <c r="I65" s="17">
        <v>0.103725829804119</v>
      </c>
      <c r="J65" s="17">
        <v>7.0521991306967804E-2</v>
      </c>
      <c r="K65" s="17">
        <v>6.1758163394075097E-2</v>
      </c>
      <c r="L65" s="17">
        <v>8.6105766773470094E-2</v>
      </c>
      <c r="M65" s="17"/>
      <c r="N65" s="17">
        <v>0.101022476159546</v>
      </c>
      <c r="O65" s="17">
        <v>9.3841718643158906E-2</v>
      </c>
      <c r="P65" s="17">
        <v>6.8351701644864704E-2</v>
      </c>
      <c r="Q65" s="17">
        <v>6.3927472406920094E-2</v>
      </c>
      <c r="R65" s="17"/>
      <c r="S65" s="17">
        <v>0.12693643157189599</v>
      </c>
      <c r="T65" s="17">
        <v>6.8911219364752099E-2</v>
      </c>
      <c r="U65" s="17">
        <v>9.8351756193351805E-2</v>
      </c>
      <c r="V65" s="17">
        <v>5.90670003570972E-2</v>
      </c>
      <c r="W65" s="17">
        <v>5.0420614343508398E-2</v>
      </c>
      <c r="X65" s="17">
        <v>9.9816891459403007E-2</v>
      </c>
      <c r="Y65" s="17">
        <v>5.4734468500068099E-2</v>
      </c>
      <c r="Z65" s="17">
        <v>8.1012032468862294E-2</v>
      </c>
      <c r="AA65" s="17">
        <v>6.5233498747892998E-2</v>
      </c>
      <c r="AB65" s="17">
        <v>8.9918004756193506E-2</v>
      </c>
      <c r="AC65" s="17">
        <v>7.0979966810123099E-2</v>
      </c>
      <c r="AD65" s="17">
        <v>0.11849523451524401</v>
      </c>
      <c r="AE65" s="17"/>
      <c r="AF65" s="17">
        <v>6.9619156931601298E-2</v>
      </c>
      <c r="AG65" s="17">
        <v>8.9094540033828495E-2</v>
      </c>
      <c r="AH65" s="17">
        <v>0.10115620824204299</v>
      </c>
      <c r="AI65" s="17"/>
      <c r="AJ65" s="17">
        <v>8.6217309132983797E-2</v>
      </c>
      <c r="AK65" s="17">
        <v>6.4647118515852003E-2</v>
      </c>
      <c r="AL65" s="17">
        <v>0.108717471366028</v>
      </c>
      <c r="AM65" s="17">
        <v>9.2795230760017999E-2</v>
      </c>
      <c r="AN65" s="17">
        <v>9.4954087549956601E-2</v>
      </c>
      <c r="AO65" s="17"/>
      <c r="AP65" s="17">
        <v>0.103400514589486</v>
      </c>
      <c r="AQ65" s="17">
        <v>6.6556367842634995E-2</v>
      </c>
      <c r="AR65" s="17">
        <v>7.7609889644461402E-2</v>
      </c>
      <c r="AS65" s="17"/>
      <c r="AT65" s="17">
        <v>7.7852743745949096E-2</v>
      </c>
      <c r="AU65" s="17">
        <v>7.2773107935109604E-2</v>
      </c>
      <c r="AV65" s="17">
        <v>9.2468482253130604E-2</v>
      </c>
      <c r="AW65" s="17">
        <v>9.1728045800844496E-2</v>
      </c>
      <c r="AX65" s="17">
        <v>0.18132160000081299</v>
      </c>
      <c r="AY65" s="17"/>
      <c r="AZ65" s="17">
        <v>8.0986319003430299E-2</v>
      </c>
      <c r="BA65" s="17">
        <v>9.3183652737517303E-2</v>
      </c>
      <c r="BB65" s="17">
        <v>9.6282982193043806E-2</v>
      </c>
      <c r="BC65" s="17">
        <v>8.3835710503358904E-2</v>
      </c>
      <c r="BD65" s="17">
        <v>6.5769970045793297E-2</v>
      </c>
      <c r="BE65" s="17"/>
      <c r="BF65" s="17">
        <v>6.5105749223390894E-2</v>
      </c>
      <c r="BG65" s="17">
        <v>7.6761754952797301E-2</v>
      </c>
      <c r="BH65" s="17">
        <v>9.3149807035677601E-2</v>
      </c>
      <c r="BI65" s="17">
        <v>9.7806485100355695E-2</v>
      </c>
      <c r="BJ65" s="17"/>
      <c r="BK65" s="17">
        <v>9.0079244857922305E-2</v>
      </c>
      <c r="BL65" s="17">
        <v>6.35924081943499E-2</v>
      </c>
      <c r="BM65" s="17">
        <v>7.2695701761223697E-2</v>
      </c>
      <c r="BN65" s="17">
        <v>9.4875144154891997E-2</v>
      </c>
      <c r="BO65" s="17">
        <v>0.108612940630668</v>
      </c>
      <c r="BP65" s="17"/>
      <c r="BQ65" s="17">
        <v>8.9332211666178898E-2</v>
      </c>
      <c r="BR65" s="17">
        <v>7.3036697820908505E-2</v>
      </c>
      <c r="BS65" s="17"/>
      <c r="BT65" s="17">
        <v>8.8590238229486098E-2</v>
      </c>
      <c r="BU65" s="17">
        <v>9.1374684212205598E-2</v>
      </c>
      <c r="BV65" s="17">
        <v>4.8778752173683201E-2</v>
      </c>
      <c r="BW65" s="17">
        <v>6.6255261790431397E-2</v>
      </c>
      <c r="BX65" s="17">
        <v>7.9229610525217001E-2</v>
      </c>
      <c r="BY65" s="17">
        <v>9.0798473444095404E-2</v>
      </c>
    </row>
    <row r="66" spans="2:77" x14ac:dyDescent="0.35">
      <c r="B66" t="s">
        <v>92</v>
      </c>
      <c r="C66" s="17">
        <v>6.8757388198799799E-2</v>
      </c>
      <c r="D66" s="17">
        <v>4.8558723847114099E-2</v>
      </c>
      <c r="E66" s="17">
        <v>8.8410987363380197E-2</v>
      </c>
      <c r="F66" s="17"/>
      <c r="G66" s="17">
        <v>0.11088385581782401</v>
      </c>
      <c r="H66" s="17">
        <v>8.5850124510416695E-2</v>
      </c>
      <c r="I66" s="17">
        <v>5.9175748184202397E-2</v>
      </c>
      <c r="J66" s="17">
        <v>4.9107452647925501E-2</v>
      </c>
      <c r="K66" s="17">
        <v>6.0337534510424999E-2</v>
      </c>
      <c r="L66" s="17">
        <v>5.6232797542350797E-2</v>
      </c>
      <c r="M66" s="17"/>
      <c r="N66" s="17">
        <v>5.2100684748171498E-2</v>
      </c>
      <c r="O66" s="17">
        <v>6.5927204161967901E-2</v>
      </c>
      <c r="P66" s="17">
        <v>6.4453419811632801E-2</v>
      </c>
      <c r="Q66" s="17">
        <v>9.3350038255888806E-2</v>
      </c>
      <c r="R66" s="17"/>
      <c r="S66" s="17">
        <v>7.0568312416405293E-2</v>
      </c>
      <c r="T66" s="17">
        <v>7.5592689200527793E-2</v>
      </c>
      <c r="U66" s="17">
        <v>5.6671448493589301E-2</v>
      </c>
      <c r="V66" s="17">
        <v>6.3965114180009996E-2</v>
      </c>
      <c r="W66" s="17">
        <v>6.3535348026818095E-2</v>
      </c>
      <c r="X66" s="17">
        <v>6.7207718901793501E-2</v>
      </c>
      <c r="Y66" s="17">
        <v>6.9619754180690996E-2</v>
      </c>
      <c r="Z66" s="17">
        <v>5.8548857703348001E-2</v>
      </c>
      <c r="AA66" s="17">
        <v>7.2515493808010298E-2</v>
      </c>
      <c r="AB66" s="17">
        <v>8.0041899949562997E-2</v>
      </c>
      <c r="AC66" s="17">
        <v>6.8954998149251101E-2</v>
      </c>
      <c r="AD66" s="17">
        <v>5.7471305521406398E-2</v>
      </c>
      <c r="AE66" s="17"/>
      <c r="AF66" s="17">
        <v>4.7153107279831602E-2</v>
      </c>
      <c r="AG66" s="17">
        <v>6.0303730131900601E-2</v>
      </c>
      <c r="AH66" s="17">
        <v>0.11375114856112099</v>
      </c>
      <c r="AI66" s="17"/>
      <c r="AJ66" s="17">
        <v>5.2471231968610303E-2</v>
      </c>
      <c r="AK66" s="17">
        <v>5.9169246517456503E-2</v>
      </c>
      <c r="AL66" s="17">
        <v>3.6583101800707903E-2</v>
      </c>
      <c r="AM66" s="17">
        <v>0</v>
      </c>
      <c r="AN66" s="17">
        <v>0.130451945649144</v>
      </c>
      <c r="AO66" s="17"/>
      <c r="AP66" s="17">
        <v>5.6897627899586703E-2</v>
      </c>
      <c r="AQ66" s="17">
        <v>7.0168538422574006E-2</v>
      </c>
      <c r="AR66" s="17">
        <v>4.0231033973009797E-2</v>
      </c>
      <c r="AS66" s="17"/>
      <c r="AT66" s="17">
        <v>8.5476391149723899E-2</v>
      </c>
      <c r="AU66" s="17">
        <v>6.3702346976724694E-2</v>
      </c>
      <c r="AV66" s="17">
        <v>5.8288832310295198E-2</v>
      </c>
      <c r="AW66" s="17">
        <v>6.1510568703097401E-2</v>
      </c>
      <c r="AX66" s="17">
        <v>2.48886087669823E-2</v>
      </c>
      <c r="AY66" s="17"/>
      <c r="AZ66" s="17">
        <v>5.7180634589603603E-2</v>
      </c>
      <c r="BA66" s="17">
        <v>8.1501415665166596E-2</v>
      </c>
      <c r="BB66" s="17">
        <v>0.144579594672192</v>
      </c>
      <c r="BC66" s="17">
        <v>5.5649131671668899E-2</v>
      </c>
      <c r="BD66" s="17">
        <v>8.7512850488255897E-2</v>
      </c>
      <c r="BE66" s="17"/>
      <c r="BF66" s="17">
        <v>8.64987090063635E-2</v>
      </c>
      <c r="BG66" s="17">
        <v>7.1009944405444003E-2</v>
      </c>
      <c r="BH66" s="17">
        <v>4.0422046832714303E-2</v>
      </c>
      <c r="BI66" s="17">
        <v>5.88696851670149E-2</v>
      </c>
      <c r="BJ66" s="17"/>
      <c r="BK66" s="17">
        <v>4.0557145151476501E-2</v>
      </c>
      <c r="BL66" s="17">
        <v>8.60983048874924E-2</v>
      </c>
      <c r="BM66" s="17">
        <v>6.8768193766767599E-2</v>
      </c>
      <c r="BN66" s="17">
        <v>6.4761860567954105E-2</v>
      </c>
      <c r="BO66" s="17">
        <v>6.3067827574617305E-2</v>
      </c>
      <c r="BP66" s="17"/>
      <c r="BQ66" s="17">
        <v>6.1282818937073602E-2</v>
      </c>
      <c r="BR66" s="17">
        <v>7.8881087198751601E-2</v>
      </c>
      <c r="BS66" s="17"/>
      <c r="BT66" s="17">
        <v>6.7211776844205304E-2</v>
      </c>
      <c r="BU66" s="17">
        <v>5.6486160003356801E-2</v>
      </c>
      <c r="BV66" s="17">
        <v>0.10458813351431</v>
      </c>
      <c r="BW66" s="17">
        <v>6.1874543477380403E-2</v>
      </c>
      <c r="BX66" s="17">
        <v>6.4476228970835395E-2</v>
      </c>
      <c r="BY66" s="17">
        <v>0.11707940915822999</v>
      </c>
    </row>
    <row r="67" spans="2:77" x14ac:dyDescent="0.3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row>
    <row r="68" spans="2:77" x14ac:dyDescent="0.35">
      <c r="B68" s="6" t="s">
        <v>124</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row>
    <row r="69" spans="2:77" x14ac:dyDescent="0.35">
      <c r="B69" s="24" t="s">
        <v>94</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row>
    <row r="70" spans="2:77" x14ac:dyDescent="0.35">
      <c r="B70" t="s">
        <v>114</v>
      </c>
      <c r="C70" s="17">
        <v>0.318551905979643</v>
      </c>
      <c r="D70" s="17">
        <v>0.32410468328409398</v>
      </c>
      <c r="E70" s="17">
        <v>0.31366315944198903</v>
      </c>
      <c r="F70" s="17"/>
      <c r="G70" s="17">
        <v>0.275931713711069</v>
      </c>
      <c r="H70" s="17">
        <v>0.317030025604709</v>
      </c>
      <c r="I70" s="17">
        <v>0.35183334777941</v>
      </c>
      <c r="J70" s="17">
        <v>0.37363889329386302</v>
      </c>
      <c r="K70" s="17">
        <v>0.30592960540998598</v>
      </c>
      <c r="L70" s="17">
        <v>0.28481686003260498</v>
      </c>
      <c r="M70" s="17"/>
      <c r="N70" s="17">
        <v>0.33836649126246399</v>
      </c>
      <c r="O70" s="17">
        <v>0.34059491420275601</v>
      </c>
      <c r="P70" s="17">
        <v>0.27842651372326999</v>
      </c>
      <c r="Q70" s="17">
        <v>0.31018987374440199</v>
      </c>
      <c r="R70" s="17"/>
      <c r="S70" s="17">
        <v>0.30467436535854803</v>
      </c>
      <c r="T70" s="17">
        <v>0.29688585313282001</v>
      </c>
      <c r="U70" s="17">
        <v>0.30226806815118601</v>
      </c>
      <c r="V70" s="17">
        <v>0.26223994877066598</v>
      </c>
      <c r="W70" s="17">
        <v>0.316110117736837</v>
      </c>
      <c r="X70" s="17">
        <v>0.29373279540443598</v>
      </c>
      <c r="Y70" s="17">
        <v>0.31328602701630198</v>
      </c>
      <c r="Z70" s="17">
        <v>0.35583905098054103</v>
      </c>
      <c r="AA70" s="17">
        <v>0.38769497698091299</v>
      </c>
      <c r="AB70" s="17">
        <v>0.37630877444068001</v>
      </c>
      <c r="AC70" s="17">
        <v>0.35239708872960801</v>
      </c>
      <c r="AD70" s="17">
        <v>0.25093916239703401</v>
      </c>
      <c r="AE70" s="17"/>
      <c r="AF70" s="17">
        <v>0.23574700162950499</v>
      </c>
      <c r="AG70" s="17">
        <v>0.40679718539489701</v>
      </c>
      <c r="AH70" s="17">
        <v>0.30334655963678198</v>
      </c>
      <c r="AI70" s="17"/>
      <c r="AJ70" s="17">
        <v>0.14654366095770999</v>
      </c>
      <c r="AK70" s="17">
        <v>0.56618345982656204</v>
      </c>
      <c r="AL70" s="17">
        <v>0.39853779284194801</v>
      </c>
      <c r="AM70" s="17">
        <v>0.14645875499088201</v>
      </c>
      <c r="AN70" s="17">
        <v>0.238606863918956</v>
      </c>
      <c r="AO70" s="17"/>
      <c r="AP70" s="17">
        <v>6.8745584269580606E-2</v>
      </c>
      <c r="AQ70" s="17">
        <v>0.62373110759174699</v>
      </c>
      <c r="AR70" s="17">
        <v>0.31549073857329102</v>
      </c>
      <c r="AS70" s="17"/>
      <c r="AT70" s="17">
        <v>0.29746134794370799</v>
      </c>
      <c r="AU70" s="17">
        <v>0.28879521721760398</v>
      </c>
      <c r="AV70" s="17">
        <v>0.34360968332380198</v>
      </c>
      <c r="AW70" s="17">
        <v>0.38826567367313503</v>
      </c>
      <c r="AX70" s="17">
        <v>0.37956612929762101</v>
      </c>
      <c r="AY70" s="17"/>
      <c r="AZ70" s="17">
        <v>0.33983025836778102</v>
      </c>
      <c r="BA70" s="17">
        <v>0.316406897787743</v>
      </c>
      <c r="BB70" s="17">
        <v>0.27021964468683701</v>
      </c>
      <c r="BC70" s="17">
        <v>0.28741345401971202</v>
      </c>
      <c r="BD70" s="17">
        <v>0.313591599331488</v>
      </c>
      <c r="BE70" s="17"/>
      <c r="BF70" s="17">
        <v>0.33559152890365901</v>
      </c>
      <c r="BG70" s="17">
        <v>0.31090625343717798</v>
      </c>
      <c r="BH70" s="17">
        <v>0.32695782200468199</v>
      </c>
      <c r="BI70" s="17">
        <v>0.31852134633990897</v>
      </c>
      <c r="BJ70" s="17"/>
      <c r="BK70" s="17">
        <v>0.35386045347794998</v>
      </c>
      <c r="BL70" s="17">
        <v>0.34899824749366798</v>
      </c>
      <c r="BM70" s="17">
        <v>0.33958761963328699</v>
      </c>
      <c r="BN70" s="17">
        <v>0.29329565496513199</v>
      </c>
      <c r="BO70" s="17">
        <v>0.2524280795578</v>
      </c>
      <c r="BP70" s="17"/>
      <c r="BQ70" s="17">
        <v>0.326537647249179</v>
      </c>
      <c r="BR70" s="17">
        <v>0.307735865874396</v>
      </c>
      <c r="BS70" s="17"/>
      <c r="BT70" s="17">
        <v>0.283975182365168</v>
      </c>
      <c r="BU70" s="17">
        <v>0.35226758002241598</v>
      </c>
      <c r="BV70" s="17">
        <v>0.30203227640470298</v>
      </c>
      <c r="BW70" s="17">
        <v>0.35385596561886801</v>
      </c>
      <c r="BX70" s="17">
        <v>0.34360795701638602</v>
      </c>
      <c r="BY70" s="17">
        <v>0.29703870600785498</v>
      </c>
    </row>
    <row r="71" spans="2:77" x14ac:dyDescent="0.35">
      <c r="B71" t="s">
        <v>115</v>
      </c>
      <c r="C71" s="17">
        <v>0.15890722485324801</v>
      </c>
      <c r="D71" s="17">
        <v>0.18114183738491699</v>
      </c>
      <c r="E71" s="17">
        <v>0.13819797544464199</v>
      </c>
      <c r="F71" s="17"/>
      <c r="G71" s="17">
        <v>0.130576182503571</v>
      </c>
      <c r="H71" s="17">
        <v>0.17328005565386501</v>
      </c>
      <c r="I71" s="17">
        <v>0.16834627605924399</v>
      </c>
      <c r="J71" s="17">
        <v>0.13665620209350399</v>
      </c>
      <c r="K71" s="17">
        <v>0.16364607938317999</v>
      </c>
      <c r="L71" s="17">
        <v>0.173423380802287</v>
      </c>
      <c r="M71" s="17"/>
      <c r="N71" s="17">
        <v>0.18687863666893101</v>
      </c>
      <c r="O71" s="17">
        <v>0.158073565239953</v>
      </c>
      <c r="P71" s="17">
        <v>0.161650859053347</v>
      </c>
      <c r="Q71" s="17">
        <v>0.12616615877079601</v>
      </c>
      <c r="R71" s="17"/>
      <c r="S71" s="17">
        <v>0.174436633165371</v>
      </c>
      <c r="T71" s="17">
        <v>0.17709194295609401</v>
      </c>
      <c r="U71" s="17">
        <v>0.14281827344408601</v>
      </c>
      <c r="V71" s="17">
        <v>0.176285318349342</v>
      </c>
      <c r="W71" s="17">
        <v>0.17420679652229401</v>
      </c>
      <c r="X71" s="17">
        <v>0.16394534269038399</v>
      </c>
      <c r="Y71" s="17">
        <v>0.16141040734974299</v>
      </c>
      <c r="Z71" s="17">
        <v>0.160978472194761</v>
      </c>
      <c r="AA71" s="17">
        <v>0.123964684784319</v>
      </c>
      <c r="AB71" s="17">
        <v>0.12733087954951799</v>
      </c>
      <c r="AC71" s="17">
        <v>0.119964300911668</v>
      </c>
      <c r="AD71" s="17">
        <v>0.22599454627964599</v>
      </c>
      <c r="AE71" s="17"/>
      <c r="AF71" s="17">
        <v>0.16537532955891901</v>
      </c>
      <c r="AG71" s="17">
        <v>0.15428943808925</v>
      </c>
      <c r="AH71" s="17">
        <v>0.18278791819323101</v>
      </c>
      <c r="AI71" s="17"/>
      <c r="AJ71" s="17">
        <v>0.220033869994542</v>
      </c>
      <c r="AK71" s="17">
        <v>0.109431487905194</v>
      </c>
      <c r="AL71" s="17">
        <v>0.18955965829113</v>
      </c>
      <c r="AM71" s="17">
        <v>0.18217256126247899</v>
      </c>
      <c r="AN71" s="17">
        <v>0.13511742012511599</v>
      </c>
      <c r="AO71" s="17"/>
      <c r="AP71" s="17">
        <v>0.28475400477431501</v>
      </c>
      <c r="AQ71" s="17">
        <v>0.114398605584664</v>
      </c>
      <c r="AR71" s="17">
        <v>0.17914644098095001</v>
      </c>
      <c r="AS71" s="17"/>
      <c r="AT71" s="17">
        <v>0.15668331545199801</v>
      </c>
      <c r="AU71" s="17">
        <v>0.155346054540448</v>
      </c>
      <c r="AV71" s="17">
        <v>0.15646434869547801</v>
      </c>
      <c r="AW71" s="17">
        <v>0.169820355779945</v>
      </c>
      <c r="AX71" s="17">
        <v>0.17601906181233901</v>
      </c>
      <c r="AY71" s="17"/>
      <c r="AZ71" s="17">
        <v>0.156460443308643</v>
      </c>
      <c r="BA71" s="17">
        <v>0.16230644931998001</v>
      </c>
      <c r="BB71" s="17">
        <v>0.123637416920876</v>
      </c>
      <c r="BC71" s="17">
        <v>0.182439712737997</v>
      </c>
      <c r="BD71" s="17">
        <v>0.14015506768422201</v>
      </c>
      <c r="BE71" s="17"/>
      <c r="BF71" s="17">
        <v>0.13075961425039401</v>
      </c>
      <c r="BG71" s="17">
        <v>0.16320582885163001</v>
      </c>
      <c r="BH71" s="17">
        <v>0.16577702613202999</v>
      </c>
      <c r="BI71" s="17">
        <v>0.185148009721081</v>
      </c>
      <c r="BJ71" s="17"/>
      <c r="BK71" s="17">
        <v>7.8517503169658401E-2</v>
      </c>
      <c r="BL71" s="17">
        <v>0.10552299384370099</v>
      </c>
      <c r="BM71" s="17">
        <v>0.14208347128997101</v>
      </c>
      <c r="BN71" s="17">
        <v>0.197220346981201</v>
      </c>
      <c r="BO71" s="17">
        <v>0.209362955525423</v>
      </c>
      <c r="BP71" s="17"/>
      <c r="BQ71" s="17">
        <v>0.171234123603764</v>
      </c>
      <c r="BR71" s="17">
        <v>0.14221143835594099</v>
      </c>
      <c r="BS71" s="17"/>
      <c r="BT71" s="17">
        <v>0.17510504296149201</v>
      </c>
      <c r="BU71" s="17">
        <v>0.149875703187168</v>
      </c>
      <c r="BV71" s="17">
        <v>0.12842028084794599</v>
      </c>
      <c r="BW71" s="17">
        <v>0.16660515871506301</v>
      </c>
      <c r="BX71" s="17">
        <v>0.160767769822245</v>
      </c>
      <c r="BY71" s="17">
        <v>0.10743779528161999</v>
      </c>
    </row>
    <row r="72" spans="2:77" x14ac:dyDescent="0.35">
      <c r="B72" t="s">
        <v>116</v>
      </c>
      <c r="C72" s="17">
        <v>0.11074774781803</v>
      </c>
      <c r="D72" s="17">
        <v>0.121078758930597</v>
      </c>
      <c r="E72" s="17">
        <v>0.101362915904234</v>
      </c>
      <c r="F72" s="17"/>
      <c r="G72" s="17">
        <v>0.11353321758180999</v>
      </c>
      <c r="H72" s="17">
        <v>9.1097008197632903E-2</v>
      </c>
      <c r="I72" s="17">
        <v>0.10009702579492299</v>
      </c>
      <c r="J72" s="17">
        <v>9.0304609630861898E-2</v>
      </c>
      <c r="K72" s="17">
        <v>9.6865980310126706E-2</v>
      </c>
      <c r="L72" s="17">
        <v>0.15935432790193099</v>
      </c>
      <c r="M72" s="17"/>
      <c r="N72" s="17">
        <v>0.129204272728837</v>
      </c>
      <c r="O72" s="17">
        <v>9.4137225575523301E-2</v>
      </c>
      <c r="P72" s="17">
        <v>0.12451332403540399</v>
      </c>
      <c r="Q72" s="17">
        <v>9.4396146925976795E-2</v>
      </c>
      <c r="R72" s="17"/>
      <c r="S72" s="17">
        <v>0.139267479736844</v>
      </c>
      <c r="T72" s="17">
        <v>0.112582426624624</v>
      </c>
      <c r="U72" s="17">
        <v>0.10951257190041799</v>
      </c>
      <c r="V72" s="17">
        <v>0.14022806676110999</v>
      </c>
      <c r="W72" s="17">
        <v>0.118665736868309</v>
      </c>
      <c r="X72" s="17">
        <v>0.10646559960896</v>
      </c>
      <c r="Y72" s="17">
        <v>9.6019870305701902E-2</v>
      </c>
      <c r="Z72" s="17">
        <v>0.12524052164671601</v>
      </c>
      <c r="AA72" s="17">
        <v>8.5712783053116498E-2</v>
      </c>
      <c r="AB72" s="17">
        <v>8.0542725950388999E-2</v>
      </c>
      <c r="AC72" s="17">
        <v>0.113691085620067</v>
      </c>
      <c r="AD72" s="17">
        <v>7.6445371323951197E-2</v>
      </c>
      <c r="AE72" s="17"/>
      <c r="AF72" s="17">
        <v>0.140011184110926</v>
      </c>
      <c r="AG72" s="17">
        <v>9.52216754939261E-2</v>
      </c>
      <c r="AH72" s="17">
        <v>8.8606707510844304E-2</v>
      </c>
      <c r="AI72" s="17"/>
      <c r="AJ72" s="17">
        <v>0.214886443888994</v>
      </c>
      <c r="AK72" s="17">
        <v>3.60764369282843E-2</v>
      </c>
      <c r="AL72" s="17">
        <v>8.1687096810026602E-2</v>
      </c>
      <c r="AM72" s="17">
        <v>3.1712345744486302E-2</v>
      </c>
      <c r="AN72" s="17">
        <v>9.2020759896882603E-2</v>
      </c>
      <c r="AO72" s="17"/>
      <c r="AP72" s="17">
        <v>0.365052297936519</v>
      </c>
      <c r="AQ72" s="17">
        <v>3.6392638506975501E-2</v>
      </c>
      <c r="AR72" s="17">
        <v>8.3060031599425502E-2</v>
      </c>
      <c r="AS72" s="17"/>
      <c r="AT72" s="17">
        <v>0.107197262780746</v>
      </c>
      <c r="AU72" s="17">
        <v>0.119167248084096</v>
      </c>
      <c r="AV72" s="17">
        <v>0.101789518923805</v>
      </c>
      <c r="AW72" s="17">
        <v>0.11176267747066</v>
      </c>
      <c r="AX72" s="17">
        <v>0.127500481812761</v>
      </c>
      <c r="AY72" s="17"/>
      <c r="AZ72" s="17">
        <v>0.110606153640573</v>
      </c>
      <c r="BA72" s="17">
        <v>9.4516942543334204E-2</v>
      </c>
      <c r="BB72" s="17">
        <v>7.2735081809082003E-2</v>
      </c>
      <c r="BC72" s="17">
        <v>0.15197809067808499</v>
      </c>
      <c r="BD72" s="17">
        <v>7.8046206454090494E-2</v>
      </c>
      <c r="BE72" s="17"/>
      <c r="BF72" s="17">
        <v>8.4263276553764893E-2</v>
      </c>
      <c r="BG72" s="17">
        <v>0.119086135539249</v>
      </c>
      <c r="BH72" s="17">
        <v>0.11658553545422801</v>
      </c>
      <c r="BI72" s="17">
        <v>0.12562945075120599</v>
      </c>
      <c r="BJ72" s="17"/>
      <c r="BK72" s="17">
        <v>8.2842309595582794E-2</v>
      </c>
      <c r="BL72" s="17">
        <v>4.6532425067997103E-2</v>
      </c>
      <c r="BM72" s="17">
        <v>9.3752507486035794E-2</v>
      </c>
      <c r="BN72" s="17">
        <v>0.13479018926167999</v>
      </c>
      <c r="BO72" s="17">
        <v>0.23329456764841999</v>
      </c>
      <c r="BP72" s="17"/>
      <c r="BQ72" s="17">
        <v>0.121393644750259</v>
      </c>
      <c r="BR72" s="17">
        <v>9.6328742206795007E-2</v>
      </c>
      <c r="BS72" s="17"/>
      <c r="BT72" s="17">
        <v>0.14478384583472101</v>
      </c>
      <c r="BU72" s="17">
        <v>8.9265169664477007E-2</v>
      </c>
      <c r="BV72" s="17">
        <v>9.7321009837553193E-2</v>
      </c>
      <c r="BW72" s="17">
        <v>9.8671133383148799E-2</v>
      </c>
      <c r="BX72" s="17">
        <v>9.0089823782066106E-2</v>
      </c>
      <c r="BY72" s="17">
        <v>7.4242853559021701E-2</v>
      </c>
    </row>
    <row r="73" spans="2:77" x14ac:dyDescent="0.35">
      <c r="B73" t="s">
        <v>117</v>
      </c>
      <c r="C73" s="17">
        <v>0.35092487981885401</v>
      </c>
      <c r="D73" s="17">
        <v>0.32315395064101299</v>
      </c>
      <c r="E73" s="17">
        <v>0.37586951560020998</v>
      </c>
      <c r="F73" s="17"/>
      <c r="G73" s="17">
        <v>0.39001814336170698</v>
      </c>
      <c r="H73" s="17">
        <v>0.33654122828355998</v>
      </c>
      <c r="I73" s="17">
        <v>0.33206593313052801</v>
      </c>
      <c r="J73" s="17">
        <v>0.343694883615136</v>
      </c>
      <c r="K73" s="17">
        <v>0.38911135901515298</v>
      </c>
      <c r="L73" s="17">
        <v>0.33218165591621102</v>
      </c>
      <c r="M73" s="17"/>
      <c r="N73" s="17">
        <v>0.30429975440593598</v>
      </c>
      <c r="O73" s="17">
        <v>0.34042459867695601</v>
      </c>
      <c r="P73" s="17">
        <v>0.37697435449928701</v>
      </c>
      <c r="Q73" s="17">
        <v>0.39132027982877499</v>
      </c>
      <c r="R73" s="17"/>
      <c r="S73" s="17">
        <v>0.30319740055209998</v>
      </c>
      <c r="T73" s="17">
        <v>0.35719471027266603</v>
      </c>
      <c r="U73" s="17">
        <v>0.38084658569131502</v>
      </c>
      <c r="V73" s="17">
        <v>0.36697399936984199</v>
      </c>
      <c r="W73" s="17">
        <v>0.34673387448777099</v>
      </c>
      <c r="X73" s="17">
        <v>0.371127170336576</v>
      </c>
      <c r="Y73" s="17">
        <v>0.37615154481983598</v>
      </c>
      <c r="Z73" s="17">
        <v>0.324415740796554</v>
      </c>
      <c r="AA73" s="17">
        <v>0.33020359677387501</v>
      </c>
      <c r="AB73" s="17">
        <v>0.36202535862507201</v>
      </c>
      <c r="AC73" s="17">
        <v>0.36780954262408699</v>
      </c>
      <c r="AD73" s="17">
        <v>0.35002994169798402</v>
      </c>
      <c r="AE73" s="17"/>
      <c r="AF73" s="17">
        <v>0.41614383606935101</v>
      </c>
      <c r="AG73" s="17">
        <v>0.28426360114068699</v>
      </c>
      <c r="AH73" s="17">
        <v>0.32663469145091401</v>
      </c>
      <c r="AI73" s="17"/>
      <c r="AJ73" s="17">
        <v>0.37401751840804198</v>
      </c>
      <c r="AK73" s="17">
        <v>0.24693824361990499</v>
      </c>
      <c r="AL73" s="17">
        <v>0.270054058937511</v>
      </c>
      <c r="AM73" s="17">
        <v>0.60968538479877099</v>
      </c>
      <c r="AN73" s="17">
        <v>0.41305845427157201</v>
      </c>
      <c r="AO73" s="17"/>
      <c r="AP73" s="17">
        <v>0.23771863466750601</v>
      </c>
      <c r="AQ73" s="17">
        <v>0.181579324177705</v>
      </c>
      <c r="AR73" s="17">
        <v>0.36148225260640698</v>
      </c>
      <c r="AS73" s="17"/>
      <c r="AT73" s="17">
        <v>0.37496607585819602</v>
      </c>
      <c r="AU73" s="17">
        <v>0.37336004803684197</v>
      </c>
      <c r="AV73" s="17">
        <v>0.33892104995160099</v>
      </c>
      <c r="AW73" s="17">
        <v>0.27623716978169599</v>
      </c>
      <c r="AX73" s="17">
        <v>0.26614926542302603</v>
      </c>
      <c r="AY73" s="17"/>
      <c r="AZ73" s="17">
        <v>0.33925749195979399</v>
      </c>
      <c r="BA73" s="17">
        <v>0.35206237263944601</v>
      </c>
      <c r="BB73" s="17">
        <v>0.405654956950247</v>
      </c>
      <c r="BC73" s="17">
        <v>0.33250139165731102</v>
      </c>
      <c r="BD73" s="17">
        <v>0.40231858025796102</v>
      </c>
      <c r="BE73" s="17"/>
      <c r="BF73" s="17">
        <v>0.37594288873722098</v>
      </c>
      <c r="BG73" s="17">
        <v>0.34082300352948702</v>
      </c>
      <c r="BH73" s="17">
        <v>0.34777728274859598</v>
      </c>
      <c r="BI73" s="17">
        <v>0.33308128499280698</v>
      </c>
      <c r="BJ73" s="17"/>
      <c r="BK73" s="17">
        <v>0.43457486833922099</v>
      </c>
      <c r="BL73" s="17">
        <v>0.40957664467952798</v>
      </c>
      <c r="BM73" s="17">
        <v>0.36482054899889899</v>
      </c>
      <c r="BN73" s="17">
        <v>0.31943821408843698</v>
      </c>
      <c r="BO73" s="17">
        <v>0.26848397943420999</v>
      </c>
      <c r="BP73" s="17"/>
      <c r="BQ73" s="17">
        <v>0.331559216905429</v>
      </c>
      <c r="BR73" s="17">
        <v>0.37715410258811</v>
      </c>
      <c r="BS73" s="17"/>
      <c r="BT73" s="17">
        <v>0.34582454515412198</v>
      </c>
      <c r="BU73" s="17">
        <v>0.3659858119278</v>
      </c>
      <c r="BV73" s="17">
        <v>0.363902510440408</v>
      </c>
      <c r="BW73" s="17">
        <v>0.31295994167822699</v>
      </c>
      <c r="BX73" s="17">
        <v>0.33430424334601699</v>
      </c>
      <c r="BY73" s="17">
        <v>0.42513802792685701</v>
      </c>
    </row>
    <row r="74" spans="2:77" x14ac:dyDescent="0.35">
      <c r="B74" t="s">
        <v>92</v>
      </c>
      <c r="C74" s="17">
        <v>6.0868241530225103E-2</v>
      </c>
      <c r="D74" s="17">
        <v>5.0520769759378803E-2</v>
      </c>
      <c r="E74" s="17">
        <v>7.0906433608924596E-2</v>
      </c>
      <c r="F74" s="17"/>
      <c r="G74" s="17">
        <v>8.9940742841842905E-2</v>
      </c>
      <c r="H74" s="17">
        <v>8.2051682260233502E-2</v>
      </c>
      <c r="I74" s="17">
        <v>4.7657417235895297E-2</v>
      </c>
      <c r="J74" s="17">
        <v>5.5705411366634899E-2</v>
      </c>
      <c r="K74" s="17">
        <v>4.4446975881554301E-2</v>
      </c>
      <c r="L74" s="17">
        <v>5.0223775346966898E-2</v>
      </c>
      <c r="M74" s="17"/>
      <c r="N74" s="17">
        <v>4.1250844933832603E-2</v>
      </c>
      <c r="O74" s="17">
        <v>6.6769696304811305E-2</v>
      </c>
      <c r="P74" s="17">
        <v>5.8434948688692402E-2</v>
      </c>
      <c r="Q74" s="17">
        <v>7.7927540730050399E-2</v>
      </c>
      <c r="R74" s="17"/>
      <c r="S74" s="17">
        <v>7.8424121187136001E-2</v>
      </c>
      <c r="T74" s="17">
        <v>5.6245067013796599E-2</v>
      </c>
      <c r="U74" s="17">
        <v>6.45545008129947E-2</v>
      </c>
      <c r="V74" s="17">
        <v>5.42726667490405E-2</v>
      </c>
      <c r="W74" s="17">
        <v>4.4283474384789898E-2</v>
      </c>
      <c r="X74" s="17">
        <v>6.4729091959644394E-2</v>
      </c>
      <c r="Y74" s="17">
        <v>5.3132150508416798E-2</v>
      </c>
      <c r="Z74" s="17">
        <v>3.3526214381428297E-2</v>
      </c>
      <c r="AA74" s="17">
        <v>7.2423958407776601E-2</v>
      </c>
      <c r="AB74" s="17">
        <v>5.3792261434340703E-2</v>
      </c>
      <c r="AC74" s="17">
        <v>4.6137982114570403E-2</v>
      </c>
      <c r="AD74" s="17">
        <v>9.6590978301384703E-2</v>
      </c>
      <c r="AE74" s="17"/>
      <c r="AF74" s="17">
        <v>4.2722648631299903E-2</v>
      </c>
      <c r="AG74" s="17">
        <v>5.94280998812396E-2</v>
      </c>
      <c r="AH74" s="17">
        <v>9.8624123208228207E-2</v>
      </c>
      <c r="AI74" s="17"/>
      <c r="AJ74" s="17">
        <v>4.45185067507117E-2</v>
      </c>
      <c r="AK74" s="17">
        <v>4.1370371720054498E-2</v>
      </c>
      <c r="AL74" s="17">
        <v>6.0161393119384302E-2</v>
      </c>
      <c r="AM74" s="17">
        <v>2.9970953203382701E-2</v>
      </c>
      <c r="AN74" s="17">
        <v>0.121196501787473</v>
      </c>
      <c r="AO74" s="17"/>
      <c r="AP74" s="17">
        <v>4.3729478352079201E-2</v>
      </c>
      <c r="AQ74" s="17">
        <v>4.3898324138908602E-2</v>
      </c>
      <c r="AR74" s="17">
        <v>6.0820536239925303E-2</v>
      </c>
      <c r="AS74" s="17"/>
      <c r="AT74" s="17">
        <v>6.3691997965352701E-2</v>
      </c>
      <c r="AU74" s="17">
        <v>6.3331432121010306E-2</v>
      </c>
      <c r="AV74" s="17">
        <v>5.92153991053136E-2</v>
      </c>
      <c r="AW74" s="17">
        <v>5.3914123294563902E-2</v>
      </c>
      <c r="AX74" s="17">
        <v>5.0765061654253298E-2</v>
      </c>
      <c r="AY74" s="17"/>
      <c r="AZ74" s="17">
        <v>5.3845652723209299E-2</v>
      </c>
      <c r="BA74" s="17">
        <v>7.4707337709495905E-2</v>
      </c>
      <c r="BB74" s="17">
        <v>0.12775289963295799</v>
      </c>
      <c r="BC74" s="17">
        <v>4.5667350906895499E-2</v>
      </c>
      <c r="BD74" s="17">
        <v>6.5888546272238904E-2</v>
      </c>
      <c r="BE74" s="17"/>
      <c r="BF74" s="17">
        <v>7.3442691554960707E-2</v>
      </c>
      <c r="BG74" s="17">
        <v>6.5978778642456007E-2</v>
      </c>
      <c r="BH74" s="17">
        <v>4.29023336604639E-2</v>
      </c>
      <c r="BI74" s="17">
        <v>3.7619908194995402E-2</v>
      </c>
      <c r="BJ74" s="17"/>
      <c r="BK74" s="17">
        <v>5.0204865417587001E-2</v>
      </c>
      <c r="BL74" s="17">
        <v>8.9369688915105702E-2</v>
      </c>
      <c r="BM74" s="17">
        <v>5.9755852591806699E-2</v>
      </c>
      <c r="BN74" s="17">
        <v>5.5255594703549203E-2</v>
      </c>
      <c r="BO74" s="17">
        <v>3.6430417834147903E-2</v>
      </c>
      <c r="BP74" s="17"/>
      <c r="BQ74" s="17">
        <v>4.9275367491369501E-2</v>
      </c>
      <c r="BR74" s="17">
        <v>7.6569850974757298E-2</v>
      </c>
      <c r="BS74" s="17"/>
      <c r="BT74" s="17">
        <v>5.0311383684496502E-2</v>
      </c>
      <c r="BU74" s="17">
        <v>4.2605735198138199E-2</v>
      </c>
      <c r="BV74" s="17">
        <v>0.10832392246939</v>
      </c>
      <c r="BW74" s="17">
        <v>6.7907800604693203E-2</v>
      </c>
      <c r="BX74" s="17">
        <v>7.12302060332866E-2</v>
      </c>
      <c r="BY74" s="17">
        <v>9.6142617224646801E-2</v>
      </c>
    </row>
    <row r="75" spans="2:77" x14ac:dyDescent="0.35">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row>
    <row r="76" spans="2:77" x14ac:dyDescent="0.35">
      <c r="B76" s="6" t="s">
        <v>125</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row>
    <row r="77" spans="2:77" x14ac:dyDescent="0.35">
      <c r="B77" s="24" t="s">
        <v>94</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row>
    <row r="78" spans="2:77" x14ac:dyDescent="0.35">
      <c r="B78" t="s">
        <v>114</v>
      </c>
      <c r="C78" s="17">
        <v>0.308170408242192</v>
      </c>
      <c r="D78" s="17">
        <v>0.31965507720422798</v>
      </c>
      <c r="E78" s="17">
        <v>0.296845709071826</v>
      </c>
      <c r="F78" s="17"/>
      <c r="G78" s="17">
        <v>0.26950853564079202</v>
      </c>
      <c r="H78" s="17">
        <v>0.32349745443347</v>
      </c>
      <c r="I78" s="17">
        <v>0.35106713278200802</v>
      </c>
      <c r="J78" s="17">
        <v>0.37265147015980798</v>
      </c>
      <c r="K78" s="17">
        <v>0.277274400554122</v>
      </c>
      <c r="L78" s="17">
        <v>0.25492784405631702</v>
      </c>
      <c r="M78" s="17"/>
      <c r="N78" s="17">
        <v>0.31420365237805498</v>
      </c>
      <c r="O78" s="17">
        <v>0.329579376604275</v>
      </c>
      <c r="P78" s="17">
        <v>0.29670686357494203</v>
      </c>
      <c r="Q78" s="17">
        <v>0.29099125074816201</v>
      </c>
      <c r="R78" s="17"/>
      <c r="S78" s="17">
        <v>0.29322505559406797</v>
      </c>
      <c r="T78" s="17">
        <v>0.28090425078886</v>
      </c>
      <c r="U78" s="17">
        <v>0.28045883323543802</v>
      </c>
      <c r="V78" s="17">
        <v>0.240706414469643</v>
      </c>
      <c r="W78" s="17">
        <v>0.30284585282515902</v>
      </c>
      <c r="X78" s="17">
        <v>0.29973559088959301</v>
      </c>
      <c r="Y78" s="17">
        <v>0.31906057902217</v>
      </c>
      <c r="Z78" s="17">
        <v>0.40732798666129799</v>
      </c>
      <c r="AA78" s="17">
        <v>0.36882590608986299</v>
      </c>
      <c r="AB78" s="17">
        <v>0.34845992838693102</v>
      </c>
      <c r="AC78" s="17">
        <v>0.33495041956504001</v>
      </c>
      <c r="AD78" s="17">
        <v>0.261240656840658</v>
      </c>
      <c r="AE78" s="17"/>
      <c r="AF78" s="17">
        <v>0.21312500713389301</v>
      </c>
      <c r="AG78" s="17">
        <v>0.407503221750037</v>
      </c>
      <c r="AH78" s="17">
        <v>0.30467469145620801</v>
      </c>
      <c r="AI78" s="17"/>
      <c r="AJ78" s="17">
        <v>0.125444825633617</v>
      </c>
      <c r="AK78" s="17">
        <v>0.58903806916998402</v>
      </c>
      <c r="AL78" s="17">
        <v>0.34295851551023498</v>
      </c>
      <c r="AM78" s="17">
        <v>7.4894452627557895E-2</v>
      </c>
      <c r="AN78" s="17">
        <v>0.233813641611507</v>
      </c>
      <c r="AO78" s="17"/>
      <c r="AP78" s="17">
        <v>8.3167702141187003E-2</v>
      </c>
      <c r="AQ78" s="17">
        <v>0.63471794083788102</v>
      </c>
      <c r="AR78" s="17">
        <v>0.245193250063517</v>
      </c>
      <c r="AS78" s="17"/>
      <c r="AT78" s="17">
        <v>0.27518215038416799</v>
      </c>
      <c r="AU78" s="17">
        <v>0.283038624503268</v>
      </c>
      <c r="AV78" s="17">
        <v>0.331291749716983</v>
      </c>
      <c r="AW78" s="17">
        <v>0.36324404648415798</v>
      </c>
      <c r="AX78" s="17">
        <v>0.40142549894678498</v>
      </c>
      <c r="AY78" s="17"/>
      <c r="AZ78" s="17">
        <v>0.33911107276436903</v>
      </c>
      <c r="BA78" s="17">
        <v>0.314620593393721</v>
      </c>
      <c r="BB78" s="17">
        <v>0.21266369878246499</v>
      </c>
      <c r="BC78" s="17">
        <v>0.25558929070560399</v>
      </c>
      <c r="BD78" s="17">
        <v>0.30877788697950898</v>
      </c>
      <c r="BE78" s="17"/>
      <c r="BF78" s="17">
        <v>0.31103736843871799</v>
      </c>
      <c r="BG78" s="17">
        <v>0.30747967587784703</v>
      </c>
      <c r="BH78" s="17">
        <v>0.31292642777139401</v>
      </c>
      <c r="BI78" s="17">
        <v>0.31073975872363802</v>
      </c>
      <c r="BJ78" s="17"/>
      <c r="BK78" s="17">
        <v>0.39252653331598603</v>
      </c>
      <c r="BL78" s="17">
        <v>0.33158442552648798</v>
      </c>
      <c r="BM78" s="17">
        <v>0.31602903109504898</v>
      </c>
      <c r="BN78" s="17">
        <v>0.28741913456062701</v>
      </c>
      <c r="BO78" s="17">
        <v>0.28097156114759803</v>
      </c>
      <c r="BP78" s="17"/>
      <c r="BQ78" s="17">
        <v>0.32183209599520501</v>
      </c>
      <c r="BR78" s="17">
        <v>0.28966675809193798</v>
      </c>
      <c r="BS78" s="17"/>
      <c r="BT78" s="17">
        <v>0.26882675360894498</v>
      </c>
      <c r="BU78" s="17">
        <v>0.32793145603990098</v>
      </c>
      <c r="BV78" s="17">
        <v>0.33521800115175898</v>
      </c>
      <c r="BW78" s="17">
        <v>0.32990692107688402</v>
      </c>
      <c r="BX78" s="17">
        <v>0.358194046239518</v>
      </c>
      <c r="BY78" s="17">
        <v>0.22569411571144599</v>
      </c>
    </row>
    <row r="79" spans="2:77" x14ac:dyDescent="0.35">
      <c r="B79" t="s">
        <v>115</v>
      </c>
      <c r="C79" s="17">
        <v>0.118378822333606</v>
      </c>
      <c r="D79" s="17">
        <v>0.132916870316556</v>
      </c>
      <c r="E79" s="17">
        <v>0.104449624683982</v>
      </c>
      <c r="F79" s="17"/>
      <c r="G79" s="17">
        <v>0.120789223552853</v>
      </c>
      <c r="H79" s="17">
        <v>0.135189886935389</v>
      </c>
      <c r="I79" s="17">
        <v>0.14897481677277999</v>
      </c>
      <c r="J79" s="17">
        <v>9.6035748625529493E-2</v>
      </c>
      <c r="K79" s="17">
        <v>9.7437669580840894E-2</v>
      </c>
      <c r="L79" s="17">
        <v>0.110541489563925</v>
      </c>
      <c r="M79" s="17"/>
      <c r="N79" s="17">
        <v>0.15227189460453799</v>
      </c>
      <c r="O79" s="17">
        <v>0.10214035843620101</v>
      </c>
      <c r="P79" s="17">
        <v>0.118267177540419</v>
      </c>
      <c r="Q79" s="17">
        <v>9.9308252280121995E-2</v>
      </c>
      <c r="R79" s="17"/>
      <c r="S79" s="17">
        <v>0.176346363113386</v>
      </c>
      <c r="T79" s="17">
        <v>0.10491027872432999</v>
      </c>
      <c r="U79" s="17">
        <v>7.8445889647997702E-2</v>
      </c>
      <c r="V79" s="17">
        <v>0.13994551258740101</v>
      </c>
      <c r="W79" s="17">
        <v>0.112583540823532</v>
      </c>
      <c r="X79" s="17">
        <v>0.11880557504488599</v>
      </c>
      <c r="Y79" s="17">
        <v>9.3306905090999703E-2</v>
      </c>
      <c r="Z79" s="17">
        <v>0.10922216034081</v>
      </c>
      <c r="AA79" s="17">
        <v>0.110853710734334</v>
      </c>
      <c r="AB79" s="17">
        <v>0.10879179374159501</v>
      </c>
      <c r="AC79" s="17">
        <v>8.7518640939641304E-2</v>
      </c>
      <c r="AD79" s="17">
        <v>0.147283709677067</v>
      </c>
      <c r="AE79" s="17"/>
      <c r="AF79" s="17">
        <v>0.112438560846989</v>
      </c>
      <c r="AG79" s="17">
        <v>0.122384393155464</v>
      </c>
      <c r="AH79" s="17">
        <v>0.13110120850652099</v>
      </c>
      <c r="AI79" s="17"/>
      <c r="AJ79" s="17">
        <v>0.135240364343856</v>
      </c>
      <c r="AK79" s="17">
        <v>8.7063752462291005E-2</v>
      </c>
      <c r="AL79" s="17">
        <v>0.210018962733199</v>
      </c>
      <c r="AM79" s="17">
        <v>0.105098492078203</v>
      </c>
      <c r="AN79" s="17">
        <v>0.103032232113642</v>
      </c>
      <c r="AO79" s="17"/>
      <c r="AP79" s="17">
        <v>0.148134728571619</v>
      </c>
      <c r="AQ79" s="17">
        <v>0.110627474908175</v>
      </c>
      <c r="AR79" s="17">
        <v>0.190038188592621</v>
      </c>
      <c r="AS79" s="17"/>
      <c r="AT79" s="17">
        <v>0.109260319571354</v>
      </c>
      <c r="AU79" s="17">
        <v>9.7589324643874903E-2</v>
      </c>
      <c r="AV79" s="17">
        <v>0.13457771681071701</v>
      </c>
      <c r="AW79" s="17">
        <v>0.15834800874850799</v>
      </c>
      <c r="AX79" s="17">
        <v>0.216343339594783</v>
      </c>
      <c r="AY79" s="17"/>
      <c r="AZ79" s="17">
        <v>0.13016312689658699</v>
      </c>
      <c r="BA79" s="17">
        <v>0.10310604603247001</v>
      </c>
      <c r="BB79" s="17">
        <v>0.12604671816950999</v>
      </c>
      <c r="BC79" s="17">
        <v>0.119926766704858</v>
      </c>
      <c r="BD79" s="17">
        <v>9.2829200245935106E-2</v>
      </c>
      <c r="BE79" s="17"/>
      <c r="BF79" s="17">
        <v>9.2034764448091194E-2</v>
      </c>
      <c r="BG79" s="17">
        <v>0.11933254874912901</v>
      </c>
      <c r="BH79" s="17">
        <v>0.12217601633179399</v>
      </c>
      <c r="BI79" s="17">
        <v>0.16425887240342199</v>
      </c>
      <c r="BJ79" s="17"/>
      <c r="BK79" s="17">
        <v>5.1514655025139099E-2</v>
      </c>
      <c r="BL79" s="17">
        <v>8.0123568612100196E-2</v>
      </c>
      <c r="BM79" s="17">
        <v>0.10852878169159499</v>
      </c>
      <c r="BN79" s="17">
        <v>0.14194063190526399</v>
      </c>
      <c r="BO79" s="17">
        <v>0.16672596928444</v>
      </c>
      <c r="BP79" s="17"/>
      <c r="BQ79" s="17">
        <v>0.121174759027464</v>
      </c>
      <c r="BR79" s="17">
        <v>0.114591952412354</v>
      </c>
      <c r="BS79" s="17"/>
      <c r="BT79" s="17">
        <v>0.114380991588311</v>
      </c>
      <c r="BU79" s="17">
        <v>0.12564396760546001</v>
      </c>
      <c r="BV79" s="17">
        <v>0.10058671568013999</v>
      </c>
      <c r="BW79" s="17">
        <v>0.14490828685090801</v>
      </c>
      <c r="BX79" s="17">
        <v>0.11289070646528</v>
      </c>
      <c r="BY79" s="17">
        <v>0.13616866435896799</v>
      </c>
    </row>
    <row r="80" spans="2:77" x14ac:dyDescent="0.35">
      <c r="B80" t="s">
        <v>116</v>
      </c>
      <c r="C80" s="17">
        <v>0.176878138014436</v>
      </c>
      <c r="D80" s="17">
        <v>0.18939826891160999</v>
      </c>
      <c r="E80" s="17">
        <v>0.16577910224447201</v>
      </c>
      <c r="F80" s="17"/>
      <c r="G80" s="17">
        <v>0.113738693486669</v>
      </c>
      <c r="H80" s="17">
        <v>0.117135011157838</v>
      </c>
      <c r="I80" s="17">
        <v>0.123065468458225</v>
      </c>
      <c r="J80" s="17">
        <v>0.17437331273949999</v>
      </c>
      <c r="K80" s="17">
        <v>0.211060174546227</v>
      </c>
      <c r="L80" s="17">
        <v>0.29012311291454101</v>
      </c>
      <c r="M80" s="17"/>
      <c r="N80" s="17">
        <v>0.20031078448680001</v>
      </c>
      <c r="O80" s="17">
        <v>0.17385802287597901</v>
      </c>
      <c r="P80" s="17">
        <v>0.169233863087972</v>
      </c>
      <c r="Q80" s="17">
        <v>0.15963880628006</v>
      </c>
      <c r="R80" s="17"/>
      <c r="S80" s="17">
        <v>0.18493833915885299</v>
      </c>
      <c r="T80" s="17">
        <v>0.21080017918233901</v>
      </c>
      <c r="U80" s="17">
        <v>0.23834611020112201</v>
      </c>
      <c r="V80" s="17">
        <v>0.218203330269922</v>
      </c>
      <c r="W80" s="17">
        <v>0.18305547091528099</v>
      </c>
      <c r="X80" s="17">
        <v>0.19871661963786799</v>
      </c>
      <c r="Y80" s="17">
        <v>0.18313605661576399</v>
      </c>
      <c r="Z80" s="17">
        <v>0.163836924271722</v>
      </c>
      <c r="AA80" s="17">
        <v>0.120689196732401</v>
      </c>
      <c r="AB80" s="17">
        <v>0.105004811328265</v>
      </c>
      <c r="AC80" s="17">
        <v>0.131748148005673</v>
      </c>
      <c r="AD80" s="17">
        <v>0.121598304606609</v>
      </c>
      <c r="AE80" s="17"/>
      <c r="AF80" s="17">
        <v>0.25112291743661902</v>
      </c>
      <c r="AG80" s="17">
        <v>0.15188996787393</v>
      </c>
      <c r="AH80" s="17">
        <v>0.102627831406731</v>
      </c>
      <c r="AI80" s="17"/>
      <c r="AJ80" s="17">
        <v>0.375401338337849</v>
      </c>
      <c r="AK80" s="17">
        <v>4.09083145560801E-2</v>
      </c>
      <c r="AL80" s="17">
        <v>0.117500463829683</v>
      </c>
      <c r="AM80" s="17">
        <v>0.113790683398327</v>
      </c>
      <c r="AN80" s="17">
        <v>0.10759163802138499</v>
      </c>
      <c r="AO80" s="17"/>
      <c r="AP80" s="17">
        <v>0.57030710556097697</v>
      </c>
      <c r="AQ80" s="17">
        <v>3.7701811033336599E-2</v>
      </c>
      <c r="AR80" s="17">
        <v>0.11321296497826</v>
      </c>
      <c r="AS80" s="17"/>
      <c r="AT80" s="17">
        <v>0.213564409127044</v>
      </c>
      <c r="AU80" s="17">
        <v>0.169985217571235</v>
      </c>
      <c r="AV80" s="17">
        <v>0.13538656815309899</v>
      </c>
      <c r="AW80" s="17">
        <v>0.18579776486271299</v>
      </c>
      <c r="AX80" s="17">
        <v>0.143764091098287</v>
      </c>
      <c r="AY80" s="17"/>
      <c r="AZ80" s="17">
        <v>0.15742098546213701</v>
      </c>
      <c r="BA80" s="17">
        <v>0.14489125657268201</v>
      </c>
      <c r="BB80" s="17">
        <v>7.7088473428139598E-2</v>
      </c>
      <c r="BC80" s="17">
        <v>0.285763319012237</v>
      </c>
      <c r="BD80" s="17">
        <v>0.14658973923912999</v>
      </c>
      <c r="BE80" s="17"/>
      <c r="BF80" s="17">
        <v>0.14962646316728501</v>
      </c>
      <c r="BG80" s="17">
        <v>0.182108689726214</v>
      </c>
      <c r="BH80" s="17">
        <v>0.18432536717338799</v>
      </c>
      <c r="BI80" s="17">
        <v>0.19725305379548599</v>
      </c>
      <c r="BJ80" s="17"/>
      <c r="BK80" s="17">
        <v>0.146857166498088</v>
      </c>
      <c r="BL80" s="17">
        <v>7.8757793993977102E-2</v>
      </c>
      <c r="BM80" s="17">
        <v>0.15111081397330201</v>
      </c>
      <c r="BN80" s="17">
        <v>0.22547660694006799</v>
      </c>
      <c r="BO80" s="17">
        <v>0.298305772704832</v>
      </c>
      <c r="BP80" s="17"/>
      <c r="BQ80" s="17">
        <v>0.19901998390762701</v>
      </c>
      <c r="BR80" s="17">
        <v>0.14688880013060801</v>
      </c>
      <c r="BS80" s="17"/>
      <c r="BT80" s="17">
        <v>0.25985245250836703</v>
      </c>
      <c r="BU80" s="17">
        <v>0.14552809308251399</v>
      </c>
      <c r="BV80" s="17">
        <v>0.13272091203761699</v>
      </c>
      <c r="BW80" s="17">
        <v>0.12325524955174701</v>
      </c>
      <c r="BX80" s="17">
        <v>0.118374604184614</v>
      </c>
      <c r="BY80" s="17">
        <v>5.8059778268752499E-2</v>
      </c>
    </row>
    <row r="81" spans="2:77" x14ac:dyDescent="0.35">
      <c r="B81" t="s">
        <v>117</v>
      </c>
      <c r="C81" s="17">
        <v>0.29953954185925202</v>
      </c>
      <c r="D81" s="17">
        <v>0.28321153874251798</v>
      </c>
      <c r="E81" s="17">
        <v>0.31455306233085001</v>
      </c>
      <c r="F81" s="17"/>
      <c r="G81" s="17">
        <v>0.386970721691696</v>
      </c>
      <c r="H81" s="17">
        <v>0.30898278380425698</v>
      </c>
      <c r="I81" s="17">
        <v>0.286789081326698</v>
      </c>
      <c r="J81" s="17">
        <v>0.26477073308753701</v>
      </c>
      <c r="K81" s="17">
        <v>0.31581419465363503</v>
      </c>
      <c r="L81" s="17">
        <v>0.26140332689059798</v>
      </c>
      <c r="M81" s="17"/>
      <c r="N81" s="17">
        <v>0.26090617712120701</v>
      </c>
      <c r="O81" s="17">
        <v>0.29107913892725601</v>
      </c>
      <c r="P81" s="17">
        <v>0.32363611818145199</v>
      </c>
      <c r="Q81" s="17">
        <v>0.32915726673837398</v>
      </c>
      <c r="R81" s="17"/>
      <c r="S81" s="17">
        <v>0.25454238938773499</v>
      </c>
      <c r="T81" s="17">
        <v>0.31115892834290398</v>
      </c>
      <c r="U81" s="17">
        <v>0.28880814528300702</v>
      </c>
      <c r="V81" s="17">
        <v>0.30230392797621197</v>
      </c>
      <c r="W81" s="17">
        <v>0.29475041326928503</v>
      </c>
      <c r="X81" s="17">
        <v>0.31448786680796897</v>
      </c>
      <c r="Y81" s="17">
        <v>0.28581922592419601</v>
      </c>
      <c r="Z81" s="17">
        <v>0.27756561787351902</v>
      </c>
      <c r="AA81" s="17">
        <v>0.29666187096636198</v>
      </c>
      <c r="AB81" s="17">
        <v>0.34504297908005699</v>
      </c>
      <c r="AC81" s="17">
        <v>0.357188482693369</v>
      </c>
      <c r="AD81" s="17">
        <v>0.28969724576249301</v>
      </c>
      <c r="AE81" s="17"/>
      <c r="AF81" s="17">
        <v>0.340805195144322</v>
      </c>
      <c r="AG81" s="17">
        <v>0.234383045994873</v>
      </c>
      <c r="AH81" s="17">
        <v>0.29297012307722398</v>
      </c>
      <c r="AI81" s="17"/>
      <c r="AJ81" s="17">
        <v>0.284458050444371</v>
      </c>
      <c r="AK81" s="17">
        <v>0.21301439103915501</v>
      </c>
      <c r="AL81" s="17">
        <v>0.2433830228909</v>
      </c>
      <c r="AM81" s="17">
        <v>0.65388093846140205</v>
      </c>
      <c r="AN81" s="17">
        <v>0.37556351746672301</v>
      </c>
      <c r="AO81" s="17"/>
      <c r="AP81" s="17">
        <v>0.151165004790212</v>
      </c>
      <c r="AQ81" s="17">
        <v>0.153754013083891</v>
      </c>
      <c r="AR81" s="17">
        <v>0.34675901027738798</v>
      </c>
      <c r="AS81" s="17"/>
      <c r="AT81" s="17">
        <v>0.28699732610829098</v>
      </c>
      <c r="AU81" s="17">
        <v>0.35306007535872003</v>
      </c>
      <c r="AV81" s="17">
        <v>0.30301758568537601</v>
      </c>
      <c r="AW81" s="17">
        <v>0.21461909207431901</v>
      </c>
      <c r="AX81" s="17">
        <v>0.19851682308209501</v>
      </c>
      <c r="AY81" s="17"/>
      <c r="AZ81" s="17">
        <v>0.28217272273174099</v>
      </c>
      <c r="BA81" s="17">
        <v>0.31120866510890099</v>
      </c>
      <c r="BB81" s="17">
        <v>0.46497601911703401</v>
      </c>
      <c r="BC81" s="17">
        <v>0.264134990243032</v>
      </c>
      <c r="BD81" s="17">
        <v>0.34837625770109099</v>
      </c>
      <c r="BE81" s="17"/>
      <c r="BF81" s="17">
        <v>0.32739439294210598</v>
      </c>
      <c r="BG81" s="17">
        <v>0.29326881789204201</v>
      </c>
      <c r="BH81" s="17">
        <v>0.29875216015716199</v>
      </c>
      <c r="BI81" s="17">
        <v>0.26101590155814303</v>
      </c>
      <c r="BJ81" s="17"/>
      <c r="BK81" s="17">
        <v>0.30625844653654399</v>
      </c>
      <c r="BL81" s="17">
        <v>0.39667600164744998</v>
      </c>
      <c r="BM81" s="17">
        <v>0.31506007887093801</v>
      </c>
      <c r="BN81" s="17">
        <v>0.25995516174873501</v>
      </c>
      <c r="BO81" s="17">
        <v>0.198873376676059</v>
      </c>
      <c r="BP81" s="17"/>
      <c r="BQ81" s="17">
        <v>0.26890288904944099</v>
      </c>
      <c r="BR81" s="17">
        <v>0.34103440805852803</v>
      </c>
      <c r="BS81" s="17"/>
      <c r="BT81" s="17">
        <v>0.273995942233625</v>
      </c>
      <c r="BU81" s="17">
        <v>0.304452793301973</v>
      </c>
      <c r="BV81" s="17">
        <v>0.29581438523433901</v>
      </c>
      <c r="BW81" s="17">
        <v>0.30096259244622098</v>
      </c>
      <c r="BX81" s="17">
        <v>0.31308261613073901</v>
      </c>
      <c r="BY81" s="17">
        <v>0.43799295362426199</v>
      </c>
    </row>
    <row r="82" spans="2:77" x14ac:dyDescent="0.35">
      <c r="B82" t="s">
        <v>92</v>
      </c>
      <c r="C82" s="17">
        <v>9.7033089550514207E-2</v>
      </c>
      <c r="D82" s="17">
        <v>7.4818244825087005E-2</v>
      </c>
      <c r="E82" s="17">
        <v>0.11837250166887101</v>
      </c>
      <c r="F82" s="17"/>
      <c r="G82" s="17">
        <v>0.10899282562798999</v>
      </c>
      <c r="H82" s="17">
        <v>0.11519486366904499</v>
      </c>
      <c r="I82" s="17">
        <v>9.0103500660288799E-2</v>
      </c>
      <c r="J82" s="17">
        <v>9.2168735387626502E-2</v>
      </c>
      <c r="K82" s="17">
        <v>9.8413560665175703E-2</v>
      </c>
      <c r="L82" s="17">
        <v>8.3004226574620296E-2</v>
      </c>
      <c r="M82" s="17"/>
      <c r="N82" s="17">
        <v>7.2307491409400002E-2</v>
      </c>
      <c r="O82" s="17">
        <v>0.10334310315629</v>
      </c>
      <c r="P82" s="17">
        <v>9.2155977615215601E-2</v>
      </c>
      <c r="Q82" s="17">
        <v>0.12090442395328201</v>
      </c>
      <c r="R82" s="17"/>
      <c r="S82" s="17">
        <v>9.0947852745958305E-2</v>
      </c>
      <c r="T82" s="17">
        <v>9.2226362961566194E-2</v>
      </c>
      <c r="U82" s="17">
        <v>0.113941021632435</v>
      </c>
      <c r="V82" s="17">
        <v>9.8840814696820906E-2</v>
      </c>
      <c r="W82" s="17">
        <v>0.106764722166743</v>
      </c>
      <c r="X82" s="17">
        <v>6.8254347619683603E-2</v>
      </c>
      <c r="Y82" s="17">
        <v>0.11867723334687</v>
      </c>
      <c r="Z82" s="17">
        <v>4.2047310852650899E-2</v>
      </c>
      <c r="AA82" s="17">
        <v>0.10296931547704</v>
      </c>
      <c r="AB82" s="17">
        <v>9.2700487463151404E-2</v>
      </c>
      <c r="AC82" s="17">
        <v>8.8594308796277096E-2</v>
      </c>
      <c r="AD82" s="17">
        <v>0.18018008311317299</v>
      </c>
      <c r="AE82" s="17"/>
      <c r="AF82" s="17">
        <v>8.2508319438176297E-2</v>
      </c>
      <c r="AG82" s="17">
        <v>8.3839371225696097E-2</v>
      </c>
      <c r="AH82" s="17">
        <v>0.16862614555331501</v>
      </c>
      <c r="AI82" s="17"/>
      <c r="AJ82" s="17">
        <v>7.9455421240305496E-2</v>
      </c>
      <c r="AK82" s="17">
        <v>6.9975472772489805E-2</v>
      </c>
      <c r="AL82" s="17">
        <v>8.6139035035982803E-2</v>
      </c>
      <c r="AM82" s="17">
        <v>5.2335433434510303E-2</v>
      </c>
      <c r="AN82" s="17">
        <v>0.17999897078674201</v>
      </c>
      <c r="AO82" s="17"/>
      <c r="AP82" s="17">
        <v>4.7225458936005903E-2</v>
      </c>
      <c r="AQ82" s="17">
        <v>6.3198760136716894E-2</v>
      </c>
      <c r="AR82" s="17">
        <v>0.104796586088214</v>
      </c>
      <c r="AS82" s="17"/>
      <c r="AT82" s="17">
        <v>0.114995794809143</v>
      </c>
      <c r="AU82" s="17">
        <v>9.6326757922901796E-2</v>
      </c>
      <c r="AV82" s="17">
        <v>9.5726379633824396E-2</v>
      </c>
      <c r="AW82" s="17">
        <v>7.7991087830301994E-2</v>
      </c>
      <c r="AX82" s="17">
        <v>3.9950247278049897E-2</v>
      </c>
      <c r="AY82" s="17"/>
      <c r="AZ82" s="17">
        <v>9.1132092145166002E-2</v>
      </c>
      <c r="BA82" s="17">
        <v>0.12617343889222599</v>
      </c>
      <c r="BB82" s="17">
        <v>0.119225090502851</v>
      </c>
      <c r="BC82" s="17">
        <v>7.4585633334270096E-2</v>
      </c>
      <c r="BD82" s="17">
        <v>0.103426915834335</v>
      </c>
      <c r="BE82" s="17"/>
      <c r="BF82" s="17">
        <v>0.119907011003799</v>
      </c>
      <c r="BG82" s="17">
        <v>9.7810267754768906E-2</v>
      </c>
      <c r="BH82" s="17">
        <v>8.1820028566262096E-2</v>
      </c>
      <c r="BI82" s="17">
        <v>6.6732413519309697E-2</v>
      </c>
      <c r="BJ82" s="17"/>
      <c r="BK82" s="17">
        <v>0.102843198624243</v>
      </c>
      <c r="BL82" s="17">
        <v>0.112858210219984</v>
      </c>
      <c r="BM82" s="17">
        <v>0.10927129436911499</v>
      </c>
      <c r="BN82" s="17">
        <v>8.5208464845306101E-2</v>
      </c>
      <c r="BO82" s="17">
        <v>5.5123320187071702E-2</v>
      </c>
      <c r="BP82" s="17"/>
      <c r="BQ82" s="17">
        <v>8.90702720202627E-2</v>
      </c>
      <c r="BR82" s="17">
        <v>0.107818081306573</v>
      </c>
      <c r="BS82" s="17"/>
      <c r="BT82" s="17">
        <v>8.2943860060751606E-2</v>
      </c>
      <c r="BU82" s="17">
        <v>9.64436899701515E-2</v>
      </c>
      <c r="BV82" s="17">
        <v>0.135659985896146</v>
      </c>
      <c r="BW82" s="17">
        <v>0.100966950074241</v>
      </c>
      <c r="BX82" s="17">
        <v>9.7458026979849205E-2</v>
      </c>
      <c r="BY82" s="17">
        <v>0.14208448803657101</v>
      </c>
    </row>
    <row r="83" spans="2:77" x14ac:dyDescent="0.35">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row>
    <row r="84" spans="2:77" x14ac:dyDescent="0.35">
      <c r="B84" s="6" t="s">
        <v>126</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row>
    <row r="85" spans="2:77" x14ac:dyDescent="0.35">
      <c r="B85" s="24" t="s">
        <v>94</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row>
    <row r="86" spans="2:77" x14ac:dyDescent="0.35">
      <c r="B86" t="s">
        <v>114</v>
      </c>
      <c r="C86" s="17">
        <v>0.27739765956498502</v>
      </c>
      <c r="D86" s="17">
        <v>0.29285395244878298</v>
      </c>
      <c r="E86" s="17">
        <v>0.26362007981209501</v>
      </c>
      <c r="F86" s="17"/>
      <c r="G86" s="17">
        <v>0.242920310961904</v>
      </c>
      <c r="H86" s="17">
        <v>0.28531571901584002</v>
      </c>
      <c r="I86" s="17">
        <v>0.30501728589289501</v>
      </c>
      <c r="J86" s="17">
        <v>0.34394800632943201</v>
      </c>
      <c r="K86" s="17">
        <v>0.26891937730160198</v>
      </c>
      <c r="L86" s="17">
        <v>0.223081530229115</v>
      </c>
      <c r="M86" s="17"/>
      <c r="N86" s="17">
        <v>0.29073439972877102</v>
      </c>
      <c r="O86" s="17">
        <v>0.291866232045431</v>
      </c>
      <c r="P86" s="17">
        <v>0.264687947023726</v>
      </c>
      <c r="Q86" s="17">
        <v>0.26009369303653901</v>
      </c>
      <c r="R86" s="17"/>
      <c r="S86" s="17">
        <v>0.26635903285856899</v>
      </c>
      <c r="T86" s="17">
        <v>0.23919045557010099</v>
      </c>
      <c r="U86" s="17">
        <v>0.26148257880407699</v>
      </c>
      <c r="V86" s="17">
        <v>0.21662812901369399</v>
      </c>
      <c r="W86" s="17">
        <v>0.25132427675181901</v>
      </c>
      <c r="X86" s="17">
        <v>0.26694026752215</v>
      </c>
      <c r="Y86" s="17">
        <v>0.29213378416054803</v>
      </c>
      <c r="Z86" s="17">
        <v>0.38061100449958302</v>
      </c>
      <c r="AA86" s="17">
        <v>0.34445513901347502</v>
      </c>
      <c r="AB86" s="17">
        <v>0.30551033920935</v>
      </c>
      <c r="AC86" s="17">
        <v>0.29531316764230697</v>
      </c>
      <c r="AD86" s="17">
        <v>0.27486428012470798</v>
      </c>
      <c r="AE86" s="17"/>
      <c r="AF86" s="17">
        <v>0.19832954723280899</v>
      </c>
      <c r="AG86" s="17">
        <v>0.37627973053449498</v>
      </c>
      <c r="AH86" s="17">
        <v>0.24151661311880901</v>
      </c>
      <c r="AI86" s="17"/>
      <c r="AJ86" s="17">
        <v>0.11966170909033701</v>
      </c>
      <c r="AK86" s="17">
        <v>0.53046310181693501</v>
      </c>
      <c r="AL86" s="17">
        <v>0.33156391376092198</v>
      </c>
      <c r="AM86" s="17">
        <v>0.108334449017801</v>
      </c>
      <c r="AN86" s="17">
        <v>0.18352058042133201</v>
      </c>
      <c r="AO86" s="17"/>
      <c r="AP86" s="17">
        <v>7.3960888084305398E-2</v>
      </c>
      <c r="AQ86" s="17">
        <v>0.56660486146103195</v>
      </c>
      <c r="AR86" s="17">
        <v>0.254913186561044</v>
      </c>
      <c r="AS86" s="17"/>
      <c r="AT86" s="17">
        <v>0.24331357907430401</v>
      </c>
      <c r="AU86" s="17">
        <v>0.25820940201977399</v>
      </c>
      <c r="AV86" s="17">
        <v>0.30199957956291001</v>
      </c>
      <c r="AW86" s="17">
        <v>0.31818010884451797</v>
      </c>
      <c r="AX86" s="17">
        <v>0.34906310006167601</v>
      </c>
      <c r="AY86" s="17"/>
      <c r="AZ86" s="17">
        <v>0.31701761660326899</v>
      </c>
      <c r="BA86" s="17">
        <v>0.24541497280150701</v>
      </c>
      <c r="BB86" s="17">
        <v>0.20372462036941999</v>
      </c>
      <c r="BC86" s="17">
        <v>0.228587803048938</v>
      </c>
      <c r="BD86" s="17">
        <v>0.28201912409308699</v>
      </c>
      <c r="BE86" s="17"/>
      <c r="BF86" s="17">
        <v>0.28162114177185599</v>
      </c>
      <c r="BG86" s="17">
        <v>0.28091922395636998</v>
      </c>
      <c r="BH86" s="17">
        <v>0.285840932296831</v>
      </c>
      <c r="BI86" s="17">
        <v>0.27542947319344302</v>
      </c>
      <c r="BJ86" s="17"/>
      <c r="BK86" s="17">
        <v>0.37219357106523798</v>
      </c>
      <c r="BL86" s="17">
        <v>0.31730157706539802</v>
      </c>
      <c r="BM86" s="17">
        <v>0.27358276886740601</v>
      </c>
      <c r="BN86" s="17">
        <v>0.25521861411112501</v>
      </c>
      <c r="BO86" s="17">
        <v>0.27643271586481499</v>
      </c>
      <c r="BP86" s="17"/>
      <c r="BQ86" s="17">
        <v>0.28871989461867198</v>
      </c>
      <c r="BR86" s="17">
        <v>0.262062608717685</v>
      </c>
      <c r="BS86" s="17"/>
      <c r="BT86" s="17">
        <v>0.24132023929001001</v>
      </c>
      <c r="BU86" s="17">
        <v>0.30249161303940098</v>
      </c>
      <c r="BV86" s="17">
        <v>0.26717277388486799</v>
      </c>
      <c r="BW86" s="17">
        <v>0.31670032103117501</v>
      </c>
      <c r="BX86" s="17">
        <v>0.31239791158809899</v>
      </c>
      <c r="BY86" s="17">
        <v>0.25343805540025799</v>
      </c>
    </row>
    <row r="87" spans="2:77" x14ac:dyDescent="0.35">
      <c r="B87" t="s">
        <v>115</v>
      </c>
      <c r="C87" s="17">
        <v>0.23272690438575</v>
      </c>
      <c r="D87" s="17">
        <v>0.230399795375126</v>
      </c>
      <c r="E87" s="17">
        <v>0.23440849509156</v>
      </c>
      <c r="F87" s="17"/>
      <c r="G87" s="17">
        <v>0.238203732282532</v>
      </c>
      <c r="H87" s="17">
        <v>0.24901237560744099</v>
      </c>
      <c r="I87" s="17">
        <v>0.25508104032296203</v>
      </c>
      <c r="J87" s="17">
        <v>0.18852103173669199</v>
      </c>
      <c r="K87" s="17">
        <v>0.208722382650505</v>
      </c>
      <c r="L87" s="17">
        <v>0.249788143024401</v>
      </c>
      <c r="M87" s="17"/>
      <c r="N87" s="17">
        <v>0.28172726539612702</v>
      </c>
      <c r="O87" s="17">
        <v>0.23740088876094301</v>
      </c>
      <c r="P87" s="17">
        <v>0.20375198956608601</v>
      </c>
      <c r="Q87" s="17">
        <v>0.20139452820387799</v>
      </c>
      <c r="R87" s="17"/>
      <c r="S87" s="17">
        <v>0.24435102190437599</v>
      </c>
      <c r="T87" s="17">
        <v>0.24546090783884</v>
      </c>
      <c r="U87" s="17">
        <v>0.23013408441508701</v>
      </c>
      <c r="V87" s="17">
        <v>0.245832906044436</v>
      </c>
      <c r="W87" s="17">
        <v>0.25887886578582398</v>
      </c>
      <c r="X87" s="17">
        <v>0.25121364230597598</v>
      </c>
      <c r="Y87" s="17">
        <v>0.23433332985313901</v>
      </c>
      <c r="Z87" s="17">
        <v>0.24175458761885499</v>
      </c>
      <c r="AA87" s="17">
        <v>0.18980692154481399</v>
      </c>
      <c r="AB87" s="17">
        <v>0.21157797087350899</v>
      </c>
      <c r="AC87" s="17">
        <v>0.21690920420615201</v>
      </c>
      <c r="AD87" s="17">
        <v>0.205137265359431</v>
      </c>
      <c r="AE87" s="17"/>
      <c r="AF87" s="17">
        <v>0.22152738142914699</v>
      </c>
      <c r="AG87" s="17">
        <v>0.23700834834760701</v>
      </c>
      <c r="AH87" s="17">
        <v>0.25431942729338303</v>
      </c>
      <c r="AI87" s="17"/>
      <c r="AJ87" s="17">
        <v>0.25626873593294602</v>
      </c>
      <c r="AK87" s="17">
        <v>0.18698725444473599</v>
      </c>
      <c r="AL87" s="17">
        <v>0.283207250645654</v>
      </c>
      <c r="AM87" s="17">
        <v>0.27391643284699102</v>
      </c>
      <c r="AN87" s="17">
        <v>0.255832383115219</v>
      </c>
      <c r="AO87" s="17"/>
      <c r="AP87" s="17">
        <v>0.28168955932180001</v>
      </c>
      <c r="AQ87" s="17">
        <v>0.220165047030948</v>
      </c>
      <c r="AR87" s="17">
        <v>0.26718468562983699</v>
      </c>
      <c r="AS87" s="17"/>
      <c r="AT87" s="17">
        <v>0.23569984087767401</v>
      </c>
      <c r="AU87" s="17">
        <v>0.21987236975879601</v>
      </c>
      <c r="AV87" s="17">
        <v>0.247668608089778</v>
      </c>
      <c r="AW87" s="17">
        <v>0.26300851339273901</v>
      </c>
      <c r="AX87" s="17">
        <v>0.273341826845866</v>
      </c>
      <c r="AY87" s="17"/>
      <c r="AZ87" s="17">
        <v>0.23020261944140399</v>
      </c>
      <c r="BA87" s="17">
        <v>0.25221022299191798</v>
      </c>
      <c r="BB87" s="17">
        <v>0.20669726331885699</v>
      </c>
      <c r="BC87" s="17">
        <v>0.25233317558442497</v>
      </c>
      <c r="BD87" s="17">
        <v>0.19719722143798299</v>
      </c>
      <c r="BE87" s="17"/>
      <c r="BF87" s="17">
        <v>0.20925145025257899</v>
      </c>
      <c r="BG87" s="17">
        <v>0.228140566388778</v>
      </c>
      <c r="BH87" s="17">
        <v>0.25287831435381403</v>
      </c>
      <c r="BI87" s="17">
        <v>0.25461381719906101</v>
      </c>
      <c r="BJ87" s="17"/>
      <c r="BK87" s="17">
        <v>0.15877700189645799</v>
      </c>
      <c r="BL87" s="17">
        <v>0.20251045003603599</v>
      </c>
      <c r="BM87" s="17">
        <v>0.23916663570319899</v>
      </c>
      <c r="BN87" s="17">
        <v>0.248952659285825</v>
      </c>
      <c r="BO87" s="17">
        <v>0.218935151964505</v>
      </c>
      <c r="BP87" s="17"/>
      <c r="BQ87" s="17">
        <v>0.23482844170825901</v>
      </c>
      <c r="BR87" s="17">
        <v>0.22988054220148499</v>
      </c>
      <c r="BS87" s="17"/>
      <c r="BT87" s="17">
        <v>0.226939174080243</v>
      </c>
      <c r="BU87" s="17">
        <v>0.23605423808311199</v>
      </c>
      <c r="BV87" s="17">
        <v>0.22847620559165999</v>
      </c>
      <c r="BW87" s="17">
        <v>0.24743992708670401</v>
      </c>
      <c r="BX87" s="17">
        <v>0.23127169066317901</v>
      </c>
      <c r="BY87" s="17">
        <v>0.25623665321581801</v>
      </c>
    </row>
    <row r="88" spans="2:77" x14ac:dyDescent="0.35">
      <c r="B88" t="s">
        <v>116</v>
      </c>
      <c r="C88" s="17">
        <v>0.15909829650481</v>
      </c>
      <c r="D88" s="17">
        <v>0.16754734175415101</v>
      </c>
      <c r="E88" s="17">
        <v>0.15186384244047901</v>
      </c>
      <c r="F88" s="17"/>
      <c r="G88" s="17">
        <v>0.14754802840817899</v>
      </c>
      <c r="H88" s="17">
        <v>0.13322088552467001</v>
      </c>
      <c r="I88" s="17">
        <v>0.102818845011048</v>
      </c>
      <c r="J88" s="17">
        <v>0.14222159279077001</v>
      </c>
      <c r="K88" s="17">
        <v>0.15241603859369099</v>
      </c>
      <c r="L88" s="17">
        <v>0.25155277592506198</v>
      </c>
      <c r="M88" s="17"/>
      <c r="N88" s="17">
        <v>0.15791625445924101</v>
      </c>
      <c r="O88" s="17">
        <v>0.15031354918188999</v>
      </c>
      <c r="P88" s="17">
        <v>0.184180869051629</v>
      </c>
      <c r="Q88" s="17">
        <v>0.14563630564126101</v>
      </c>
      <c r="R88" s="17"/>
      <c r="S88" s="17">
        <v>0.18144635362869899</v>
      </c>
      <c r="T88" s="17">
        <v>0.18475068227121999</v>
      </c>
      <c r="U88" s="17">
        <v>0.185075586493993</v>
      </c>
      <c r="V88" s="17">
        <v>0.188341946874508</v>
      </c>
      <c r="W88" s="17">
        <v>0.163161942076994</v>
      </c>
      <c r="X88" s="17">
        <v>0.18168128278194401</v>
      </c>
      <c r="Y88" s="17">
        <v>0.15248261261723101</v>
      </c>
      <c r="Z88" s="17">
        <v>0.13301888369453599</v>
      </c>
      <c r="AA88" s="17">
        <v>0.120828883449296</v>
      </c>
      <c r="AB88" s="17">
        <v>8.5625904610476797E-2</v>
      </c>
      <c r="AC88" s="17">
        <v>0.13321252739738601</v>
      </c>
      <c r="AD88" s="17">
        <v>0.16562152662869101</v>
      </c>
      <c r="AE88" s="17"/>
      <c r="AF88" s="17">
        <v>0.21516814486192701</v>
      </c>
      <c r="AG88" s="17">
        <v>0.124247470553638</v>
      </c>
      <c r="AH88" s="17">
        <v>0.13383542853943201</v>
      </c>
      <c r="AI88" s="17"/>
      <c r="AJ88" s="17">
        <v>0.314574840195116</v>
      </c>
      <c r="AK88" s="17">
        <v>3.87882073866746E-2</v>
      </c>
      <c r="AL88" s="17">
        <v>9.4904724165078905E-2</v>
      </c>
      <c r="AM88" s="17">
        <v>0.136854340546015</v>
      </c>
      <c r="AN88" s="17">
        <v>0.12857881934657001</v>
      </c>
      <c r="AO88" s="17"/>
      <c r="AP88" s="17">
        <v>0.49090684269408302</v>
      </c>
      <c r="AQ88" s="17">
        <v>3.6701455166002699E-2</v>
      </c>
      <c r="AR88" s="17">
        <v>0.11458519312399899</v>
      </c>
      <c r="AS88" s="17"/>
      <c r="AT88" s="17">
        <v>0.16992007288494601</v>
      </c>
      <c r="AU88" s="17">
        <v>0.15928508999879901</v>
      </c>
      <c r="AV88" s="17">
        <v>0.127766313114104</v>
      </c>
      <c r="AW88" s="17">
        <v>0.166261541117673</v>
      </c>
      <c r="AX88" s="17">
        <v>0.15171670773614701</v>
      </c>
      <c r="AY88" s="17"/>
      <c r="AZ88" s="17">
        <v>0.14059937641369399</v>
      </c>
      <c r="BA88" s="17">
        <v>0.13925452207257499</v>
      </c>
      <c r="BB88" s="17">
        <v>0.124672866966166</v>
      </c>
      <c r="BC88" s="17">
        <v>0.24622259950370301</v>
      </c>
      <c r="BD88" s="17">
        <v>0.121611890447666</v>
      </c>
      <c r="BE88" s="17"/>
      <c r="BF88" s="17">
        <v>0.122165769964777</v>
      </c>
      <c r="BG88" s="17">
        <v>0.18182774441612901</v>
      </c>
      <c r="BH88" s="17">
        <v>0.142988062762053</v>
      </c>
      <c r="BI88" s="17">
        <v>0.17625764818400499</v>
      </c>
      <c r="BJ88" s="17"/>
      <c r="BK88" s="17">
        <v>9.1469242929077793E-2</v>
      </c>
      <c r="BL88" s="17">
        <v>8.2018249949910096E-2</v>
      </c>
      <c r="BM88" s="17">
        <v>0.13843231962678801</v>
      </c>
      <c r="BN88" s="17">
        <v>0.20014794046776499</v>
      </c>
      <c r="BO88" s="17">
        <v>0.26233285656406602</v>
      </c>
      <c r="BP88" s="17"/>
      <c r="BQ88" s="17">
        <v>0.175018611131977</v>
      </c>
      <c r="BR88" s="17">
        <v>0.137535519088959</v>
      </c>
      <c r="BS88" s="17"/>
      <c r="BT88" s="17">
        <v>0.213594122183631</v>
      </c>
      <c r="BU88" s="17">
        <v>0.13400843885466401</v>
      </c>
      <c r="BV88" s="17">
        <v>0.14051574401004999</v>
      </c>
      <c r="BW88" s="17">
        <v>0.13285076397767301</v>
      </c>
      <c r="BX88" s="17">
        <v>0.122335563490984</v>
      </c>
      <c r="BY88" s="17">
        <v>6.6083293551005298E-2</v>
      </c>
    </row>
    <row r="89" spans="2:77" x14ac:dyDescent="0.35">
      <c r="B89" t="s">
        <v>117</v>
      </c>
      <c r="C89" s="17">
        <v>0.235262249369459</v>
      </c>
      <c r="D89" s="17">
        <v>0.23586006755290601</v>
      </c>
      <c r="E89" s="17">
        <v>0.23314996172647701</v>
      </c>
      <c r="F89" s="17"/>
      <c r="G89" s="17">
        <v>0.25559577555485802</v>
      </c>
      <c r="H89" s="17">
        <v>0.23051166727668401</v>
      </c>
      <c r="I89" s="17">
        <v>0.253562125099215</v>
      </c>
      <c r="J89" s="17">
        <v>0.23034967473342999</v>
      </c>
      <c r="K89" s="17">
        <v>0.26432666104125302</v>
      </c>
      <c r="L89" s="17">
        <v>0.19531353300433599</v>
      </c>
      <c r="M89" s="17"/>
      <c r="N89" s="17">
        <v>0.197371641064089</v>
      </c>
      <c r="O89" s="17">
        <v>0.219613033952793</v>
      </c>
      <c r="P89" s="17">
        <v>0.25839292576018902</v>
      </c>
      <c r="Q89" s="17">
        <v>0.27257524287878798</v>
      </c>
      <c r="R89" s="17"/>
      <c r="S89" s="17">
        <v>0.21179303165215199</v>
      </c>
      <c r="T89" s="17">
        <v>0.230569366179107</v>
      </c>
      <c r="U89" s="17">
        <v>0.231511088612331</v>
      </c>
      <c r="V89" s="17">
        <v>0.24003911363316699</v>
      </c>
      <c r="W89" s="17">
        <v>0.225177472869517</v>
      </c>
      <c r="X89" s="17">
        <v>0.22073887244179899</v>
      </c>
      <c r="Y89" s="17">
        <v>0.221984148793617</v>
      </c>
      <c r="Z89" s="17">
        <v>0.167912953812274</v>
      </c>
      <c r="AA89" s="17">
        <v>0.25019638904604902</v>
      </c>
      <c r="AB89" s="17">
        <v>0.312242853430934</v>
      </c>
      <c r="AC89" s="17">
        <v>0.24655578594306601</v>
      </c>
      <c r="AD89" s="17">
        <v>0.24836026067595399</v>
      </c>
      <c r="AE89" s="17"/>
      <c r="AF89" s="17">
        <v>0.27588106777746702</v>
      </c>
      <c r="AG89" s="17">
        <v>0.182717259665891</v>
      </c>
      <c r="AH89" s="17">
        <v>0.22597906728023601</v>
      </c>
      <c r="AI89" s="17"/>
      <c r="AJ89" s="17">
        <v>0.22157121683808501</v>
      </c>
      <c r="AK89" s="17">
        <v>0.17787154362284499</v>
      </c>
      <c r="AL89" s="17">
        <v>0.19145900782174799</v>
      </c>
      <c r="AM89" s="17">
        <v>0.42059061124981501</v>
      </c>
      <c r="AN89" s="17">
        <v>0.280083606797008</v>
      </c>
      <c r="AO89" s="17"/>
      <c r="AP89" s="17">
        <v>0.103273234092915</v>
      </c>
      <c r="AQ89" s="17">
        <v>0.11401326898414001</v>
      </c>
      <c r="AR89" s="17">
        <v>0.26748324781467497</v>
      </c>
      <c r="AS89" s="17"/>
      <c r="AT89" s="17">
        <v>0.233543611338655</v>
      </c>
      <c r="AU89" s="17">
        <v>0.26822569904289401</v>
      </c>
      <c r="AV89" s="17">
        <v>0.23756708590320999</v>
      </c>
      <c r="AW89" s="17">
        <v>0.17619777278913801</v>
      </c>
      <c r="AX89" s="17">
        <v>0.18194949360589299</v>
      </c>
      <c r="AY89" s="17"/>
      <c r="AZ89" s="17">
        <v>0.2259637014882</v>
      </c>
      <c r="BA89" s="17">
        <v>0.26156973987903398</v>
      </c>
      <c r="BB89" s="17">
        <v>0.27304418982800699</v>
      </c>
      <c r="BC89" s="17">
        <v>0.19213533095917801</v>
      </c>
      <c r="BD89" s="17">
        <v>0.287494726490021</v>
      </c>
      <c r="BE89" s="17"/>
      <c r="BF89" s="17">
        <v>0.28027741657510102</v>
      </c>
      <c r="BG89" s="17">
        <v>0.21193162703392601</v>
      </c>
      <c r="BH89" s="17">
        <v>0.23290355197627599</v>
      </c>
      <c r="BI89" s="17">
        <v>0.224693543319234</v>
      </c>
      <c r="BJ89" s="17"/>
      <c r="BK89" s="17">
        <v>0.30703430063032799</v>
      </c>
      <c r="BL89" s="17">
        <v>0.29082996715321002</v>
      </c>
      <c r="BM89" s="17">
        <v>0.24856745863985</v>
      </c>
      <c r="BN89" s="17">
        <v>0.20398105513422701</v>
      </c>
      <c r="BO89" s="17">
        <v>0.16704243334591001</v>
      </c>
      <c r="BP89" s="17"/>
      <c r="BQ89" s="17">
        <v>0.22030909732408499</v>
      </c>
      <c r="BR89" s="17">
        <v>0.25551508335991202</v>
      </c>
      <c r="BS89" s="17"/>
      <c r="BT89" s="17">
        <v>0.230004311675128</v>
      </c>
      <c r="BU89" s="17">
        <v>0.23450481083130401</v>
      </c>
      <c r="BV89" s="17">
        <v>0.22960363327731201</v>
      </c>
      <c r="BW89" s="17">
        <v>0.21315546355762499</v>
      </c>
      <c r="BX89" s="17">
        <v>0.245823515178862</v>
      </c>
      <c r="BY89" s="17">
        <v>0.27912282887597201</v>
      </c>
    </row>
    <row r="90" spans="2:77" x14ac:dyDescent="0.35">
      <c r="B90" t="s">
        <v>92</v>
      </c>
      <c r="C90" s="17">
        <v>9.5514890174995704E-2</v>
      </c>
      <c r="D90" s="17">
        <v>7.3338842869033305E-2</v>
      </c>
      <c r="E90" s="17">
        <v>0.11695762092938899</v>
      </c>
      <c r="F90" s="17"/>
      <c r="G90" s="17">
        <v>0.11573215279252699</v>
      </c>
      <c r="H90" s="17">
        <v>0.101939352575365</v>
      </c>
      <c r="I90" s="17">
        <v>8.3520703673879704E-2</v>
      </c>
      <c r="J90" s="17">
        <v>9.4959694409676096E-2</v>
      </c>
      <c r="K90" s="17">
        <v>0.10561554041295</v>
      </c>
      <c r="L90" s="17">
        <v>8.0264017817085698E-2</v>
      </c>
      <c r="M90" s="17"/>
      <c r="N90" s="17">
        <v>7.2250439351772194E-2</v>
      </c>
      <c r="O90" s="17">
        <v>0.10080629605894199</v>
      </c>
      <c r="P90" s="17">
        <v>8.8986268598368598E-2</v>
      </c>
      <c r="Q90" s="17">
        <v>0.120300230239534</v>
      </c>
      <c r="R90" s="17"/>
      <c r="S90" s="17">
        <v>9.6050559956203693E-2</v>
      </c>
      <c r="T90" s="17">
        <v>0.100028588140733</v>
      </c>
      <c r="U90" s="17">
        <v>9.1796661674510893E-2</v>
      </c>
      <c r="V90" s="17">
        <v>0.109157904434195</v>
      </c>
      <c r="W90" s="17">
        <v>0.101457442515846</v>
      </c>
      <c r="X90" s="17">
        <v>7.9425934948131396E-2</v>
      </c>
      <c r="Y90" s="17">
        <v>9.9066124575464196E-2</v>
      </c>
      <c r="Z90" s="17">
        <v>7.6702570374751894E-2</v>
      </c>
      <c r="AA90" s="17">
        <v>9.4712666946366597E-2</v>
      </c>
      <c r="AB90" s="17">
        <v>8.5042931875729602E-2</v>
      </c>
      <c r="AC90" s="17">
        <v>0.108009314811089</v>
      </c>
      <c r="AD90" s="17">
        <v>0.106016667211216</v>
      </c>
      <c r="AE90" s="17"/>
      <c r="AF90" s="17">
        <v>8.9093858698649497E-2</v>
      </c>
      <c r="AG90" s="17">
        <v>7.9747190898368805E-2</v>
      </c>
      <c r="AH90" s="17">
        <v>0.14434946376814001</v>
      </c>
      <c r="AI90" s="17"/>
      <c r="AJ90" s="17">
        <v>8.7923497943515797E-2</v>
      </c>
      <c r="AK90" s="17">
        <v>6.5889892728809005E-2</v>
      </c>
      <c r="AL90" s="17">
        <v>9.8865103606597796E-2</v>
      </c>
      <c r="AM90" s="17">
        <v>6.0304166339378802E-2</v>
      </c>
      <c r="AN90" s="17">
        <v>0.15198461031987101</v>
      </c>
      <c r="AO90" s="17"/>
      <c r="AP90" s="17">
        <v>5.0169475806896402E-2</v>
      </c>
      <c r="AQ90" s="17">
        <v>6.2515367357876994E-2</v>
      </c>
      <c r="AR90" s="17">
        <v>9.5833686870444898E-2</v>
      </c>
      <c r="AS90" s="17"/>
      <c r="AT90" s="17">
        <v>0.11752289582442101</v>
      </c>
      <c r="AU90" s="17">
        <v>9.4407439179737498E-2</v>
      </c>
      <c r="AV90" s="17">
        <v>8.4998413329997496E-2</v>
      </c>
      <c r="AW90" s="17">
        <v>7.6352063855932295E-2</v>
      </c>
      <c r="AX90" s="17">
        <v>4.3928871750417001E-2</v>
      </c>
      <c r="AY90" s="17"/>
      <c r="AZ90" s="17">
        <v>8.6216686053431996E-2</v>
      </c>
      <c r="BA90" s="17">
        <v>0.101550542254966</v>
      </c>
      <c r="BB90" s="17">
        <v>0.19186105951755</v>
      </c>
      <c r="BC90" s="17">
        <v>8.0721090903756093E-2</v>
      </c>
      <c r="BD90" s="17">
        <v>0.111677037531243</v>
      </c>
      <c r="BE90" s="17"/>
      <c r="BF90" s="17">
        <v>0.106684221435688</v>
      </c>
      <c r="BG90" s="17">
        <v>9.7180838204797101E-2</v>
      </c>
      <c r="BH90" s="17">
        <v>8.5389138611025303E-2</v>
      </c>
      <c r="BI90" s="17">
        <v>6.9005518104257799E-2</v>
      </c>
      <c r="BJ90" s="17"/>
      <c r="BK90" s="17">
        <v>7.0525883478897003E-2</v>
      </c>
      <c r="BL90" s="17">
        <v>0.107339755795446</v>
      </c>
      <c r="BM90" s="17">
        <v>0.10025081716275699</v>
      </c>
      <c r="BN90" s="17">
        <v>9.1699731001058798E-2</v>
      </c>
      <c r="BO90" s="17">
        <v>7.5256842260704407E-2</v>
      </c>
      <c r="BP90" s="17"/>
      <c r="BQ90" s="17">
        <v>8.1123955217006605E-2</v>
      </c>
      <c r="BR90" s="17">
        <v>0.11500624663195901</v>
      </c>
      <c r="BS90" s="17"/>
      <c r="BT90" s="17">
        <v>8.81421527709884E-2</v>
      </c>
      <c r="BU90" s="17">
        <v>9.2940899191518198E-2</v>
      </c>
      <c r="BV90" s="17">
        <v>0.134231643236111</v>
      </c>
      <c r="BW90" s="17">
        <v>8.9853524346822394E-2</v>
      </c>
      <c r="BX90" s="17">
        <v>8.8171319078876306E-2</v>
      </c>
      <c r="BY90" s="17">
        <v>0.14511916895694699</v>
      </c>
    </row>
    <row r="91" spans="2:77"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row>
    <row r="92" spans="2:77" x14ac:dyDescent="0.35">
      <c r="B92" s="6" t="s">
        <v>131</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row>
    <row r="93" spans="2:77" x14ac:dyDescent="0.35">
      <c r="B93" s="24" t="s">
        <v>541</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row>
    <row r="94" spans="2:77" x14ac:dyDescent="0.35">
      <c r="B94" t="s">
        <v>127</v>
      </c>
      <c r="C94" s="17">
        <v>0.50005283519504595</v>
      </c>
      <c r="D94" s="17">
        <v>0.51152368817848703</v>
      </c>
      <c r="E94" s="17">
        <v>0.48966968725027799</v>
      </c>
      <c r="F94" s="17"/>
      <c r="G94" s="17">
        <v>0.452743769022731</v>
      </c>
      <c r="H94" s="17">
        <v>0.53966867917128103</v>
      </c>
      <c r="I94" s="17">
        <v>0.46143264120000599</v>
      </c>
      <c r="J94" s="17">
        <v>0.52547650593442496</v>
      </c>
      <c r="K94" s="17">
        <v>0.50313574579062803</v>
      </c>
      <c r="L94" s="17">
        <v>0.50972356549579101</v>
      </c>
      <c r="M94" s="17"/>
      <c r="N94" s="17">
        <v>0.54900174166553495</v>
      </c>
      <c r="O94" s="17">
        <v>0.460122023481562</v>
      </c>
      <c r="P94" s="17">
        <v>0.52097341539273601</v>
      </c>
      <c r="Q94" s="17">
        <v>0.47446527898031099</v>
      </c>
      <c r="R94" s="17"/>
      <c r="S94" s="17">
        <v>0.50732818175255801</v>
      </c>
      <c r="T94" s="17">
        <v>0.49079770293327601</v>
      </c>
      <c r="U94" s="17">
        <v>0.37858048946699702</v>
      </c>
      <c r="V94" s="17">
        <v>0.51581159583314795</v>
      </c>
      <c r="W94" s="17">
        <v>0.48590079313201401</v>
      </c>
      <c r="X94" s="17">
        <v>0.59797322021997701</v>
      </c>
      <c r="Y94" s="17">
        <v>0.53241837882795895</v>
      </c>
      <c r="Z94" s="17">
        <v>0.43571400291635698</v>
      </c>
      <c r="AA94" s="17">
        <v>0.53800561894114596</v>
      </c>
      <c r="AB94" s="17">
        <v>0.40926544534506198</v>
      </c>
      <c r="AC94" s="17">
        <v>0.52198605896074701</v>
      </c>
      <c r="AD94" s="17">
        <v>0.44158596169013797</v>
      </c>
      <c r="AE94" s="17"/>
      <c r="AF94" s="17">
        <v>0.47825725219352899</v>
      </c>
      <c r="AG94" s="17">
        <v>0.54573935033971099</v>
      </c>
      <c r="AH94" s="17">
        <v>0.43307107822059199</v>
      </c>
      <c r="AI94" s="17"/>
      <c r="AJ94" s="17">
        <v>0.23574148727334601</v>
      </c>
      <c r="AK94" s="17">
        <v>0.60199498142736096</v>
      </c>
      <c r="AL94" s="17">
        <v>0.41122757968673901</v>
      </c>
      <c r="AM94" s="17">
        <v>0.357147888867755</v>
      </c>
      <c r="AN94" s="17">
        <v>0.362774964588504</v>
      </c>
      <c r="AO94" s="17"/>
      <c r="AP94" s="17" t="s">
        <v>130</v>
      </c>
      <c r="AQ94" s="17">
        <v>0.50005283519504595</v>
      </c>
      <c r="AR94" s="17" t="s">
        <v>130</v>
      </c>
      <c r="AS94" s="17"/>
      <c r="AT94" s="17">
        <v>0.52435557046744097</v>
      </c>
      <c r="AU94" s="17">
        <v>0.47304815731047201</v>
      </c>
      <c r="AV94" s="17">
        <v>0.47897380452393601</v>
      </c>
      <c r="AW94" s="17">
        <v>0.57040637371251002</v>
      </c>
      <c r="AX94" s="17">
        <v>0.62473368787198003</v>
      </c>
      <c r="AY94" s="17"/>
      <c r="AZ94" s="17">
        <v>0.493805475470871</v>
      </c>
      <c r="BA94" s="17">
        <v>0.52817012434502697</v>
      </c>
      <c r="BB94" s="17">
        <v>0.39674189902962997</v>
      </c>
      <c r="BC94" s="17">
        <v>0.51870592166416796</v>
      </c>
      <c r="BD94" s="17">
        <v>0.50065351854220796</v>
      </c>
      <c r="BE94" s="17"/>
      <c r="BF94" s="17">
        <v>0.52661736701199102</v>
      </c>
      <c r="BG94" s="17">
        <v>0.49504442965046402</v>
      </c>
      <c r="BH94" s="17">
        <v>0.49129659855575503</v>
      </c>
      <c r="BI94" s="17">
        <v>0.51319101945640799</v>
      </c>
      <c r="BJ94" s="17"/>
      <c r="BK94" s="17">
        <v>0.53782783050066796</v>
      </c>
      <c r="BL94" s="17">
        <v>0.45309723001909202</v>
      </c>
      <c r="BM94" s="17">
        <v>0.44751266115006599</v>
      </c>
      <c r="BN94" s="17">
        <v>0.53275309841503604</v>
      </c>
      <c r="BO94" s="17">
        <v>0.73214714967672301</v>
      </c>
      <c r="BP94" s="17"/>
      <c r="BQ94" s="17">
        <v>0.52723458488748698</v>
      </c>
      <c r="BR94" s="17">
        <v>0.46144459505042501</v>
      </c>
      <c r="BS94" s="17"/>
      <c r="BT94" s="17">
        <v>0.53126412861885897</v>
      </c>
      <c r="BU94" s="17">
        <v>0.48901131712903101</v>
      </c>
      <c r="BV94" s="17">
        <v>0.45739573998455202</v>
      </c>
      <c r="BW94" s="17">
        <v>0.49709185829343699</v>
      </c>
      <c r="BX94" s="17">
        <v>0.49305226158256099</v>
      </c>
      <c r="BY94" s="17">
        <v>0.50856210552343395</v>
      </c>
    </row>
    <row r="95" spans="2:77" x14ac:dyDescent="0.35">
      <c r="B95" t="s">
        <v>128</v>
      </c>
      <c r="C95" s="17">
        <v>0.48502863308147398</v>
      </c>
      <c r="D95" s="17">
        <v>0.47594712324247901</v>
      </c>
      <c r="E95" s="17">
        <v>0.492922513886973</v>
      </c>
      <c r="F95" s="17"/>
      <c r="G95" s="17">
        <v>0.52958134533813095</v>
      </c>
      <c r="H95" s="17">
        <v>0.44669030200561299</v>
      </c>
      <c r="I95" s="17">
        <v>0.51624085715544499</v>
      </c>
      <c r="J95" s="17">
        <v>0.46404229521831097</v>
      </c>
      <c r="K95" s="17">
        <v>0.48082267712519899</v>
      </c>
      <c r="L95" s="17">
        <v>0.481099715509688</v>
      </c>
      <c r="M95" s="17"/>
      <c r="N95" s="17">
        <v>0.43903878255086698</v>
      </c>
      <c r="O95" s="17">
        <v>0.52614333627697896</v>
      </c>
      <c r="P95" s="17">
        <v>0.46764354647270701</v>
      </c>
      <c r="Q95" s="17">
        <v>0.503345919532038</v>
      </c>
      <c r="R95" s="17"/>
      <c r="S95" s="17">
        <v>0.46996783695691302</v>
      </c>
      <c r="T95" s="17">
        <v>0.49920218982515802</v>
      </c>
      <c r="U95" s="17">
        <v>0.58885566268654099</v>
      </c>
      <c r="V95" s="17">
        <v>0.46120288058884001</v>
      </c>
      <c r="W95" s="17">
        <v>0.48725526747081999</v>
      </c>
      <c r="X95" s="17">
        <v>0.39522897316538202</v>
      </c>
      <c r="Y95" s="17">
        <v>0.45286740166046702</v>
      </c>
      <c r="Z95" s="17">
        <v>0.54324959962931596</v>
      </c>
      <c r="AA95" s="17">
        <v>0.45220318983710101</v>
      </c>
      <c r="AB95" s="17">
        <v>0.59073455465493796</v>
      </c>
      <c r="AC95" s="17">
        <v>0.47801394103925299</v>
      </c>
      <c r="AD95" s="17">
        <v>0.55841403830986303</v>
      </c>
      <c r="AE95" s="17"/>
      <c r="AF95" s="17">
        <v>0.50468549468619806</v>
      </c>
      <c r="AG95" s="17">
        <v>0.444010206737813</v>
      </c>
      <c r="AH95" s="17">
        <v>0.54146044868321697</v>
      </c>
      <c r="AI95" s="17"/>
      <c r="AJ95" s="17">
        <v>0.74900519816243205</v>
      </c>
      <c r="AK95" s="17">
        <v>0.38795020207998498</v>
      </c>
      <c r="AL95" s="17">
        <v>0.57336024366553595</v>
      </c>
      <c r="AM95" s="17">
        <v>0.64285211113224505</v>
      </c>
      <c r="AN95" s="17">
        <v>0.60747788246679102</v>
      </c>
      <c r="AO95" s="17"/>
      <c r="AP95" s="17" t="s">
        <v>130</v>
      </c>
      <c r="AQ95" s="17">
        <v>0.48502863308147398</v>
      </c>
      <c r="AR95" s="17" t="s">
        <v>130</v>
      </c>
      <c r="AS95" s="17"/>
      <c r="AT95" s="17">
        <v>0.45900781037350302</v>
      </c>
      <c r="AU95" s="17">
        <v>0.50071752035245398</v>
      </c>
      <c r="AV95" s="17">
        <v>0.51003588428228097</v>
      </c>
      <c r="AW95" s="17">
        <v>0.42959362628748998</v>
      </c>
      <c r="AX95" s="17">
        <v>0.37526631212801997</v>
      </c>
      <c r="AY95" s="17"/>
      <c r="AZ95" s="17">
        <v>0.49552417255347198</v>
      </c>
      <c r="BA95" s="17">
        <v>0.45557488538542401</v>
      </c>
      <c r="BB95" s="17">
        <v>0.58542180999301097</v>
      </c>
      <c r="BC95" s="17">
        <v>0.47191504394647399</v>
      </c>
      <c r="BD95" s="17">
        <v>0.46302690437128402</v>
      </c>
      <c r="BE95" s="17"/>
      <c r="BF95" s="17">
        <v>0.45314414022386801</v>
      </c>
      <c r="BG95" s="17">
        <v>0.48589461366742398</v>
      </c>
      <c r="BH95" s="17">
        <v>0.499656502319139</v>
      </c>
      <c r="BI95" s="17">
        <v>0.482973056035019</v>
      </c>
      <c r="BJ95" s="17"/>
      <c r="BK95" s="17">
        <v>0.46217216949933199</v>
      </c>
      <c r="BL95" s="17">
        <v>0.52702707749469702</v>
      </c>
      <c r="BM95" s="17">
        <v>0.53555803887882103</v>
      </c>
      <c r="BN95" s="17">
        <v>0.452704695730623</v>
      </c>
      <c r="BO95" s="17">
        <v>0.26785285032327699</v>
      </c>
      <c r="BP95" s="17"/>
      <c r="BQ95" s="17">
        <v>0.46492194546961002</v>
      </c>
      <c r="BR95" s="17">
        <v>0.51358764170363103</v>
      </c>
      <c r="BS95" s="17"/>
      <c r="BT95" s="17">
        <v>0.45656957531039</v>
      </c>
      <c r="BU95" s="17">
        <v>0.50200696496963604</v>
      </c>
      <c r="BV95" s="17">
        <v>0.50748574727280604</v>
      </c>
      <c r="BW95" s="17">
        <v>0.48539207316358102</v>
      </c>
      <c r="BX95" s="17">
        <v>0.49265328536213798</v>
      </c>
      <c r="BY95" s="17">
        <v>0.455103058853433</v>
      </c>
    </row>
    <row r="96" spans="2:77" x14ac:dyDescent="0.35">
      <c r="B96" t="s">
        <v>92</v>
      </c>
      <c r="C96" s="17">
        <v>1.491853172348E-2</v>
      </c>
      <c r="D96" s="17">
        <v>1.2529188579034199E-2</v>
      </c>
      <c r="E96" s="17">
        <v>1.7407798862749301E-2</v>
      </c>
      <c r="F96" s="17"/>
      <c r="G96" s="17">
        <v>1.7674885639138799E-2</v>
      </c>
      <c r="H96" s="17">
        <v>1.3641018823106E-2</v>
      </c>
      <c r="I96" s="17">
        <v>2.2326501644549201E-2</v>
      </c>
      <c r="J96" s="17">
        <v>1.0481198847263999E-2</v>
      </c>
      <c r="K96" s="17">
        <v>1.6041577084173E-2</v>
      </c>
      <c r="L96" s="17">
        <v>9.1767189945212192E-3</v>
      </c>
      <c r="M96" s="17"/>
      <c r="N96" s="17">
        <v>1.19594757835987E-2</v>
      </c>
      <c r="O96" s="17">
        <v>1.37346402414585E-2</v>
      </c>
      <c r="P96" s="17">
        <v>1.1383038134557001E-2</v>
      </c>
      <c r="Q96" s="17">
        <v>2.2188801487651299E-2</v>
      </c>
      <c r="R96" s="17"/>
      <c r="S96" s="17">
        <v>2.27039812905293E-2</v>
      </c>
      <c r="T96" s="17">
        <v>1.00001072415659E-2</v>
      </c>
      <c r="U96" s="17">
        <v>3.2563847846461498E-2</v>
      </c>
      <c r="V96" s="17">
        <v>2.2985523578011601E-2</v>
      </c>
      <c r="W96" s="17">
        <v>2.6843939397165801E-2</v>
      </c>
      <c r="X96" s="17">
        <v>6.7978066146418999E-3</v>
      </c>
      <c r="Y96" s="17">
        <v>1.4714219511574001E-2</v>
      </c>
      <c r="Z96" s="17">
        <v>2.1036397454327001E-2</v>
      </c>
      <c r="AA96" s="17">
        <v>9.7911912217528707E-3</v>
      </c>
      <c r="AB96" s="17">
        <v>0</v>
      </c>
      <c r="AC96" s="17">
        <v>0</v>
      </c>
      <c r="AD96" s="17">
        <v>0</v>
      </c>
      <c r="AE96" s="17"/>
      <c r="AF96" s="17">
        <v>1.7057253120272099E-2</v>
      </c>
      <c r="AG96" s="17">
        <v>1.02504429224754E-2</v>
      </c>
      <c r="AH96" s="17">
        <v>2.54684730961908E-2</v>
      </c>
      <c r="AI96" s="17"/>
      <c r="AJ96" s="17">
        <v>1.52533145642221E-2</v>
      </c>
      <c r="AK96" s="17">
        <v>1.00548164926539E-2</v>
      </c>
      <c r="AL96" s="17">
        <v>1.54121766477245E-2</v>
      </c>
      <c r="AM96" s="17">
        <v>0</v>
      </c>
      <c r="AN96" s="17">
        <v>2.97471529447055E-2</v>
      </c>
      <c r="AO96" s="17"/>
      <c r="AP96" s="17" t="s">
        <v>130</v>
      </c>
      <c r="AQ96" s="17">
        <v>1.491853172348E-2</v>
      </c>
      <c r="AR96" s="17" t="s">
        <v>130</v>
      </c>
      <c r="AS96" s="17"/>
      <c r="AT96" s="17">
        <v>1.66366191590561E-2</v>
      </c>
      <c r="AU96" s="17">
        <v>2.62343223370737E-2</v>
      </c>
      <c r="AV96" s="17">
        <v>1.09903111937834E-2</v>
      </c>
      <c r="AW96" s="17">
        <v>0</v>
      </c>
      <c r="AX96" s="17">
        <v>0</v>
      </c>
      <c r="AY96" s="17"/>
      <c r="AZ96" s="17">
        <v>1.06703519756574E-2</v>
      </c>
      <c r="BA96" s="17">
        <v>1.62549902695482E-2</v>
      </c>
      <c r="BB96" s="17">
        <v>1.7836290977358501E-2</v>
      </c>
      <c r="BC96" s="17">
        <v>9.3790343893583993E-3</v>
      </c>
      <c r="BD96" s="17">
        <v>3.6319577086508403E-2</v>
      </c>
      <c r="BE96" s="17"/>
      <c r="BF96" s="17">
        <v>2.02384927641403E-2</v>
      </c>
      <c r="BG96" s="17">
        <v>1.90609566821121E-2</v>
      </c>
      <c r="BH96" s="17">
        <v>9.0468991251059297E-3</v>
      </c>
      <c r="BI96" s="17">
        <v>3.8359245085724499E-3</v>
      </c>
      <c r="BJ96" s="17"/>
      <c r="BK96" s="17">
        <v>0</v>
      </c>
      <c r="BL96" s="17">
        <v>1.9875692486210801E-2</v>
      </c>
      <c r="BM96" s="17">
        <v>1.6929299971113601E-2</v>
      </c>
      <c r="BN96" s="17">
        <v>1.4542205854340601E-2</v>
      </c>
      <c r="BO96" s="17">
        <v>0</v>
      </c>
      <c r="BP96" s="17"/>
      <c r="BQ96" s="17">
        <v>7.8434696429031895E-3</v>
      </c>
      <c r="BR96" s="17">
        <v>2.4967763245944199E-2</v>
      </c>
      <c r="BS96" s="17"/>
      <c r="BT96" s="17">
        <v>1.21662960707509E-2</v>
      </c>
      <c r="BU96" s="17">
        <v>8.9817179013337908E-3</v>
      </c>
      <c r="BV96" s="17">
        <v>3.5118512742642001E-2</v>
      </c>
      <c r="BW96" s="17">
        <v>1.7516068542982301E-2</v>
      </c>
      <c r="BX96" s="17">
        <v>1.42944530553009E-2</v>
      </c>
      <c r="BY96" s="17">
        <v>3.63348356231337E-2</v>
      </c>
    </row>
    <row r="97" spans="2:77" x14ac:dyDescent="0.3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row>
    <row r="98" spans="2:77" x14ac:dyDescent="0.35">
      <c r="B98" s="6" t="s">
        <v>134</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row>
    <row r="99" spans="2:77" x14ac:dyDescent="0.35">
      <c r="B99" s="24" t="s">
        <v>542</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row>
    <row r="100" spans="2:77" x14ac:dyDescent="0.35">
      <c r="B100" t="s">
        <v>132</v>
      </c>
      <c r="C100" s="17">
        <v>0.41587726320818502</v>
      </c>
      <c r="D100" s="17">
        <v>0.44636342422366798</v>
      </c>
      <c r="E100" s="17">
        <v>0.38226755518258299</v>
      </c>
      <c r="F100" s="17"/>
      <c r="G100" s="17">
        <v>0.59098118146234202</v>
      </c>
      <c r="H100" s="17">
        <v>0.52140888310031897</v>
      </c>
      <c r="I100" s="17">
        <v>0.47731409698523503</v>
      </c>
      <c r="J100" s="17">
        <v>0.39080935079425</v>
      </c>
      <c r="K100" s="17">
        <v>0.28456749669074799</v>
      </c>
      <c r="L100" s="17">
        <v>0.35993075017684201</v>
      </c>
      <c r="M100" s="17"/>
      <c r="N100" s="17">
        <v>0.41040071692077101</v>
      </c>
      <c r="O100" s="17">
        <v>0.41192689510838698</v>
      </c>
      <c r="P100" s="17">
        <v>0.40935323209378399</v>
      </c>
      <c r="Q100" s="17">
        <v>0.42256996814879999</v>
      </c>
      <c r="R100" s="17"/>
      <c r="S100" s="17">
        <v>0.48808455212334101</v>
      </c>
      <c r="T100" s="17">
        <v>0.35339553874968299</v>
      </c>
      <c r="U100" s="17">
        <v>0.35215911274025202</v>
      </c>
      <c r="V100" s="17">
        <v>0.45145254300062998</v>
      </c>
      <c r="W100" s="17">
        <v>0.41957410359255698</v>
      </c>
      <c r="X100" s="17">
        <v>0.44539958138695601</v>
      </c>
      <c r="Y100" s="17">
        <v>0.40156909621040598</v>
      </c>
      <c r="Z100" s="17">
        <v>0.44057337098160199</v>
      </c>
      <c r="AA100" s="17">
        <v>0.37279149987195698</v>
      </c>
      <c r="AB100" s="17">
        <v>0.38410848070275799</v>
      </c>
      <c r="AC100" s="17">
        <v>0.46590632852939801</v>
      </c>
      <c r="AD100" s="17">
        <v>0.47940304863084299</v>
      </c>
      <c r="AE100" s="17"/>
      <c r="AF100" s="17">
        <v>0.388980604510543</v>
      </c>
      <c r="AG100" s="17">
        <v>0.42772315739265199</v>
      </c>
      <c r="AH100" s="17">
        <v>0.53238407222404005</v>
      </c>
      <c r="AI100" s="17"/>
      <c r="AJ100" s="17">
        <v>0.409165927559344</v>
      </c>
      <c r="AK100" s="17">
        <v>0.32266200559353497</v>
      </c>
      <c r="AL100" s="17">
        <v>0.42696681142367099</v>
      </c>
      <c r="AM100" s="17">
        <v>1</v>
      </c>
      <c r="AN100" s="17">
        <v>0.52336170143749206</v>
      </c>
      <c r="AO100" s="17"/>
      <c r="AP100" s="17">
        <v>0.41587726320818502</v>
      </c>
      <c r="AQ100" s="17" t="s">
        <v>130</v>
      </c>
      <c r="AR100" s="17" t="s">
        <v>130</v>
      </c>
      <c r="AS100" s="17"/>
      <c r="AT100" s="17">
        <v>0.39147753876233699</v>
      </c>
      <c r="AU100" s="17">
        <v>0.33784855988638501</v>
      </c>
      <c r="AV100" s="17">
        <v>0.45149815955788702</v>
      </c>
      <c r="AW100" s="17">
        <v>0.53702881392566804</v>
      </c>
      <c r="AX100" s="17">
        <v>0.46411852816922899</v>
      </c>
      <c r="AY100" s="17"/>
      <c r="AZ100" s="17">
        <v>0.476937070169066</v>
      </c>
      <c r="BA100" s="17">
        <v>0.46638653564560301</v>
      </c>
      <c r="BB100" s="17">
        <v>0.39396713000401801</v>
      </c>
      <c r="BC100" s="17">
        <v>0.33264740767457801</v>
      </c>
      <c r="BD100" s="17">
        <v>0.31638506155264301</v>
      </c>
      <c r="BE100" s="17"/>
      <c r="BF100" s="17">
        <v>0.34319368356257102</v>
      </c>
      <c r="BG100" s="17">
        <v>0.446546859226988</v>
      </c>
      <c r="BH100" s="17">
        <v>0.397835976444606</v>
      </c>
      <c r="BI100" s="17">
        <v>0.41733230941990701</v>
      </c>
      <c r="BJ100" s="17"/>
      <c r="BK100" s="17">
        <v>0.31044715152334801</v>
      </c>
      <c r="BL100" s="17">
        <v>0.38217554760983002</v>
      </c>
      <c r="BM100" s="17">
        <v>0.36898427463863798</v>
      </c>
      <c r="BN100" s="17">
        <v>0.42474936590498602</v>
      </c>
      <c r="BO100" s="17">
        <v>0.54442311733738102</v>
      </c>
      <c r="BP100" s="17"/>
      <c r="BQ100" s="17">
        <v>0.40055047805625599</v>
      </c>
      <c r="BR100" s="17">
        <v>0.44174280844321001</v>
      </c>
      <c r="BS100" s="17"/>
      <c r="BT100" s="17">
        <v>0.34035426457411699</v>
      </c>
      <c r="BU100" s="17">
        <v>0.49913116296265497</v>
      </c>
      <c r="BV100" s="17">
        <v>0.47050182265821699</v>
      </c>
      <c r="BW100" s="17">
        <v>0.51464301151458802</v>
      </c>
      <c r="BX100" s="17">
        <v>0.48625315849386902</v>
      </c>
      <c r="BY100" s="17">
        <v>0.433404578766097</v>
      </c>
    </row>
    <row r="101" spans="2:77" x14ac:dyDescent="0.35">
      <c r="B101" t="s">
        <v>133</v>
      </c>
      <c r="C101" s="17">
        <v>0.55986314446838903</v>
      </c>
      <c r="D101" s="17">
        <v>0.53088440710291696</v>
      </c>
      <c r="E101" s="17">
        <v>0.59181098143315203</v>
      </c>
      <c r="F101" s="17"/>
      <c r="G101" s="17">
        <v>0.38343273912922998</v>
      </c>
      <c r="H101" s="17">
        <v>0.45586472763989</v>
      </c>
      <c r="I101" s="17">
        <v>0.51099950156576301</v>
      </c>
      <c r="J101" s="17">
        <v>0.56999818913037703</v>
      </c>
      <c r="K101" s="17">
        <v>0.70596330486516401</v>
      </c>
      <c r="L101" s="17">
        <v>0.61148259429331797</v>
      </c>
      <c r="M101" s="17"/>
      <c r="N101" s="17">
        <v>0.57353810653666204</v>
      </c>
      <c r="O101" s="17">
        <v>0.55086674096287502</v>
      </c>
      <c r="P101" s="17">
        <v>0.56448680399093898</v>
      </c>
      <c r="Q101" s="17">
        <v>0.55685154964820405</v>
      </c>
      <c r="R101" s="17"/>
      <c r="S101" s="17">
        <v>0.48825343904690899</v>
      </c>
      <c r="T101" s="17">
        <v>0.63162049253783903</v>
      </c>
      <c r="U101" s="17">
        <v>0.60146279810082603</v>
      </c>
      <c r="V101" s="17">
        <v>0.54854745699937002</v>
      </c>
      <c r="W101" s="17">
        <v>0.54528696096417895</v>
      </c>
      <c r="X101" s="17">
        <v>0.51964579221021201</v>
      </c>
      <c r="Y101" s="17">
        <v>0.58444357940908798</v>
      </c>
      <c r="Z101" s="17">
        <v>0.53423503537241301</v>
      </c>
      <c r="AA101" s="17">
        <v>0.58359439970738403</v>
      </c>
      <c r="AB101" s="17">
        <v>0.58560723944168502</v>
      </c>
      <c r="AC101" s="17">
        <v>0.53409367147060205</v>
      </c>
      <c r="AD101" s="17">
        <v>0.52059695136915796</v>
      </c>
      <c r="AE101" s="17"/>
      <c r="AF101" s="17">
        <v>0.58538796547551597</v>
      </c>
      <c r="AG101" s="17">
        <v>0.54402613835979297</v>
      </c>
      <c r="AH101" s="17">
        <v>0.45240268697258501</v>
      </c>
      <c r="AI101" s="17"/>
      <c r="AJ101" s="17">
        <v>0.56742153585375299</v>
      </c>
      <c r="AK101" s="17">
        <v>0.58140892741572603</v>
      </c>
      <c r="AL101" s="17">
        <v>0.57303318857632801</v>
      </c>
      <c r="AM101" s="17">
        <v>0</v>
      </c>
      <c r="AN101" s="17">
        <v>0.476638298562508</v>
      </c>
      <c r="AO101" s="17"/>
      <c r="AP101" s="17">
        <v>0.55986314446838903</v>
      </c>
      <c r="AQ101" s="17" t="s">
        <v>130</v>
      </c>
      <c r="AR101" s="17" t="s">
        <v>130</v>
      </c>
      <c r="AS101" s="17"/>
      <c r="AT101" s="17">
        <v>0.57293655896850904</v>
      </c>
      <c r="AU101" s="17">
        <v>0.63960795853213204</v>
      </c>
      <c r="AV101" s="17">
        <v>0.52569568998368899</v>
      </c>
      <c r="AW101" s="17">
        <v>0.44451201312079802</v>
      </c>
      <c r="AX101" s="17">
        <v>0.53588147183077095</v>
      </c>
      <c r="AY101" s="17"/>
      <c r="AZ101" s="17">
        <v>0.50075301473855605</v>
      </c>
      <c r="BA101" s="17">
        <v>0.48678150820020499</v>
      </c>
      <c r="BB101" s="17">
        <v>0.60603286999598205</v>
      </c>
      <c r="BC101" s="17">
        <v>0.64205955250408897</v>
      </c>
      <c r="BD101" s="17">
        <v>0.68361493844735699</v>
      </c>
      <c r="BE101" s="17"/>
      <c r="BF101" s="17">
        <v>0.61843290689200003</v>
      </c>
      <c r="BG101" s="17">
        <v>0.533879075916458</v>
      </c>
      <c r="BH101" s="17">
        <v>0.58154265988570297</v>
      </c>
      <c r="BI101" s="17">
        <v>0.56164294400826298</v>
      </c>
      <c r="BJ101" s="17"/>
      <c r="BK101" s="17">
        <v>0.63822337003977303</v>
      </c>
      <c r="BL101" s="17">
        <v>0.58425375256912204</v>
      </c>
      <c r="BM101" s="17">
        <v>0.60516747923162595</v>
      </c>
      <c r="BN101" s="17">
        <v>0.54847701892412704</v>
      </c>
      <c r="BO101" s="17">
        <v>0.45557688266261898</v>
      </c>
      <c r="BP101" s="17"/>
      <c r="BQ101" s="17">
        <v>0.57245534546564003</v>
      </c>
      <c r="BR101" s="17">
        <v>0.53861249462406102</v>
      </c>
      <c r="BS101" s="17"/>
      <c r="BT101" s="17">
        <v>0.63518375516630099</v>
      </c>
      <c r="BU101" s="17">
        <v>0.46815279830693901</v>
      </c>
      <c r="BV101" s="17">
        <v>0.50280463817521404</v>
      </c>
      <c r="BW101" s="17">
        <v>0.48535698848541198</v>
      </c>
      <c r="BX101" s="17">
        <v>0.48877013056641699</v>
      </c>
      <c r="BY101" s="17">
        <v>0.56659542123390305</v>
      </c>
    </row>
    <row r="102" spans="2:77" x14ac:dyDescent="0.35">
      <c r="B102" t="s">
        <v>92</v>
      </c>
      <c r="C102" s="17">
        <v>2.4259592323425401E-2</v>
      </c>
      <c r="D102" s="17">
        <v>2.2752168673414799E-2</v>
      </c>
      <c r="E102" s="17">
        <v>2.59214633842655E-2</v>
      </c>
      <c r="F102" s="17"/>
      <c r="G102" s="17">
        <v>2.55860794084279E-2</v>
      </c>
      <c r="H102" s="17">
        <v>2.2726389259791199E-2</v>
      </c>
      <c r="I102" s="17">
        <v>1.16864014490012E-2</v>
      </c>
      <c r="J102" s="17">
        <v>3.9192460075373102E-2</v>
      </c>
      <c r="K102" s="17">
        <v>9.4691984440884794E-3</v>
      </c>
      <c r="L102" s="17">
        <v>2.85866555298399E-2</v>
      </c>
      <c r="M102" s="17"/>
      <c r="N102" s="17">
        <v>1.6061176542566599E-2</v>
      </c>
      <c r="O102" s="17">
        <v>3.7206363928738197E-2</v>
      </c>
      <c r="P102" s="17">
        <v>2.6159963915277699E-2</v>
      </c>
      <c r="Q102" s="17">
        <v>2.05784822029965E-2</v>
      </c>
      <c r="R102" s="17"/>
      <c r="S102" s="17">
        <v>2.3662008829749399E-2</v>
      </c>
      <c r="T102" s="17">
        <v>1.4983968712478E-2</v>
      </c>
      <c r="U102" s="17">
        <v>4.6378089158921998E-2</v>
      </c>
      <c r="V102" s="17">
        <v>0</v>
      </c>
      <c r="W102" s="17">
        <v>3.5138935443263901E-2</v>
      </c>
      <c r="X102" s="17">
        <v>3.49546264028327E-2</v>
      </c>
      <c r="Y102" s="17">
        <v>1.3987324380505799E-2</v>
      </c>
      <c r="Z102" s="17">
        <v>2.51915936459851E-2</v>
      </c>
      <c r="AA102" s="17">
        <v>4.36141004206584E-2</v>
      </c>
      <c r="AB102" s="17">
        <v>3.0284279855556599E-2</v>
      </c>
      <c r="AC102" s="17">
        <v>0</v>
      </c>
      <c r="AD102" s="17">
        <v>0</v>
      </c>
      <c r="AE102" s="17"/>
      <c r="AF102" s="17">
        <v>2.5631430013941501E-2</v>
      </c>
      <c r="AG102" s="17">
        <v>2.8250704247555599E-2</v>
      </c>
      <c r="AH102" s="17">
        <v>1.5213240803375E-2</v>
      </c>
      <c r="AI102" s="17"/>
      <c r="AJ102" s="17">
        <v>2.3412536586903201E-2</v>
      </c>
      <c r="AK102" s="17">
        <v>9.5929066990738998E-2</v>
      </c>
      <c r="AL102" s="17">
        <v>0</v>
      </c>
      <c r="AM102" s="17">
        <v>0</v>
      </c>
      <c r="AN102" s="17">
        <v>0</v>
      </c>
      <c r="AO102" s="17"/>
      <c r="AP102" s="17">
        <v>2.4259592323425401E-2</v>
      </c>
      <c r="AQ102" s="17" t="s">
        <v>130</v>
      </c>
      <c r="AR102" s="17" t="s">
        <v>130</v>
      </c>
      <c r="AS102" s="17"/>
      <c r="AT102" s="17">
        <v>3.5585902269154701E-2</v>
      </c>
      <c r="AU102" s="17">
        <v>2.2543481581482699E-2</v>
      </c>
      <c r="AV102" s="17">
        <v>2.28061504584239E-2</v>
      </c>
      <c r="AW102" s="17">
        <v>1.84591729535338E-2</v>
      </c>
      <c r="AX102" s="17">
        <v>0</v>
      </c>
      <c r="AY102" s="17"/>
      <c r="AZ102" s="17">
        <v>2.2309915092377501E-2</v>
      </c>
      <c r="BA102" s="17">
        <v>4.6831956154191799E-2</v>
      </c>
      <c r="BB102" s="17">
        <v>0</v>
      </c>
      <c r="BC102" s="17">
        <v>2.5293039821332401E-2</v>
      </c>
      <c r="BD102" s="17">
        <v>0</v>
      </c>
      <c r="BE102" s="17"/>
      <c r="BF102" s="17">
        <v>3.83734095454294E-2</v>
      </c>
      <c r="BG102" s="17">
        <v>1.9574064856554399E-2</v>
      </c>
      <c r="BH102" s="17">
        <v>2.0621363669692E-2</v>
      </c>
      <c r="BI102" s="17">
        <v>2.1024746571830101E-2</v>
      </c>
      <c r="BJ102" s="17"/>
      <c r="BK102" s="17">
        <v>5.1329478436878899E-2</v>
      </c>
      <c r="BL102" s="17">
        <v>3.3570699821048301E-2</v>
      </c>
      <c r="BM102" s="17">
        <v>2.5848246129736099E-2</v>
      </c>
      <c r="BN102" s="17">
        <v>2.6773615170886701E-2</v>
      </c>
      <c r="BO102" s="17">
        <v>0</v>
      </c>
      <c r="BP102" s="17"/>
      <c r="BQ102" s="17">
        <v>2.6994176478103898E-2</v>
      </c>
      <c r="BR102" s="17">
        <v>1.96446969327299E-2</v>
      </c>
      <c r="BS102" s="17"/>
      <c r="BT102" s="17">
        <v>2.4461980259582201E-2</v>
      </c>
      <c r="BU102" s="17">
        <v>3.2716038730406197E-2</v>
      </c>
      <c r="BV102" s="17">
        <v>2.6693539166568699E-2</v>
      </c>
      <c r="BW102" s="17">
        <v>0</v>
      </c>
      <c r="BX102" s="17">
        <v>2.4976710939714201E-2</v>
      </c>
      <c r="BY102" s="17">
        <v>0</v>
      </c>
    </row>
    <row r="103" spans="2:77"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row>
    <row r="104" spans="2:77" x14ac:dyDescent="0.35">
      <c r="B104" s="6" t="s">
        <v>150</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row>
    <row r="105" spans="2:77" x14ac:dyDescent="0.35">
      <c r="B105" s="24" t="s">
        <v>94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row>
    <row r="106" spans="2:77" x14ac:dyDescent="0.35">
      <c r="B106" t="s">
        <v>140</v>
      </c>
      <c r="C106" s="17">
        <v>0.13924766636384001</v>
      </c>
      <c r="D106" s="17">
        <v>0.149929962086989</v>
      </c>
      <c r="E106" s="17">
        <v>0.129236206152512</v>
      </c>
      <c r="F106" s="17"/>
      <c r="G106" s="17">
        <v>0.117235465427232</v>
      </c>
      <c r="H106" s="17">
        <v>0.18334356367230301</v>
      </c>
      <c r="I106" s="17">
        <v>0.116257551988772</v>
      </c>
      <c r="J106" s="17">
        <v>0.16889014349669801</v>
      </c>
      <c r="K106" s="17">
        <v>0.10553093077844999</v>
      </c>
      <c r="L106" s="17">
        <v>0.135226084709241</v>
      </c>
      <c r="M106" s="17"/>
      <c r="N106" s="17">
        <v>0.13621437935939501</v>
      </c>
      <c r="O106" s="17">
        <v>0.13751432375123601</v>
      </c>
      <c r="P106" s="17">
        <v>0.152145808981171</v>
      </c>
      <c r="Q106" s="17">
        <v>0.13274205145983101</v>
      </c>
      <c r="R106" s="17"/>
      <c r="S106" s="17">
        <v>0.14877361447611201</v>
      </c>
      <c r="T106" s="17">
        <v>0.138558452560886</v>
      </c>
      <c r="U106" s="17">
        <v>0.12881902373574899</v>
      </c>
      <c r="V106" s="17">
        <v>0.118729990516362</v>
      </c>
      <c r="W106" s="17">
        <v>0.119488221220304</v>
      </c>
      <c r="X106" s="17">
        <v>0.15045952213095401</v>
      </c>
      <c r="Y106" s="17">
        <v>0.15512207811041301</v>
      </c>
      <c r="Z106" s="17">
        <v>0.165636590664032</v>
      </c>
      <c r="AA106" s="17">
        <v>0.170244861159733</v>
      </c>
      <c r="AB106" s="17">
        <v>0.12407594211789701</v>
      </c>
      <c r="AC106" s="17">
        <v>0.101690866338563</v>
      </c>
      <c r="AD106" s="17">
        <v>0.11653537874922799</v>
      </c>
      <c r="AE106" s="17"/>
      <c r="AF106" s="17">
        <v>0.12421075515873101</v>
      </c>
      <c r="AG106" s="17">
        <v>0.17915152697682901</v>
      </c>
      <c r="AH106" s="17">
        <v>9.0799750694288195E-2</v>
      </c>
      <c r="AI106" s="17"/>
      <c r="AJ106" s="17">
        <v>8.9533898193759898E-2</v>
      </c>
      <c r="AK106" s="17">
        <v>0.27268863088560003</v>
      </c>
      <c r="AL106" s="17">
        <v>8.6026330660705003E-2</v>
      </c>
      <c r="AM106" s="17">
        <v>0.15170363655979999</v>
      </c>
      <c r="AN106" s="17">
        <v>7.9924413228952801E-2</v>
      </c>
      <c r="AO106" s="17"/>
      <c r="AP106" s="17">
        <v>0.105558737729496</v>
      </c>
      <c r="AQ106" s="17">
        <v>0.26065553426452098</v>
      </c>
      <c r="AR106" s="17">
        <v>7.5354014031515898E-2</v>
      </c>
      <c r="AS106" s="17"/>
      <c r="AT106" s="17">
        <v>0.13593369789582199</v>
      </c>
      <c r="AU106" s="17">
        <v>0.123365088813885</v>
      </c>
      <c r="AV106" s="17">
        <v>0.14163603132098401</v>
      </c>
      <c r="AW106" s="17">
        <v>0.155744503344173</v>
      </c>
      <c r="AX106" s="17">
        <v>0.21977433408917499</v>
      </c>
      <c r="AY106" s="17"/>
      <c r="AZ106" s="17">
        <v>0.15522225182886601</v>
      </c>
      <c r="BA106" s="17">
        <v>0.121694377913247</v>
      </c>
      <c r="BB106" s="17">
        <v>0.10201253976914799</v>
      </c>
      <c r="BC106" s="17">
        <v>0.131928455772331</v>
      </c>
      <c r="BD106" s="17">
        <v>0.130142275884855</v>
      </c>
      <c r="BE106" s="17"/>
      <c r="BF106" s="17">
        <v>0.149737119414768</v>
      </c>
      <c r="BG106" s="17">
        <v>0.123631774927556</v>
      </c>
      <c r="BH106" s="17">
        <v>0.15604204618501299</v>
      </c>
      <c r="BI106" s="17">
        <v>0.15332170541621501</v>
      </c>
      <c r="BJ106" s="17"/>
      <c r="BK106" s="17">
        <v>0.241605215929282</v>
      </c>
      <c r="BL106" s="17">
        <v>0.137303888906047</v>
      </c>
      <c r="BM106" s="17">
        <v>0.122626246703237</v>
      </c>
      <c r="BN106" s="17">
        <v>0.13659437101757699</v>
      </c>
      <c r="BO106" s="17">
        <v>0.19620678568019001</v>
      </c>
      <c r="BP106" s="17"/>
      <c r="BQ106" s="17">
        <v>0.151073478407378</v>
      </c>
      <c r="BR106" s="17">
        <v>0.123230561248254</v>
      </c>
      <c r="BS106" s="17"/>
      <c r="BT106" s="17">
        <v>0.133017230830104</v>
      </c>
      <c r="BU106" s="17">
        <v>0.129614718107886</v>
      </c>
      <c r="BV106" s="17">
        <v>0.14574871943228501</v>
      </c>
      <c r="BW106" s="17">
        <v>0.17529298787427899</v>
      </c>
      <c r="BX106" s="17">
        <v>0.15130290781803299</v>
      </c>
      <c r="BY106" s="17">
        <v>0.109128661563417</v>
      </c>
    </row>
    <row r="107" spans="2:77" x14ac:dyDescent="0.35">
      <c r="B107" t="s">
        <v>141</v>
      </c>
      <c r="C107" s="17">
        <v>0.32924554436714698</v>
      </c>
      <c r="D107" s="17">
        <v>0.32759488036182199</v>
      </c>
      <c r="E107" s="17">
        <v>0.33036426660169999</v>
      </c>
      <c r="F107" s="17"/>
      <c r="G107" s="17">
        <v>0.39961177702111</v>
      </c>
      <c r="H107" s="17">
        <v>0.31964860073204199</v>
      </c>
      <c r="I107" s="17">
        <v>0.361516755634396</v>
      </c>
      <c r="J107" s="17">
        <v>0.30949192768718198</v>
      </c>
      <c r="K107" s="17">
        <v>0.28238122737315102</v>
      </c>
      <c r="L107" s="17">
        <v>0.31140341012534101</v>
      </c>
      <c r="M107" s="17"/>
      <c r="N107" s="17">
        <v>0.357646851644632</v>
      </c>
      <c r="O107" s="17">
        <v>0.32936764066215202</v>
      </c>
      <c r="P107" s="17">
        <v>0.321997477303686</v>
      </c>
      <c r="Q107" s="17">
        <v>0.30470798693135498</v>
      </c>
      <c r="R107" s="17"/>
      <c r="S107" s="17">
        <v>0.34079083476300498</v>
      </c>
      <c r="T107" s="17">
        <v>0.30891811193332203</v>
      </c>
      <c r="U107" s="17">
        <v>0.33787471426132398</v>
      </c>
      <c r="V107" s="17">
        <v>0.303078254077223</v>
      </c>
      <c r="W107" s="17">
        <v>0.38191028768725399</v>
      </c>
      <c r="X107" s="17">
        <v>0.31913773554434799</v>
      </c>
      <c r="Y107" s="17">
        <v>0.321005765279611</v>
      </c>
      <c r="Z107" s="17">
        <v>0.36825731076859702</v>
      </c>
      <c r="AA107" s="17">
        <v>0.330085711261349</v>
      </c>
      <c r="AB107" s="17">
        <v>0.32510136929759098</v>
      </c>
      <c r="AC107" s="17">
        <v>0.34043379723035699</v>
      </c>
      <c r="AD107" s="17">
        <v>0.28699427057354998</v>
      </c>
      <c r="AE107" s="17"/>
      <c r="AF107" s="17">
        <v>0.26857067302127702</v>
      </c>
      <c r="AG107" s="17">
        <v>0.368296391915303</v>
      </c>
      <c r="AH107" s="17">
        <v>0.32469511139526502</v>
      </c>
      <c r="AI107" s="17"/>
      <c r="AJ107" s="17">
        <v>0.24654326603391799</v>
      </c>
      <c r="AK107" s="17">
        <v>0.43452964516008302</v>
      </c>
      <c r="AL107" s="17">
        <v>0.43416003160841798</v>
      </c>
      <c r="AM107" s="17">
        <v>0.16105474791570701</v>
      </c>
      <c r="AN107" s="17">
        <v>0.266880262288682</v>
      </c>
      <c r="AO107" s="17"/>
      <c r="AP107" s="17">
        <v>0.22204335074825299</v>
      </c>
      <c r="AQ107" s="17">
        <v>0.50939618501968797</v>
      </c>
      <c r="AR107" s="17">
        <v>0.37109769405681398</v>
      </c>
      <c r="AS107" s="17"/>
      <c r="AT107" s="17">
        <v>0.29994628547895602</v>
      </c>
      <c r="AU107" s="17">
        <v>0.33885247188287898</v>
      </c>
      <c r="AV107" s="17">
        <v>0.34376698812062501</v>
      </c>
      <c r="AW107" s="17">
        <v>0.36296332796460301</v>
      </c>
      <c r="AX107" s="17">
        <v>0.33856479146617602</v>
      </c>
      <c r="AY107" s="17"/>
      <c r="AZ107" s="17">
        <v>0.33617027760312501</v>
      </c>
      <c r="BA107" s="17">
        <v>0.34679650279372798</v>
      </c>
      <c r="BB107" s="17">
        <v>0.388782156678876</v>
      </c>
      <c r="BC107" s="17">
        <v>0.308794326383724</v>
      </c>
      <c r="BD107" s="17">
        <v>0.29019580978849202</v>
      </c>
      <c r="BE107" s="17"/>
      <c r="BF107" s="17">
        <v>0.319193913902662</v>
      </c>
      <c r="BG107" s="17">
        <v>0.31974100972081199</v>
      </c>
      <c r="BH107" s="17">
        <v>0.34638634605238799</v>
      </c>
      <c r="BI107" s="17">
        <v>0.34049710178173598</v>
      </c>
      <c r="BJ107" s="17"/>
      <c r="BK107" s="17">
        <v>0.23595012744863</v>
      </c>
      <c r="BL107" s="17">
        <v>0.314991763964733</v>
      </c>
      <c r="BM107" s="17">
        <v>0.338203693099493</v>
      </c>
      <c r="BN107" s="17">
        <v>0.34244079721673598</v>
      </c>
      <c r="BO107" s="17">
        <v>0.29104190211023101</v>
      </c>
      <c r="BP107" s="17"/>
      <c r="BQ107" s="17">
        <v>0.33477334607753401</v>
      </c>
      <c r="BR107" s="17">
        <v>0.321758584424996</v>
      </c>
      <c r="BS107" s="17"/>
      <c r="BT107" s="17">
        <v>0.30798733122935901</v>
      </c>
      <c r="BU107" s="17">
        <v>0.36325085103941002</v>
      </c>
      <c r="BV107" s="17">
        <v>0.30619425468429001</v>
      </c>
      <c r="BW107" s="17">
        <v>0.32662076939017798</v>
      </c>
      <c r="BX107" s="17">
        <v>0.328465467416521</v>
      </c>
      <c r="BY107" s="17">
        <v>0.38588975272533599</v>
      </c>
    </row>
    <row r="108" spans="2:77" x14ac:dyDescent="0.35">
      <c r="B108" t="s">
        <v>142</v>
      </c>
      <c r="C108" s="17">
        <v>0.219257134295299</v>
      </c>
      <c r="D108" s="17">
        <v>0.206362172090096</v>
      </c>
      <c r="E108" s="17">
        <v>0.23134675235924501</v>
      </c>
      <c r="F108" s="17"/>
      <c r="G108" s="17">
        <v>0.25708673912850499</v>
      </c>
      <c r="H108" s="17">
        <v>0.22937872686366001</v>
      </c>
      <c r="I108" s="17">
        <v>0.216170730836963</v>
      </c>
      <c r="J108" s="17">
        <v>0.187068005821491</v>
      </c>
      <c r="K108" s="17">
        <v>0.24532749929197301</v>
      </c>
      <c r="L108" s="17">
        <v>0.197131062348121</v>
      </c>
      <c r="M108" s="17"/>
      <c r="N108" s="17">
        <v>0.209942054781597</v>
      </c>
      <c r="O108" s="17">
        <v>0.213266464119093</v>
      </c>
      <c r="P108" s="17">
        <v>0.21993971316348301</v>
      </c>
      <c r="Q108" s="17">
        <v>0.23594499436606201</v>
      </c>
      <c r="R108" s="17"/>
      <c r="S108" s="17">
        <v>0.24193975487658601</v>
      </c>
      <c r="T108" s="17">
        <v>0.20116600494654299</v>
      </c>
      <c r="U108" s="17">
        <v>0.22787932517908299</v>
      </c>
      <c r="V108" s="17">
        <v>0.23510394408456001</v>
      </c>
      <c r="W108" s="17">
        <v>0.18199692464206099</v>
      </c>
      <c r="X108" s="17">
        <v>0.225490531514694</v>
      </c>
      <c r="Y108" s="17">
        <v>0.20678462172343401</v>
      </c>
      <c r="Z108" s="17">
        <v>0.20419436187207499</v>
      </c>
      <c r="AA108" s="17">
        <v>0.19151114666041599</v>
      </c>
      <c r="AB108" s="17">
        <v>0.24706941910289801</v>
      </c>
      <c r="AC108" s="17">
        <v>0.229085539738488</v>
      </c>
      <c r="AD108" s="17">
        <v>0.24488714999428299</v>
      </c>
      <c r="AE108" s="17"/>
      <c r="AF108" s="17">
        <v>0.20852873990682799</v>
      </c>
      <c r="AG108" s="17">
        <v>0.19851867683941299</v>
      </c>
      <c r="AH108" s="17">
        <v>0.281657085400075</v>
      </c>
      <c r="AI108" s="17"/>
      <c r="AJ108" s="17">
        <v>0.230980520805147</v>
      </c>
      <c r="AK108" s="17">
        <v>0.16986180267377901</v>
      </c>
      <c r="AL108" s="17">
        <v>0.224473103023315</v>
      </c>
      <c r="AM108" s="17">
        <v>9.2257327468151698E-2</v>
      </c>
      <c r="AN108" s="17">
        <v>0.24779374316903599</v>
      </c>
      <c r="AO108" s="17"/>
      <c r="AP108" s="17">
        <v>0.237270781531774</v>
      </c>
      <c r="AQ108" s="17">
        <v>0.14617751290262301</v>
      </c>
      <c r="AR108" s="17">
        <v>0.26764846919822499</v>
      </c>
      <c r="AS108" s="17"/>
      <c r="AT108" s="17">
        <v>0.22927361914931499</v>
      </c>
      <c r="AU108" s="17">
        <v>0.207619867042036</v>
      </c>
      <c r="AV108" s="17">
        <v>0.229976706643548</v>
      </c>
      <c r="AW108" s="17">
        <v>0.20599920807415401</v>
      </c>
      <c r="AX108" s="17">
        <v>0.158507477717138</v>
      </c>
      <c r="AY108" s="17"/>
      <c r="AZ108" s="17">
        <v>0.21592646705266899</v>
      </c>
      <c r="BA108" s="17">
        <v>0.236554303805453</v>
      </c>
      <c r="BB108" s="17">
        <v>0.25458451318487402</v>
      </c>
      <c r="BC108" s="17">
        <v>0.196376795785107</v>
      </c>
      <c r="BD108" s="17">
        <v>0.23788158590681699</v>
      </c>
      <c r="BE108" s="17"/>
      <c r="BF108" s="17">
        <v>0.23842839228583701</v>
      </c>
      <c r="BG108" s="17">
        <v>0.23347726283386599</v>
      </c>
      <c r="BH108" s="17">
        <v>0.18051041533686399</v>
      </c>
      <c r="BI108" s="17">
        <v>0.20758673676065201</v>
      </c>
      <c r="BJ108" s="17"/>
      <c r="BK108" s="17">
        <v>0.224514674935649</v>
      </c>
      <c r="BL108" s="17">
        <v>0.24747329265285001</v>
      </c>
      <c r="BM108" s="17">
        <v>0.23445710398277</v>
      </c>
      <c r="BN108" s="17">
        <v>0.19685004430376801</v>
      </c>
      <c r="BO108" s="17">
        <v>0.18762538248664701</v>
      </c>
      <c r="BP108" s="17"/>
      <c r="BQ108" s="17">
        <v>0.213596238373914</v>
      </c>
      <c r="BR108" s="17">
        <v>0.22692435957229501</v>
      </c>
      <c r="BS108" s="17"/>
      <c r="BT108" s="17">
        <v>0.195530428893229</v>
      </c>
      <c r="BU108" s="17">
        <v>0.212329184800787</v>
      </c>
      <c r="BV108" s="17">
        <v>0.23486514633378799</v>
      </c>
      <c r="BW108" s="17">
        <v>0.245339122388537</v>
      </c>
      <c r="BX108" s="17">
        <v>0.25507788392609598</v>
      </c>
      <c r="BY108" s="17">
        <v>0.242991381501211</v>
      </c>
    </row>
    <row r="109" spans="2:77" x14ac:dyDescent="0.35">
      <c r="B109" t="s">
        <v>143</v>
      </c>
      <c r="C109" s="17">
        <v>0.146662874563801</v>
      </c>
      <c r="D109" s="17">
        <v>0.154832418436117</v>
      </c>
      <c r="E109" s="17">
        <v>0.138787015799713</v>
      </c>
      <c r="F109" s="17"/>
      <c r="G109" s="17">
        <v>0.109024022312455</v>
      </c>
      <c r="H109" s="17">
        <v>0.134780663886616</v>
      </c>
      <c r="I109" s="17">
        <v>0.139561287420088</v>
      </c>
      <c r="J109" s="17">
        <v>0.15419111898281701</v>
      </c>
      <c r="K109" s="17">
        <v>0.14544096652392299</v>
      </c>
      <c r="L109" s="17">
        <v>0.18180209327394101</v>
      </c>
      <c r="M109" s="17"/>
      <c r="N109" s="17">
        <v>0.15728831037581201</v>
      </c>
      <c r="O109" s="17">
        <v>0.14569794694482899</v>
      </c>
      <c r="P109" s="17">
        <v>0.140453608753978</v>
      </c>
      <c r="Q109" s="17">
        <v>0.142377334572443</v>
      </c>
      <c r="R109" s="17"/>
      <c r="S109" s="17">
        <v>0.13486969303391499</v>
      </c>
      <c r="T109" s="17">
        <v>0.16767364560539899</v>
      </c>
      <c r="U109" s="17">
        <v>0.10393550815541699</v>
      </c>
      <c r="V109" s="17">
        <v>0.14244972264324299</v>
      </c>
      <c r="W109" s="17">
        <v>0.14604543706025999</v>
      </c>
      <c r="X109" s="17">
        <v>0.14815728848315499</v>
      </c>
      <c r="Y109" s="17">
        <v>0.15156121936665001</v>
      </c>
      <c r="Z109" s="17">
        <v>0.128148872045135</v>
      </c>
      <c r="AA109" s="17">
        <v>0.15337194859849901</v>
      </c>
      <c r="AB109" s="17">
        <v>0.137812676489698</v>
      </c>
      <c r="AC109" s="17">
        <v>0.187202402916998</v>
      </c>
      <c r="AD109" s="17">
        <v>0.18048758180694599</v>
      </c>
      <c r="AE109" s="17"/>
      <c r="AF109" s="17">
        <v>0.173978667257155</v>
      </c>
      <c r="AG109" s="17">
        <v>0.13394021313111901</v>
      </c>
      <c r="AH109" s="17">
        <v>0.138803939614496</v>
      </c>
      <c r="AI109" s="17"/>
      <c r="AJ109" s="17">
        <v>0.207410095879282</v>
      </c>
      <c r="AK109" s="17">
        <v>6.7733520256427204E-2</v>
      </c>
      <c r="AL109" s="17">
        <v>0.13359929154481401</v>
      </c>
      <c r="AM109" s="17">
        <v>0.20753290691523599</v>
      </c>
      <c r="AN109" s="17">
        <v>0.15241784946307399</v>
      </c>
      <c r="AO109" s="17"/>
      <c r="AP109" s="17">
        <v>0.233201092911859</v>
      </c>
      <c r="AQ109" s="17">
        <v>4.5397744767483698E-2</v>
      </c>
      <c r="AR109" s="17">
        <v>0.159723520061683</v>
      </c>
      <c r="AS109" s="17"/>
      <c r="AT109" s="17">
        <v>0.14614588154565</v>
      </c>
      <c r="AU109" s="17">
        <v>0.14958432533322399</v>
      </c>
      <c r="AV109" s="17">
        <v>0.14056785029949001</v>
      </c>
      <c r="AW109" s="17">
        <v>0.15006021013798301</v>
      </c>
      <c r="AX109" s="17">
        <v>0.117642953944347</v>
      </c>
      <c r="AY109" s="17"/>
      <c r="AZ109" s="17">
        <v>0.13294760361913599</v>
      </c>
      <c r="BA109" s="17">
        <v>0.13999441012056801</v>
      </c>
      <c r="BB109" s="17">
        <v>0.13505067017163699</v>
      </c>
      <c r="BC109" s="17">
        <v>0.19033928425827901</v>
      </c>
      <c r="BD109" s="17">
        <v>0.13984051010843199</v>
      </c>
      <c r="BE109" s="17"/>
      <c r="BF109" s="17">
        <v>0.11734185584842401</v>
      </c>
      <c r="BG109" s="17">
        <v>0.15702685844113401</v>
      </c>
      <c r="BH109" s="17">
        <v>0.157893561938097</v>
      </c>
      <c r="BI109" s="17">
        <v>0.15074974342044201</v>
      </c>
      <c r="BJ109" s="17"/>
      <c r="BK109" s="17">
        <v>0.103555581269885</v>
      </c>
      <c r="BL109" s="17">
        <v>0.117209591449332</v>
      </c>
      <c r="BM109" s="17">
        <v>0.13905300738231</v>
      </c>
      <c r="BN109" s="17">
        <v>0.16702020511955201</v>
      </c>
      <c r="BO109" s="17">
        <v>0.16918927000045</v>
      </c>
      <c r="BP109" s="17"/>
      <c r="BQ109" s="17">
        <v>0.14043823988408599</v>
      </c>
      <c r="BR109" s="17">
        <v>0.15509363835439999</v>
      </c>
      <c r="BS109" s="17"/>
      <c r="BT109" s="17">
        <v>0.17692803304067101</v>
      </c>
      <c r="BU109" s="17">
        <v>0.13789937720790499</v>
      </c>
      <c r="BV109" s="17">
        <v>9.8852059879371498E-2</v>
      </c>
      <c r="BW109" s="17">
        <v>0.129234521431349</v>
      </c>
      <c r="BX109" s="17">
        <v>0.122479620252226</v>
      </c>
      <c r="BY109" s="17">
        <v>0.16068510060039101</v>
      </c>
    </row>
    <row r="110" spans="2:77" x14ac:dyDescent="0.35">
      <c r="B110" t="s">
        <v>144</v>
      </c>
      <c r="C110" s="17">
        <v>0.10956688016987701</v>
      </c>
      <c r="D110" s="17">
        <v>0.11557338591291599</v>
      </c>
      <c r="E110" s="17">
        <v>0.103806204610699</v>
      </c>
      <c r="F110" s="17"/>
      <c r="G110" s="17">
        <v>6.7216662262463103E-2</v>
      </c>
      <c r="H110" s="17">
        <v>7.2392056337967095E-2</v>
      </c>
      <c r="I110" s="17">
        <v>0.106945015228348</v>
      </c>
      <c r="J110" s="17">
        <v>0.126071035804346</v>
      </c>
      <c r="K110" s="17">
        <v>0.166533507847277</v>
      </c>
      <c r="L110" s="17">
        <v>0.118510727478598</v>
      </c>
      <c r="M110" s="17"/>
      <c r="N110" s="17">
        <v>0.100197857229642</v>
      </c>
      <c r="O110" s="17">
        <v>0.11342046609975499</v>
      </c>
      <c r="P110" s="17">
        <v>0.108273734898905</v>
      </c>
      <c r="Q110" s="17">
        <v>0.11558998768883801</v>
      </c>
      <c r="R110" s="17"/>
      <c r="S110" s="17">
        <v>7.7508856051509797E-2</v>
      </c>
      <c r="T110" s="17">
        <v>0.122575706875516</v>
      </c>
      <c r="U110" s="17">
        <v>0.142640339738204</v>
      </c>
      <c r="V110" s="17">
        <v>0.13141843908353801</v>
      </c>
      <c r="W110" s="17">
        <v>0.120192315465522</v>
      </c>
      <c r="X110" s="17">
        <v>0.10119815361752001</v>
      </c>
      <c r="Y110" s="17">
        <v>0.12143574898375301</v>
      </c>
      <c r="Z110" s="17">
        <v>9.7498976020013797E-2</v>
      </c>
      <c r="AA110" s="17">
        <v>8.7527861786458605E-2</v>
      </c>
      <c r="AB110" s="17">
        <v>0.103447956627925</v>
      </c>
      <c r="AC110" s="17">
        <v>0.114922295808774</v>
      </c>
      <c r="AD110" s="17">
        <v>0.12386962425073</v>
      </c>
      <c r="AE110" s="17"/>
      <c r="AF110" s="17">
        <v>0.17992643583928999</v>
      </c>
      <c r="AG110" s="17">
        <v>6.5606099837497794E-2</v>
      </c>
      <c r="AH110" s="17">
        <v>6.9179389561208296E-2</v>
      </c>
      <c r="AI110" s="17"/>
      <c r="AJ110" s="17">
        <v>0.18023579060390299</v>
      </c>
      <c r="AK110" s="17">
        <v>2.5479761779664999E-2</v>
      </c>
      <c r="AL110" s="17">
        <v>5.8436665888748802E-2</v>
      </c>
      <c r="AM110" s="17">
        <v>0.35091944826787402</v>
      </c>
      <c r="AN110" s="17">
        <v>0.122924336498486</v>
      </c>
      <c r="AO110" s="17"/>
      <c r="AP110" s="17">
        <v>0.160636833157632</v>
      </c>
      <c r="AQ110" s="17">
        <v>1.1170419334659201E-2</v>
      </c>
      <c r="AR110" s="17">
        <v>6.8799404868579495E-2</v>
      </c>
      <c r="AS110" s="17"/>
      <c r="AT110" s="17">
        <v>0.123241704682386</v>
      </c>
      <c r="AU110" s="17">
        <v>0.12721165429880599</v>
      </c>
      <c r="AV110" s="17">
        <v>9.4112109365018695E-2</v>
      </c>
      <c r="AW110" s="17">
        <v>8.4258022027311599E-2</v>
      </c>
      <c r="AX110" s="17">
        <v>8.5422273283458194E-2</v>
      </c>
      <c r="AY110" s="17"/>
      <c r="AZ110" s="17">
        <v>0.112798587872956</v>
      </c>
      <c r="BA110" s="17">
        <v>8.2377260305598804E-2</v>
      </c>
      <c r="BB110" s="17">
        <v>6.8854172561969296E-2</v>
      </c>
      <c r="BC110" s="17">
        <v>0.124018203647264</v>
      </c>
      <c r="BD110" s="17">
        <v>0.12274842523752599</v>
      </c>
      <c r="BE110" s="17"/>
      <c r="BF110" s="17">
        <v>0.11135928958812701</v>
      </c>
      <c r="BG110" s="17">
        <v>0.10365839974265199</v>
      </c>
      <c r="BH110" s="17">
        <v>0.121752962829039</v>
      </c>
      <c r="BI110" s="17">
        <v>0.107179443619858</v>
      </c>
      <c r="BJ110" s="17"/>
      <c r="BK110" s="17">
        <v>0.119130477045089</v>
      </c>
      <c r="BL110" s="17">
        <v>0.11649450010788601</v>
      </c>
      <c r="BM110" s="17">
        <v>0.10754310749154999</v>
      </c>
      <c r="BN110" s="17">
        <v>0.106869295649181</v>
      </c>
      <c r="BO110" s="17">
        <v>0.113813100080004</v>
      </c>
      <c r="BP110" s="17"/>
      <c r="BQ110" s="17">
        <v>0.104960214869995</v>
      </c>
      <c r="BR110" s="17">
        <v>0.115806235409829</v>
      </c>
      <c r="BS110" s="17"/>
      <c r="BT110" s="17">
        <v>0.12953565044163301</v>
      </c>
      <c r="BU110" s="17">
        <v>9.9173609147893596E-2</v>
      </c>
      <c r="BV110" s="17">
        <v>0.148478185879273</v>
      </c>
      <c r="BW110" s="17">
        <v>7.8498054992713506E-2</v>
      </c>
      <c r="BX110" s="17">
        <v>9.14496544938629E-2</v>
      </c>
      <c r="BY110" s="17">
        <v>5.03700048209864E-2</v>
      </c>
    </row>
    <row r="111" spans="2:77" x14ac:dyDescent="0.35">
      <c r="B111" t="s">
        <v>145</v>
      </c>
      <c r="C111" s="17">
        <v>5.6019900240036703E-2</v>
      </c>
      <c r="D111" s="17">
        <v>4.5707181112059299E-2</v>
      </c>
      <c r="E111" s="17">
        <v>6.6459554476131499E-2</v>
      </c>
      <c r="F111" s="17"/>
      <c r="G111" s="17">
        <v>4.9825333848235002E-2</v>
      </c>
      <c r="H111" s="17">
        <v>6.0456388507412001E-2</v>
      </c>
      <c r="I111" s="17">
        <v>5.9548658891432703E-2</v>
      </c>
      <c r="J111" s="17">
        <v>5.4287768207465198E-2</v>
      </c>
      <c r="K111" s="17">
        <v>5.4785868185226697E-2</v>
      </c>
      <c r="L111" s="17">
        <v>5.5926622064758999E-2</v>
      </c>
      <c r="M111" s="17"/>
      <c r="N111" s="17">
        <v>3.8710546608922397E-2</v>
      </c>
      <c r="O111" s="17">
        <v>6.0733158422935501E-2</v>
      </c>
      <c r="P111" s="17">
        <v>5.7189656898776899E-2</v>
      </c>
      <c r="Q111" s="17">
        <v>6.8637644981471305E-2</v>
      </c>
      <c r="R111" s="17"/>
      <c r="S111" s="17">
        <v>5.61172467988727E-2</v>
      </c>
      <c r="T111" s="17">
        <v>6.1108078078334002E-2</v>
      </c>
      <c r="U111" s="17">
        <v>5.8851088930222201E-2</v>
      </c>
      <c r="V111" s="17">
        <v>6.9219649595073707E-2</v>
      </c>
      <c r="W111" s="17">
        <v>5.0366813924598998E-2</v>
      </c>
      <c r="X111" s="17">
        <v>5.55567687093299E-2</v>
      </c>
      <c r="Y111" s="17">
        <v>4.40905665361397E-2</v>
      </c>
      <c r="Z111" s="17">
        <v>3.6263888630147699E-2</v>
      </c>
      <c r="AA111" s="17">
        <v>6.7258470533544598E-2</v>
      </c>
      <c r="AB111" s="17">
        <v>6.24926363639903E-2</v>
      </c>
      <c r="AC111" s="17">
        <v>2.6665097966820601E-2</v>
      </c>
      <c r="AD111" s="17">
        <v>4.72259946252633E-2</v>
      </c>
      <c r="AE111" s="17"/>
      <c r="AF111" s="17">
        <v>4.4784728816718702E-2</v>
      </c>
      <c r="AG111" s="17">
        <v>5.4487091299838898E-2</v>
      </c>
      <c r="AH111" s="17">
        <v>9.4864723334667403E-2</v>
      </c>
      <c r="AI111" s="17"/>
      <c r="AJ111" s="17">
        <v>4.5296428483991201E-2</v>
      </c>
      <c r="AK111" s="17">
        <v>2.97066392444452E-2</v>
      </c>
      <c r="AL111" s="17">
        <v>6.3304577273999296E-2</v>
      </c>
      <c r="AM111" s="17">
        <v>3.65319328732309E-2</v>
      </c>
      <c r="AN111" s="17">
        <v>0.13005939535177</v>
      </c>
      <c r="AO111" s="17"/>
      <c r="AP111" s="17">
        <v>4.1289203920986499E-2</v>
      </c>
      <c r="AQ111" s="17">
        <v>2.7202603711025199E-2</v>
      </c>
      <c r="AR111" s="17">
        <v>5.7376897783182799E-2</v>
      </c>
      <c r="AS111" s="17"/>
      <c r="AT111" s="17">
        <v>6.5458811247871299E-2</v>
      </c>
      <c r="AU111" s="17">
        <v>5.3366592629168701E-2</v>
      </c>
      <c r="AV111" s="17">
        <v>4.9940314250334399E-2</v>
      </c>
      <c r="AW111" s="17">
        <v>4.0974728451774703E-2</v>
      </c>
      <c r="AX111" s="17">
        <v>8.0088169499706097E-2</v>
      </c>
      <c r="AY111" s="17"/>
      <c r="AZ111" s="17">
        <v>4.6934812023247501E-2</v>
      </c>
      <c r="BA111" s="17">
        <v>7.2583145061405299E-2</v>
      </c>
      <c r="BB111" s="17">
        <v>5.0715947633495503E-2</v>
      </c>
      <c r="BC111" s="17">
        <v>4.8542934153296503E-2</v>
      </c>
      <c r="BD111" s="17">
        <v>7.9191393073877306E-2</v>
      </c>
      <c r="BE111" s="17"/>
      <c r="BF111" s="17">
        <v>6.3939428960183106E-2</v>
      </c>
      <c r="BG111" s="17">
        <v>6.24646943339809E-2</v>
      </c>
      <c r="BH111" s="17">
        <v>3.7414667658599902E-2</v>
      </c>
      <c r="BI111" s="17">
        <v>4.0665269001097099E-2</v>
      </c>
      <c r="BJ111" s="17"/>
      <c r="BK111" s="17">
        <v>7.5243923371465002E-2</v>
      </c>
      <c r="BL111" s="17">
        <v>6.6526962919151597E-2</v>
      </c>
      <c r="BM111" s="17">
        <v>5.8116841340639901E-2</v>
      </c>
      <c r="BN111" s="17">
        <v>5.0225286693185399E-2</v>
      </c>
      <c r="BO111" s="17">
        <v>4.21235596424775E-2</v>
      </c>
      <c r="BP111" s="17"/>
      <c r="BQ111" s="17">
        <v>5.5158482387093297E-2</v>
      </c>
      <c r="BR111" s="17">
        <v>5.7186620990226103E-2</v>
      </c>
      <c r="BS111" s="17"/>
      <c r="BT111" s="17">
        <v>5.7001325565002703E-2</v>
      </c>
      <c r="BU111" s="17">
        <v>5.7732259696118102E-2</v>
      </c>
      <c r="BV111" s="17">
        <v>6.5861633790992496E-2</v>
      </c>
      <c r="BW111" s="17">
        <v>4.5014543922943899E-2</v>
      </c>
      <c r="BX111" s="17">
        <v>5.1224466093260299E-2</v>
      </c>
      <c r="BY111" s="17">
        <v>5.0935098788658303E-2</v>
      </c>
    </row>
    <row r="112" spans="2:77" x14ac:dyDescent="0.35">
      <c r="B112" t="s">
        <v>146</v>
      </c>
      <c r="C112" s="17">
        <v>0.46849321073098599</v>
      </c>
      <c r="D112" s="17">
        <v>0.47752484244881099</v>
      </c>
      <c r="E112" s="17">
        <v>0.45960047275421201</v>
      </c>
      <c r="F112" s="17"/>
      <c r="G112" s="17">
        <v>0.51684724244834201</v>
      </c>
      <c r="H112" s="17">
        <v>0.50299216440434502</v>
      </c>
      <c r="I112" s="17">
        <v>0.47777430762316903</v>
      </c>
      <c r="J112" s="17">
        <v>0.47838207118388099</v>
      </c>
      <c r="K112" s="17">
        <v>0.38791215815160102</v>
      </c>
      <c r="L112" s="17">
        <v>0.44662949483458197</v>
      </c>
      <c r="M112" s="17"/>
      <c r="N112" s="17">
        <v>0.49386123100402701</v>
      </c>
      <c r="O112" s="17">
        <v>0.46688196441338797</v>
      </c>
      <c r="P112" s="17">
        <v>0.47414328628485802</v>
      </c>
      <c r="Q112" s="17">
        <v>0.43745003839118601</v>
      </c>
      <c r="R112" s="17"/>
      <c r="S112" s="17">
        <v>0.48956444923911702</v>
      </c>
      <c r="T112" s="17">
        <v>0.44747656449420797</v>
      </c>
      <c r="U112" s="17">
        <v>0.46669373799707298</v>
      </c>
      <c r="V112" s="17">
        <v>0.42180824459358501</v>
      </c>
      <c r="W112" s="17">
        <v>0.50139850890755799</v>
      </c>
      <c r="X112" s="17">
        <v>0.46959725767530103</v>
      </c>
      <c r="Y112" s="17">
        <v>0.47612784339002401</v>
      </c>
      <c r="Z112" s="17">
        <v>0.53389390143262905</v>
      </c>
      <c r="AA112" s="17">
        <v>0.50033057242108203</v>
      </c>
      <c r="AB112" s="17">
        <v>0.449177311415489</v>
      </c>
      <c r="AC112" s="17">
        <v>0.44212466356892</v>
      </c>
      <c r="AD112" s="17">
        <v>0.40352964932277802</v>
      </c>
      <c r="AE112" s="17"/>
      <c r="AF112" s="17">
        <v>0.392781428180008</v>
      </c>
      <c r="AG112" s="17">
        <v>0.54744791889213096</v>
      </c>
      <c r="AH112" s="17">
        <v>0.415494862089553</v>
      </c>
      <c r="AI112" s="17"/>
      <c r="AJ112" s="17">
        <v>0.33607716422767703</v>
      </c>
      <c r="AK112" s="17">
        <v>0.70721827604568399</v>
      </c>
      <c r="AL112" s="17">
        <v>0.52018636226912296</v>
      </c>
      <c r="AM112" s="17">
        <v>0.31275838447550702</v>
      </c>
      <c r="AN112" s="17">
        <v>0.346804675517634</v>
      </c>
      <c r="AO112" s="17"/>
      <c r="AP112" s="17">
        <v>0.32760208847774902</v>
      </c>
      <c r="AQ112" s="17">
        <v>0.77005171928420901</v>
      </c>
      <c r="AR112" s="17">
        <v>0.44645170808833001</v>
      </c>
      <c r="AS112" s="17"/>
      <c r="AT112" s="17">
        <v>0.43587998337477901</v>
      </c>
      <c r="AU112" s="17">
        <v>0.46221756069676401</v>
      </c>
      <c r="AV112" s="17">
        <v>0.48540301944160902</v>
      </c>
      <c r="AW112" s="17">
        <v>0.51870783130877596</v>
      </c>
      <c r="AX112" s="17">
        <v>0.55833912555535103</v>
      </c>
      <c r="AY112" s="17"/>
      <c r="AZ112" s="17">
        <v>0.49139252943199102</v>
      </c>
      <c r="BA112" s="17">
        <v>0.46849088070697498</v>
      </c>
      <c r="BB112" s="17">
        <v>0.49079469644802398</v>
      </c>
      <c r="BC112" s="17">
        <v>0.44072278215605398</v>
      </c>
      <c r="BD112" s="17">
        <v>0.42033808567334702</v>
      </c>
      <c r="BE112" s="17"/>
      <c r="BF112" s="17">
        <v>0.46893103331742902</v>
      </c>
      <c r="BG112" s="17">
        <v>0.44337278464836699</v>
      </c>
      <c r="BH112" s="17">
        <v>0.50242839223740099</v>
      </c>
      <c r="BI112" s="17">
        <v>0.49381880719795201</v>
      </c>
      <c r="BJ112" s="17"/>
      <c r="BK112" s="17">
        <v>0.477555343377912</v>
      </c>
      <c r="BL112" s="17">
        <v>0.452295652870781</v>
      </c>
      <c r="BM112" s="17">
        <v>0.46082993980273002</v>
      </c>
      <c r="BN112" s="17">
        <v>0.47903516823431302</v>
      </c>
      <c r="BO112" s="17">
        <v>0.48724868779042102</v>
      </c>
      <c r="BP112" s="17"/>
      <c r="BQ112" s="17">
        <v>0.48584682448491201</v>
      </c>
      <c r="BR112" s="17">
        <v>0.44498914567324999</v>
      </c>
      <c r="BS112" s="17"/>
      <c r="BT112" s="17">
        <v>0.44100456205946298</v>
      </c>
      <c r="BU112" s="17">
        <v>0.49286556914729601</v>
      </c>
      <c r="BV112" s="17">
        <v>0.45194297411657502</v>
      </c>
      <c r="BW112" s="17">
        <v>0.50191375726445697</v>
      </c>
      <c r="BX112" s="17">
        <v>0.47976837523455501</v>
      </c>
      <c r="BY112" s="17">
        <v>0.49501841428875298</v>
      </c>
    </row>
    <row r="113" spans="2:77" x14ac:dyDescent="0.35">
      <c r="B113" t="s">
        <v>147</v>
      </c>
      <c r="C113" s="17">
        <v>0.25622975473367798</v>
      </c>
      <c r="D113" s="17">
        <v>0.270405804349033</v>
      </c>
      <c r="E113" s="17">
        <v>0.24259322041041201</v>
      </c>
      <c r="F113" s="17"/>
      <c r="G113" s="17">
        <v>0.17624068457491801</v>
      </c>
      <c r="H113" s="17">
        <v>0.207172720224583</v>
      </c>
      <c r="I113" s="17">
        <v>0.24650630264843601</v>
      </c>
      <c r="J113" s="17">
        <v>0.28026215478716299</v>
      </c>
      <c r="K113" s="17">
        <v>0.31197447437119902</v>
      </c>
      <c r="L113" s="17">
        <v>0.30031282075253801</v>
      </c>
      <c r="M113" s="17"/>
      <c r="N113" s="17">
        <v>0.25748616760545401</v>
      </c>
      <c r="O113" s="17">
        <v>0.259118413044584</v>
      </c>
      <c r="P113" s="17">
        <v>0.24872734365288299</v>
      </c>
      <c r="Q113" s="17">
        <v>0.257967322261281</v>
      </c>
      <c r="R113" s="17"/>
      <c r="S113" s="17">
        <v>0.212378549085425</v>
      </c>
      <c r="T113" s="17">
        <v>0.29024935248091499</v>
      </c>
      <c r="U113" s="17">
        <v>0.246575847893621</v>
      </c>
      <c r="V113" s="17">
        <v>0.27386816172678202</v>
      </c>
      <c r="W113" s="17">
        <v>0.26623775252578202</v>
      </c>
      <c r="X113" s="17">
        <v>0.24935544210067501</v>
      </c>
      <c r="Y113" s="17">
        <v>0.27299696835040199</v>
      </c>
      <c r="Z113" s="17">
        <v>0.22564784806514901</v>
      </c>
      <c r="AA113" s="17">
        <v>0.240899810384958</v>
      </c>
      <c r="AB113" s="17">
        <v>0.241260633117623</v>
      </c>
      <c r="AC113" s="17">
        <v>0.30212469872577202</v>
      </c>
      <c r="AD113" s="17">
        <v>0.30435720605767602</v>
      </c>
      <c r="AE113" s="17"/>
      <c r="AF113" s="17">
        <v>0.35390510309644502</v>
      </c>
      <c r="AG113" s="17">
        <v>0.199546312968616</v>
      </c>
      <c r="AH113" s="17">
        <v>0.207983329175704</v>
      </c>
      <c r="AI113" s="17"/>
      <c r="AJ113" s="17">
        <v>0.38764588648318399</v>
      </c>
      <c r="AK113" s="17">
        <v>9.3213282036092193E-2</v>
      </c>
      <c r="AL113" s="17">
        <v>0.192035957433563</v>
      </c>
      <c r="AM113" s="17">
        <v>0.55845235518311098</v>
      </c>
      <c r="AN113" s="17">
        <v>0.27534218596156002</v>
      </c>
      <c r="AO113" s="17"/>
      <c r="AP113" s="17">
        <v>0.39383792606949097</v>
      </c>
      <c r="AQ113" s="17">
        <v>5.6568164102142902E-2</v>
      </c>
      <c r="AR113" s="17">
        <v>0.22852292493026299</v>
      </c>
      <c r="AS113" s="17"/>
      <c r="AT113" s="17">
        <v>0.26938758622803499</v>
      </c>
      <c r="AU113" s="17">
        <v>0.27679597963203101</v>
      </c>
      <c r="AV113" s="17">
        <v>0.234679959664508</v>
      </c>
      <c r="AW113" s="17">
        <v>0.23431823216529499</v>
      </c>
      <c r="AX113" s="17">
        <v>0.20306522722780501</v>
      </c>
      <c r="AY113" s="17"/>
      <c r="AZ113" s="17">
        <v>0.24574619149209201</v>
      </c>
      <c r="BA113" s="17">
        <v>0.22237167042616601</v>
      </c>
      <c r="BB113" s="17">
        <v>0.20390484273360601</v>
      </c>
      <c r="BC113" s="17">
        <v>0.31435748790554202</v>
      </c>
      <c r="BD113" s="17">
        <v>0.26258893534595801</v>
      </c>
      <c r="BE113" s="17"/>
      <c r="BF113" s="17">
        <v>0.22870114543655101</v>
      </c>
      <c r="BG113" s="17">
        <v>0.26068525818378602</v>
      </c>
      <c r="BH113" s="17">
        <v>0.27964652476713497</v>
      </c>
      <c r="BI113" s="17">
        <v>0.25792918704029999</v>
      </c>
      <c r="BJ113" s="17"/>
      <c r="BK113" s="17">
        <v>0.22268605831497401</v>
      </c>
      <c r="BL113" s="17">
        <v>0.233704091557218</v>
      </c>
      <c r="BM113" s="17">
        <v>0.24659611487385999</v>
      </c>
      <c r="BN113" s="17">
        <v>0.27388950076873297</v>
      </c>
      <c r="BO113" s="17">
        <v>0.28300237008045398</v>
      </c>
      <c r="BP113" s="17"/>
      <c r="BQ113" s="17">
        <v>0.24539845475408101</v>
      </c>
      <c r="BR113" s="17">
        <v>0.27089987376422903</v>
      </c>
      <c r="BS113" s="17"/>
      <c r="BT113" s="17">
        <v>0.30646368348230502</v>
      </c>
      <c r="BU113" s="17">
        <v>0.23707298635579899</v>
      </c>
      <c r="BV113" s="17">
        <v>0.24733024575864501</v>
      </c>
      <c r="BW113" s="17">
        <v>0.20773257642406201</v>
      </c>
      <c r="BX113" s="17">
        <v>0.213929274746089</v>
      </c>
      <c r="BY113" s="17">
        <v>0.21105510542137801</v>
      </c>
    </row>
    <row r="114" spans="2:77" x14ac:dyDescent="0.35">
      <c r="B114" t="s">
        <v>148</v>
      </c>
      <c r="C114" s="17">
        <v>0.212263455997309</v>
      </c>
      <c r="D114" s="17">
        <v>0.207119038099778</v>
      </c>
      <c r="E114" s="17">
        <v>0.2170072523438</v>
      </c>
      <c r="F114" s="17"/>
      <c r="G114" s="17">
        <v>0.34060655787342398</v>
      </c>
      <c r="H114" s="17">
        <v>0.29581944417976203</v>
      </c>
      <c r="I114" s="17">
        <v>0.23126800497473299</v>
      </c>
      <c r="J114" s="17">
        <v>0.198119916396718</v>
      </c>
      <c r="K114" s="17">
        <v>7.5937683780401402E-2</v>
      </c>
      <c r="L114" s="17">
        <v>0.14631667408204399</v>
      </c>
      <c r="M114" s="17"/>
      <c r="N114" s="17">
        <v>0.236375063398573</v>
      </c>
      <c r="O114" s="17">
        <v>0.20776355136880401</v>
      </c>
      <c r="P114" s="17">
        <v>0.22541594263197501</v>
      </c>
      <c r="Q114" s="17">
        <v>0.17948271612990499</v>
      </c>
      <c r="R114" s="17"/>
      <c r="S114" s="17">
        <v>0.27718590015369199</v>
      </c>
      <c r="T114" s="17">
        <v>0.15722721201329301</v>
      </c>
      <c r="U114" s="17">
        <v>0.22011789010345201</v>
      </c>
      <c r="V114" s="17">
        <v>0.14794008286680299</v>
      </c>
      <c r="W114" s="17">
        <v>0.235160756381776</v>
      </c>
      <c r="X114" s="17">
        <v>0.22024181557462699</v>
      </c>
      <c r="Y114" s="17">
        <v>0.20313087503962199</v>
      </c>
      <c r="Z114" s="17">
        <v>0.30824605336748001</v>
      </c>
      <c r="AA114" s="17">
        <v>0.25943076203612397</v>
      </c>
      <c r="AB114" s="17">
        <v>0.207916678297866</v>
      </c>
      <c r="AC114" s="17">
        <v>0.139999964843148</v>
      </c>
      <c r="AD114" s="17">
        <v>9.9172443265102397E-2</v>
      </c>
      <c r="AE114" s="17"/>
      <c r="AF114" s="17">
        <v>3.8876325083563097E-2</v>
      </c>
      <c r="AG114" s="17">
        <v>0.34790160592351499</v>
      </c>
      <c r="AH114" s="17">
        <v>0.207511532913849</v>
      </c>
      <c r="AI114" s="17"/>
      <c r="AJ114" s="17">
        <v>-5.1568722255507002E-2</v>
      </c>
      <c r="AK114" s="17">
        <v>0.61400499400959097</v>
      </c>
      <c r="AL114" s="17">
        <v>0.32815040483556002</v>
      </c>
      <c r="AM114" s="17">
        <v>-0.24569397070760399</v>
      </c>
      <c r="AN114" s="17">
        <v>7.1462489556074593E-2</v>
      </c>
      <c r="AO114" s="17"/>
      <c r="AP114" s="17">
        <v>-6.62358375917418E-2</v>
      </c>
      <c r="AQ114" s="17">
        <v>0.71348355518206596</v>
      </c>
      <c r="AR114" s="17">
        <v>0.21792878315806699</v>
      </c>
      <c r="AS114" s="17"/>
      <c r="AT114" s="17">
        <v>0.16649239714674399</v>
      </c>
      <c r="AU114" s="17">
        <v>0.185421581064734</v>
      </c>
      <c r="AV114" s="17">
        <v>0.25072305977710102</v>
      </c>
      <c r="AW114" s="17">
        <v>0.284389599143481</v>
      </c>
      <c r="AX114" s="17">
        <v>0.35527389832754602</v>
      </c>
      <c r="AY114" s="17"/>
      <c r="AZ114" s="17">
        <v>0.24564633793989801</v>
      </c>
      <c r="BA114" s="17">
        <v>0.24611921028080899</v>
      </c>
      <c r="BB114" s="17">
        <v>0.286889853714418</v>
      </c>
      <c r="BC114" s="17">
        <v>0.12636529425051199</v>
      </c>
      <c r="BD114" s="17">
        <v>0.15774915032738901</v>
      </c>
      <c r="BE114" s="17"/>
      <c r="BF114" s="17">
        <v>0.24022988788087901</v>
      </c>
      <c r="BG114" s="17">
        <v>0.182687526464582</v>
      </c>
      <c r="BH114" s="17">
        <v>0.22278186747026499</v>
      </c>
      <c r="BI114" s="17">
        <v>0.235889620157652</v>
      </c>
      <c r="BJ114" s="17"/>
      <c r="BK114" s="17">
        <v>0.25486928506293799</v>
      </c>
      <c r="BL114" s="17">
        <v>0.218591561313563</v>
      </c>
      <c r="BM114" s="17">
        <v>0.21423382492887</v>
      </c>
      <c r="BN114" s="17">
        <v>0.20514566746557999</v>
      </c>
      <c r="BO114" s="17">
        <v>0.20424631770996701</v>
      </c>
      <c r="BP114" s="17"/>
      <c r="BQ114" s="17">
        <v>0.240448369730831</v>
      </c>
      <c r="BR114" s="17">
        <v>0.17408927190902099</v>
      </c>
      <c r="BS114" s="17"/>
      <c r="BT114" s="17">
        <v>0.13454087857715899</v>
      </c>
      <c r="BU114" s="17">
        <v>0.25579258279149703</v>
      </c>
      <c r="BV114" s="17">
        <v>0.20461272835793101</v>
      </c>
      <c r="BW114" s="17">
        <v>0.29418118084039402</v>
      </c>
      <c r="BX114" s="17">
        <v>0.26583910048846499</v>
      </c>
      <c r="BY114" s="17">
        <v>0.28396330886737597</v>
      </c>
    </row>
    <row r="115" spans="2:77" x14ac:dyDescent="0.35">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row>
    <row r="116" spans="2:77" x14ac:dyDescent="0.35">
      <c r="B116" s="6" t="s">
        <v>151</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row>
    <row r="117" spans="2:77" x14ac:dyDescent="0.35">
      <c r="B117" s="24" t="s">
        <v>94</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row>
    <row r="118" spans="2:77" x14ac:dyDescent="0.35">
      <c r="B118" t="s">
        <v>140</v>
      </c>
      <c r="C118" s="17">
        <v>0.16127808410456501</v>
      </c>
      <c r="D118" s="17">
        <v>0.16442827402712401</v>
      </c>
      <c r="E118" s="17">
        <v>0.15764818656357901</v>
      </c>
      <c r="F118" s="17"/>
      <c r="G118" s="17">
        <v>0.146255217720208</v>
      </c>
      <c r="H118" s="17">
        <v>0.14142194637720801</v>
      </c>
      <c r="I118" s="17">
        <v>0.18304340225676999</v>
      </c>
      <c r="J118" s="17">
        <v>0.165373921288299</v>
      </c>
      <c r="K118" s="17">
        <v>0.190639702794377</v>
      </c>
      <c r="L118" s="17">
        <v>0.14677839407111701</v>
      </c>
      <c r="M118" s="17"/>
      <c r="N118" s="17">
        <v>0.116735714903967</v>
      </c>
      <c r="O118" s="17">
        <v>0.15276835423426899</v>
      </c>
      <c r="P118" s="17">
        <v>0.18624447299791499</v>
      </c>
      <c r="Q118" s="17">
        <v>0.19651678230928499</v>
      </c>
      <c r="R118" s="17"/>
      <c r="S118" s="17">
        <v>0.135611700185919</v>
      </c>
      <c r="T118" s="17">
        <v>0.15437997431641401</v>
      </c>
      <c r="U118" s="17">
        <v>0.17113578903056201</v>
      </c>
      <c r="V118" s="17">
        <v>0.18039021236224401</v>
      </c>
      <c r="W118" s="17">
        <v>0.16749482323284301</v>
      </c>
      <c r="X118" s="17">
        <v>0.166552535418383</v>
      </c>
      <c r="Y118" s="17">
        <v>0.184208236776506</v>
      </c>
      <c r="Z118" s="17">
        <v>0.113416106461459</v>
      </c>
      <c r="AA118" s="17">
        <v>0.14449962834704899</v>
      </c>
      <c r="AB118" s="17">
        <v>0.18796547783407699</v>
      </c>
      <c r="AC118" s="17">
        <v>0.13542875903439</v>
      </c>
      <c r="AD118" s="17">
        <v>0.223868293886336</v>
      </c>
      <c r="AE118" s="17"/>
      <c r="AF118" s="17">
        <v>0.21178872357329301</v>
      </c>
      <c r="AG118" s="17">
        <v>0.11470100141020401</v>
      </c>
      <c r="AH118" s="17">
        <v>0.19846984485891001</v>
      </c>
      <c r="AI118" s="17"/>
      <c r="AJ118" s="17">
        <v>0.17201370699593499</v>
      </c>
      <c r="AK118" s="17">
        <v>9.6122437152899198E-2</v>
      </c>
      <c r="AL118" s="17">
        <v>0.10039076800718499</v>
      </c>
      <c r="AM118" s="17">
        <v>0.34706182999403201</v>
      </c>
      <c r="AN118" s="17">
        <v>0.26206743921595099</v>
      </c>
      <c r="AO118" s="17"/>
      <c r="AP118" s="17">
        <v>0.109324577673519</v>
      </c>
      <c r="AQ118" s="17">
        <v>6.8337225367869195E-2</v>
      </c>
      <c r="AR118" s="17">
        <v>0.15424044372083301</v>
      </c>
      <c r="AS118" s="17"/>
      <c r="AT118" s="17">
        <v>0.20324957537558599</v>
      </c>
      <c r="AU118" s="17">
        <v>0.17409745694974099</v>
      </c>
      <c r="AV118" s="17">
        <v>0.12923828265854101</v>
      </c>
      <c r="AW118" s="17">
        <v>0.10016249948759599</v>
      </c>
      <c r="AX118" s="17">
        <v>9.5564483299301201E-2</v>
      </c>
      <c r="AY118" s="17"/>
      <c r="AZ118" s="17">
        <v>0.166649111348698</v>
      </c>
      <c r="BA118" s="17">
        <v>0.164797235557681</v>
      </c>
      <c r="BB118" s="17">
        <v>9.4716437002802994E-2</v>
      </c>
      <c r="BC118" s="17">
        <v>0.14230368128805701</v>
      </c>
      <c r="BD118" s="17">
        <v>0.19071864532375099</v>
      </c>
      <c r="BE118" s="17"/>
      <c r="BF118" s="17">
        <v>0.19794815009856201</v>
      </c>
      <c r="BG118" s="17">
        <v>0.156705556231961</v>
      </c>
      <c r="BH118" s="17">
        <v>0.15395938244831001</v>
      </c>
      <c r="BI118" s="17">
        <v>0.13053221637048901</v>
      </c>
      <c r="BJ118" s="17"/>
      <c r="BK118" s="17">
        <v>0.31246489172034803</v>
      </c>
      <c r="BL118" s="17">
        <v>0.208770683808091</v>
      </c>
      <c r="BM118" s="17">
        <v>0.16007469799673399</v>
      </c>
      <c r="BN118" s="17">
        <v>0.13113187761203901</v>
      </c>
      <c r="BO118" s="17">
        <v>0.14418355227912399</v>
      </c>
      <c r="BP118" s="17"/>
      <c r="BQ118" s="17">
        <v>0.158389840137455</v>
      </c>
      <c r="BR118" s="17">
        <v>0.16518997675517799</v>
      </c>
      <c r="BS118" s="17"/>
      <c r="BT118" s="17">
        <v>0.14611538131367199</v>
      </c>
      <c r="BU118" s="17">
        <v>0.166480452229783</v>
      </c>
      <c r="BV118" s="17">
        <v>0.23441517445898999</v>
      </c>
      <c r="BW118" s="17">
        <v>0.18069923069465799</v>
      </c>
      <c r="BX118" s="17">
        <v>0.14097703459652799</v>
      </c>
      <c r="BY118" s="17">
        <v>0.17700638339590599</v>
      </c>
    </row>
    <row r="119" spans="2:77" x14ac:dyDescent="0.35">
      <c r="B119" t="s">
        <v>141</v>
      </c>
      <c r="C119" s="17">
        <v>0.30301783112119701</v>
      </c>
      <c r="D119" s="17">
        <v>0.286922304410897</v>
      </c>
      <c r="E119" s="17">
        <v>0.318403085537599</v>
      </c>
      <c r="F119" s="17"/>
      <c r="G119" s="17">
        <v>0.27473906789983499</v>
      </c>
      <c r="H119" s="17">
        <v>0.31070959130195702</v>
      </c>
      <c r="I119" s="17">
        <v>0.32231083000870497</v>
      </c>
      <c r="J119" s="17">
        <v>0.26554633004093903</v>
      </c>
      <c r="K119" s="17">
        <v>0.34339906731702502</v>
      </c>
      <c r="L119" s="17">
        <v>0.30349131900946302</v>
      </c>
      <c r="M119" s="17"/>
      <c r="N119" s="17">
        <v>0.28608404808002502</v>
      </c>
      <c r="O119" s="17">
        <v>0.29299340946811497</v>
      </c>
      <c r="P119" s="17">
        <v>0.32187954712857397</v>
      </c>
      <c r="Q119" s="17">
        <v>0.31648418691799501</v>
      </c>
      <c r="R119" s="17"/>
      <c r="S119" s="17">
        <v>0.30545893740633601</v>
      </c>
      <c r="T119" s="17">
        <v>0.309854300246929</v>
      </c>
      <c r="U119" s="17">
        <v>0.30240740421569301</v>
      </c>
      <c r="V119" s="17">
        <v>0.33708152822296</v>
      </c>
      <c r="W119" s="17">
        <v>0.28710460378867098</v>
      </c>
      <c r="X119" s="17">
        <v>0.246980803906585</v>
      </c>
      <c r="Y119" s="17">
        <v>0.29222467561886201</v>
      </c>
      <c r="Z119" s="17">
        <v>0.25231904235781699</v>
      </c>
      <c r="AA119" s="17">
        <v>0.30808999385490798</v>
      </c>
      <c r="AB119" s="17">
        <v>0.28850955907180198</v>
      </c>
      <c r="AC119" s="17">
        <v>0.34905357607612802</v>
      </c>
      <c r="AD119" s="17">
        <v>0.41168681039436</v>
      </c>
      <c r="AE119" s="17"/>
      <c r="AF119" s="17">
        <v>0.321778746468661</v>
      </c>
      <c r="AG119" s="17">
        <v>0.29411635577012002</v>
      </c>
      <c r="AH119" s="17">
        <v>0.28881519884707602</v>
      </c>
      <c r="AI119" s="17"/>
      <c r="AJ119" s="17">
        <v>0.338512299080724</v>
      </c>
      <c r="AK119" s="17">
        <v>0.24878141177244401</v>
      </c>
      <c r="AL119" s="17">
        <v>0.291537357021041</v>
      </c>
      <c r="AM119" s="17">
        <v>0.24771969207349701</v>
      </c>
      <c r="AN119" s="17">
        <v>0.30617916857913602</v>
      </c>
      <c r="AO119" s="17"/>
      <c r="AP119" s="17">
        <v>0.306746188601978</v>
      </c>
      <c r="AQ119" s="17">
        <v>0.22756671480084101</v>
      </c>
      <c r="AR119" s="17">
        <v>0.33364356832125502</v>
      </c>
      <c r="AS119" s="17"/>
      <c r="AT119" s="17">
        <v>0.32131162709369898</v>
      </c>
      <c r="AU119" s="17">
        <v>0.305306042799522</v>
      </c>
      <c r="AV119" s="17">
        <v>0.30529876029290498</v>
      </c>
      <c r="AW119" s="17">
        <v>0.28292888467983102</v>
      </c>
      <c r="AX119" s="17">
        <v>0.173057279032165</v>
      </c>
      <c r="AY119" s="17"/>
      <c r="AZ119" s="17">
        <v>0.28460170099793303</v>
      </c>
      <c r="BA119" s="17">
        <v>0.317561554586897</v>
      </c>
      <c r="BB119" s="17">
        <v>0.27140395521292199</v>
      </c>
      <c r="BC119" s="17">
        <v>0.32030385417747598</v>
      </c>
      <c r="BD119" s="17">
        <v>0.33805872979839602</v>
      </c>
      <c r="BE119" s="17"/>
      <c r="BF119" s="17">
        <v>0.30842162350685598</v>
      </c>
      <c r="BG119" s="17">
        <v>0.30158090151885703</v>
      </c>
      <c r="BH119" s="17">
        <v>0.30891692953815703</v>
      </c>
      <c r="BI119" s="17">
        <v>0.29235364965175598</v>
      </c>
      <c r="BJ119" s="17"/>
      <c r="BK119" s="17">
        <v>0.304629076098826</v>
      </c>
      <c r="BL119" s="17">
        <v>0.30909555095504898</v>
      </c>
      <c r="BM119" s="17">
        <v>0.309466338612298</v>
      </c>
      <c r="BN119" s="17">
        <v>0.30150626513573597</v>
      </c>
      <c r="BO119" s="17">
        <v>0.26308804746062298</v>
      </c>
      <c r="BP119" s="17"/>
      <c r="BQ119" s="17">
        <v>0.30641453700421201</v>
      </c>
      <c r="BR119" s="17">
        <v>0.29841726796539197</v>
      </c>
      <c r="BS119" s="17"/>
      <c r="BT119" s="17">
        <v>0.31294475513598702</v>
      </c>
      <c r="BU119" s="17">
        <v>0.30855683498309999</v>
      </c>
      <c r="BV119" s="17">
        <v>0.26471059938031999</v>
      </c>
      <c r="BW119" s="17">
        <v>0.292139868421947</v>
      </c>
      <c r="BX119" s="17">
        <v>0.30500153111064399</v>
      </c>
      <c r="BY119" s="17">
        <v>0.26237657641370499</v>
      </c>
    </row>
    <row r="120" spans="2:77" x14ac:dyDescent="0.35">
      <c r="B120" t="s">
        <v>142</v>
      </c>
      <c r="C120" s="17">
        <v>0.18773995601959201</v>
      </c>
      <c r="D120" s="17">
        <v>0.18595641913438399</v>
      </c>
      <c r="E120" s="17">
        <v>0.190224113437298</v>
      </c>
      <c r="F120" s="17"/>
      <c r="G120" s="17">
        <v>0.23685982184835999</v>
      </c>
      <c r="H120" s="17">
        <v>0.18682955256102801</v>
      </c>
      <c r="I120" s="17">
        <v>0.17712480647547199</v>
      </c>
      <c r="J120" s="17">
        <v>0.17326447582271201</v>
      </c>
      <c r="K120" s="17">
        <v>0.184883975796379</v>
      </c>
      <c r="L120" s="17">
        <v>0.178050784037524</v>
      </c>
      <c r="M120" s="17"/>
      <c r="N120" s="17">
        <v>0.177677283068681</v>
      </c>
      <c r="O120" s="17">
        <v>0.18690248842361501</v>
      </c>
      <c r="P120" s="17">
        <v>0.188767449067899</v>
      </c>
      <c r="Q120" s="17">
        <v>0.198000974511955</v>
      </c>
      <c r="R120" s="17"/>
      <c r="S120" s="17">
        <v>0.20434074849568201</v>
      </c>
      <c r="T120" s="17">
        <v>0.193325542373738</v>
      </c>
      <c r="U120" s="17">
        <v>0.19254967244497601</v>
      </c>
      <c r="V120" s="17">
        <v>0.153515553064757</v>
      </c>
      <c r="W120" s="17">
        <v>0.193833899366426</v>
      </c>
      <c r="X120" s="17">
        <v>0.198450527537919</v>
      </c>
      <c r="Y120" s="17">
        <v>0.190459715738651</v>
      </c>
      <c r="Z120" s="17">
        <v>0.233289139787204</v>
      </c>
      <c r="AA120" s="17">
        <v>0.20054523985959699</v>
      </c>
      <c r="AB120" s="17">
        <v>0.185175134982871</v>
      </c>
      <c r="AC120" s="17">
        <v>0.121178493246894</v>
      </c>
      <c r="AD120" s="17">
        <v>0.13306490163469001</v>
      </c>
      <c r="AE120" s="17"/>
      <c r="AF120" s="17">
        <v>0.170391457922803</v>
      </c>
      <c r="AG120" s="17">
        <v>0.17826903145974199</v>
      </c>
      <c r="AH120" s="17">
        <v>0.22407316459940299</v>
      </c>
      <c r="AI120" s="17"/>
      <c r="AJ120" s="17">
        <v>0.179108559150951</v>
      </c>
      <c r="AK120" s="17">
        <v>0.196336305492466</v>
      </c>
      <c r="AL120" s="17">
        <v>0.19971704368243001</v>
      </c>
      <c r="AM120" s="17">
        <v>0.17531628251275</v>
      </c>
      <c r="AN120" s="17">
        <v>0.18437535268244501</v>
      </c>
      <c r="AO120" s="17"/>
      <c r="AP120" s="17">
        <v>0.20122306638877399</v>
      </c>
      <c r="AQ120" s="17">
        <v>0.20833839131378901</v>
      </c>
      <c r="AR120" s="17">
        <v>0.18431561874696401</v>
      </c>
      <c r="AS120" s="17"/>
      <c r="AT120" s="17">
        <v>0.19342263408925001</v>
      </c>
      <c r="AU120" s="17">
        <v>0.193992333608312</v>
      </c>
      <c r="AV120" s="17">
        <v>0.191975337142232</v>
      </c>
      <c r="AW120" s="17">
        <v>0.17433669824147599</v>
      </c>
      <c r="AX120" s="17">
        <v>0.173882520846978</v>
      </c>
      <c r="AY120" s="17"/>
      <c r="AZ120" s="17">
        <v>0.184682054092878</v>
      </c>
      <c r="BA120" s="17">
        <v>0.185837550297205</v>
      </c>
      <c r="BB120" s="17">
        <v>0.27502129651853202</v>
      </c>
      <c r="BC120" s="17">
        <v>0.17333436230846899</v>
      </c>
      <c r="BD120" s="17">
        <v>0.19011206171171199</v>
      </c>
      <c r="BE120" s="17"/>
      <c r="BF120" s="17">
        <v>0.19401577686715499</v>
      </c>
      <c r="BG120" s="17">
        <v>0.20948329982288999</v>
      </c>
      <c r="BH120" s="17">
        <v>0.16586641685071599</v>
      </c>
      <c r="BI120" s="17">
        <v>0.15572128961166101</v>
      </c>
      <c r="BJ120" s="17"/>
      <c r="BK120" s="17">
        <v>0.15490252080480901</v>
      </c>
      <c r="BL120" s="17">
        <v>0.16863864453112701</v>
      </c>
      <c r="BM120" s="17">
        <v>0.208249855785967</v>
      </c>
      <c r="BN120" s="17">
        <v>0.176909940792113</v>
      </c>
      <c r="BO120" s="17">
        <v>0.19282970059702501</v>
      </c>
      <c r="BP120" s="17"/>
      <c r="BQ120" s="17">
        <v>0.18211200232606001</v>
      </c>
      <c r="BR120" s="17">
        <v>0.19536256371562599</v>
      </c>
      <c r="BS120" s="17"/>
      <c r="BT120" s="17">
        <v>0.18500284886652901</v>
      </c>
      <c r="BU120" s="17">
        <v>0.164070132692305</v>
      </c>
      <c r="BV120" s="17">
        <v>0.20222717150601199</v>
      </c>
      <c r="BW120" s="17">
        <v>0.20717739093950099</v>
      </c>
      <c r="BX120" s="17">
        <v>0.20938493886887599</v>
      </c>
      <c r="BY120" s="17">
        <v>0.181933237247138</v>
      </c>
    </row>
    <row r="121" spans="2:77" x14ac:dyDescent="0.35">
      <c r="B121" t="s">
        <v>143</v>
      </c>
      <c r="C121" s="17">
        <v>0.19829374252587001</v>
      </c>
      <c r="D121" s="17">
        <v>0.203177209162341</v>
      </c>
      <c r="E121" s="17">
        <v>0.19271408420636599</v>
      </c>
      <c r="F121" s="17"/>
      <c r="G121" s="17">
        <v>0.20612777099596699</v>
      </c>
      <c r="H121" s="17">
        <v>0.18317805175728</v>
      </c>
      <c r="I121" s="17">
        <v>0.179077662181956</v>
      </c>
      <c r="J121" s="17">
        <v>0.22878248722790701</v>
      </c>
      <c r="K121" s="17">
        <v>0.15673130461000001</v>
      </c>
      <c r="L121" s="17">
        <v>0.223860345977068</v>
      </c>
      <c r="M121" s="17"/>
      <c r="N121" s="17">
        <v>0.242712608012491</v>
      </c>
      <c r="O121" s="17">
        <v>0.21388019117889201</v>
      </c>
      <c r="P121" s="17">
        <v>0.159845971702884</v>
      </c>
      <c r="Q121" s="17">
        <v>0.16575235328892701</v>
      </c>
      <c r="R121" s="17"/>
      <c r="S121" s="17">
        <v>0.20366412639564299</v>
      </c>
      <c r="T121" s="17">
        <v>0.19764472672562</v>
      </c>
      <c r="U121" s="17">
        <v>0.17842693618188399</v>
      </c>
      <c r="V121" s="17">
        <v>0.205326153753497</v>
      </c>
      <c r="W121" s="17">
        <v>0.193927403473826</v>
      </c>
      <c r="X121" s="17">
        <v>0.240682323690041</v>
      </c>
      <c r="Y121" s="17">
        <v>0.19042475616462601</v>
      </c>
      <c r="Z121" s="17">
        <v>0.206659429351883</v>
      </c>
      <c r="AA121" s="17">
        <v>0.20309763251466201</v>
      </c>
      <c r="AB121" s="17">
        <v>0.17883552807405201</v>
      </c>
      <c r="AC121" s="17">
        <v>0.209183005566626</v>
      </c>
      <c r="AD121" s="17">
        <v>0.12331452019825299</v>
      </c>
      <c r="AE121" s="17"/>
      <c r="AF121" s="17">
        <v>0.171396989750219</v>
      </c>
      <c r="AG121" s="17">
        <v>0.22747362653217901</v>
      </c>
      <c r="AH121" s="17">
        <v>0.17297950700792</v>
      </c>
      <c r="AI121" s="17"/>
      <c r="AJ121" s="17">
        <v>0.18021040216452799</v>
      </c>
      <c r="AK121" s="17">
        <v>0.25271717710487202</v>
      </c>
      <c r="AL121" s="17">
        <v>0.25797012743313202</v>
      </c>
      <c r="AM121" s="17">
        <v>0.108371167999153</v>
      </c>
      <c r="AN121" s="17">
        <v>0.13909183641276601</v>
      </c>
      <c r="AO121" s="17"/>
      <c r="AP121" s="17">
        <v>0.21408496798759499</v>
      </c>
      <c r="AQ121" s="17">
        <v>0.28497276742092298</v>
      </c>
      <c r="AR121" s="17">
        <v>0.207759527259819</v>
      </c>
      <c r="AS121" s="17"/>
      <c r="AT121" s="17">
        <v>0.16577357336322401</v>
      </c>
      <c r="AU121" s="17">
        <v>0.19221007387890199</v>
      </c>
      <c r="AV121" s="17">
        <v>0.209142494547811</v>
      </c>
      <c r="AW121" s="17">
        <v>0.23268795399778699</v>
      </c>
      <c r="AX121" s="17">
        <v>0.331459155747719</v>
      </c>
      <c r="AY121" s="17"/>
      <c r="AZ121" s="17">
        <v>0.19706407087642999</v>
      </c>
      <c r="BA121" s="17">
        <v>0.19504691108330099</v>
      </c>
      <c r="BB121" s="17">
        <v>0.20808892173153901</v>
      </c>
      <c r="BC121" s="17">
        <v>0.22394190206481199</v>
      </c>
      <c r="BD121" s="17">
        <v>0.16342877298517</v>
      </c>
      <c r="BE121" s="17"/>
      <c r="BF121" s="17">
        <v>0.15493172086496501</v>
      </c>
      <c r="BG121" s="17">
        <v>0.19332793966442</v>
      </c>
      <c r="BH121" s="17">
        <v>0.22091603788884201</v>
      </c>
      <c r="BI121" s="17">
        <v>0.235564033195406</v>
      </c>
      <c r="BJ121" s="17"/>
      <c r="BK121" s="17">
        <v>0.110142500922578</v>
      </c>
      <c r="BL121" s="17">
        <v>0.162184793882241</v>
      </c>
      <c r="BM121" s="17">
        <v>0.192113725528755</v>
      </c>
      <c r="BN121" s="17">
        <v>0.23024977236584701</v>
      </c>
      <c r="BO121" s="17">
        <v>0.190794217878443</v>
      </c>
      <c r="BP121" s="17"/>
      <c r="BQ121" s="17">
        <v>0.19535693466861401</v>
      </c>
      <c r="BR121" s="17">
        <v>0.20227141103444901</v>
      </c>
      <c r="BS121" s="17"/>
      <c r="BT121" s="17">
        <v>0.20396863371238799</v>
      </c>
      <c r="BU121" s="17">
        <v>0.219159881427614</v>
      </c>
      <c r="BV121" s="17">
        <v>0.155560266448628</v>
      </c>
      <c r="BW121" s="17">
        <v>0.189533898876941</v>
      </c>
      <c r="BX121" s="17">
        <v>0.17344172645395001</v>
      </c>
      <c r="BY121" s="17">
        <v>0.24841982794793699</v>
      </c>
    </row>
    <row r="122" spans="2:77" x14ac:dyDescent="0.35">
      <c r="B122" t="s">
        <v>144</v>
      </c>
      <c r="C122" s="17">
        <v>0.132116115448496</v>
      </c>
      <c r="D122" s="17">
        <v>0.14421378135459401</v>
      </c>
      <c r="E122" s="17">
        <v>0.121142060292745</v>
      </c>
      <c r="F122" s="17"/>
      <c r="G122" s="17">
        <v>0.117050826620304</v>
      </c>
      <c r="H122" s="17">
        <v>0.15409503316144599</v>
      </c>
      <c r="I122" s="17">
        <v>0.123320178487087</v>
      </c>
      <c r="J122" s="17">
        <v>0.14771156990523501</v>
      </c>
      <c r="K122" s="17">
        <v>0.106763431851558</v>
      </c>
      <c r="L122" s="17">
        <v>0.13572505965113699</v>
      </c>
      <c r="M122" s="17"/>
      <c r="N122" s="17">
        <v>0.16273025675937</v>
      </c>
      <c r="O122" s="17">
        <v>0.134123124840481</v>
      </c>
      <c r="P122" s="17">
        <v>0.125875606805601</v>
      </c>
      <c r="Q122" s="17">
        <v>0.103371246487185</v>
      </c>
      <c r="R122" s="17"/>
      <c r="S122" s="17">
        <v>0.13808076735038899</v>
      </c>
      <c r="T122" s="17">
        <v>0.127009681557614</v>
      </c>
      <c r="U122" s="17">
        <v>0.15160187947510401</v>
      </c>
      <c r="V122" s="17">
        <v>0.10978485971946</v>
      </c>
      <c r="W122" s="17">
        <v>0.13625078882813099</v>
      </c>
      <c r="X122" s="17">
        <v>0.134313856052169</v>
      </c>
      <c r="Y122" s="17">
        <v>0.115646796414448</v>
      </c>
      <c r="Z122" s="17">
        <v>0.16970572343503701</v>
      </c>
      <c r="AA122" s="17">
        <v>0.118410947766753</v>
      </c>
      <c r="AB122" s="17">
        <v>0.13881480468500501</v>
      </c>
      <c r="AC122" s="17">
        <v>0.16363251617211899</v>
      </c>
      <c r="AD122" s="17">
        <v>9.6784533275669896E-2</v>
      </c>
      <c r="AE122" s="17"/>
      <c r="AF122" s="17">
        <v>0.112015590898524</v>
      </c>
      <c r="AG122" s="17">
        <v>0.16633895793787301</v>
      </c>
      <c r="AH122" s="17">
        <v>9.4248352412897904E-2</v>
      </c>
      <c r="AI122" s="17"/>
      <c r="AJ122" s="17">
        <v>0.11862621968619699</v>
      </c>
      <c r="AK122" s="17">
        <v>0.19181970939898699</v>
      </c>
      <c r="AL122" s="17">
        <v>0.141559830858943</v>
      </c>
      <c r="AM122" s="17">
        <v>0.121531027420568</v>
      </c>
      <c r="AN122" s="17">
        <v>7.9378692434395201E-2</v>
      </c>
      <c r="AO122" s="17"/>
      <c r="AP122" s="17">
        <v>0.16012802900916301</v>
      </c>
      <c r="AQ122" s="17">
        <v>0.19503684158545601</v>
      </c>
      <c r="AR122" s="17">
        <v>0.102886218708585</v>
      </c>
      <c r="AS122" s="17"/>
      <c r="AT122" s="17">
        <v>9.7746335449931707E-2</v>
      </c>
      <c r="AU122" s="17">
        <v>0.116178504692134</v>
      </c>
      <c r="AV122" s="17">
        <v>0.15015657054017401</v>
      </c>
      <c r="AW122" s="17">
        <v>0.19643857931453301</v>
      </c>
      <c r="AX122" s="17">
        <v>0.17906926827351999</v>
      </c>
      <c r="AY122" s="17"/>
      <c r="AZ122" s="17">
        <v>0.14890417611663201</v>
      </c>
      <c r="BA122" s="17">
        <v>0.119477164065244</v>
      </c>
      <c r="BB122" s="17">
        <v>0.123588641042364</v>
      </c>
      <c r="BC122" s="17">
        <v>0.12871304243262299</v>
      </c>
      <c r="BD122" s="17">
        <v>9.8445016884946196E-2</v>
      </c>
      <c r="BE122" s="17"/>
      <c r="BF122" s="17">
        <v>0.121737002650149</v>
      </c>
      <c r="BG122" s="17">
        <v>0.11900407529167099</v>
      </c>
      <c r="BH122" s="17">
        <v>0.13905957265253999</v>
      </c>
      <c r="BI122" s="17">
        <v>0.173790553724121</v>
      </c>
      <c r="BJ122" s="17"/>
      <c r="BK122" s="17">
        <v>8.9363294875884403E-2</v>
      </c>
      <c r="BL122" s="17">
        <v>0.13651848803544001</v>
      </c>
      <c r="BM122" s="17">
        <v>0.11020560262875401</v>
      </c>
      <c r="BN122" s="17">
        <v>0.14433003659231</v>
      </c>
      <c r="BO122" s="17">
        <v>0.19409083379363801</v>
      </c>
      <c r="BP122" s="17"/>
      <c r="BQ122" s="17">
        <v>0.14117218660856501</v>
      </c>
      <c r="BR122" s="17">
        <v>0.119850400149536</v>
      </c>
      <c r="BS122" s="17"/>
      <c r="BT122" s="17">
        <v>0.13649238986706599</v>
      </c>
      <c r="BU122" s="17">
        <v>0.12596660032094301</v>
      </c>
      <c r="BV122" s="17">
        <v>0.111280715897576</v>
      </c>
      <c r="BW122" s="17">
        <v>0.125504833484991</v>
      </c>
      <c r="BX122" s="17">
        <v>0.15079902504798301</v>
      </c>
      <c r="BY122" s="17">
        <v>9.5955060816126203E-2</v>
      </c>
    </row>
    <row r="123" spans="2:77" x14ac:dyDescent="0.35">
      <c r="B123" t="s">
        <v>145</v>
      </c>
      <c r="C123" s="17">
        <v>1.7554270780280899E-2</v>
      </c>
      <c r="D123" s="17">
        <v>1.5302011910660499E-2</v>
      </c>
      <c r="E123" s="17">
        <v>1.9868469962412601E-2</v>
      </c>
      <c r="F123" s="17"/>
      <c r="G123" s="17">
        <v>1.8967294915325499E-2</v>
      </c>
      <c r="H123" s="17">
        <v>2.3765824841081501E-2</v>
      </c>
      <c r="I123" s="17">
        <v>1.5123120590009099E-2</v>
      </c>
      <c r="J123" s="17">
        <v>1.93212157149086E-2</v>
      </c>
      <c r="K123" s="17">
        <v>1.75825176306613E-2</v>
      </c>
      <c r="L123" s="17">
        <v>1.20940972536923E-2</v>
      </c>
      <c r="M123" s="17"/>
      <c r="N123" s="17">
        <v>1.40600891754664E-2</v>
      </c>
      <c r="O123" s="17">
        <v>1.93324318546289E-2</v>
      </c>
      <c r="P123" s="17">
        <v>1.7386952297127299E-2</v>
      </c>
      <c r="Q123" s="17">
        <v>1.9874456484653101E-2</v>
      </c>
      <c r="R123" s="17"/>
      <c r="S123" s="17">
        <v>1.28437201660317E-2</v>
      </c>
      <c r="T123" s="17">
        <v>1.7785774779685199E-2</v>
      </c>
      <c r="U123" s="17">
        <v>3.87831865178125E-3</v>
      </c>
      <c r="V123" s="17">
        <v>1.3901692877081999E-2</v>
      </c>
      <c r="W123" s="17">
        <v>2.1388481310103302E-2</v>
      </c>
      <c r="X123" s="17">
        <v>1.3019953394902599E-2</v>
      </c>
      <c r="Y123" s="17">
        <v>2.7035819286905498E-2</v>
      </c>
      <c r="Z123" s="17">
        <v>2.4610558606600001E-2</v>
      </c>
      <c r="AA123" s="17">
        <v>2.5356557657030199E-2</v>
      </c>
      <c r="AB123" s="17">
        <v>2.0699495352192801E-2</v>
      </c>
      <c r="AC123" s="17">
        <v>2.1523649903841799E-2</v>
      </c>
      <c r="AD123" s="17">
        <v>1.12809406106908E-2</v>
      </c>
      <c r="AE123" s="17"/>
      <c r="AF123" s="17">
        <v>1.26284913864991E-2</v>
      </c>
      <c r="AG123" s="17">
        <v>1.9101026889881301E-2</v>
      </c>
      <c r="AH123" s="17">
        <v>2.1413932273793498E-2</v>
      </c>
      <c r="AI123" s="17"/>
      <c r="AJ123" s="17">
        <v>1.1528812921664E-2</v>
      </c>
      <c r="AK123" s="17">
        <v>1.42229590783313E-2</v>
      </c>
      <c r="AL123" s="17">
        <v>8.8248729972682204E-3</v>
      </c>
      <c r="AM123" s="17">
        <v>0</v>
      </c>
      <c r="AN123" s="17">
        <v>2.89075106753055E-2</v>
      </c>
      <c r="AO123" s="17"/>
      <c r="AP123" s="17">
        <v>8.4931703389710695E-3</v>
      </c>
      <c r="AQ123" s="17">
        <v>1.5748059511122299E-2</v>
      </c>
      <c r="AR123" s="17">
        <v>1.7154623242543299E-2</v>
      </c>
      <c r="AS123" s="17"/>
      <c r="AT123" s="17">
        <v>1.8496254628308301E-2</v>
      </c>
      <c r="AU123" s="17">
        <v>1.8215588071386998E-2</v>
      </c>
      <c r="AV123" s="17">
        <v>1.4188554818337199E-2</v>
      </c>
      <c r="AW123" s="17">
        <v>1.34453842787772E-2</v>
      </c>
      <c r="AX123" s="17">
        <v>4.6967292800316703E-2</v>
      </c>
      <c r="AY123" s="17"/>
      <c r="AZ123" s="17">
        <v>1.8098886567429098E-2</v>
      </c>
      <c r="BA123" s="17">
        <v>1.72795844096728E-2</v>
      </c>
      <c r="BB123" s="17">
        <v>2.7180748491839601E-2</v>
      </c>
      <c r="BC123" s="17">
        <v>1.1403157728562799E-2</v>
      </c>
      <c r="BD123" s="17">
        <v>1.9236773296024901E-2</v>
      </c>
      <c r="BE123" s="17"/>
      <c r="BF123" s="17">
        <v>2.2945726012313698E-2</v>
      </c>
      <c r="BG123" s="17">
        <v>1.9898227470201101E-2</v>
      </c>
      <c r="BH123" s="17">
        <v>1.1281660621434099E-2</v>
      </c>
      <c r="BI123" s="17">
        <v>1.20382574465672E-2</v>
      </c>
      <c r="BJ123" s="17"/>
      <c r="BK123" s="17">
        <v>2.8497715577555101E-2</v>
      </c>
      <c r="BL123" s="17">
        <v>1.47918387880525E-2</v>
      </c>
      <c r="BM123" s="17">
        <v>1.9889779447492501E-2</v>
      </c>
      <c r="BN123" s="17">
        <v>1.5872107501954901E-2</v>
      </c>
      <c r="BO123" s="17">
        <v>1.50136479911468E-2</v>
      </c>
      <c r="BP123" s="17"/>
      <c r="BQ123" s="17">
        <v>1.6554499255094501E-2</v>
      </c>
      <c r="BR123" s="17">
        <v>1.8908380379818301E-2</v>
      </c>
      <c r="BS123" s="17"/>
      <c r="BT123" s="17">
        <v>1.54759911043564E-2</v>
      </c>
      <c r="BU123" s="17">
        <v>1.5766098346254701E-2</v>
      </c>
      <c r="BV123" s="17">
        <v>3.1806072308473397E-2</v>
      </c>
      <c r="BW123" s="17">
        <v>4.9447775819623802E-3</v>
      </c>
      <c r="BX123" s="17">
        <v>2.0395743922019299E-2</v>
      </c>
      <c r="BY123" s="17">
        <v>3.4308914179188701E-2</v>
      </c>
    </row>
    <row r="124" spans="2:77" x14ac:dyDescent="0.35">
      <c r="B124" t="s">
        <v>146</v>
      </c>
      <c r="C124" s="17">
        <v>0.46429591522576102</v>
      </c>
      <c r="D124" s="17">
        <v>0.45135057843802101</v>
      </c>
      <c r="E124" s="17">
        <v>0.47605127210117798</v>
      </c>
      <c r="F124" s="17"/>
      <c r="G124" s="17">
        <v>0.42099428562004398</v>
      </c>
      <c r="H124" s="17">
        <v>0.45213153767916497</v>
      </c>
      <c r="I124" s="17">
        <v>0.50535423226547505</v>
      </c>
      <c r="J124" s="17">
        <v>0.430920251329237</v>
      </c>
      <c r="K124" s="17">
        <v>0.53403877011140199</v>
      </c>
      <c r="L124" s="17">
        <v>0.45026971308058</v>
      </c>
      <c r="M124" s="17"/>
      <c r="N124" s="17">
        <v>0.40281976298399202</v>
      </c>
      <c r="O124" s="17">
        <v>0.44576176370238402</v>
      </c>
      <c r="P124" s="17">
        <v>0.50812402012648905</v>
      </c>
      <c r="Q124" s="17">
        <v>0.51300096922728</v>
      </c>
      <c r="R124" s="17"/>
      <c r="S124" s="17">
        <v>0.44107063759225501</v>
      </c>
      <c r="T124" s="17">
        <v>0.46423427456334299</v>
      </c>
      <c r="U124" s="17">
        <v>0.47354319324625499</v>
      </c>
      <c r="V124" s="17">
        <v>0.51747174058520495</v>
      </c>
      <c r="W124" s="17">
        <v>0.45459942702151401</v>
      </c>
      <c r="X124" s="17">
        <v>0.413533339324968</v>
      </c>
      <c r="Y124" s="17">
        <v>0.476432912395369</v>
      </c>
      <c r="Z124" s="17">
        <v>0.36573514881927599</v>
      </c>
      <c r="AA124" s="17">
        <v>0.45258962220195698</v>
      </c>
      <c r="AB124" s="17">
        <v>0.476475036905879</v>
      </c>
      <c r="AC124" s="17">
        <v>0.48448233511051803</v>
      </c>
      <c r="AD124" s="17">
        <v>0.63555510428069595</v>
      </c>
      <c r="AE124" s="17"/>
      <c r="AF124" s="17">
        <v>0.53356747004195504</v>
      </c>
      <c r="AG124" s="17">
        <v>0.40881735718032503</v>
      </c>
      <c r="AH124" s="17">
        <v>0.48728504370598602</v>
      </c>
      <c r="AI124" s="17"/>
      <c r="AJ124" s="17">
        <v>0.51052600607665999</v>
      </c>
      <c r="AK124" s="17">
        <v>0.34490384892534298</v>
      </c>
      <c r="AL124" s="17">
        <v>0.39192812502822599</v>
      </c>
      <c r="AM124" s="17">
        <v>0.59478152206752899</v>
      </c>
      <c r="AN124" s="17">
        <v>0.56824660779508795</v>
      </c>
      <c r="AO124" s="17"/>
      <c r="AP124" s="17">
        <v>0.41607076627549699</v>
      </c>
      <c r="AQ124" s="17">
        <v>0.29590394016871002</v>
      </c>
      <c r="AR124" s="17">
        <v>0.48788401204208798</v>
      </c>
      <c r="AS124" s="17"/>
      <c r="AT124" s="17">
        <v>0.52456120246928495</v>
      </c>
      <c r="AU124" s="17">
        <v>0.47940349974926399</v>
      </c>
      <c r="AV124" s="17">
        <v>0.43453704295144702</v>
      </c>
      <c r="AW124" s="17">
        <v>0.383091384167427</v>
      </c>
      <c r="AX124" s="17">
        <v>0.26862176233146601</v>
      </c>
      <c r="AY124" s="17"/>
      <c r="AZ124" s="17">
        <v>0.451250812346631</v>
      </c>
      <c r="BA124" s="17">
        <v>0.482358790144578</v>
      </c>
      <c r="BB124" s="17">
        <v>0.36612039221572501</v>
      </c>
      <c r="BC124" s="17">
        <v>0.46260753546553302</v>
      </c>
      <c r="BD124" s="17">
        <v>0.52877737512214695</v>
      </c>
      <c r="BE124" s="17"/>
      <c r="BF124" s="17">
        <v>0.50636977360541802</v>
      </c>
      <c r="BG124" s="17">
        <v>0.458286457750818</v>
      </c>
      <c r="BH124" s="17">
        <v>0.462876311986468</v>
      </c>
      <c r="BI124" s="17">
        <v>0.42288586602224398</v>
      </c>
      <c r="BJ124" s="17"/>
      <c r="BK124" s="17">
        <v>0.61709396781917303</v>
      </c>
      <c r="BL124" s="17">
        <v>0.51786623476313998</v>
      </c>
      <c r="BM124" s="17">
        <v>0.46954103660903201</v>
      </c>
      <c r="BN124" s="17">
        <v>0.43263814274777501</v>
      </c>
      <c r="BO124" s="17">
        <v>0.40727159973974703</v>
      </c>
      <c r="BP124" s="17"/>
      <c r="BQ124" s="17">
        <v>0.464804377141667</v>
      </c>
      <c r="BR124" s="17">
        <v>0.46360724472057002</v>
      </c>
      <c r="BS124" s="17"/>
      <c r="BT124" s="17">
        <v>0.45906013644965898</v>
      </c>
      <c r="BU124" s="17">
        <v>0.47503728721288302</v>
      </c>
      <c r="BV124" s="17">
        <v>0.499125773839311</v>
      </c>
      <c r="BW124" s="17">
        <v>0.47283909911660499</v>
      </c>
      <c r="BX124" s="17">
        <v>0.44597856570717198</v>
      </c>
      <c r="BY124" s="17">
        <v>0.43938295980961101</v>
      </c>
    </row>
    <row r="125" spans="2:77" x14ac:dyDescent="0.35">
      <c r="B125" t="s">
        <v>147</v>
      </c>
      <c r="C125" s="17">
        <v>0.33040985797436601</v>
      </c>
      <c r="D125" s="17">
        <v>0.34739099051693401</v>
      </c>
      <c r="E125" s="17">
        <v>0.31385614449911098</v>
      </c>
      <c r="F125" s="17"/>
      <c r="G125" s="17">
        <v>0.32317859761627099</v>
      </c>
      <c r="H125" s="17">
        <v>0.33727308491872598</v>
      </c>
      <c r="I125" s="17">
        <v>0.30239784066904302</v>
      </c>
      <c r="J125" s="17">
        <v>0.37649405713314199</v>
      </c>
      <c r="K125" s="17">
        <v>0.26349473646155802</v>
      </c>
      <c r="L125" s="17">
        <v>0.35958540562820401</v>
      </c>
      <c r="M125" s="17"/>
      <c r="N125" s="17">
        <v>0.40544286477186098</v>
      </c>
      <c r="O125" s="17">
        <v>0.34800331601937301</v>
      </c>
      <c r="P125" s="17">
        <v>0.28572157850848501</v>
      </c>
      <c r="Q125" s="17">
        <v>0.269123599776111</v>
      </c>
      <c r="R125" s="17"/>
      <c r="S125" s="17">
        <v>0.34174489374603201</v>
      </c>
      <c r="T125" s="17">
        <v>0.324654408283234</v>
      </c>
      <c r="U125" s="17">
        <v>0.33002881565698799</v>
      </c>
      <c r="V125" s="17">
        <v>0.315111013472957</v>
      </c>
      <c r="W125" s="17">
        <v>0.330178192301957</v>
      </c>
      <c r="X125" s="17">
        <v>0.37499617974221</v>
      </c>
      <c r="Y125" s="17">
        <v>0.30607155257907498</v>
      </c>
      <c r="Z125" s="17">
        <v>0.37636515278692001</v>
      </c>
      <c r="AA125" s="17">
        <v>0.32150858028141499</v>
      </c>
      <c r="AB125" s="17">
        <v>0.31765033275905702</v>
      </c>
      <c r="AC125" s="17">
        <v>0.37281552173874599</v>
      </c>
      <c r="AD125" s="17">
        <v>0.220099053473923</v>
      </c>
      <c r="AE125" s="17"/>
      <c r="AF125" s="17">
        <v>0.28341258064874297</v>
      </c>
      <c r="AG125" s="17">
        <v>0.39381258447005202</v>
      </c>
      <c r="AH125" s="17">
        <v>0.267227859420818</v>
      </c>
      <c r="AI125" s="17"/>
      <c r="AJ125" s="17">
        <v>0.29883662185072501</v>
      </c>
      <c r="AK125" s="17">
        <v>0.44453688650385897</v>
      </c>
      <c r="AL125" s="17">
        <v>0.39952995829207499</v>
      </c>
      <c r="AM125" s="17">
        <v>0.22990219541972101</v>
      </c>
      <c r="AN125" s="17">
        <v>0.218470528847162</v>
      </c>
      <c r="AO125" s="17"/>
      <c r="AP125" s="17">
        <v>0.37421299699675797</v>
      </c>
      <c r="AQ125" s="17">
        <v>0.48000960900637901</v>
      </c>
      <c r="AR125" s="17">
        <v>0.310645745968405</v>
      </c>
      <c r="AS125" s="17"/>
      <c r="AT125" s="17">
        <v>0.26351990881315601</v>
      </c>
      <c r="AU125" s="17">
        <v>0.30838857857103702</v>
      </c>
      <c r="AV125" s="17">
        <v>0.35929906508798398</v>
      </c>
      <c r="AW125" s="17">
        <v>0.42912653331231998</v>
      </c>
      <c r="AX125" s="17">
        <v>0.51052842402123899</v>
      </c>
      <c r="AY125" s="17"/>
      <c r="AZ125" s="17">
        <v>0.345968246993062</v>
      </c>
      <c r="BA125" s="17">
        <v>0.31452407514854402</v>
      </c>
      <c r="BB125" s="17">
        <v>0.33167756277390298</v>
      </c>
      <c r="BC125" s="17">
        <v>0.35265494449743501</v>
      </c>
      <c r="BD125" s="17">
        <v>0.261873789870116</v>
      </c>
      <c r="BE125" s="17"/>
      <c r="BF125" s="17">
        <v>0.27666872351511401</v>
      </c>
      <c r="BG125" s="17">
        <v>0.31233201495609098</v>
      </c>
      <c r="BH125" s="17">
        <v>0.359975610541382</v>
      </c>
      <c r="BI125" s="17">
        <v>0.40935458691952697</v>
      </c>
      <c r="BJ125" s="17"/>
      <c r="BK125" s="17">
        <v>0.199505795798462</v>
      </c>
      <c r="BL125" s="17">
        <v>0.29870328191767997</v>
      </c>
      <c r="BM125" s="17">
        <v>0.302319328157509</v>
      </c>
      <c r="BN125" s="17">
        <v>0.37457980895815701</v>
      </c>
      <c r="BO125" s="17">
        <v>0.38488505167208098</v>
      </c>
      <c r="BP125" s="17"/>
      <c r="BQ125" s="17">
        <v>0.33652912127717799</v>
      </c>
      <c r="BR125" s="17">
        <v>0.32212181118398597</v>
      </c>
      <c r="BS125" s="17"/>
      <c r="BT125" s="17">
        <v>0.34046102357945501</v>
      </c>
      <c r="BU125" s="17">
        <v>0.34512648174855698</v>
      </c>
      <c r="BV125" s="17">
        <v>0.26684098234620401</v>
      </c>
      <c r="BW125" s="17">
        <v>0.31503873236193197</v>
      </c>
      <c r="BX125" s="17">
        <v>0.32424075150193299</v>
      </c>
      <c r="BY125" s="17">
        <v>0.34437488876406303</v>
      </c>
    </row>
    <row r="126" spans="2:77" x14ac:dyDescent="0.35">
      <c r="B126" t="s">
        <v>148</v>
      </c>
      <c r="C126" s="17">
        <v>0.13388605725139499</v>
      </c>
      <c r="D126" s="17">
        <v>0.103959587921087</v>
      </c>
      <c r="E126" s="17">
        <v>0.162195127602067</v>
      </c>
      <c r="F126" s="17"/>
      <c r="G126" s="17">
        <v>9.7815688003773202E-2</v>
      </c>
      <c r="H126" s="17">
        <v>0.114858452760439</v>
      </c>
      <c r="I126" s="17">
        <v>0.202956391596432</v>
      </c>
      <c r="J126" s="17">
        <v>5.4426194196095602E-2</v>
      </c>
      <c r="K126" s="17">
        <v>0.27054403364984397</v>
      </c>
      <c r="L126" s="17">
        <v>9.0684307452375504E-2</v>
      </c>
      <c r="M126" s="17"/>
      <c r="N126" s="17">
        <v>-2.6231017878688401E-3</v>
      </c>
      <c r="O126" s="17">
        <v>9.7758447683010799E-2</v>
      </c>
      <c r="P126" s="17">
        <v>0.22240244161800399</v>
      </c>
      <c r="Q126" s="17">
        <v>0.243877369451169</v>
      </c>
      <c r="R126" s="17"/>
      <c r="S126" s="17">
        <v>9.9325743846222794E-2</v>
      </c>
      <c r="T126" s="17">
        <v>0.13957986628010899</v>
      </c>
      <c r="U126" s="17">
        <v>0.14351437758926699</v>
      </c>
      <c r="V126" s="17">
        <v>0.20236072711224801</v>
      </c>
      <c r="W126" s="17">
        <v>0.124421234719557</v>
      </c>
      <c r="X126" s="17">
        <v>3.85371595827581E-2</v>
      </c>
      <c r="Y126" s="17">
        <v>0.17036135981629399</v>
      </c>
      <c r="Z126" s="17">
        <v>-1.06300039676433E-2</v>
      </c>
      <c r="AA126" s="17">
        <v>0.13108104192054201</v>
      </c>
      <c r="AB126" s="17">
        <v>0.15882470414682201</v>
      </c>
      <c r="AC126" s="17">
        <v>0.111666813371773</v>
      </c>
      <c r="AD126" s="17">
        <v>0.415456050806773</v>
      </c>
      <c r="AE126" s="17"/>
      <c r="AF126" s="17">
        <v>0.25015488939321201</v>
      </c>
      <c r="AG126" s="17">
        <v>1.5004772710272901E-2</v>
      </c>
      <c r="AH126" s="17">
        <v>0.22005718428516699</v>
      </c>
      <c r="AI126" s="17"/>
      <c r="AJ126" s="17">
        <v>0.211689384225934</v>
      </c>
      <c r="AK126" s="17">
        <v>-9.9633037578515798E-2</v>
      </c>
      <c r="AL126" s="17">
        <v>-7.6018332638491696E-3</v>
      </c>
      <c r="AM126" s="17">
        <v>0.36487932664780798</v>
      </c>
      <c r="AN126" s="17">
        <v>0.34977607894792601</v>
      </c>
      <c r="AO126" s="17"/>
      <c r="AP126" s="17">
        <v>4.1857769278738501E-2</v>
      </c>
      <c r="AQ126" s="17">
        <v>-0.18410566883766899</v>
      </c>
      <c r="AR126" s="17">
        <v>0.17723826607368301</v>
      </c>
      <c r="AS126" s="17"/>
      <c r="AT126" s="17">
        <v>0.26104129365612899</v>
      </c>
      <c r="AU126" s="17">
        <v>0.171014921178227</v>
      </c>
      <c r="AV126" s="17">
        <v>7.5237977863462202E-2</v>
      </c>
      <c r="AW126" s="17">
        <v>-4.6035149144893199E-2</v>
      </c>
      <c r="AX126" s="17">
        <v>-0.24190666168977301</v>
      </c>
      <c r="AY126" s="17"/>
      <c r="AZ126" s="17">
        <v>0.10528256535357</v>
      </c>
      <c r="BA126" s="17">
        <v>0.167834714996034</v>
      </c>
      <c r="BB126" s="17">
        <v>3.4442829441822302E-2</v>
      </c>
      <c r="BC126" s="17">
        <v>0.10995259096809799</v>
      </c>
      <c r="BD126" s="17">
        <v>0.26690358525203101</v>
      </c>
      <c r="BE126" s="17"/>
      <c r="BF126" s="17">
        <v>0.229701050090304</v>
      </c>
      <c r="BG126" s="17">
        <v>0.145954442794727</v>
      </c>
      <c r="BH126" s="17">
        <v>0.10290070144508499</v>
      </c>
      <c r="BI126" s="17">
        <v>1.3531279102717401E-2</v>
      </c>
      <c r="BJ126" s="17"/>
      <c r="BK126" s="17">
        <v>0.41758817202071102</v>
      </c>
      <c r="BL126" s="17">
        <v>0.21916295284546</v>
      </c>
      <c r="BM126" s="17">
        <v>0.16722170845152301</v>
      </c>
      <c r="BN126" s="17">
        <v>5.8058333789618201E-2</v>
      </c>
      <c r="BO126" s="17">
        <v>2.2386548067666E-2</v>
      </c>
      <c r="BP126" s="17"/>
      <c r="BQ126" s="17">
        <v>0.12827525586448801</v>
      </c>
      <c r="BR126" s="17">
        <v>0.14148543353658399</v>
      </c>
      <c r="BS126" s="17"/>
      <c r="BT126" s="17">
        <v>0.118599112870205</v>
      </c>
      <c r="BU126" s="17">
        <v>0.12991080546432601</v>
      </c>
      <c r="BV126" s="17">
        <v>0.23228479149310699</v>
      </c>
      <c r="BW126" s="17">
        <v>0.15780036675467399</v>
      </c>
      <c r="BX126" s="17">
        <v>0.12173781420523901</v>
      </c>
      <c r="BY126" s="17">
        <v>9.5008071045547898E-2</v>
      </c>
    </row>
    <row r="127" spans="2:77" x14ac:dyDescent="0.35">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row>
    <row r="128" spans="2:77" x14ac:dyDescent="0.35">
      <c r="B128" s="6" t="s">
        <v>152</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row>
    <row r="129" spans="2:77" x14ac:dyDescent="0.35">
      <c r="B129" s="24" t="s">
        <v>94</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row>
    <row r="130" spans="2:77" x14ac:dyDescent="0.35">
      <c r="B130" t="s">
        <v>140</v>
      </c>
      <c r="C130" s="17">
        <v>0.19793441740890599</v>
      </c>
      <c r="D130" s="17">
        <v>0.19266925989717401</v>
      </c>
      <c r="E130" s="17">
        <v>0.20177149502747799</v>
      </c>
      <c r="F130" s="17"/>
      <c r="G130" s="17">
        <v>0.20278499541581399</v>
      </c>
      <c r="H130" s="17">
        <v>0.20963858675076399</v>
      </c>
      <c r="I130" s="17">
        <v>0.21096840515349</v>
      </c>
      <c r="J130" s="17">
        <v>0.18732057487869699</v>
      </c>
      <c r="K130" s="17">
        <v>0.21198767275226901</v>
      </c>
      <c r="L130" s="17">
        <v>0.173905578595456</v>
      </c>
      <c r="M130" s="17"/>
      <c r="N130" s="17">
        <v>0.17526583076625499</v>
      </c>
      <c r="O130" s="17">
        <v>0.19119040884233601</v>
      </c>
      <c r="P130" s="17">
        <v>0.20305295639055601</v>
      </c>
      <c r="Q130" s="17">
        <v>0.22470384643590399</v>
      </c>
      <c r="R130" s="17"/>
      <c r="S130" s="17">
        <v>0.167006147583803</v>
      </c>
      <c r="T130" s="17">
        <v>0.198201919565962</v>
      </c>
      <c r="U130" s="17">
        <v>0.194074035162518</v>
      </c>
      <c r="V130" s="17">
        <v>0.22685708131835799</v>
      </c>
      <c r="W130" s="17">
        <v>0.194933147507383</v>
      </c>
      <c r="X130" s="17">
        <v>0.17971689782816699</v>
      </c>
      <c r="Y130" s="17">
        <v>0.201940523607016</v>
      </c>
      <c r="Z130" s="17">
        <v>0.23407015253215099</v>
      </c>
      <c r="AA130" s="17">
        <v>0.19697854528811101</v>
      </c>
      <c r="AB130" s="17">
        <v>0.20633579445737499</v>
      </c>
      <c r="AC130" s="17">
        <v>0.185736143596959</v>
      </c>
      <c r="AD130" s="17">
        <v>0.26618532182385202</v>
      </c>
      <c r="AE130" s="17"/>
      <c r="AF130" s="17">
        <v>0.22489383216782399</v>
      </c>
      <c r="AG130" s="17">
        <v>0.16254722049532</v>
      </c>
      <c r="AH130" s="17">
        <v>0.22425095317167501</v>
      </c>
      <c r="AI130" s="17"/>
      <c r="AJ130" s="17">
        <v>0.19100280119555901</v>
      </c>
      <c r="AK130" s="17">
        <v>0.140923945208482</v>
      </c>
      <c r="AL130" s="17">
        <v>0.14126084847835901</v>
      </c>
      <c r="AM130" s="17">
        <v>0.28092760123204102</v>
      </c>
      <c r="AN130" s="17">
        <v>0.30716950432658502</v>
      </c>
      <c r="AO130" s="17"/>
      <c r="AP130" s="17">
        <v>8.8289148256106398E-2</v>
      </c>
      <c r="AQ130" s="17">
        <v>0.110087516464175</v>
      </c>
      <c r="AR130" s="17">
        <v>0.179365361142244</v>
      </c>
      <c r="AS130" s="17"/>
      <c r="AT130" s="17">
        <v>0.212514972536925</v>
      </c>
      <c r="AU130" s="17">
        <v>0.20840940126596</v>
      </c>
      <c r="AV130" s="17">
        <v>0.20541884807161701</v>
      </c>
      <c r="AW130" s="17">
        <v>0.133773681731296</v>
      </c>
      <c r="AX130" s="17">
        <v>0.12412951715678699</v>
      </c>
      <c r="AY130" s="17"/>
      <c r="AZ130" s="17">
        <v>0.193292649035575</v>
      </c>
      <c r="BA130" s="17">
        <v>0.21015198899441501</v>
      </c>
      <c r="BB130" s="17">
        <v>0.207282903144201</v>
      </c>
      <c r="BC130" s="17">
        <v>0.166224573146496</v>
      </c>
      <c r="BD130" s="17">
        <v>0.24299708116236099</v>
      </c>
      <c r="BE130" s="17"/>
      <c r="BF130" s="17">
        <v>0.23496474533622</v>
      </c>
      <c r="BG130" s="17">
        <v>0.184385208040697</v>
      </c>
      <c r="BH130" s="17">
        <v>0.197001963432823</v>
      </c>
      <c r="BI130" s="17">
        <v>0.18806004457427</v>
      </c>
      <c r="BJ130" s="17"/>
      <c r="BK130" s="17">
        <v>0.286648762796474</v>
      </c>
      <c r="BL130" s="17">
        <v>0.25393590033298902</v>
      </c>
      <c r="BM130" s="17">
        <v>0.20088939354479801</v>
      </c>
      <c r="BN130" s="17">
        <v>0.168244803453549</v>
      </c>
      <c r="BO130" s="17">
        <v>0.16660316934356401</v>
      </c>
      <c r="BP130" s="17"/>
      <c r="BQ130" s="17">
        <v>0.18519348236011299</v>
      </c>
      <c r="BR130" s="17">
        <v>0.215190982556063</v>
      </c>
      <c r="BS130" s="17"/>
      <c r="BT130" s="17">
        <v>0.18693787948444601</v>
      </c>
      <c r="BU130" s="17">
        <v>0.205812367188346</v>
      </c>
      <c r="BV130" s="17">
        <v>0.25545190059560102</v>
      </c>
      <c r="BW130" s="17">
        <v>0.18934321285875699</v>
      </c>
      <c r="BX130" s="17">
        <v>0.18786781860278301</v>
      </c>
      <c r="BY130" s="17">
        <v>0.19178411614794899</v>
      </c>
    </row>
    <row r="131" spans="2:77" x14ac:dyDescent="0.35">
      <c r="B131" t="s">
        <v>141</v>
      </c>
      <c r="C131" s="17">
        <v>0.30744852637561598</v>
      </c>
      <c r="D131" s="17">
        <v>0.29114360077095103</v>
      </c>
      <c r="E131" s="17">
        <v>0.32360523054752999</v>
      </c>
      <c r="F131" s="17"/>
      <c r="G131" s="17">
        <v>0.33516316386967798</v>
      </c>
      <c r="H131" s="17">
        <v>0.30965915013244499</v>
      </c>
      <c r="I131" s="17">
        <v>0.31336164212256701</v>
      </c>
      <c r="J131" s="17">
        <v>0.30701486336774803</v>
      </c>
      <c r="K131" s="17">
        <v>0.295137278671736</v>
      </c>
      <c r="L131" s="17">
        <v>0.29098920066008499</v>
      </c>
      <c r="M131" s="17"/>
      <c r="N131" s="17">
        <v>0.316047785664681</v>
      </c>
      <c r="O131" s="17">
        <v>0.33472640458991398</v>
      </c>
      <c r="P131" s="17">
        <v>0.30163642544185598</v>
      </c>
      <c r="Q131" s="17">
        <v>0.27817199368499901</v>
      </c>
      <c r="R131" s="17"/>
      <c r="S131" s="17">
        <v>0.31296288134040001</v>
      </c>
      <c r="T131" s="17">
        <v>0.31214608225053703</v>
      </c>
      <c r="U131" s="17">
        <v>0.33865062214170699</v>
      </c>
      <c r="V131" s="17">
        <v>0.29780070437827699</v>
      </c>
      <c r="W131" s="17">
        <v>0.34955724015061401</v>
      </c>
      <c r="X131" s="17">
        <v>0.28338983844201598</v>
      </c>
      <c r="Y131" s="17">
        <v>0.30379722144896198</v>
      </c>
      <c r="Z131" s="17">
        <v>0.27560255410605999</v>
      </c>
      <c r="AA131" s="17">
        <v>0.28226699583613701</v>
      </c>
      <c r="AB131" s="17">
        <v>0.31232677181255197</v>
      </c>
      <c r="AC131" s="17">
        <v>0.28965595324753801</v>
      </c>
      <c r="AD131" s="17">
        <v>0.34036552388028801</v>
      </c>
      <c r="AE131" s="17"/>
      <c r="AF131" s="17">
        <v>0.30608388306413498</v>
      </c>
      <c r="AG131" s="17">
        <v>0.30309139883153402</v>
      </c>
      <c r="AH131" s="17">
        <v>0.29438189257595698</v>
      </c>
      <c r="AI131" s="17"/>
      <c r="AJ131" s="17">
        <v>0.328685718396314</v>
      </c>
      <c r="AK131" s="17">
        <v>0.249764971433657</v>
      </c>
      <c r="AL131" s="17">
        <v>0.375734294780602</v>
      </c>
      <c r="AM131" s="17">
        <v>0.30261628683576702</v>
      </c>
      <c r="AN131" s="17">
        <v>0.29281962507041598</v>
      </c>
      <c r="AO131" s="17"/>
      <c r="AP131" s="17">
        <v>0.32100315263847901</v>
      </c>
      <c r="AQ131" s="17">
        <v>0.24547184881707801</v>
      </c>
      <c r="AR131" s="17">
        <v>0.39304942146069499</v>
      </c>
      <c r="AS131" s="17"/>
      <c r="AT131" s="17">
        <v>0.279394405983377</v>
      </c>
      <c r="AU131" s="17">
        <v>0.32216428276415598</v>
      </c>
      <c r="AV131" s="17">
        <v>0.328013002548451</v>
      </c>
      <c r="AW131" s="17">
        <v>0.30586695810006898</v>
      </c>
      <c r="AX131" s="17">
        <v>0.29338038388110299</v>
      </c>
      <c r="AY131" s="17"/>
      <c r="AZ131" s="17">
        <v>0.30357554801898201</v>
      </c>
      <c r="BA131" s="17">
        <v>0.31265702669357398</v>
      </c>
      <c r="BB131" s="17">
        <v>0.35079965439496802</v>
      </c>
      <c r="BC131" s="17">
        <v>0.30869846567169401</v>
      </c>
      <c r="BD131" s="17">
        <v>0.30108300931081999</v>
      </c>
      <c r="BE131" s="17"/>
      <c r="BF131" s="17">
        <v>0.273200199792757</v>
      </c>
      <c r="BG131" s="17">
        <v>0.30363259103127999</v>
      </c>
      <c r="BH131" s="17">
        <v>0.32420200261058502</v>
      </c>
      <c r="BI131" s="17">
        <v>0.32782533250062201</v>
      </c>
      <c r="BJ131" s="17"/>
      <c r="BK131" s="17">
        <v>0.26710849750301802</v>
      </c>
      <c r="BL131" s="17">
        <v>0.29649389940646398</v>
      </c>
      <c r="BM131" s="17">
        <v>0.33168486378791701</v>
      </c>
      <c r="BN131" s="17">
        <v>0.30508211678075098</v>
      </c>
      <c r="BO131" s="17">
        <v>0.236553384152111</v>
      </c>
      <c r="BP131" s="17"/>
      <c r="BQ131" s="17">
        <v>0.29796993862777099</v>
      </c>
      <c r="BR131" s="17">
        <v>0.32028650619007398</v>
      </c>
      <c r="BS131" s="17"/>
      <c r="BT131" s="17">
        <v>0.29714900332872901</v>
      </c>
      <c r="BU131" s="17">
        <v>0.33536435992545999</v>
      </c>
      <c r="BV131" s="17">
        <v>0.24596754809820401</v>
      </c>
      <c r="BW131" s="17">
        <v>0.29846775110497098</v>
      </c>
      <c r="BX131" s="17">
        <v>0.311145162790746</v>
      </c>
      <c r="BY131" s="17">
        <v>0.35961343938255202</v>
      </c>
    </row>
    <row r="132" spans="2:77" x14ac:dyDescent="0.35">
      <c r="B132" t="s">
        <v>142</v>
      </c>
      <c r="C132" s="17">
        <v>0.22160983433525799</v>
      </c>
      <c r="D132" s="17">
        <v>0.20891428784333399</v>
      </c>
      <c r="E132" s="17">
        <v>0.23440536019840799</v>
      </c>
      <c r="F132" s="17"/>
      <c r="G132" s="17">
        <v>0.23601828624662799</v>
      </c>
      <c r="H132" s="17">
        <v>0.19119915013025399</v>
      </c>
      <c r="I132" s="17">
        <v>0.23142431989342699</v>
      </c>
      <c r="J132" s="17">
        <v>0.21196402962300501</v>
      </c>
      <c r="K132" s="17">
        <v>0.21017172627560199</v>
      </c>
      <c r="L132" s="17">
        <v>0.24419176766577</v>
      </c>
      <c r="M132" s="17"/>
      <c r="N132" s="17">
        <v>0.209740768926543</v>
      </c>
      <c r="O132" s="17">
        <v>0.20486469688231601</v>
      </c>
      <c r="P132" s="17">
        <v>0.23264379205331401</v>
      </c>
      <c r="Q132" s="17">
        <v>0.24024347869284099</v>
      </c>
      <c r="R132" s="17"/>
      <c r="S132" s="17">
        <v>0.21613800236062999</v>
      </c>
      <c r="T132" s="17">
        <v>0.22765593568114101</v>
      </c>
      <c r="U132" s="17">
        <v>0.22110588502477799</v>
      </c>
      <c r="V132" s="17">
        <v>0.218262661460289</v>
      </c>
      <c r="W132" s="17">
        <v>0.19762154132473</v>
      </c>
      <c r="X132" s="17">
        <v>0.25294274446675102</v>
      </c>
      <c r="Y132" s="17">
        <v>0.24575857257789899</v>
      </c>
      <c r="Z132" s="17">
        <v>0.20909509386060801</v>
      </c>
      <c r="AA132" s="17">
        <v>0.21880353233031299</v>
      </c>
      <c r="AB132" s="17">
        <v>0.22026331869271801</v>
      </c>
      <c r="AC132" s="17">
        <v>0.22559966532360801</v>
      </c>
      <c r="AD132" s="17">
        <v>0.154071074937178</v>
      </c>
      <c r="AE132" s="17"/>
      <c r="AF132" s="17">
        <v>0.22082994894186</v>
      </c>
      <c r="AG132" s="17">
        <v>0.21511541213073901</v>
      </c>
      <c r="AH132" s="17">
        <v>0.24620214873947099</v>
      </c>
      <c r="AI132" s="17"/>
      <c r="AJ132" s="17">
        <v>0.228044955406245</v>
      </c>
      <c r="AK132" s="17">
        <v>0.23498323084109901</v>
      </c>
      <c r="AL132" s="17">
        <v>0.239472137755322</v>
      </c>
      <c r="AM132" s="17">
        <v>0.17065117780703601</v>
      </c>
      <c r="AN132" s="17">
        <v>0.20681694362939701</v>
      </c>
      <c r="AO132" s="17"/>
      <c r="AP132" s="17">
        <v>0.26216424500236601</v>
      </c>
      <c r="AQ132" s="17">
        <v>0.258132583217766</v>
      </c>
      <c r="AR132" s="17">
        <v>0.21555324485702099</v>
      </c>
      <c r="AS132" s="17"/>
      <c r="AT132" s="17">
        <v>0.24506235491151701</v>
      </c>
      <c r="AU132" s="17">
        <v>0.23573023243399799</v>
      </c>
      <c r="AV132" s="17">
        <v>0.187420143382451</v>
      </c>
      <c r="AW132" s="17">
        <v>0.21033904127092801</v>
      </c>
      <c r="AX132" s="17">
        <v>0.29343794191028899</v>
      </c>
      <c r="AY132" s="17"/>
      <c r="AZ132" s="17">
        <v>0.22061193576914501</v>
      </c>
      <c r="BA132" s="17">
        <v>0.19435039055327599</v>
      </c>
      <c r="BB132" s="17">
        <v>0.234457736574683</v>
      </c>
      <c r="BC132" s="17">
        <v>0.23530536563898699</v>
      </c>
      <c r="BD132" s="17">
        <v>0.23723963203871701</v>
      </c>
      <c r="BE132" s="17"/>
      <c r="BF132" s="17">
        <v>0.22028580088036401</v>
      </c>
      <c r="BG132" s="17">
        <v>0.248253974997933</v>
      </c>
      <c r="BH132" s="17">
        <v>0.198898833262106</v>
      </c>
      <c r="BI132" s="17">
        <v>0.179926032692868</v>
      </c>
      <c r="BJ132" s="17"/>
      <c r="BK132" s="17">
        <v>0.25952846474360602</v>
      </c>
      <c r="BL132" s="17">
        <v>0.21299173406922101</v>
      </c>
      <c r="BM132" s="17">
        <v>0.215870780037555</v>
      </c>
      <c r="BN132" s="17">
        <v>0.227919766330272</v>
      </c>
      <c r="BO132" s="17">
        <v>0.22168269742379901</v>
      </c>
      <c r="BP132" s="17"/>
      <c r="BQ132" s="17">
        <v>0.22882792717938799</v>
      </c>
      <c r="BR132" s="17">
        <v>0.21183351188121999</v>
      </c>
      <c r="BS132" s="17"/>
      <c r="BT132" s="17">
        <v>0.22651038205292601</v>
      </c>
      <c r="BU132" s="17">
        <v>0.214740370073154</v>
      </c>
      <c r="BV132" s="17">
        <v>0.220387116269291</v>
      </c>
      <c r="BW132" s="17">
        <v>0.232019353959668</v>
      </c>
      <c r="BX132" s="17">
        <v>0.21927998728540099</v>
      </c>
      <c r="BY132" s="17">
        <v>0.230792352641848</v>
      </c>
    </row>
    <row r="133" spans="2:77" x14ac:dyDescent="0.35">
      <c r="B133" t="s">
        <v>143</v>
      </c>
      <c r="C133" s="17">
        <v>0.16774468208328899</v>
      </c>
      <c r="D133" s="17">
        <v>0.18630412681768699</v>
      </c>
      <c r="E133" s="17">
        <v>0.14962900935765799</v>
      </c>
      <c r="F133" s="17"/>
      <c r="G133" s="17">
        <v>0.132843539303204</v>
      </c>
      <c r="H133" s="17">
        <v>0.173909928575741</v>
      </c>
      <c r="I133" s="17">
        <v>0.13869646414923101</v>
      </c>
      <c r="J133" s="17">
        <v>0.184239734889589</v>
      </c>
      <c r="K133" s="17">
        <v>0.18754481527821301</v>
      </c>
      <c r="L133" s="17">
        <v>0.182874891247231</v>
      </c>
      <c r="M133" s="17"/>
      <c r="N133" s="17">
        <v>0.18461560678755701</v>
      </c>
      <c r="O133" s="17">
        <v>0.174586001982873</v>
      </c>
      <c r="P133" s="17">
        <v>0.16026419502188599</v>
      </c>
      <c r="Q133" s="17">
        <v>0.146359262231125</v>
      </c>
      <c r="R133" s="17"/>
      <c r="S133" s="17">
        <v>0.160377340558956</v>
      </c>
      <c r="T133" s="17">
        <v>0.17756686995238699</v>
      </c>
      <c r="U133" s="17">
        <v>0.147445071759469</v>
      </c>
      <c r="V133" s="17">
        <v>0.16314753159839901</v>
      </c>
      <c r="W133" s="17">
        <v>0.18185324364705799</v>
      </c>
      <c r="X133" s="17">
        <v>0.174228870746235</v>
      </c>
      <c r="Y133" s="17">
        <v>0.15037914433171301</v>
      </c>
      <c r="Z133" s="17">
        <v>0.17375697454918801</v>
      </c>
      <c r="AA133" s="17">
        <v>0.18676178852839601</v>
      </c>
      <c r="AB133" s="17">
        <v>0.15034384968658901</v>
      </c>
      <c r="AC133" s="17">
        <v>0.19366789959803199</v>
      </c>
      <c r="AD133" s="17">
        <v>0.152817583657642</v>
      </c>
      <c r="AE133" s="17"/>
      <c r="AF133" s="17">
        <v>0.15942312692174601</v>
      </c>
      <c r="AG133" s="17">
        <v>0.18978201090143201</v>
      </c>
      <c r="AH133" s="17">
        <v>0.14427403330462599</v>
      </c>
      <c r="AI133" s="17"/>
      <c r="AJ133" s="17">
        <v>0.170205277385193</v>
      </c>
      <c r="AK133" s="17">
        <v>0.21756431541250401</v>
      </c>
      <c r="AL133" s="17">
        <v>0.16561078082585701</v>
      </c>
      <c r="AM133" s="17">
        <v>0.17043638133755701</v>
      </c>
      <c r="AN133" s="17">
        <v>0.10831195518906001</v>
      </c>
      <c r="AO133" s="17"/>
      <c r="AP133" s="17">
        <v>0.20999325801820101</v>
      </c>
      <c r="AQ133" s="17">
        <v>0.23425678662386601</v>
      </c>
      <c r="AR133" s="17">
        <v>0.138476870895132</v>
      </c>
      <c r="AS133" s="17"/>
      <c r="AT133" s="17">
        <v>0.16164268342218499</v>
      </c>
      <c r="AU133" s="17">
        <v>0.136525059767203</v>
      </c>
      <c r="AV133" s="17">
        <v>0.18572177306107501</v>
      </c>
      <c r="AW133" s="17">
        <v>0.220977804905165</v>
      </c>
      <c r="AX133" s="17">
        <v>0.150283199033765</v>
      </c>
      <c r="AY133" s="17"/>
      <c r="AZ133" s="17">
        <v>0.16893103186689501</v>
      </c>
      <c r="BA133" s="17">
        <v>0.175020750392096</v>
      </c>
      <c r="BB133" s="17">
        <v>0.107058367881296</v>
      </c>
      <c r="BC133" s="17">
        <v>0.18939933949461399</v>
      </c>
      <c r="BD133" s="17">
        <v>0.13995244747624799</v>
      </c>
      <c r="BE133" s="17"/>
      <c r="BF133" s="17">
        <v>0.163973976682178</v>
      </c>
      <c r="BG133" s="17">
        <v>0.156149899820131</v>
      </c>
      <c r="BH133" s="17">
        <v>0.18942473417710401</v>
      </c>
      <c r="BI133" s="17">
        <v>0.18402242601189001</v>
      </c>
      <c r="BJ133" s="17"/>
      <c r="BK133" s="17">
        <v>8.9135554972695305E-2</v>
      </c>
      <c r="BL133" s="17">
        <v>0.145847502891124</v>
      </c>
      <c r="BM133" s="17">
        <v>0.15798676948620799</v>
      </c>
      <c r="BN133" s="17">
        <v>0.18769460909898</v>
      </c>
      <c r="BO133" s="17">
        <v>0.20278689883491699</v>
      </c>
      <c r="BP133" s="17"/>
      <c r="BQ133" s="17">
        <v>0.16856423417510699</v>
      </c>
      <c r="BR133" s="17">
        <v>0.16663466511751701</v>
      </c>
      <c r="BS133" s="17"/>
      <c r="BT133" s="17">
        <v>0.18494411626364601</v>
      </c>
      <c r="BU133" s="17">
        <v>0.15649646734438499</v>
      </c>
      <c r="BV133" s="17">
        <v>0.13923009070495199</v>
      </c>
      <c r="BW133" s="17">
        <v>0.15299786348191799</v>
      </c>
      <c r="BX133" s="17">
        <v>0.170749360427943</v>
      </c>
      <c r="BY133" s="17">
        <v>0.140441617874733</v>
      </c>
    </row>
    <row r="134" spans="2:77" x14ac:dyDescent="0.35">
      <c r="B134" t="s">
        <v>144</v>
      </c>
      <c r="C134" s="17">
        <v>9.2294835875505493E-2</v>
      </c>
      <c r="D134" s="17">
        <v>0.11166782191550199</v>
      </c>
      <c r="E134" s="17">
        <v>7.3953976202139601E-2</v>
      </c>
      <c r="F134" s="17"/>
      <c r="G134" s="17">
        <v>7.1188053457931305E-2</v>
      </c>
      <c r="H134" s="17">
        <v>9.6984344851863802E-2</v>
      </c>
      <c r="I134" s="17">
        <v>8.9514482574279894E-2</v>
      </c>
      <c r="J134" s="17">
        <v>9.8728056759096294E-2</v>
      </c>
      <c r="K134" s="17">
        <v>8.7216020157636895E-2</v>
      </c>
      <c r="L134" s="17">
        <v>0.102965670795686</v>
      </c>
      <c r="M134" s="17"/>
      <c r="N134" s="17">
        <v>0.10206850127870799</v>
      </c>
      <c r="O134" s="17">
        <v>8.7371035124905502E-2</v>
      </c>
      <c r="P134" s="17">
        <v>9.4142850435705402E-2</v>
      </c>
      <c r="Q134" s="17">
        <v>8.6521055227869501E-2</v>
      </c>
      <c r="R134" s="17"/>
      <c r="S134" s="17">
        <v>0.13333675307399501</v>
      </c>
      <c r="T134" s="17">
        <v>7.5957576771525204E-2</v>
      </c>
      <c r="U134" s="17">
        <v>8.2247937845408597E-2</v>
      </c>
      <c r="V134" s="17">
        <v>7.88893100996262E-2</v>
      </c>
      <c r="W134" s="17">
        <v>7.2979093254788893E-2</v>
      </c>
      <c r="X134" s="17">
        <v>9.6427231775300201E-2</v>
      </c>
      <c r="Y134" s="17">
        <v>8.3216554904690002E-2</v>
      </c>
      <c r="Z134" s="17">
        <v>0.102380887132592</v>
      </c>
      <c r="AA134" s="17">
        <v>0.1031284377734</v>
      </c>
      <c r="AB134" s="17">
        <v>9.2143756787322201E-2</v>
      </c>
      <c r="AC134" s="17">
        <v>8.6190574109313994E-2</v>
      </c>
      <c r="AD134" s="17">
        <v>5.30004744127286E-2</v>
      </c>
      <c r="AE134" s="17"/>
      <c r="AF134" s="17">
        <v>7.9601485446520501E-2</v>
      </c>
      <c r="AG134" s="17">
        <v>0.11957575958476301</v>
      </c>
      <c r="AH134" s="17">
        <v>6.9193391584325595E-2</v>
      </c>
      <c r="AI134" s="17"/>
      <c r="AJ134" s="17">
        <v>7.7925659127724894E-2</v>
      </c>
      <c r="AK134" s="17">
        <v>0.148313450122387</v>
      </c>
      <c r="AL134" s="17">
        <v>7.4706307652834397E-2</v>
      </c>
      <c r="AM134" s="17">
        <v>7.5368552787599893E-2</v>
      </c>
      <c r="AN134" s="17">
        <v>4.8273187839429701E-2</v>
      </c>
      <c r="AO134" s="17"/>
      <c r="AP134" s="17">
        <v>0.11487546159989501</v>
      </c>
      <c r="AQ134" s="17">
        <v>0.140473426366201</v>
      </c>
      <c r="AR134" s="17">
        <v>6.6573509853329299E-2</v>
      </c>
      <c r="AS134" s="17"/>
      <c r="AT134" s="17">
        <v>8.4208059834746204E-2</v>
      </c>
      <c r="AU134" s="17">
        <v>8.3930809571068105E-2</v>
      </c>
      <c r="AV134" s="17">
        <v>8.3729836093119597E-2</v>
      </c>
      <c r="AW134" s="17">
        <v>0.120110999046732</v>
      </c>
      <c r="AX134" s="17">
        <v>0.138768958018055</v>
      </c>
      <c r="AY134" s="17"/>
      <c r="AZ134" s="17">
        <v>0.10175405269915599</v>
      </c>
      <c r="BA134" s="17">
        <v>9.0914499314084699E-2</v>
      </c>
      <c r="BB134" s="17">
        <v>6.1480095904978597E-2</v>
      </c>
      <c r="BC134" s="17">
        <v>9.7097184136657605E-2</v>
      </c>
      <c r="BD134" s="17">
        <v>6.1729228308880099E-2</v>
      </c>
      <c r="BE134" s="17"/>
      <c r="BF134" s="17">
        <v>9.2341446232327304E-2</v>
      </c>
      <c r="BG134" s="17">
        <v>9.6609538357422406E-2</v>
      </c>
      <c r="BH134" s="17">
        <v>7.9444081415425E-2</v>
      </c>
      <c r="BI134" s="17">
        <v>0.112665924951988</v>
      </c>
      <c r="BJ134" s="17"/>
      <c r="BK134" s="17">
        <v>9.0353924968990598E-2</v>
      </c>
      <c r="BL134" s="17">
        <v>7.9679270957690604E-2</v>
      </c>
      <c r="BM134" s="17">
        <v>7.7187903073288794E-2</v>
      </c>
      <c r="BN134" s="17">
        <v>9.9381738660784702E-2</v>
      </c>
      <c r="BO134" s="17">
        <v>0.16376678821504001</v>
      </c>
      <c r="BP134" s="17"/>
      <c r="BQ134" s="17">
        <v>0.108606103706386</v>
      </c>
      <c r="BR134" s="17">
        <v>7.0202543992816099E-2</v>
      </c>
      <c r="BS134" s="17"/>
      <c r="BT134" s="17">
        <v>9.6747512615263404E-2</v>
      </c>
      <c r="BU134" s="17">
        <v>7.6243988369307306E-2</v>
      </c>
      <c r="BV134" s="17">
        <v>0.103266289620043</v>
      </c>
      <c r="BW134" s="17">
        <v>0.113893898278197</v>
      </c>
      <c r="BX134" s="17">
        <v>0.10051918666828</v>
      </c>
      <c r="BY134" s="17">
        <v>5.0191018362763899E-2</v>
      </c>
    </row>
    <row r="135" spans="2:77" x14ac:dyDescent="0.35">
      <c r="B135" t="s">
        <v>145</v>
      </c>
      <c r="C135" s="17">
        <v>1.2967703921425501E-2</v>
      </c>
      <c r="D135" s="17">
        <v>9.3009027553523794E-3</v>
      </c>
      <c r="E135" s="17">
        <v>1.66349286667868E-2</v>
      </c>
      <c r="F135" s="17"/>
      <c r="G135" s="17">
        <v>2.2001961706744101E-2</v>
      </c>
      <c r="H135" s="17">
        <v>1.86088395589332E-2</v>
      </c>
      <c r="I135" s="17">
        <v>1.6034686107004599E-2</v>
      </c>
      <c r="J135" s="17">
        <v>1.0732740481863699E-2</v>
      </c>
      <c r="K135" s="17">
        <v>7.9424868645433799E-3</v>
      </c>
      <c r="L135" s="17">
        <v>5.0728910357715103E-3</v>
      </c>
      <c r="M135" s="17"/>
      <c r="N135" s="17">
        <v>1.22615065762561E-2</v>
      </c>
      <c r="O135" s="17">
        <v>7.2614525776554797E-3</v>
      </c>
      <c r="P135" s="17">
        <v>8.2597806566830703E-3</v>
      </c>
      <c r="Q135" s="17">
        <v>2.40003637272607E-2</v>
      </c>
      <c r="R135" s="17"/>
      <c r="S135" s="17">
        <v>1.01788750822163E-2</v>
      </c>
      <c r="T135" s="17">
        <v>8.4716157784472095E-3</v>
      </c>
      <c r="U135" s="17">
        <v>1.6476448066119701E-2</v>
      </c>
      <c r="V135" s="17">
        <v>1.5042711145050999E-2</v>
      </c>
      <c r="W135" s="17">
        <v>3.0557341154264501E-3</v>
      </c>
      <c r="X135" s="17">
        <v>1.3294416741530099E-2</v>
      </c>
      <c r="Y135" s="17">
        <v>1.490798312972E-2</v>
      </c>
      <c r="Z135" s="17">
        <v>5.0943378194008397E-3</v>
      </c>
      <c r="AA135" s="17">
        <v>1.20607002436444E-2</v>
      </c>
      <c r="AB135" s="17">
        <v>1.85865085634437E-2</v>
      </c>
      <c r="AC135" s="17">
        <v>1.9149764124550099E-2</v>
      </c>
      <c r="AD135" s="17">
        <v>3.3560021288311502E-2</v>
      </c>
      <c r="AE135" s="17"/>
      <c r="AF135" s="17">
        <v>9.1677234579152205E-3</v>
      </c>
      <c r="AG135" s="17">
        <v>9.8881980562118606E-3</v>
      </c>
      <c r="AH135" s="17">
        <v>2.1697580623944598E-2</v>
      </c>
      <c r="AI135" s="17"/>
      <c r="AJ135" s="17">
        <v>4.1355884889641903E-3</v>
      </c>
      <c r="AK135" s="17">
        <v>8.45008698187023E-3</v>
      </c>
      <c r="AL135" s="17">
        <v>3.21563050702577E-3</v>
      </c>
      <c r="AM135" s="17">
        <v>0</v>
      </c>
      <c r="AN135" s="17">
        <v>3.6608783945112099E-2</v>
      </c>
      <c r="AO135" s="17"/>
      <c r="AP135" s="17">
        <v>3.6747344849530298E-3</v>
      </c>
      <c r="AQ135" s="17">
        <v>1.15778385109142E-2</v>
      </c>
      <c r="AR135" s="17">
        <v>6.9815917915781499E-3</v>
      </c>
      <c r="AS135" s="17"/>
      <c r="AT135" s="17">
        <v>1.71775233112492E-2</v>
      </c>
      <c r="AU135" s="17">
        <v>1.32402141976149E-2</v>
      </c>
      <c r="AV135" s="17">
        <v>9.6963968432859995E-3</v>
      </c>
      <c r="AW135" s="17">
        <v>8.9315149458102597E-3</v>
      </c>
      <c r="AX135" s="17">
        <v>0</v>
      </c>
      <c r="AY135" s="17"/>
      <c r="AZ135" s="17">
        <v>1.1834782610247899E-2</v>
      </c>
      <c r="BA135" s="17">
        <v>1.6905344052553901E-2</v>
      </c>
      <c r="BB135" s="17">
        <v>3.8921242099871703E-2</v>
      </c>
      <c r="BC135" s="17">
        <v>3.2750719115505799E-3</v>
      </c>
      <c r="BD135" s="17">
        <v>1.6998601702975399E-2</v>
      </c>
      <c r="BE135" s="17"/>
      <c r="BF135" s="17">
        <v>1.52338310761549E-2</v>
      </c>
      <c r="BG135" s="17">
        <v>1.0968787752536201E-2</v>
      </c>
      <c r="BH135" s="17">
        <v>1.10283851019564E-2</v>
      </c>
      <c r="BI135" s="17">
        <v>7.50023926836245E-3</v>
      </c>
      <c r="BJ135" s="17"/>
      <c r="BK135" s="17">
        <v>7.2247950152158303E-3</v>
      </c>
      <c r="BL135" s="17">
        <v>1.1051692342511301E-2</v>
      </c>
      <c r="BM135" s="17">
        <v>1.63802900702344E-2</v>
      </c>
      <c r="BN135" s="17">
        <v>1.1676965675663601E-2</v>
      </c>
      <c r="BO135" s="17">
        <v>8.6070620305698405E-3</v>
      </c>
      <c r="BP135" s="17"/>
      <c r="BQ135" s="17">
        <v>1.0838313951233801E-2</v>
      </c>
      <c r="BR135" s="17">
        <v>1.5851790262309699E-2</v>
      </c>
      <c r="BS135" s="17"/>
      <c r="BT135" s="17">
        <v>7.7111062549904798E-3</v>
      </c>
      <c r="BU135" s="17">
        <v>1.1342447099348099E-2</v>
      </c>
      <c r="BV135" s="17">
        <v>3.5697054711909502E-2</v>
      </c>
      <c r="BW135" s="17">
        <v>1.3277920316489699E-2</v>
      </c>
      <c r="BX135" s="17">
        <v>1.0438484224847401E-2</v>
      </c>
      <c r="BY135" s="17">
        <v>2.7177455590152801E-2</v>
      </c>
    </row>
    <row r="136" spans="2:77" x14ac:dyDescent="0.35">
      <c r="B136" t="s">
        <v>146</v>
      </c>
      <c r="C136" s="17">
        <v>0.50538294378452198</v>
      </c>
      <c r="D136" s="17">
        <v>0.48381286066812501</v>
      </c>
      <c r="E136" s="17">
        <v>0.52537672557500803</v>
      </c>
      <c r="F136" s="17"/>
      <c r="G136" s="17">
        <v>0.537948159285492</v>
      </c>
      <c r="H136" s="17">
        <v>0.51929773688320802</v>
      </c>
      <c r="I136" s="17">
        <v>0.52433004727605803</v>
      </c>
      <c r="J136" s="17">
        <v>0.49433543824644599</v>
      </c>
      <c r="K136" s="17">
        <v>0.50712495142400504</v>
      </c>
      <c r="L136" s="17">
        <v>0.46489477925554201</v>
      </c>
      <c r="M136" s="17"/>
      <c r="N136" s="17">
        <v>0.49131361643093602</v>
      </c>
      <c r="O136" s="17">
        <v>0.52591681343225005</v>
      </c>
      <c r="P136" s="17">
        <v>0.50468938183241197</v>
      </c>
      <c r="Q136" s="17">
        <v>0.50287584012090303</v>
      </c>
      <c r="R136" s="17"/>
      <c r="S136" s="17">
        <v>0.47996902892420301</v>
      </c>
      <c r="T136" s="17">
        <v>0.51034800181649898</v>
      </c>
      <c r="U136" s="17">
        <v>0.53272465730422502</v>
      </c>
      <c r="V136" s="17">
        <v>0.52465778569663502</v>
      </c>
      <c r="W136" s="17">
        <v>0.54449038765799596</v>
      </c>
      <c r="X136" s="17">
        <v>0.46310673627018401</v>
      </c>
      <c r="Y136" s="17">
        <v>0.50573774505597802</v>
      </c>
      <c r="Z136" s="17">
        <v>0.50967270663821096</v>
      </c>
      <c r="AA136" s="17">
        <v>0.479245541124247</v>
      </c>
      <c r="AB136" s="17">
        <v>0.51866256626992702</v>
      </c>
      <c r="AC136" s="17">
        <v>0.47539209684449701</v>
      </c>
      <c r="AD136" s="17">
        <v>0.60655084570413997</v>
      </c>
      <c r="AE136" s="17"/>
      <c r="AF136" s="17">
        <v>0.53097771523195902</v>
      </c>
      <c r="AG136" s="17">
        <v>0.46563861932685402</v>
      </c>
      <c r="AH136" s="17">
        <v>0.51863284574763202</v>
      </c>
      <c r="AI136" s="17"/>
      <c r="AJ136" s="17">
        <v>0.51968851959187301</v>
      </c>
      <c r="AK136" s="17">
        <v>0.39068891664214001</v>
      </c>
      <c r="AL136" s="17">
        <v>0.51699514325896101</v>
      </c>
      <c r="AM136" s="17">
        <v>0.58354388806780699</v>
      </c>
      <c r="AN136" s="17">
        <v>0.599989129397001</v>
      </c>
      <c r="AO136" s="17"/>
      <c r="AP136" s="17">
        <v>0.40929230089458501</v>
      </c>
      <c r="AQ136" s="17">
        <v>0.35555936528125298</v>
      </c>
      <c r="AR136" s="17">
        <v>0.57241478260293899</v>
      </c>
      <c r="AS136" s="17"/>
      <c r="AT136" s="17">
        <v>0.49190937852030298</v>
      </c>
      <c r="AU136" s="17">
        <v>0.53057368403011596</v>
      </c>
      <c r="AV136" s="17">
        <v>0.53343185062006804</v>
      </c>
      <c r="AW136" s="17">
        <v>0.43964063983136498</v>
      </c>
      <c r="AX136" s="17">
        <v>0.41750990103788999</v>
      </c>
      <c r="AY136" s="17"/>
      <c r="AZ136" s="17">
        <v>0.49686819705455698</v>
      </c>
      <c r="BA136" s="17">
        <v>0.52280901568798899</v>
      </c>
      <c r="BB136" s="17">
        <v>0.55808255753917002</v>
      </c>
      <c r="BC136" s="17">
        <v>0.47492303881818998</v>
      </c>
      <c r="BD136" s="17">
        <v>0.54408009047317996</v>
      </c>
      <c r="BE136" s="17"/>
      <c r="BF136" s="17">
        <v>0.50816494512897603</v>
      </c>
      <c r="BG136" s="17">
        <v>0.48801779907197701</v>
      </c>
      <c r="BH136" s="17">
        <v>0.52120396604340802</v>
      </c>
      <c r="BI136" s="17">
        <v>0.51588537707489202</v>
      </c>
      <c r="BJ136" s="17"/>
      <c r="BK136" s="17">
        <v>0.55375726029949202</v>
      </c>
      <c r="BL136" s="17">
        <v>0.55042979973945305</v>
      </c>
      <c r="BM136" s="17">
        <v>0.53257425733271502</v>
      </c>
      <c r="BN136" s="17">
        <v>0.47332692023430001</v>
      </c>
      <c r="BO136" s="17">
        <v>0.40315655349567397</v>
      </c>
      <c r="BP136" s="17"/>
      <c r="BQ136" s="17">
        <v>0.48316342098788501</v>
      </c>
      <c r="BR136" s="17">
        <v>0.53547748874613699</v>
      </c>
      <c r="BS136" s="17"/>
      <c r="BT136" s="17">
        <v>0.48408688281317402</v>
      </c>
      <c r="BU136" s="17">
        <v>0.54117672711380604</v>
      </c>
      <c r="BV136" s="17">
        <v>0.50141944869380495</v>
      </c>
      <c r="BW136" s="17">
        <v>0.48781096396372797</v>
      </c>
      <c r="BX136" s="17">
        <v>0.49901298139352801</v>
      </c>
      <c r="BY136" s="17">
        <v>0.55139755553050096</v>
      </c>
    </row>
    <row r="137" spans="2:77" x14ac:dyDescent="0.35">
      <c r="B137" t="s">
        <v>147</v>
      </c>
      <c r="C137" s="17">
        <v>0.26003951795879399</v>
      </c>
      <c r="D137" s="17">
        <v>0.297971948733189</v>
      </c>
      <c r="E137" s="17">
        <v>0.223582985559797</v>
      </c>
      <c r="F137" s="17"/>
      <c r="G137" s="17">
        <v>0.204031592761136</v>
      </c>
      <c r="H137" s="17">
        <v>0.27089427342760403</v>
      </c>
      <c r="I137" s="17">
        <v>0.22821094672351</v>
      </c>
      <c r="J137" s="17">
        <v>0.28296779164868602</v>
      </c>
      <c r="K137" s="17">
        <v>0.27476083543585</v>
      </c>
      <c r="L137" s="17">
        <v>0.28584056204291702</v>
      </c>
      <c r="M137" s="17"/>
      <c r="N137" s="17">
        <v>0.28668410806626499</v>
      </c>
      <c r="O137" s="17">
        <v>0.26195703710777901</v>
      </c>
      <c r="P137" s="17">
        <v>0.25440704545759102</v>
      </c>
      <c r="Q137" s="17">
        <v>0.23288031745899401</v>
      </c>
      <c r="R137" s="17"/>
      <c r="S137" s="17">
        <v>0.29371409363295098</v>
      </c>
      <c r="T137" s="17">
        <v>0.253524446723913</v>
      </c>
      <c r="U137" s="17">
        <v>0.22969300960487801</v>
      </c>
      <c r="V137" s="17">
        <v>0.242036841698025</v>
      </c>
      <c r="W137" s="17">
        <v>0.25483233690184698</v>
      </c>
      <c r="X137" s="17">
        <v>0.27065610252153499</v>
      </c>
      <c r="Y137" s="17">
        <v>0.233595699236403</v>
      </c>
      <c r="Z137" s="17">
        <v>0.27613786168178001</v>
      </c>
      <c r="AA137" s="17">
        <v>0.28989022630179601</v>
      </c>
      <c r="AB137" s="17">
        <v>0.24248760647391099</v>
      </c>
      <c r="AC137" s="17">
        <v>0.27985847370734601</v>
      </c>
      <c r="AD137" s="17">
        <v>0.20581805807037001</v>
      </c>
      <c r="AE137" s="17"/>
      <c r="AF137" s="17">
        <v>0.239024612368266</v>
      </c>
      <c r="AG137" s="17">
        <v>0.30935777048619501</v>
      </c>
      <c r="AH137" s="17">
        <v>0.21346742488895201</v>
      </c>
      <c r="AI137" s="17"/>
      <c r="AJ137" s="17">
        <v>0.24813093651291801</v>
      </c>
      <c r="AK137" s="17">
        <v>0.36587776553489099</v>
      </c>
      <c r="AL137" s="17">
        <v>0.24031708847869199</v>
      </c>
      <c r="AM137" s="17">
        <v>0.245804934125157</v>
      </c>
      <c r="AN137" s="17">
        <v>0.15658514302849</v>
      </c>
      <c r="AO137" s="17"/>
      <c r="AP137" s="17">
        <v>0.32486871961809599</v>
      </c>
      <c r="AQ137" s="17">
        <v>0.37473021299006698</v>
      </c>
      <c r="AR137" s="17">
        <v>0.20505038074846199</v>
      </c>
      <c r="AS137" s="17"/>
      <c r="AT137" s="17">
        <v>0.24585074325693099</v>
      </c>
      <c r="AU137" s="17">
        <v>0.22045586933827099</v>
      </c>
      <c r="AV137" s="17">
        <v>0.26945160915419503</v>
      </c>
      <c r="AW137" s="17">
        <v>0.341088803951897</v>
      </c>
      <c r="AX137" s="17">
        <v>0.28905215705182102</v>
      </c>
      <c r="AY137" s="17"/>
      <c r="AZ137" s="17">
        <v>0.27068508456605</v>
      </c>
      <c r="BA137" s="17">
        <v>0.26593524970618099</v>
      </c>
      <c r="BB137" s="17">
        <v>0.16853846378627499</v>
      </c>
      <c r="BC137" s="17">
        <v>0.28649652363127198</v>
      </c>
      <c r="BD137" s="17">
        <v>0.201681675785128</v>
      </c>
      <c r="BE137" s="17"/>
      <c r="BF137" s="17">
        <v>0.25631542291450499</v>
      </c>
      <c r="BG137" s="17">
        <v>0.25275943817755397</v>
      </c>
      <c r="BH137" s="17">
        <v>0.26886881559252901</v>
      </c>
      <c r="BI137" s="17">
        <v>0.29668835096387702</v>
      </c>
      <c r="BJ137" s="17"/>
      <c r="BK137" s="17">
        <v>0.17948947994168599</v>
      </c>
      <c r="BL137" s="17">
        <v>0.22552677384881401</v>
      </c>
      <c r="BM137" s="17">
        <v>0.23517467255949701</v>
      </c>
      <c r="BN137" s="17">
        <v>0.28707634775976398</v>
      </c>
      <c r="BO137" s="17">
        <v>0.366553687049957</v>
      </c>
      <c r="BP137" s="17"/>
      <c r="BQ137" s="17">
        <v>0.27717033788149298</v>
      </c>
      <c r="BR137" s="17">
        <v>0.23683720911033301</v>
      </c>
      <c r="BS137" s="17"/>
      <c r="BT137" s="17">
        <v>0.28169162887890897</v>
      </c>
      <c r="BU137" s="17">
        <v>0.23274045571369201</v>
      </c>
      <c r="BV137" s="17">
        <v>0.24249638032499499</v>
      </c>
      <c r="BW137" s="17">
        <v>0.26689176176011498</v>
      </c>
      <c r="BX137" s="17">
        <v>0.271268547096223</v>
      </c>
      <c r="BY137" s="17">
        <v>0.19063263623749699</v>
      </c>
    </row>
    <row r="138" spans="2:77" x14ac:dyDescent="0.35">
      <c r="B138" t="s">
        <v>148</v>
      </c>
      <c r="C138" s="17">
        <v>0.24534342582572799</v>
      </c>
      <c r="D138" s="17">
        <v>0.18584091193493599</v>
      </c>
      <c r="E138" s="17">
        <v>0.30179374001521098</v>
      </c>
      <c r="F138" s="17"/>
      <c r="G138" s="17">
        <v>0.33391656652435597</v>
      </c>
      <c r="H138" s="17">
        <v>0.24840346345560399</v>
      </c>
      <c r="I138" s="17">
        <v>0.29611910055254698</v>
      </c>
      <c r="J138" s="17">
        <v>0.21136764659776</v>
      </c>
      <c r="K138" s="17">
        <v>0.23236411598815601</v>
      </c>
      <c r="L138" s="17">
        <v>0.17905421721262499</v>
      </c>
      <c r="M138" s="17"/>
      <c r="N138" s="17">
        <v>0.204629508364671</v>
      </c>
      <c r="O138" s="17">
        <v>0.26395977632447198</v>
      </c>
      <c r="P138" s="17">
        <v>0.250282336374821</v>
      </c>
      <c r="Q138" s="17">
        <v>0.26999552266190902</v>
      </c>
      <c r="R138" s="17"/>
      <c r="S138" s="17">
        <v>0.18625493529125201</v>
      </c>
      <c r="T138" s="17">
        <v>0.25682355509258598</v>
      </c>
      <c r="U138" s="17">
        <v>0.30303164769934698</v>
      </c>
      <c r="V138" s="17">
        <v>0.28262094399860999</v>
      </c>
      <c r="W138" s="17">
        <v>0.28965805075614898</v>
      </c>
      <c r="X138" s="17">
        <v>0.19245063374864799</v>
      </c>
      <c r="Y138" s="17">
        <v>0.27214204581957502</v>
      </c>
      <c r="Z138" s="17">
        <v>0.23353484495643101</v>
      </c>
      <c r="AA138" s="17">
        <v>0.18935531482245099</v>
      </c>
      <c r="AB138" s="17">
        <v>0.27617495979601597</v>
      </c>
      <c r="AC138" s="17">
        <v>0.195533623137151</v>
      </c>
      <c r="AD138" s="17">
        <v>0.40073278763377002</v>
      </c>
      <c r="AE138" s="17"/>
      <c r="AF138" s="17">
        <v>0.29195310286369303</v>
      </c>
      <c r="AG138" s="17">
        <v>0.15628084884065799</v>
      </c>
      <c r="AH138" s="17">
        <v>0.30516542085867998</v>
      </c>
      <c r="AI138" s="17"/>
      <c r="AJ138" s="17">
        <v>0.271557583078955</v>
      </c>
      <c r="AK138" s="17">
        <v>2.4811151107248498E-2</v>
      </c>
      <c r="AL138" s="17">
        <v>0.27667805478026902</v>
      </c>
      <c r="AM138" s="17">
        <v>0.33773895394265002</v>
      </c>
      <c r="AN138" s="17">
        <v>0.44340398636851103</v>
      </c>
      <c r="AO138" s="17"/>
      <c r="AP138" s="17">
        <v>8.4423581276489204E-2</v>
      </c>
      <c r="AQ138" s="17">
        <v>-1.91708477088137E-2</v>
      </c>
      <c r="AR138" s="17">
        <v>0.367364401854478</v>
      </c>
      <c r="AS138" s="17"/>
      <c r="AT138" s="17">
        <v>0.24605863526337099</v>
      </c>
      <c r="AU138" s="17">
        <v>0.31011781469184502</v>
      </c>
      <c r="AV138" s="17">
        <v>0.26398024146587301</v>
      </c>
      <c r="AW138" s="17">
        <v>9.8551835879467906E-2</v>
      </c>
      <c r="AX138" s="17">
        <v>0.12845774398606899</v>
      </c>
      <c r="AY138" s="17"/>
      <c r="AZ138" s="17">
        <v>0.226183112488507</v>
      </c>
      <c r="BA138" s="17">
        <v>0.256873765981808</v>
      </c>
      <c r="BB138" s="17">
        <v>0.389544093752895</v>
      </c>
      <c r="BC138" s="17">
        <v>0.188426515186918</v>
      </c>
      <c r="BD138" s="17">
        <v>0.34239841468805299</v>
      </c>
      <c r="BE138" s="17"/>
      <c r="BF138" s="17">
        <v>0.25184952221447099</v>
      </c>
      <c r="BG138" s="17">
        <v>0.23525836089442301</v>
      </c>
      <c r="BH138" s="17">
        <v>0.25233515045087901</v>
      </c>
      <c r="BI138" s="17">
        <v>0.21919702611101499</v>
      </c>
      <c r="BJ138" s="17"/>
      <c r="BK138" s="17">
        <v>0.374267780357807</v>
      </c>
      <c r="BL138" s="17">
        <v>0.32490302589063802</v>
      </c>
      <c r="BM138" s="17">
        <v>0.29739958477321798</v>
      </c>
      <c r="BN138" s="17">
        <v>0.186250572474535</v>
      </c>
      <c r="BO138" s="17">
        <v>3.6602866445717502E-2</v>
      </c>
      <c r="BP138" s="17"/>
      <c r="BQ138" s="17">
        <v>0.205993083106391</v>
      </c>
      <c r="BR138" s="17">
        <v>0.29864027963580397</v>
      </c>
      <c r="BS138" s="17"/>
      <c r="BT138" s="17">
        <v>0.202395253934265</v>
      </c>
      <c r="BU138" s="17">
        <v>0.30843627140011398</v>
      </c>
      <c r="BV138" s="17">
        <v>0.25892306836881002</v>
      </c>
      <c r="BW138" s="17">
        <v>0.220919202203613</v>
      </c>
      <c r="BX138" s="17">
        <v>0.22774443429730501</v>
      </c>
      <c r="BY138" s="17">
        <v>0.36076491929300403</v>
      </c>
    </row>
    <row r="139" spans="2:77" x14ac:dyDescent="0.35">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row>
    <row r="140" spans="2:77" x14ac:dyDescent="0.35">
      <c r="B140" s="6" t="s">
        <v>153</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row>
    <row r="141" spans="2:77" x14ac:dyDescent="0.35">
      <c r="B141" s="24" t="s">
        <v>94</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row>
    <row r="142" spans="2:77" x14ac:dyDescent="0.35">
      <c r="B142" t="s">
        <v>140</v>
      </c>
      <c r="C142" s="17">
        <v>0.24435113626680099</v>
      </c>
      <c r="D142" s="17">
        <v>0.21051175434590899</v>
      </c>
      <c r="E142" s="17">
        <v>0.27612871136057099</v>
      </c>
      <c r="F142" s="17"/>
      <c r="G142" s="17">
        <v>0.33393995484084799</v>
      </c>
      <c r="H142" s="17">
        <v>0.27778723482140399</v>
      </c>
      <c r="I142" s="17">
        <v>0.26048151447522799</v>
      </c>
      <c r="J142" s="17">
        <v>0.228764209735421</v>
      </c>
      <c r="K142" s="17">
        <v>0.217349217072975</v>
      </c>
      <c r="L142" s="17">
        <v>0.17525602673128199</v>
      </c>
      <c r="M142" s="17"/>
      <c r="N142" s="17">
        <v>0.20236781128877601</v>
      </c>
      <c r="O142" s="17">
        <v>0.22899740138566901</v>
      </c>
      <c r="P142" s="17">
        <v>0.26102633321362201</v>
      </c>
      <c r="Q142" s="17">
        <v>0.29155880339032603</v>
      </c>
      <c r="R142" s="17"/>
      <c r="S142" s="17">
        <v>0.2302816303511</v>
      </c>
      <c r="T142" s="17">
        <v>0.254047123999393</v>
      </c>
      <c r="U142" s="17">
        <v>0.243297136662603</v>
      </c>
      <c r="V142" s="17">
        <v>0.26709445730144399</v>
      </c>
      <c r="W142" s="17">
        <v>0.237570149086341</v>
      </c>
      <c r="X142" s="17">
        <v>0.23412167448528501</v>
      </c>
      <c r="Y142" s="17">
        <v>0.24540821107544999</v>
      </c>
      <c r="Z142" s="17">
        <v>0.23486779980434999</v>
      </c>
      <c r="AA142" s="17">
        <v>0.218578654916535</v>
      </c>
      <c r="AB142" s="17">
        <v>0.24765939082345201</v>
      </c>
      <c r="AC142" s="17">
        <v>0.225380171010272</v>
      </c>
      <c r="AD142" s="17">
        <v>0.37529192121647198</v>
      </c>
      <c r="AE142" s="17"/>
      <c r="AF142" s="17">
        <v>0.255065442864158</v>
      </c>
      <c r="AG142" s="17">
        <v>0.201543316968088</v>
      </c>
      <c r="AH142" s="17">
        <v>0.30214459509144498</v>
      </c>
      <c r="AI142" s="17"/>
      <c r="AJ142" s="17">
        <v>0.20293591519621099</v>
      </c>
      <c r="AK142" s="17">
        <v>0.207563620915963</v>
      </c>
      <c r="AL142" s="17">
        <v>0.18239155542865301</v>
      </c>
      <c r="AM142" s="17">
        <v>0.30230888390701199</v>
      </c>
      <c r="AN142" s="17">
        <v>0.39318985408297902</v>
      </c>
      <c r="AO142" s="17"/>
      <c r="AP142" s="17">
        <v>0.13818145840284299</v>
      </c>
      <c r="AQ142" s="17">
        <v>0.20415257219740501</v>
      </c>
      <c r="AR142" s="17">
        <v>0.24079484403799301</v>
      </c>
      <c r="AS142" s="17"/>
      <c r="AT142" s="17">
        <v>0.24189086272201701</v>
      </c>
      <c r="AU142" s="17">
        <v>0.27796398184191501</v>
      </c>
      <c r="AV142" s="17">
        <v>0.224614054631678</v>
      </c>
      <c r="AW142" s="17">
        <v>0.19162959404791099</v>
      </c>
      <c r="AX142" s="17">
        <v>0.164944648021217</v>
      </c>
      <c r="AY142" s="17"/>
      <c r="AZ142" s="17">
        <v>0.23993696871447401</v>
      </c>
      <c r="BA142" s="17">
        <v>0.2925955597487</v>
      </c>
      <c r="BB142" s="17">
        <v>0.320102938532495</v>
      </c>
      <c r="BC142" s="17">
        <v>0.17208788869889599</v>
      </c>
      <c r="BD142" s="17">
        <v>0.290306996304801</v>
      </c>
      <c r="BE142" s="17"/>
      <c r="BF142" s="17">
        <v>0.28671158040164202</v>
      </c>
      <c r="BG142" s="17">
        <v>0.22991233427360699</v>
      </c>
      <c r="BH142" s="17">
        <v>0.236363074276117</v>
      </c>
      <c r="BI142" s="17">
        <v>0.21941566720517799</v>
      </c>
      <c r="BJ142" s="17"/>
      <c r="BK142" s="17">
        <v>0.376284836700013</v>
      </c>
      <c r="BL142" s="17">
        <v>0.318235382809399</v>
      </c>
      <c r="BM142" s="17">
        <v>0.25610310966155603</v>
      </c>
      <c r="BN142" s="17">
        <v>0.19189364271303899</v>
      </c>
      <c r="BO142" s="17">
        <v>0.22187585263033499</v>
      </c>
      <c r="BP142" s="17"/>
      <c r="BQ142" s="17">
        <v>0.223111740742652</v>
      </c>
      <c r="BR142" s="17">
        <v>0.27311817817896</v>
      </c>
      <c r="BS142" s="17"/>
      <c r="BT142" s="17">
        <v>0.19386072998662601</v>
      </c>
      <c r="BU142" s="17">
        <v>0.254332302245944</v>
      </c>
      <c r="BV142" s="17">
        <v>0.34423889669361901</v>
      </c>
      <c r="BW142" s="17">
        <v>0.25817324439783201</v>
      </c>
      <c r="BX142" s="17">
        <v>0.25659665653001101</v>
      </c>
      <c r="BY142" s="17">
        <v>0.365376715405209</v>
      </c>
    </row>
    <row r="143" spans="2:77" x14ac:dyDescent="0.35">
      <c r="B143" t="s">
        <v>141</v>
      </c>
      <c r="C143" s="17">
        <v>0.33671163860309899</v>
      </c>
      <c r="D143" s="17">
        <v>0.331784540210114</v>
      </c>
      <c r="E143" s="17">
        <v>0.34156943411833202</v>
      </c>
      <c r="F143" s="17"/>
      <c r="G143" s="17">
        <v>0.33131703609191798</v>
      </c>
      <c r="H143" s="17">
        <v>0.31759838419911501</v>
      </c>
      <c r="I143" s="17">
        <v>0.34220178007490298</v>
      </c>
      <c r="J143" s="17">
        <v>0.34147066370059098</v>
      </c>
      <c r="K143" s="17">
        <v>0.31763274026174099</v>
      </c>
      <c r="L143" s="17">
        <v>0.360219504827204</v>
      </c>
      <c r="M143" s="17"/>
      <c r="N143" s="17">
        <v>0.351202996468505</v>
      </c>
      <c r="O143" s="17">
        <v>0.34935689052126001</v>
      </c>
      <c r="P143" s="17">
        <v>0.30142789745430898</v>
      </c>
      <c r="Q143" s="17">
        <v>0.33836174990326401</v>
      </c>
      <c r="R143" s="17"/>
      <c r="S143" s="17">
        <v>0.33269922061183999</v>
      </c>
      <c r="T143" s="17">
        <v>0.36559425499519299</v>
      </c>
      <c r="U143" s="17">
        <v>0.37171376429582098</v>
      </c>
      <c r="V143" s="17">
        <v>0.32393306838168601</v>
      </c>
      <c r="W143" s="17">
        <v>0.322840545263265</v>
      </c>
      <c r="X143" s="17">
        <v>0.29522147667245702</v>
      </c>
      <c r="Y143" s="17">
        <v>0.29784951175785201</v>
      </c>
      <c r="Z143" s="17">
        <v>0.31770344083708302</v>
      </c>
      <c r="AA143" s="17">
        <v>0.35053684664930501</v>
      </c>
      <c r="AB143" s="17">
        <v>0.35289749302984702</v>
      </c>
      <c r="AC143" s="17">
        <v>0.34516883831404099</v>
      </c>
      <c r="AD143" s="17">
        <v>0.347905661875893</v>
      </c>
      <c r="AE143" s="17"/>
      <c r="AF143" s="17">
        <v>0.33136447516662398</v>
      </c>
      <c r="AG143" s="17">
        <v>0.34005525527528901</v>
      </c>
      <c r="AH143" s="17">
        <v>0.33813028633532499</v>
      </c>
      <c r="AI143" s="17"/>
      <c r="AJ143" s="17">
        <v>0.349689907359792</v>
      </c>
      <c r="AK143" s="17">
        <v>0.298607629445794</v>
      </c>
      <c r="AL143" s="17">
        <v>0.38089299323542702</v>
      </c>
      <c r="AM143" s="17">
        <v>0.290329880572609</v>
      </c>
      <c r="AN143" s="17">
        <v>0.33292545913789101</v>
      </c>
      <c r="AO143" s="17"/>
      <c r="AP143" s="17">
        <v>0.33690066491658899</v>
      </c>
      <c r="AQ143" s="17">
        <v>0.30765675576682</v>
      </c>
      <c r="AR143" s="17">
        <v>0.35133034771284999</v>
      </c>
      <c r="AS143" s="17"/>
      <c r="AT143" s="17">
        <v>0.34346789890768997</v>
      </c>
      <c r="AU143" s="17">
        <v>0.32438885054918898</v>
      </c>
      <c r="AV143" s="17">
        <v>0.35899298512396499</v>
      </c>
      <c r="AW143" s="17">
        <v>0.32605628288932398</v>
      </c>
      <c r="AX143" s="17">
        <v>0.25725344075181</v>
      </c>
      <c r="AY143" s="17"/>
      <c r="AZ143" s="17">
        <v>0.33184747957331301</v>
      </c>
      <c r="BA143" s="17">
        <v>0.30966869492959698</v>
      </c>
      <c r="BB143" s="17">
        <v>0.35581853491659798</v>
      </c>
      <c r="BC143" s="17">
        <v>0.36572838209400599</v>
      </c>
      <c r="BD143" s="17">
        <v>0.33166023300518799</v>
      </c>
      <c r="BE143" s="17"/>
      <c r="BF143" s="17">
        <v>0.309591985132329</v>
      </c>
      <c r="BG143" s="17">
        <v>0.33914432697352098</v>
      </c>
      <c r="BH143" s="17">
        <v>0.34746076025609401</v>
      </c>
      <c r="BI143" s="17">
        <v>0.33983407472296601</v>
      </c>
      <c r="BJ143" s="17"/>
      <c r="BK143" s="17">
        <v>0.30000758068380301</v>
      </c>
      <c r="BL143" s="17">
        <v>0.32986552475610298</v>
      </c>
      <c r="BM143" s="17">
        <v>0.34043608416883597</v>
      </c>
      <c r="BN143" s="17">
        <v>0.34551842584921</v>
      </c>
      <c r="BO143" s="17">
        <v>0.30538034018174898</v>
      </c>
      <c r="BP143" s="17"/>
      <c r="BQ143" s="17">
        <v>0.32430673603964399</v>
      </c>
      <c r="BR143" s="17">
        <v>0.353513074950636</v>
      </c>
      <c r="BS143" s="17"/>
      <c r="BT143" s="17">
        <v>0.35060523181534198</v>
      </c>
      <c r="BU143" s="17">
        <v>0.33800822635988598</v>
      </c>
      <c r="BV143" s="17">
        <v>0.27931235898873802</v>
      </c>
      <c r="BW143" s="17">
        <v>0.33769949158817802</v>
      </c>
      <c r="BX143" s="17">
        <v>0.32831611046957998</v>
      </c>
      <c r="BY143" s="17">
        <v>0.37145469215691301</v>
      </c>
    </row>
    <row r="144" spans="2:77" x14ac:dyDescent="0.35">
      <c r="B144" t="s">
        <v>142</v>
      </c>
      <c r="C144" s="17">
        <v>0.21054373993428499</v>
      </c>
      <c r="D144" s="17">
        <v>0.22192895951802399</v>
      </c>
      <c r="E144" s="17">
        <v>0.200240288401694</v>
      </c>
      <c r="F144" s="17"/>
      <c r="G144" s="17">
        <v>0.186593861636354</v>
      </c>
      <c r="H144" s="17">
        <v>0.17885921118027701</v>
      </c>
      <c r="I144" s="17">
        <v>0.19406372265897201</v>
      </c>
      <c r="J144" s="17">
        <v>0.20587096890039699</v>
      </c>
      <c r="K144" s="17">
        <v>0.23409978710106399</v>
      </c>
      <c r="L144" s="17">
        <v>0.253574632179288</v>
      </c>
      <c r="M144" s="17"/>
      <c r="N144" s="17">
        <v>0.19456111932784301</v>
      </c>
      <c r="O144" s="17">
        <v>0.20372250937223099</v>
      </c>
      <c r="P144" s="17">
        <v>0.24089375925404399</v>
      </c>
      <c r="Q144" s="17">
        <v>0.20827892326435099</v>
      </c>
      <c r="R144" s="17"/>
      <c r="S144" s="17">
        <v>0.19455712690940899</v>
      </c>
      <c r="T144" s="17">
        <v>0.19270787045721599</v>
      </c>
      <c r="U144" s="17">
        <v>0.20135339085335399</v>
      </c>
      <c r="V144" s="17">
        <v>0.22899822272036399</v>
      </c>
      <c r="W144" s="17">
        <v>0.23667703634349299</v>
      </c>
      <c r="X144" s="17">
        <v>0.234057512977524</v>
      </c>
      <c r="Y144" s="17">
        <v>0.20961611625933699</v>
      </c>
      <c r="Z144" s="17">
        <v>0.24777042572132699</v>
      </c>
      <c r="AA144" s="17">
        <v>0.20800670017161901</v>
      </c>
      <c r="AB144" s="17">
        <v>0.17760244798601099</v>
      </c>
      <c r="AC144" s="17">
        <v>0.26084358724141699</v>
      </c>
      <c r="AD144" s="17">
        <v>0.17726801072198101</v>
      </c>
      <c r="AE144" s="17"/>
      <c r="AF144" s="17">
        <v>0.22496229936631701</v>
      </c>
      <c r="AG144" s="17">
        <v>0.19868312386349801</v>
      </c>
      <c r="AH144" s="17">
        <v>0.228392783171942</v>
      </c>
      <c r="AI144" s="17"/>
      <c r="AJ144" s="17">
        <v>0.24659397072247</v>
      </c>
      <c r="AK144" s="17">
        <v>0.21071875049246999</v>
      </c>
      <c r="AL144" s="17">
        <v>0.217311351697276</v>
      </c>
      <c r="AM144" s="17">
        <v>0.151454681010876</v>
      </c>
      <c r="AN144" s="17">
        <v>0.15942370698536501</v>
      </c>
      <c r="AO144" s="17"/>
      <c r="AP144" s="17">
        <v>0.273376754769874</v>
      </c>
      <c r="AQ144" s="17">
        <v>0.216804060403613</v>
      </c>
      <c r="AR144" s="17">
        <v>0.24143800890470199</v>
      </c>
      <c r="AS144" s="17"/>
      <c r="AT144" s="17">
        <v>0.229951177828084</v>
      </c>
      <c r="AU144" s="17">
        <v>0.21259071175145</v>
      </c>
      <c r="AV144" s="17">
        <v>0.19804964842188699</v>
      </c>
      <c r="AW144" s="17">
        <v>0.18771968917324899</v>
      </c>
      <c r="AX144" s="17">
        <v>0.262896508141716</v>
      </c>
      <c r="AY144" s="17"/>
      <c r="AZ144" s="17">
        <v>0.199322135353422</v>
      </c>
      <c r="BA144" s="17">
        <v>0.23390568186913499</v>
      </c>
      <c r="BB144" s="17">
        <v>0.15465663095464199</v>
      </c>
      <c r="BC144" s="17">
        <v>0.234660231152475</v>
      </c>
      <c r="BD144" s="17">
        <v>0.20261446834713101</v>
      </c>
      <c r="BE144" s="17"/>
      <c r="BF144" s="17">
        <v>0.21229263045817501</v>
      </c>
      <c r="BG144" s="17">
        <v>0.23170148053301701</v>
      </c>
      <c r="BH144" s="17">
        <v>0.194434369786604</v>
      </c>
      <c r="BI144" s="17">
        <v>0.18965093979127101</v>
      </c>
      <c r="BJ144" s="17"/>
      <c r="BK144" s="17">
        <v>0.194606802107055</v>
      </c>
      <c r="BL144" s="17">
        <v>0.17259740765466</v>
      </c>
      <c r="BM144" s="17">
        <v>0.21974742326945801</v>
      </c>
      <c r="BN144" s="17">
        <v>0.21828715993421</v>
      </c>
      <c r="BO144" s="17">
        <v>0.215505438887865</v>
      </c>
      <c r="BP144" s="17"/>
      <c r="BQ144" s="17">
        <v>0.225141044339631</v>
      </c>
      <c r="BR144" s="17">
        <v>0.190772872766448</v>
      </c>
      <c r="BS144" s="17"/>
      <c r="BT144" s="17">
        <v>0.23512626807996001</v>
      </c>
      <c r="BU144" s="17">
        <v>0.17997113682305399</v>
      </c>
      <c r="BV144" s="17">
        <v>0.21457021768598</v>
      </c>
      <c r="BW144" s="17">
        <v>0.21828007884932399</v>
      </c>
      <c r="BX144" s="17">
        <v>0.215272486667198</v>
      </c>
      <c r="BY144" s="17">
        <v>0.113919430687377</v>
      </c>
    </row>
    <row r="145" spans="2:77" x14ac:dyDescent="0.35">
      <c r="B145" t="s">
        <v>143</v>
      </c>
      <c r="C145" s="17">
        <v>0.119513693276613</v>
      </c>
      <c r="D145" s="17">
        <v>0.138313001416076</v>
      </c>
      <c r="E145" s="17">
        <v>0.10190860775789801</v>
      </c>
      <c r="F145" s="17"/>
      <c r="G145" s="17">
        <v>8.5407377659704894E-2</v>
      </c>
      <c r="H145" s="17">
        <v>0.122020888910086</v>
      </c>
      <c r="I145" s="17">
        <v>0.106978116968679</v>
      </c>
      <c r="J145" s="17">
        <v>0.13435607480716</v>
      </c>
      <c r="K145" s="17">
        <v>0.133370051600601</v>
      </c>
      <c r="L145" s="17">
        <v>0.12901645017703001</v>
      </c>
      <c r="M145" s="17"/>
      <c r="N145" s="17">
        <v>0.141095038444527</v>
      </c>
      <c r="O145" s="17">
        <v>0.13083056943062299</v>
      </c>
      <c r="P145" s="17">
        <v>0.10297941755609299</v>
      </c>
      <c r="Q145" s="17">
        <v>9.9693095821399499E-2</v>
      </c>
      <c r="R145" s="17"/>
      <c r="S145" s="17">
        <v>0.129862083927027</v>
      </c>
      <c r="T145" s="17">
        <v>0.124865122297455</v>
      </c>
      <c r="U145" s="17">
        <v>9.8560290465304096E-2</v>
      </c>
      <c r="V145" s="17">
        <v>0.117217352630385</v>
      </c>
      <c r="W145" s="17">
        <v>0.119193132620287</v>
      </c>
      <c r="X145" s="17">
        <v>0.122399336020029</v>
      </c>
      <c r="Y145" s="17">
        <v>0.12897373453771199</v>
      </c>
      <c r="Z145" s="17">
        <v>0.11008719327189299</v>
      </c>
      <c r="AA145" s="17">
        <v>0.14141617850240301</v>
      </c>
      <c r="AB145" s="17">
        <v>0.115046408754399</v>
      </c>
      <c r="AC145" s="17">
        <v>8.8983833218226394E-2</v>
      </c>
      <c r="AD145" s="17">
        <v>7.4019988613225507E-2</v>
      </c>
      <c r="AE145" s="17"/>
      <c r="AF145" s="17">
        <v>0.113335902963019</v>
      </c>
      <c r="AG145" s="17">
        <v>0.14382347061208201</v>
      </c>
      <c r="AH145" s="17">
        <v>7.3673230492108999E-2</v>
      </c>
      <c r="AI145" s="17"/>
      <c r="AJ145" s="17">
        <v>0.127694766692864</v>
      </c>
      <c r="AK145" s="17">
        <v>0.14774952833603899</v>
      </c>
      <c r="AL145" s="17">
        <v>0.13457692662288201</v>
      </c>
      <c r="AM145" s="17">
        <v>0.14198090962495399</v>
      </c>
      <c r="AN145" s="17">
        <v>5.8931312208637301E-2</v>
      </c>
      <c r="AO145" s="17"/>
      <c r="AP145" s="17">
        <v>0.155515704000973</v>
      </c>
      <c r="AQ145" s="17">
        <v>0.14526908052849299</v>
      </c>
      <c r="AR145" s="17">
        <v>9.3284390451299701E-2</v>
      </c>
      <c r="AS145" s="17"/>
      <c r="AT145" s="17">
        <v>0.11338091454803501</v>
      </c>
      <c r="AU145" s="17">
        <v>0.106651359421121</v>
      </c>
      <c r="AV145" s="17">
        <v>0.12725252606739601</v>
      </c>
      <c r="AW145" s="17">
        <v>0.167679182361267</v>
      </c>
      <c r="AX145" s="17">
        <v>0.122298495488062</v>
      </c>
      <c r="AY145" s="17"/>
      <c r="AZ145" s="17">
        <v>0.12350296431128301</v>
      </c>
      <c r="BA145" s="17">
        <v>9.3933033656111498E-2</v>
      </c>
      <c r="BB145" s="17">
        <v>0.109603694170129</v>
      </c>
      <c r="BC145" s="17">
        <v>0.142433797895721</v>
      </c>
      <c r="BD145" s="17">
        <v>0.10781203422709799</v>
      </c>
      <c r="BE145" s="17"/>
      <c r="BF145" s="17">
        <v>0.10259317618204999</v>
      </c>
      <c r="BG145" s="17">
        <v>0.114578953196932</v>
      </c>
      <c r="BH145" s="17">
        <v>0.13132250927758701</v>
      </c>
      <c r="BI145" s="17">
        <v>0.13947224525243099</v>
      </c>
      <c r="BJ145" s="17"/>
      <c r="BK145" s="17">
        <v>6.3397932331482498E-2</v>
      </c>
      <c r="BL145" s="17">
        <v>0.101760858562242</v>
      </c>
      <c r="BM145" s="17">
        <v>0.106298876867783</v>
      </c>
      <c r="BN145" s="17">
        <v>0.14838296334543399</v>
      </c>
      <c r="BO145" s="17">
        <v>0.108646386758691</v>
      </c>
      <c r="BP145" s="17"/>
      <c r="BQ145" s="17">
        <v>0.12979188443665801</v>
      </c>
      <c r="BR145" s="17">
        <v>0.105592715368084</v>
      </c>
      <c r="BS145" s="17"/>
      <c r="BT145" s="17">
        <v>0.12928085346791601</v>
      </c>
      <c r="BU145" s="17">
        <v>0.137767902229884</v>
      </c>
      <c r="BV145" s="17">
        <v>6.3582185788764206E-2</v>
      </c>
      <c r="BW145" s="17">
        <v>0.103280036660816</v>
      </c>
      <c r="BX145" s="17">
        <v>0.111145897455805</v>
      </c>
      <c r="BY145" s="17">
        <v>9.0279386822678401E-2</v>
      </c>
    </row>
    <row r="146" spans="2:77" x14ac:dyDescent="0.35">
      <c r="B146" t="s">
        <v>144</v>
      </c>
      <c r="C146" s="17">
        <v>8.2605313345468501E-2</v>
      </c>
      <c r="D146" s="17">
        <v>9.1188551063834097E-2</v>
      </c>
      <c r="E146" s="17">
        <v>7.3836864388071702E-2</v>
      </c>
      <c r="F146" s="17"/>
      <c r="G146" s="17">
        <v>5.9274159256508502E-2</v>
      </c>
      <c r="H146" s="17">
        <v>9.1196579143001305E-2</v>
      </c>
      <c r="I146" s="17">
        <v>8.8038622634302593E-2</v>
      </c>
      <c r="J146" s="17">
        <v>8.2104178278037301E-2</v>
      </c>
      <c r="K146" s="17">
        <v>9.3682886692088199E-2</v>
      </c>
      <c r="L146" s="17">
        <v>7.9786244664157596E-2</v>
      </c>
      <c r="M146" s="17"/>
      <c r="N146" s="17">
        <v>0.104342648433414</v>
      </c>
      <c r="O146" s="17">
        <v>8.3395808118654005E-2</v>
      </c>
      <c r="P146" s="17">
        <v>8.8060854482793299E-2</v>
      </c>
      <c r="Q146" s="17">
        <v>5.2646222074981999E-2</v>
      </c>
      <c r="R146" s="17"/>
      <c r="S146" s="17">
        <v>0.104621196363087</v>
      </c>
      <c r="T146" s="17">
        <v>5.9548171325864999E-2</v>
      </c>
      <c r="U146" s="17">
        <v>7.8545568567560398E-2</v>
      </c>
      <c r="V146" s="17">
        <v>6.2756898966119801E-2</v>
      </c>
      <c r="W146" s="17">
        <v>7.7505048375608607E-2</v>
      </c>
      <c r="X146" s="17">
        <v>0.103579688062672</v>
      </c>
      <c r="Y146" s="17">
        <v>0.10185561724636701</v>
      </c>
      <c r="Z146" s="17">
        <v>8.9571140365347801E-2</v>
      </c>
      <c r="AA146" s="17">
        <v>7.58224796844017E-2</v>
      </c>
      <c r="AB146" s="17">
        <v>9.91234155981187E-2</v>
      </c>
      <c r="AC146" s="17">
        <v>7.5483428274831094E-2</v>
      </c>
      <c r="AD146" s="17">
        <v>2.55144175724294E-2</v>
      </c>
      <c r="AE146" s="17"/>
      <c r="AF146" s="17">
        <v>6.9683794837398005E-2</v>
      </c>
      <c r="AG146" s="17">
        <v>0.109805121649209</v>
      </c>
      <c r="AH146" s="17">
        <v>5.0251223872839E-2</v>
      </c>
      <c r="AI146" s="17"/>
      <c r="AJ146" s="17">
        <v>6.9930961152592605E-2</v>
      </c>
      <c r="AK146" s="17">
        <v>0.12825763380767599</v>
      </c>
      <c r="AL146" s="17">
        <v>7.8455286278637099E-2</v>
      </c>
      <c r="AM146" s="17">
        <v>0.113925644884548</v>
      </c>
      <c r="AN146" s="17">
        <v>4.5740377860553197E-2</v>
      </c>
      <c r="AO146" s="17"/>
      <c r="AP146" s="17">
        <v>9.1787794810728796E-2</v>
      </c>
      <c r="AQ146" s="17">
        <v>0.118717005492974</v>
      </c>
      <c r="AR146" s="17">
        <v>6.7270697366264801E-2</v>
      </c>
      <c r="AS146" s="17"/>
      <c r="AT146" s="17">
        <v>6.4600996934282506E-2</v>
      </c>
      <c r="AU146" s="17">
        <v>7.1283096331386894E-2</v>
      </c>
      <c r="AV146" s="17">
        <v>8.7638081517129401E-2</v>
      </c>
      <c r="AW146" s="17">
        <v>0.117119965410157</v>
      </c>
      <c r="AX146" s="17">
        <v>0.19260690759719501</v>
      </c>
      <c r="AY146" s="17"/>
      <c r="AZ146" s="17">
        <v>9.7766397100344002E-2</v>
      </c>
      <c r="BA146" s="17">
        <v>6.6717379652870404E-2</v>
      </c>
      <c r="BB146" s="17">
        <v>5.9818201426135101E-2</v>
      </c>
      <c r="BC146" s="17">
        <v>8.2846821641080898E-2</v>
      </c>
      <c r="BD146" s="17">
        <v>5.5286779654429997E-2</v>
      </c>
      <c r="BE146" s="17"/>
      <c r="BF146" s="17">
        <v>8.1997605519467304E-2</v>
      </c>
      <c r="BG146" s="17">
        <v>7.8952231980857907E-2</v>
      </c>
      <c r="BH146" s="17">
        <v>8.6862561699789606E-2</v>
      </c>
      <c r="BI146" s="17">
        <v>0.104838420234856</v>
      </c>
      <c r="BJ146" s="17"/>
      <c r="BK146" s="17">
        <v>5.5943091441769899E-2</v>
      </c>
      <c r="BL146" s="17">
        <v>7.2882899689766495E-2</v>
      </c>
      <c r="BM146" s="17">
        <v>7.0482536740681001E-2</v>
      </c>
      <c r="BN146" s="17">
        <v>8.9793367101882404E-2</v>
      </c>
      <c r="BO146" s="17">
        <v>0.14297385532686099</v>
      </c>
      <c r="BP146" s="17"/>
      <c r="BQ146" s="17">
        <v>9.0548494151240999E-2</v>
      </c>
      <c r="BR146" s="17">
        <v>7.1846917943127295E-2</v>
      </c>
      <c r="BS146" s="17"/>
      <c r="BT146" s="17">
        <v>8.6174097928463894E-2</v>
      </c>
      <c r="BU146" s="17">
        <v>8.4281108753933798E-2</v>
      </c>
      <c r="BV146" s="17">
        <v>7.6960622410480503E-2</v>
      </c>
      <c r="BW146" s="17">
        <v>7.7864220423725095E-2</v>
      </c>
      <c r="BX146" s="17">
        <v>8.7377785216986498E-2</v>
      </c>
      <c r="BY146" s="17">
        <v>3.8976091599086701E-2</v>
      </c>
    </row>
    <row r="147" spans="2:77" x14ac:dyDescent="0.35">
      <c r="B147" t="s">
        <v>145</v>
      </c>
      <c r="C147" s="17">
        <v>6.27447857373297E-3</v>
      </c>
      <c r="D147" s="17">
        <v>6.2731934460423704E-3</v>
      </c>
      <c r="E147" s="17">
        <v>6.3160939734332802E-3</v>
      </c>
      <c r="F147" s="17"/>
      <c r="G147" s="17">
        <v>3.46761051466677E-3</v>
      </c>
      <c r="H147" s="17">
        <v>1.2537701746116301E-2</v>
      </c>
      <c r="I147" s="17">
        <v>8.2362431879159596E-3</v>
      </c>
      <c r="J147" s="17">
        <v>7.4339045783938596E-3</v>
      </c>
      <c r="K147" s="17">
        <v>3.8653172715313799E-3</v>
      </c>
      <c r="L147" s="17">
        <v>2.1471414210376201E-3</v>
      </c>
      <c r="M147" s="17"/>
      <c r="N147" s="17">
        <v>6.4303860369358604E-3</v>
      </c>
      <c r="O147" s="17">
        <v>3.69682117156173E-3</v>
      </c>
      <c r="P147" s="17">
        <v>5.6117380391384301E-3</v>
      </c>
      <c r="Q147" s="17">
        <v>9.4612055456776995E-3</v>
      </c>
      <c r="R147" s="17"/>
      <c r="S147" s="17">
        <v>7.9787418375376097E-3</v>
      </c>
      <c r="T147" s="17">
        <v>3.2374569248775202E-3</v>
      </c>
      <c r="U147" s="17">
        <v>6.5298491553571498E-3</v>
      </c>
      <c r="V147" s="17">
        <v>0</v>
      </c>
      <c r="W147" s="17">
        <v>6.2140883110060503E-3</v>
      </c>
      <c r="X147" s="17">
        <v>1.06203117820322E-2</v>
      </c>
      <c r="Y147" s="17">
        <v>1.6296809123281599E-2</v>
      </c>
      <c r="Z147" s="17">
        <v>0</v>
      </c>
      <c r="AA147" s="17">
        <v>5.6391400757356399E-3</v>
      </c>
      <c r="AB147" s="17">
        <v>7.6708438081731101E-3</v>
      </c>
      <c r="AC147" s="17">
        <v>4.1401419412135203E-3</v>
      </c>
      <c r="AD147" s="17">
        <v>0</v>
      </c>
      <c r="AE147" s="17"/>
      <c r="AF147" s="17">
        <v>5.5880848024842701E-3</v>
      </c>
      <c r="AG147" s="17">
        <v>6.0897116318339899E-3</v>
      </c>
      <c r="AH147" s="17">
        <v>7.4078810363398303E-3</v>
      </c>
      <c r="AI147" s="17"/>
      <c r="AJ147" s="17">
        <v>3.1544788760713201E-3</v>
      </c>
      <c r="AK147" s="17">
        <v>7.1028370020576603E-3</v>
      </c>
      <c r="AL147" s="17">
        <v>6.3718867371255596E-3</v>
      </c>
      <c r="AM147" s="17">
        <v>0</v>
      </c>
      <c r="AN147" s="17">
        <v>9.7892897245737496E-3</v>
      </c>
      <c r="AO147" s="17"/>
      <c r="AP147" s="17">
        <v>4.2376230989923996E-3</v>
      </c>
      <c r="AQ147" s="17">
        <v>7.40052561069552E-3</v>
      </c>
      <c r="AR147" s="17">
        <v>5.8817115268906001E-3</v>
      </c>
      <c r="AS147" s="17"/>
      <c r="AT147" s="17">
        <v>6.7081490598914096E-3</v>
      </c>
      <c r="AU147" s="17">
        <v>7.1220001049384302E-3</v>
      </c>
      <c r="AV147" s="17">
        <v>3.4527042379437901E-3</v>
      </c>
      <c r="AW147" s="17">
        <v>9.7952861180908204E-3</v>
      </c>
      <c r="AX147" s="17">
        <v>0</v>
      </c>
      <c r="AY147" s="17"/>
      <c r="AZ147" s="17">
        <v>7.6240549471643104E-3</v>
      </c>
      <c r="BA147" s="17">
        <v>3.1796501435851698E-3</v>
      </c>
      <c r="BB147" s="17">
        <v>0</v>
      </c>
      <c r="BC147" s="17">
        <v>2.24287851782213E-3</v>
      </c>
      <c r="BD147" s="17">
        <v>1.23194884613517E-2</v>
      </c>
      <c r="BE147" s="17"/>
      <c r="BF147" s="17">
        <v>6.8130223063361198E-3</v>
      </c>
      <c r="BG147" s="17">
        <v>5.7106730420643497E-3</v>
      </c>
      <c r="BH147" s="17">
        <v>3.55672470380799E-3</v>
      </c>
      <c r="BI147" s="17">
        <v>6.78865279329795E-3</v>
      </c>
      <c r="BJ147" s="17"/>
      <c r="BK147" s="17">
        <v>9.7597567358773795E-3</v>
      </c>
      <c r="BL147" s="17">
        <v>4.6579265278295897E-3</v>
      </c>
      <c r="BM147" s="17">
        <v>6.9319692916857004E-3</v>
      </c>
      <c r="BN147" s="17">
        <v>6.1244410562239998E-3</v>
      </c>
      <c r="BO147" s="17">
        <v>5.6181262144997897E-3</v>
      </c>
      <c r="BP147" s="17"/>
      <c r="BQ147" s="17">
        <v>7.1001002901743999E-3</v>
      </c>
      <c r="BR147" s="17">
        <v>5.1562407927445899E-3</v>
      </c>
      <c r="BS147" s="17"/>
      <c r="BT147" s="17">
        <v>4.9528187216926201E-3</v>
      </c>
      <c r="BU147" s="17">
        <v>5.6393235872976696E-3</v>
      </c>
      <c r="BV147" s="17">
        <v>2.1335718432418299E-2</v>
      </c>
      <c r="BW147" s="17">
        <v>4.7029280801245401E-3</v>
      </c>
      <c r="BX147" s="17">
        <v>1.29106366041922E-3</v>
      </c>
      <c r="BY147" s="17">
        <v>1.9993683328736502E-2</v>
      </c>
    </row>
    <row r="148" spans="2:77" x14ac:dyDescent="0.35">
      <c r="B148" t="s">
        <v>146</v>
      </c>
      <c r="C148" s="17">
        <v>0.58106277486989999</v>
      </c>
      <c r="D148" s="17">
        <v>0.54229629455602302</v>
      </c>
      <c r="E148" s="17">
        <v>0.617698145478903</v>
      </c>
      <c r="F148" s="17"/>
      <c r="G148" s="17">
        <v>0.66525699093276602</v>
      </c>
      <c r="H148" s="17">
        <v>0.59538561902051901</v>
      </c>
      <c r="I148" s="17">
        <v>0.60268329455013103</v>
      </c>
      <c r="J148" s="17">
        <v>0.57023487343601098</v>
      </c>
      <c r="K148" s="17">
        <v>0.53498195733471599</v>
      </c>
      <c r="L148" s="17">
        <v>0.53547553155848604</v>
      </c>
      <c r="M148" s="17"/>
      <c r="N148" s="17">
        <v>0.55357080775728096</v>
      </c>
      <c r="O148" s="17">
        <v>0.578354291906929</v>
      </c>
      <c r="P148" s="17">
        <v>0.56245423066793099</v>
      </c>
      <c r="Q148" s="17">
        <v>0.62992055329358998</v>
      </c>
      <c r="R148" s="17"/>
      <c r="S148" s="17">
        <v>0.56298085096293904</v>
      </c>
      <c r="T148" s="17">
        <v>0.61964137899458605</v>
      </c>
      <c r="U148" s="17">
        <v>0.61501090095842403</v>
      </c>
      <c r="V148" s="17">
        <v>0.59102752568313099</v>
      </c>
      <c r="W148" s="17">
        <v>0.560410694349606</v>
      </c>
      <c r="X148" s="17">
        <v>0.529343151157742</v>
      </c>
      <c r="Y148" s="17">
        <v>0.54325772283330198</v>
      </c>
      <c r="Z148" s="17">
        <v>0.55257124064143204</v>
      </c>
      <c r="AA148" s="17">
        <v>0.56911550156584101</v>
      </c>
      <c r="AB148" s="17">
        <v>0.60055688385329797</v>
      </c>
      <c r="AC148" s="17">
        <v>0.57054900932431196</v>
      </c>
      <c r="AD148" s="17">
        <v>0.72319758309236404</v>
      </c>
      <c r="AE148" s="17"/>
      <c r="AF148" s="17">
        <v>0.58642991803078204</v>
      </c>
      <c r="AG148" s="17">
        <v>0.54159857224337704</v>
      </c>
      <c r="AH148" s="17">
        <v>0.64027488142677003</v>
      </c>
      <c r="AI148" s="17"/>
      <c r="AJ148" s="17">
        <v>0.55262582255600201</v>
      </c>
      <c r="AK148" s="17">
        <v>0.50617125036175703</v>
      </c>
      <c r="AL148" s="17">
        <v>0.56328454866407995</v>
      </c>
      <c r="AM148" s="17">
        <v>0.59263876447962105</v>
      </c>
      <c r="AN148" s="17">
        <v>0.72611531322086997</v>
      </c>
      <c r="AO148" s="17"/>
      <c r="AP148" s="17">
        <v>0.475082123319432</v>
      </c>
      <c r="AQ148" s="17">
        <v>0.51180932796422396</v>
      </c>
      <c r="AR148" s="17">
        <v>0.59212519175084299</v>
      </c>
      <c r="AS148" s="17"/>
      <c r="AT148" s="17">
        <v>0.58535876162970701</v>
      </c>
      <c r="AU148" s="17">
        <v>0.60235283239110404</v>
      </c>
      <c r="AV148" s="17">
        <v>0.58360703975564399</v>
      </c>
      <c r="AW148" s="17">
        <v>0.517685876937236</v>
      </c>
      <c r="AX148" s="17">
        <v>0.422198088773027</v>
      </c>
      <c r="AY148" s="17"/>
      <c r="AZ148" s="17">
        <v>0.57178444828778696</v>
      </c>
      <c r="BA148" s="17">
        <v>0.60226425467829703</v>
      </c>
      <c r="BB148" s="17">
        <v>0.67592147344909403</v>
      </c>
      <c r="BC148" s="17">
        <v>0.53781627079290095</v>
      </c>
      <c r="BD148" s="17">
        <v>0.62196722930998805</v>
      </c>
      <c r="BE148" s="17"/>
      <c r="BF148" s="17">
        <v>0.59630356553397101</v>
      </c>
      <c r="BG148" s="17">
        <v>0.56905666124712895</v>
      </c>
      <c r="BH148" s="17">
        <v>0.58382383453221098</v>
      </c>
      <c r="BI148" s="17">
        <v>0.55924974192814403</v>
      </c>
      <c r="BJ148" s="17"/>
      <c r="BK148" s="17">
        <v>0.67629241738381496</v>
      </c>
      <c r="BL148" s="17">
        <v>0.64810090756550198</v>
      </c>
      <c r="BM148" s="17">
        <v>0.596539193830392</v>
      </c>
      <c r="BN148" s="17">
        <v>0.53741206856224899</v>
      </c>
      <c r="BO148" s="17">
        <v>0.52725619281208402</v>
      </c>
      <c r="BP148" s="17"/>
      <c r="BQ148" s="17">
        <v>0.54741847678229605</v>
      </c>
      <c r="BR148" s="17">
        <v>0.626631253129596</v>
      </c>
      <c r="BS148" s="17"/>
      <c r="BT148" s="17">
        <v>0.54446596180196705</v>
      </c>
      <c r="BU148" s="17">
        <v>0.59234052860582997</v>
      </c>
      <c r="BV148" s="17">
        <v>0.62355125568235703</v>
      </c>
      <c r="BW148" s="17">
        <v>0.59587273598600998</v>
      </c>
      <c r="BX148" s="17">
        <v>0.58491276699959105</v>
      </c>
      <c r="BY148" s="17">
        <v>0.73683140756212195</v>
      </c>
    </row>
    <row r="149" spans="2:77" x14ac:dyDescent="0.35">
      <c r="B149" t="s">
        <v>147</v>
      </c>
      <c r="C149" s="17">
        <v>0.20211900662208099</v>
      </c>
      <c r="D149" s="17">
        <v>0.22950155247991</v>
      </c>
      <c r="E149" s="17">
        <v>0.17574547214597</v>
      </c>
      <c r="F149" s="17"/>
      <c r="G149" s="17">
        <v>0.14468153691621299</v>
      </c>
      <c r="H149" s="17">
        <v>0.213217468053088</v>
      </c>
      <c r="I149" s="17">
        <v>0.19501673960298099</v>
      </c>
      <c r="J149" s="17">
        <v>0.21646025308519801</v>
      </c>
      <c r="K149" s="17">
        <v>0.22705293829268899</v>
      </c>
      <c r="L149" s="17">
        <v>0.20880269484118799</v>
      </c>
      <c r="M149" s="17"/>
      <c r="N149" s="17">
        <v>0.24543768687794101</v>
      </c>
      <c r="O149" s="17">
        <v>0.21422637754927701</v>
      </c>
      <c r="P149" s="17">
        <v>0.19104027203888599</v>
      </c>
      <c r="Q149" s="17">
        <v>0.152339317896381</v>
      </c>
      <c r="R149" s="17"/>
      <c r="S149" s="17">
        <v>0.234483280290114</v>
      </c>
      <c r="T149" s="17">
        <v>0.18441329362332001</v>
      </c>
      <c r="U149" s="17">
        <v>0.17710585903286499</v>
      </c>
      <c r="V149" s="17">
        <v>0.17997425159650501</v>
      </c>
      <c r="W149" s="17">
        <v>0.196698180995896</v>
      </c>
      <c r="X149" s="17">
        <v>0.22597902408270101</v>
      </c>
      <c r="Y149" s="17">
        <v>0.23082935178407901</v>
      </c>
      <c r="Z149" s="17">
        <v>0.199658333637241</v>
      </c>
      <c r="AA149" s="17">
        <v>0.21723865818680499</v>
      </c>
      <c r="AB149" s="17">
        <v>0.214169824352517</v>
      </c>
      <c r="AC149" s="17">
        <v>0.16446726149305799</v>
      </c>
      <c r="AD149" s="17">
        <v>9.95344061856549E-2</v>
      </c>
      <c r="AE149" s="17"/>
      <c r="AF149" s="17">
        <v>0.18301969780041699</v>
      </c>
      <c r="AG149" s="17">
        <v>0.25362859226129097</v>
      </c>
      <c r="AH149" s="17">
        <v>0.12392445436494801</v>
      </c>
      <c r="AI149" s="17"/>
      <c r="AJ149" s="17">
        <v>0.19762572784545601</v>
      </c>
      <c r="AK149" s="17">
        <v>0.27600716214371501</v>
      </c>
      <c r="AL149" s="17">
        <v>0.213032212901519</v>
      </c>
      <c r="AM149" s="17">
        <v>0.255906554509502</v>
      </c>
      <c r="AN149" s="17">
        <v>0.10467169006919</v>
      </c>
      <c r="AO149" s="17"/>
      <c r="AP149" s="17">
        <v>0.24730349881170199</v>
      </c>
      <c r="AQ149" s="17">
        <v>0.263986086021467</v>
      </c>
      <c r="AR149" s="17">
        <v>0.160555087817565</v>
      </c>
      <c r="AS149" s="17"/>
      <c r="AT149" s="17">
        <v>0.17798191148231701</v>
      </c>
      <c r="AU149" s="17">
        <v>0.17793445575250799</v>
      </c>
      <c r="AV149" s="17">
        <v>0.21489060758452599</v>
      </c>
      <c r="AW149" s="17">
        <v>0.28479914777142401</v>
      </c>
      <c r="AX149" s="17">
        <v>0.314905403085257</v>
      </c>
      <c r="AY149" s="17"/>
      <c r="AZ149" s="17">
        <v>0.22126936141162701</v>
      </c>
      <c r="BA149" s="17">
        <v>0.160650413308982</v>
      </c>
      <c r="BB149" s="17">
        <v>0.169421895596264</v>
      </c>
      <c r="BC149" s="17">
        <v>0.22528061953680201</v>
      </c>
      <c r="BD149" s="17">
        <v>0.163098813881528</v>
      </c>
      <c r="BE149" s="17"/>
      <c r="BF149" s="17">
        <v>0.18459078170151699</v>
      </c>
      <c r="BG149" s="17">
        <v>0.19353118517779</v>
      </c>
      <c r="BH149" s="17">
        <v>0.21818507097737699</v>
      </c>
      <c r="BI149" s="17">
        <v>0.244310665487287</v>
      </c>
      <c r="BJ149" s="17"/>
      <c r="BK149" s="17">
        <v>0.11934102377325199</v>
      </c>
      <c r="BL149" s="17">
        <v>0.17464375825200801</v>
      </c>
      <c r="BM149" s="17">
        <v>0.176781413608464</v>
      </c>
      <c r="BN149" s="17">
        <v>0.23817633044731701</v>
      </c>
      <c r="BO149" s="17">
        <v>0.251620242085552</v>
      </c>
      <c r="BP149" s="17"/>
      <c r="BQ149" s="17">
        <v>0.22034037858789901</v>
      </c>
      <c r="BR149" s="17">
        <v>0.17743963331121099</v>
      </c>
      <c r="BS149" s="17"/>
      <c r="BT149" s="17">
        <v>0.21545495139637999</v>
      </c>
      <c r="BU149" s="17">
        <v>0.22204901098381799</v>
      </c>
      <c r="BV149" s="17">
        <v>0.140542808199245</v>
      </c>
      <c r="BW149" s="17">
        <v>0.18114425708454099</v>
      </c>
      <c r="BX149" s="17">
        <v>0.198523682672792</v>
      </c>
      <c r="BY149" s="17">
        <v>0.12925547842176499</v>
      </c>
    </row>
    <row r="150" spans="2:77" x14ac:dyDescent="0.35">
      <c r="B150" t="s">
        <v>148</v>
      </c>
      <c r="C150" s="17">
        <v>0.378943768247819</v>
      </c>
      <c r="D150" s="17">
        <v>0.31279474207611302</v>
      </c>
      <c r="E150" s="17">
        <v>0.44195267333293298</v>
      </c>
      <c r="F150" s="17"/>
      <c r="G150" s="17">
        <v>0.52057545401655303</v>
      </c>
      <c r="H150" s="17">
        <v>0.38216815096743101</v>
      </c>
      <c r="I150" s="17">
        <v>0.40766655494714898</v>
      </c>
      <c r="J150" s="17">
        <v>0.35377462035081397</v>
      </c>
      <c r="K150" s="17">
        <v>0.30792901904202602</v>
      </c>
      <c r="L150" s="17">
        <v>0.32667283671729802</v>
      </c>
      <c r="M150" s="17"/>
      <c r="N150" s="17">
        <v>0.30813312087933897</v>
      </c>
      <c r="O150" s="17">
        <v>0.36412791435765202</v>
      </c>
      <c r="P150" s="17">
        <v>0.37141395862904503</v>
      </c>
      <c r="Q150" s="17">
        <v>0.47758123539720798</v>
      </c>
      <c r="R150" s="17"/>
      <c r="S150" s="17">
        <v>0.32849757067282498</v>
      </c>
      <c r="T150" s="17">
        <v>0.43522808537126501</v>
      </c>
      <c r="U150" s="17">
        <v>0.43790504192556001</v>
      </c>
      <c r="V150" s="17">
        <v>0.41105327408662601</v>
      </c>
      <c r="W150" s="17">
        <v>0.36371251335371002</v>
      </c>
      <c r="X150" s="17">
        <v>0.30336412707504101</v>
      </c>
      <c r="Y150" s="17">
        <v>0.312428371049223</v>
      </c>
      <c r="Z150" s="17">
        <v>0.35291290700419198</v>
      </c>
      <c r="AA150" s="17">
        <v>0.35187684337903602</v>
      </c>
      <c r="AB150" s="17">
        <v>0.386387059500781</v>
      </c>
      <c r="AC150" s="17">
        <v>0.406081747831255</v>
      </c>
      <c r="AD150" s="17">
        <v>0.62366317690670903</v>
      </c>
      <c r="AE150" s="17"/>
      <c r="AF150" s="17">
        <v>0.40341022023036499</v>
      </c>
      <c r="AG150" s="17">
        <v>0.28796997998208601</v>
      </c>
      <c r="AH150" s="17">
        <v>0.51635042706182199</v>
      </c>
      <c r="AI150" s="17"/>
      <c r="AJ150" s="17">
        <v>0.355000094710546</v>
      </c>
      <c r="AK150" s="17">
        <v>0.23016408821804099</v>
      </c>
      <c r="AL150" s="17">
        <v>0.35025233576256098</v>
      </c>
      <c r="AM150" s="17">
        <v>0.33673220997011899</v>
      </c>
      <c r="AN150" s="17">
        <v>0.62144362315168</v>
      </c>
      <c r="AO150" s="17"/>
      <c r="AP150" s="17">
        <v>0.22777862450773001</v>
      </c>
      <c r="AQ150" s="17">
        <v>0.24782324194275701</v>
      </c>
      <c r="AR150" s="17">
        <v>0.43157010393327799</v>
      </c>
      <c r="AS150" s="17"/>
      <c r="AT150" s="17">
        <v>0.40737685014739</v>
      </c>
      <c r="AU150" s="17">
        <v>0.424418376638596</v>
      </c>
      <c r="AV150" s="17">
        <v>0.36871643217111799</v>
      </c>
      <c r="AW150" s="17">
        <v>0.23288672916581099</v>
      </c>
      <c r="AX150" s="17">
        <v>0.10729268568776899</v>
      </c>
      <c r="AY150" s="17"/>
      <c r="AZ150" s="17">
        <v>0.35051508687616101</v>
      </c>
      <c r="BA150" s="17">
        <v>0.44161384136931497</v>
      </c>
      <c r="BB150" s="17">
        <v>0.50649957785282895</v>
      </c>
      <c r="BC150" s="17">
        <v>0.3125356512561</v>
      </c>
      <c r="BD150" s="17">
        <v>0.45886841542846002</v>
      </c>
      <c r="BE150" s="17"/>
      <c r="BF150" s="17">
        <v>0.41171278383245402</v>
      </c>
      <c r="BG150" s="17">
        <v>0.375525476069339</v>
      </c>
      <c r="BH150" s="17">
        <v>0.36563876355483399</v>
      </c>
      <c r="BI150" s="17">
        <v>0.314939076440857</v>
      </c>
      <c r="BJ150" s="17"/>
      <c r="BK150" s="17">
        <v>0.55695139361056301</v>
      </c>
      <c r="BL150" s="17">
        <v>0.47345714931349397</v>
      </c>
      <c r="BM150" s="17">
        <v>0.419757780221928</v>
      </c>
      <c r="BN150" s="17">
        <v>0.29923573811493198</v>
      </c>
      <c r="BO150" s="17">
        <v>0.27563595072653202</v>
      </c>
      <c r="BP150" s="17"/>
      <c r="BQ150" s="17">
        <v>0.32707809819439698</v>
      </c>
      <c r="BR150" s="17">
        <v>0.44919161981838501</v>
      </c>
      <c r="BS150" s="17"/>
      <c r="BT150" s="17">
        <v>0.329011010405587</v>
      </c>
      <c r="BU150" s="17">
        <v>0.37029151762201301</v>
      </c>
      <c r="BV150" s="17">
        <v>0.483008447483112</v>
      </c>
      <c r="BW150" s="17">
        <v>0.41472847890146902</v>
      </c>
      <c r="BX150" s="17">
        <v>0.38638908432679903</v>
      </c>
      <c r="BY150" s="17">
        <v>0.60757592914035696</v>
      </c>
    </row>
    <row r="151" spans="2:77" x14ac:dyDescent="0.35">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row>
    <row r="152" spans="2:77" x14ac:dyDescent="0.35">
      <c r="B152" s="6" t="s">
        <v>154</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row>
    <row r="153" spans="2:77" x14ac:dyDescent="0.35">
      <c r="B153" s="24" t="s">
        <v>94</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row>
    <row r="154" spans="2:77" x14ac:dyDescent="0.35">
      <c r="B154" t="s">
        <v>140</v>
      </c>
      <c r="C154" s="17">
        <v>0.21547446920555799</v>
      </c>
      <c r="D154" s="17">
        <v>0.22108938420086499</v>
      </c>
      <c r="E154" s="17">
        <v>0.20778025113147999</v>
      </c>
      <c r="F154" s="17"/>
      <c r="G154" s="17">
        <v>0.22728706532092299</v>
      </c>
      <c r="H154" s="17">
        <v>0.27762322395002298</v>
      </c>
      <c r="I154" s="17">
        <v>0.234947404609263</v>
      </c>
      <c r="J154" s="17">
        <v>0.23288696904199399</v>
      </c>
      <c r="K154" s="17">
        <v>0.17176304971963399</v>
      </c>
      <c r="L154" s="17">
        <v>0.156526709766</v>
      </c>
      <c r="M154" s="17"/>
      <c r="N154" s="17">
        <v>0.224913788955108</v>
      </c>
      <c r="O154" s="17">
        <v>0.237023652472064</v>
      </c>
      <c r="P154" s="17">
        <v>0.19504608905519999</v>
      </c>
      <c r="Q154" s="17">
        <v>0.19992958755276</v>
      </c>
      <c r="R154" s="17"/>
      <c r="S154" s="17">
        <v>0.237931192587155</v>
      </c>
      <c r="T154" s="17">
        <v>0.210102959911912</v>
      </c>
      <c r="U154" s="17">
        <v>0.200152326544452</v>
      </c>
      <c r="V154" s="17">
        <v>0.14015766110530201</v>
      </c>
      <c r="W154" s="17">
        <v>0.22160842580422099</v>
      </c>
      <c r="X154" s="17">
        <v>0.20619841747089701</v>
      </c>
      <c r="Y154" s="17">
        <v>0.213239885522892</v>
      </c>
      <c r="Z154" s="17">
        <v>0.23436706753647099</v>
      </c>
      <c r="AA154" s="17">
        <v>0.236591597893998</v>
      </c>
      <c r="AB154" s="17">
        <v>0.23421735624637199</v>
      </c>
      <c r="AC154" s="17">
        <v>0.24966370347094199</v>
      </c>
      <c r="AD154" s="17">
        <v>0.20473467202916301</v>
      </c>
      <c r="AE154" s="17"/>
      <c r="AF154" s="17">
        <v>0.14390926850949001</v>
      </c>
      <c r="AG154" s="17">
        <v>0.28848457006193201</v>
      </c>
      <c r="AH154" s="17">
        <v>0.17962777201285501</v>
      </c>
      <c r="AI154" s="17"/>
      <c r="AJ154" s="17">
        <v>9.0761145224648995E-2</v>
      </c>
      <c r="AK154" s="17">
        <v>0.38282676703444402</v>
      </c>
      <c r="AL154" s="17">
        <v>0.264750309423812</v>
      </c>
      <c r="AM154" s="17">
        <v>0.14688749235642501</v>
      </c>
      <c r="AN154" s="17">
        <v>0.165475933235088</v>
      </c>
      <c r="AO154" s="17"/>
      <c r="AP154" s="17">
        <v>5.8334972947396202E-2</v>
      </c>
      <c r="AQ154" s="17">
        <v>0.38482098743807602</v>
      </c>
      <c r="AR154" s="17">
        <v>0.21954362345468301</v>
      </c>
      <c r="AS154" s="17"/>
      <c r="AT154" s="17">
        <v>0.167575995195448</v>
      </c>
      <c r="AU154" s="17">
        <v>0.18841667947872001</v>
      </c>
      <c r="AV154" s="17">
        <v>0.24591311152581499</v>
      </c>
      <c r="AW154" s="17">
        <v>0.27903485902986402</v>
      </c>
      <c r="AX154" s="17">
        <v>0.26983032752261599</v>
      </c>
      <c r="AY154" s="17"/>
      <c r="AZ154" s="17">
        <v>0.245633668031907</v>
      </c>
      <c r="BA154" s="17">
        <v>0.221304143440992</v>
      </c>
      <c r="BB154" s="17">
        <v>0.19637559547242001</v>
      </c>
      <c r="BC154" s="17">
        <v>0.15223546874077301</v>
      </c>
      <c r="BD154" s="17">
        <v>0.206656152288345</v>
      </c>
      <c r="BE154" s="17"/>
      <c r="BF154" s="17">
        <v>0.225716846500503</v>
      </c>
      <c r="BG154" s="17">
        <v>0.188536193433055</v>
      </c>
      <c r="BH154" s="17">
        <v>0.24387310659388101</v>
      </c>
      <c r="BI154" s="17">
        <v>0.25002301068466398</v>
      </c>
      <c r="BJ154" s="17"/>
      <c r="BK154" s="17">
        <v>0.31740808153546601</v>
      </c>
      <c r="BL154" s="17">
        <v>0.26647585019586301</v>
      </c>
      <c r="BM154" s="17">
        <v>0.20278182926667501</v>
      </c>
      <c r="BN154" s="17">
        <v>0.190832261317921</v>
      </c>
      <c r="BO154" s="17">
        <v>0.24487030252629299</v>
      </c>
      <c r="BP154" s="17"/>
      <c r="BQ154" s="17">
        <v>0.21851458395709999</v>
      </c>
      <c r="BR154" s="17">
        <v>0.211356879871343</v>
      </c>
      <c r="BS154" s="17"/>
      <c r="BT154" s="17">
        <v>0.17574845647047899</v>
      </c>
      <c r="BU154" s="17">
        <v>0.23055348857277</v>
      </c>
      <c r="BV154" s="17">
        <v>0.214259914696769</v>
      </c>
      <c r="BW154" s="17">
        <v>0.23331351156404301</v>
      </c>
      <c r="BX154" s="17">
        <v>0.26357530829637399</v>
      </c>
      <c r="BY154" s="17">
        <v>0.23786664393995599</v>
      </c>
    </row>
    <row r="155" spans="2:77" x14ac:dyDescent="0.35">
      <c r="B155" t="s">
        <v>141</v>
      </c>
      <c r="C155" s="17">
        <v>0.26503826278225001</v>
      </c>
      <c r="D155" s="17">
        <v>0.26119567088217699</v>
      </c>
      <c r="E155" s="17">
        <v>0.26922352023864399</v>
      </c>
      <c r="F155" s="17"/>
      <c r="G155" s="17">
        <v>0.36022823778576901</v>
      </c>
      <c r="H155" s="17">
        <v>0.31146136071515601</v>
      </c>
      <c r="I155" s="17">
        <v>0.29142555684601901</v>
      </c>
      <c r="J155" s="17">
        <v>0.26446633481043103</v>
      </c>
      <c r="K155" s="17">
        <v>0.222692891212591</v>
      </c>
      <c r="L155" s="17">
        <v>0.17141804553074599</v>
      </c>
      <c r="M155" s="17"/>
      <c r="N155" s="17">
        <v>0.28660875855151002</v>
      </c>
      <c r="O155" s="17">
        <v>0.26388895889159802</v>
      </c>
      <c r="P155" s="17">
        <v>0.26058728864103697</v>
      </c>
      <c r="Q155" s="17">
        <v>0.24922322811229</v>
      </c>
      <c r="R155" s="17"/>
      <c r="S155" s="17">
        <v>0.32348710230688499</v>
      </c>
      <c r="T155" s="17">
        <v>0.24780388903672601</v>
      </c>
      <c r="U155" s="17">
        <v>0.275915214984784</v>
      </c>
      <c r="V155" s="17">
        <v>0.26241239645115599</v>
      </c>
      <c r="W155" s="17">
        <v>0.25967091029414102</v>
      </c>
      <c r="X155" s="17">
        <v>0.254707122420268</v>
      </c>
      <c r="Y155" s="17">
        <v>0.24650590156793001</v>
      </c>
      <c r="Z155" s="17">
        <v>0.231350600671926</v>
      </c>
      <c r="AA155" s="17">
        <v>0.249481494974791</v>
      </c>
      <c r="AB155" s="17">
        <v>0.30159947160845202</v>
      </c>
      <c r="AC155" s="17">
        <v>0.20455147393899301</v>
      </c>
      <c r="AD155" s="17">
        <v>0.231552380282496</v>
      </c>
      <c r="AE155" s="17"/>
      <c r="AF155" s="17">
        <v>0.213851087270823</v>
      </c>
      <c r="AG155" s="17">
        <v>0.27274442598697801</v>
      </c>
      <c r="AH155" s="17">
        <v>0.31676800151671902</v>
      </c>
      <c r="AI155" s="17"/>
      <c r="AJ155" s="17">
        <v>0.169186154173773</v>
      </c>
      <c r="AK155" s="17">
        <v>0.33512848499147002</v>
      </c>
      <c r="AL155" s="17">
        <v>0.33231335037687398</v>
      </c>
      <c r="AM155" s="17">
        <v>0.22510650115525799</v>
      </c>
      <c r="AN155" s="17">
        <v>0.25870885264703802</v>
      </c>
      <c r="AO155" s="17"/>
      <c r="AP155" s="17">
        <v>0.12709823213006799</v>
      </c>
      <c r="AQ155" s="17">
        <v>0.37239983847512798</v>
      </c>
      <c r="AR155" s="17">
        <v>0.35871881823336299</v>
      </c>
      <c r="AS155" s="17"/>
      <c r="AT155" s="17">
        <v>0.230317955425487</v>
      </c>
      <c r="AU155" s="17">
        <v>0.28356619988263099</v>
      </c>
      <c r="AV155" s="17">
        <v>0.28512097160726901</v>
      </c>
      <c r="AW155" s="17">
        <v>0.30187099112529497</v>
      </c>
      <c r="AX155" s="17">
        <v>0.31522809770624299</v>
      </c>
      <c r="AY155" s="17"/>
      <c r="AZ155" s="17">
        <v>0.28521240122854502</v>
      </c>
      <c r="BA155" s="17">
        <v>0.29265234408242002</v>
      </c>
      <c r="BB155" s="17">
        <v>0.41011893474810601</v>
      </c>
      <c r="BC155" s="17">
        <v>0.169523863184353</v>
      </c>
      <c r="BD155" s="17">
        <v>0.26611937594863899</v>
      </c>
      <c r="BE155" s="17"/>
      <c r="BF155" s="17">
        <v>0.24600275105118</v>
      </c>
      <c r="BG155" s="17">
        <v>0.26639502375372798</v>
      </c>
      <c r="BH155" s="17">
        <v>0.27746892112876198</v>
      </c>
      <c r="BI155" s="17">
        <v>0.265427718696302</v>
      </c>
      <c r="BJ155" s="17"/>
      <c r="BK155" s="17">
        <v>0.28766486766679999</v>
      </c>
      <c r="BL155" s="17">
        <v>0.27069857498429101</v>
      </c>
      <c r="BM155" s="17">
        <v>0.27849731263920302</v>
      </c>
      <c r="BN155" s="17">
        <v>0.25836750065113401</v>
      </c>
      <c r="BO155" s="17">
        <v>0.205995468187987</v>
      </c>
      <c r="BP155" s="17"/>
      <c r="BQ155" s="17">
        <v>0.24639906910329501</v>
      </c>
      <c r="BR155" s="17">
        <v>0.29028354178097099</v>
      </c>
      <c r="BS155" s="17"/>
      <c r="BT155" s="17">
        <v>0.208595066386835</v>
      </c>
      <c r="BU155" s="17">
        <v>0.29419500940992399</v>
      </c>
      <c r="BV155" s="17">
        <v>0.30037019474631099</v>
      </c>
      <c r="BW155" s="17">
        <v>0.29249225245440003</v>
      </c>
      <c r="BX155" s="17">
        <v>0.29772173207735197</v>
      </c>
      <c r="BY155" s="17">
        <v>0.36284674595157501</v>
      </c>
    </row>
    <row r="156" spans="2:77" x14ac:dyDescent="0.35">
      <c r="B156" t="s">
        <v>142</v>
      </c>
      <c r="C156" s="17">
        <v>0.23316909661698801</v>
      </c>
      <c r="D156" s="17">
        <v>0.229557230661008</v>
      </c>
      <c r="E156" s="17">
        <v>0.23663428105988399</v>
      </c>
      <c r="F156" s="17"/>
      <c r="G156" s="17">
        <v>0.235878679118153</v>
      </c>
      <c r="H156" s="17">
        <v>0.21895041142757499</v>
      </c>
      <c r="I156" s="17">
        <v>0.235130888813678</v>
      </c>
      <c r="J156" s="17">
        <v>0.21059436106065299</v>
      </c>
      <c r="K156" s="17">
        <v>0.24663132172208699</v>
      </c>
      <c r="L156" s="17">
        <v>0.25066577366204701</v>
      </c>
      <c r="M156" s="17"/>
      <c r="N156" s="17">
        <v>0.20069390731859299</v>
      </c>
      <c r="O156" s="17">
        <v>0.225422590370538</v>
      </c>
      <c r="P156" s="17">
        <v>0.27320461972817001</v>
      </c>
      <c r="Q156" s="17">
        <v>0.23854381176816</v>
      </c>
      <c r="R156" s="17"/>
      <c r="S156" s="17">
        <v>0.20493796695935801</v>
      </c>
      <c r="T156" s="17">
        <v>0.25571615761241301</v>
      </c>
      <c r="U156" s="17">
        <v>0.20504104649976801</v>
      </c>
      <c r="V156" s="17">
        <v>0.25687809399970502</v>
      </c>
      <c r="W156" s="17">
        <v>0.20485619944932801</v>
      </c>
      <c r="X156" s="17">
        <v>0.25944074761798502</v>
      </c>
      <c r="Y156" s="17">
        <v>0.23263191848064699</v>
      </c>
      <c r="Z156" s="17">
        <v>0.24312088114979799</v>
      </c>
      <c r="AA156" s="17">
        <v>0.24163615163288299</v>
      </c>
      <c r="AB156" s="17">
        <v>0.232941444139383</v>
      </c>
      <c r="AC156" s="17">
        <v>0.20965894633111301</v>
      </c>
      <c r="AD156" s="17">
        <v>0.25536413918561901</v>
      </c>
      <c r="AE156" s="17"/>
      <c r="AF156" s="17">
        <v>0.23971069560212799</v>
      </c>
      <c r="AG156" s="17">
        <v>0.21690098691180801</v>
      </c>
      <c r="AH156" s="17">
        <v>0.27796228451520899</v>
      </c>
      <c r="AI156" s="17"/>
      <c r="AJ156" s="17">
        <v>0.25730700682369101</v>
      </c>
      <c r="AK156" s="17">
        <v>0.181336697464029</v>
      </c>
      <c r="AL156" s="17">
        <v>0.23997819427693501</v>
      </c>
      <c r="AM156" s="17">
        <v>0.30851382915769898</v>
      </c>
      <c r="AN156" s="17">
        <v>0.28056050550871398</v>
      </c>
      <c r="AO156" s="17"/>
      <c r="AP156" s="17">
        <v>0.20799147707371299</v>
      </c>
      <c r="AQ156" s="17">
        <v>0.16865898170089999</v>
      </c>
      <c r="AR156" s="17">
        <v>0.28159978974590699</v>
      </c>
      <c r="AS156" s="17"/>
      <c r="AT156" s="17">
        <v>0.28129838896223702</v>
      </c>
      <c r="AU156" s="17">
        <v>0.22653236833489299</v>
      </c>
      <c r="AV156" s="17">
        <v>0.218501461197256</v>
      </c>
      <c r="AW156" s="17">
        <v>0.17395994992004399</v>
      </c>
      <c r="AX156" s="17">
        <v>0.19867522270181601</v>
      </c>
      <c r="AY156" s="17"/>
      <c r="AZ156" s="17">
        <v>0.21056882490456699</v>
      </c>
      <c r="BA156" s="17">
        <v>0.24550891427566501</v>
      </c>
      <c r="BB156" s="17">
        <v>0.23221991721690999</v>
      </c>
      <c r="BC156" s="17">
        <v>0.26678171464252598</v>
      </c>
      <c r="BD156" s="17">
        <v>0.24128261714688801</v>
      </c>
      <c r="BE156" s="17"/>
      <c r="BF156" s="17">
        <v>0.26367044637820902</v>
      </c>
      <c r="BG156" s="17">
        <v>0.24564497035518601</v>
      </c>
      <c r="BH156" s="17">
        <v>0.19632964375999601</v>
      </c>
      <c r="BI156" s="17">
        <v>0.203276791018106</v>
      </c>
      <c r="BJ156" s="17"/>
      <c r="BK156" s="17">
        <v>0.187008587973722</v>
      </c>
      <c r="BL156" s="17">
        <v>0.19919671566434</v>
      </c>
      <c r="BM156" s="17">
        <v>0.24824439630040401</v>
      </c>
      <c r="BN156" s="17">
        <v>0.24112635402622501</v>
      </c>
      <c r="BO156" s="17">
        <v>0.21166094116099801</v>
      </c>
      <c r="BP156" s="17"/>
      <c r="BQ156" s="17">
        <v>0.23420010691526999</v>
      </c>
      <c r="BR156" s="17">
        <v>0.231772676628066</v>
      </c>
      <c r="BS156" s="17"/>
      <c r="BT156" s="17">
        <v>0.246746569842138</v>
      </c>
      <c r="BU156" s="17">
        <v>0.21934610900860299</v>
      </c>
      <c r="BV156" s="17">
        <v>0.20965143530977801</v>
      </c>
      <c r="BW156" s="17">
        <v>0.26117589029146598</v>
      </c>
      <c r="BX156" s="17">
        <v>0.22922369789869099</v>
      </c>
      <c r="BY156" s="17">
        <v>0.18449247845613301</v>
      </c>
    </row>
    <row r="157" spans="2:77" x14ac:dyDescent="0.35">
      <c r="B157" t="s">
        <v>143</v>
      </c>
      <c r="C157" s="17">
        <v>0.122689467697337</v>
      </c>
      <c r="D157" s="17">
        <v>0.13087201437552201</v>
      </c>
      <c r="E157" s="17">
        <v>0.115481288014201</v>
      </c>
      <c r="F157" s="17"/>
      <c r="G157" s="17">
        <v>7.3626932447738297E-2</v>
      </c>
      <c r="H157" s="17">
        <v>9.2390452069029599E-2</v>
      </c>
      <c r="I157" s="17">
        <v>0.125292797387868</v>
      </c>
      <c r="J157" s="17">
        <v>0.118334842297338</v>
      </c>
      <c r="K157" s="17">
        <v>0.15112234730259799</v>
      </c>
      <c r="L157" s="17">
        <v>0.16234347760182199</v>
      </c>
      <c r="M157" s="17"/>
      <c r="N157" s="17">
        <v>0.13422910748183101</v>
      </c>
      <c r="O157" s="17">
        <v>0.120134037639573</v>
      </c>
      <c r="P157" s="17">
        <v>0.11674340660902401</v>
      </c>
      <c r="Q157" s="17">
        <v>0.119831813135152</v>
      </c>
      <c r="R157" s="17"/>
      <c r="S157" s="17">
        <v>0.12091654163132499</v>
      </c>
      <c r="T157" s="17">
        <v>0.107611209795953</v>
      </c>
      <c r="U157" s="17">
        <v>9.9880586480856196E-2</v>
      </c>
      <c r="V157" s="17">
        <v>0.14265633481121001</v>
      </c>
      <c r="W157" s="17">
        <v>0.132718038662718</v>
      </c>
      <c r="X157" s="17">
        <v>0.100073608458236</v>
      </c>
      <c r="Y157" s="17">
        <v>0.149720123843502</v>
      </c>
      <c r="Z157" s="17">
        <v>0.13168772795077399</v>
      </c>
      <c r="AA157" s="17">
        <v>0.119464998677068</v>
      </c>
      <c r="AB157" s="17">
        <v>0.112245301126456</v>
      </c>
      <c r="AC157" s="17">
        <v>0.16838810656478501</v>
      </c>
      <c r="AD157" s="17">
        <v>0.12473472196110701</v>
      </c>
      <c r="AE157" s="17"/>
      <c r="AF157" s="17">
        <v>0.15467424350918699</v>
      </c>
      <c r="AG157" s="17">
        <v>0.11430503186714699</v>
      </c>
      <c r="AH157" s="17">
        <v>9.1467033817034193E-2</v>
      </c>
      <c r="AI157" s="17"/>
      <c r="AJ157" s="17">
        <v>0.206310638408845</v>
      </c>
      <c r="AK157" s="17">
        <v>5.0240580463970098E-2</v>
      </c>
      <c r="AL157" s="17">
        <v>9.0126177078622402E-2</v>
      </c>
      <c r="AM157" s="17">
        <v>0.12236795073215501</v>
      </c>
      <c r="AN157" s="17">
        <v>8.6934140940735705E-2</v>
      </c>
      <c r="AO157" s="17"/>
      <c r="AP157" s="17">
        <v>0.25722143124402902</v>
      </c>
      <c r="AQ157" s="17">
        <v>4.4031039942658598E-2</v>
      </c>
      <c r="AR157" s="17">
        <v>6.6473225552695997E-2</v>
      </c>
      <c r="AS157" s="17"/>
      <c r="AT157" s="17">
        <v>0.122273515795258</v>
      </c>
      <c r="AU157" s="17">
        <v>0.12751735269370601</v>
      </c>
      <c r="AV157" s="17">
        <v>0.120085207073181</v>
      </c>
      <c r="AW157" s="17">
        <v>0.124446656621092</v>
      </c>
      <c r="AX157" s="17">
        <v>0.184806348798186</v>
      </c>
      <c r="AY157" s="17"/>
      <c r="AZ157" s="17">
        <v>0.11688047699279</v>
      </c>
      <c r="BA157" s="17">
        <v>0.11829351432266901</v>
      </c>
      <c r="BB157" s="17">
        <v>5.7799782784367197E-2</v>
      </c>
      <c r="BC157" s="17">
        <v>0.16363718291826301</v>
      </c>
      <c r="BD157" s="17">
        <v>0.105642217449851</v>
      </c>
      <c r="BE157" s="17"/>
      <c r="BF157" s="17">
        <v>0.10647966075206</v>
      </c>
      <c r="BG157" s="17">
        <v>0.11353287343502499</v>
      </c>
      <c r="BH157" s="17">
        <v>0.14347855149424399</v>
      </c>
      <c r="BI157" s="17">
        <v>0.134029342155908</v>
      </c>
      <c r="BJ157" s="17"/>
      <c r="BK157" s="17">
        <v>8.8973499195377503E-2</v>
      </c>
      <c r="BL157" s="17">
        <v>9.4071586540260294E-2</v>
      </c>
      <c r="BM157" s="17">
        <v>0.124838713419018</v>
      </c>
      <c r="BN157" s="17">
        <v>0.13029793440100801</v>
      </c>
      <c r="BO157" s="17">
        <v>0.152201250381227</v>
      </c>
      <c r="BP157" s="17"/>
      <c r="BQ157" s="17">
        <v>0.129512827440667</v>
      </c>
      <c r="BR157" s="17">
        <v>0.11344777927475901</v>
      </c>
      <c r="BS157" s="17"/>
      <c r="BT157" s="17">
        <v>0.15626661881460699</v>
      </c>
      <c r="BU157" s="17">
        <v>0.112671740555459</v>
      </c>
      <c r="BV157" s="17">
        <v>0.112555033138446</v>
      </c>
      <c r="BW157" s="17">
        <v>8.9115242238738998E-2</v>
      </c>
      <c r="BX157" s="17">
        <v>9.3864305535945894E-2</v>
      </c>
      <c r="BY157" s="17">
        <v>0.117408247831009</v>
      </c>
    </row>
    <row r="158" spans="2:77" x14ac:dyDescent="0.35">
      <c r="B158" t="s">
        <v>144</v>
      </c>
      <c r="C158" s="17">
        <v>0.133491651708428</v>
      </c>
      <c r="D158" s="17">
        <v>0.13169049568678901</v>
      </c>
      <c r="E158" s="17">
        <v>0.13611070215103099</v>
      </c>
      <c r="F158" s="17"/>
      <c r="G158" s="17">
        <v>6.3771000326233895E-2</v>
      </c>
      <c r="H158" s="17">
        <v>6.1061493561251602E-2</v>
      </c>
      <c r="I158" s="17">
        <v>9.1584253896331694E-2</v>
      </c>
      <c r="J158" s="17">
        <v>0.14809497235775301</v>
      </c>
      <c r="K158" s="17">
        <v>0.18058392619970501</v>
      </c>
      <c r="L158" s="17">
        <v>0.22920253116536199</v>
      </c>
      <c r="M158" s="17"/>
      <c r="N158" s="17">
        <v>0.13948411852563</v>
      </c>
      <c r="O158" s="17">
        <v>0.12780008374031801</v>
      </c>
      <c r="P158" s="17">
        <v>0.121997269632178</v>
      </c>
      <c r="Q158" s="17">
        <v>0.14196549939985201</v>
      </c>
      <c r="R158" s="17"/>
      <c r="S158" s="17">
        <v>9.2028433211135005E-2</v>
      </c>
      <c r="T158" s="17">
        <v>0.14573289507239001</v>
      </c>
      <c r="U158" s="17">
        <v>0.16632607155079099</v>
      </c>
      <c r="V158" s="17">
        <v>0.17537463588865301</v>
      </c>
      <c r="W158" s="17">
        <v>0.151620361678203</v>
      </c>
      <c r="X158" s="17">
        <v>0.156389902159146</v>
      </c>
      <c r="Y158" s="17">
        <v>0.113231399236131</v>
      </c>
      <c r="Z158" s="17">
        <v>0.14117666002104401</v>
      </c>
      <c r="AA158" s="17">
        <v>0.12748065999344499</v>
      </c>
      <c r="AB158" s="17">
        <v>8.4473049096822198E-2</v>
      </c>
      <c r="AC158" s="17">
        <v>0.13879920611866201</v>
      </c>
      <c r="AD158" s="17">
        <v>0.153672973297904</v>
      </c>
      <c r="AE158" s="17"/>
      <c r="AF158" s="17">
        <v>0.215316304821282</v>
      </c>
      <c r="AG158" s="17">
        <v>8.7574587366337303E-2</v>
      </c>
      <c r="AH158" s="17">
        <v>9.39982465040924E-2</v>
      </c>
      <c r="AI158" s="17"/>
      <c r="AJ158" s="17">
        <v>0.25402988041581798</v>
      </c>
      <c r="AK158" s="17">
        <v>3.3977204102265901E-2</v>
      </c>
      <c r="AL158" s="17">
        <v>6.0295690784654701E-2</v>
      </c>
      <c r="AM158" s="17">
        <v>0.19712422659846299</v>
      </c>
      <c r="AN158" s="17">
        <v>0.138245091435442</v>
      </c>
      <c r="AO158" s="17"/>
      <c r="AP158" s="17">
        <v>0.33421328393871003</v>
      </c>
      <c r="AQ158" s="17">
        <v>1.81850364693984E-2</v>
      </c>
      <c r="AR158" s="17">
        <v>5.7696030866655097E-2</v>
      </c>
      <c r="AS158" s="17"/>
      <c r="AT158" s="17">
        <v>0.157028239206183</v>
      </c>
      <c r="AU158" s="17">
        <v>0.13913865078384799</v>
      </c>
      <c r="AV158" s="17">
        <v>0.115216973585342</v>
      </c>
      <c r="AW158" s="17">
        <v>9.8984553144168305E-2</v>
      </c>
      <c r="AX158" s="17">
        <v>3.1460003271138202E-2</v>
      </c>
      <c r="AY158" s="17"/>
      <c r="AZ158" s="17">
        <v>0.119200257139406</v>
      </c>
      <c r="BA158" s="17">
        <v>8.7192311854668997E-2</v>
      </c>
      <c r="BB158" s="17">
        <v>5.4312952902714901E-2</v>
      </c>
      <c r="BC158" s="17">
        <v>0.21575681837650401</v>
      </c>
      <c r="BD158" s="17">
        <v>0.13970782711937399</v>
      </c>
      <c r="BE158" s="17"/>
      <c r="BF158" s="17">
        <v>0.115189788387162</v>
      </c>
      <c r="BG158" s="17">
        <v>0.15616344219939601</v>
      </c>
      <c r="BH158" s="17">
        <v>0.116083292554172</v>
      </c>
      <c r="BI158" s="17">
        <v>0.12697074018846</v>
      </c>
      <c r="BJ158" s="17"/>
      <c r="BK158" s="17">
        <v>8.6379505207089799E-2</v>
      </c>
      <c r="BL158" s="17">
        <v>0.125106848931507</v>
      </c>
      <c r="BM158" s="17">
        <v>0.11468438846215501</v>
      </c>
      <c r="BN158" s="17">
        <v>0.15438239147395699</v>
      </c>
      <c r="BO158" s="17">
        <v>0.16645832454548601</v>
      </c>
      <c r="BP158" s="17"/>
      <c r="BQ158" s="17">
        <v>0.141222489791791</v>
      </c>
      <c r="BR158" s="17">
        <v>0.12302085733448501</v>
      </c>
      <c r="BS158" s="17"/>
      <c r="BT158" s="17">
        <v>0.189398059061268</v>
      </c>
      <c r="BU158" s="17">
        <v>0.11354932707391401</v>
      </c>
      <c r="BV158" s="17">
        <v>0.10295642858337101</v>
      </c>
      <c r="BW158" s="17">
        <v>9.1817335148594997E-2</v>
      </c>
      <c r="BX158" s="17">
        <v>9.0955693907197793E-2</v>
      </c>
      <c r="BY158" s="17">
        <v>3.7311033476885601E-2</v>
      </c>
    </row>
    <row r="159" spans="2:77" x14ac:dyDescent="0.35">
      <c r="B159" t="s">
        <v>145</v>
      </c>
      <c r="C159" s="17">
        <v>3.0137051989439001E-2</v>
      </c>
      <c r="D159" s="17">
        <v>2.5595204193639001E-2</v>
      </c>
      <c r="E159" s="17">
        <v>3.476995740476E-2</v>
      </c>
      <c r="F159" s="17"/>
      <c r="G159" s="17">
        <v>3.9208085001182599E-2</v>
      </c>
      <c r="H159" s="17">
        <v>3.8513058276964302E-2</v>
      </c>
      <c r="I159" s="17">
        <v>2.16190984468396E-2</v>
      </c>
      <c r="J159" s="17">
        <v>2.5622520431830002E-2</v>
      </c>
      <c r="K159" s="17">
        <v>2.7206463843385199E-2</v>
      </c>
      <c r="L159" s="17">
        <v>2.9843462274023399E-2</v>
      </c>
      <c r="M159" s="17"/>
      <c r="N159" s="17">
        <v>1.40703191673289E-2</v>
      </c>
      <c r="O159" s="17">
        <v>2.5730676885909898E-2</v>
      </c>
      <c r="P159" s="17">
        <v>3.24213263343913E-2</v>
      </c>
      <c r="Q159" s="17">
        <v>5.0506060031786197E-2</v>
      </c>
      <c r="R159" s="17"/>
      <c r="S159" s="17">
        <v>2.0698763304141998E-2</v>
      </c>
      <c r="T159" s="17">
        <v>3.3032888570606697E-2</v>
      </c>
      <c r="U159" s="17">
        <v>5.2684753939349002E-2</v>
      </c>
      <c r="V159" s="17">
        <v>2.2520877743975199E-2</v>
      </c>
      <c r="W159" s="17">
        <v>2.95260641113885E-2</v>
      </c>
      <c r="X159" s="17">
        <v>2.31902018734674E-2</v>
      </c>
      <c r="Y159" s="17">
        <v>4.4670771348898797E-2</v>
      </c>
      <c r="Z159" s="17">
        <v>1.8297062669986701E-2</v>
      </c>
      <c r="AA159" s="17">
        <v>2.5345096827813999E-2</v>
      </c>
      <c r="AB159" s="17">
        <v>3.4523377782513999E-2</v>
      </c>
      <c r="AC159" s="17">
        <v>2.8938563575506102E-2</v>
      </c>
      <c r="AD159" s="17">
        <v>2.9941113243711698E-2</v>
      </c>
      <c r="AE159" s="17"/>
      <c r="AF159" s="17">
        <v>3.2538400287089202E-2</v>
      </c>
      <c r="AG159" s="17">
        <v>1.9990397805797502E-2</v>
      </c>
      <c r="AH159" s="17">
        <v>4.0176661634090401E-2</v>
      </c>
      <c r="AI159" s="17"/>
      <c r="AJ159" s="17">
        <v>2.2405174953224902E-2</v>
      </c>
      <c r="AK159" s="17">
        <v>1.6490265943821299E-2</v>
      </c>
      <c r="AL159" s="17">
        <v>1.25362780591018E-2</v>
      </c>
      <c r="AM159" s="17">
        <v>0</v>
      </c>
      <c r="AN159" s="17">
        <v>7.0075476232981895E-2</v>
      </c>
      <c r="AO159" s="17"/>
      <c r="AP159" s="17">
        <v>1.5140602666084101E-2</v>
      </c>
      <c r="AQ159" s="17">
        <v>1.19041159738397E-2</v>
      </c>
      <c r="AR159" s="17">
        <v>1.5968512146696399E-2</v>
      </c>
      <c r="AS159" s="17"/>
      <c r="AT159" s="17">
        <v>4.1505905415386402E-2</v>
      </c>
      <c r="AU159" s="17">
        <v>3.4828748826202301E-2</v>
      </c>
      <c r="AV159" s="17">
        <v>1.51622750111377E-2</v>
      </c>
      <c r="AW159" s="17">
        <v>2.1702990159535598E-2</v>
      </c>
      <c r="AX159" s="17">
        <v>0</v>
      </c>
      <c r="AY159" s="17"/>
      <c r="AZ159" s="17">
        <v>2.25043717027841E-2</v>
      </c>
      <c r="BA159" s="17">
        <v>3.5048772023585702E-2</v>
      </c>
      <c r="BB159" s="17">
        <v>4.9172816875482098E-2</v>
      </c>
      <c r="BC159" s="17">
        <v>3.20649521375806E-2</v>
      </c>
      <c r="BD159" s="17">
        <v>4.05918100469028E-2</v>
      </c>
      <c r="BE159" s="17"/>
      <c r="BF159" s="17">
        <v>4.2940506930886399E-2</v>
      </c>
      <c r="BG159" s="17">
        <v>2.9727496823609499E-2</v>
      </c>
      <c r="BH159" s="17">
        <v>2.2766484468945299E-2</v>
      </c>
      <c r="BI159" s="17">
        <v>2.0272397256560701E-2</v>
      </c>
      <c r="BJ159" s="17"/>
      <c r="BK159" s="17">
        <v>3.2565458421544402E-2</v>
      </c>
      <c r="BL159" s="17">
        <v>4.4450423683738097E-2</v>
      </c>
      <c r="BM159" s="17">
        <v>3.0953359912543998E-2</v>
      </c>
      <c r="BN159" s="17">
        <v>2.4993558129755102E-2</v>
      </c>
      <c r="BO159" s="17">
        <v>1.8813713198009101E-2</v>
      </c>
      <c r="BP159" s="17"/>
      <c r="BQ159" s="17">
        <v>3.0150922791877002E-2</v>
      </c>
      <c r="BR159" s="17">
        <v>3.0118265110375599E-2</v>
      </c>
      <c r="BS159" s="17"/>
      <c r="BT159" s="17">
        <v>2.3245229424672401E-2</v>
      </c>
      <c r="BU159" s="17">
        <v>2.9684325379329302E-2</v>
      </c>
      <c r="BV159" s="17">
        <v>6.0206993525323799E-2</v>
      </c>
      <c r="BW159" s="17">
        <v>3.2085768302757299E-2</v>
      </c>
      <c r="BX159" s="17">
        <v>2.4659262284439799E-2</v>
      </c>
      <c r="BY159" s="17">
        <v>6.0074850344440801E-2</v>
      </c>
    </row>
    <row r="160" spans="2:77" x14ac:dyDescent="0.35">
      <c r="B160" t="s">
        <v>146</v>
      </c>
      <c r="C160" s="17">
        <v>0.48051273198780697</v>
      </c>
      <c r="D160" s="17">
        <v>0.48228505508304198</v>
      </c>
      <c r="E160" s="17">
        <v>0.47700377137012401</v>
      </c>
      <c r="F160" s="17"/>
      <c r="G160" s="17">
        <v>0.58751530310669198</v>
      </c>
      <c r="H160" s="17">
        <v>0.58908458466517899</v>
      </c>
      <c r="I160" s="17">
        <v>0.52637296145528301</v>
      </c>
      <c r="J160" s="17">
        <v>0.49735330385242499</v>
      </c>
      <c r="K160" s="17">
        <v>0.39445594093222502</v>
      </c>
      <c r="L160" s="17">
        <v>0.32794475529674599</v>
      </c>
      <c r="M160" s="17"/>
      <c r="N160" s="17">
        <v>0.51152254750661796</v>
      </c>
      <c r="O160" s="17">
        <v>0.50091261136366105</v>
      </c>
      <c r="P160" s="17">
        <v>0.45563337769623702</v>
      </c>
      <c r="Q160" s="17">
        <v>0.44915281566505</v>
      </c>
      <c r="R160" s="17"/>
      <c r="S160" s="17">
        <v>0.56141829489404005</v>
      </c>
      <c r="T160" s="17">
        <v>0.45790684894863798</v>
      </c>
      <c r="U160" s="17">
        <v>0.47606754152923603</v>
      </c>
      <c r="V160" s="17">
        <v>0.40257005755645697</v>
      </c>
      <c r="W160" s="17">
        <v>0.48127933609836199</v>
      </c>
      <c r="X160" s="17">
        <v>0.46090553989116501</v>
      </c>
      <c r="Y160" s="17">
        <v>0.45974578709082098</v>
      </c>
      <c r="Z160" s="17">
        <v>0.465717668208396</v>
      </c>
      <c r="AA160" s="17">
        <v>0.48607309286878903</v>
      </c>
      <c r="AB160" s="17">
        <v>0.53581682785482398</v>
      </c>
      <c r="AC160" s="17">
        <v>0.454215177409935</v>
      </c>
      <c r="AD160" s="17">
        <v>0.43628705231165898</v>
      </c>
      <c r="AE160" s="17"/>
      <c r="AF160" s="17">
        <v>0.35776035578031301</v>
      </c>
      <c r="AG160" s="17">
        <v>0.56122899604890997</v>
      </c>
      <c r="AH160" s="17">
        <v>0.49639577352957398</v>
      </c>
      <c r="AI160" s="17"/>
      <c r="AJ160" s="17">
        <v>0.25994729939842198</v>
      </c>
      <c r="AK160" s="17">
        <v>0.71795525202591404</v>
      </c>
      <c r="AL160" s="17">
        <v>0.59706365980068599</v>
      </c>
      <c r="AM160" s="17">
        <v>0.371993993511683</v>
      </c>
      <c r="AN160" s="17">
        <v>0.42418478588212699</v>
      </c>
      <c r="AO160" s="17"/>
      <c r="AP160" s="17">
        <v>0.185433205077464</v>
      </c>
      <c r="AQ160" s="17">
        <v>0.75722082591320405</v>
      </c>
      <c r="AR160" s="17">
        <v>0.57826244168804597</v>
      </c>
      <c r="AS160" s="17"/>
      <c r="AT160" s="17">
        <v>0.39789395062093502</v>
      </c>
      <c r="AU160" s="17">
        <v>0.47198287936135103</v>
      </c>
      <c r="AV160" s="17">
        <v>0.53103408313308298</v>
      </c>
      <c r="AW160" s="17">
        <v>0.58090585015516005</v>
      </c>
      <c r="AX160" s="17">
        <v>0.58505842522885998</v>
      </c>
      <c r="AY160" s="17"/>
      <c r="AZ160" s="17">
        <v>0.53084606926045197</v>
      </c>
      <c r="BA160" s="17">
        <v>0.51395648752341105</v>
      </c>
      <c r="BB160" s="17">
        <v>0.60649453022052502</v>
      </c>
      <c r="BC160" s="17">
        <v>0.32175933192512601</v>
      </c>
      <c r="BD160" s="17">
        <v>0.47277552823698399</v>
      </c>
      <c r="BE160" s="17"/>
      <c r="BF160" s="17">
        <v>0.47171959755168402</v>
      </c>
      <c r="BG160" s="17">
        <v>0.45493121718678398</v>
      </c>
      <c r="BH160" s="17">
        <v>0.52134202772264304</v>
      </c>
      <c r="BI160" s="17">
        <v>0.51545072938096503</v>
      </c>
      <c r="BJ160" s="17"/>
      <c r="BK160" s="17">
        <v>0.60507294920226595</v>
      </c>
      <c r="BL160" s="17">
        <v>0.53717442518015501</v>
      </c>
      <c r="BM160" s="17">
        <v>0.48127914190587801</v>
      </c>
      <c r="BN160" s="17">
        <v>0.44919976196905498</v>
      </c>
      <c r="BO160" s="17">
        <v>0.45086577071428002</v>
      </c>
      <c r="BP160" s="17"/>
      <c r="BQ160" s="17">
        <v>0.464913653060395</v>
      </c>
      <c r="BR160" s="17">
        <v>0.50164042165231504</v>
      </c>
      <c r="BS160" s="17"/>
      <c r="BT160" s="17">
        <v>0.38434352285731399</v>
      </c>
      <c r="BU160" s="17">
        <v>0.52474849798269396</v>
      </c>
      <c r="BV160" s="17">
        <v>0.51463010944308096</v>
      </c>
      <c r="BW160" s="17">
        <v>0.52580576401844303</v>
      </c>
      <c r="BX160" s="17">
        <v>0.56129704037372596</v>
      </c>
      <c r="BY160" s="17">
        <v>0.600713389891532</v>
      </c>
    </row>
    <row r="161" spans="2:77" x14ac:dyDescent="0.35">
      <c r="B161" t="s">
        <v>147</v>
      </c>
      <c r="C161" s="17">
        <v>0.25618111940576499</v>
      </c>
      <c r="D161" s="17">
        <v>0.26256251006231202</v>
      </c>
      <c r="E161" s="17">
        <v>0.25159199016523198</v>
      </c>
      <c r="F161" s="17"/>
      <c r="G161" s="17">
        <v>0.137397932773972</v>
      </c>
      <c r="H161" s="17">
        <v>0.153451945630281</v>
      </c>
      <c r="I161" s="17">
        <v>0.21687705128420001</v>
      </c>
      <c r="J161" s="17">
        <v>0.26642981465509102</v>
      </c>
      <c r="K161" s="17">
        <v>0.33170627350230297</v>
      </c>
      <c r="L161" s="17">
        <v>0.39154600876718398</v>
      </c>
      <c r="M161" s="17"/>
      <c r="N161" s="17">
        <v>0.27371322600746101</v>
      </c>
      <c r="O161" s="17">
        <v>0.24793412137989099</v>
      </c>
      <c r="P161" s="17">
        <v>0.23874067624120199</v>
      </c>
      <c r="Q161" s="17">
        <v>0.26179731253500399</v>
      </c>
      <c r="R161" s="17"/>
      <c r="S161" s="17">
        <v>0.21294497484246</v>
      </c>
      <c r="T161" s="17">
        <v>0.25334410486834202</v>
      </c>
      <c r="U161" s="17">
        <v>0.266206658031647</v>
      </c>
      <c r="V161" s="17">
        <v>0.31803097069986302</v>
      </c>
      <c r="W161" s="17">
        <v>0.284338400340921</v>
      </c>
      <c r="X161" s="17">
        <v>0.25646351061738198</v>
      </c>
      <c r="Y161" s="17">
        <v>0.26295152307963299</v>
      </c>
      <c r="Z161" s="17">
        <v>0.272864387971819</v>
      </c>
      <c r="AA161" s="17">
        <v>0.24694565867051399</v>
      </c>
      <c r="AB161" s="17">
        <v>0.19671835022327799</v>
      </c>
      <c r="AC161" s="17">
        <v>0.30718731268344601</v>
      </c>
      <c r="AD161" s="17">
        <v>0.27840769525901099</v>
      </c>
      <c r="AE161" s="17"/>
      <c r="AF161" s="17">
        <v>0.36999054833046902</v>
      </c>
      <c r="AG161" s="17">
        <v>0.20187961923348499</v>
      </c>
      <c r="AH161" s="17">
        <v>0.185465280321127</v>
      </c>
      <c r="AI161" s="17"/>
      <c r="AJ161" s="17">
        <v>0.46034051882466298</v>
      </c>
      <c r="AK161" s="17">
        <v>8.4217784566236006E-2</v>
      </c>
      <c r="AL161" s="17">
        <v>0.15042186786327699</v>
      </c>
      <c r="AM161" s="17">
        <v>0.31949217733061802</v>
      </c>
      <c r="AN161" s="17">
        <v>0.22517923237617701</v>
      </c>
      <c r="AO161" s="17"/>
      <c r="AP161" s="17">
        <v>0.59143471518273905</v>
      </c>
      <c r="AQ161" s="17">
        <v>6.2216076412057002E-2</v>
      </c>
      <c r="AR161" s="17">
        <v>0.124169256419351</v>
      </c>
      <c r="AS161" s="17"/>
      <c r="AT161" s="17">
        <v>0.279301755001441</v>
      </c>
      <c r="AU161" s="17">
        <v>0.26665600347755403</v>
      </c>
      <c r="AV161" s="17">
        <v>0.23530218065852301</v>
      </c>
      <c r="AW161" s="17">
        <v>0.22343120976526101</v>
      </c>
      <c r="AX161" s="17">
        <v>0.21626635206932401</v>
      </c>
      <c r="AY161" s="17"/>
      <c r="AZ161" s="17">
        <v>0.23608073413219599</v>
      </c>
      <c r="BA161" s="17">
        <v>0.20548582617733799</v>
      </c>
      <c r="BB161" s="17">
        <v>0.11211273568708199</v>
      </c>
      <c r="BC161" s="17">
        <v>0.37939400129476702</v>
      </c>
      <c r="BD161" s="17">
        <v>0.24535004456922499</v>
      </c>
      <c r="BE161" s="17"/>
      <c r="BF161" s="17">
        <v>0.22166944913922099</v>
      </c>
      <c r="BG161" s="17">
        <v>0.26969631563442098</v>
      </c>
      <c r="BH161" s="17">
        <v>0.25956184404841598</v>
      </c>
      <c r="BI161" s="17">
        <v>0.261000082344368</v>
      </c>
      <c r="BJ161" s="17"/>
      <c r="BK161" s="17">
        <v>0.17535300440246701</v>
      </c>
      <c r="BL161" s="17">
        <v>0.21917843547176799</v>
      </c>
      <c r="BM161" s="17">
        <v>0.23952310188117301</v>
      </c>
      <c r="BN161" s="17">
        <v>0.284680325874965</v>
      </c>
      <c r="BO161" s="17">
        <v>0.31865957492671398</v>
      </c>
      <c r="BP161" s="17"/>
      <c r="BQ161" s="17">
        <v>0.27073531723245797</v>
      </c>
      <c r="BR161" s="17">
        <v>0.236468636609243</v>
      </c>
      <c r="BS161" s="17"/>
      <c r="BT161" s="17">
        <v>0.34566467787587501</v>
      </c>
      <c r="BU161" s="17">
        <v>0.226221067629373</v>
      </c>
      <c r="BV161" s="17">
        <v>0.21551146172181701</v>
      </c>
      <c r="BW161" s="17">
        <v>0.18093257738733401</v>
      </c>
      <c r="BX161" s="17">
        <v>0.18481999944314401</v>
      </c>
      <c r="BY161" s="17">
        <v>0.154719281307894</v>
      </c>
    </row>
    <row r="162" spans="2:77" x14ac:dyDescent="0.35">
      <c r="B162" t="s">
        <v>148</v>
      </c>
      <c r="C162" s="17">
        <v>0.22433161258204201</v>
      </c>
      <c r="D162" s="17">
        <v>0.21972254502072999</v>
      </c>
      <c r="E162" s="17">
        <v>0.225411781204892</v>
      </c>
      <c r="F162" s="17"/>
      <c r="G162" s="17">
        <v>0.45011737033271998</v>
      </c>
      <c r="H162" s="17">
        <v>0.43563263903489802</v>
      </c>
      <c r="I162" s="17">
        <v>0.30949591017108302</v>
      </c>
      <c r="J162" s="17">
        <v>0.23092348919733399</v>
      </c>
      <c r="K162" s="17">
        <v>6.2749667429922107E-2</v>
      </c>
      <c r="L162" s="17">
        <v>-6.3601253470438004E-2</v>
      </c>
      <c r="M162" s="17"/>
      <c r="N162" s="17">
        <v>0.23780932149915801</v>
      </c>
      <c r="O162" s="17">
        <v>0.25297848998377098</v>
      </c>
      <c r="P162" s="17">
        <v>0.216892701455035</v>
      </c>
      <c r="Q162" s="17">
        <v>0.18735550313004701</v>
      </c>
      <c r="R162" s="17"/>
      <c r="S162" s="17">
        <v>0.34847332005158099</v>
      </c>
      <c r="T162" s="17">
        <v>0.20456274408029601</v>
      </c>
      <c r="U162" s="17">
        <v>0.20986088349759</v>
      </c>
      <c r="V162" s="17">
        <v>8.4539086856594794E-2</v>
      </c>
      <c r="W162" s="17">
        <v>0.19694093575744101</v>
      </c>
      <c r="X162" s="17">
        <v>0.20444202927378299</v>
      </c>
      <c r="Y162" s="17">
        <v>0.19679426401118899</v>
      </c>
      <c r="Z162" s="17">
        <v>0.192853280236578</v>
      </c>
      <c r="AA162" s="17">
        <v>0.23912743419827501</v>
      </c>
      <c r="AB162" s="17">
        <v>0.33909847763154599</v>
      </c>
      <c r="AC162" s="17">
        <v>0.14702786472648899</v>
      </c>
      <c r="AD162" s="17">
        <v>0.157879357052648</v>
      </c>
      <c r="AE162" s="17"/>
      <c r="AF162" s="17">
        <v>-1.2230192550156199E-2</v>
      </c>
      <c r="AG162" s="17">
        <v>0.359349376815425</v>
      </c>
      <c r="AH162" s="17">
        <v>0.31093049320844701</v>
      </c>
      <c r="AI162" s="17"/>
      <c r="AJ162" s="17">
        <v>-0.200393219426241</v>
      </c>
      <c r="AK162" s="17">
        <v>0.63373746745967796</v>
      </c>
      <c r="AL162" s="17">
        <v>0.44664179193740899</v>
      </c>
      <c r="AM162" s="17">
        <v>5.2501816181064698E-2</v>
      </c>
      <c r="AN162" s="17">
        <v>0.19900555350594901</v>
      </c>
      <c r="AO162" s="17"/>
      <c r="AP162" s="17">
        <v>-0.40600151010527502</v>
      </c>
      <c r="AQ162" s="17">
        <v>0.69500474950114699</v>
      </c>
      <c r="AR162" s="17">
        <v>0.45409318526869502</v>
      </c>
      <c r="AS162" s="17"/>
      <c r="AT162" s="17">
        <v>0.11859219561949499</v>
      </c>
      <c r="AU162" s="17">
        <v>0.205326875883796</v>
      </c>
      <c r="AV162" s="17">
        <v>0.29573190247455999</v>
      </c>
      <c r="AW162" s="17">
        <v>0.35747464038989901</v>
      </c>
      <c r="AX162" s="17">
        <v>0.36879207315953499</v>
      </c>
      <c r="AY162" s="17"/>
      <c r="AZ162" s="17">
        <v>0.29476533512825598</v>
      </c>
      <c r="BA162" s="17">
        <v>0.30847066134607398</v>
      </c>
      <c r="BB162" s="17">
        <v>0.494381794533443</v>
      </c>
      <c r="BC162" s="17">
        <v>-5.7634669369641803E-2</v>
      </c>
      <c r="BD162" s="17">
        <v>0.227425483667759</v>
      </c>
      <c r="BE162" s="17"/>
      <c r="BF162" s="17">
        <v>0.25005014841246198</v>
      </c>
      <c r="BG162" s="17">
        <v>0.185234901552362</v>
      </c>
      <c r="BH162" s="17">
        <v>0.26178018367422701</v>
      </c>
      <c r="BI162" s="17">
        <v>0.25445064703659698</v>
      </c>
      <c r="BJ162" s="17"/>
      <c r="BK162" s="17">
        <v>0.42971994479979903</v>
      </c>
      <c r="BL162" s="17">
        <v>0.31799598970838699</v>
      </c>
      <c r="BM162" s="17">
        <v>0.24175604002470499</v>
      </c>
      <c r="BN162" s="17">
        <v>0.16451943609409</v>
      </c>
      <c r="BO162" s="17">
        <v>0.13220619578756601</v>
      </c>
      <c r="BP162" s="17"/>
      <c r="BQ162" s="17">
        <v>0.194178335827937</v>
      </c>
      <c r="BR162" s="17">
        <v>0.26517178504307098</v>
      </c>
      <c r="BS162" s="17"/>
      <c r="BT162" s="17">
        <v>3.8678844981439399E-2</v>
      </c>
      <c r="BU162" s="17">
        <v>0.29852743035332102</v>
      </c>
      <c r="BV162" s="17">
        <v>0.29911864772126401</v>
      </c>
      <c r="BW162" s="17">
        <v>0.344873186631109</v>
      </c>
      <c r="BX162" s="17">
        <v>0.37647704093058199</v>
      </c>
      <c r="BY162" s="17">
        <v>0.44599410858363697</v>
      </c>
    </row>
    <row r="163" spans="2:77" x14ac:dyDescent="0.35">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row>
    <row r="164" spans="2:77" x14ac:dyDescent="0.35">
      <c r="B164" s="6" t="s">
        <v>171</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row>
    <row r="165" spans="2:77" x14ac:dyDescent="0.35">
      <c r="B165" s="24" t="s">
        <v>94</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row>
    <row r="166" spans="2:77" x14ac:dyDescent="0.35">
      <c r="B166" t="s">
        <v>155</v>
      </c>
      <c r="C166" s="17">
        <v>0.68092617899672603</v>
      </c>
      <c r="D166" s="17">
        <v>0.61984614606770105</v>
      </c>
      <c r="E166" s="17">
        <v>0.73993404513944905</v>
      </c>
      <c r="F166" s="17"/>
      <c r="G166" s="17">
        <v>0.73629208093618503</v>
      </c>
      <c r="H166" s="17">
        <v>0.75511125460105</v>
      </c>
      <c r="I166" s="17">
        <v>0.73539365160241299</v>
      </c>
      <c r="J166" s="17">
        <v>0.702184694399695</v>
      </c>
      <c r="K166" s="17">
        <v>0.65857159510026797</v>
      </c>
      <c r="L166" s="17">
        <v>0.53746322855950301</v>
      </c>
      <c r="M166" s="17"/>
      <c r="N166" s="17">
        <v>0.62107715268550101</v>
      </c>
      <c r="O166" s="17">
        <v>0.69622891267711395</v>
      </c>
      <c r="P166" s="17">
        <v>0.67917099417157001</v>
      </c>
      <c r="Q166" s="17">
        <v>0.73433507651988905</v>
      </c>
      <c r="R166" s="17"/>
      <c r="S166" s="17">
        <v>0.67795995625829697</v>
      </c>
      <c r="T166" s="17">
        <v>0.67357049991396101</v>
      </c>
      <c r="U166" s="17">
        <v>0.66561534134424905</v>
      </c>
      <c r="V166" s="17">
        <v>0.652932439271392</v>
      </c>
      <c r="W166" s="17">
        <v>0.70084235658076299</v>
      </c>
      <c r="X166" s="17">
        <v>0.66070048156515504</v>
      </c>
      <c r="Y166" s="17">
        <v>0.67186193883370504</v>
      </c>
      <c r="Z166" s="17">
        <v>0.70899583649867703</v>
      </c>
      <c r="AA166" s="17">
        <v>0.70528628969929297</v>
      </c>
      <c r="AB166" s="17">
        <v>0.70926759103524095</v>
      </c>
      <c r="AC166" s="17">
        <v>0.63202694946639704</v>
      </c>
      <c r="AD166" s="17">
        <v>0.75964653126318804</v>
      </c>
      <c r="AE166" s="17"/>
      <c r="AF166" s="17">
        <v>0.63437312694515402</v>
      </c>
      <c r="AG166" s="17">
        <v>0.68215193713557398</v>
      </c>
      <c r="AH166" s="17">
        <v>0.73703447677060296</v>
      </c>
      <c r="AI166" s="17"/>
      <c r="AJ166" s="17">
        <v>0.60136630530651802</v>
      </c>
      <c r="AK166" s="17">
        <v>0.72451458673067004</v>
      </c>
      <c r="AL166" s="17">
        <v>0.634851772811724</v>
      </c>
      <c r="AM166" s="17">
        <v>0.629081266909437</v>
      </c>
      <c r="AN166" s="17">
        <v>0.77381296589515602</v>
      </c>
      <c r="AO166" s="17"/>
      <c r="AP166" s="17">
        <v>0.58965952499152197</v>
      </c>
      <c r="AQ166" s="17">
        <v>0.744770470288043</v>
      </c>
      <c r="AR166" s="17">
        <v>0.67098791293678905</v>
      </c>
      <c r="AS166" s="17"/>
      <c r="AT166" s="17">
        <v>0.699263477271027</v>
      </c>
      <c r="AU166" s="17">
        <v>0.70618508613624997</v>
      </c>
      <c r="AV166" s="17">
        <v>0.66325006245084595</v>
      </c>
      <c r="AW166" s="17">
        <v>0.662163913877715</v>
      </c>
      <c r="AX166" s="17">
        <v>0.50153763083937397</v>
      </c>
      <c r="AY166" s="17"/>
      <c r="AZ166" s="17">
        <v>0.69112902262801401</v>
      </c>
      <c r="BA166" s="17">
        <v>0.72515014037225001</v>
      </c>
      <c r="BB166" s="17">
        <v>0.79746345594365597</v>
      </c>
      <c r="BC166" s="17">
        <v>0.54162816163528205</v>
      </c>
      <c r="BD166" s="17">
        <v>0.77515811852833905</v>
      </c>
      <c r="BE166" s="17"/>
      <c r="BF166" s="17">
        <v>0.72608755417525395</v>
      </c>
      <c r="BG166" s="17">
        <v>0.68500251860775796</v>
      </c>
      <c r="BH166" s="17">
        <v>0.66790835156371398</v>
      </c>
      <c r="BI166" s="17">
        <v>0.62973798529429503</v>
      </c>
      <c r="BJ166" s="17"/>
      <c r="BK166" s="17">
        <v>0.81225064059954699</v>
      </c>
      <c r="BL166" s="17">
        <v>0.80711388424929498</v>
      </c>
      <c r="BM166" s="17">
        <v>0.73487105265544606</v>
      </c>
      <c r="BN166" s="17">
        <v>0.59646993764300305</v>
      </c>
      <c r="BO166" s="17">
        <v>0.48463567962912801</v>
      </c>
      <c r="BP166" s="17"/>
      <c r="BQ166" s="17">
        <v>0.658712033584132</v>
      </c>
      <c r="BR166" s="17">
        <v>0.71101344072695205</v>
      </c>
      <c r="BS166" s="17"/>
      <c r="BT166" s="17">
        <v>0.58560107217131196</v>
      </c>
      <c r="BU166" s="17">
        <v>0.71129912181871602</v>
      </c>
      <c r="BV166" s="17">
        <v>0.74150929439793201</v>
      </c>
      <c r="BW166" s="17">
        <v>0.72287021833402698</v>
      </c>
      <c r="BX166" s="17">
        <v>0.76028350103682196</v>
      </c>
      <c r="BY166" s="17">
        <v>0.80660091739977802</v>
      </c>
    </row>
    <row r="167" spans="2:77" x14ac:dyDescent="0.35">
      <c r="B167" t="s">
        <v>156</v>
      </c>
      <c r="C167" s="17">
        <v>0.545914730864273</v>
      </c>
      <c r="D167" s="17">
        <v>0.48459542097915598</v>
      </c>
      <c r="E167" s="17">
        <v>0.60442181643760795</v>
      </c>
      <c r="F167" s="17"/>
      <c r="G167" s="17">
        <v>0.42537668117809702</v>
      </c>
      <c r="H167" s="17">
        <v>0.49038979462105903</v>
      </c>
      <c r="I167" s="17">
        <v>0.49448598320084602</v>
      </c>
      <c r="J167" s="17">
        <v>0.58242650243001903</v>
      </c>
      <c r="K167" s="17">
        <v>0.55726260874849798</v>
      </c>
      <c r="L167" s="17">
        <v>0.67555274060751502</v>
      </c>
      <c r="M167" s="17"/>
      <c r="N167" s="17">
        <v>0.54497071735598701</v>
      </c>
      <c r="O167" s="17">
        <v>0.56530346295237599</v>
      </c>
      <c r="P167" s="17">
        <v>0.53008920181686703</v>
      </c>
      <c r="Q167" s="17">
        <v>0.54168743115302598</v>
      </c>
      <c r="R167" s="17"/>
      <c r="S167" s="17">
        <v>0.42402934031140899</v>
      </c>
      <c r="T167" s="17">
        <v>0.569510350758762</v>
      </c>
      <c r="U167" s="17">
        <v>0.60525000690890096</v>
      </c>
      <c r="V167" s="17">
        <v>0.55836863260452296</v>
      </c>
      <c r="W167" s="17">
        <v>0.57387288112321699</v>
      </c>
      <c r="X167" s="17">
        <v>0.47563582618940897</v>
      </c>
      <c r="Y167" s="17">
        <v>0.51230288048980999</v>
      </c>
      <c r="Z167" s="17">
        <v>0.57806477611700602</v>
      </c>
      <c r="AA167" s="17">
        <v>0.57980905660585602</v>
      </c>
      <c r="AB167" s="17">
        <v>0.57414549519138502</v>
      </c>
      <c r="AC167" s="17">
        <v>0.64275800866258304</v>
      </c>
      <c r="AD167" s="17">
        <v>0.63921670952955001</v>
      </c>
      <c r="AE167" s="17"/>
      <c r="AF167" s="17">
        <v>0.52603912893949001</v>
      </c>
      <c r="AG167" s="17">
        <v>0.60216511816443397</v>
      </c>
      <c r="AH167" s="17">
        <v>0.47081460055591301</v>
      </c>
      <c r="AI167" s="17"/>
      <c r="AJ167" s="17">
        <v>0.52371428011538002</v>
      </c>
      <c r="AK167" s="17">
        <v>0.58336323775088905</v>
      </c>
      <c r="AL167" s="17">
        <v>0.61968593554764995</v>
      </c>
      <c r="AM167" s="17">
        <v>0.35292884988306999</v>
      </c>
      <c r="AN167" s="17">
        <v>0.50209022585974605</v>
      </c>
      <c r="AO167" s="17"/>
      <c r="AP167" s="17">
        <v>0.47267263039288199</v>
      </c>
      <c r="AQ167" s="17">
        <v>0.596309693416602</v>
      </c>
      <c r="AR167" s="17">
        <v>0.56785869677295897</v>
      </c>
      <c r="AS167" s="17"/>
      <c r="AT167" s="17">
        <v>0.54109282875868003</v>
      </c>
      <c r="AU167" s="17">
        <v>0.52736667754433297</v>
      </c>
      <c r="AV167" s="17">
        <v>0.566601370554213</v>
      </c>
      <c r="AW167" s="17">
        <v>0.498742585141564</v>
      </c>
      <c r="AX167" s="17">
        <v>0.56245377797849005</v>
      </c>
      <c r="AY167" s="17"/>
      <c r="AZ167" s="17">
        <v>0.49546939562492298</v>
      </c>
      <c r="BA167" s="17">
        <v>0.52598953886922095</v>
      </c>
      <c r="BB167" s="17">
        <v>0.45600136335582098</v>
      </c>
      <c r="BC167" s="17">
        <v>0.67333493429754099</v>
      </c>
      <c r="BD167" s="17">
        <v>0.58685905107068803</v>
      </c>
      <c r="BE167" s="17"/>
      <c r="BF167" s="17">
        <v>0.55197646346256701</v>
      </c>
      <c r="BG167" s="17">
        <v>0.54946668068485804</v>
      </c>
      <c r="BH167" s="17">
        <v>0.54311143050392896</v>
      </c>
      <c r="BI167" s="17">
        <v>0.52449676273028401</v>
      </c>
      <c r="BJ167" s="17"/>
      <c r="BK167" s="17">
        <v>0.38756283031216299</v>
      </c>
      <c r="BL167" s="17">
        <v>0.56537298798788105</v>
      </c>
      <c r="BM167" s="17">
        <v>0.56152412666829599</v>
      </c>
      <c r="BN167" s="17">
        <v>0.54988777039463499</v>
      </c>
      <c r="BO167" s="17">
        <v>0.47429140910038797</v>
      </c>
      <c r="BP167" s="17"/>
      <c r="BQ167" s="17">
        <v>0.55817722921503599</v>
      </c>
      <c r="BR167" s="17">
        <v>0.52930616949523202</v>
      </c>
      <c r="BS167" s="17"/>
      <c r="BT167" s="17">
        <v>0.59714734237345202</v>
      </c>
      <c r="BU167" s="17">
        <v>0.55016151341728503</v>
      </c>
      <c r="BV167" s="17">
        <v>0.47988642149571098</v>
      </c>
      <c r="BW167" s="17">
        <v>0.54190053426592699</v>
      </c>
      <c r="BX167" s="17">
        <v>0.47349379133161601</v>
      </c>
      <c r="BY167" s="17">
        <v>0.48660260152330997</v>
      </c>
    </row>
    <row r="168" spans="2:77" x14ac:dyDescent="0.35">
      <c r="B168" t="s">
        <v>157</v>
      </c>
      <c r="C168" s="17">
        <v>0.37518255928907701</v>
      </c>
      <c r="D168" s="17">
        <v>0.40131235833909701</v>
      </c>
      <c r="E168" s="17">
        <v>0.350402771485602</v>
      </c>
      <c r="F168" s="17"/>
      <c r="G168" s="17">
        <v>0.34881475952187302</v>
      </c>
      <c r="H168" s="17">
        <v>0.36921366687552298</v>
      </c>
      <c r="I168" s="17">
        <v>0.402071379440958</v>
      </c>
      <c r="J168" s="17">
        <v>0.37900507058252297</v>
      </c>
      <c r="K168" s="17">
        <v>0.382438312353724</v>
      </c>
      <c r="L168" s="17">
        <v>0.367834027179609</v>
      </c>
      <c r="M168" s="17"/>
      <c r="N168" s="17">
        <v>0.41857818157654803</v>
      </c>
      <c r="O168" s="17">
        <v>0.401773041609503</v>
      </c>
      <c r="P168" s="17">
        <v>0.34649452700710398</v>
      </c>
      <c r="Q168" s="17">
        <v>0.326825543904115</v>
      </c>
      <c r="R168" s="17"/>
      <c r="S168" s="17">
        <v>0.36844029761166802</v>
      </c>
      <c r="T168" s="17">
        <v>0.397579031340141</v>
      </c>
      <c r="U168" s="17">
        <v>0.31661932929657299</v>
      </c>
      <c r="V168" s="17">
        <v>0.36512104131481299</v>
      </c>
      <c r="W168" s="17">
        <v>0.40145989642000202</v>
      </c>
      <c r="X168" s="17">
        <v>0.36820620556545902</v>
      </c>
      <c r="Y168" s="17">
        <v>0.40871679159931601</v>
      </c>
      <c r="Z168" s="17">
        <v>0.410239333299253</v>
      </c>
      <c r="AA168" s="17">
        <v>0.34162803549698101</v>
      </c>
      <c r="AB168" s="17">
        <v>0.413226699896379</v>
      </c>
      <c r="AC168" s="17">
        <v>0.32193043853353898</v>
      </c>
      <c r="AD168" s="17">
        <v>0.41702749958479901</v>
      </c>
      <c r="AE168" s="17"/>
      <c r="AF168" s="17">
        <v>0.33947713001225599</v>
      </c>
      <c r="AG168" s="17">
        <v>0.40560406409202698</v>
      </c>
      <c r="AH168" s="17">
        <v>0.39016094664016898</v>
      </c>
      <c r="AI168" s="17"/>
      <c r="AJ168" s="17">
        <v>0.36647215303916397</v>
      </c>
      <c r="AK168" s="17">
        <v>0.391165574501882</v>
      </c>
      <c r="AL168" s="17">
        <v>0.37938135249397997</v>
      </c>
      <c r="AM168" s="17">
        <v>0.31388677534057402</v>
      </c>
      <c r="AN168" s="17">
        <v>0.40091021385322101</v>
      </c>
      <c r="AO168" s="17"/>
      <c r="AP168" s="17">
        <v>0.36265395998450001</v>
      </c>
      <c r="AQ168" s="17">
        <v>0.39173800927112501</v>
      </c>
      <c r="AR168" s="17">
        <v>0.40797158754247997</v>
      </c>
      <c r="AS168" s="17"/>
      <c r="AT168" s="17">
        <v>0.31914755800407302</v>
      </c>
      <c r="AU168" s="17">
        <v>0.405726679766855</v>
      </c>
      <c r="AV168" s="17">
        <v>0.40371570030252102</v>
      </c>
      <c r="AW168" s="17">
        <v>0.39971360151731</v>
      </c>
      <c r="AX168" s="17">
        <v>0.38589236895828</v>
      </c>
      <c r="AY168" s="17"/>
      <c r="AZ168" s="17">
        <v>0.39386773977338502</v>
      </c>
      <c r="BA168" s="17">
        <v>0.34662342168608201</v>
      </c>
      <c r="BB168" s="17">
        <v>0.38398010509068298</v>
      </c>
      <c r="BC168" s="17">
        <v>0.37286343400296201</v>
      </c>
      <c r="BD168" s="17">
        <v>0.34490741933424202</v>
      </c>
      <c r="BE168" s="17"/>
      <c r="BF168" s="17">
        <v>0.30108776135784399</v>
      </c>
      <c r="BG168" s="17">
        <v>0.37946579694735999</v>
      </c>
      <c r="BH168" s="17">
        <v>0.39726248458834001</v>
      </c>
      <c r="BI168" s="17">
        <v>0.43317895130570999</v>
      </c>
      <c r="BJ168" s="17"/>
      <c r="BK168" s="17">
        <v>0.41646415335054698</v>
      </c>
      <c r="BL168" s="17">
        <v>0.33882366974903699</v>
      </c>
      <c r="BM168" s="17">
        <v>0.363107246901684</v>
      </c>
      <c r="BN168" s="17">
        <v>0.40658364618451498</v>
      </c>
      <c r="BO168" s="17">
        <v>0.34279316778445701</v>
      </c>
      <c r="BP168" s="17"/>
      <c r="BQ168" s="17">
        <v>0.376814375841445</v>
      </c>
      <c r="BR168" s="17">
        <v>0.37297239586415598</v>
      </c>
      <c r="BS168" s="17"/>
      <c r="BT168" s="17">
        <v>0.37756541896135798</v>
      </c>
      <c r="BU168" s="17">
        <v>0.42185681360921001</v>
      </c>
      <c r="BV168" s="17">
        <v>0.31244964866837399</v>
      </c>
      <c r="BW168" s="17">
        <v>0.33232131109345597</v>
      </c>
      <c r="BX168" s="17">
        <v>0.35939748784584702</v>
      </c>
      <c r="BY168" s="17">
        <v>0.36216852036288699</v>
      </c>
    </row>
    <row r="169" spans="2:77" x14ac:dyDescent="0.35">
      <c r="B169" t="s">
        <v>158</v>
      </c>
      <c r="C169" s="17">
        <v>0.29452453521048999</v>
      </c>
      <c r="D169" s="17">
        <v>0.31902041740165998</v>
      </c>
      <c r="E169" s="17">
        <v>0.27201091176508702</v>
      </c>
      <c r="F169" s="17"/>
      <c r="G169" s="17">
        <v>0.159197724678734</v>
      </c>
      <c r="H169" s="17">
        <v>0.15539627655114299</v>
      </c>
      <c r="I169" s="17">
        <v>0.22582386641809701</v>
      </c>
      <c r="J169" s="17">
        <v>0.30832826376556699</v>
      </c>
      <c r="K169" s="17">
        <v>0.44461359129227901</v>
      </c>
      <c r="L169" s="17">
        <v>0.44148618910508403</v>
      </c>
      <c r="M169" s="17"/>
      <c r="N169" s="17">
        <v>0.26694399923365503</v>
      </c>
      <c r="O169" s="17">
        <v>0.26272872750459603</v>
      </c>
      <c r="P169" s="17">
        <v>0.33440058604633</v>
      </c>
      <c r="Q169" s="17">
        <v>0.319467478513491</v>
      </c>
      <c r="R169" s="17"/>
      <c r="S169" s="17">
        <v>0.223079210380349</v>
      </c>
      <c r="T169" s="17">
        <v>0.32462799183504099</v>
      </c>
      <c r="U169" s="17">
        <v>0.314950875692805</v>
      </c>
      <c r="V169" s="17">
        <v>0.36658373744912398</v>
      </c>
      <c r="W169" s="17">
        <v>0.27573659116705401</v>
      </c>
      <c r="X169" s="17">
        <v>0.36060229489854001</v>
      </c>
      <c r="Y169" s="17">
        <v>0.32297625217293002</v>
      </c>
      <c r="Z169" s="17">
        <v>0.31106212316225101</v>
      </c>
      <c r="AA169" s="17">
        <v>0.29824156313820899</v>
      </c>
      <c r="AB169" s="17">
        <v>0.232040228910707</v>
      </c>
      <c r="AC169" s="17">
        <v>0.26954725998055501</v>
      </c>
      <c r="AD169" s="17">
        <v>0.18939747602763399</v>
      </c>
      <c r="AE169" s="17"/>
      <c r="AF169" s="17">
        <v>0.50578534284097498</v>
      </c>
      <c r="AG169" s="17">
        <v>0.153714322630468</v>
      </c>
      <c r="AH169" s="17">
        <v>0.23137841718382099</v>
      </c>
      <c r="AI169" s="17"/>
      <c r="AJ169" s="17">
        <v>0.487346436001796</v>
      </c>
      <c r="AK169" s="17">
        <v>0.140228716674104</v>
      </c>
      <c r="AL169" s="17">
        <v>0.15614054358829499</v>
      </c>
      <c r="AM169" s="17">
        <v>0.58475137430826296</v>
      </c>
      <c r="AN169" s="17">
        <v>0.268024761686181</v>
      </c>
      <c r="AO169" s="17"/>
      <c r="AP169" s="17">
        <v>0.45841823925502201</v>
      </c>
      <c r="AQ169" s="17">
        <v>0.15908718289172599</v>
      </c>
      <c r="AR169" s="17">
        <v>0.16760571855721301</v>
      </c>
      <c r="AS169" s="17"/>
      <c r="AT169" s="17">
        <v>0.412320666321077</v>
      </c>
      <c r="AU169" s="17">
        <v>0.301539444690546</v>
      </c>
      <c r="AV169" s="17">
        <v>0.213060950077165</v>
      </c>
      <c r="AW169" s="17">
        <v>0.20741512816942201</v>
      </c>
      <c r="AX169" s="17">
        <v>0.21176282246954101</v>
      </c>
      <c r="AY169" s="17"/>
      <c r="AZ169" s="17">
        <v>0.25145898476942502</v>
      </c>
      <c r="BA169" s="17">
        <v>0.26629215297363701</v>
      </c>
      <c r="BB169" s="17">
        <v>0.153306713611952</v>
      </c>
      <c r="BC169" s="17">
        <v>0.43934970167877602</v>
      </c>
      <c r="BD169" s="17">
        <v>0.30308720627267199</v>
      </c>
      <c r="BE169" s="17"/>
      <c r="BF169" s="17">
        <v>0.329705889862624</v>
      </c>
      <c r="BG169" s="17">
        <v>0.31000433793432702</v>
      </c>
      <c r="BH169" s="17">
        <v>0.25928434224775998</v>
      </c>
      <c r="BI169" s="17">
        <v>0.26585928496676398</v>
      </c>
      <c r="BJ169" s="17"/>
      <c r="BK169" s="17">
        <v>0.270350166928991</v>
      </c>
      <c r="BL169" s="17">
        <v>0.26182511124598901</v>
      </c>
      <c r="BM169" s="17">
        <v>0.28330105131369598</v>
      </c>
      <c r="BN169" s="17">
        <v>0.31036017469751398</v>
      </c>
      <c r="BO169" s="17">
        <v>0.35681949540300001</v>
      </c>
      <c r="BP169" s="17"/>
      <c r="BQ169" s="17">
        <v>0.33565039119737</v>
      </c>
      <c r="BR169" s="17">
        <v>0.23882289240700999</v>
      </c>
      <c r="BS169" s="17"/>
      <c r="BT169" s="17">
        <v>0.37392950179184598</v>
      </c>
      <c r="BU169" s="17">
        <v>0.242118083905557</v>
      </c>
      <c r="BV169" s="17">
        <v>0.31729378907239097</v>
      </c>
      <c r="BW169" s="17">
        <v>0.29134008897386099</v>
      </c>
      <c r="BX169" s="17">
        <v>0.21917665400400199</v>
      </c>
      <c r="BY169" s="17">
        <v>0.18826935106836001</v>
      </c>
    </row>
    <row r="170" spans="2:77" x14ac:dyDescent="0.35">
      <c r="B170" t="s">
        <v>159</v>
      </c>
      <c r="C170" s="17">
        <v>0.18274554916121799</v>
      </c>
      <c r="D170" s="17">
        <v>0.18557267041939601</v>
      </c>
      <c r="E170" s="17">
        <v>0.17917986200859201</v>
      </c>
      <c r="F170" s="17"/>
      <c r="G170" s="17">
        <v>0.175411227462653</v>
      </c>
      <c r="H170" s="17">
        <v>0.14953933722828899</v>
      </c>
      <c r="I170" s="17">
        <v>0.17636867090723499</v>
      </c>
      <c r="J170" s="17">
        <v>0.18834220789662201</v>
      </c>
      <c r="K170" s="17">
        <v>0.209245519440831</v>
      </c>
      <c r="L170" s="17">
        <v>0.19743319126832701</v>
      </c>
      <c r="M170" s="17"/>
      <c r="N170" s="17">
        <v>0.21255852963069799</v>
      </c>
      <c r="O170" s="17">
        <v>0.207772644542356</v>
      </c>
      <c r="P170" s="17">
        <v>0.13119562568806201</v>
      </c>
      <c r="Q170" s="17">
        <v>0.17147920830878399</v>
      </c>
      <c r="R170" s="17"/>
      <c r="S170" s="17">
        <v>0.16509028425411301</v>
      </c>
      <c r="T170" s="17">
        <v>0.18588219519552901</v>
      </c>
      <c r="U170" s="17">
        <v>0.16884750131259699</v>
      </c>
      <c r="V170" s="17">
        <v>0.19008864164140299</v>
      </c>
      <c r="W170" s="17">
        <v>0.217275377084553</v>
      </c>
      <c r="X170" s="17">
        <v>0.18235619591326899</v>
      </c>
      <c r="Y170" s="17">
        <v>0.18311633769333199</v>
      </c>
      <c r="Z170" s="17">
        <v>0.15831849583773799</v>
      </c>
      <c r="AA170" s="17">
        <v>0.18959709379623599</v>
      </c>
      <c r="AB170" s="17">
        <v>0.195446024854876</v>
      </c>
      <c r="AC170" s="17">
        <v>0.18337501296098499</v>
      </c>
      <c r="AD170" s="17">
        <v>0.15420576123225799</v>
      </c>
      <c r="AE170" s="17"/>
      <c r="AF170" s="17">
        <v>0.130908245219022</v>
      </c>
      <c r="AG170" s="17">
        <v>0.23378204026368499</v>
      </c>
      <c r="AH170" s="17">
        <v>0.156705261342407</v>
      </c>
      <c r="AI170" s="17"/>
      <c r="AJ170" s="17">
        <v>0.139557308616413</v>
      </c>
      <c r="AK170" s="17">
        <v>0.21386805333668199</v>
      </c>
      <c r="AL170" s="17">
        <v>0.27493316859459599</v>
      </c>
      <c r="AM170" s="17">
        <v>3.23146301172745E-2</v>
      </c>
      <c r="AN170" s="17">
        <v>0.15661326898486599</v>
      </c>
      <c r="AO170" s="17"/>
      <c r="AP170" s="17">
        <v>0.13703965612817401</v>
      </c>
      <c r="AQ170" s="17">
        <v>0.197815069546429</v>
      </c>
      <c r="AR170" s="17">
        <v>0.24280483615873899</v>
      </c>
      <c r="AS170" s="17"/>
      <c r="AT170" s="17">
        <v>0.150100366814126</v>
      </c>
      <c r="AU170" s="17">
        <v>0.155874485940935</v>
      </c>
      <c r="AV170" s="17">
        <v>0.216433277138461</v>
      </c>
      <c r="AW170" s="17">
        <v>0.23481050307795601</v>
      </c>
      <c r="AX170" s="17">
        <v>0.33684903393413901</v>
      </c>
      <c r="AY170" s="17"/>
      <c r="AZ170" s="17">
        <v>0.18316658518875201</v>
      </c>
      <c r="BA170" s="17">
        <v>0.18304219408693401</v>
      </c>
      <c r="BB170" s="17">
        <v>0.22404398163692699</v>
      </c>
      <c r="BC170" s="17">
        <v>0.19491847896185999</v>
      </c>
      <c r="BD170" s="17">
        <v>0.14809730157064399</v>
      </c>
      <c r="BE170" s="17"/>
      <c r="BF170" s="17">
        <v>0.17021924081659401</v>
      </c>
      <c r="BG170" s="17">
        <v>0.175029073296286</v>
      </c>
      <c r="BH170" s="17">
        <v>0.19327385556426799</v>
      </c>
      <c r="BI170" s="17">
        <v>0.19530584994265199</v>
      </c>
      <c r="BJ170" s="17"/>
      <c r="BK170" s="17">
        <v>0.10942195349419501</v>
      </c>
      <c r="BL170" s="17">
        <v>0.15067747742454801</v>
      </c>
      <c r="BM170" s="17">
        <v>0.16892213683251101</v>
      </c>
      <c r="BN170" s="17">
        <v>0.220070175076545</v>
      </c>
      <c r="BO170" s="17">
        <v>0.17233861455333099</v>
      </c>
      <c r="BP170" s="17"/>
      <c r="BQ170" s="17">
        <v>0.17383842517520501</v>
      </c>
      <c r="BR170" s="17">
        <v>0.19480952757016501</v>
      </c>
      <c r="BS170" s="17"/>
      <c r="BT170" s="17">
        <v>0.199480798114131</v>
      </c>
      <c r="BU170" s="17">
        <v>0.19336696063061401</v>
      </c>
      <c r="BV170" s="17">
        <v>0.15480206173797101</v>
      </c>
      <c r="BW170" s="17">
        <v>0.14272704393477201</v>
      </c>
      <c r="BX170" s="17">
        <v>0.152840491637485</v>
      </c>
      <c r="BY170" s="17">
        <v>0.248134944334648</v>
      </c>
    </row>
    <row r="171" spans="2:77" x14ac:dyDescent="0.35">
      <c r="B171" t="s">
        <v>160</v>
      </c>
      <c r="C171" s="17">
        <v>0.15869745749640299</v>
      </c>
      <c r="D171" s="17">
        <v>0.14364153559113799</v>
      </c>
      <c r="E171" s="17">
        <v>0.17315014171909199</v>
      </c>
      <c r="F171" s="17"/>
      <c r="G171" s="17">
        <v>0.26078273842435301</v>
      </c>
      <c r="H171" s="17">
        <v>0.22334171009193399</v>
      </c>
      <c r="I171" s="17">
        <v>0.16732645399630899</v>
      </c>
      <c r="J171" s="17">
        <v>0.129957160846325</v>
      </c>
      <c r="K171" s="17">
        <v>0.11074345836048199</v>
      </c>
      <c r="L171" s="17">
        <v>8.6780788971875106E-2</v>
      </c>
      <c r="M171" s="17"/>
      <c r="N171" s="17">
        <v>0.145268919279955</v>
      </c>
      <c r="O171" s="17">
        <v>0.15338764919429099</v>
      </c>
      <c r="P171" s="17">
        <v>0.17879193169843199</v>
      </c>
      <c r="Q171" s="17">
        <v>0.16138128917393299</v>
      </c>
      <c r="R171" s="17"/>
      <c r="S171" s="17">
        <v>0.23129544332506499</v>
      </c>
      <c r="T171" s="17">
        <v>0.13981867268196899</v>
      </c>
      <c r="U171" s="17">
        <v>0.16088748638787301</v>
      </c>
      <c r="V171" s="17">
        <v>0.14504465798854199</v>
      </c>
      <c r="W171" s="17">
        <v>0.119020527078765</v>
      </c>
      <c r="X171" s="17">
        <v>0.122675100644839</v>
      </c>
      <c r="Y171" s="17">
        <v>0.15130666974363299</v>
      </c>
      <c r="Z171" s="17">
        <v>0.13807558723681199</v>
      </c>
      <c r="AA171" s="17">
        <v>0.168477648085604</v>
      </c>
      <c r="AB171" s="17">
        <v>0.16345559508549701</v>
      </c>
      <c r="AC171" s="17">
        <v>0.18943508893078601</v>
      </c>
      <c r="AD171" s="17">
        <v>8.3536127732148496E-2</v>
      </c>
      <c r="AE171" s="17"/>
      <c r="AF171" s="17">
        <v>0.10755946196588199</v>
      </c>
      <c r="AG171" s="17">
        <v>0.16787326747252099</v>
      </c>
      <c r="AH171" s="17">
        <v>0.20193071334092899</v>
      </c>
      <c r="AI171" s="17"/>
      <c r="AJ171" s="17">
        <v>0.110616196559191</v>
      </c>
      <c r="AK171" s="17">
        <v>0.196686403064987</v>
      </c>
      <c r="AL171" s="17">
        <v>0.14460970240781701</v>
      </c>
      <c r="AM171" s="17">
        <v>8.2191885907367201E-2</v>
      </c>
      <c r="AN171" s="17">
        <v>0.182510280523278</v>
      </c>
      <c r="AO171" s="17"/>
      <c r="AP171" s="17">
        <v>0.122520882835572</v>
      </c>
      <c r="AQ171" s="17">
        <v>0.182358100673878</v>
      </c>
      <c r="AR171" s="17">
        <v>0.146443904726309</v>
      </c>
      <c r="AS171" s="17"/>
      <c r="AT171" s="17">
        <v>0.15059801544139201</v>
      </c>
      <c r="AU171" s="17">
        <v>0.15053145773146301</v>
      </c>
      <c r="AV171" s="17">
        <v>0.17326568500112499</v>
      </c>
      <c r="AW171" s="17">
        <v>0.17199633619536001</v>
      </c>
      <c r="AX171" s="17">
        <v>0.22538635791942399</v>
      </c>
      <c r="AY171" s="17"/>
      <c r="AZ171" s="17">
        <v>0.16801590362938101</v>
      </c>
      <c r="BA171" s="17">
        <v>0.180496002120798</v>
      </c>
      <c r="BB171" s="17">
        <v>0.23259543816299799</v>
      </c>
      <c r="BC171" s="17">
        <v>9.9107007770101202E-2</v>
      </c>
      <c r="BD171" s="17">
        <v>0.165403460449529</v>
      </c>
      <c r="BE171" s="17"/>
      <c r="BF171" s="17">
        <v>0.18091185913458499</v>
      </c>
      <c r="BG171" s="17">
        <v>0.147694165292625</v>
      </c>
      <c r="BH171" s="17">
        <v>0.16332503114432501</v>
      </c>
      <c r="BI171" s="17">
        <v>0.15145807642582201</v>
      </c>
      <c r="BJ171" s="17"/>
      <c r="BK171" s="17">
        <v>0.17540977370848701</v>
      </c>
      <c r="BL171" s="17">
        <v>0.197129830358729</v>
      </c>
      <c r="BM171" s="17">
        <v>0.167174072222949</v>
      </c>
      <c r="BN171" s="17">
        <v>0.134984019489616</v>
      </c>
      <c r="BO171" s="17">
        <v>0.14053138180462299</v>
      </c>
      <c r="BP171" s="17"/>
      <c r="BQ171" s="17">
        <v>0.15020094891324401</v>
      </c>
      <c r="BR171" s="17">
        <v>0.170205290581429</v>
      </c>
      <c r="BS171" s="17"/>
      <c r="BT171" s="17">
        <v>0.111278289815886</v>
      </c>
      <c r="BU171" s="17">
        <v>0.126839716731208</v>
      </c>
      <c r="BV171" s="17">
        <v>0.20216643871189599</v>
      </c>
      <c r="BW171" s="17">
        <v>0.17757082999120499</v>
      </c>
      <c r="BX171" s="17">
        <v>0.26405889248429498</v>
      </c>
      <c r="BY171" s="17">
        <v>0.16993295560084201</v>
      </c>
    </row>
    <row r="172" spans="2:77" x14ac:dyDescent="0.35">
      <c r="B172" t="s">
        <v>161</v>
      </c>
      <c r="C172" s="17">
        <v>0.134660610537539</v>
      </c>
      <c r="D172" s="17">
        <v>0.14789114891112401</v>
      </c>
      <c r="E172" s="17">
        <v>0.122057954335044</v>
      </c>
      <c r="F172" s="17"/>
      <c r="G172" s="17">
        <v>0.147974972554165</v>
      </c>
      <c r="H172" s="17">
        <v>0.13344228780280701</v>
      </c>
      <c r="I172" s="17">
        <v>0.12584967867267899</v>
      </c>
      <c r="J172" s="17">
        <v>0.12478298854187</v>
      </c>
      <c r="K172" s="17">
        <v>0.14526784677166901</v>
      </c>
      <c r="L172" s="17">
        <v>0.13486691717501501</v>
      </c>
      <c r="M172" s="17"/>
      <c r="N172" s="17">
        <v>0.111933241238374</v>
      </c>
      <c r="O172" s="17">
        <v>0.13875056481162301</v>
      </c>
      <c r="P172" s="17">
        <v>0.14101926333040599</v>
      </c>
      <c r="Q172" s="17">
        <v>0.14605074121265799</v>
      </c>
      <c r="R172" s="17"/>
      <c r="S172" s="17">
        <v>0.19138714331661699</v>
      </c>
      <c r="T172" s="17">
        <v>0.11348994471509</v>
      </c>
      <c r="U172" s="17">
        <v>0.13881510007085901</v>
      </c>
      <c r="V172" s="17">
        <v>0.11789476637639</v>
      </c>
      <c r="W172" s="17">
        <v>0.14191732149119801</v>
      </c>
      <c r="X172" s="17">
        <v>0.17545324759246</v>
      </c>
      <c r="Y172" s="17">
        <v>0.128508477178054</v>
      </c>
      <c r="Z172" s="17">
        <v>0.126021795349265</v>
      </c>
      <c r="AA172" s="17">
        <v>0.12827782720775399</v>
      </c>
      <c r="AB172" s="17">
        <v>8.5294729519676302E-2</v>
      </c>
      <c r="AC172" s="17">
        <v>0.110868267405333</v>
      </c>
      <c r="AD172" s="17">
        <v>0.10057510633297199</v>
      </c>
      <c r="AE172" s="17"/>
      <c r="AF172" s="17">
        <v>0.15632869337644101</v>
      </c>
      <c r="AG172" s="17">
        <v>0.112171242230052</v>
      </c>
      <c r="AH172" s="17">
        <v>0.14403648744594</v>
      </c>
      <c r="AI172" s="17"/>
      <c r="AJ172" s="17">
        <v>0.15428534436985999</v>
      </c>
      <c r="AK172" s="17">
        <v>0.12087551136062299</v>
      </c>
      <c r="AL172" s="17">
        <v>0.109468539602203</v>
      </c>
      <c r="AM172" s="17">
        <v>0.18375817519621801</v>
      </c>
      <c r="AN172" s="17">
        <v>0.13433062740822399</v>
      </c>
      <c r="AO172" s="17"/>
      <c r="AP172" s="17">
        <v>0.148202902771638</v>
      </c>
      <c r="AQ172" s="17">
        <v>0.122030168650494</v>
      </c>
      <c r="AR172" s="17">
        <v>0.13560620947091701</v>
      </c>
      <c r="AS172" s="17"/>
      <c r="AT172" s="17">
        <v>0.15572036886391699</v>
      </c>
      <c r="AU172" s="17">
        <v>0.141652557846666</v>
      </c>
      <c r="AV172" s="17">
        <v>0.122567623644995</v>
      </c>
      <c r="AW172" s="17">
        <v>0.118193590048102</v>
      </c>
      <c r="AX172" s="17">
        <v>7.9213875061194705E-2</v>
      </c>
      <c r="AY172" s="17"/>
      <c r="AZ172" s="17">
        <v>0.13494010418485</v>
      </c>
      <c r="BA172" s="17">
        <v>0.117974234595351</v>
      </c>
      <c r="BB172" s="17">
        <v>0.13740471416761901</v>
      </c>
      <c r="BC172" s="17">
        <v>0.14742345666782899</v>
      </c>
      <c r="BD172" s="17">
        <v>0.12947613072710701</v>
      </c>
      <c r="BE172" s="17"/>
      <c r="BF172" s="17">
        <v>0.14188954648150501</v>
      </c>
      <c r="BG172" s="17">
        <v>0.146699435613765</v>
      </c>
      <c r="BH172" s="17">
        <v>0.122999648481582</v>
      </c>
      <c r="BI172" s="17">
        <v>0.11968010914156001</v>
      </c>
      <c r="BJ172" s="17"/>
      <c r="BK172" s="17">
        <v>0.115977108695478</v>
      </c>
      <c r="BL172" s="17">
        <v>0.12781395854076499</v>
      </c>
      <c r="BM172" s="17">
        <v>0.123933869966468</v>
      </c>
      <c r="BN172" s="17">
        <v>0.14337740729146201</v>
      </c>
      <c r="BO172" s="17">
        <v>0.17023950730874499</v>
      </c>
      <c r="BP172" s="17"/>
      <c r="BQ172" s="17">
        <v>0.13270404191920901</v>
      </c>
      <c r="BR172" s="17">
        <v>0.137310624347184</v>
      </c>
      <c r="BS172" s="17"/>
      <c r="BT172" s="17">
        <v>0.14144573062646301</v>
      </c>
      <c r="BU172" s="17">
        <v>0.120657766265966</v>
      </c>
      <c r="BV172" s="17">
        <v>0.168060974890135</v>
      </c>
      <c r="BW172" s="17">
        <v>0.136058747991052</v>
      </c>
      <c r="BX172" s="17">
        <v>0.12274019365523001</v>
      </c>
      <c r="BY172" s="17">
        <v>0.15341061140596299</v>
      </c>
    </row>
    <row r="173" spans="2:77" x14ac:dyDescent="0.35">
      <c r="B173" t="s">
        <v>162</v>
      </c>
      <c r="C173" s="17">
        <v>0.12597380020281901</v>
      </c>
      <c r="D173" s="17">
        <v>0.14550988681645699</v>
      </c>
      <c r="E173" s="17">
        <v>0.107172641556259</v>
      </c>
      <c r="F173" s="17"/>
      <c r="G173" s="17">
        <v>0.114196877054748</v>
      </c>
      <c r="H173" s="17">
        <v>0.13125367376599301</v>
      </c>
      <c r="I173" s="17">
        <v>0.14789288601554401</v>
      </c>
      <c r="J173" s="17">
        <v>0.15158481565833701</v>
      </c>
      <c r="K173" s="17">
        <v>0.11538210145661799</v>
      </c>
      <c r="L173" s="17">
        <v>9.8019840343717204E-2</v>
      </c>
      <c r="M173" s="17"/>
      <c r="N173" s="17">
        <v>0.14155197921377899</v>
      </c>
      <c r="O173" s="17">
        <v>0.13525524579546999</v>
      </c>
      <c r="P173" s="17">
        <v>0.119749241629361</v>
      </c>
      <c r="Q173" s="17">
        <v>0.10470774843295701</v>
      </c>
      <c r="R173" s="17"/>
      <c r="S173" s="17">
        <v>0.151880901627889</v>
      </c>
      <c r="T173" s="17">
        <v>0.103982611121232</v>
      </c>
      <c r="U173" s="17">
        <v>0.113786450601705</v>
      </c>
      <c r="V173" s="17">
        <v>9.5257235367136803E-2</v>
      </c>
      <c r="W173" s="17">
        <v>0.108412323883275</v>
      </c>
      <c r="X173" s="17">
        <v>9.9592303813980002E-2</v>
      </c>
      <c r="Y173" s="17">
        <v>0.12959058515714</v>
      </c>
      <c r="Z173" s="17">
        <v>0.10049403140013401</v>
      </c>
      <c r="AA173" s="17">
        <v>0.12177267452363599</v>
      </c>
      <c r="AB173" s="17">
        <v>0.19651193888526999</v>
      </c>
      <c r="AC173" s="17">
        <v>0.10303190965063901</v>
      </c>
      <c r="AD173" s="17">
        <v>0.21161012618672601</v>
      </c>
      <c r="AE173" s="17"/>
      <c r="AF173" s="17">
        <v>5.0266337387737198E-2</v>
      </c>
      <c r="AG173" s="17">
        <v>0.20295655749301</v>
      </c>
      <c r="AH173" s="17">
        <v>0.11469508538688</v>
      </c>
      <c r="AI173" s="17"/>
      <c r="AJ173" s="17">
        <v>6.5740454688423294E-2</v>
      </c>
      <c r="AK173" s="17">
        <v>0.17355485650257199</v>
      </c>
      <c r="AL173" s="17">
        <v>0.23461721013256201</v>
      </c>
      <c r="AM173" s="17">
        <v>0.111033752347917</v>
      </c>
      <c r="AN173" s="17">
        <v>7.9274525922501005E-2</v>
      </c>
      <c r="AO173" s="17"/>
      <c r="AP173" s="17">
        <v>7.4865188000712707E-2</v>
      </c>
      <c r="AQ173" s="17">
        <v>0.16468984556744301</v>
      </c>
      <c r="AR173" s="17">
        <v>0.21376969298555001</v>
      </c>
      <c r="AS173" s="17"/>
      <c r="AT173" s="17">
        <v>9.2328045227250702E-2</v>
      </c>
      <c r="AU173" s="17">
        <v>9.8858217416044794E-2</v>
      </c>
      <c r="AV173" s="17">
        <v>0.15668984981348599</v>
      </c>
      <c r="AW173" s="17">
        <v>0.14384709257005801</v>
      </c>
      <c r="AX173" s="17">
        <v>0.152376786615116</v>
      </c>
      <c r="AY173" s="17"/>
      <c r="AZ173" s="17">
        <v>0.141574541501227</v>
      </c>
      <c r="BA173" s="17">
        <v>0.11597719544304599</v>
      </c>
      <c r="BB173" s="17">
        <v>0.140064700052839</v>
      </c>
      <c r="BC173" s="17">
        <v>0.10059208038532499</v>
      </c>
      <c r="BD173" s="17">
        <v>0.11612727269281201</v>
      </c>
      <c r="BE173" s="17"/>
      <c r="BF173" s="17">
        <v>0.13362007543492399</v>
      </c>
      <c r="BG173" s="17">
        <v>0.11429950584255399</v>
      </c>
      <c r="BH173" s="17">
        <v>0.139520027396945</v>
      </c>
      <c r="BI173" s="17">
        <v>0.13487718113560901</v>
      </c>
      <c r="BJ173" s="17"/>
      <c r="BK173" s="17">
        <v>9.1500114817370901E-2</v>
      </c>
      <c r="BL173" s="17">
        <v>0.12967353834400899</v>
      </c>
      <c r="BM173" s="17">
        <v>0.13802802535834899</v>
      </c>
      <c r="BN173" s="17">
        <v>0.118044406521774</v>
      </c>
      <c r="BO173" s="17">
        <v>0.110657348624231</v>
      </c>
      <c r="BP173" s="17"/>
      <c r="BQ173" s="17">
        <v>0.117299012401168</v>
      </c>
      <c r="BR173" s="17">
        <v>0.13772309805762101</v>
      </c>
      <c r="BS173" s="17"/>
      <c r="BT173" s="17">
        <v>0.11376287812015901</v>
      </c>
      <c r="BU173" s="17">
        <v>0.15379243658091199</v>
      </c>
      <c r="BV173" s="17">
        <v>0.115200765108094</v>
      </c>
      <c r="BW173" s="17">
        <v>0.11686664803581701</v>
      </c>
      <c r="BX173" s="17">
        <v>0.12672058101603001</v>
      </c>
      <c r="BY173" s="17">
        <v>0.119943781678686</v>
      </c>
    </row>
    <row r="174" spans="2:77" x14ac:dyDescent="0.35">
      <c r="B174" t="s">
        <v>163</v>
      </c>
      <c r="C174" s="17">
        <v>0.119300769535441</v>
      </c>
      <c r="D174" s="17">
        <v>0.13657704466696999</v>
      </c>
      <c r="E174" s="17">
        <v>0.103182877487228</v>
      </c>
      <c r="F174" s="17"/>
      <c r="G174" s="17">
        <v>0.175617336213961</v>
      </c>
      <c r="H174" s="17">
        <v>0.18573454293875699</v>
      </c>
      <c r="I174" s="17">
        <v>0.13302086154975501</v>
      </c>
      <c r="J174" s="17">
        <v>0.10055559996265</v>
      </c>
      <c r="K174" s="17">
        <v>7.5404884208969902E-2</v>
      </c>
      <c r="L174" s="17">
        <v>6.1447092043829303E-2</v>
      </c>
      <c r="M174" s="17"/>
      <c r="N174" s="17">
        <v>0.14882999083373999</v>
      </c>
      <c r="O174" s="17">
        <v>0.103651458887423</v>
      </c>
      <c r="P174" s="17">
        <v>0.12961475149451501</v>
      </c>
      <c r="Q174" s="17">
        <v>9.4280873630295997E-2</v>
      </c>
      <c r="R174" s="17"/>
      <c r="S174" s="17">
        <v>0.15807360369217899</v>
      </c>
      <c r="T174" s="17">
        <v>9.3479470319467003E-2</v>
      </c>
      <c r="U174" s="17">
        <v>0.11466182954644499</v>
      </c>
      <c r="V174" s="17">
        <v>0.12815909957063401</v>
      </c>
      <c r="W174" s="17">
        <v>0.10648823106328199</v>
      </c>
      <c r="X174" s="17">
        <v>0.14034646896720401</v>
      </c>
      <c r="Y174" s="17">
        <v>0.12685984921507701</v>
      </c>
      <c r="Z174" s="17">
        <v>0.12970018407548201</v>
      </c>
      <c r="AA174" s="17">
        <v>9.5834164337895503E-2</v>
      </c>
      <c r="AB174" s="17">
        <v>0.104493200533758</v>
      </c>
      <c r="AC174" s="17">
        <v>0.114171836848194</v>
      </c>
      <c r="AD174" s="17">
        <v>0.107831421673292</v>
      </c>
      <c r="AE174" s="17"/>
      <c r="AF174" s="17">
        <v>0.11818540698865899</v>
      </c>
      <c r="AG174" s="17">
        <v>0.101942483081515</v>
      </c>
      <c r="AH174" s="17">
        <v>0.16002712691749699</v>
      </c>
      <c r="AI174" s="17"/>
      <c r="AJ174" s="17">
        <v>0.119160049032631</v>
      </c>
      <c r="AK174" s="17">
        <v>0.11948737807990301</v>
      </c>
      <c r="AL174" s="17">
        <v>8.6906527384363705E-2</v>
      </c>
      <c r="AM174" s="17">
        <v>0.139555586041861</v>
      </c>
      <c r="AN174" s="17">
        <v>0.14570864874068301</v>
      </c>
      <c r="AO174" s="17"/>
      <c r="AP174" s="17">
        <v>0.130452665455457</v>
      </c>
      <c r="AQ174" s="17">
        <v>0.118744999158508</v>
      </c>
      <c r="AR174" s="17">
        <v>0.110387007105144</v>
      </c>
      <c r="AS174" s="17"/>
      <c r="AT174" s="17">
        <v>9.8824024312474404E-2</v>
      </c>
      <c r="AU174" s="17">
        <v>0.10800211592931901</v>
      </c>
      <c r="AV174" s="17">
        <v>0.13275469605499601</v>
      </c>
      <c r="AW174" s="17">
        <v>0.17752980496127899</v>
      </c>
      <c r="AX174" s="17">
        <v>0.10510642128429901</v>
      </c>
      <c r="AY174" s="17"/>
      <c r="AZ174" s="17">
        <v>0.150692639601814</v>
      </c>
      <c r="BA174" s="17">
        <v>0.130774905443555</v>
      </c>
      <c r="BB174" s="17">
        <v>0.100723644959072</v>
      </c>
      <c r="BC174" s="17">
        <v>6.51870672316196E-2</v>
      </c>
      <c r="BD174" s="17">
        <v>8.2456368237205493E-2</v>
      </c>
      <c r="BE174" s="17"/>
      <c r="BF174" s="17">
        <v>8.0635462483995196E-2</v>
      </c>
      <c r="BG174" s="17">
        <v>0.110435599831211</v>
      </c>
      <c r="BH174" s="17">
        <v>0.13780648110063001</v>
      </c>
      <c r="BI174" s="17">
        <v>0.15002592758913699</v>
      </c>
      <c r="BJ174" s="17"/>
      <c r="BK174" s="17">
        <v>0.162728912408028</v>
      </c>
      <c r="BL174" s="17">
        <v>0.110135383334207</v>
      </c>
      <c r="BM174" s="17">
        <v>0.10732596433994999</v>
      </c>
      <c r="BN174" s="17">
        <v>0.123691247673924</v>
      </c>
      <c r="BO174" s="17">
        <v>0.15984565249997101</v>
      </c>
      <c r="BP174" s="17"/>
      <c r="BQ174" s="17">
        <v>0.11107597715379899</v>
      </c>
      <c r="BR174" s="17">
        <v>0.13044058502089001</v>
      </c>
      <c r="BS174" s="17"/>
      <c r="BT174" s="17">
        <v>9.2494282110897899E-2</v>
      </c>
      <c r="BU174" s="17">
        <v>0.121476493795031</v>
      </c>
      <c r="BV174" s="17">
        <v>0.1257830698571</v>
      </c>
      <c r="BW174" s="17">
        <v>0.117352712999072</v>
      </c>
      <c r="BX174" s="17">
        <v>0.171620756105967</v>
      </c>
      <c r="BY174" s="17">
        <v>9.3274773023896307E-2</v>
      </c>
    </row>
    <row r="175" spans="2:77" x14ac:dyDescent="0.35">
      <c r="B175" t="s">
        <v>164</v>
      </c>
      <c r="C175" s="17">
        <v>8.4936113472420499E-2</v>
      </c>
      <c r="D175" s="17">
        <v>7.9404004864756794E-2</v>
      </c>
      <c r="E175" s="17">
        <v>8.9839066040168294E-2</v>
      </c>
      <c r="F175" s="17"/>
      <c r="G175" s="17">
        <v>7.5941843990411595E-2</v>
      </c>
      <c r="H175" s="17">
        <v>7.3986960278341105E-2</v>
      </c>
      <c r="I175" s="17">
        <v>8.5567045626584196E-2</v>
      </c>
      <c r="J175" s="17">
        <v>6.4642483590743094E-2</v>
      </c>
      <c r="K175" s="17">
        <v>8.0167552371813902E-2</v>
      </c>
      <c r="L175" s="17">
        <v>0.118985738591899</v>
      </c>
      <c r="M175" s="17"/>
      <c r="N175" s="17">
        <v>9.5359937459309499E-2</v>
      </c>
      <c r="O175" s="17">
        <v>7.8656254355935804E-2</v>
      </c>
      <c r="P175" s="17">
        <v>8.69479570817389E-2</v>
      </c>
      <c r="Q175" s="17">
        <v>7.7766591019945597E-2</v>
      </c>
      <c r="R175" s="17"/>
      <c r="S175" s="17">
        <v>6.3427490750374294E-2</v>
      </c>
      <c r="T175" s="17">
        <v>9.4799359576349801E-2</v>
      </c>
      <c r="U175" s="17">
        <v>0.110935300339654</v>
      </c>
      <c r="V175" s="17">
        <v>0.11399324071103401</v>
      </c>
      <c r="W175" s="17">
        <v>7.2771712305098102E-2</v>
      </c>
      <c r="X175" s="17">
        <v>7.6738295677476295E-2</v>
      </c>
      <c r="Y175" s="17">
        <v>7.0103931994122806E-2</v>
      </c>
      <c r="Z175" s="17">
        <v>7.1130217571372598E-2</v>
      </c>
      <c r="AA175" s="17">
        <v>8.2038601562958002E-2</v>
      </c>
      <c r="AB175" s="17">
        <v>8.1046541849896306E-2</v>
      </c>
      <c r="AC175" s="17">
        <v>0.100203532122282</v>
      </c>
      <c r="AD175" s="17">
        <v>9.3843604912164993E-2</v>
      </c>
      <c r="AE175" s="17"/>
      <c r="AF175" s="17">
        <v>0.101603465558603</v>
      </c>
      <c r="AG175" s="17">
        <v>7.1570038939046496E-2</v>
      </c>
      <c r="AH175" s="17">
        <v>8.5769752666890506E-2</v>
      </c>
      <c r="AI175" s="17"/>
      <c r="AJ175" s="17">
        <v>0.116533144589803</v>
      </c>
      <c r="AK175" s="17">
        <v>6.2563617802902496E-2</v>
      </c>
      <c r="AL175" s="17">
        <v>8.1601534861597297E-2</v>
      </c>
      <c r="AM175" s="17">
        <v>8.2457054569555502E-2</v>
      </c>
      <c r="AN175" s="17">
        <v>6.2204164359909199E-2</v>
      </c>
      <c r="AO175" s="17"/>
      <c r="AP175" s="17">
        <v>0.12217375630759</v>
      </c>
      <c r="AQ175" s="17">
        <v>5.89262228709121E-2</v>
      </c>
      <c r="AR175" s="17">
        <v>6.64995881069671E-2</v>
      </c>
      <c r="AS175" s="17"/>
      <c r="AT175" s="17">
        <v>8.3282678462255705E-2</v>
      </c>
      <c r="AU175" s="17">
        <v>8.4949217941177699E-2</v>
      </c>
      <c r="AV175" s="17">
        <v>8.2490539222103906E-2</v>
      </c>
      <c r="AW175" s="17">
        <v>8.2506762458020994E-2</v>
      </c>
      <c r="AX175" s="17">
        <v>4.7755654865554303E-2</v>
      </c>
      <c r="AY175" s="17"/>
      <c r="AZ175" s="17">
        <v>7.5550933651711893E-2</v>
      </c>
      <c r="BA175" s="17">
        <v>9.36591434866067E-2</v>
      </c>
      <c r="BB175" s="17">
        <v>7.4450864136678702E-2</v>
      </c>
      <c r="BC175" s="17">
        <v>0.115664951568713</v>
      </c>
      <c r="BD175" s="17">
        <v>6.2150373123067502E-2</v>
      </c>
      <c r="BE175" s="17"/>
      <c r="BF175" s="17">
        <v>9.7691553372025897E-2</v>
      </c>
      <c r="BG175" s="17">
        <v>7.6095626207256503E-2</v>
      </c>
      <c r="BH175" s="17">
        <v>7.3926858131047005E-2</v>
      </c>
      <c r="BI175" s="17">
        <v>0.102481673159348</v>
      </c>
      <c r="BJ175" s="17"/>
      <c r="BK175" s="17">
        <v>8.40372759410178E-2</v>
      </c>
      <c r="BL175" s="17">
        <v>5.3895140255237901E-2</v>
      </c>
      <c r="BM175" s="17">
        <v>7.8017220511097496E-2</v>
      </c>
      <c r="BN175" s="17">
        <v>9.9138424381283993E-2</v>
      </c>
      <c r="BO175" s="17">
        <v>0.118924836607637</v>
      </c>
      <c r="BP175" s="17"/>
      <c r="BQ175" s="17">
        <v>8.6767622089188201E-2</v>
      </c>
      <c r="BR175" s="17">
        <v>8.2455483311306504E-2</v>
      </c>
      <c r="BS175" s="17"/>
      <c r="BT175" s="17">
        <v>0.112362384127772</v>
      </c>
      <c r="BU175" s="17">
        <v>6.91800594326068E-2</v>
      </c>
      <c r="BV175" s="17">
        <v>4.8970268162405697E-2</v>
      </c>
      <c r="BW175" s="17">
        <v>8.3806188218199698E-2</v>
      </c>
      <c r="BX175" s="17">
        <v>7.2659893193083705E-2</v>
      </c>
      <c r="BY175" s="17">
        <v>5.5995684355990102E-2</v>
      </c>
    </row>
    <row r="176" spans="2:77" x14ac:dyDescent="0.35">
      <c r="B176" t="s">
        <v>165</v>
      </c>
      <c r="C176" s="17">
        <v>6.3333155806730795E-2</v>
      </c>
      <c r="D176" s="17">
        <v>8.1289785222211003E-2</v>
      </c>
      <c r="E176" s="17">
        <v>4.6190306808439899E-2</v>
      </c>
      <c r="F176" s="17"/>
      <c r="G176" s="17">
        <v>3.6769806033243702E-2</v>
      </c>
      <c r="H176" s="17">
        <v>3.2645487703940802E-2</v>
      </c>
      <c r="I176" s="17">
        <v>5.5601051006080197E-2</v>
      </c>
      <c r="J176" s="17">
        <v>6.13338328688297E-2</v>
      </c>
      <c r="K176" s="17">
        <v>6.5925496711494197E-2</v>
      </c>
      <c r="L176" s="17">
        <v>0.112045014485223</v>
      </c>
      <c r="M176" s="17"/>
      <c r="N176" s="17">
        <v>6.7893111072351395E-2</v>
      </c>
      <c r="O176" s="17">
        <v>5.3880439899719697E-2</v>
      </c>
      <c r="P176" s="17">
        <v>6.7263495434677203E-2</v>
      </c>
      <c r="Q176" s="17">
        <v>6.3873875916690998E-2</v>
      </c>
      <c r="R176" s="17"/>
      <c r="S176" s="17">
        <v>5.0752949894336701E-2</v>
      </c>
      <c r="T176" s="17">
        <v>8.5571206566158006E-2</v>
      </c>
      <c r="U176" s="17">
        <v>7.2165326594846105E-2</v>
      </c>
      <c r="V176" s="17">
        <v>8.2732800632963802E-2</v>
      </c>
      <c r="W176" s="17">
        <v>5.2534093264369502E-2</v>
      </c>
      <c r="X176" s="17">
        <v>5.8058897095084501E-2</v>
      </c>
      <c r="Y176" s="17">
        <v>4.4502950048993399E-2</v>
      </c>
      <c r="Z176" s="17">
        <v>6.0200247059957697E-2</v>
      </c>
      <c r="AA176" s="17">
        <v>6.3982690860781496E-2</v>
      </c>
      <c r="AB176" s="17">
        <v>5.93848290498269E-2</v>
      </c>
      <c r="AC176" s="17">
        <v>6.7947942871703207E-2</v>
      </c>
      <c r="AD176" s="17">
        <v>4.1117491660046399E-2</v>
      </c>
      <c r="AE176" s="17"/>
      <c r="AF176" s="17">
        <v>9.4124801601505298E-2</v>
      </c>
      <c r="AG176" s="17">
        <v>4.8776402465859001E-2</v>
      </c>
      <c r="AH176" s="17">
        <v>5.1855790409995398E-2</v>
      </c>
      <c r="AI176" s="17"/>
      <c r="AJ176" s="17">
        <v>0.109981598318646</v>
      </c>
      <c r="AK176" s="17">
        <v>3.2417289872314799E-2</v>
      </c>
      <c r="AL176" s="17">
        <v>6.4416514596567706E-2</v>
      </c>
      <c r="AM176" s="17">
        <v>0.15827702207192901</v>
      </c>
      <c r="AN176" s="17">
        <v>3.7894821283253097E-2</v>
      </c>
      <c r="AO176" s="17"/>
      <c r="AP176" s="17">
        <v>0.11215738722035</v>
      </c>
      <c r="AQ176" s="17">
        <v>3.4968463478880198E-2</v>
      </c>
      <c r="AR176" s="17">
        <v>5.6523790510333398E-2</v>
      </c>
      <c r="AS176" s="17"/>
      <c r="AT176" s="17">
        <v>6.96240516803628E-2</v>
      </c>
      <c r="AU176" s="17">
        <v>5.7356494079288098E-2</v>
      </c>
      <c r="AV176" s="17">
        <v>6.23582853981458E-2</v>
      </c>
      <c r="AW176" s="17">
        <v>4.4604172815661397E-2</v>
      </c>
      <c r="AX176" s="17">
        <v>0.11247598376753699</v>
      </c>
      <c r="AY176" s="17"/>
      <c r="AZ176" s="17">
        <v>5.8664061323060998E-2</v>
      </c>
      <c r="BA176" s="17">
        <v>4.5410143893560198E-2</v>
      </c>
      <c r="BB176" s="17">
        <v>3.55941529325325E-2</v>
      </c>
      <c r="BC176" s="17">
        <v>0.101944150641169</v>
      </c>
      <c r="BD176" s="17">
        <v>5.1970539902136202E-2</v>
      </c>
      <c r="BE176" s="17"/>
      <c r="BF176" s="17">
        <v>5.5932537302559399E-2</v>
      </c>
      <c r="BG176" s="17">
        <v>6.2791556933522105E-2</v>
      </c>
      <c r="BH176" s="17">
        <v>6.6363428270070204E-2</v>
      </c>
      <c r="BI176" s="17">
        <v>6.73271145934079E-2</v>
      </c>
      <c r="BJ176" s="17"/>
      <c r="BK176" s="17">
        <v>4.3765180950855603E-2</v>
      </c>
      <c r="BL176" s="17">
        <v>4.19028951345315E-2</v>
      </c>
      <c r="BM176" s="17">
        <v>6.4687159624754104E-2</v>
      </c>
      <c r="BN176" s="17">
        <v>7.0192807914553207E-2</v>
      </c>
      <c r="BO176" s="17">
        <v>7.8391479087814797E-2</v>
      </c>
      <c r="BP176" s="17"/>
      <c r="BQ176" s="17">
        <v>6.7631332987399401E-2</v>
      </c>
      <c r="BR176" s="17">
        <v>5.7511622752195603E-2</v>
      </c>
      <c r="BS176" s="17"/>
      <c r="BT176" s="17">
        <v>7.9984671845609395E-2</v>
      </c>
      <c r="BU176" s="17">
        <v>4.8781396934315803E-2</v>
      </c>
      <c r="BV176" s="17">
        <v>6.3996938603261194E-2</v>
      </c>
      <c r="BW176" s="17">
        <v>6.02667268128175E-2</v>
      </c>
      <c r="BX176" s="17">
        <v>5.7083453739887102E-2</v>
      </c>
      <c r="BY176" s="17">
        <v>3.0532900736090999E-2</v>
      </c>
    </row>
    <row r="177" spans="2:77" x14ac:dyDescent="0.35">
      <c r="B177" t="s">
        <v>166</v>
      </c>
      <c r="C177" s="17">
        <v>5.9763303994974801E-2</v>
      </c>
      <c r="D177" s="17">
        <v>5.8501684034921703E-2</v>
      </c>
      <c r="E177" s="17">
        <v>6.13807861990203E-2</v>
      </c>
      <c r="F177" s="17"/>
      <c r="G177" s="17">
        <v>5.3232571652522098E-2</v>
      </c>
      <c r="H177" s="17">
        <v>6.1122907938132E-2</v>
      </c>
      <c r="I177" s="17">
        <v>5.1381655850919201E-2</v>
      </c>
      <c r="J177" s="17">
        <v>5.5513265730296198E-2</v>
      </c>
      <c r="K177" s="17">
        <v>6.5110522369656795E-2</v>
      </c>
      <c r="L177" s="17">
        <v>6.9686937027223894E-2</v>
      </c>
      <c r="M177" s="17"/>
      <c r="N177" s="17">
        <v>5.6271607034844802E-2</v>
      </c>
      <c r="O177" s="17">
        <v>4.5437518183822301E-2</v>
      </c>
      <c r="P177" s="17">
        <v>5.85103027465688E-2</v>
      </c>
      <c r="Q177" s="17">
        <v>7.8397200707053499E-2</v>
      </c>
      <c r="R177" s="17"/>
      <c r="S177" s="17">
        <v>5.6756360043798998E-2</v>
      </c>
      <c r="T177" s="17">
        <v>4.6902328734173E-2</v>
      </c>
      <c r="U177" s="17">
        <v>7.6186183879401098E-2</v>
      </c>
      <c r="V177" s="17">
        <v>4.34665271698731E-2</v>
      </c>
      <c r="W177" s="17">
        <v>7.6816119013592601E-2</v>
      </c>
      <c r="X177" s="17">
        <v>7.06068135538509E-2</v>
      </c>
      <c r="Y177" s="17">
        <v>7.9828495585399506E-2</v>
      </c>
      <c r="Z177" s="17">
        <v>7.1634400793203296E-2</v>
      </c>
      <c r="AA177" s="17">
        <v>5.6195625203523301E-2</v>
      </c>
      <c r="AB177" s="17">
        <v>5.05662587851302E-2</v>
      </c>
      <c r="AC177" s="17">
        <v>6.4203827882347894E-2</v>
      </c>
      <c r="AD177" s="17">
        <v>2.6069410898944701E-2</v>
      </c>
      <c r="AE177" s="17"/>
      <c r="AF177" s="17">
        <v>8.2608414013044196E-2</v>
      </c>
      <c r="AG177" s="17">
        <v>4.6463367287543897E-2</v>
      </c>
      <c r="AH177" s="17">
        <v>4.7266826826246798E-2</v>
      </c>
      <c r="AI177" s="17"/>
      <c r="AJ177" s="17">
        <v>8.0054600751962607E-2</v>
      </c>
      <c r="AK177" s="17">
        <v>4.5701256341889998E-2</v>
      </c>
      <c r="AL177" s="17">
        <v>5.5213652152211398E-2</v>
      </c>
      <c r="AM177" s="17">
        <v>0.11232378500034899</v>
      </c>
      <c r="AN177" s="17">
        <v>4.7334248427567803E-2</v>
      </c>
      <c r="AO177" s="17"/>
      <c r="AP177" s="17">
        <v>9.7113807242052999E-2</v>
      </c>
      <c r="AQ177" s="17">
        <v>4.59283063618088E-2</v>
      </c>
      <c r="AR177" s="17">
        <v>4.7980089289212498E-2</v>
      </c>
      <c r="AS177" s="17"/>
      <c r="AT177" s="17">
        <v>7.5124322267148297E-2</v>
      </c>
      <c r="AU177" s="17">
        <v>6.05036345942686E-2</v>
      </c>
      <c r="AV177" s="17">
        <v>5.1739931243699099E-2</v>
      </c>
      <c r="AW177" s="17">
        <v>4.6228950906891601E-2</v>
      </c>
      <c r="AX177" s="17">
        <v>3.6638689320681803E-2</v>
      </c>
      <c r="AY177" s="17"/>
      <c r="AZ177" s="17">
        <v>6.0053751116279502E-2</v>
      </c>
      <c r="BA177" s="17">
        <v>5.9272915240735503E-2</v>
      </c>
      <c r="BB177" s="17">
        <v>3.9258422218986601E-2</v>
      </c>
      <c r="BC177" s="17">
        <v>6.1490166348189601E-2</v>
      </c>
      <c r="BD177" s="17">
        <v>6.3550906107808905E-2</v>
      </c>
      <c r="BE177" s="17"/>
      <c r="BF177" s="17">
        <v>5.8006109468663997E-2</v>
      </c>
      <c r="BG177" s="17">
        <v>6.8307927111467603E-2</v>
      </c>
      <c r="BH177" s="17">
        <v>5.9866003180298298E-2</v>
      </c>
      <c r="BI177" s="17">
        <v>4.9518049366562997E-2</v>
      </c>
      <c r="BJ177" s="17"/>
      <c r="BK177" s="17">
        <v>3.5023070193210597E-2</v>
      </c>
      <c r="BL177" s="17">
        <v>5.4302765650738903E-2</v>
      </c>
      <c r="BM177" s="17">
        <v>5.2011755467892697E-2</v>
      </c>
      <c r="BN177" s="17">
        <v>6.8039254379587993E-2</v>
      </c>
      <c r="BO177" s="17">
        <v>8.18557895851348E-2</v>
      </c>
      <c r="BP177" s="17"/>
      <c r="BQ177" s="17">
        <v>7.0514706065471E-2</v>
      </c>
      <c r="BR177" s="17">
        <v>4.5201400214578698E-2</v>
      </c>
      <c r="BS177" s="17"/>
      <c r="BT177" s="17">
        <v>7.3193941063503395E-2</v>
      </c>
      <c r="BU177" s="17">
        <v>5.2201588537588703E-2</v>
      </c>
      <c r="BV177" s="17">
        <v>6.25671676317891E-2</v>
      </c>
      <c r="BW177" s="17">
        <v>6.6491545161419099E-2</v>
      </c>
      <c r="BX177" s="17">
        <v>4.6188812962445903E-2</v>
      </c>
      <c r="BY177" s="17">
        <v>2.7247497470952699E-2</v>
      </c>
    </row>
    <row r="178" spans="2:77" x14ac:dyDescent="0.35">
      <c r="B178" t="s">
        <v>167</v>
      </c>
      <c r="C178" s="17">
        <v>4.1424853281696199E-2</v>
      </c>
      <c r="D178" s="17">
        <v>4.9343528993486901E-2</v>
      </c>
      <c r="E178" s="17">
        <v>3.3485239495218602E-2</v>
      </c>
      <c r="F178" s="17"/>
      <c r="G178" s="17">
        <v>8.7438937659634494E-2</v>
      </c>
      <c r="H178" s="17">
        <v>6.7499498235267893E-2</v>
      </c>
      <c r="I178" s="17">
        <v>4.8052666806460302E-2</v>
      </c>
      <c r="J178" s="17">
        <v>3.5460741799182502E-2</v>
      </c>
      <c r="K178" s="17">
        <v>1.5608810458696601E-2</v>
      </c>
      <c r="L178" s="17">
        <v>6.3916973412078901E-3</v>
      </c>
      <c r="M178" s="17"/>
      <c r="N178" s="17">
        <v>4.9107071865093402E-2</v>
      </c>
      <c r="O178" s="17">
        <v>3.4405687273429998E-2</v>
      </c>
      <c r="P178" s="17">
        <v>3.7410792600657897E-2</v>
      </c>
      <c r="Q178" s="17">
        <v>4.4543196884581297E-2</v>
      </c>
      <c r="R178" s="17"/>
      <c r="S178" s="17">
        <v>6.6929377848333194E-2</v>
      </c>
      <c r="T178" s="17">
        <v>3.9820877105854399E-2</v>
      </c>
      <c r="U178" s="17">
        <v>3.32171887714134E-2</v>
      </c>
      <c r="V178" s="17">
        <v>4.0285083759599001E-2</v>
      </c>
      <c r="W178" s="17">
        <v>2.5946388926071099E-2</v>
      </c>
      <c r="X178" s="17">
        <v>5.5641374722472402E-2</v>
      </c>
      <c r="Y178" s="17">
        <v>3.18094965019294E-2</v>
      </c>
      <c r="Z178" s="17">
        <v>1.6874953381047102E-2</v>
      </c>
      <c r="AA178" s="17">
        <v>4.7285167861759701E-2</v>
      </c>
      <c r="AB178" s="17">
        <v>3.9693190557228697E-2</v>
      </c>
      <c r="AC178" s="17">
        <v>3.0566348260439601E-2</v>
      </c>
      <c r="AD178" s="17">
        <v>8.2387860040155202E-3</v>
      </c>
      <c r="AE178" s="17"/>
      <c r="AF178" s="17">
        <v>3.0294619241489799E-2</v>
      </c>
      <c r="AG178" s="17">
        <v>3.9108069154460301E-2</v>
      </c>
      <c r="AH178" s="17">
        <v>6.18054038413599E-2</v>
      </c>
      <c r="AI178" s="17"/>
      <c r="AJ178" s="17">
        <v>2.9229303902161202E-2</v>
      </c>
      <c r="AK178" s="17">
        <v>4.7969166371308498E-2</v>
      </c>
      <c r="AL178" s="17">
        <v>2.58165994406882E-2</v>
      </c>
      <c r="AM178" s="17">
        <v>5.2547976145624502E-2</v>
      </c>
      <c r="AN178" s="17">
        <v>6.0665045740546403E-2</v>
      </c>
      <c r="AO178" s="17"/>
      <c r="AP178" s="17">
        <v>4.3961320669272101E-2</v>
      </c>
      <c r="AQ178" s="17">
        <v>4.3893101847331403E-2</v>
      </c>
      <c r="AR178" s="17">
        <v>4.2715994938417198E-2</v>
      </c>
      <c r="AS178" s="17"/>
      <c r="AT178" s="17">
        <v>3.8066023752862603E-2</v>
      </c>
      <c r="AU178" s="17">
        <v>4.8337091127215299E-2</v>
      </c>
      <c r="AV178" s="17">
        <v>3.4345103226293E-2</v>
      </c>
      <c r="AW178" s="17">
        <v>6.3880390452337496E-2</v>
      </c>
      <c r="AX178" s="17">
        <v>7.8221008679247001E-2</v>
      </c>
      <c r="AY178" s="17"/>
      <c r="AZ178" s="17">
        <v>5.1061727552076303E-2</v>
      </c>
      <c r="BA178" s="17">
        <v>5.3106405750995497E-2</v>
      </c>
      <c r="BB178" s="17">
        <v>7.3499348210918899E-2</v>
      </c>
      <c r="BC178" s="17">
        <v>1.01240773653089E-2</v>
      </c>
      <c r="BD178" s="17">
        <v>3.1505042112134E-2</v>
      </c>
      <c r="BE178" s="17"/>
      <c r="BF178" s="17">
        <v>3.8242456089765099E-2</v>
      </c>
      <c r="BG178" s="17">
        <v>4.3003057725417397E-2</v>
      </c>
      <c r="BH178" s="17">
        <v>4.0518724981095398E-2</v>
      </c>
      <c r="BI178" s="17">
        <v>4.0555762416198703E-2</v>
      </c>
      <c r="BJ178" s="17"/>
      <c r="BK178" s="17">
        <v>8.2567238626484796E-2</v>
      </c>
      <c r="BL178" s="17">
        <v>3.3391691463375499E-2</v>
      </c>
      <c r="BM178" s="17">
        <v>3.5236380746869397E-2</v>
      </c>
      <c r="BN178" s="17">
        <v>3.8026662845099202E-2</v>
      </c>
      <c r="BO178" s="17">
        <v>8.9406955607793395E-2</v>
      </c>
      <c r="BP178" s="17"/>
      <c r="BQ178" s="17">
        <v>2.9189021967271099E-2</v>
      </c>
      <c r="BR178" s="17">
        <v>5.7997296308709798E-2</v>
      </c>
      <c r="BS178" s="17"/>
      <c r="BT178" s="17">
        <v>2.7696844512228602E-2</v>
      </c>
      <c r="BU178" s="17">
        <v>3.6726620766148403E-2</v>
      </c>
      <c r="BV178" s="17">
        <v>5.0642812329330801E-2</v>
      </c>
      <c r="BW178" s="17">
        <v>6.0117876699744298E-2</v>
      </c>
      <c r="BX178" s="17">
        <v>5.6843084717154602E-2</v>
      </c>
      <c r="BY178" s="17">
        <v>5.1809633390727701E-2</v>
      </c>
    </row>
    <row r="179" spans="2:77" x14ac:dyDescent="0.35">
      <c r="B179" t="s">
        <v>168</v>
      </c>
      <c r="C179" s="17">
        <v>3.3575159225815901E-2</v>
      </c>
      <c r="D179" s="17">
        <v>3.36344815087979E-2</v>
      </c>
      <c r="E179" s="17">
        <v>3.3277738524355303E-2</v>
      </c>
      <c r="F179" s="17"/>
      <c r="G179" s="17">
        <v>6.6155171341255994E-2</v>
      </c>
      <c r="H179" s="17">
        <v>3.9836416809286103E-2</v>
      </c>
      <c r="I179" s="17">
        <v>4.4438325730952299E-2</v>
      </c>
      <c r="J179" s="17">
        <v>3.2586263373791502E-2</v>
      </c>
      <c r="K179" s="17">
        <v>1.13371450191586E-2</v>
      </c>
      <c r="L179" s="17">
        <v>1.36695418473232E-2</v>
      </c>
      <c r="M179" s="17"/>
      <c r="N179" s="17">
        <v>3.8318420856747498E-2</v>
      </c>
      <c r="O179" s="17">
        <v>2.7973932593712801E-2</v>
      </c>
      <c r="P179" s="17">
        <v>3.90945715352191E-2</v>
      </c>
      <c r="Q179" s="17">
        <v>2.9887968825190701E-2</v>
      </c>
      <c r="R179" s="17"/>
      <c r="S179" s="17">
        <v>4.5009556313312903E-2</v>
      </c>
      <c r="T179" s="17">
        <v>3.0048864339178999E-2</v>
      </c>
      <c r="U179" s="17">
        <v>3.7677949587257897E-2</v>
      </c>
      <c r="V179" s="17">
        <v>2.6461025778771401E-2</v>
      </c>
      <c r="W179" s="17">
        <v>4.8975005788482399E-2</v>
      </c>
      <c r="X179" s="17">
        <v>3.2189490836542399E-2</v>
      </c>
      <c r="Y179" s="17">
        <v>3.0284992029137699E-2</v>
      </c>
      <c r="Z179" s="17">
        <v>3.0396259897235E-2</v>
      </c>
      <c r="AA179" s="17">
        <v>3.4772822000792701E-2</v>
      </c>
      <c r="AB179" s="17">
        <v>1.0030129421547599E-2</v>
      </c>
      <c r="AC179" s="17">
        <v>4.2614156910405002E-2</v>
      </c>
      <c r="AD179" s="17">
        <v>3.83663715135334E-2</v>
      </c>
      <c r="AE179" s="17"/>
      <c r="AF179" s="17">
        <v>2.6741014417001999E-2</v>
      </c>
      <c r="AG179" s="17">
        <v>3.6253547215886001E-2</v>
      </c>
      <c r="AH179" s="17">
        <v>3.3873405266296501E-2</v>
      </c>
      <c r="AI179" s="17"/>
      <c r="AJ179" s="17">
        <v>1.9846656377317098E-2</v>
      </c>
      <c r="AK179" s="17">
        <v>4.8330897861162597E-2</v>
      </c>
      <c r="AL179" s="17">
        <v>4.2142690872457797E-2</v>
      </c>
      <c r="AM179" s="17">
        <v>2.3772233466147898E-2</v>
      </c>
      <c r="AN179" s="17">
        <v>2.1950066846532199E-2</v>
      </c>
      <c r="AO179" s="17"/>
      <c r="AP179" s="17">
        <v>2.9037381903627899E-2</v>
      </c>
      <c r="AQ179" s="17">
        <v>3.9728052842080697E-2</v>
      </c>
      <c r="AR179" s="17">
        <v>4.0796338778850701E-2</v>
      </c>
      <c r="AS179" s="17"/>
      <c r="AT179" s="17">
        <v>2.0106589507649E-2</v>
      </c>
      <c r="AU179" s="17">
        <v>3.6543801988752303E-2</v>
      </c>
      <c r="AV179" s="17">
        <v>4.0417084077712398E-2</v>
      </c>
      <c r="AW179" s="17">
        <v>3.5776950980397799E-2</v>
      </c>
      <c r="AX179" s="17">
        <v>3.0729199757171002E-2</v>
      </c>
      <c r="AY179" s="17"/>
      <c r="AZ179" s="17">
        <v>3.4823809609755098E-2</v>
      </c>
      <c r="BA179" s="17">
        <v>3.8051185899189502E-2</v>
      </c>
      <c r="BB179" s="17">
        <v>6.8959180373285606E-2</v>
      </c>
      <c r="BC179" s="17">
        <v>1.3955478421252601E-2</v>
      </c>
      <c r="BD179" s="17">
        <v>4.4234268330015702E-2</v>
      </c>
      <c r="BE179" s="17"/>
      <c r="BF179" s="17">
        <v>2.7330229935530699E-2</v>
      </c>
      <c r="BG179" s="17">
        <v>3.0068102103976001E-2</v>
      </c>
      <c r="BH179" s="17">
        <v>3.87765220054039E-2</v>
      </c>
      <c r="BI179" s="17">
        <v>4.0535332847750502E-2</v>
      </c>
      <c r="BJ179" s="17"/>
      <c r="BK179" s="17">
        <v>6.8230842010818804E-2</v>
      </c>
      <c r="BL179" s="17">
        <v>3.4799474812536299E-2</v>
      </c>
      <c r="BM179" s="17">
        <v>2.6371604594162101E-2</v>
      </c>
      <c r="BN179" s="17">
        <v>3.2501929114850697E-2</v>
      </c>
      <c r="BO179" s="17">
        <v>5.77108192125712E-2</v>
      </c>
      <c r="BP179" s="17"/>
      <c r="BQ179" s="17">
        <v>3.8787020538540898E-2</v>
      </c>
      <c r="BR179" s="17">
        <v>2.6516114976979002E-2</v>
      </c>
      <c r="BS179" s="17"/>
      <c r="BT179" s="17">
        <v>2.6621060398960901E-2</v>
      </c>
      <c r="BU179" s="17">
        <v>4.84524281965341E-2</v>
      </c>
      <c r="BV179" s="17">
        <v>3.07093110143935E-2</v>
      </c>
      <c r="BW179" s="17">
        <v>4.1642829522963103E-2</v>
      </c>
      <c r="BX179" s="17">
        <v>2.3423030573814001E-2</v>
      </c>
      <c r="BY179" s="17">
        <v>5.2097260969600698E-2</v>
      </c>
    </row>
    <row r="180" spans="2:77" x14ac:dyDescent="0.35">
      <c r="B180" t="s">
        <v>169</v>
      </c>
      <c r="C180" s="17">
        <v>2.9745815945676501E-2</v>
      </c>
      <c r="D180" s="17">
        <v>3.3360527682200401E-2</v>
      </c>
      <c r="E180" s="17">
        <v>2.6404248090784298E-2</v>
      </c>
      <c r="F180" s="17"/>
      <c r="G180" s="17">
        <v>3.65925382516104E-2</v>
      </c>
      <c r="H180" s="17">
        <v>2.5023482894050202E-2</v>
      </c>
      <c r="I180" s="17">
        <v>3.5012363496977797E-2</v>
      </c>
      <c r="J180" s="17">
        <v>1.68342297543406E-2</v>
      </c>
      <c r="K180" s="17">
        <v>1.3923533236852199E-2</v>
      </c>
      <c r="L180" s="17">
        <v>4.5825468128740401E-2</v>
      </c>
      <c r="M180" s="17"/>
      <c r="N180" s="17">
        <v>2.4685015546178999E-2</v>
      </c>
      <c r="O180" s="17">
        <v>2.4112115524180799E-2</v>
      </c>
      <c r="P180" s="17">
        <v>4.3957071371188601E-2</v>
      </c>
      <c r="Q180" s="17">
        <v>2.89830567003923E-2</v>
      </c>
      <c r="R180" s="17"/>
      <c r="S180" s="17">
        <v>3.5544356107623298E-2</v>
      </c>
      <c r="T180" s="17">
        <v>3.6131350623334703E-2</v>
      </c>
      <c r="U180" s="17">
        <v>9.7872416707573493E-3</v>
      </c>
      <c r="V180" s="17">
        <v>3.9642886655314201E-2</v>
      </c>
      <c r="W180" s="17">
        <v>2.93798296000173E-3</v>
      </c>
      <c r="X180" s="17">
        <v>2.6948620571113899E-2</v>
      </c>
      <c r="Y180" s="17">
        <v>3.1739317891791199E-2</v>
      </c>
      <c r="Z180" s="17">
        <v>2.3244119509503801E-2</v>
      </c>
      <c r="AA180" s="17">
        <v>3.09438504361913E-2</v>
      </c>
      <c r="AB180" s="17">
        <v>3.5034974972899903E-2</v>
      </c>
      <c r="AC180" s="17">
        <v>4.0310927999279399E-2</v>
      </c>
      <c r="AD180" s="17">
        <v>3.5135581648405398E-2</v>
      </c>
      <c r="AE180" s="17"/>
      <c r="AF180" s="17">
        <v>3.1339202728818502E-2</v>
      </c>
      <c r="AG180" s="17">
        <v>2.7821181646954098E-2</v>
      </c>
      <c r="AH180" s="17">
        <v>3.4588254404356998E-2</v>
      </c>
      <c r="AI180" s="17"/>
      <c r="AJ180" s="17">
        <v>2.86673023908206E-2</v>
      </c>
      <c r="AK180" s="17">
        <v>3.1727282804315499E-2</v>
      </c>
      <c r="AL180" s="17">
        <v>3.7197189791782603E-2</v>
      </c>
      <c r="AM180" s="17">
        <v>1.47158068368887E-2</v>
      </c>
      <c r="AN180" s="17">
        <v>3.8507734058054903E-2</v>
      </c>
      <c r="AO180" s="17"/>
      <c r="AP180" s="17">
        <v>2.98450863161164E-2</v>
      </c>
      <c r="AQ180" s="17">
        <v>3.0212381224170599E-2</v>
      </c>
      <c r="AR180" s="17">
        <v>4.14279388312601E-2</v>
      </c>
      <c r="AS180" s="17"/>
      <c r="AT180" s="17">
        <v>3.3874029044533301E-2</v>
      </c>
      <c r="AU180" s="17">
        <v>2.9771293897738402E-2</v>
      </c>
      <c r="AV180" s="17">
        <v>2.5993486504362801E-2</v>
      </c>
      <c r="AW180" s="17">
        <v>2.9663017657574401E-2</v>
      </c>
      <c r="AX180" s="17">
        <v>5.2597739543382198E-2</v>
      </c>
      <c r="AY180" s="17"/>
      <c r="AZ180" s="17">
        <v>2.9637725250627099E-2</v>
      </c>
      <c r="BA180" s="17">
        <v>3.2214404954178703E-2</v>
      </c>
      <c r="BB180" s="17">
        <v>1.50391819847686E-2</v>
      </c>
      <c r="BC180" s="17">
        <v>3.4402829930506897E-2</v>
      </c>
      <c r="BD180" s="17">
        <v>2.4797662303414E-2</v>
      </c>
      <c r="BE180" s="17"/>
      <c r="BF180" s="17">
        <v>2.5350493232968899E-2</v>
      </c>
      <c r="BG180" s="17">
        <v>2.8353414419942002E-2</v>
      </c>
      <c r="BH180" s="17">
        <v>3.9931081597125898E-2</v>
      </c>
      <c r="BI180" s="17">
        <v>2.5251518587951299E-2</v>
      </c>
      <c r="BJ180" s="17"/>
      <c r="BK180" s="17">
        <v>2.6433879130441099E-2</v>
      </c>
      <c r="BL180" s="17">
        <v>2.3352554108649299E-2</v>
      </c>
      <c r="BM180" s="17">
        <v>3.0477812320594402E-2</v>
      </c>
      <c r="BN180" s="17">
        <v>2.61963719064368E-2</v>
      </c>
      <c r="BO180" s="17">
        <v>5.9264094017585797E-2</v>
      </c>
      <c r="BP180" s="17"/>
      <c r="BQ180" s="17">
        <v>3.3624999569010397E-2</v>
      </c>
      <c r="BR180" s="17">
        <v>2.4491775747097301E-2</v>
      </c>
      <c r="BS180" s="17"/>
      <c r="BT180" s="17">
        <v>2.85793962962624E-2</v>
      </c>
      <c r="BU180" s="17">
        <v>3.15609341190492E-2</v>
      </c>
      <c r="BV180" s="17">
        <v>3.7109937813220001E-2</v>
      </c>
      <c r="BW180" s="17">
        <v>3.8890586241860398E-2</v>
      </c>
      <c r="BX180" s="17">
        <v>2.47492200913495E-2</v>
      </c>
      <c r="BY180" s="17">
        <v>1.08129619252077E-2</v>
      </c>
    </row>
    <row r="181" spans="2:77" x14ac:dyDescent="0.35">
      <c r="B181" t="s">
        <v>170</v>
      </c>
      <c r="C181" s="17">
        <v>3.3965604661279E-3</v>
      </c>
      <c r="D181" s="17">
        <v>4.0873280297005297E-3</v>
      </c>
      <c r="E181" s="17">
        <v>2.74327436683477E-3</v>
      </c>
      <c r="F181" s="17"/>
      <c r="G181" s="17">
        <v>4.0587927641535402E-3</v>
      </c>
      <c r="H181" s="17">
        <v>6.4821959522412802E-3</v>
      </c>
      <c r="I181" s="17">
        <v>4.0425222452651899E-3</v>
      </c>
      <c r="J181" s="17">
        <v>4.8947369911779897E-3</v>
      </c>
      <c r="K181" s="17">
        <v>1.47133159338133E-3</v>
      </c>
      <c r="L181" s="17">
        <v>0</v>
      </c>
      <c r="M181" s="17"/>
      <c r="N181" s="17">
        <v>3.3347341340513701E-3</v>
      </c>
      <c r="O181" s="17">
        <v>3.5870707398625301E-3</v>
      </c>
      <c r="P181" s="17">
        <v>2.8847318751240199E-3</v>
      </c>
      <c r="Q181" s="17">
        <v>3.7635139890923202E-3</v>
      </c>
      <c r="R181" s="17"/>
      <c r="S181" s="17">
        <v>3.9716505690700803E-3</v>
      </c>
      <c r="T181" s="17">
        <v>1.5869930498922801E-3</v>
      </c>
      <c r="U181" s="17">
        <v>2.9777653895194599E-3</v>
      </c>
      <c r="V181" s="17">
        <v>2.5531784982023901E-3</v>
      </c>
      <c r="W181" s="17">
        <v>0</v>
      </c>
      <c r="X181" s="17">
        <v>9.4103384225324403E-3</v>
      </c>
      <c r="Y181" s="17">
        <v>4.6964151521250398E-3</v>
      </c>
      <c r="Z181" s="17">
        <v>8.9497291939027203E-3</v>
      </c>
      <c r="AA181" s="17">
        <v>0</v>
      </c>
      <c r="AB181" s="17">
        <v>3.7423831536028298E-3</v>
      </c>
      <c r="AC181" s="17">
        <v>0</v>
      </c>
      <c r="AD181" s="17">
        <v>8.3049202981164694E-3</v>
      </c>
      <c r="AE181" s="17"/>
      <c r="AF181" s="17">
        <v>3.68813746570172E-3</v>
      </c>
      <c r="AG181" s="17">
        <v>1.8970847317265E-3</v>
      </c>
      <c r="AH181" s="17">
        <v>7.0875594422551702E-3</v>
      </c>
      <c r="AI181" s="17"/>
      <c r="AJ181" s="17">
        <v>0</v>
      </c>
      <c r="AK181" s="17">
        <v>3.7712254580670301E-3</v>
      </c>
      <c r="AL181" s="17">
        <v>2.3860403052466199E-3</v>
      </c>
      <c r="AM181" s="17">
        <v>0</v>
      </c>
      <c r="AN181" s="17">
        <v>3.7241152324541198E-3</v>
      </c>
      <c r="AO181" s="17"/>
      <c r="AP181" s="17">
        <v>0</v>
      </c>
      <c r="AQ181" s="17">
        <v>2.9980061370673298E-3</v>
      </c>
      <c r="AR181" s="17">
        <v>0</v>
      </c>
      <c r="AS181" s="17"/>
      <c r="AT181" s="17">
        <v>1.0099425607943699E-3</v>
      </c>
      <c r="AU181" s="17">
        <v>5.2600539797590697E-3</v>
      </c>
      <c r="AV181" s="17">
        <v>4.1216567883675696E-3</v>
      </c>
      <c r="AW181" s="17">
        <v>1.4260160201719099E-3</v>
      </c>
      <c r="AX181" s="17">
        <v>0</v>
      </c>
      <c r="AY181" s="17"/>
      <c r="AZ181" s="17">
        <v>3.87877417793305E-3</v>
      </c>
      <c r="BA181" s="17">
        <v>4.1387957043806404E-3</v>
      </c>
      <c r="BB181" s="17">
        <v>0</v>
      </c>
      <c r="BC181" s="17">
        <v>1.0039330991787601E-3</v>
      </c>
      <c r="BD181" s="17">
        <v>3.9844196826722402E-3</v>
      </c>
      <c r="BE181" s="17"/>
      <c r="BF181" s="17">
        <v>6.7706867298678898E-3</v>
      </c>
      <c r="BG181" s="17">
        <v>2.63961637037441E-3</v>
      </c>
      <c r="BH181" s="17">
        <v>0</v>
      </c>
      <c r="BI181" s="17">
        <v>6.5950954642170498E-3</v>
      </c>
      <c r="BJ181" s="17"/>
      <c r="BK181" s="17">
        <v>0</v>
      </c>
      <c r="BL181" s="17">
        <v>2.9675903456839502E-3</v>
      </c>
      <c r="BM181" s="17">
        <v>3.7084880797385198E-3</v>
      </c>
      <c r="BN181" s="17">
        <v>4.2545709212784399E-3</v>
      </c>
      <c r="BO181" s="17">
        <v>0</v>
      </c>
      <c r="BP181" s="17"/>
      <c r="BQ181" s="17">
        <v>1.67491109212283E-3</v>
      </c>
      <c r="BR181" s="17">
        <v>5.7283951760062398E-3</v>
      </c>
      <c r="BS181" s="17"/>
      <c r="BT181" s="17">
        <v>3.0813746431411801E-3</v>
      </c>
      <c r="BU181" s="17">
        <v>3.6074444714641902E-3</v>
      </c>
      <c r="BV181" s="17">
        <v>3.3560439897493601E-3</v>
      </c>
      <c r="BW181" s="17">
        <v>5.1270474419295104E-3</v>
      </c>
      <c r="BX181" s="17">
        <v>0</v>
      </c>
      <c r="BY181" s="17">
        <v>2.2523017980892401E-2</v>
      </c>
    </row>
    <row r="182" spans="2:77"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row>
    <row r="183" spans="2:77" x14ac:dyDescent="0.35">
      <c r="B183" s="6" t="s">
        <v>188</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row>
    <row r="184" spans="2:77" x14ac:dyDescent="0.35">
      <c r="B184" s="24" t="s">
        <v>94</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row>
    <row r="185" spans="2:77" x14ac:dyDescent="0.35">
      <c r="B185" t="s">
        <v>183</v>
      </c>
      <c r="C185" s="17">
        <v>0.75426369104920399</v>
      </c>
      <c r="D185" s="17">
        <v>0.701809090524533</v>
      </c>
      <c r="E185" s="17">
        <v>0.80499817718376698</v>
      </c>
      <c r="F185" s="17"/>
      <c r="G185" s="17">
        <v>0.71128347199894104</v>
      </c>
      <c r="H185" s="17">
        <v>0.72852528919888904</v>
      </c>
      <c r="I185" s="17">
        <v>0.72054278589239495</v>
      </c>
      <c r="J185" s="17">
        <v>0.742149551776076</v>
      </c>
      <c r="K185" s="17">
        <v>0.77919654422376206</v>
      </c>
      <c r="L185" s="17">
        <v>0.82425593287541798</v>
      </c>
      <c r="M185" s="17"/>
      <c r="N185" s="17">
        <v>0.73648664475015102</v>
      </c>
      <c r="O185" s="17">
        <v>0.75905876920767301</v>
      </c>
      <c r="P185" s="17">
        <v>0.74719549154011999</v>
      </c>
      <c r="Q185" s="17">
        <v>0.77609589965940096</v>
      </c>
      <c r="R185" s="17"/>
      <c r="S185" s="17">
        <v>0.71565232583014404</v>
      </c>
      <c r="T185" s="17">
        <v>0.76145899665105499</v>
      </c>
      <c r="U185" s="17">
        <v>0.76433100097332796</v>
      </c>
      <c r="V185" s="17">
        <v>0.74606580619261598</v>
      </c>
      <c r="W185" s="17">
        <v>0.71532948994208401</v>
      </c>
      <c r="X185" s="17">
        <v>0.738592776866551</v>
      </c>
      <c r="Y185" s="17">
        <v>0.75024863173994805</v>
      </c>
      <c r="Z185" s="17">
        <v>0.74970244124333496</v>
      </c>
      <c r="AA185" s="17">
        <v>0.76328047849376801</v>
      </c>
      <c r="AB185" s="17">
        <v>0.76785782154396898</v>
      </c>
      <c r="AC185" s="17">
        <v>0.81543104094107399</v>
      </c>
      <c r="AD185" s="17">
        <v>0.88043582836344803</v>
      </c>
      <c r="AE185" s="17"/>
      <c r="AF185" s="17">
        <v>0.762266197493362</v>
      </c>
      <c r="AG185" s="17">
        <v>0.761208206733895</v>
      </c>
      <c r="AH185" s="17">
        <v>0.72913580175830195</v>
      </c>
      <c r="AI185" s="17"/>
      <c r="AJ185" s="17">
        <v>0.73664231569949801</v>
      </c>
      <c r="AK185" s="17">
        <v>0.77247624925546798</v>
      </c>
      <c r="AL185" s="17">
        <v>0.727030292910959</v>
      </c>
      <c r="AM185" s="17">
        <v>0.66124582726921</v>
      </c>
      <c r="AN185" s="17">
        <v>0.75599403290852996</v>
      </c>
      <c r="AO185" s="17"/>
      <c r="AP185" s="17">
        <v>0.69399127734853805</v>
      </c>
      <c r="AQ185" s="17">
        <v>0.785296305919292</v>
      </c>
      <c r="AR185" s="17">
        <v>0.73737243644545403</v>
      </c>
      <c r="AS185" s="17"/>
      <c r="AT185" s="17">
        <v>0.77934694165030904</v>
      </c>
      <c r="AU185" s="17">
        <v>0.72560758384674295</v>
      </c>
      <c r="AV185" s="17">
        <v>0.76025641866559202</v>
      </c>
      <c r="AW185" s="17">
        <v>0.75234721302169405</v>
      </c>
      <c r="AX185" s="17">
        <v>0.72951658183162005</v>
      </c>
      <c r="AY185" s="17"/>
      <c r="AZ185" s="17">
        <v>0.710469809067099</v>
      </c>
      <c r="BA185" s="17">
        <v>0.77309103241809296</v>
      </c>
      <c r="BB185" s="17">
        <v>0.73209399385100504</v>
      </c>
      <c r="BC185" s="17">
        <v>0.83144728031613402</v>
      </c>
      <c r="BD185" s="17">
        <v>0.77304256353825196</v>
      </c>
      <c r="BE185" s="17"/>
      <c r="BF185" s="17">
        <v>0.79796122423581195</v>
      </c>
      <c r="BG185" s="17">
        <v>0.738986843049522</v>
      </c>
      <c r="BH185" s="17">
        <v>0.74764828161811603</v>
      </c>
      <c r="BI185" s="17">
        <v>0.74126168170778695</v>
      </c>
      <c r="BJ185" s="17"/>
      <c r="BK185" s="17">
        <v>0.78478890355157205</v>
      </c>
      <c r="BL185" s="17">
        <v>0.79093640695069201</v>
      </c>
      <c r="BM185" s="17">
        <v>0.76143980281981205</v>
      </c>
      <c r="BN185" s="17">
        <v>0.73913933566923196</v>
      </c>
      <c r="BO185" s="17">
        <v>0.69767263323390205</v>
      </c>
      <c r="BP185" s="17"/>
      <c r="BQ185" s="17">
        <v>0.77666979147050297</v>
      </c>
      <c r="BR185" s="17">
        <v>0.72391644179841097</v>
      </c>
      <c r="BS185" s="17"/>
      <c r="BT185" s="17">
        <v>0.76777477608299405</v>
      </c>
      <c r="BU185" s="17">
        <v>0.73344456108244005</v>
      </c>
      <c r="BV185" s="17">
        <v>0.752873325689011</v>
      </c>
      <c r="BW185" s="17">
        <v>0.76465472763686904</v>
      </c>
      <c r="BX185" s="17">
        <v>0.74987150783912004</v>
      </c>
      <c r="BY185" s="17">
        <v>0.74218522804580001</v>
      </c>
    </row>
    <row r="186" spans="2:77" x14ac:dyDescent="0.35">
      <c r="B186" t="s">
        <v>184</v>
      </c>
      <c r="C186" s="17">
        <v>0.209641692248552</v>
      </c>
      <c r="D186" s="17">
        <v>0.25026249106881099</v>
      </c>
      <c r="E186" s="17">
        <v>0.170241008488663</v>
      </c>
      <c r="F186" s="17"/>
      <c r="G186" s="17">
        <v>0.224431534599736</v>
      </c>
      <c r="H186" s="17">
        <v>0.211205653177585</v>
      </c>
      <c r="I186" s="17">
        <v>0.24755486538730301</v>
      </c>
      <c r="J186" s="17">
        <v>0.226815685490554</v>
      </c>
      <c r="K186" s="17">
        <v>0.188059549623942</v>
      </c>
      <c r="L186" s="17">
        <v>0.16825602091567601</v>
      </c>
      <c r="M186" s="17"/>
      <c r="N186" s="17">
        <v>0.23445171552452601</v>
      </c>
      <c r="O186" s="17">
        <v>0.202632700191195</v>
      </c>
      <c r="P186" s="17">
        <v>0.21662966192434599</v>
      </c>
      <c r="Q186" s="17">
        <v>0.182074886215989</v>
      </c>
      <c r="R186" s="17"/>
      <c r="S186" s="17">
        <v>0.231970885882537</v>
      </c>
      <c r="T186" s="17">
        <v>0.210303505023864</v>
      </c>
      <c r="U186" s="17">
        <v>0.19867229535372599</v>
      </c>
      <c r="V186" s="17">
        <v>0.210259830513472</v>
      </c>
      <c r="W186" s="17">
        <v>0.25014453942293702</v>
      </c>
      <c r="X186" s="17">
        <v>0.22218535573796899</v>
      </c>
      <c r="Y186" s="17">
        <v>0.22450111061083999</v>
      </c>
      <c r="Z186" s="17">
        <v>0.19935419263500401</v>
      </c>
      <c r="AA186" s="17">
        <v>0.20758706309174299</v>
      </c>
      <c r="AB186" s="17">
        <v>0.20408740802074299</v>
      </c>
      <c r="AC186" s="17">
        <v>0.14666228452359301</v>
      </c>
      <c r="AD186" s="17">
        <v>0.10046866532976199</v>
      </c>
      <c r="AE186" s="17"/>
      <c r="AF186" s="17">
        <v>0.20050820465824101</v>
      </c>
      <c r="AG186" s="17">
        <v>0.20843952309810199</v>
      </c>
      <c r="AH186" s="17">
        <v>0.233190721988602</v>
      </c>
      <c r="AI186" s="17"/>
      <c r="AJ186" s="17">
        <v>0.22677371996408799</v>
      </c>
      <c r="AK186" s="17">
        <v>0.19612704988028601</v>
      </c>
      <c r="AL186" s="17">
        <v>0.24743671795661601</v>
      </c>
      <c r="AM186" s="17">
        <v>0.28346745617976599</v>
      </c>
      <c r="AN186" s="17">
        <v>0.206746830394645</v>
      </c>
      <c r="AO186" s="17"/>
      <c r="AP186" s="17">
        <v>0.25878180052578498</v>
      </c>
      <c r="AQ186" s="17">
        <v>0.189137366399212</v>
      </c>
      <c r="AR186" s="17">
        <v>0.229544654693458</v>
      </c>
      <c r="AS186" s="17"/>
      <c r="AT186" s="17">
        <v>0.18683406400810801</v>
      </c>
      <c r="AU186" s="17">
        <v>0.23161600586109701</v>
      </c>
      <c r="AV186" s="17">
        <v>0.20516281263115399</v>
      </c>
      <c r="AW186" s="17">
        <v>0.21242528930758101</v>
      </c>
      <c r="AX186" s="17">
        <v>0.19494610124295</v>
      </c>
      <c r="AY186" s="17"/>
      <c r="AZ186" s="17">
        <v>0.23729763686876901</v>
      </c>
      <c r="BA186" s="17">
        <v>0.18848451663636401</v>
      </c>
      <c r="BB186" s="17">
        <v>0.22222541142567501</v>
      </c>
      <c r="BC186" s="17">
        <v>0.15998024942309799</v>
      </c>
      <c r="BD186" s="17">
        <v>0.21094635123206601</v>
      </c>
      <c r="BE186" s="17"/>
      <c r="BF186" s="17">
        <v>0.166199447231548</v>
      </c>
      <c r="BG186" s="17">
        <v>0.22099147946091799</v>
      </c>
      <c r="BH186" s="17">
        <v>0.21810618349439401</v>
      </c>
      <c r="BI186" s="17">
        <v>0.22310460933632001</v>
      </c>
      <c r="BJ186" s="17"/>
      <c r="BK186" s="17">
        <v>0.176093611887565</v>
      </c>
      <c r="BL186" s="17">
        <v>0.181486151599453</v>
      </c>
      <c r="BM186" s="17">
        <v>0.20443523271103101</v>
      </c>
      <c r="BN186" s="17">
        <v>0.229005552951906</v>
      </c>
      <c r="BO186" s="17">
        <v>0.21750546037198701</v>
      </c>
      <c r="BP186" s="17"/>
      <c r="BQ186" s="17">
        <v>0.19597671798753499</v>
      </c>
      <c r="BR186" s="17">
        <v>0.22814979370785601</v>
      </c>
      <c r="BS186" s="17"/>
      <c r="BT186" s="17">
        <v>0.20553064409602301</v>
      </c>
      <c r="BU186" s="17">
        <v>0.227812111073009</v>
      </c>
      <c r="BV186" s="17">
        <v>0.209332706330082</v>
      </c>
      <c r="BW186" s="17">
        <v>0.195962063446352</v>
      </c>
      <c r="BX186" s="17">
        <v>0.20206085109486699</v>
      </c>
      <c r="BY186" s="17">
        <v>0.20403537634796101</v>
      </c>
    </row>
    <row r="187" spans="2:77" x14ac:dyDescent="0.35">
      <c r="B187" t="s">
        <v>185</v>
      </c>
      <c r="C187" s="17">
        <v>2.3636692354642799E-2</v>
      </c>
      <c r="D187" s="17">
        <v>3.30418657941575E-2</v>
      </c>
      <c r="E187" s="17">
        <v>1.45964193066546E-2</v>
      </c>
      <c r="F187" s="17"/>
      <c r="G187" s="17">
        <v>4.3302522372177403E-2</v>
      </c>
      <c r="H187" s="17">
        <v>3.7033543243010898E-2</v>
      </c>
      <c r="I187" s="17">
        <v>2.66580940491776E-2</v>
      </c>
      <c r="J187" s="17">
        <v>1.54019413663566E-2</v>
      </c>
      <c r="K187" s="17">
        <v>1.98311299984371E-2</v>
      </c>
      <c r="L187" s="17">
        <v>6.4817097448584497E-3</v>
      </c>
      <c r="M187" s="17"/>
      <c r="N187" s="17">
        <v>2.1584371674539801E-2</v>
      </c>
      <c r="O187" s="17">
        <v>2.7999994006698802E-2</v>
      </c>
      <c r="P187" s="17">
        <v>1.8659972806610799E-2</v>
      </c>
      <c r="Q187" s="17">
        <v>2.6027908560083701E-2</v>
      </c>
      <c r="R187" s="17"/>
      <c r="S187" s="17">
        <v>3.3803639011403701E-2</v>
      </c>
      <c r="T187" s="17">
        <v>1.7550426022756999E-2</v>
      </c>
      <c r="U187" s="17">
        <v>2.6596399352817799E-2</v>
      </c>
      <c r="V187" s="17">
        <v>2.8969700991331698E-2</v>
      </c>
      <c r="W187" s="17">
        <v>1.30766625133691E-2</v>
      </c>
      <c r="X187" s="17">
        <v>2.62341695337115E-2</v>
      </c>
      <c r="Y187" s="17">
        <v>1.5821942201954299E-2</v>
      </c>
      <c r="Z187" s="17">
        <v>2.9807154422925999E-2</v>
      </c>
      <c r="AA187" s="17">
        <v>2.4654063396326701E-2</v>
      </c>
      <c r="AB187" s="17">
        <v>2.0688155029785299E-2</v>
      </c>
      <c r="AC187" s="17">
        <v>2.6853519858521E-2</v>
      </c>
      <c r="AD187" s="17">
        <v>7.9270638083542202E-3</v>
      </c>
      <c r="AE187" s="17"/>
      <c r="AF187" s="17">
        <v>2.26928385975434E-2</v>
      </c>
      <c r="AG187" s="17">
        <v>2.20581302067024E-2</v>
      </c>
      <c r="AH187" s="17">
        <v>2.9699490562123801E-2</v>
      </c>
      <c r="AI187" s="17"/>
      <c r="AJ187" s="17">
        <v>2.92946734870091E-2</v>
      </c>
      <c r="AK187" s="17">
        <v>1.9608186576035799E-2</v>
      </c>
      <c r="AL187" s="17">
        <v>2.55329891324255E-2</v>
      </c>
      <c r="AM187" s="17">
        <v>3.6693108050303097E-2</v>
      </c>
      <c r="AN187" s="17">
        <v>1.5474089645715601E-2</v>
      </c>
      <c r="AO187" s="17"/>
      <c r="AP187" s="17">
        <v>3.5543429736943598E-2</v>
      </c>
      <c r="AQ187" s="17">
        <v>1.7637241947020599E-2</v>
      </c>
      <c r="AR187" s="17">
        <v>2.9263758516312199E-2</v>
      </c>
      <c r="AS187" s="17"/>
      <c r="AT187" s="17">
        <v>2.5101555692849602E-2</v>
      </c>
      <c r="AU187" s="17">
        <v>2.2813407644693501E-2</v>
      </c>
      <c r="AV187" s="17">
        <v>2.3037852597624399E-2</v>
      </c>
      <c r="AW187" s="17">
        <v>2.5357976733997499E-2</v>
      </c>
      <c r="AX187" s="17">
        <v>5.8878693266167799E-2</v>
      </c>
      <c r="AY187" s="17"/>
      <c r="AZ187" s="17">
        <v>3.56687704958508E-2</v>
      </c>
      <c r="BA187" s="17">
        <v>2.3340284373713101E-2</v>
      </c>
      <c r="BB187" s="17">
        <v>2.9204409755765801E-2</v>
      </c>
      <c r="BC187" s="17">
        <v>5.0648982666283704E-3</v>
      </c>
      <c r="BD187" s="17">
        <v>8.6653749545503207E-3</v>
      </c>
      <c r="BE187" s="17"/>
      <c r="BF187" s="17">
        <v>1.66312946357823E-2</v>
      </c>
      <c r="BG187" s="17">
        <v>2.90147888669662E-2</v>
      </c>
      <c r="BH187" s="17">
        <v>2.54886690484602E-2</v>
      </c>
      <c r="BI187" s="17">
        <v>2.1684393057401E-2</v>
      </c>
      <c r="BJ187" s="17"/>
      <c r="BK187" s="17">
        <v>1.49969415591474E-2</v>
      </c>
      <c r="BL187" s="17">
        <v>1.6093002125667302E-2</v>
      </c>
      <c r="BM187" s="17">
        <v>2.01242818551222E-2</v>
      </c>
      <c r="BN187" s="17">
        <v>2.10538686220741E-2</v>
      </c>
      <c r="BO187" s="17">
        <v>7.5215507743346899E-2</v>
      </c>
      <c r="BP187" s="17"/>
      <c r="BQ187" s="17">
        <v>1.8864907106689199E-2</v>
      </c>
      <c r="BR187" s="17">
        <v>3.0099689197826199E-2</v>
      </c>
      <c r="BS187" s="17"/>
      <c r="BT187" s="17">
        <v>2.02110522725896E-2</v>
      </c>
      <c r="BU187" s="17">
        <v>2.30503253488063E-2</v>
      </c>
      <c r="BV187" s="17">
        <v>2.783236434782E-2</v>
      </c>
      <c r="BW187" s="17">
        <v>3.0476333134620399E-2</v>
      </c>
      <c r="BX187" s="17">
        <v>2.7759226584695901E-2</v>
      </c>
      <c r="BY187" s="17">
        <v>2.1058391493060699E-2</v>
      </c>
    </row>
    <row r="188" spans="2:77" x14ac:dyDescent="0.35">
      <c r="B188" t="s">
        <v>186</v>
      </c>
      <c r="C188" s="17">
        <v>7.17231285597593E-3</v>
      </c>
      <c r="D188" s="17">
        <v>9.3957644220339503E-3</v>
      </c>
      <c r="E188" s="17">
        <v>5.0453179163573404E-3</v>
      </c>
      <c r="F188" s="17"/>
      <c r="G188" s="17">
        <v>1.49821397036148E-2</v>
      </c>
      <c r="H188" s="17">
        <v>1.3630454152538499E-2</v>
      </c>
      <c r="I188" s="17">
        <v>2.9086708425025598E-3</v>
      </c>
      <c r="J188" s="17">
        <v>1.04911367023705E-2</v>
      </c>
      <c r="K188" s="17">
        <v>3.4209489458519602E-3</v>
      </c>
      <c r="L188" s="17">
        <v>0</v>
      </c>
      <c r="M188" s="17"/>
      <c r="N188" s="17">
        <v>6.59622695057944E-3</v>
      </c>
      <c r="O188" s="17">
        <v>7.7160333258383101E-3</v>
      </c>
      <c r="P188" s="17">
        <v>7.7830300583623703E-3</v>
      </c>
      <c r="Q188" s="17">
        <v>6.7918149429717E-3</v>
      </c>
      <c r="R188" s="17"/>
      <c r="S188" s="17">
        <v>1.01650432540704E-2</v>
      </c>
      <c r="T188" s="17">
        <v>5.3902864956756101E-3</v>
      </c>
      <c r="U188" s="17">
        <v>1.0400304320128201E-2</v>
      </c>
      <c r="V188" s="17">
        <v>8.6853769278938692E-3</v>
      </c>
      <c r="W188" s="17">
        <v>1.4343064021872499E-2</v>
      </c>
      <c r="X188" s="17">
        <v>2.5685462457806E-3</v>
      </c>
      <c r="Y188" s="17">
        <v>5.8762374218787701E-3</v>
      </c>
      <c r="Z188" s="17">
        <v>1.6058398828932601E-2</v>
      </c>
      <c r="AA188" s="17">
        <v>1.89702473477403E-3</v>
      </c>
      <c r="AB188" s="17">
        <v>3.6242322518991099E-3</v>
      </c>
      <c r="AC188" s="17">
        <v>1.10531546768124E-2</v>
      </c>
      <c r="AD188" s="17">
        <v>0</v>
      </c>
      <c r="AE188" s="17"/>
      <c r="AF188" s="17">
        <v>7.6184104301326898E-3</v>
      </c>
      <c r="AG188" s="17">
        <v>4.1474271972566801E-3</v>
      </c>
      <c r="AH188" s="17">
        <v>4.30672496142207E-3</v>
      </c>
      <c r="AI188" s="17"/>
      <c r="AJ188" s="17">
        <v>6.1604968877931997E-3</v>
      </c>
      <c r="AK188" s="17">
        <v>8.6462878365207701E-3</v>
      </c>
      <c r="AL188" s="17">
        <v>0</v>
      </c>
      <c r="AM188" s="17">
        <v>0</v>
      </c>
      <c r="AN188" s="17">
        <v>4.7125395812981901E-3</v>
      </c>
      <c r="AO188" s="17"/>
      <c r="AP188" s="17">
        <v>1.0646120651526699E-2</v>
      </c>
      <c r="AQ188" s="17">
        <v>6.2503182050121803E-3</v>
      </c>
      <c r="AR188" s="17">
        <v>0</v>
      </c>
      <c r="AS188" s="17"/>
      <c r="AT188" s="17">
        <v>3.4513975709151799E-3</v>
      </c>
      <c r="AU188" s="17">
        <v>1.0870608088586E-2</v>
      </c>
      <c r="AV188" s="17">
        <v>6.4410835454426401E-3</v>
      </c>
      <c r="AW188" s="17">
        <v>7.3905594127529799E-3</v>
      </c>
      <c r="AX188" s="17">
        <v>1.6658623659261702E-2</v>
      </c>
      <c r="AY188" s="17"/>
      <c r="AZ188" s="17">
        <v>1.0398761340649E-2</v>
      </c>
      <c r="BA188" s="17">
        <v>7.66660148664696E-3</v>
      </c>
      <c r="BB188" s="17">
        <v>9.8499693409737094E-3</v>
      </c>
      <c r="BC188" s="17">
        <v>0</v>
      </c>
      <c r="BD188" s="17">
        <v>5.67509768026355E-3</v>
      </c>
      <c r="BE188" s="17"/>
      <c r="BF188" s="17">
        <v>8.48954822932157E-3</v>
      </c>
      <c r="BG188" s="17">
        <v>6.1503984366997402E-3</v>
      </c>
      <c r="BH188" s="17">
        <v>5.9796781698595904E-3</v>
      </c>
      <c r="BI188" s="17">
        <v>1.0461332048890999E-2</v>
      </c>
      <c r="BJ188" s="17"/>
      <c r="BK188" s="17">
        <v>8.5883281663325598E-3</v>
      </c>
      <c r="BL188" s="17">
        <v>4.7215096306577201E-3</v>
      </c>
      <c r="BM188" s="17">
        <v>6.5370490889699803E-3</v>
      </c>
      <c r="BN188" s="17">
        <v>8.3007127039386296E-3</v>
      </c>
      <c r="BO188" s="17">
        <v>9.6063986507646804E-3</v>
      </c>
      <c r="BP188" s="17"/>
      <c r="BQ188" s="17">
        <v>5.7711259384277402E-3</v>
      </c>
      <c r="BR188" s="17">
        <v>9.0701071099624393E-3</v>
      </c>
      <c r="BS188" s="17"/>
      <c r="BT188" s="17">
        <v>4.5614835797339699E-3</v>
      </c>
      <c r="BU188" s="17">
        <v>1.0717566918068199E-2</v>
      </c>
      <c r="BV188" s="17">
        <v>9.9616036330864993E-3</v>
      </c>
      <c r="BW188" s="17">
        <v>8.9068757821588393E-3</v>
      </c>
      <c r="BX188" s="17">
        <v>5.6122644158947896E-3</v>
      </c>
      <c r="BY188" s="17">
        <v>1.01979861322856E-2</v>
      </c>
    </row>
    <row r="189" spans="2:77" x14ac:dyDescent="0.35">
      <c r="B189" t="s">
        <v>145</v>
      </c>
      <c r="C189" s="17">
        <v>5.2856114916249404E-3</v>
      </c>
      <c r="D189" s="17">
        <v>5.4907881904645399E-3</v>
      </c>
      <c r="E189" s="17">
        <v>5.1190771045581101E-3</v>
      </c>
      <c r="F189" s="17"/>
      <c r="G189" s="17">
        <v>6.0003313255312697E-3</v>
      </c>
      <c r="H189" s="17">
        <v>9.6050602279762892E-3</v>
      </c>
      <c r="I189" s="17">
        <v>2.33558382862149E-3</v>
      </c>
      <c r="J189" s="17">
        <v>5.1416846646427598E-3</v>
      </c>
      <c r="K189" s="17">
        <v>9.4918272080065196E-3</v>
      </c>
      <c r="L189" s="17">
        <v>1.00633646404842E-3</v>
      </c>
      <c r="M189" s="17"/>
      <c r="N189" s="17">
        <v>8.8104110020390805E-4</v>
      </c>
      <c r="O189" s="17">
        <v>2.5925032685948498E-3</v>
      </c>
      <c r="P189" s="17">
        <v>9.7318436705604097E-3</v>
      </c>
      <c r="Q189" s="17">
        <v>9.0094906215548096E-3</v>
      </c>
      <c r="R189" s="17"/>
      <c r="S189" s="17">
        <v>8.4081060218453001E-3</v>
      </c>
      <c r="T189" s="17">
        <v>5.2967858066480201E-3</v>
      </c>
      <c r="U189" s="17">
        <v>0</v>
      </c>
      <c r="V189" s="17">
        <v>6.0192853746870801E-3</v>
      </c>
      <c r="W189" s="17">
        <v>7.1062440997373202E-3</v>
      </c>
      <c r="X189" s="17">
        <v>1.0419151615988E-2</v>
      </c>
      <c r="Y189" s="17">
        <v>3.55207802537912E-3</v>
      </c>
      <c r="Z189" s="17">
        <v>5.0778128698023804E-3</v>
      </c>
      <c r="AA189" s="17">
        <v>2.58137028338888E-3</v>
      </c>
      <c r="AB189" s="17">
        <v>3.7423831536028298E-3</v>
      </c>
      <c r="AC189" s="17">
        <v>0</v>
      </c>
      <c r="AD189" s="17">
        <v>1.11684424984364E-2</v>
      </c>
      <c r="AE189" s="17"/>
      <c r="AF189" s="17">
        <v>6.9143488207203301E-3</v>
      </c>
      <c r="AG189" s="17">
        <v>4.1467127640445103E-3</v>
      </c>
      <c r="AH189" s="17">
        <v>3.66726072955023E-3</v>
      </c>
      <c r="AI189" s="17"/>
      <c r="AJ189" s="17">
        <v>1.1287939616116799E-3</v>
      </c>
      <c r="AK189" s="17">
        <v>3.1422264516895401E-3</v>
      </c>
      <c r="AL189" s="17">
        <v>0</v>
      </c>
      <c r="AM189" s="17">
        <v>1.85936085007209E-2</v>
      </c>
      <c r="AN189" s="17">
        <v>1.70725074698116E-2</v>
      </c>
      <c r="AO189" s="17"/>
      <c r="AP189" s="17">
        <v>1.0373717372071901E-3</v>
      </c>
      <c r="AQ189" s="17">
        <v>1.67876752946393E-3</v>
      </c>
      <c r="AR189" s="17">
        <v>3.8191503447760999E-3</v>
      </c>
      <c r="AS189" s="17"/>
      <c r="AT189" s="17">
        <v>5.2660410778187401E-3</v>
      </c>
      <c r="AU189" s="17">
        <v>9.0923945588807491E-3</v>
      </c>
      <c r="AV189" s="17">
        <v>5.1018325601872496E-3</v>
      </c>
      <c r="AW189" s="17">
        <v>2.4789615239743201E-3</v>
      </c>
      <c r="AX189" s="17">
        <v>0</v>
      </c>
      <c r="AY189" s="17"/>
      <c r="AZ189" s="17">
        <v>6.1650222276321996E-3</v>
      </c>
      <c r="BA189" s="17">
        <v>7.41756508518286E-3</v>
      </c>
      <c r="BB189" s="17">
        <v>6.6262156265804503E-3</v>
      </c>
      <c r="BC189" s="17">
        <v>3.5075719941392398E-3</v>
      </c>
      <c r="BD189" s="17">
        <v>1.6706125948678699E-3</v>
      </c>
      <c r="BE189" s="17"/>
      <c r="BF189" s="17">
        <v>1.07184856675357E-2</v>
      </c>
      <c r="BG189" s="17">
        <v>4.8564901858943804E-3</v>
      </c>
      <c r="BH189" s="17">
        <v>2.7771876691699E-3</v>
      </c>
      <c r="BI189" s="17">
        <v>3.4879838496010302E-3</v>
      </c>
      <c r="BJ189" s="17"/>
      <c r="BK189" s="17">
        <v>1.5532214835382099E-2</v>
      </c>
      <c r="BL189" s="17">
        <v>6.7629296935294101E-3</v>
      </c>
      <c r="BM189" s="17">
        <v>7.4636335250644597E-3</v>
      </c>
      <c r="BN189" s="17">
        <v>2.5005300528494201E-3</v>
      </c>
      <c r="BO189" s="17">
        <v>0</v>
      </c>
      <c r="BP189" s="17"/>
      <c r="BQ189" s="17">
        <v>2.7174574968450598E-3</v>
      </c>
      <c r="BR189" s="17">
        <v>8.7639681859438094E-3</v>
      </c>
      <c r="BS189" s="17"/>
      <c r="BT189" s="17">
        <v>1.92204396865937E-3</v>
      </c>
      <c r="BU189" s="17">
        <v>4.97543557767729E-3</v>
      </c>
      <c r="BV189" s="17">
        <v>0</v>
      </c>
      <c r="BW189" s="17">
        <v>0</v>
      </c>
      <c r="BX189" s="17">
        <v>1.4696150065421699E-2</v>
      </c>
      <c r="BY189" s="17">
        <v>2.2523017980892401E-2</v>
      </c>
    </row>
    <row r="190" spans="2:77"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row>
    <row r="191" spans="2:77" x14ac:dyDescent="0.35">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row>
    <row r="192" spans="2:77"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row>
    <row r="193" spans="2:77" x14ac:dyDescent="0.35">
      <c r="B193" s="6" t="s">
        <v>189</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row>
    <row r="194" spans="2:77" x14ac:dyDescent="0.35">
      <c r="B194" s="24" t="s">
        <v>94</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row>
    <row r="195" spans="2:77" x14ac:dyDescent="0.35">
      <c r="B195" t="s">
        <v>183</v>
      </c>
      <c r="C195" s="17">
        <v>0.55013525654552797</v>
      </c>
      <c r="D195" s="17">
        <v>0.54627250602991695</v>
      </c>
      <c r="E195" s="17">
        <v>0.554031834623256</v>
      </c>
      <c r="F195" s="17"/>
      <c r="G195" s="17">
        <v>0.461626804814535</v>
      </c>
      <c r="H195" s="17">
        <v>0.54010379746961301</v>
      </c>
      <c r="I195" s="17">
        <v>0.52343837967119999</v>
      </c>
      <c r="J195" s="17">
        <v>0.54062523641119098</v>
      </c>
      <c r="K195" s="17">
        <v>0.59234467987802497</v>
      </c>
      <c r="L195" s="17">
        <v>0.61836885312265799</v>
      </c>
      <c r="M195" s="17"/>
      <c r="N195" s="17">
        <v>0.58690312498482899</v>
      </c>
      <c r="O195" s="17">
        <v>0.54573551691504896</v>
      </c>
      <c r="P195" s="17">
        <v>0.53656659255500705</v>
      </c>
      <c r="Q195" s="17">
        <v>0.52628361683203795</v>
      </c>
      <c r="R195" s="17"/>
      <c r="S195" s="17">
        <v>0.58254390780917298</v>
      </c>
      <c r="T195" s="17">
        <v>0.56313965708374403</v>
      </c>
      <c r="U195" s="17">
        <v>0.52074177655110498</v>
      </c>
      <c r="V195" s="17">
        <v>0.51918036462223605</v>
      </c>
      <c r="W195" s="17">
        <v>0.53429886561975504</v>
      </c>
      <c r="X195" s="17">
        <v>0.54048489463781901</v>
      </c>
      <c r="Y195" s="17">
        <v>0.57022916323273398</v>
      </c>
      <c r="Z195" s="17">
        <v>0.55705558507969199</v>
      </c>
      <c r="AA195" s="17">
        <v>0.55545533023062499</v>
      </c>
      <c r="AB195" s="17">
        <v>0.55058659915100805</v>
      </c>
      <c r="AC195" s="17">
        <v>0.51584777698264095</v>
      </c>
      <c r="AD195" s="17">
        <v>0.553297128586836</v>
      </c>
      <c r="AE195" s="17"/>
      <c r="AF195" s="17">
        <v>0.59341944231750599</v>
      </c>
      <c r="AG195" s="17">
        <v>0.536852891611586</v>
      </c>
      <c r="AH195" s="17">
        <v>0.54361763879224301</v>
      </c>
      <c r="AI195" s="17"/>
      <c r="AJ195" s="17">
        <v>0.61318856670300503</v>
      </c>
      <c r="AK195" s="17">
        <v>0.51973498047215805</v>
      </c>
      <c r="AL195" s="17">
        <v>0.50191756699007595</v>
      </c>
      <c r="AM195" s="17">
        <v>0.53125067228301304</v>
      </c>
      <c r="AN195" s="17">
        <v>0.55413114699958199</v>
      </c>
      <c r="AO195" s="17"/>
      <c r="AP195" s="17">
        <v>0.58951659562694703</v>
      </c>
      <c r="AQ195" s="17">
        <v>0.54741409805575902</v>
      </c>
      <c r="AR195" s="17">
        <v>0.53306855636693695</v>
      </c>
      <c r="AS195" s="17"/>
      <c r="AT195" s="17">
        <v>0.53615375056555403</v>
      </c>
      <c r="AU195" s="17">
        <v>0.499703902673656</v>
      </c>
      <c r="AV195" s="17">
        <v>0.57251590009791797</v>
      </c>
      <c r="AW195" s="17">
        <v>0.58993337658918399</v>
      </c>
      <c r="AX195" s="17">
        <v>0.49374431307476202</v>
      </c>
      <c r="AY195" s="17"/>
      <c r="AZ195" s="17">
        <v>0.54791441913513494</v>
      </c>
      <c r="BA195" s="17">
        <v>0.50760430379788202</v>
      </c>
      <c r="BB195" s="17">
        <v>0.48288503650511699</v>
      </c>
      <c r="BC195" s="17">
        <v>0.61234435385444597</v>
      </c>
      <c r="BD195" s="17">
        <v>0.53449209942651299</v>
      </c>
      <c r="BE195" s="17"/>
      <c r="BF195" s="17">
        <v>0.55201686585460696</v>
      </c>
      <c r="BG195" s="17">
        <v>0.53106152262515605</v>
      </c>
      <c r="BH195" s="17">
        <v>0.55869934451900305</v>
      </c>
      <c r="BI195" s="17">
        <v>0.59754560854827099</v>
      </c>
      <c r="BJ195" s="17"/>
      <c r="BK195" s="17">
        <v>0.55946102510825702</v>
      </c>
      <c r="BL195" s="17">
        <v>0.51686635819725102</v>
      </c>
      <c r="BM195" s="17">
        <v>0.53184362102576299</v>
      </c>
      <c r="BN195" s="17">
        <v>0.57633044806782496</v>
      </c>
      <c r="BO195" s="17">
        <v>0.58342362514199497</v>
      </c>
      <c r="BP195" s="17"/>
      <c r="BQ195" s="17">
        <v>0.57279397333386906</v>
      </c>
      <c r="BR195" s="17">
        <v>0.51944585887482797</v>
      </c>
      <c r="BS195" s="17"/>
      <c r="BT195" s="17">
        <v>0.59177100252516102</v>
      </c>
      <c r="BU195" s="17">
        <v>0.53030890784204499</v>
      </c>
      <c r="BV195" s="17">
        <v>0.47994553990222399</v>
      </c>
      <c r="BW195" s="17">
        <v>0.52595561428616999</v>
      </c>
      <c r="BX195" s="17">
        <v>0.56390800193722701</v>
      </c>
      <c r="BY195" s="17">
        <v>0.34652978850319299</v>
      </c>
    </row>
    <row r="196" spans="2:77" x14ac:dyDescent="0.35">
      <c r="B196" t="s">
        <v>184</v>
      </c>
      <c r="C196" s="17">
        <v>0.37186589344609</v>
      </c>
      <c r="D196" s="17">
        <v>0.37101031218095198</v>
      </c>
      <c r="E196" s="17">
        <v>0.37403880719969501</v>
      </c>
      <c r="F196" s="17"/>
      <c r="G196" s="17">
        <v>0.39436738232511098</v>
      </c>
      <c r="H196" s="17">
        <v>0.360115390544404</v>
      </c>
      <c r="I196" s="17">
        <v>0.39184924878843702</v>
      </c>
      <c r="J196" s="17">
        <v>0.38368251371090401</v>
      </c>
      <c r="K196" s="17">
        <v>0.35202456972410601</v>
      </c>
      <c r="L196" s="17">
        <v>0.35385355005255997</v>
      </c>
      <c r="M196" s="17"/>
      <c r="N196" s="17">
        <v>0.364940123373036</v>
      </c>
      <c r="O196" s="17">
        <v>0.38549499566486101</v>
      </c>
      <c r="P196" s="17">
        <v>0.365320241612902</v>
      </c>
      <c r="Q196" s="17">
        <v>0.37137710871309998</v>
      </c>
      <c r="R196" s="17"/>
      <c r="S196" s="17">
        <v>0.3421821026188</v>
      </c>
      <c r="T196" s="17">
        <v>0.36532941070972502</v>
      </c>
      <c r="U196" s="17">
        <v>0.39551191797512297</v>
      </c>
      <c r="V196" s="17">
        <v>0.377742273761006</v>
      </c>
      <c r="W196" s="17">
        <v>0.35042983218593798</v>
      </c>
      <c r="X196" s="17">
        <v>0.40871118855523197</v>
      </c>
      <c r="Y196" s="17">
        <v>0.36766050019798602</v>
      </c>
      <c r="Z196" s="17">
        <v>0.35152098533575099</v>
      </c>
      <c r="AA196" s="17">
        <v>0.37173209565240001</v>
      </c>
      <c r="AB196" s="17">
        <v>0.36957947599072399</v>
      </c>
      <c r="AC196" s="17">
        <v>0.42282312966218799</v>
      </c>
      <c r="AD196" s="17">
        <v>0.35824986767373901</v>
      </c>
      <c r="AE196" s="17"/>
      <c r="AF196" s="17">
        <v>0.337903859422301</v>
      </c>
      <c r="AG196" s="17">
        <v>0.40200549707564098</v>
      </c>
      <c r="AH196" s="17">
        <v>0.35383620712819103</v>
      </c>
      <c r="AI196" s="17"/>
      <c r="AJ196" s="17">
        <v>0.34074953901121802</v>
      </c>
      <c r="AK196" s="17">
        <v>0.39885596414260799</v>
      </c>
      <c r="AL196" s="17">
        <v>0.43990019350304199</v>
      </c>
      <c r="AM196" s="17">
        <v>0.35258615619900702</v>
      </c>
      <c r="AN196" s="17">
        <v>0.33857697343238302</v>
      </c>
      <c r="AO196" s="17"/>
      <c r="AP196" s="17">
        <v>0.35477126812597598</v>
      </c>
      <c r="AQ196" s="17">
        <v>0.38547671412433199</v>
      </c>
      <c r="AR196" s="17">
        <v>0.39941676729230302</v>
      </c>
      <c r="AS196" s="17"/>
      <c r="AT196" s="17">
        <v>0.38573536398325198</v>
      </c>
      <c r="AU196" s="17">
        <v>0.40169447917101703</v>
      </c>
      <c r="AV196" s="17">
        <v>0.36728747874302498</v>
      </c>
      <c r="AW196" s="17">
        <v>0.34797325573861898</v>
      </c>
      <c r="AX196" s="17">
        <v>0.34994558014935501</v>
      </c>
      <c r="AY196" s="17"/>
      <c r="AZ196" s="17">
        <v>0.37477451446836901</v>
      </c>
      <c r="BA196" s="17">
        <v>0.38140140303422898</v>
      </c>
      <c r="BB196" s="17">
        <v>0.40533389522799801</v>
      </c>
      <c r="BC196" s="17">
        <v>0.35178755792961097</v>
      </c>
      <c r="BD196" s="17">
        <v>0.377579363228774</v>
      </c>
      <c r="BE196" s="17"/>
      <c r="BF196" s="17">
        <v>0.35273673850778903</v>
      </c>
      <c r="BG196" s="17">
        <v>0.39694728724807599</v>
      </c>
      <c r="BH196" s="17">
        <v>0.36031439105241198</v>
      </c>
      <c r="BI196" s="17">
        <v>0.339269623392497</v>
      </c>
      <c r="BJ196" s="17"/>
      <c r="BK196" s="17">
        <v>0.31507776257029002</v>
      </c>
      <c r="BL196" s="17">
        <v>0.399261429895028</v>
      </c>
      <c r="BM196" s="17">
        <v>0.388845687731255</v>
      </c>
      <c r="BN196" s="17">
        <v>0.35747756434184502</v>
      </c>
      <c r="BO196" s="17">
        <v>0.32104090916570499</v>
      </c>
      <c r="BP196" s="17"/>
      <c r="BQ196" s="17">
        <v>0.35918611502450698</v>
      </c>
      <c r="BR196" s="17">
        <v>0.38903962689230998</v>
      </c>
      <c r="BS196" s="17"/>
      <c r="BT196" s="17">
        <v>0.34940679536903102</v>
      </c>
      <c r="BU196" s="17">
        <v>0.39197374280639002</v>
      </c>
      <c r="BV196" s="17">
        <v>0.38240209623564098</v>
      </c>
      <c r="BW196" s="17">
        <v>0.37438698369145901</v>
      </c>
      <c r="BX196" s="17">
        <v>0.35766075101811701</v>
      </c>
      <c r="BY196" s="17">
        <v>0.554974655747414</v>
      </c>
    </row>
    <row r="197" spans="2:77" x14ac:dyDescent="0.35">
      <c r="B197" t="s">
        <v>185</v>
      </c>
      <c r="C197" s="17">
        <v>5.2256962977228399E-2</v>
      </c>
      <c r="D197" s="17">
        <v>6.1214365106411199E-2</v>
      </c>
      <c r="E197" s="17">
        <v>4.2334168305043399E-2</v>
      </c>
      <c r="F197" s="17"/>
      <c r="G197" s="17">
        <v>9.9515681598406597E-2</v>
      </c>
      <c r="H197" s="17">
        <v>7.4136158680638595E-2</v>
      </c>
      <c r="I197" s="17">
        <v>5.8838869153985E-2</v>
      </c>
      <c r="J197" s="17">
        <v>5.3340892016374E-2</v>
      </c>
      <c r="K197" s="17">
        <v>2.65063153420486E-2</v>
      </c>
      <c r="L197" s="17">
        <v>1.40521557245005E-2</v>
      </c>
      <c r="M197" s="17"/>
      <c r="N197" s="17">
        <v>4.1981687929205598E-2</v>
      </c>
      <c r="O197" s="17">
        <v>4.3405008722462099E-2</v>
      </c>
      <c r="P197" s="17">
        <v>6.58115872843551E-2</v>
      </c>
      <c r="Q197" s="17">
        <v>6.0465977409425199E-2</v>
      </c>
      <c r="R197" s="17"/>
      <c r="S197" s="17">
        <v>4.8806973012910697E-2</v>
      </c>
      <c r="T197" s="17">
        <v>5.2709815037198099E-2</v>
      </c>
      <c r="U197" s="17">
        <v>6.4426585869006098E-2</v>
      </c>
      <c r="V197" s="17">
        <v>6.8798138514687898E-2</v>
      </c>
      <c r="W197" s="17">
        <v>6.9795735886148305E-2</v>
      </c>
      <c r="X197" s="17">
        <v>2.6796108712949102E-2</v>
      </c>
      <c r="Y197" s="17">
        <v>4.6987717140430103E-2</v>
      </c>
      <c r="Z197" s="17">
        <v>6.4068341855524097E-2</v>
      </c>
      <c r="AA197" s="17">
        <v>5.38732063736636E-2</v>
      </c>
      <c r="AB197" s="17">
        <v>4.5010812398773498E-2</v>
      </c>
      <c r="AC197" s="17">
        <v>3.2860719096001502E-2</v>
      </c>
      <c r="AD197" s="17">
        <v>6.6163112009436004E-2</v>
      </c>
      <c r="AE197" s="17"/>
      <c r="AF197" s="17">
        <v>4.5533194718680101E-2</v>
      </c>
      <c r="AG197" s="17">
        <v>4.2851474483056103E-2</v>
      </c>
      <c r="AH197" s="17">
        <v>6.7309896924040893E-2</v>
      </c>
      <c r="AI197" s="17"/>
      <c r="AJ197" s="17">
        <v>3.5668845916360298E-2</v>
      </c>
      <c r="AK197" s="17">
        <v>5.8917406540886202E-2</v>
      </c>
      <c r="AL197" s="17">
        <v>4.2278040870736402E-2</v>
      </c>
      <c r="AM197" s="17">
        <v>7.9290742906282199E-2</v>
      </c>
      <c r="AN197" s="17">
        <v>5.8605588691804197E-2</v>
      </c>
      <c r="AO197" s="17"/>
      <c r="AP197" s="17">
        <v>4.83432683544004E-2</v>
      </c>
      <c r="AQ197" s="17">
        <v>5.1215563923281103E-2</v>
      </c>
      <c r="AR197" s="17">
        <v>6.1974881075913701E-2</v>
      </c>
      <c r="AS197" s="17"/>
      <c r="AT197" s="17">
        <v>4.8333518948632199E-2</v>
      </c>
      <c r="AU197" s="17">
        <v>6.5076347828319697E-2</v>
      </c>
      <c r="AV197" s="17">
        <v>4.4336255775999603E-2</v>
      </c>
      <c r="AW197" s="17">
        <v>4.3663772721587099E-2</v>
      </c>
      <c r="AX197" s="17">
        <v>9.6911989441258797E-2</v>
      </c>
      <c r="AY197" s="17"/>
      <c r="AZ197" s="17">
        <v>6.02936498346393E-2</v>
      </c>
      <c r="BA197" s="17">
        <v>6.3359031297629806E-2</v>
      </c>
      <c r="BB197" s="17">
        <v>8.9004862503372098E-2</v>
      </c>
      <c r="BC197" s="17">
        <v>1.8403504078649598E-2</v>
      </c>
      <c r="BD197" s="17">
        <v>4.9943077588353403E-2</v>
      </c>
      <c r="BE197" s="17"/>
      <c r="BF197" s="17">
        <v>4.73660596836432E-2</v>
      </c>
      <c r="BG197" s="17">
        <v>4.8746196646761698E-2</v>
      </c>
      <c r="BH197" s="17">
        <v>5.9614885759567998E-2</v>
      </c>
      <c r="BI197" s="17">
        <v>5.2413277604645897E-2</v>
      </c>
      <c r="BJ197" s="17"/>
      <c r="BK197" s="17">
        <v>6.9358307140448106E-2</v>
      </c>
      <c r="BL197" s="17">
        <v>4.5504229638889601E-2</v>
      </c>
      <c r="BM197" s="17">
        <v>5.1158898026608203E-2</v>
      </c>
      <c r="BN197" s="17">
        <v>4.9502381138325301E-2</v>
      </c>
      <c r="BO197" s="17">
        <v>7.8812142585528794E-2</v>
      </c>
      <c r="BP197" s="17"/>
      <c r="BQ197" s="17">
        <v>4.4320710155445801E-2</v>
      </c>
      <c r="BR197" s="17">
        <v>6.3005974986074298E-2</v>
      </c>
      <c r="BS197" s="17"/>
      <c r="BT197" s="17">
        <v>4.3153014339972699E-2</v>
      </c>
      <c r="BU197" s="17">
        <v>5.1345429534385902E-2</v>
      </c>
      <c r="BV197" s="17">
        <v>9.2759070874904995E-2</v>
      </c>
      <c r="BW197" s="17">
        <v>6.6474755376860595E-2</v>
      </c>
      <c r="BX197" s="17">
        <v>5.0132640259909697E-2</v>
      </c>
      <c r="BY197" s="17">
        <v>5.0009691428244102E-2</v>
      </c>
    </row>
    <row r="198" spans="2:77" x14ac:dyDescent="0.35">
      <c r="B198" t="s">
        <v>186</v>
      </c>
      <c r="C198" s="17">
        <v>6.8762346563572196E-3</v>
      </c>
      <c r="D198" s="17">
        <v>9.2734397722924796E-3</v>
      </c>
      <c r="E198" s="17">
        <v>4.57751416778307E-3</v>
      </c>
      <c r="F198" s="17"/>
      <c r="G198" s="17">
        <v>1.6229568838904099E-2</v>
      </c>
      <c r="H198" s="17">
        <v>4.6907594262713204E-3</v>
      </c>
      <c r="I198" s="17">
        <v>6.0124444080134802E-3</v>
      </c>
      <c r="J198" s="17">
        <v>4.8071345288317304E-3</v>
      </c>
      <c r="K198" s="17">
        <v>8.8059175569791294E-3</v>
      </c>
      <c r="L198" s="17">
        <v>3.5110273933086598E-3</v>
      </c>
      <c r="M198" s="17"/>
      <c r="N198" s="17">
        <v>2.4789143978793502E-3</v>
      </c>
      <c r="O198" s="17">
        <v>4.5857133351455102E-3</v>
      </c>
      <c r="P198" s="17">
        <v>1.33500229591556E-2</v>
      </c>
      <c r="Q198" s="17">
        <v>8.4096691039181291E-3</v>
      </c>
      <c r="R198" s="17"/>
      <c r="S198" s="17">
        <v>6.4596196563754798E-3</v>
      </c>
      <c r="T198" s="17">
        <v>5.3807954885430904E-3</v>
      </c>
      <c r="U198" s="17">
        <v>2.9167938383208498E-3</v>
      </c>
      <c r="V198" s="17">
        <v>1.18499821955088E-2</v>
      </c>
      <c r="W198" s="17">
        <v>2.1983737109736699E-2</v>
      </c>
      <c r="X198" s="17">
        <v>6.03243722522874E-3</v>
      </c>
      <c r="Y198" s="17">
        <v>0</v>
      </c>
      <c r="Z198" s="17">
        <v>6.2011579820308799E-3</v>
      </c>
      <c r="AA198" s="17">
        <v>1.87048741960336E-3</v>
      </c>
      <c r="AB198" s="17">
        <v>9.4135266860433803E-3</v>
      </c>
      <c r="AC198" s="17">
        <v>5.1012110737615303E-3</v>
      </c>
      <c r="AD198" s="17">
        <v>1.11214492315526E-2</v>
      </c>
      <c r="AE198" s="17"/>
      <c r="AF198" s="17">
        <v>7.9135339097965197E-3</v>
      </c>
      <c r="AG198" s="17">
        <v>4.9571634562063397E-3</v>
      </c>
      <c r="AH198" s="17">
        <v>2.1144946952689702E-3</v>
      </c>
      <c r="AI198" s="17"/>
      <c r="AJ198" s="17">
        <v>2.8095063864370202E-3</v>
      </c>
      <c r="AK198" s="17">
        <v>7.6837773256525996E-3</v>
      </c>
      <c r="AL198" s="17">
        <v>0</v>
      </c>
      <c r="AM198" s="17">
        <v>3.6872428611697899E-2</v>
      </c>
      <c r="AN198" s="17">
        <v>4.3876715769076702E-3</v>
      </c>
      <c r="AO198" s="17"/>
      <c r="AP198" s="17">
        <v>1.0114353097743999E-3</v>
      </c>
      <c r="AQ198" s="17">
        <v>4.1878786311130003E-3</v>
      </c>
      <c r="AR198" s="17">
        <v>0</v>
      </c>
      <c r="AS198" s="17"/>
      <c r="AT198" s="17">
        <v>4.4067044587155603E-3</v>
      </c>
      <c r="AU198" s="17">
        <v>1.1855270874021301E-2</v>
      </c>
      <c r="AV198" s="17">
        <v>1.1597950237439601E-3</v>
      </c>
      <c r="AW198" s="17">
        <v>8.8835477402632503E-3</v>
      </c>
      <c r="AX198" s="17">
        <v>5.9398117334624599E-2</v>
      </c>
      <c r="AY198" s="17"/>
      <c r="AZ198" s="17">
        <v>4.9710056023131296E-3</v>
      </c>
      <c r="BA198" s="17">
        <v>6.7266078241303403E-3</v>
      </c>
      <c r="BB198" s="17">
        <v>1.4182440875210299E-2</v>
      </c>
      <c r="BC198" s="17">
        <v>6.1737408774096602E-3</v>
      </c>
      <c r="BD198" s="17">
        <v>1.3075445212836601E-2</v>
      </c>
      <c r="BE198" s="17"/>
      <c r="BF198" s="17">
        <v>1.7238590614947001E-2</v>
      </c>
      <c r="BG198" s="17">
        <v>5.5388972567554399E-3</v>
      </c>
      <c r="BH198" s="17">
        <v>5.1728871918268098E-3</v>
      </c>
      <c r="BI198" s="17">
        <v>2.9574985091400702E-3</v>
      </c>
      <c r="BJ198" s="17"/>
      <c r="BK198" s="17">
        <v>3.7794727934840601E-2</v>
      </c>
      <c r="BL198" s="17">
        <v>8.1211915025480499E-3</v>
      </c>
      <c r="BM198" s="17">
        <v>6.3608636066747404E-3</v>
      </c>
      <c r="BN198" s="17">
        <v>4.2698018476492296E-3</v>
      </c>
      <c r="BO198" s="17">
        <v>5.7562408932624104E-3</v>
      </c>
      <c r="BP198" s="17"/>
      <c r="BQ198" s="17">
        <v>5.3678211154650803E-3</v>
      </c>
      <c r="BR198" s="17">
        <v>8.9192586916869692E-3</v>
      </c>
      <c r="BS198" s="17"/>
      <c r="BT198" s="17">
        <v>6.4734573017556198E-3</v>
      </c>
      <c r="BU198" s="17">
        <v>4.4148439381180397E-3</v>
      </c>
      <c r="BV198" s="17">
        <v>8.48227297550486E-3</v>
      </c>
      <c r="BW198" s="17">
        <v>1.6444677079770698E-2</v>
      </c>
      <c r="BX198" s="17">
        <v>5.3061011584551298E-3</v>
      </c>
      <c r="BY198" s="17">
        <v>1.01979861322856E-2</v>
      </c>
    </row>
    <row r="199" spans="2:77" x14ac:dyDescent="0.35">
      <c r="B199" t="s">
        <v>145</v>
      </c>
      <c r="C199" s="17">
        <v>1.8865652374795899E-2</v>
      </c>
      <c r="D199" s="17">
        <v>1.22293769104274E-2</v>
      </c>
      <c r="E199" s="17">
        <v>2.5017675704222898E-2</v>
      </c>
      <c r="F199" s="17"/>
      <c r="G199" s="17">
        <v>2.8260562423043398E-2</v>
      </c>
      <c r="H199" s="17">
        <v>2.0953893879072899E-2</v>
      </c>
      <c r="I199" s="17">
        <v>1.98610579783647E-2</v>
      </c>
      <c r="J199" s="17">
        <v>1.7544223332699099E-2</v>
      </c>
      <c r="K199" s="17">
        <v>2.0318517498841001E-2</v>
      </c>
      <c r="L199" s="17">
        <v>1.02144137069725E-2</v>
      </c>
      <c r="M199" s="17"/>
      <c r="N199" s="17">
        <v>3.6961493150509399E-3</v>
      </c>
      <c r="O199" s="17">
        <v>2.07787653624825E-2</v>
      </c>
      <c r="P199" s="17">
        <v>1.8951555588579701E-2</v>
      </c>
      <c r="Q199" s="17">
        <v>3.3463627941518699E-2</v>
      </c>
      <c r="R199" s="17"/>
      <c r="S199" s="17">
        <v>2.00073969027415E-2</v>
      </c>
      <c r="T199" s="17">
        <v>1.3440321680789E-2</v>
      </c>
      <c r="U199" s="17">
        <v>1.6402925766444601E-2</v>
      </c>
      <c r="V199" s="17">
        <v>2.24292409065611E-2</v>
      </c>
      <c r="W199" s="17">
        <v>2.3491829198422399E-2</v>
      </c>
      <c r="X199" s="17">
        <v>1.79753708687703E-2</v>
      </c>
      <c r="Y199" s="17">
        <v>1.51226194288502E-2</v>
      </c>
      <c r="Z199" s="17">
        <v>2.1153929747001501E-2</v>
      </c>
      <c r="AA199" s="17">
        <v>1.7068880323708499E-2</v>
      </c>
      <c r="AB199" s="17">
        <v>2.54095857734511E-2</v>
      </c>
      <c r="AC199" s="17">
        <v>2.3367163185408501E-2</v>
      </c>
      <c r="AD199" s="17">
        <v>1.11684424984364E-2</v>
      </c>
      <c r="AE199" s="17"/>
      <c r="AF199" s="17">
        <v>1.5229969631715801E-2</v>
      </c>
      <c r="AG199" s="17">
        <v>1.3332973373510601E-2</v>
      </c>
      <c r="AH199" s="17">
        <v>3.3121762460256401E-2</v>
      </c>
      <c r="AI199" s="17"/>
      <c r="AJ199" s="17">
        <v>7.5835419829801904E-3</v>
      </c>
      <c r="AK199" s="17">
        <v>1.4807871518695699E-2</v>
      </c>
      <c r="AL199" s="17">
        <v>1.59041986361457E-2</v>
      </c>
      <c r="AM199" s="17">
        <v>0</v>
      </c>
      <c r="AN199" s="17">
        <v>4.4298619299323203E-2</v>
      </c>
      <c r="AO199" s="17"/>
      <c r="AP199" s="17">
        <v>6.3574325829025696E-3</v>
      </c>
      <c r="AQ199" s="17">
        <v>1.17057452655155E-2</v>
      </c>
      <c r="AR199" s="17">
        <v>5.5397952648461903E-3</v>
      </c>
      <c r="AS199" s="17"/>
      <c r="AT199" s="17">
        <v>2.5370662043846401E-2</v>
      </c>
      <c r="AU199" s="17">
        <v>2.1669999452985901E-2</v>
      </c>
      <c r="AV199" s="17">
        <v>1.4700570359313299E-2</v>
      </c>
      <c r="AW199" s="17">
        <v>9.5460472103464592E-3</v>
      </c>
      <c r="AX199" s="17">
        <v>0</v>
      </c>
      <c r="AY199" s="17"/>
      <c r="AZ199" s="17">
        <v>1.2046410959543501E-2</v>
      </c>
      <c r="BA199" s="17">
        <v>4.0908654046128701E-2</v>
      </c>
      <c r="BB199" s="17">
        <v>8.5937648883032802E-3</v>
      </c>
      <c r="BC199" s="17">
        <v>1.1290843259884499E-2</v>
      </c>
      <c r="BD199" s="17">
        <v>2.4910014543523401E-2</v>
      </c>
      <c r="BE199" s="17"/>
      <c r="BF199" s="17">
        <v>3.0641745339013999E-2</v>
      </c>
      <c r="BG199" s="17">
        <v>1.7706096223250398E-2</v>
      </c>
      <c r="BH199" s="17">
        <v>1.6198491477189301E-2</v>
      </c>
      <c r="BI199" s="17">
        <v>7.8139919454463802E-3</v>
      </c>
      <c r="BJ199" s="17"/>
      <c r="BK199" s="17">
        <v>1.8308177246164199E-2</v>
      </c>
      <c r="BL199" s="17">
        <v>3.0246790766282901E-2</v>
      </c>
      <c r="BM199" s="17">
        <v>2.17909296096989E-2</v>
      </c>
      <c r="BN199" s="17">
        <v>1.2419804604356099E-2</v>
      </c>
      <c r="BO199" s="17">
        <v>1.0967082213508599E-2</v>
      </c>
      <c r="BP199" s="17"/>
      <c r="BQ199" s="17">
        <v>1.8331380370713801E-2</v>
      </c>
      <c r="BR199" s="17">
        <v>1.9589280555101E-2</v>
      </c>
      <c r="BS199" s="17"/>
      <c r="BT199" s="17">
        <v>9.1957304640803896E-3</v>
      </c>
      <c r="BU199" s="17">
        <v>2.19570758790615E-2</v>
      </c>
      <c r="BV199" s="17">
        <v>3.6411020011724901E-2</v>
      </c>
      <c r="BW199" s="17">
        <v>1.67379695657403E-2</v>
      </c>
      <c r="BX199" s="17">
        <v>2.2992505626291598E-2</v>
      </c>
      <c r="BY199" s="17">
        <v>3.8287878188862798E-2</v>
      </c>
    </row>
    <row r="200" spans="2:77" ht="16" customHeight="1"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row>
    <row r="201" spans="2:77"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row>
    <row r="202" spans="2:77"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row>
    <row r="203" spans="2:77" x14ac:dyDescent="0.35">
      <c r="B203" s="6" t="s">
        <v>190</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row>
    <row r="204" spans="2:77" x14ac:dyDescent="0.35">
      <c r="B204" s="24" t="s">
        <v>94</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row>
    <row r="205" spans="2:77" x14ac:dyDescent="0.35">
      <c r="B205" t="s">
        <v>183</v>
      </c>
      <c r="C205" s="17">
        <v>0.46215792948962497</v>
      </c>
      <c r="D205" s="17">
        <v>0.40625194184711699</v>
      </c>
      <c r="E205" s="17">
        <v>0.51382069415904896</v>
      </c>
      <c r="F205" s="17"/>
      <c r="G205" s="17">
        <v>0.61082541965737003</v>
      </c>
      <c r="H205" s="17">
        <v>0.62265346392667298</v>
      </c>
      <c r="I205" s="17">
        <v>0.54768076040815605</v>
      </c>
      <c r="J205" s="17">
        <v>0.45084488813446599</v>
      </c>
      <c r="K205" s="17">
        <v>0.36783529116228902</v>
      </c>
      <c r="L205" s="17">
        <v>0.23607295144920901</v>
      </c>
      <c r="M205" s="17"/>
      <c r="N205" s="17">
        <v>0.39147771412181098</v>
      </c>
      <c r="O205" s="17">
        <v>0.46750751030645599</v>
      </c>
      <c r="P205" s="17">
        <v>0.50090863632423299</v>
      </c>
      <c r="Q205" s="17">
        <v>0.49783968758491998</v>
      </c>
      <c r="R205" s="17"/>
      <c r="S205" s="17">
        <v>0.52368133330804401</v>
      </c>
      <c r="T205" s="17">
        <v>0.41107674247798298</v>
      </c>
      <c r="U205" s="17">
        <v>0.43362385983152002</v>
      </c>
      <c r="V205" s="17">
        <v>0.43624353010065903</v>
      </c>
      <c r="W205" s="17">
        <v>0.41962423695129902</v>
      </c>
      <c r="X205" s="17">
        <v>0.43756111031094802</v>
      </c>
      <c r="Y205" s="17">
        <v>0.45699115013293801</v>
      </c>
      <c r="Z205" s="17">
        <v>0.48540565661058599</v>
      </c>
      <c r="AA205" s="17">
        <v>0.44854545357662801</v>
      </c>
      <c r="AB205" s="17">
        <v>0.51037195277991299</v>
      </c>
      <c r="AC205" s="17">
        <v>0.46990369162672702</v>
      </c>
      <c r="AD205" s="17">
        <v>0.59908887628682905</v>
      </c>
      <c r="AE205" s="17"/>
      <c r="AF205" s="17">
        <v>0.38438327932434702</v>
      </c>
      <c r="AG205" s="17">
        <v>0.47102647364478001</v>
      </c>
      <c r="AH205" s="17">
        <v>0.55185632604372004</v>
      </c>
      <c r="AI205" s="17"/>
      <c r="AJ205" s="17">
        <v>0.32639684676448899</v>
      </c>
      <c r="AK205" s="17">
        <v>0.55867053898033903</v>
      </c>
      <c r="AL205" s="17">
        <v>0.38958721024759801</v>
      </c>
      <c r="AM205" s="17">
        <v>0.42480146229550703</v>
      </c>
      <c r="AN205" s="17">
        <v>0.56548262043333897</v>
      </c>
      <c r="AO205" s="17"/>
      <c r="AP205" s="17">
        <v>0.32022836680432498</v>
      </c>
      <c r="AQ205" s="17">
        <v>0.55210991693631495</v>
      </c>
      <c r="AR205" s="17">
        <v>0.44882860995232998</v>
      </c>
      <c r="AS205" s="17"/>
      <c r="AT205" s="17">
        <v>0.45052442543643001</v>
      </c>
      <c r="AU205" s="17">
        <v>0.47331144750715198</v>
      </c>
      <c r="AV205" s="17">
        <v>0.49678717535228301</v>
      </c>
      <c r="AW205" s="17">
        <v>0.45769799995462002</v>
      </c>
      <c r="AX205" s="17">
        <v>0.33644119566692499</v>
      </c>
      <c r="AY205" s="17"/>
      <c r="AZ205" s="17">
        <v>0.51426100653070095</v>
      </c>
      <c r="BA205" s="17">
        <v>0.54683210507108504</v>
      </c>
      <c r="BB205" s="17">
        <v>0.58809732112968105</v>
      </c>
      <c r="BC205" s="17">
        <v>0.22578724057485999</v>
      </c>
      <c r="BD205" s="17">
        <v>0.49530813856445</v>
      </c>
      <c r="BE205" s="17"/>
      <c r="BF205" s="17">
        <v>0.50511219926701001</v>
      </c>
      <c r="BG205" s="17">
        <v>0.44370201685030602</v>
      </c>
      <c r="BH205" s="17">
        <v>0.48267374957933201</v>
      </c>
      <c r="BI205" s="17">
        <v>0.42875477415540802</v>
      </c>
      <c r="BJ205" s="17"/>
      <c r="BK205" s="17">
        <v>0.67472568388286802</v>
      </c>
      <c r="BL205" s="17">
        <v>0.61240925815855396</v>
      </c>
      <c r="BM205" s="17">
        <v>0.47470281883029802</v>
      </c>
      <c r="BN205" s="17">
        <v>0.37286724706066798</v>
      </c>
      <c r="BO205" s="17">
        <v>0.41375964865758602</v>
      </c>
      <c r="BP205" s="17"/>
      <c r="BQ205" s="17">
        <v>0.43323257271710602</v>
      </c>
      <c r="BR205" s="17">
        <v>0.50133498373550101</v>
      </c>
      <c r="BS205" s="17"/>
      <c r="BT205" s="17">
        <v>0.31260918181349101</v>
      </c>
      <c r="BU205" s="17">
        <v>0.48748881570996799</v>
      </c>
      <c r="BV205" s="17">
        <v>0.57625215077165204</v>
      </c>
      <c r="BW205" s="17">
        <v>0.56467273220289005</v>
      </c>
      <c r="BX205" s="17">
        <v>0.60839073095325602</v>
      </c>
      <c r="BY205" s="17">
        <v>0.53997969856208305</v>
      </c>
    </row>
    <row r="206" spans="2:77" x14ac:dyDescent="0.35">
      <c r="B206" t="s">
        <v>184</v>
      </c>
      <c r="C206" s="17">
        <v>0.41404336031267303</v>
      </c>
      <c r="D206" s="17">
        <v>0.43931038243055198</v>
      </c>
      <c r="E206" s="17">
        <v>0.39152981572501799</v>
      </c>
      <c r="F206" s="17"/>
      <c r="G206" s="17">
        <v>0.31299750175483598</v>
      </c>
      <c r="H206" s="17">
        <v>0.28809115635822502</v>
      </c>
      <c r="I206" s="17">
        <v>0.372533897837932</v>
      </c>
      <c r="J206" s="17">
        <v>0.435535394832261</v>
      </c>
      <c r="K206" s="17">
        <v>0.45850519659676298</v>
      </c>
      <c r="L206" s="17">
        <v>0.56980770154816995</v>
      </c>
      <c r="M206" s="17"/>
      <c r="N206" s="17">
        <v>0.46439283591243302</v>
      </c>
      <c r="O206" s="17">
        <v>0.41083241482478999</v>
      </c>
      <c r="P206" s="17">
        <v>0.38810008537200402</v>
      </c>
      <c r="Q206" s="17">
        <v>0.38695043267208301</v>
      </c>
      <c r="R206" s="17"/>
      <c r="S206" s="17">
        <v>0.36661762531458703</v>
      </c>
      <c r="T206" s="17">
        <v>0.45003142752470399</v>
      </c>
      <c r="U206" s="17">
        <v>0.41295196426310898</v>
      </c>
      <c r="V206" s="17">
        <v>0.405210049244835</v>
      </c>
      <c r="W206" s="17">
        <v>0.43653799759060602</v>
      </c>
      <c r="X206" s="17">
        <v>0.41104693479193199</v>
      </c>
      <c r="Y206" s="17">
        <v>0.43079866133809303</v>
      </c>
      <c r="Z206" s="17">
        <v>0.45518807438737102</v>
      </c>
      <c r="AA206" s="17">
        <v>0.44567905451016199</v>
      </c>
      <c r="AB206" s="17">
        <v>0.385202935464384</v>
      </c>
      <c r="AC206" s="17">
        <v>0.42723150884400801</v>
      </c>
      <c r="AD206" s="17">
        <v>0.31418468929127802</v>
      </c>
      <c r="AE206" s="17"/>
      <c r="AF206" s="17">
        <v>0.45068883521978098</v>
      </c>
      <c r="AG206" s="17">
        <v>0.42164504649263701</v>
      </c>
      <c r="AH206" s="17">
        <v>0.34901028340930101</v>
      </c>
      <c r="AI206" s="17"/>
      <c r="AJ206" s="17">
        <v>0.48337626886260598</v>
      </c>
      <c r="AK206" s="17">
        <v>0.37450309938051102</v>
      </c>
      <c r="AL206" s="17">
        <v>0.47554022597833101</v>
      </c>
      <c r="AM206" s="17">
        <v>0.39683904544901399</v>
      </c>
      <c r="AN206" s="17">
        <v>0.33015871113394801</v>
      </c>
      <c r="AO206" s="17"/>
      <c r="AP206" s="17">
        <v>0.48266153808990803</v>
      </c>
      <c r="AQ206" s="17">
        <v>0.38483735834128602</v>
      </c>
      <c r="AR206" s="17">
        <v>0.42424503707781902</v>
      </c>
      <c r="AS206" s="17"/>
      <c r="AT206" s="17">
        <v>0.42331791051808498</v>
      </c>
      <c r="AU206" s="17">
        <v>0.41403724324075503</v>
      </c>
      <c r="AV206" s="17">
        <v>0.38476858219717303</v>
      </c>
      <c r="AW206" s="17">
        <v>0.41599854484125198</v>
      </c>
      <c r="AX206" s="17">
        <v>0.45013564146693902</v>
      </c>
      <c r="AY206" s="17"/>
      <c r="AZ206" s="17">
        <v>0.37714807833705999</v>
      </c>
      <c r="BA206" s="17">
        <v>0.37089236041803297</v>
      </c>
      <c r="BB206" s="17">
        <v>0.35962593502777801</v>
      </c>
      <c r="BC206" s="17">
        <v>0.56522436759557904</v>
      </c>
      <c r="BD206" s="17">
        <v>0.38319128140849301</v>
      </c>
      <c r="BE206" s="17"/>
      <c r="BF206" s="17">
        <v>0.38061414074476402</v>
      </c>
      <c r="BG206" s="17">
        <v>0.43099450108598403</v>
      </c>
      <c r="BH206" s="17">
        <v>0.39795514118089098</v>
      </c>
      <c r="BI206" s="17">
        <v>0.43562200243150501</v>
      </c>
      <c r="BJ206" s="17"/>
      <c r="BK206" s="17">
        <v>0.26148174505273702</v>
      </c>
      <c r="BL206" s="17">
        <v>0.31797450131917199</v>
      </c>
      <c r="BM206" s="17">
        <v>0.41773736994385602</v>
      </c>
      <c r="BN206" s="17">
        <v>0.46791170384867098</v>
      </c>
      <c r="BO206" s="17">
        <v>0.408084402849202</v>
      </c>
      <c r="BP206" s="17"/>
      <c r="BQ206" s="17">
        <v>0.43495485173909199</v>
      </c>
      <c r="BR206" s="17">
        <v>0.38572043795710997</v>
      </c>
      <c r="BS206" s="17"/>
      <c r="BT206" s="17">
        <v>0.51013117622539705</v>
      </c>
      <c r="BU206" s="17">
        <v>0.39475561983192198</v>
      </c>
      <c r="BV206" s="17">
        <v>0.36117266630123201</v>
      </c>
      <c r="BW206" s="17">
        <v>0.32407809052827002</v>
      </c>
      <c r="BX206" s="17">
        <v>0.32744723568009598</v>
      </c>
      <c r="BY206" s="17">
        <v>0.37180712586072701</v>
      </c>
    </row>
    <row r="207" spans="2:77" x14ac:dyDescent="0.35">
      <c r="B207" t="s">
        <v>185</v>
      </c>
      <c r="C207" s="17">
        <v>8.9842965023156404E-2</v>
      </c>
      <c r="D207" s="17">
        <v>0.11875940859258401</v>
      </c>
      <c r="E207" s="17">
        <v>6.2158868331796201E-2</v>
      </c>
      <c r="F207" s="17"/>
      <c r="G207" s="17">
        <v>5.7117181107074901E-2</v>
      </c>
      <c r="H207" s="17">
        <v>6.4449877570840503E-2</v>
      </c>
      <c r="I207" s="17">
        <v>5.3253240579372599E-2</v>
      </c>
      <c r="J207" s="17">
        <v>7.5139285892338203E-2</v>
      </c>
      <c r="K207" s="17">
        <v>0.12254618930752</v>
      </c>
      <c r="L207" s="17">
        <v>0.15196395605035601</v>
      </c>
      <c r="M207" s="17"/>
      <c r="N207" s="17">
        <v>0.11315638614149</v>
      </c>
      <c r="O207" s="17">
        <v>9.2776086695617793E-2</v>
      </c>
      <c r="P207" s="17">
        <v>7.6486734323204894E-2</v>
      </c>
      <c r="Q207" s="17">
        <v>7.3701444769796301E-2</v>
      </c>
      <c r="R207" s="17"/>
      <c r="S207" s="17">
        <v>7.6833292892199104E-2</v>
      </c>
      <c r="T207" s="17">
        <v>9.6651707237787807E-2</v>
      </c>
      <c r="U207" s="17">
        <v>0.116560685169687</v>
      </c>
      <c r="V207" s="17">
        <v>0.119783620322248</v>
      </c>
      <c r="W207" s="17">
        <v>0.102416240552864</v>
      </c>
      <c r="X207" s="17">
        <v>0.110565050086166</v>
      </c>
      <c r="Y207" s="17">
        <v>8.2287999054597702E-2</v>
      </c>
      <c r="Z207" s="17">
        <v>3.89391931187155E-2</v>
      </c>
      <c r="AA207" s="17">
        <v>8.3129847758905404E-2</v>
      </c>
      <c r="AB207" s="17">
        <v>6.7765785385658694E-2</v>
      </c>
      <c r="AC207" s="17">
        <v>8.6795513266146596E-2</v>
      </c>
      <c r="AD207" s="17">
        <v>5.2024083137843798E-2</v>
      </c>
      <c r="AE207" s="17"/>
      <c r="AF207" s="17">
        <v>0.122043695521561</v>
      </c>
      <c r="AG207" s="17">
        <v>8.0548924343793196E-2</v>
      </c>
      <c r="AH207" s="17">
        <v>5.8240662354143602E-2</v>
      </c>
      <c r="AI207" s="17"/>
      <c r="AJ207" s="17">
        <v>0.145911686475862</v>
      </c>
      <c r="AK207" s="17">
        <v>5.0227952909861699E-2</v>
      </c>
      <c r="AL207" s="17">
        <v>0.110543822321002</v>
      </c>
      <c r="AM207" s="17">
        <v>0.17835949225547901</v>
      </c>
      <c r="AN207" s="17">
        <v>4.8558608226310702E-2</v>
      </c>
      <c r="AO207" s="17"/>
      <c r="AP207" s="17">
        <v>0.15846464566465099</v>
      </c>
      <c r="AQ207" s="17">
        <v>4.8941360437358097E-2</v>
      </c>
      <c r="AR207" s="17">
        <v>0.102366750845914</v>
      </c>
      <c r="AS207" s="17"/>
      <c r="AT207" s="17">
        <v>8.58168273642511E-2</v>
      </c>
      <c r="AU207" s="17">
        <v>7.8730339932149299E-2</v>
      </c>
      <c r="AV207" s="17">
        <v>8.8854932544531806E-2</v>
      </c>
      <c r="AW207" s="17">
        <v>9.8339246564261198E-2</v>
      </c>
      <c r="AX207" s="17">
        <v>0.144122754232858</v>
      </c>
      <c r="AY207" s="17"/>
      <c r="AZ207" s="17">
        <v>8.0152009978744304E-2</v>
      </c>
      <c r="BA207" s="17">
        <v>5.5210590467677297E-2</v>
      </c>
      <c r="BB207" s="17">
        <v>2.85501487642176E-2</v>
      </c>
      <c r="BC207" s="17">
        <v>0.164884150824776</v>
      </c>
      <c r="BD207" s="17">
        <v>7.1551317901075606E-2</v>
      </c>
      <c r="BE207" s="17"/>
      <c r="BF207" s="17">
        <v>8.1603083440584506E-2</v>
      </c>
      <c r="BG207" s="17">
        <v>8.77465352722612E-2</v>
      </c>
      <c r="BH207" s="17">
        <v>9.0215420698288598E-2</v>
      </c>
      <c r="BI207" s="17">
        <v>0.10106918802133</v>
      </c>
      <c r="BJ207" s="17"/>
      <c r="BK207" s="17">
        <v>4.9407503993975498E-2</v>
      </c>
      <c r="BL207" s="17">
        <v>4.4770709357819599E-2</v>
      </c>
      <c r="BM207" s="17">
        <v>7.3240723952427894E-2</v>
      </c>
      <c r="BN207" s="17">
        <v>0.12018654295199201</v>
      </c>
      <c r="BO207" s="17">
        <v>0.14237295537401101</v>
      </c>
      <c r="BP207" s="17"/>
      <c r="BQ207" s="17">
        <v>9.5383802875872004E-2</v>
      </c>
      <c r="BR207" s="17">
        <v>8.23383486814947E-2</v>
      </c>
      <c r="BS207" s="17"/>
      <c r="BT207" s="17">
        <v>0.13640775234036501</v>
      </c>
      <c r="BU207" s="17">
        <v>8.3910767974499201E-2</v>
      </c>
      <c r="BV207" s="17">
        <v>3.9161126794670001E-2</v>
      </c>
      <c r="BW207" s="17">
        <v>7.5293334979112905E-2</v>
      </c>
      <c r="BX207" s="17">
        <v>4.1905878311256403E-2</v>
      </c>
      <c r="BY207" s="17">
        <v>3.8187114007718397E-2</v>
      </c>
    </row>
    <row r="208" spans="2:77" x14ac:dyDescent="0.35">
      <c r="B208" t="s">
        <v>186</v>
      </c>
      <c r="C208" s="17">
        <v>1.2231585202653E-2</v>
      </c>
      <c r="D208" s="17">
        <v>1.7434222346214698E-2</v>
      </c>
      <c r="E208" s="17">
        <v>7.2253736933596303E-3</v>
      </c>
      <c r="F208" s="17"/>
      <c r="G208" s="17">
        <v>5.1070451598158604E-3</v>
      </c>
      <c r="H208" s="17">
        <v>7.7686787748861104E-3</v>
      </c>
      <c r="I208" s="17">
        <v>1.2129369368786801E-2</v>
      </c>
      <c r="J208" s="17">
        <v>1.0343706523269399E-2</v>
      </c>
      <c r="K208" s="17">
        <v>2.4446802130344201E-2</v>
      </c>
      <c r="L208" s="17">
        <v>1.40472063454825E-2</v>
      </c>
      <c r="M208" s="17"/>
      <c r="N208" s="17">
        <v>1.75936269182791E-2</v>
      </c>
      <c r="O208" s="17">
        <v>9.3918276438972603E-3</v>
      </c>
      <c r="P208" s="17">
        <v>1.12072641467318E-2</v>
      </c>
      <c r="Q208" s="17">
        <v>9.51937571273501E-3</v>
      </c>
      <c r="R208" s="17"/>
      <c r="S208" s="17">
        <v>1.6650997345931399E-2</v>
      </c>
      <c r="T208" s="17">
        <v>1.50064822917705E-2</v>
      </c>
      <c r="U208" s="17">
        <v>1.2167815047901299E-2</v>
      </c>
      <c r="V208" s="17">
        <v>7.9513470788083202E-3</v>
      </c>
      <c r="W208" s="17">
        <v>1.19198536880441E-2</v>
      </c>
      <c r="X208" s="17">
        <v>1.1927520536297E-2</v>
      </c>
      <c r="Y208" s="17">
        <v>1.5666784436417901E-2</v>
      </c>
      <c r="Z208" s="17">
        <v>5.2218403957651899E-3</v>
      </c>
      <c r="AA208" s="17">
        <v>1.0057802491509499E-2</v>
      </c>
      <c r="AB208" s="17">
        <v>1.21121507434718E-2</v>
      </c>
      <c r="AC208" s="17">
        <v>4.7986573648228399E-3</v>
      </c>
      <c r="AD208" s="17">
        <v>1.5110778925883001E-2</v>
      </c>
      <c r="AE208" s="17"/>
      <c r="AF208" s="17">
        <v>1.7106626808455701E-2</v>
      </c>
      <c r="AG208" s="17">
        <v>1.09088585539207E-2</v>
      </c>
      <c r="AH208" s="17">
        <v>7.8789558418090998E-3</v>
      </c>
      <c r="AI208" s="17"/>
      <c r="AJ208" s="17">
        <v>2.4223801397961799E-2</v>
      </c>
      <c r="AK208" s="17">
        <v>5.0364941982923598E-3</v>
      </c>
      <c r="AL208" s="17">
        <v>6.0664020434421598E-3</v>
      </c>
      <c r="AM208" s="17">
        <v>0</v>
      </c>
      <c r="AN208" s="17">
        <v>2.12047736589841E-3</v>
      </c>
      <c r="AO208" s="17"/>
      <c r="AP208" s="17">
        <v>2.22313369830489E-2</v>
      </c>
      <c r="AQ208" s="17">
        <v>6.2811438898359301E-3</v>
      </c>
      <c r="AR208" s="17">
        <v>9.3676598247894108E-3</v>
      </c>
      <c r="AS208" s="17"/>
      <c r="AT208" s="17">
        <v>1.01459668928E-2</v>
      </c>
      <c r="AU208" s="17">
        <v>1.2185615113701099E-2</v>
      </c>
      <c r="AV208" s="17">
        <v>1.51886117996516E-2</v>
      </c>
      <c r="AW208" s="17">
        <v>1.2908775896491E-2</v>
      </c>
      <c r="AX208" s="17">
        <v>3.6116458642808998E-2</v>
      </c>
      <c r="AY208" s="17"/>
      <c r="AZ208" s="17">
        <v>1.2688975548237599E-2</v>
      </c>
      <c r="BA208" s="17">
        <v>8.5271212563276695E-3</v>
      </c>
      <c r="BB208" s="17">
        <v>2.3726595078323202E-2</v>
      </c>
      <c r="BC208" s="17">
        <v>1.6916541575162199E-2</v>
      </c>
      <c r="BD208" s="17">
        <v>3.9839087009799603E-3</v>
      </c>
      <c r="BE208" s="17"/>
      <c r="BF208" s="17">
        <v>6.8004446412080399E-3</v>
      </c>
      <c r="BG208" s="17">
        <v>1.30002605308409E-2</v>
      </c>
      <c r="BH208" s="17">
        <v>1.0280252013924599E-2</v>
      </c>
      <c r="BI208" s="17">
        <v>2.10103285264206E-2</v>
      </c>
      <c r="BJ208" s="17"/>
      <c r="BK208" s="17">
        <v>0</v>
      </c>
      <c r="BL208" s="17">
        <v>2.8094573849955099E-3</v>
      </c>
      <c r="BM208" s="17">
        <v>8.4442726996820303E-3</v>
      </c>
      <c r="BN208" s="17">
        <v>1.9571344176204101E-2</v>
      </c>
      <c r="BO208" s="17">
        <v>2.1597908211507501E-2</v>
      </c>
      <c r="BP208" s="17"/>
      <c r="BQ208" s="17">
        <v>1.49191550043578E-2</v>
      </c>
      <c r="BR208" s="17">
        <v>8.5914894645426707E-3</v>
      </c>
      <c r="BS208" s="17"/>
      <c r="BT208" s="17">
        <v>2.0212486269071701E-2</v>
      </c>
      <c r="BU208" s="17">
        <v>1.082940300075E-2</v>
      </c>
      <c r="BV208" s="17">
        <v>0</v>
      </c>
      <c r="BW208" s="17">
        <v>1.1436357687847501E-2</v>
      </c>
      <c r="BX208" s="17">
        <v>5.6399738540655001E-3</v>
      </c>
      <c r="BY208" s="17">
        <v>0</v>
      </c>
    </row>
    <row r="209" spans="2:77" x14ac:dyDescent="0.35">
      <c r="B209" t="s">
        <v>145</v>
      </c>
      <c r="C209" s="17">
        <v>2.1724159971893E-2</v>
      </c>
      <c r="D209" s="17">
        <v>1.8244044783533E-2</v>
      </c>
      <c r="E209" s="17">
        <v>2.5265248090777001E-2</v>
      </c>
      <c r="F209" s="17"/>
      <c r="G209" s="17">
        <v>1.39528523209027E-2</v>
      </c>
      <c r="H209" s="17">
        <v>1.7036823369376199E-2</v>
      </c>
      <c r="I209" s="17">
        <v>1.4402731805751899E-2</v>
      </c>
      <c r="J209" s="17">
        <v>2.8136724617665001E-2</v>
      </c>
      <c r="K209" s="17">
        <v>2.6666520803083401E-2</v>
      </c>
      <c r="L209" s="17">
        <v>2.8108184606782601E-2</v>
      </c>
      <c r="M209" s="17"/>
      <c r="N209" s="17">
        <v>1.33794369059875E-2</v>
      </c>
      <c r="O209" s="17">
        <v>1.9492160529239601E-2</v>
      </c>
      <c r="P209" s="17">
        <v>2.32972798338268E-2</v>
      </c>
      <c r="Q209" s="17">
        <v>3.1989059260465698E-2</v>
      </c>
      <c r="R209" s="17"/>
      <c r="S209" s="17">
        <v>1.6216751139238799E-2</v>
      </c>
      <c r="T209" s="17">
        <v>2.7233640467754599E-2</v>
      </c>
      <c r="U209" s="17">
        <v>2.46956756877829E-2</v>
      </c>
      <c r="V209" s="17">
        <v>3.0811453253450201E-2</v>
      </c>
      <c r="W209" s="17">
        <v>2.9501671217186401E-2</v>
      </c>
      <c r="X209" s="17">
        <v>2.8899384274656902E-2</v>
      </c>
      <c r="Y209" s="17">
        <v>1.42554050379532E-2</v>
      </c>
      <c r="Z209" s="17">
        <v>1.5245235487561499E-2</v>
      </c>
      <c r="AA209" s="17">
        <v>1.2587841662795101E-2</v>
      </c>
      <c r="AB209" s="17">
        <v>2.4547175626572201E-2</v>
      </c>
      <c r="AC209" s="17">
        <v>1.12706288982961E-2</v>
      </c>
      <c r="AD209" s="17">
        <v>1.9591572358166599E-2</v>
      </c>
      <c r="AE209" s="17"/>
      <c r="AF209" s="17">
        <v>2.5777563125855701E-2</v>
      </c>
      <c r="AG209" s="17">
        <v>1.58706969648689E-2</v>
      </c>
      <c r="AH209" s="17">
        <v>3.3013772351026302E-2</v>
      </c>
      <c r="AI209" s="17"/>
      <c r="AJ209" s="17">
        <v>2.009139649908E-2</v>
      </c>
      <c r="AK209" s="17">
        <v>1.15619145309965E-2</v>
      </c>
      <c r="AL209" s="17">
        <v>1.8262339409626498E-2</v>
      </c>
      <c r="AM209" s="17">
        <v>0</v>
      </c>
      <c r="AN209" s="17">
        <v>5.36795828405041E-2</v>
      </c>
      <c r="AO209" s="17"/>
      <c r="AP209" s="17">
        <v>1.64141124580677E-2</v>
      </c>
      <c r="AQ209" s="17">
        <v>7.8302203952047792E-3</v>
      </c>
      <c r="AR209" s="17">
        <v>1.51919422991483E-2</v>
      </c>
      <c r="AS209" s="17"/>
      <c r="AT209" s="17">
        <v>3.0194869788434001E-2</v>
      </c>
      <c r="AU209" s="17">
        <v>2.1735354206242001E-2</v>
      </c>
      <c r="AV209" s="17">
        <v>1.44006981063608E-2</v>
      </c>
      <c r="AW209" s="17">
        <v>1.50554327433751E-2</v>
      </c>
      <c r="AX209" s="17">
        <v>3.3183949990469898E-2</v>
      </c>
      <c r="AY209" s="17"/>
      <c r="AZ209" s="17">
        <v>1.5749929605256899E-2</v>
      </c>
      <c r="BA209" s="17">
        <v>1.8537822786877399E-2</v>
      </c>
      <c r="BB209" s="17">
        <v>0</v>
      </c>
      <c r="BC209" s="17">
        <v>2.7187699429622798E-2</v>
      </c>
      <c r="BD209" s="17">
        <v>4.5965353425000702E-2</v>
      </c>
      <c r="BE209" s="17"/>
      <c r="BF209" s="17">
        <v>2.5870131906433599E-2</v>
      </c>
      <c r="BG209" s="17">
        <v>2.45566862606077E-2</v>
      </c>
      <c r="BH209" s="17">
        <v>1.8875436527563801E-2</v>
      </c>
      <c r="BI209" s="17">
        <v>1.3543706865336701E-2</v>
      </c>
      <c r="BJ209" s="17"/>
      <c r="BK209" s="17">
        <v>1.4385067070419E-2</v>
      </c>
      <c r="BL209" s="17">
        <v>2.2036073779459198E-2</v>
      </c>
      <c r="BM209" s="17">
        <v>2.5874814573735701E-2</v>
      </c>
      <c r="BN209" s="17">
        <v>1.9463161962464001E-2</v>
      </c>
      <c r="BO209" s="17">
        <v>1.41850849076928E-2</v>
      </c>
      <c r="BP209" s="17"/>
      <c r="BQ209" s="17">
        <v>2.1509617663572199E-2</v>
      </c>
      <c r="BR209" s="17">
        <v>2.20147401613516E-2</v>
      </c>
      <c r="BS209" s="17"/>
      <c r="BT209" s="17">
        <v>2.06394033516747E-2</v>
      </c>
      <c r="BU209" s="17">
        <v>2.3015393482860198E-2</v>
      </c>
      <c r="BV209" s="17">
        <v>2.3414056132446799E-2</v>
      </c>
      <c r="BW209" s="17">
        <v>2.4519484601879402E-2</v>
      </c>
      <c r="BX209" s="17">
        <v>1.6616181201326199E-2</v>
      </c>
      <c r="BY209" s="17">
        <v>5.00260615694718E-2</v>
      </c>
    </row>
    <row r="210" spans="2:77"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row>
    <row r="211" spans="2:77"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row>
    <row r="212" spans="2:77"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row>
    <row r="213" spans="2:77" x14ac:dyDescent="0.35">
      <c r="B213" s="6" t="s">
        <v>191</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row>
    <row r="214" spans="2:77" x14ac:dyDescent="0.35">
      <c r="B214" s="24" t="s">
        <v>94</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row>
    <row r="215" spans="2:77" x14ac:dyDescent="0.35">
      <c r="B215" t="s">
        <v>183</v>
      </c>
      <c r="C215" s="17">
        <v>0.43700315379249899</v>
      </c>
      <c r="D215" s="17">
        <v>0.41300951234406602</v>
      </c>
      <c r="E215" s="17">
        <v>0.45823852250122099</v>
      </c>
      <c r="F215" s="17"/>
      <c r="G215" s="17">
        <v>0.47525542914468399</v>
      </c>
      <c r="H215" s="17">
        <v>0.42545563763056699</v>
      </c>
      <c r="I215" s="17">
        <v>0.43178801007763101</v>
      </c>
      <c r="J215" s="17">
        <v>0.434776024813812</v>
      </c>
      <c r="K215" s="17">
        <v>0.43365133721883597</v>
      </c>
      <c r="L215" s="17">
        <v>0.42915911339586799</v>
      </c>
      <c r="M215" s="17"/>
      <c r="N215" s="17">
        <v>0.46495243262367097</v>
      </c>
      <c r="O215" s="17">
        <v>0.45676230233592802</v>
      </c>
      <c r="P215" s="17">
        <v>0.389663431222737</v>
      </c>
      <c r="Q215" s="17">
        <v>0.42802507172520798</v>
      </c>
      <c r="R215" s="17"/>
      <c r="S215" s="17">
        <v>0.461359574571723</v>
      </c>
      <c r="T215" s="17">
        <v>0.44393996209897502</v>
      </c>
      <c r="U215" s="17">
        <v>0.38669397842818998</v>
      </c>
      <c r="V215" s="17">
        <v>0.41203973788596598</v>
      </c>
      <c r="W215" s="17">
        <v>0.43473294498488602</v>
      </c>
      <c r="X215" s="17">
        <v>0.40973437675206098</v>
      </c>
      <c r="Y215" s="17">
        <v>0.451226738476804</v>
      </c>
      <c r="Z215" s="17">
        <v>0.47056915885161499</v>
      </c>
      <c r="AA215" s="17">
        <v>0.41222490929570799</v>
      </c>
      <c r="AB215" s="17">
        <v>0.45045079669312699</v>
      </c>
      <c r="AC215" s="17">
        <v>0.475514433316931</v>
      </c>
      <c r="AD215" s="17">
        <v>0.49367200926934801</v>
      </c>
      <c r="AE215" s="17"/>
      <c r="AF215" s="17">
        <v>0.34237680797502401</v>
      </c>
      <c r="AG215" s="17">
        <v>0.52092737193660898</v>
      </c>
      <c r="AH215" s="17">
        <v>0.39411632221685</v>
      </c>
      <c r="AI215" s="17"/>
      <c r="AJ215" s="17">
        <v>0.341020093972635</v>
      </c>
      <c r="AK215" s="17">
        <v>0.51719671985386595</v>
      </c>
      <c r="AL215" s="17">
        <v>0.54079526071933404</v>
      </c>
      <c r="AM215" s="17">
        <v>0.187046518953286</v>
      </c>
      <c r="AN215" s="17">
        <v>0.40638698502246801</v>
      </c>
      <c r="AO215" s="17"/>
      <c r="AP215" s="17">
        <v>0.35401950085980599</v>
      </c>
      <c r="AQ215" s="17">
        <v>0.516155192917362</v>
      </c>
      <c r="AR215" s="17">
        <v>0.51173450061676296</v>
      </c>
      <c r="AS215" s="17"/>
      <c r="AT215" s="17">
        <v>0.41397871593883601</v>
      </c>
      <c r="AU215" s="17">
        <v>0.39026738717038301</v>
      </c>
      <c r="AV215" s="17">
        <v>0.482667395837799</v>
      </c>
      <c r="AW215" s="17">
        <v>0.49834619724411</v>
      </c>
      <c r="AX215" s="17">
        <v>0.62439024799072895</v>
      </c>
      <c r="AY215" s="17"/>
      <c r="AZ215" s="17">
        <v>0.44067280484335403</v>
      </c>
      <c r="BA215" s="17">
        <v>0.43910407690002601</v>
      </c>
      <c r="BB215" s="17">
        <v>0.487165319015744</v>
      </c>
      <c r="BC215" s="17">
        <v>0.422400746725343</v>
      </c>
      <c r="BD215" s="17">
        <v>0.42465745031523</v>
      </c>
      <c r="BE215" s="17"/>
      <c r="BF215" s="17">
        <v>0.47455513461541199</v>
      </c>
      <c r="BG215" s="17">
        <v>0.41346279362562399</v>
      </c>
      <c r="BH215" s="17">
        <v>0.42832211646768198</v>
      </c>
      <c r="BI215" s="17">
        <v>0.45727224036791803</v>
      </c>
      <c r="BJ215" s="17"/>
      <c r="BK215" s="17">
        <v>0.41076687255803002</v>
      </c>
      <c r="BL215" s="17">
        <v>0.41716116726587299</v>
      </c>
      <c r="BM215" s="17">
        <v>0.43307470925736102</v>
      </c>
      <c r="BN215" s="17">
        <v>0.44733575175179302</v>
      </c>
      <c r="BO215" s="17">
        <v>0.461559691042848</v>
      </c>
      <c r="BP215" s="17"/>
      <c r="BQ215" s="17">
        <v>0.42788619693814101</v>
      </c>
      <c r="BR215" s="17">
        <v>0.44935133383568598</v>
      </c>
      <c r="BS215" s="17"/>
      <c r="BT215" s="17">
        <v>0.42888506261873399</v>
      </c>
      <c r="BU215" s="17">
        <v>0.44034724126929198</v>
      </c>
      <c r="BV215" s="17">
        <v>0.40417515367502599</v>
      </c>
      <c r="BW215" s="17">
        <v>0.40958009248758898</v>
      </c>
      <c r="BX215" s="17">
        <v>0.470986247243664</v>
      </c>
      <c r="BY215" s="17">
        <v>0.42353204263921801</v>
      </c>
    </row>
    <row r="216" spans="2:77" x14ac:dyDescent="0.35">
      <c r="B216" t="s">
        <v>184</v>
      </c>
      <c r="C216" s="17">
        <v>0.34321914843058499</v>
      </c>
      <c r="D216" s="17">
        <v>0.33043741885198202</v>
      </c>
      <c r="E216" s="17">
        <v>0.35651315741511103</v>
      </c>
      <c r="F216" s="17"/>
      <c r="G216" s="17">
        <v>0.329796460902541</v>
      </c>
      <c r="H216" s="17">
        <v>0.38315940461433101</v>
      </c>
      <c r="I216" s="17">
        <v>0.37413508113729199</v>
      </c>
      <c r="J216" s="17">
        <v>0.34187363972492402</v>
      </c>
      <c r="K216" s="17">
        <v>0.26619148727275299</v>
      </c>
      <c r="L216" s="17">
        <v>0.34732956482963701</v>
      </c>
      <c r="M216" s="17"/>
      <c r="N216" s="17">
        <v>0.35676780212943399</v>
      </c>
      <c r="O216" s="17">
        <v>0.33219621938096799</v>
      </c>
      <c r="P216" s="17">
        <v>0.34682268609049</v>
      </c>
      <c r="Q216" s="17">
        <v>0.33846858222896198</v>
      </c>
      <c r="R216" s="17"/>
      <c r="S216" s="17">
        <v>0.35286129997837001</v>
      </c>
      <c r="T216" s="17">
        <v>0.34826871728527897</v>
      </c>
      <c r="U216" s="17">
        <v>0.37665869995498502</v>
      </c>
      <c r="V216" s="17">
        <v>0.31486394657363098</v>
      </c>
      <c r="W216" s="17">
        <v>0.31228310522828701</v>
      </c>
      <c r="X216" s="17">
        <v>0.35534748042414399</v>
      </c>
      <c r="Y216" s="17">
        <v>0.353238324231954</v>
      </c>
      <c r="Z216" s="17">
        <v>0.32452258976516302</v>
      </c>
      <c r="AA216" s="17">
        <v>0.3809900176928</v>
      </c>
      <c r="AB216" s="17">
        <v>0.32683529032682701</v>
      </c>
      <c r="AC216" s="17">
        <v>0.30415786394795502</v>
      </c>
      <c r="AD216" s="17">
        <v>0.28173591802637199</v>
      </c>
      <c r="AE216" s="17"/>
      <c r="AF216" s="17">
        <v>0.349688031233026</v>
      </c>
      <c r="AG216" s="17">
        <v>0.31871496840046998</v>
      </c>
      <c r="AH216" s="17">
        <v>0.40436178102940401</v>
      </c>
      <c r="AI216" s="17"/>
      <c r="AJ216" s="17">
        <v>0.361657001124642</v>
      </c>
      <c r="AK216" s="17">
        <v>0.33724453662244902</v>
      </c>
      <c r="AL216" s="17">
        <v>0.33764570726531601</v>
      </c>
      <c r="AM216" s="17">
        <v>0.28690177354771101</v>
      </c>
      <c r="AN216" s="17">
        <v>0.35733829357861002</v>
      </c>
      <c r="AO216" s="17"/>
      <c r="AP216" s="17">
        <v>0.38273512855312602</v>
      </c>
      <c r="AQ216" s="17">
        <v>0.34524230890122098</v>
      </c>
      <c r="AR216" s="17">
        <v>0.34566572800051798</v>
      </c>
      <c r="AS216" s="17"/>
      <c r="AT216" s="17">
        <v>0.33768292111869602</v>
      </c>
      <c r="AU216" s="17">
        <v>0.342650403934675</v>
      </c>
      <c r="AV216" s="17">
        <v>0.33802627181108302</v>
      </c>
      <c r="AW216" s="17">
        <v>0.352460591896682</v>
      </c>
      <c r="AX216" s="17">
        <v>0.201957462733733</v>
      </c>
      <c r="AY216" s="17"/>
      <c r="AZ216" s="17">
        <v>0.34679217144969399</v>
      </c>
      <c r="BA216" s="17">
        <v>0.33379697329795899</v>
      </c>
      <c r="BB216" s="17">
        <v>0.33815421166805598</v>
      </c>
      <c r="BC216" s="17">
        <v>0.35056419720979398</v>
      </c>
      <c r="BD216" s="17">
        <v>0.33474601844210899</v>
      </c>
      <c r="BE216" s="17"/>
      <c r="BF216" s="17">
        <v>0.31172492191664097</v>
      </c>
      <c r="BG216" s="17">
        <v>0.34863911055154601</v>
      </c>
      <c r="BH216" s="17">
        <v>0.374996083777207</v>
      </c>
      <c r="BI216" s="17">
        <v>0.33850873183816999</v>
      </c>
      <c r="BJ216" s="17"/>
      <c r="BK216" s="17">
        <v>0.23592863639565401</v>
      </c>
      <c r="BL216" s="17">
        <v>0.36009057460095301</v>
      </c>
      <c r="BM216" s="17">
        <v>0.34887529721524202</v>
      </c>
      <c r="BN216" s="17">
        <v>0.34367572395065699</v>
      </c>
      <c r="BO216" s="17">
        <v>0.32308237327886602</v>
      </c>
      <c r="BP216" s="17"/>
      <c r="BQ216" s="17">
        <v>0.34807155344558</v>
      </c>
      <c r="BR216" s="17">
        <v>0.33664695863910099</v>
      </c>
      <c r="BS216" s="17"/>
      <c r="BT216" s="17">
        <v>0.32974651373741098</v>
      </c>
      <c r="BU216" s="17">
        <v>0.36195020578593201</v>
      </c>
      <c r="BV216" s="17">
        <v>0.33648071907565202</v>
      </c>
      <c r="BW216" s="17">
        <v>0.36511232389331999</v>
      </c>
      <c r="BX216" s="17">
        <v>0.33522341091303098</v>
      </c>
      <c r="BY216" s="17">
        <v>0.38215701422903398</v>
      </c>
    </row>
    <row r="217" spans="2:77" x14ac:dyDescent="0.35">
      <c r="B217" t="s">
        <v>185</v>
      </c>
      <c r="C217" s="17">
        <v>0.134398829825879</v>
      </c>
      <c r="D217" s="17">
        <v>0.15069844071643199</v>
      </c>
      <c r="E217" s="17">
        <v>0.119332613050832</v>
      </c>
      <c r="F217" s="17"/>
      <c r="G217" s="17">
        <v>0.12765756604905901</v>
      </c>
      <c r="H217" s="17">
        <v>0.122120107865466</v>
      </c>
      <c r="I217" s="17">
        <v>0.111118659837557</v>
      </c>
      <c r="J217" s="17">
        <v>0.13656048365580301</v>
      </c>
      <c r="K217" s="17">
        <v>0.15539011985805701</v>
      </c>
      <c r="L217" s="17">
        <v>0.15190967346630299</v>
      </c>
      <c r="M217" s="17"/>
      <c r="N217" s="17">
        <v>0.122396450074009</v>
      </c>
      <c r="O217" s="17">
        <v>0.11998928521129</v>
      </c>
      <c r="P217" s="17">
        <v>0.16359165567134101</v>
      </c>
      <c r="Q217" s="17">
        <v>0.136522090966858</v>
      </c>
      <c r="R217" s="17"/>
      <c r="S217" s="17">
        <v>0.115135161728908</v>
      </c>
      <c r="T217" s="17">
        <v>0.13016256720804001</v>
      </c>
      <c r="U217" s="17">
        <v>0.167266372231613</v>
      </c>
      <c r="V217" s="17">
        <v>0.16981172244257101</v>
      </c>
      <c r="W217" s="17">
        <v>0.16983435030753499</v>
      </c>
      <c r="X217" s="17">
        <v>0.13815148627193999</v>
      </c>
      <c r="Y217" s="17">
        <v>0.10791046503234</v>
      </c>
      <c r="Z217" s="17">
        <v>0.13321737353052401</v>
      </c>
      <c r="AA217" s="17">
        <v>0.125596284051948</v>
      </c>
      <c r="AB217" s="17">
        <v>0.12128130881909099</v>
      </c>
      <c r="AC217" s="17">
        <v>0.112579753453875</v>
      </c>
      <c r="AD217" s="17">
        <v>0.134729093511125</v>
      </c>
      <c r="AE217" s="17"/>
      <c r="AF217" s="17">
        <v>0.176913586633167</v>
      </c>
      <c r="AG217" s="17">
        <v>0.110307986088671</v>
      </c>
      <c r="AH217" s="17">
        <v>0.12175064090247301</v>
      </c>
      <c r="AI217" s="17"/>
      <c r="AJ217" s="17">
        <v>0.17900641927285499</v>
      </c>
      <c r="AK217" s="17">
        <v>9.5206990589051105E-2</v>
      </c>
      <c r="AL217" s="17">
        <v>8.7597738217152402E-2</v>
      </c>
      <c r="AM217" s="17">
        <v>0.22476845610013901</v>
      </c>
      <c r="AN217" s="17">
        <v>0.13655310120844799</v>
      </c>
      <c r="AO217" s="17"/>
      <c r="AP217" s="17">
        <v>0.179898352591704</v>
      </c>
      <c r="AQ217" s="17">
        <v>9.6423617895623703E-2</v>
      </c>
      <c r="AR217" s="17">
        <v>0.11135357306216299</v>
      </c>
      <c r="AS217" s="17"/>
      <c r="AT217" s="17">
        <v>0.14684912697145799</v>
      </c>
      <c r="AU217" s="17">
        <v>0.16179336683923901</v>
      </c>
      <c r="AV217" s="17">
        <v>0.11205461547798599</v>
      </c>
      <c r="AW217" s="17">
        <v>9.62350643505199E-2</v>
      </c>
      <c r="AX217" s="17">
        <v>0.128813024249818</v>
      </c>
      <c r="AY217" s="17"/>
      <c r="AZ217" s="17">
        <v>0.120477459410762</v>
      </c>
      <c r="BA217" s="17">
        <v>0.14616417851365199</v>
      </c>
      <c r="BB217" s="17">
        <v>0.105679500690864</v>
      </c>
      <c r="BC217" s="17">
        <v>0.16179114164014899</v>
      </c>
      <c r="BD217" s="17">
        <v>0.135603154449706</v>
      </c>
      <c r="BE217" s="17"/>
      <c r="BF217" s="17">
        <v>0.121539496806505</v>
      </c>
      <c r="BG217" s="17">
        <v>0.14260307185864399</v>
      </c>
      <c r="BH217" s="17">
        <v>0.13421419516878599</v>
      </c>
      <c r="BI217" s="17">
        <v>0.12972220002576401</v>
      </c>
      <c r="BJ217" s="17"/>
      <c r="BK217" s="17">
        <v>0.19094590151351701</v>
      </c>
      <c r="BL217" s="17">
        <v>0.133729079591838</v>
      </c>
      <c r="BM217" s="17">
        <v>0.12795071364483401</v>
      </c>
      <c r="BN217" s="17">
        <v>0.13501436382231</v>
      </c>
      <c r="BO217" s="17">
        <v>0.14048890594462499</v>
      </c>
      <c r="BP217" s="17"/>
      <c r="BQ217" s="17">
        <v>0.13998841317715099</v>
      </c>
      <c r="BR217" s="17">
        <v>0.12682819165236101</v>
      </c>
      <c r="BS217" s="17"/>
      <c r="BT217" s="17">
        <v>0.15743724744850601</v>
      </c>
      <c r="BU217" s="17">
        <v>0.12408308877781001</v>
      </c>
      <c r="BV217" s="17">
        <v>0.15680207257286999</v>
      </c>
      <c r="BW217" s="17">
        <v>0.13008350419345199</v>
      </c>
      <c r="BX217" s="17">
        <v>0.10493453999838601</v>
      </c>
      <c r="BY217" s="17">
        <v>8.7678629494595206E-2</v>
      </c>
    </row>
    <row r="218" spans="2:77" x14ac:dyDescent="0.35">
      <c r="B218" t="s">
        <v>186</v>
      </c>
      <c r="C218" s="17">
        <v>7.1607548251411995E-2</v>
      </c>
      <c r="D218" s="17">
        <v>9.6846501151298198E-2</v>
      </c>
      <c r="E218" s="17">
        <v>4.7400415901676603E-2</v>
      </c>
      <c r="F218" s="17"/>
      <c r="G218" s="17">
        <v>5.2123093978948903E-2</v>
      </c>
      <c r="H218" s="17">
        <v>5.9890464507885703E-2</v>
      </c>
      <c r="I218" s="17">
        <v>6.5912166031166106E-2</v>
      </c>
      <c r="J218" s="17">
        <v>7.2916089546355506E-2</v>
      </c>
      <c r="K218" s="17">
        <v>0.12697385518753801</v>
      </c>
      <c r="L218" s="17">
        <v>6.0622747946382102E-2</v>
      </c>
      <c r="M218" s="17"/>
      <c r="N218" s="17">
        <v>4.9938635541498702E-2</v>
      </c>
      <c r="O218" s="17">
        <v>7.7396923437084195E-2</v>
      </c>
      <c r="P218" s="17">
        <v>8.4044520922328905E-2</v>
      </c>
      <c r="Q218" s="17">
        <v>7.6292288598799898E-2</v>
      </c>
      <c r="R218" s="17"/>
      <c r="S218" s="17">
        <v>5.6500583919729702E-2</v>
      </c>
      <c r="T218" s="17">
        <v>6.4735209343672301E-2</v>
      </c>
      <c r="U218" s="17">
        <v>6.29893795515616E-2</v>
      </c>
      <c r="V218" s="17">
        <v>8.5978180522943995E-2</v>
      </c>
      <c r="W218" s="17">
        <v>6.2417097546788598E-2</v>
      </c>
      <c r="X218" s="17">
        <v>7.7417075961004195E-2</v>
      </c>
      <c r="Y218" s="17">
        <v>8.1428642501679499E-2</v>
      </c>
      <c r="Z218" s="17">
        <v>6.18423347217055E-2</v>
      </c>
      <c r="AA218" s="17">
        <v>7.2178480227802502E-2</v>
      </c>
      <c r="AB218" s="17">
        <v>8.0482655722489804E-2</v>
      </c>
      <c r="AC218" s="17">
        <v>9.7703481819935004E-2</v>
      </c>
      <c r="AD218" s="17">
        <v>7.0389616396601198E-2</v>
      </c>
      <c r="AE218" s="17"/>
      <c r="AF218" s="17">
        <v>0.118045291790064</v>
      </c>
      <c r="AG218" s="17">
        <v>3.8218254443632201E-2</v>
      </c>
      <c r="AH218" s="17">
        <v>6.0498064303421799E-2</v>
      </c>
      <c r="AI218" s="17"/>
      <c r="AJ218" s="17">
        <v>0.10718249131731999</v>
      </c>
      <c r="AK218" s="17">
        <v>3.8296806098239898E-2</v>
      </c>
      <c r="AL218" s="17">
        <v>3.3961293798197699E-2</v>
      </c>
      <c r="AM218" s="17">
        <v>0.30128325139886403</v>
      </c>
      <c r="AN218" s="17">
        <v>7.2448237409196703E-2</v>
      </c>
      <c r="AO218" s="17"/>
      <c r="AP218" s="17">
        <v>7.5787539617279298E-2</v>
      </c>
      <c r="AQ218" s="17">
        <v>3.3321212956563401E-2</v>
      </c>
      <c r="AR218" s="17">
        <v>3.12461983205564E-2</v>
      </c>
      <c r="AS218" s="17"/>
      <c r="AT218" s="17">
        <v>8.1422023150950096E-2</v>
      </c>
      <c r="AU218" s="17">
        <v>9.2524590962164796E-2</v>
      </c>
      <c r="AV218" s="17">
        <v>5.9210957072523399E-2</v>
      </c>
      <c r="AW218" s="17">
        <v>3.9808808068302698E-2</v>
      </c>
      <c r="AX218" s="17">
        <v>2.69327433316503E-2</v>
      </c>
      <c r="AY218" s="17"/>
      <c r="AZ218" s="17">
        <v>8.1115259970381798E-2</v>
      </c>
      <c r="BA218" s="17">
        <v>5.7488668867264101E-2</v>
      </c>
      <c r="BB218" s="17">
        <v>6.3211633520081106E-2</v>
      </c>
      <c r="BC218" s="17">
        <v>5.6457159899058897E-2</v>
      </c>
      <c r="BD218" s="17">
        <v>8.4125727680825602E-2</v>
      </c>
      <c r="BE218" s="17"/>
      <c r="BF218" s="17">
        <v>7.8164838955912905E-2</v>
      </c>
      <c r="BG218" s="17">
        <v>8.0422963450498999E-2</v>
      </c>
      <c r="BH218" s="17">
        <v>5.2373795488081E-2</v>
      </c>
      <c r="BI218" s="17">
        <v>6.5660267413955906E-2</v>
      </c>
      <c r="BJ218" s="17"/>
      <c r="BK218" s="17">
        <v>0.12857444699025999</v>
      </c>
      <c r="BL218" s="17">
        <v>7.7080804234168798E-2</v>
      </c>
      <c r="BM218" s="17">
        <v>7.12208654241821E-2</v>
      </c>
      <c r="BN218" s="17">
        <v>6.5119501207864097E-2</v>
      </c>
      <c r="BO218" s="17">
        <v>6.8007641979216493E-2</v>
      </c>
      <c r="BP218" s="17"/>
      <c r="BQ218" s="17">
        <v>6.8493804646131903E-2</v>
      </c>
      <c r="BR218" s="17">
        <v>7.5824861907771199E-2</v>
      </c>
      <c r="BS218" s="17"/>
      <c r="BT218" s="17">
        <v>7.6399251868643103E-2</v>
      </c>
      <c r="BU218" s="17">
        <v>5.7558373604474598E-2</v>
      </c>
      <c r="BV218" s="17">
        <v>7.6662409804311896E-2</v>
      </c>
      <c r="BW218" s="17">
        <v>8.5497648514000102E-2</v>
      </c>
      <c r="BX218" s="17">
        <v>7.2137433678690299E-2</v>
      </c>
      <c r="BY218" s="17">
        <v>7.3431747644098697E-2</v>
      </c>
    </row>
    <row r="219" spans="2:77" x14ac:dyDescent="0.35">
      <c r="B219" t="s">
        <v>145</v>
      </c>
      <c r="C219" s="17">
        <v>1.3771319699625599E-2</v>
      </c>
      <c r="D219" s="17">
        <v>9.0081269362224207E-3</v>
      </c>
      <c r="E219" s="17">
        <v>1.85152911311595E-2</v>
      </c>
      <c r="F219" s="17"/>
      <c r="G219" s="17">
        <v>1.5167449924767099E-2</v>
      </c>
      <c r="H219" s="17">
        <v>9.3743853817502693E-3</v>
      </c>
      <c r="I219" s="17">
        <v>1.7046082916353199E-2</v>
      </c>
      <c r="J219" s="17">
        <v>1.3873762259105599E-2</v>
      </c>
      <c r="K219" s="17">
        <v>1.7793200462816301E-2</v>
      </c>
      <c r="L219" s="17">
        <v>1.0978900361810101E-2</v>
      </c>
      <c r="M219" s="17"/>
      <c r="N219" s="17">
        <v>5.9446796313861999E-3</v>
      </c>
      <c r="O219" s="17">
        <v>1.36552696347294E-2</v>
      </c>
      <c r="P219" s="17">
        <v>1.58777060931037E-2</v>
      </c>
      <c r="Q219" s="17">
        <v>2.0691966480171801E-2</v>
      </c>
      <c r="R219" s="17"/>
      <c r="S219" s="17">
        <v>1.4143379801268299E-2</v>
      </c>
      <c r="T219" s="17">
        <v>1.28935440640334E-2</v>
      </c>
      <c r="U219" s="17">
        <v>6.39156983364963E-3</v>
      </c>
      <c r="V219" s="17">
        <v>1.7306412574889001E-2</v>
      </c>
      <c r="W219" s="17">
        <v>2.0732501932502902E-2</v>
      </c>
      <c r="X219" s="17">
        <v>1.9349580590850401E-2</v>
      </c>
      <c r="Y219" s="17">
        <v>6.1958297572223897E-3</v>
      </c>
      <c r="Z219" s="17">
        <v>9.8485431309923502E-3</v>
      </c>
      <c r="AA219" s="17">
        <v>9.0103087317415492E-3</v>
      </c>
      <c r="AB219" s="17">
        <v>2.0949948438464702E-2</v>
      </c>
      <c r="AC219" s="17">
        <v>1.00444674613043E-2</v>
      </c>
      <c r="AD219" s="17">
        <v>1.9473362796552901E-2</v>
      </c>
      <c r="AE219" s="17"/>
      <c r="AF219" s="17">
        <v>1.29762823687184E-2</v>
      </c>
      <c r="AG219" s="17">
        <v>1.1831419130617899E-2</v>
      </c>
      <c r="AH219" s="17">
        <v>1.9273191547851402E-2</v>
      </c>
      <c r="AI219" s="17"/>
      <c r="AJ219" s="17">
        <v>1.1133994312548801E-2</v>
      </c>
      <c r="AK219" s="17">
        <v>1.20549468363935E-2</v>
      </c>
      <c r="AL219" s="17">
        <v>0</v>
      </c>
      <c r="AM219" s="17">
        <v>0</v>
      </c>
      <c r="AN219" s="17">
        <v>2.7273382781277201E-2</v>
      </c>
      <c r="AO219" s="17"/>
      <c r="AP219" s="17">
        <v>7.5594783780851601E-3</v>
      </c>
      <c r="AQ219" s="17">
        <v>8.8576673292291297E-3</v>
      </c>
      <c r="AR219" s="17">
        <v>0</v>
      </c>
      <c r="AS219" s="17"/>
      <c r="AT219" s="17">
        <v>2.0067212820059299E-2</v>
      </c>
      <c r="AU219" s="17">
        <v>1.27642510935384E-2</v>
      </c>
      <c r="AV219" s="17">
        <v>8.0407598006081004E-3</v>
      </c>
      <c r="AW219" s="17">
        <v>1.3149338440385299E-2</v>
      </c>
      <c r="AX219" s="17">
        <v>1.7906521694069699E-2</v>
      </c>
      <c r="AY219" s="17"/>
      <c r="AZ219" s="17">
        <v>1.09423043258083E-2</v>
      </c>
      <c r="BA219" s="17">
        <v>2.3446102421099201E-2</v>
      </c>
      <c r="BB219" s="17">
        <v>5.78933510525503E-3</v>
      </c>
      <c r="BC219" s="17">
        <v>8.7867545256544392E-3</v>
      </c>
      <c r="BD219" s="17">
        <v>2.0867649112129301E-2</v>
      </c>
      <c r="BE219" s="17"/>
      <c r="BF219" s="17">
        <v>1.40156077055297E-2</v>
      </c>
      <c r="BG219" s="17">
        <v>1.4872060513687901E-2</v>
      </c>
      <c r="BH219" s="17">
        <v>1.00938090982443E-2</v>
      </c>
      <c r="BI219" s="17">
        <v>8.8365603541912807E-3</v>
      </c>
      <c r="BJ219" s="17"/>
      <c r="BK219" s="17">
        <v>3.37841425425386E-2</v>
      </c>
      <c r="BL219" s="17">
        <v>1.19383743071673E-2</v>
      </c>
      <c r="BM219" s="17">
        <v>1.88784144583816E-2</v>
      </c>
      <c r="BN219" s="17">
        <v>8.8546592673754993E-3</v>
      </c>
      <c r="BO219" s="17">
        <v>6.8613877544444297E-3</v>
      </c>
      <c r="BP219" s="17"/>
      <c r="BQ219" s="17">
        <v>1.5560031792996899E-2</v>
      </c>
      <c r="BR219" s="17">
        <v>1.1348653965081E-2</v>
      </c>
      <c r="BS219" s="17"/>
      <c r="BT219" s="17">
        <v>7.5319243267052199E-3</v>
      </c>
      <c r="BU219" s="17">
        <v>1.6061090562492501E-2</v>
      </c>
      <c r="BV219" s="17">
        <v>2.5879644872140499E-2</v>
      </c>
      <c r="BW219" s="17">
        <v>9.7264309116392896E-3</v>
      </c>
      <c r="BX219" s="17">
        <v>1.6718368166228799E-2</v>
      </c>
      <c r="BY219" s="17">
        <v>3.3200565993053502E-2</v>
      </c>
    </row>
    <row r="220" spans="2:77"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row>
    <row r="221" spans="2:77"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row>
    <row r="222" spans="2:77" x14ac:dyDescent="0.3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row>
    <row r="223" spans="2:77" x14ac:dyDescent="0.35">
      <c r="B223" s="6" t="s">
        <v>192</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row>
    <row r="224" spans="2:77" x14ac:dyDescent="0.35">
      <c r="B224" s="24" t="s">
        <v>94</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row>
    <row r="225" spans="2:77" x14ac:dyDescent="0.35">
      <c r="B225" t="s">
        <v>183</v>
      </c>
      <c r="C225" s="17">
        <v>0.68968216850720399</v>
      </c>
      <c r="D225" s="17">
        <v>0.64251267354486696</v>
      </c>
      <c r="E225" s="17">
        <v>0.73378804406980902</v>
      </c>
      <c r="F225" s="17"/>
      <c r="G225" s="17">
        <v>0.66901675656274795</v>
      </c>
      <c r="H225" s="17">
        <v>0.72435095524667403</v>
      </c>
      <c r="I225" s="17">
        <v>0.70031409423458602</v>
      </c>
      <c r="J225" s="17">
        <v>0.70873033664460405</v>
      </c>
      <c r="K225" s="17">
        <v>0.69569426105328402</v>
      </c>
      <c r="L225" s="17">
        <v>0.64722745778971102</v>
      </c>
      <c r="M225" s="17"/>
      <c r="N225" s="17">
        <v>0.60470587106248197</v>
      </c>
      <c r="O225" s="17">
        <v>0.69039778833518395</v>
      </c>
      <c r="P225" s="17">
        <v>0.71727660775566104</v>
      </c>
      <c r="Q225" s="17">
        <v>0.75601930034569298</v>
      </c>
      <c r="R225" s="17"/>
      <c r="S225" s="17">
        <v>0.66203390649865801</v>
      </c>
      <c r="T225" s="17">
        <v>0.68046622735302498</v>
      </c>
      <c r="U225" s="17">
        <v>0.63594976669613201</v>
      </c>
      <c r="V225" s="17">
        <v>0.65541672209008905</v>
      </c>
      <c r="W225" s="17">
        <v>0.68634822677254304</v>
      </c>
      <c r="X225" s="17">
        <v>0.66328359395750303</v>
      </c>
      <c r="Y225" s="17">
        <v>0.71512844456139701</v>
      </c>
      <c r="Z225" s="17">
        <v>0.71427838581540803</v>
      </c>
      <c r="AA225" s="17">
        <v>0.70842670634611604</v>
      </c>
      <c r="AB225" s="17">
        <v>0.73079131183461199</v>
      </c>
      <c r="AC225" s="17">
        <v>0.75031826210698704</v>
      </c>
      <c r="AD225" s="17">
        <v>0.79851305786503701</v>
      </c>
      <c r="AE225" s="17"/>
      <c r="AF225" s="17">
        <v>0.71152214673161096</v>
      </c>
      <c r="AG225" s="17">
        <v>0.66700243466236897</v>
      </c>
      <c r="AH225" s="17">
        <v>0.70214136060705001</v>
      </c>
      <c r="AI225" s="17"/>
      <c r="AJ225" s="17">
        <v>0.64336550009534399</v>
      </c>
      <c r="AK225" s="17">
        <v>0.72449394198189798</v>
      </c>
      <c r="AL225" s="17">
        <v>0.57586803898834005</v>
      </c>
      <c r="AM225" s="17">
        <v>0.77265675056220195</v>
      </c>
      <c r="AN225" s="17">
        <v>0.74494372522643504</v>
      </c>
      <c r="AO225" s="17"/>
      <c r="AP225" s="17">
        <v>0.60103494694779003</v>
      </c>
      <c r="AQ225" s="17">
        <v>0.74000196799760198</v>
      </c>
      <c r="AR225" s="17">
        <v>0.646950838103451</v>
      </c>
      <c r="AS225" s="17"/>
      <c r="AT225" s="17">
        <v>0.74043141561080095</v>
      </c>
      <c r="AU225" s="17">
        <v>0.69503693678601297</v>
      </c>
      <c r="AV225" s="17">
        <v>0.67783533843105004</v>
      </c>
      <c r="AW225" s="17">
        <v>0.59717157968321399</v>
      </c>
      <c r="AX225" s="17">
        <v>0.57595616464743005</v>
      </c>
      <c r="AY225" s="17"/>
      <c r="AZ225" s="17">
        <v>0.68670142483770202</v>
      </c>
      <c r="BA225" s="17">
        <v>0.71595521183518895</v>
      </c>
      <c r="BB225" s="17">
        <v>0.731613622761075</v>
      </c>
      <c r="BC225" s="17">
        <v>0.64079383783920996</v>
      </c>
      <c r="BD225" s="17">
        <v>0.73267764732611795</v>
      </c>
      <c r="BE225" s="17"/>
      <c r="BF225" s="17">
        <v>0.78039553849990595</v>
      </c>
      <c r="BG225" s="17">
        <v>0.694515131785722</v>
      </c>
      <c r="BH225" s="17">
        <v>0.67311060451589599</v>
      </c>
      <c r="BI225" s="17">
        <v>0.60481365229084905</v>
      </c>
      <c r="BJ225" s="17"/>
      <c r="BK225" s="17">
        <v>0.86444029133254896</v>
      </c>
      <c r="BL225" s="17">
        <v>0.79872961100512296</v>
      </c>
      <c r="BM225" s="17">
        <v>0.72306493687905704</v>
      </c>
      <c r="BN225" s="17">
        <v>0.62321431286849005</v>
      </c>
      <c r="BO225" s="17">
        <v>0.52818587488192603</v>
      </c>
      <c r="BP225" s="17"/>
      <c r="BQ225" s="17">
        <v>0.69945387687084004</v>
      </c>
      <c r="BR225" s="17">
        <v>0.67644718054671804</v>
      </c>
      <c r="BS225" s="17"/>
      <c r="BT225" s="17">
        <v>0.64596389030885204</v>
      </c>
      <c r="BU225" s="17">
        <v>0.68611675895712598</v>
      </c>
      <c r="BV225" s="17">
        <v>0.72268138796882497</v>
      </c>
      <c r="BW225" s="17">
        <v>0.76383955244338397</v>
      </c>
      <c r="BX225" s="17">
        <v>0.72896184303107503</v>
      </c>
      <c r="BY225" s="17">
        <v>0.70619011000953602</v>
      </c>
    </row>
    <row r="226" spans="2:77" x14ac:dyDescent="0.35">
      <c r="B226" t="s">
        <v>184</v>
      </c>
      <c r="C226" s="17">
        <v>0.26440728029912702</v>
      </c>
      <c r="D226" s="17">
        <v>0.28844553134487999</v>
      </c>
      <c r="E226" s="17">
        <v>0.242613821604757</v>
      </c>
      <c r="F226" s="17"/>
      <c r="G226" s="17">
        <v>0.26557038039537101</v>
      </c>
      <c r="H226" s="17">
        <v>0.21378432153166099</v>
      </c>
      <c r="I226" s="17">
        <v>0.26746338400011099</v>
      </c>
      <c r="J226" s="17">
        <v>0.258089345470424</v>
      </c>
      <c r="K226" s="17">
        <v>0.25629242134636399</v>
      </c>
      <c r="L226" s="17">
        <v>0.312732310950809</v>
      </c>
      <c r="M226" s="17"/>
      <c r="N226" s="17">
        <v>0.338012278584437</v>
      </c>
      <c r="O226" s="17">
        <v>0.26758925339867601</v>
      </c>
      <c r="P226" s="17">
        <v>0.240851634726446</v>
      </c>
      <c r="Q226" s="17">
        <v>0.20305056524210199</v>
      </c>
      <c r="R226" s="17"/>
      <c r="S226" s="17">
        <v>0.26831890534853903</v>
      </c>
      <c r="T226" s="17">
        <v>0.27933001404590202</v>
      </c>
      <c r="U226" s="17">
        <v>0.32009244937006598</v>
      </c>
      <c r="V226" s="17">
        <v>0.27734847064922002</v>
      </c>
      <c r="W226" s="17">
        <v>0.26066051431375997</v>
      </c>
      <c r="X226" s="17">
        <v>0.29283251991417703</v>
      </c>
      <c r="Y226" s="17">
        <v>0.25297395835414099</v>
      </c>
      <c r="Z226" s="17">
        <v>0.24416878473957401</v>
      </c>
      <c r="AA226" s="17">
        <v>0.25025625223079301</v>
      </c>
      <c r="AB226" s="17">
        <v>0.237507649435937</v>
      </c>
      <c r="AC226" s="17">
        <v>0.21453723348553999</v>
      </c>
      <c r="AD226" s="17">
        <v>0.190318499636526</v>
      </c>
      <c r="AE226" s="17"/>
      <c r="AF226" s="17">
        <v>0.24535770873440399</v>
      </c>
      <c r="AG226" s="17">
        <v>0.28900122571396603</v>
      </c>
      <c r="AH226" s="17">
        <v>0.24679843314509201</v>
      </c>
      <c r="AI226" s="17"/>
      <c r="AJ226" s="17">
        <v>0.30203948003673903</v>
      </c>
      <c r="AK226" s="17">
        <v>0.240386477436726</v>
      </c>
      <c r="AL226" s="17">
        <v>0.36348140749693703</v>
      </c>
      <c r="AM226" s="17">
        <v>0.18705384356051899</v>
      </c>
      <c r="AN226" s="17">
        <v>0.220686196785017</v>
      </c>
      <c r="AO226" s="17"/>
      <c r="AP226" s="17">
        <v>0.34015249703835099</v>
      </c>
      <c r="AQ226" s="17">
        <v>0.22746586565620899</v>
      </c>
      <c r="AR226" s="17">
        <v>0.30922012775077701</v>
      </c>
      <c r="AS226" s="17"/>
      <c r="AT226" s="17">
        <v>0.21942656103302199</v>
      </c>
      <c r="AU226" s="17">
        <v>0.25899024063329401</v>
      </c>
      <c r="AV226" s="17">
        <v>0.27694038667234699</v>
      </c>
      <c r="AW226" s="17">
        <v>0.33933163435490599</v>
      </c>
      <c r="AX226" s="17">
        <v>0.31946180244177103</v>
      </c>
      <c r="AY226" s="17"/>
      <c r="AZ226" s="17">
        <v>0.25784004326964299</v>
      </c>
      <c r="BA226" s="17">
        <v>0.25202153868548299</v>
      </c>
      <c r="BB226" s="17">
        <v>0.206989249168058</v>
      </c>
      <c r="BC226" s="17">
        <v>0.31242947963892898</v>
      </c>
      <c r="BD226" s="17">
        <v>0.24567613262559801</v>
      </c>
      <c r="BE226" s="17"/>
      <c r="BF226" s="17">
        <v>0.18934200671932599</v>
      </c>
      <c r="BG226" s="17">
        <v>0.26374860713480103</v>
      </c>
      <c r="BH226" s="17">
        <v>0.27102414601073699</v>
      </c>
      <c r="BI226" s="17">
        <v>0.33105660875440901</v>
      </c>
      <c r="BJ226" s="17"/>
      <c r="BK226" s="17">
        <v>8.9419296828969E-2</v>
      </c>
      <c r="BL226" s="17">
        <v>0.17642750956266401</v>
      </c>
      <c r="BM226" s="17">
        <v>0.244326515519002</v>
      </c>
      <c r="BN226" s="17">
        <v>0.32059009529455201</v>
      </c>
      <c r="BO226" s="17">
        <v>0.36198959816168802</v>
      </c>
      <c r="BP226" s="17"/>
      <c r="BQ226" s="17">
        <v>0.257106119792882</v>
      </c>
      <c r="BR226" s="17">
        <v>0.274296111177188</v>
      </c>
      <c r="BS226" s="17"/>
      <c r="BT226" s="17">
        <v>0.30183880963812498</v>
      </c>
      <c r="BU226" s="17">
        <v>0.27224809588742699</v>
      </c>
      <c r="BV226" s="17">
        <v>0.22615446074270601</v>
      </c>
      <c r="BW226" s="17">
        <v>0.18693120784428999</v>
      </c>
      <c r="BX226" s="17">
        <v>0.23694793627747901</v>
      </c>
      <c r="BY226" s="17">
        <v>0.22761847536143001</v>
      </c>
    </row>
    <row r="227" spans="2:77" x14ac:dyDescent="0.35">
      <c r="B227" t="s">
        <v>185</v>
      </c>
      <c r="C227" s="17">
        <v>3.6667082900234398E-2</v>
      </c>
      <c r="D227" s="17">
        <v>5.7503574889804898E-2</v>
      </c>
      <c r="E227" s="17">
        <v>1.6538025329008402E-2</v>
      </c>
      <c r="F227" s="17"/>
      <c r="G227" s="17">
        <v>4.8017851485816401E-2</v>
      </c>
      <c r="H227" s="17">
        <v>4.3090471777607699E-2</v>
      </c>
      <c r="I227" s="17">
        <v>2.8101244737073101E-2</v>
      </c>
      <c r="J227" s="17">
        <v>2.3520388913953701E-2</v>
      </c>
      <c r="K227" s="17">
        <v>4.0441566648007403E-2</v>
      </c>
      <c r="L227" s="17">
        <v>3.9018549317893898E-2</v>
      </c>
      <c r="M227" s="17"/>
      <c r="N227" s="17">
        <v>4.9088040932309403E-2</v>
      </c>
      <c r="O227" s="17">
        <v>3.4412681477132799E-2</v>
      </c>
      <c r="P227" s="17">
        <v>3.06025663065853E-2</v>
      </c>
      <c r="Q227" s="17">
        <v>3.0495628034601201E-2</v>
      </c>
      <c r="R227" s="17"/>
      <c r="S227" s="17">
        <v>5.5166338751550199E-2</v>
      </c>
      <c r="T227" s="17">
        <v>3.7062114656943701E-2</v>
      </c>
      <c r="U227" s="17">
        <v>4.0331448757273201E-2</v>
      </c>
      <c r="V227" s="17">
        <v>5.9235695511339198E-2</v>
      </c>
      <c r="W227" s="17">
        <v>3.8904860806909899E-2</v>
      </c>
      <c r="X227" s="17">
        <v>3.3652568816984398E-2</v>
      </c>
      <c r="Y227" s="17">
        <v>2.3570583289226201E-2</v>
      </c>
      <c r="Z227" s="17">
        <v>3.6702304139891798E-2</v>
      </c>
      <c r="AA227" s="17">
        <v>2.68837260511544E-2</v>
      </c>
      <c r="AB227" s="17">
        <v>2.2303536759600801E-2</v>
      </c>
      <c r="AC227" s="17">
        <v>2.99156187315276E-2</v>
      </c>
      <c r="AD227" s="17">
        <v>0</v>
      </c>
      <c r="AE227" s="17"/>
      <c r="AF227" s="17">
        <v>3.5353927840495999E-2</v>
      </c>
      <c r="AG227" s="17">
        <v>3.5685513235226798E-2</v>
      </c>
      <c r="AH227" s="17">
        <v>3.54763777147186E-2</v>
      </c>
      <c r="AI227" s="17"/>
      <c r="AJ227" s="17">
        <v>4.7918425205442303E-2</v>
      </c>
      <c r="AK227" s="17">
        <v>2.8449737396168701E-2</v>
      </c>
      <c r="AL227" s="17">
        <v>4.6169192847103302E-2</v>
      </c>
      <c r="AM227" s="17">
        <v>4.0289405877279201E-2</v>
      </c>
      <c r="AN227" s="17">
        <v>1.6320430336207399E-2</v>
      </c>
      <c r="AO227" s="17"/>
      <c r="AP227" s="17">
        <v>5.41094300387241E-2</v>
      </c>
      <c r="AQ227" s="17">
        <v>2.6604321403795199E-2</v>
      </c>
      <c r="AR227" s="17">
        <v>3.3900445388019999E-2</v>
      </c>
      <c r="AS227" s="17"/>
      <c r="AT227" s="17">
        <v>3.2846327971072099E-2</v>
      </c>
      <c r="AU227" s="17">
        <v>3.8136546376636299E-2</v>
      </c>
      <c r="AV227" s="17">
        <v>3.8101017966532202E-2</v>
      </c>
      <c r="AW227" s="17">
        <v>4.3178559530976601E-2</v>
      </c>
      <c r="AX227" s="17">
        <v>9.1459504555562801E-2</v>
      </c>
      <c r="AY227" s="17"/>
      <c r="AZ227" s="17">
        <v>4.0596859515244499E-2</v>
      </c>
      <c r="BA227" s="17">
        <v>2.6524291899873501E-2</v>
      </c>
      <c r="BB227" s="17">
        <v>5.1609515638674802E-2</v>
      </c>
      <c r="BC227" s="17">
        <v>4.47623763277697E-2</v>
      </c>
      <c r="BD227" s="17">
        <v>1.7894025527204298E-2</v>
      </c>
      <c r="BE227" s="17"/>
      <c r="BF227" s="17">
        <v>2.1842657095296401E-2</v>
      </c>
      <c r="BG227" s="17">
        <v>3.2568225384006597E-2</v>
      </c>
      <c r="BH227" s="17">
        <v>4.9705619491651198E-2</v>
      </c>
      <c r="BI227" s="17">
        <v>5.1165447622592397E-2</v>
      </c>
      <c r="BJ227" s="17"/>
      <c r="BK227" s="17">
        <v>3.9690818158336597E-2</v>
      </c>
      <c r="BL227" s="17">
        <v>1.7415727570772001E-2</v>
      </c>
      <c r="BM227" s="17">
        <v>2.1147993258974099E-2</v>
      </c>
      <c r="BN227" s="17">
        <v>4.7487347323864899E-2</v>
      </c>
      <c r="BO227" s="17">
        <v>0.104086670659381</v>
      </c>
      <c r="BP227" s="17"/>
      <c r="BQ227" s="17">
        <v>3.6738336446250401E-2</v>
      </c>
      <c r="BR227" s="17">
        <v>3.6570575740117697E-2</v>
      </c>
      <c r="BS227" s="17"/>
      <c r="BT227" s="17">
        <v>4.8683268443524802E-2</v>
      </c>
      <c r="BU227" s="17">
        <v>2.82800645727183E-2</v>
      </c>
      <c r="BV227" s="17">
        <v>4.7094222246500499E-2</v>
      </c>
      <c r="BW227" s="17">
        <v>3.8280606217266998E-2</v>
      </c>
      <c r="BX227" s="17">
        <v>1.9309002951192901E-2</v>
      </c>
      <c r="BY227" s="17">
        <v>4.3668396648141497E-2</v>
      </c>
    </row>
    <row r="228" spans="2:77" x14ac:dyDescent="0.35">
      <c r="B228" t="s">
        <v>186</v>
      </c>
      <c r="C228" s="17">
        <v>3.9962334234801E-3</v>
      </c>
      <c r="D228" s="17">
        <v>5.9539113164627597E-3</v>
      </c>
      <c r="E228" s="17">
        <v>2.1085675408542598E-3</v>
      </c>
      <c r="F228" s="17"/>
      <c r="G228" s="17">
        <v>1.1508938586885301E-2</v>
      </c>
      <c r="H228" s="17">
        <v>7.6299948420684898E-3</v>
      </c>
      <c r="I228" s="17">
        <v>1.78569319960884E-3</v>
      </c>
      <c r="J228" s="17">
        <v>4.6238276687249396E-3</v>
      </c>
      <c r="K228" s="17">
        <v>0</v>
      </c>
      <c r="L228" s="17">
        <v>0</v>
      </c>
      <c r="M228" s="17"/>
      <c r="N228" s="17">
        <v>4.3466205736760804E-3</v>
      </c>
      <c r="O228" s="17">
        <v>5.1469235399942796E-3</v>
      </c>
      <c r="P228" s="17">
        <v>2.6232411123457899E-3</v>
      </c>
      <c r="Q228" s="17">
        <v>3.6847832664621701E-3</v>
      </c>
      <c r="R228" s="17"/>
      <c r="S228" s="17">
        <v>7.7428729916922999E-3</v>
      </c>
      <c r="T228" s="17">
        <v>0</v>
      </c>
      <c r="U228" s="17">
        <v>0</v>
      </c>
      <c r="V228" s="17">
        <v>7.9991117493514001E-3</v>
      </c>
      <c r="W228" s="17">
        <v>7.1263177489323901E-3</v>
      </c>
      <c r="X228" s="17">
        <v>3.3693372371046298E-3</v>
      </c>
      <c r="Y228" s="17">
        <v>2.1311840380132899E-3</v>
      </c>
      <c r="Z228" s="17">
        <v>0</v>
      </c>
      <c r="AA228" s="17">
        <v>6.4014215239046801E-3</v>
      </c>
      <c r="AB228" s="17">
        <v>2.8183442172653398E-3</v>
      </c>
      <c r="AC228" s="17">
        <v>5.2288856759455304E-3</v>
      </c>
      <c r="AD228" s="17">
        <v>0</v>
      </c>
      <c r="AE228" s="17"/>
      <c r="AF228" s="17">
        <v>3.1674834551942599E-3</v>
      </c>
      <c r="AG228" s="17">
        <v>3.9751471947219799E-3</v>
      </c>
      <c r="AH228" s="17">
        <v>4.45718839278664E-3</v>
      </c>
      <c r="AI228" s="17"/>
      <c r="AJ228" s="17">
        <v>4.2457344827030096E-3</v>
      </c>
      <c r="AK228" s="17">
        <v>3.3024872610236699E-3</v>
      </c>
      <c r="AL228" s="17">
        <v>7.7118784129322198E-3</v>
      </c>
      <c r="AM228" s="17">
        <v>0</v>
      </c>
      <c r="AN228" s="17">
        <v>2.8747186413619601E-3</v>
      </c>
      <c r="AO228" s="17"/>
      <c r="AP228" s="17">
        <v>3.27588387035884E-3</v>
      </c>
      <c r="AQ228" s="17">
        <v>4.0686293749945604E-3</v>
      </c>
      <c r="AR228" s="17">
        <v>7.1186205949078599E-3</v>
      </c>
      <c r="AS228" s="17"/>
      <c r="AT228" s="17">
        <v>2.0989227260816801E-3</v>
      </c>
      <c r="AU228" s="17">
        <v>2.7184497573378799E-3</v>
      </c>
      <c r="AV228" s="17">
        <v>4.39831765107791E-3</v>
      </c>
      <c r="AW228" s="17">
        <v>7.8647597981298008E-3</v>
      </c>
      <c r="AX228" s="17">
        <v>1.3122528355235899E-2</v>
      </c>
      <c r="AY228" s="17"/>
      <c r="AZ228" s="17">
        <v>7.8011325743686296E-3</v>
      </c>
      <c r="BA228" s="17">
        <v>0</v>
      </c>
      <c r="BB228" s="17">
        <v>9.7876124321919205E-3</v>
      </c>
      <c r="BC228" s="17">
        <v>0</v>
      </c>
      <c r="BD228" s="17">
        <v>0</v>
      </c>
      <c r="BE228" s="17"/>
      <c r="BF228" s="17">
        <v>3.0076879174677699E-3</v>
      </c>
      <c r="BG228" s="17">
        <v>3.7830625602321699E-3</v>
      </c>
      <c r="BH228" s="17">
        <v>2.3625379127903598E-3</v>
      </c>
      <c r="BI228" s="17">
        <v>7.3402651704217101E-3</v>
      </c>
      <c r="BJ228" s="17"/>
      <c r="BK228" s="17">
        <v>0</v>
      </c>
      <c r="BL228" s="17">
        <v>1.79252832835051E-3</v>
      </c>
      <c r="BM228" s="17">
        <v>5.5880956547922104E-3</v>
      </c>
      <c r="BN228" s="17">
        <v>3.3369063571218301E-3</v>
      </c>
      <c r="BO228" s="17">
        <v>5.7378562970057199E-3</v>
      </c>
      <c r="BP228" s="17"/>
      <c r="BQ228" s="17">
        <v>2.4843715033763302E-3</v>
      </c>
      <c r="BR228" s="17">
        <v>6.0439280093063201E-3</v>
      </c>
      <c r="BS228" s="17"/>
      <c r="BT228" s="17">
        <v>1.8339020009750201E-3</v>
      </c>
      <c r="BU228" s="17">
        <v>6.0123166723011698E-3</v>
      </c>
      <c r="BV228" s="17">
        <v>4.0699290419679299E-3</v>
      </c>
      <c r="BW228" s="17">
        <v>8.3194713390691601E-3</v>
      </c>
      <c r="BX228" s="17">
        <v>4.2867440746411E-3</v>
      </c>
      <c r="BY228" s="17">
        <v>0</v>
      </c>
    </row>
    <row r="229" spans="2:77" x14ac:dyDescent="0.35">
      <c r="B229" t="s">
        <v>145</v>
      </c>
      <c r="C229" s="17">
        <v>5.2472348699541599E-3</v>
      </c>
      <c r="D229" s="17">
        <v>5.5843089039848198E-3</v>
      </c>
      <c r="E229" s="17">
        <v>4.9515414555711696E-3</v>
      </c>
      <c r="F229" s="17"/>
      <c r="G229" s="17">
        <v>5.8860729691789602E-3</v>
      </c>
      <c r="H229" s="17">
        <v>1.1144256601989E-2</v>
      </c>
      <c r="I229" s="17">
        <v>2.33558382862149E-3</v>
      </c>
      <c r="J229" s="17">
        <v>5.0361013022935204E-3</v>
      </c>
      <c r="K229" s="17">
        <v>7.5717509523447104E-3</v>
      </c>
      <c r="L229" s="17">
        <v>1.02168194158648E-3</v>
      </c>
      <c r="M229" s="17"/>
      <c r="N229" s="17">
        <v>3.8471888470954199E-3</v>
      </c>
      <c r="O229" s="17">
        <v>2.45335324901234E-3</v>
      </c>
      <c r="P229" s="17">
        <v>8.6459500989617705E-3</v>
      </c>
      <c r="Q229" s="17">
        <v>6.7497231111413201E-3</v>
      </c>
      <c r="R229" s="17"/>
      <c r="S229" s="17">
        <v>6.7379764095603298E-3</v>
      </c>
      <c r="T229" s="17">
        <v>3.1416439441286801E-3</v>
      </c>
      <c r="U229" s="17">
        <v>3.6263351765288198E-3</v>
      </c>
      <c r="V229" s="17">
        <v>0</v>
      </c>
      <c r="W229" s="17">
        <v>6.9600803578548096E-3</v>
      </c>
      <c r="X229" s="17">
        <v>6.8619800742302098E-3</v>
      </c>
      <c r="Y229" s="17">
        <v>6.1958297572223897E-3</v>
      </c>
      <c r="Z229" s="17">
        <v>4.8505253051260898E-3</v>
      </c>
      <c r="AA229" s="17">
        <v>8.0318938480316206E-3</v>
      </c>
      <c r="AB229" s="17">
        <v>6.5791577525852298E-3</v>
      </c>
      <c r="AC229" s="17">
        <v>0</v>
      </c>
      <c r="AD229" s="17">
        <v>1.11684424984364E-2</v>
      </c>
      <c r="AE229" s="17"/>
      <c r="AF229" s="17">
        <v>4.59873323829494E-3</v>
      </c>
      <c r="AG229" s="17">
        <v>4.3356791937166402E-3</v>
      </c>
      <c r="AH229" s="17">
        <v>1.11266401403535E-2</v>
      </c>
      <c r="AI229" s="17"/>
      <c r="AJ229" s="17">
        <v>2.43086017977173E-3</v>
      </c>
      <c r="AK229" s="17">
        <v>3.3673559241836799E-3</v>
      </c>
      <c r="AL229" s="17">
        <v>6.7694822546876697E-3</v>
      </c>
      <c r="AM229" s="17">
        <v>0</v>
      </c>
      <c r="AN229" s="17">
        <v>1.51749290109792E-2</v>
      </c>
      <c r="AO229" s="17"/>
      <c r="AP229" s="17">
        <v>1.42724210477606E-3</v>
      </c>
      <c r="AQ229" s="17">
        <v>1.8592155673997099E-3</v>
      </c>
      <c r="AR229" s="17">
        <v>2.8099681628443E-3</v>
      </c>
      <c r="AS229" s="17"/>
      <c r="AT229" s="17">
        <v>5.1967726590235299E-3</v>
      </c>
      <c r="AU229" s="17">
        <v>5.1178264467184103E-3</v>
      </c>
      <c r="AV229" s="17">
        <v>2.7249392789926801E-3</v>
      </c>
      <c r="AW229" s="17">
        <v>1.2453466632773099E-2</v>
      </c>
      <c r="AX229" s="17">
        <v>0</v>
      </c>
      <c r="AY229" s="17"/>
      <c r="AZ229" s="17">
        <v>7.0605398030416404E-3</v>
      </c>
      <c r="BA229" s="17">
        <v>5.4989575794545196E-3</v>
      </c>
      <c r="BB229" s="17">
        <v>0</v>
      </c>
      <c r="BC229" s="17">
        <v>2.0143061940913198E-3</v>
      </c>
      <c r="BD229" s="17">
        <v>3.7521945210793098E-3</v>
      </c>
      <c r="BE229" s="17"/>
      <c r="BF229" s="17">
        <v>5.4121097680038099E-3</v>
      </c>
      <c r="BG229" s="17">
        <v>5.3849731352377996E-3</v>
      </c>
      <c r="BH229" s="17">
        <v>3.7970920689257099E-3</v>
      </c>
      <c r="BI229" s="17">
        <v>5.6240261617283797E-3</v>
      </c>
      <c r="BJ229" s="17"/>
      <c r="BK229" s="17">
        <v>6.4495936801455302E-3</v>
      </c>
      <c r="BL229" s="17">
        <v>5.6346235330900002E-3</v>
      </c>
      <c r="BM229" s="17">
        <v>5.8724586881749403E-3</v>
      </c>
      <c r="BN229" s="17">
        <v>5.3713381559716703E-3</v>
      </c>
      <c r="BO229" s="17">
        <v>0</v>
      </c>
      <c r="BP229" s="17"/>
      <c r="BQ229" s="17">
        <v>4.2172953866510899E-3</v>
      </c>
      <c r="BR229" s="17">
        <v>6.6422045266696199E-3</v>
      </c>
      <c r="BS229" s="17"/>
      <c r="BT229" s="17">
        <v>1.68012960852346E-3</v>
      </c>
      <c r="BU229" s="17">
        <v>7.3427639104276798E-3</v>
      </c>
      <c r="BV229" s="17">
        <v>0</v>
      </c>
      <c r="BW229" s="17">
        <v>2.6291621559891599E-3</v>
      </c>
      <c r="BX229" s="17">
        <v>1.0494473665612E-2</v>
      </c>
      <c r="BY229" s="17">
        <v>2.2523017980892401E-2</v>
      </c>
    </row>
    <row r="230" spans="2:77" x14ac:dyDescent="0.3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row>
    <row r="231" spans="2:77" x14ac:dyDescent="0.35">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row>
    <row r="232" spans="2:77" x14ac:dyDescent="0.35">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row>
    <row r="233" spans="2:77" x14ac:dyDescent="0.35">
      <c r="B233" s="6" t="s">
        <v>193</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row>
    <row r="234" spans="2:77" x14ac:dyDescent="0.35">
      <c r="B234" s="24" t="s">
        <v>94</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row>
    <row r="235" spans="2:77" x14ac:dyDescent="0.35">
      <c r="B235" t="s">
        <v>183</v>
      </c>
      <c r="C235" s="17">
        <v>0.46610132386663999</v>
      </c>
      <c r="D235" s="17">
        <v>0.45168040235764301</v>
      </c>
      <c r="E235" s="17">
        <v>0.48125221183686301</v>
      </c>
      <c r="F235" s="17"/>
      <c r="G235" s="17">
        <v>0.221218643566061</v>
      </c>
      <c r="H235" s="17">
        <v>0.30063515206858499</v>
      </c>
      <c r="I235" s="17">
        <v>0.39871031985858302</v>
      </c>
      <c r="J235" s="17">
        <v>0.51340776355158901</v>
      </c>
      <c r="K235" s="17">
        <v>0.63291322588980603</v>
      </c>
      <c r="L235" s="17">
        <v>0.66786761789557902</v>
      </c>
      <c r="M235" s="17"/>
      <c r="N235" s="17">
        <v>0.40978654383422802</v>
      </c>
      <c r="O235" s="17">
        <v>0.424743109127735</v>
      </c>
      <c r="P235" s="17">
        <v>0.53016449247674102</v>
      </c>
      <c r="Q235" s="17">
        <v>0.51222454592371103</v>
      </c>
      <c r="R235" s="17"/>
      <c r="S235" s="17">
        <v>0.40712780943447802</v>
      </c>
      <c r="T235" s="17">
        <v>0.477632100909059</v>
      </c>
      <c r="U235" s="17">
        <v>0.47769083983642502</v>
      </c>
      <c r="V235" s="17">
        <v>0.54064477761754803</v>
      </c>
      <c r="W235" s="17">
        <v>0.46645610003034799</v>
      </c>
      <c r="X235" s="17">
        <v>0.48415844723471202</v>
      </c>
      <c r="Y235" s="17">
        <v>0.49098583444802302</v>
      </c>
      <c r="Z235" s="17">
        <v>0.46457167756641798</v>
      </c>
      <c r="AA235" s="17">
        <v>0.48771041136811799</v>
      </c>
      <c r="AB235" s="17">
        <v>0.38225626680208902</v>
      </c>
      <c r="AC235" s="17">
        <v>0.516302526762769</v>
      </c>
      <c r="AD235" s="17">
        <v>0.405944537633947</v>
      </c>
      <c r="AE235" s="17"/>
      <c r="AF235" s="17">
        <v>0.70833743778085001</v>
      </c>
      <c r="AG235" s="17">
        <v>0.32416985319449398</v>
      </c>
      <c r="AH235" s="17">
        <v>0.393279863977121</v>
      </c>
      <c r="AI235" s="17"/>
      <c r="AJ235" s="17">
        <v>0.68212732193237102</v>
      </c>
      <c r="AK235" s="17">
        <v>0.31612272893487298</v>
      </c>
      <c r="AL235" s="17">
        <v>0.30714062830047301</v>
      </c>
      <c r="AM235" s="17">
        <v>0.725185820774921</v>
      </c>
      <c r="AN235" s="17">
        <v>0.41270682242710199</v>
      </c>
      <c r="AO235" s="17"/>
      <c r="AP235" s="17">
        <v>0.64734991654381902</v>
      </c>
      <c r="AQ235" s="17">
        <v>0.33554273946052798</v>
      </c>
      <c r="AR235" s="17">
        <v>0.29006465026347</v>
      </c>
      <c r="AS235" s="17"/>
      <c r="AT235" s="17">
        <v>0.62203182354079101</v>
      </c>
      <c r="AU235" s="17">
        <v>0.47233483757133699</v>
      </c>
      <c r="AV235" s="17">
        <v>0.35348935461213599</v>
      </c>
      <c r="AW235" s="17">
        <v>0.32754949512994502</v>
      </c>
      <c r="AX235" s="17">
        <v>0.32539922103160601</v>
      </c>
      <c r="AY235" s="17"/>
      <c r="AZ235" s="17">
        <v>0.42141168866082201</v>
      </c>
      <c r="BA235" s="17">
        <v>0.41690169345830402</v>
      </c>
      <c r="BB235" s="17">
        <v>0.16837832682871801</v>
      </c>
      <c r="BC235" s="17">
        <v>0.651766716664269</v>
      </c>
      <c r="BD235" s="17">
        <v>0.49888723368552501</v>
      </c>
      <c r="BE235" s="17"/>
      <c r="BF235" s="17">
        <v>0.51144286533592198</v>
      </c>
      <c r="BG235" s="17">
        <v>0.49836639231517099</v>
      </c>
      <c r="BH235" s="17">
        <v>0.42819783235807501</v>
      </c>
      <c r="BI235" s="17">
        <v>0.41023627298501902</v>
      </c>
      <c r="BJ235" s="17"/>
      <c r="BK235" s="17">
        <v>0.48533121631000797</v>
      </c>
      <c r="BL235" s="17">
        <v>0.42688654307379098</v>
      </c>
      <c r="BM235" s="17">
        <v>0.46361020453426599</v>
      </c>
      <c r="BN235" s="17">
        <v>0.47265078866235399</v>
      </c>
      <c r="BO235" s="17">
        <v>0.52426789761800296</v>
      </c>
      <c r="BP235" s="17"/>
      <c r="BQ235" s="17">
        <v>0.53007349338351195</v>
      </c>
      <c r="BR235" s="17">
        <v>0.37945619879181702</v>
      </c>
      <c r="BS235" s="17"/>
      <c r="BT235" s="17">
        <v>0.58006428884113903</v>
      </c>
      <c r="BU235" s="17">
        <v>0.38337864928549598</v>
      </c>
      <c r="BV235" s="17">
        <v>0.52145501729253496</v>
      </c>
      <c r="BW235" s="17">
        <v>0.448372819810958</v>
      </c>
      <c r="BX235" s="17">
        <v>0.37778563613713401</v>
      </c>
      <c r="BY235" s="17">
        <v>0.25634083966193699</v>
      </c>
    </row>
    <row r="236" spans="2:77" x14ac:dyDescent="0.35">
      <c r="B236" t="s">
        <v>184</v>
      </c>
      <c r="C236" s="17">
        <v>0.24766578730959199</v>
      </c>
      <c r="D236" s="17">
        <v>0.25653061376612901</v>
      </c>
      <c r="E236" s="17">
        <v>0.24005692005037799</v>
      </c>
      <c r="F236" s="17"/>
      <c r="G236" s="17">
        <v>0.24000637924027499</v>
      </c>
      <c r="H236" s="17">
        <v>0.28554473771898198</v>
      </c>
      <c r="I236" s="17">
        <v>0.28244906956607402</v>
      </c>
      <c r="J236" s="17">
        <v>0.25011629150365</v>
      </c>
      <c r="K236" s="17">
        <v>0.203766027228649</v>
      </c>
      <c r="L236" s="17">
        <v>0.221244392547087</v>
      </c>
      <c r="M236" s="17"/>
      <c r="N236" s="17">
        <v>0.27266717837948901</v>
      </c>
      <c r="O236" s="17">
        <v>0.25701589967823901</v>
      </c>
      <c r="P236" s="17">
        <v>0.216848799795578</v>
      </c>
      <c r="Q236" s="17">
        <v>0.24039996987881701</v>
      </c>
      <c r="R236" s="17"/>
      <c r="S236" s="17">
        <v>0.26454640131225499</v>
      </c>
      <c r="T236" s="17">
        <v>0.26836296224929101</v>
      </c>
      <c r="U236" s="17">
        <v>0.26191059901435199</v>
      </c>
      <c r="V236" s="17">
        <v>0.210407817538419</v>
      </c>
      <c r="W236" s="17">
        <v>0.26231409421319302</v>
      </c>
      <c r="X236" s="17">
        <v>0.25882583262813702</v>
      </c>
      <c r="Y236" s="17">
        <v>0.23832087811755701</v>
      </c>
      <c r="Z236" s="17">
        <v>0.32859563185034601</v>
      </c>
      <c r="AA236" s="17">
        <v>0.23058487038924899</v>
      </c>
      <c r="AB236" s="17">
        <v>0.22783404400544799</v>
      </c>
      <c r="AC236" s="17">
        <v>0.168300581257009</v>
      </c>
      <c r="AD236" s="17">
        <v>0.256801465059673</v>
      </c>
      <c r="AE236" s="17"/>
      <c r="AF236" s="17">
        <v>0.190515945711873</v>
      </c>
      <c r="AG236" s="17">
        <v>0.29362457619011001</v>
      </c>
      <c r="AH236" s="17">
        <v>0.289783086686141</v>
      </c>
      <c r="AI236" s="17"/>
      <c r="AJ236" s="17">
        <v>0.21967402942397499</v>
      </c>
      <c r="AK236" s="17">
        <v>0.27452300959537901</v>
      </c>
      <c r="AL236" s="17">
        <v>0.28293461034398898</v>
      </c>
      <c r="AM236" s="17">
        <v>0.16164186402143299</v>
      </c>
      <c r="AN236" s="17">
        <v>0.29278065535073799</v>
      </c>
      <c r="AO236" s="17"/>
      <c r="AP236" s="17">
        <v>0.22800272563082799</v>
      </c>
      <c r="AQ236" s="17">
        <v>0.29195398654846899</v>
      </c>
      <c r="AR236" s="17">
        <v>0.31529971062947598</v>
      </c>
      <c r="AS236" s="17"/>
      <c r="AT236" s="17">
        <v>0.238280766333508</v>
      </c>
      <c r="AU236" s="17">
        <v>0.22099342120809901</v>
      </c>
      <c r="AV236" s="17">
        <v>0.25531432915930902</v>
      </c>
      <c r="AW236" s="17">
        <v>0.31808357126623399</v>
      </c>
      <c r="AX236" s="17">
        <v>0.23471726133109799</v>
      </c>
      <c r="AY236" s="17"/>
      <c r="AZ236" s="17">
        <v>0.25590317688194397</v>
      </c>
      <c r="BA236" s="17">
        <v>0.27595220038332402</v>
      </c>
      <c r="BB236" s="17">
        <v>0.23291995776028299</v>
      </c>
      <c r="BC236" s="17">
        <v>0.225641949471176</v>
      </c>
      <c r="BD236" s="17">
        <v>0.21815971634003001</v>
      </c>
      <c r="BE236" s="17"/>
      <c r="BF236" s="17">
        <v>0.24062229314212999</v>
      </c>
      <c r="BG236" s="17">
        <v>0.239560664441136</v>
      </c>
      <c r="BH236" s="17">
        <v>0.26140254927961298</v>
      </c>
      <c r="BI236" s="17">
        <v>0.26059944999284501</v>
      </c>
      <c r="BJ236" s="17"/>
      <c r="BK236" s="17">
        <v>0.202042610978483</v>
      </c>
      <c r="BL236" s="17">
        <v>0.231191243385965</v>
      </c>
      <c r="BM236" s="17">
        <v>0.24681489787437699</v>
      </c>
      <c r="BN236" s="17">
        <v>0.25925788674886002</v>
      </c>
      <c r="BO236" s="17">
        <v>0.25140373172013403</v>
      </c>
      <c r="BP236" s="17"/>
      <c r="BQ236" s="17">
        <v>0.25383551449737002</v>
      </c>
      <c r="BR236" s="17">
        <v>0.23930939127206899</v>
      </c>
      <c r="BS236" s="17"/>
      <c r="BT236" s="17">
        <v>0.233839849575495</v>
      </c>
      <c r="BU236" s="17">
        <v>0.28519651045848199</v>
      </c>
      <c r="BV236" s="17">
        <v>0.20261824868789499</v>
      </c>
      <c r="BW236" s="17">
        <v>0.25005718369823698</v>
      </c>
      <c r="BX236" s="17">
        <v>0.2456280622641</v>
      </c>
      <c r="BY236" s="17">
        <v>0.22106969930654599</v>
      </c>
    </row>
    <row r="237" spans="2:77" x14ac:dyDescent="0.35">
      <c r="B237" t="s">
        <v>185</v>
      </c>
      <c r="C237" s="17">
        <v>0.168675208236054</v>
      </c>
      <c r="D237" s="17">
        <v>0.18206850405198099</v>
      </c>
      <c r="E237" s="17">
        <v>0.15550358925236499</v>
      </c>
      <c r="F237" s="17"/>
      <c r="G237" s="17">
        <v>0.297202868428735</v>
      </c>
      <c r="H237" s="17">
        <v>0.25994835802250399</v>
      </c>
      <c r="I237" s="17">
        <v>0.191014823405253</v>
      </c>
      <c r="J237" s="17">
        <v>0.12910172964844899</v>
      </c>
      <c r="K237" s="17">
        <v>9.0166389968832306E-2</v>
      </c>
      <c r="L237" s="17">
        <v>7.5702094162054701E-2</v>
      </c>
      <c r="M237" s="17"/>
      <c r="N237" s="17">
        <v>0.18995271261615301</v>
      </c>
      <c r="O237" s="17">
        <v>0.181458752972913</v>
      </c>
      <c r="P237" s="17">
        <v>0.15098243626379701</v>
      </c>
      <c r="Q237" s="17">
        <v>0.14724452821164599</v>
      </c>
      <c r="R237" s="17"/>
      <c r="S237" s="17">
        <v>0.18291978852683699</v>
      </c>
      <c r="T237" s="17">
        <v>0.15704797643940399</v>
      </c>
      <c r="U237" s="17">
        <v>0.14662301210013601</v>
      </c>
      <c r="V237" s="17">
        <v>0.16567019717093601</v>
      </c>
      <c r="W237" s="17">
        <v>0.15386845248787301</v>
      </c>
      <c r="X237" s="17">
        <v>0.16440630695974801</v>
      </c>
      <c r="Y237" s="17">
        <v>0.20027147777308699</v>
      </c>
      <c r="Z237" s="17">
        <v>0.118081884270465</v>
      </c>
      <c r="AA237" s="17">
        <v>0.157212054781219</v>
      </c>
      <c r="AB237" s="17">
        <v>0.209124399703919</v>
      </c>
      <c r="AC237" s="17">
        <v>0.17464114101305001</v>
      </c>
      <c r="AD237" s="17">
        <v>0.16154662428253799</v>
      </c>
      <c r="AE237" s="17"/>
      <c r="AF237" s="17">
        <v>6.5028260957973594E-2</v>
      </c>
      <c r="AG237" s="17">
        <v>0.221127498626943</v>
      </c>
      <c r="AH237" s="17">
        <v>0.20284595139414199</v>
      </c>
      <c r="AI237" s="17"/>
      <c r="AJ237" s="17">
        <v>6.9579619878338203E-2</v>
      </c>
      <c r="AK237" s="17">
        <v>0.24216360308943699</v>
      </c>
      <c r="AL237" s="17">
        <v>0.26769058391153799</v>
      </c>
      <c r="AM237" s="17">
        <v>6.5135537296322502E-2</v>
      </c>
      <c r="AN237" s="17">
        <v>0.16774243814964199</v>
      </c>
      <c r="AO237" s="17"/>
      <c r="AP237" s="17">
        <v>8.6715725149759296E-2</v>
      </c>
      <c r="AQ237" s="17">
        <v>0.22193110380080799</v>
      </c>
      <c r="AR237" s="17">
        <v>0.28354046135843097</v>
      </c>
      <c r="AS237" s="17"/>
      <c r="AT237" s="17">
        <v>6.9842825389378804E-2</v>
      </c>
      <c r="AU237" s="17">
        <v>0.18254915530437499</v>
      </c>
      <c r="AV237" s="17">
        <v>0.23869791535798099</v>
      </c>
      <c r="AW237" s="17">
        <v>0.21137605242406499</v>
      </c>
      <c r="AX237" s="17">
        <v>0.229544767956748</v>
      </c>
      <c r="AY237" s="17"/>
      <c r="AZ237" s="17">
        <v>0.205001689921468</v>
      </c>
      <c r="BA237" s="17">
        <v>0.170518933205238</v>
      </c>
      <c r="BB237" s="17">
        <v>0.24993418088164701</v>
      </c>
      <c r="BC237" s="17">
        <v>7.9567817760171994E-2</v>
      </c>
      <c r="BD237" s="17">
        <v>0.152950669201533</v>
      </c>
      <c r="BE237" s="17"/>
      <c r="BF237" s="17">
        <v>0.137843118999318</v>
      </c>
      <c r="BG237" s="17">
        <v>0.15908051716591501</v>
      </c>
      <c r="BH237" s="17">
        <v>0.18615268257670201</v>
      </c>
      <c r="BI237" s="17">
        <v>0.19765813548398101</v>
      </c>
      <c r="BJ237" s="17"/>
      <c r="BK237" s="17">
        <v>0.186417408625173</v>
      </c>
      <c r="BL237" s="17">
        <v>0.17505570308866</v>
      </c>
      <c r="BM237" s="17">
        <v>0.175463603779038</v>
      </c>
      <c r="BN237" s="17">
        <v>0.156782988200244</v>
      </c>
      <c r="BO237" s="17">
        <v>0.170702303960894</v>
      </c>
      <c r="BP237" s="17"/>
      <c r="BQ237" s="17">
        <v>0.13256734140947901</v>
      </c>
      <c r="BR237" s="17">
        <v>0.217580390927234</v>
      </c>
      <c r="BS237" s="17"/>
      <c r="BT237" s="17">
        <v>0.10954853669498101</v>
      </c>
      <c r="BU237" s="17">
        <v>0.19255484416461</v>
      </c>
      <c r="BV237" s="17">
        <v>0.156208917116923</v>
      </c>
      <c r="BW237" s="17">
        <v>0.181779520894948</v>
      </c>
      <c r="BX237" s="17">
        <v>0.23310817299123299</v>
      </c>
      <c r="BY237" s="17">
        <v>0.27889186420208401</v>
      </c>
    </row>
    <row r="238" spans="2:77" x14ac:dyDescent="0.35">
      <c r="B238" t="s">
        <v>186</v>
      </c>
      <c r="C238" s="17">
        <v>8.2371537074273193E-2</v>
      </c>
      <c r="D238" s="17">
        <v>8.6016739881102602E-2</v>
      </c>
      <c r="E238" s="17">
        <v>7.7000962573400999E-2</v>
      </c>
      <c r="F238" s="17"/>
      <c r="G238" s="17">
        <v>0.16619923146523599</v>
      </c>
      <c r="H238" s="17">
        <v>9.6541317109822194E-2</v>
      </c>
      <c r="I238" s="17">
        <v>8.0174789541497593E-2</v>
      </c>
      <c r="J238" s="17">
        <v>8.1066559499424706E-2</v>
      </c>
      <c r="K238" s="17">
        <v>5.8867231721781599E-2</v>
      </c>
      <c r="L238" s="17">
        <v>3.3611783700582799E-2</v>
      </c>
      <c r="M238" s="17"/>
      <c r="N238" s="17">
        <v>0.102115721517541</v>
      </c>
      <c r="O238" s="17">
        <v>0.104877189512831</v>
      </c>
      <c r="P238" s="17">
        <v>6.4076763349082994E-2</v>
      </c>
      <c r="Q238" s="17">
        <v>5.39663754991428E-2</v>
      </c>
      <c r="R238" s="17"/>
      <c r="S238" s="17">
        <v>9.9633765755534898E-2</v>
      </c>
      <c r="T238" s="17">
        <v>6.8619947488149896E-2</v>
      </c>
      <c r="U238" s="17">
        <v>7.7938865217570805E-2</v>
      </c>
      <c r="V238" s="17">
        <v>5.4194821052913802E-2</v>
      </c>
      <c r="W238" s="17">
        <v>6.6197308113447997E-2</v>
      </c>
      <c r="X238" s="17">
        <v>6.6660452504957501E-2</v>
      </c>
      <c r="Y238" s="17">
        <v>4.9573077828435202E-2</v>
      </c>
      <c r="Z238" s="17">
        <v>6.2764658984203206E-2</v>
      </c>
      <c r="AA238" s="17">
        <v>0.10107328420160699</v>
      </c>
      <c r="AB238" s="17">
        <v>0.125688965399681</v>
      </c>
      <c r="AC238" s="17">
        <v>0.10435366232245601</v>
      </c>
      <c r="AD238" s="17">
        <v>0.12133825032098</v>
      </c>
      <c r="AE238" s="17"/>
      <c r="AF238" s="17">
        <v>2.1270253831253801E-2</v>
      </c>
      <c r="AG238" s="17">
        <v>0.12630154545090899</v>
      </c>
      <c r="AH238" s="17">
        <v>6.2595231590384603E-2</v>
      </c>
      <c r="AI238" s="17"/>
      <c r="AJ238" s="17">
        <v>1.81500954876644E-2</v>
      </c>
      <c r="AK238" s="17">
        <v>0.126818715736353</v>
      </c>
      <c r="AL238" s="17">
        <v>0.117229625494275</v>
      </c>
      <c r="AM238" s="17">
        <v>1.3698776192168201E-2</v>
      </c>
      <c r="AN238" s="17">
        <v>6.7151021357394494E-2</v>
      </c>
      <c r="AO238" s="17"/>
      <c r="AP238" s="17">
        <v>2.4574547732338699E-2</v>
      </c>
      <c r="AQ238" s="17">
        <v>0.111715464667661</v>
      </c>
      <c r="AR238" s="17">
        <v>8.1769550017926906E-2</v>
      </c>
      <c r="AS238" s="17"/>
      <c r="AT238" s="17">
        <v>3.9516376113814901E-2</v>
      </c>
      <c r="AU238" s="17">
        <v>7.7091306835532697E-2</v>
      </c>
      <c r="AV238" s="17">
        <v>0.11969689483099</v>
      </c>
      <c r="AW238" s="17">
        <v>0.105763279613229</v>
      </c>
      <c r="AX238" s="17">
        <v>0.19243222798647899</v>
      </c>
      <c r="AY238" s="17"/>
      <c r="AZ238" s="17">
        <v>8.7525133774569705E-2</v>
      </c>
      <c r="BA238" s="17">
        <v>8.0835409006179901E-2</v>
      </c>
      <c r="BB238" s="17">
        <v>0.22114335911455199</v>
      </c>
      <c r="BC238" s="17">
        <v>4.02476892573818E-2</v>
      </c>
      <c r="BD238" s="17">
        <v>8.5423302530868606E-2</v>
      </c>
      <c r="BE238" s="17"/>
      <c r="BF238" s="17">
        <v>6.8328479624049407E-2</v>
      </c>
      <c r="BG238" s="17">
        <v>7.1762650372714204E-2</v>
      </c>
      <c r="BH238" s="17">
        <v>9.2010002224777898E-2</v>
      </c>
      <c r="BI238" s="17">
        <v>0.102967420592012</v>
      </c>
      <c r="BJ238" s="17"/>
      <c r="BK238" s="17">
        <v>0.101236306286991</v>
      </c>
      <c r="BL238" s="17">
        <v>0.112440647627221</v>
      </c>
      <c r="BM238" s="17">
        <v>8.08218230894934E-2</v>
      </c>
      <c r="BN238" s="17">
        <v>7.9022783764049004E-2</v>
      </c>
      <c r="BO238" s="17">
        <v>3.2076127364562897E-2</v>
      </c>
      <c r="BP238" s="17"/>
      <c r="BQ238" s="17">
        <v>5.6697836610584897E-2</v>
      </c>
      <c r="BR238" s="17">
        <v>0.11714448607083899</v>
      </c>
      <c r="BS238" s="17"/>
      <c r="BT238" s="17">
        <v>5.8083611300786799E-2</v>
      </c>
      <c r="BU238" s="17">
        <v>0.108055858577231</v>
      </c>
      <c r="BV238" s="17">
        <v>9.1466311347844206E-2</v>
      </c>
      <c r="BW238" s="17">
        <v>8.5631604466794298E-2</v>
      </c>
      <c r="BX238" s="17">
        <v>9.14047405936151E-2</v>
      </c>
      <c r="BY238" s="17">
        <v>0.102581504122531</v>
      </c>
    </row>
    <row r="239" spans="2:77" x14ac:dyDescent="0.35">
      <c r="B239" t="s">
        <v>145</v>
      </c>
      <c r="C239" s="17">
        <v>3.5186143513439898E-2</v>
      </c>
      <c r="D239" s="17">
        <v>2.37037399431448E-2</v>
      </c>
      <c r="E239" s="17">
        <v>4.6186316286992699E-2</v>
      </c>
      <c r="F239" s="17"/>
      <c r="G239" s="17">
        <v>7.5372877299692997E-2</v>
      </c>
      <c r="H239" s="17">
        <v>5.7330435080106698E-2</v>
      </c>
      <c r="I239" s="17">
        <v>4.7650997628592699E-2</v>
      </c>
      <c r="J239" s="17">
        <v>2.6307655796887E-2</v>
      </c>
      <c r="K239" s="17">
        <v>1.4287125190930301E-2</v>
      </c>
      <c r="L239" s="17">
        <v>1.57411169469607E-3</v>
      </c>
      <c r="M239" s="17"/>
      <c r="N239" s="17">
        <v>2.5477843652589201E-2</v>
      </c>
      <c r="O239" s="17">
        <v>3.1905048708282001E-2</v>
      </c>
      <c r="P239" s="17">
        <v>3.7927508114800501E-2</v>
      </c>
      <c r="Q239" s="17">
        <v>4.61645804866831E-2</v>
      </c>
      <c r="R239" s="17"/>
      <c r="S239" s="17">
        <v>4.5772234970894797E-2</v>
      </c>
      <c r="T239" s="17">
        <v>2.8337012914095801E-2</v>
      </c>
      <c r="U239" s="17">
        <v>3.5836683831515601E-2</v>
      </c>
      <c r="V239" s="17">
        <v>2.9082386620184201E-2</v>
      </c>
      <c r="W239" s="17">
        <v>5.11640451551384E-2</v>
      </c>
      <c r="X239" s="17">
        <v>2.5948960672445301E-2</v>
      </c>
      <c r="Y239" s="17">
        <v>2.08487318328975E-2</v>
      </c>
      <c r="Z239" s="17">
        <v>2.59861473285674E-2</v>
      </c>
      <c r="AA239" s="17">
        <v>2.3419379259806201E-2</v>
      </c>
      <c r="AB239" s="17">
        <v>5.5096324088864002E-2</v>
      </c>
      <c r="AC239" s="17">
        <v>3.64020886447151E-2</v>
      </c>
      <c r="AD239" s="17">
        <v>5.4369122702862101E-2</v>
      </c>
      <c r="AE239" s="17"/>
      <c r="AF239" s="17">
        <v>1.48481017180496E-2</v>
      </c>
      <c r="AG239" s="17">
        <v>3.4776526537543803E-2</v>
      </c>
      <c r="AH239" s="17">
        <v>5.1495866352210699E-2</v>
      </c>
      <c r="AI239" s="17"/>
      <c r="AJ239" s="17">
        <v>1.0468933277651001E-2</v>
      </c>
      <c r="AK239" s="17">
        <v>4.0371942643958401E-2</v>
      </c>
      <c r="AL239" s="17">
        <v>2.5004551949725298E-2</v>
      </c>
      <c r="AM239" s="17">
        <v>3.43380017151554E-2</v>
      </c>
      <c r="AN239" s="17">
        <v>5.9619062715123697E-2</v>
      </c>
      <c r="AO239" s="17"/>
      <c r="AP239" s="17">
        <v>1.33570849432547E-2</v>
      </c>
      <c r="AQ239" s="17">
        <v>3.8856705522533001E-2</v>
      </c>
      <c r="AR239" s="17">
        <v>2.93256277306965E-2</v>
      </c>
      <c r="AS239" s="17"/>
      <c r="AT239" s="17">
        <v>3.03282086225076E-2</v>
      </c>
      <c r="AU239" s="17">
        <v>4.7031279080656303E-2</v>
      </c>
      <c r="AV239" s="17">
        <v>3.2801506039584601E-2</v>
      </c>
      <c r="AW239" s="17">
        <v>3.7227601566527997E-2</v>
      </c>
      <c r="AX239" s="17">
        <v>1.7906521694069699E-2</v>
      </c>
      <c r="AY239" s="17"/>
      <c r="AZ239" s="17">
        <v>3.0158310761196901E-2</v>
      </c>
      <c r="BA239" s="17">
        <v>5.5791763946953898E-2</v>
      </c>
      <c r="BB239" s="17">
        <v>0.12762417541480001</v>
      </c>
      <c r="BC239" s="17">
        <v>2.7758268470013999E-3</v>
      </c>
      <c r="BD239" s="17">
        <v>4.4579078242043699E-2</v>
      </c>
      <c r="BE239" s="17"/>
      <c r="BF239" s="17">
        <v>4.1763242898581403E-2</v>
      </c>
      <c r="BG239" s="17">
        <v>3.1229775705062999E-2</v>
      </c>
      <c r="BH239" s="17">
        <v>3.2236933560832098E-2</v>
      </c>
      <c r="BI239" s="17">
        <v>2.8538720946144101E-2</v>
      </c>
      <c r="BJ239" s="17"/>
      <c r="BK239" s="17">
        <v>2.49724577993444E-2</v>
      </c>
      <c r="BL239" s="17">
        <v>5.4425862824362799E-2</v>
      </c>
      <c r="BM239" s="17">
        <v>3.3289470722824899E-2</v>
      </c>
      <c r="BN239" s="17">
        <v>3.22855526244923E-2</v>
      </c>
      <c r="BO239" s="17">
        <v>2.1549939336407101E-2</v>
      </c>
      <c r="BP239" s="17"/>
      <c r="BQ239" s="17">
        <v>2.6825814099054001E-2</v>
      </c>
      <c r="BR239" s="17">
        <v>4.6509532938041998E-2</v>
      </c>
      <c r="BS239" s="17"/>
      <c r="BT239" s="17">
        <v>1.8463713587599101E-2</v>
      </c>
      <c r="BU239" s="17">
        <v>3.0814137514182001E-2</v>
      </c>
      <c r="BV239" s="17">
        <v>2.8251505554802801E-2</v>
      </c>
      <c r="BW239" s="17">
        <v>3.4158871129063101E-2</v>
      </c>
      <c r="BX239" s="17">
        <v>5.2073388013918399E-2</v>
      </c>
      <c r="BY239" s="17">
        <v>0.14111609270690101</v>
      </c>
    </row>
    <row r="240" spans="2:77"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row>
    <row r="241" spans="2:77" x14ac:dyDescent="0.35">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row>
    <row r="242" spans="2:77" x14ac:dyDescent="0.35">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row>
    <row r="243" spans="2:77" x14ac:dyDescent="0.35">
      <c r="B243" s="6" t="s">
        <v>194</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row>
    <row r="244" spans="2:77" x14ac:dyDescent="0.35">
      <c r="B244" s="24" t="s">
        <v>94</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row>
    <row r="245" spans="2:77" x14ac:dyDescent="0.35">
      <c r="B245" t="s">
        <v>183</v>
      </c>
      <c r="C245" s="17">
        <v>0.56989750766252201</v>
      </c>
      <c r="D245" s="17">
        <v>0.54695991195659499</v>
      </c>
      <c r="E245" s="17">
        <v>0.59208061638309495</v>
      </c>
      <c r="F245" s="17"/>
      <c r="G245" s="17">
        <v>0.53437889811808703</v>
      </c>
      <c r="H245" s="17">
        <v>0.54313977621215204</v>
      </c>
      <c r="I245" s="17">
        <v>0.53223765173453497</v>
      </c>
      <c r="J245" s="17">
        <v>0.56320075293183502</v>
      </c>
      <c r="K245" s="17">
        <v>0.62153500943357498</v>
      </c>
      <c r="L245" s="17">
        <v>0.616681155373076</v>
      </c>
      <c r="M245" s="17"/>
      <c r="N245" s="17">
        <v>0.54057879098095596</v>
      </c>
      <c r="O245" s="17">
        <v>0.55629292695749699</v>
      </c>
      <c r="P245" s="17">
        <v>0.57454406258359803</v>
      </c>
      <c r="Q245" s="17">
        <v>0.612406886238958</v>
      </c>
      <c r="R245" s="17"/>
      <c r="S245" s="17">
        <v>0.62716087911088203</v>
      </c>
      <c r="T245" s="17">
        <v>0.55035054794320404</v>
      </c>
      <c r="U245" s="17">
        <v>0.60381074084773101</v>
      </c>
      <c r="V245" s="17">
        <v>0.59970455500613895</v>
      </c>
      <c r="W245" s="17">
        <v>0.53460251395738501</v>
      </c>
      <c r="X245" s="17">
        <v>0.58087015004923703</v>
      </c>
      <c r="Y245" s="17">
        <v>0.59767499899772003</v>
      </c>
      <c r="Z245" s="17">
        <v>0.60054304128017599</v>
      </c>
      <c r="AA245" s="17">
        <v>0.57958379611413502</v>
      </c>
      <c r="AB245" s="17">
        <v>0.44345197831216698</v>
      </c>
      <c r="AC245" s="17">
        <v>0.51347128039351297</v>
      </c>
      <c r="AD245" s="17">
        <v>0.57996746919132502</v>
      </c>
      <c r="AE245" s="17"/>
      <c r="AF245" s="17">
        <v>0.65351925541124001</v>
      </c>
      <c r="AG245" s="17">
        <v>0.50142534129713601</v>
      </c>
      <c r="AH245" s="17">
        <v>0.57985886450758795</v>
      </c>
      <c r="AI245" s="17"/>
      <c r="AJ245" s="17">
        <v>0.64395084719276097</v>
      </c>
      <c r="AK245" s="17">
        <v>0.52958405530362795</v>
      </c>
      <c r="AL245" s="17">
        <v>0.46446173332985102</v>
      </c>
      <c r="AM245" s="17">
        <v>0.62756521892877903</v>
      </c>
      <c r="AN245" s="17">
        <v>0.59089957042414998</v>
      </c>
      <c r="AO245" s="17"/>
      <c r="AP245" s="17">
        <v>0.61373445617245004</v>
      </c>
      <c r="AQ245" s="17">
        <v>0.55304647654841099</v>
      </c>
      <c r="AR245" s="17">
        <v>0.48410756100999802</v>
      </c>
      <c r="AS245" s="17"/>
      <c r="AT245" s="17">
        <v>0.61949613458540198</v>
      </c>
      <c r="AU245" s="17">
        <v>0.58222901689347395</v>
      </c>
      <c r="AV245" s="17">
        <v>0.51662610210750104</v>
      </c>
      <c r="AW245" s="17">
        <v>0.53256940025563404</v>
      </c>
      <c r="AX245" s="17">
        <v>0.47269581280851802</v>
      </c>
      <c r="AY245" s="17"/>
      <c r="AZ245" s="17">
        <v>0.548337145572804</v>
      </c>
      <c r="BA245" s="17">
        <v>0.56257454184896805</v>
      </c>
      <c r="BB245" s="17">
        <v>0.49512381231417002</v>
      </c>
      <c r="BC245" s="17">
        <v>0.63265280500594001</v>
      </c>
      <c r="BD245" s="17">
        <v>0.579222618518489</v>
      </c>
      <c r="BE245" s="17"/>
      <c r="BF245" s="17">
        <v>0.63437001706037699</v>
      </c>
      <c r="BG245" s="17">
        <v>0.57506770909087701</v>
      </c>
      <c r="BH245" s="17">
        <v>0.54650903439457998</v>
      </c>
      <c r="BI245" s="17">
        <v>0.52101613749428999</v>
      </c>
      <c r="BJ245" s="17"/>
      <c r="BK245" s="17">
        <v>0.59022878657766797</v>
      </c>
      <c r="BL245" s="17">
        <v>0.569214635002393</v>
      </c>
      <c r="BM245" s="17">
        <v>0.57078271195667596</v>
      </c>
      <c r="BN245" s="17">
        <v>0.55856459831676397</v>
      </c>
      <c r="BO245" s="17">
        <v>0.61405420819940004</v>
      </c>
      <c r="BP245" s="17"/>
      <c r="BQ245" s="17">
        <v>0.59307367918987197</v>
      </c>
      <c r="BR245" s="17">
        <v>0.53850725943570099</v>
      </c>
      <c r="BS245" s="17"/>
      <c r="BT245" s="17">
        <v>0.58763512903744497</v>
      </c>
      <c r="BU245" s="17">
        <v>0.50344032009416295</v>
      </c>
      <c r="BV245" s="17">
        <v>0.59870869132228099</v>
      </c>
      <c r="BW245" s="17">
        <v>0.613174650749019</v>
      </c>
      <c r="BX245" s="17">
        <v>0.58948504782207301</v>
      </c>
      <c r="BY245" s="17">
        <v>0.555568880500247</v>
      </c>
    </row>
    <row r="246" spans="2:77" x14ac:dyDescent="0.35">
      <c r="B246" t="s">
        <v>184</v>
      </c>
      <c r="C246" s="17">
        <v>0.35992570463756901</v>
      </c>
      <c r="D246" s="17">
        <v>0.36796523897737898</v>
      </c>
      <c r="E246" s="17">
        <v>0.35223126456565501</v>
      </c>
      <c r="F246" s="17"/>
      <c r="G246" s="17">
        <v>0.373308315775713</v>
      </c>
      <c r="H246" s="17">
        <v>0.37078436378316598</v>
      </c>
      <c r="I246" s="17">
        <v>0.39708471562375097</v>
      </c>
      <c r="J246" s="17">
        <v>0.35285957091193199</v>
      </c>
      <c r="K246" s="17">
        <v>0.31873957731521202</v>
      </c>
      <c r="L246" s="17">
        <v>0.34538509933165501</v>
      </c>
      <c r="M246" s="17"/>
      <c r="N246" s="17">
        <v>0.39407298827532899</v>
      </c>
      <c r="O246" s="17">
        <v>0.36981590028522399</v>
      </c>
      <c r="P246" s="17">
        <v>0.35412304469856298</v>
      </c>
      <c r="Q246" s="17">
        <v>0.317986972093665</v>
      </c>
      <c r="R246" s="17"/>
      <c r="S246" s="17">
        <v>0.32121097494555101</v>
      </c>
      <c r="T246" s="17">
        <v>0.37078337364347103</v>
      </c>
      <c r="U246" s="17">
        <v>0.32438698110465303</v>
      </c>
      <c r="V246" s="17">
        <v>0.34187640591063501</v>
      </c>
      <c r="W246" s="17">
        <v>0.37448251376911801</v>
      </c>
      <c r="X246" s="17">
        <v>0.363018120312119</v>
      </c>
      <c r="Y246" s="17">
        <v>0.34931228803597097</v>
      </c>
      <c r="Z246" s="17">
        <v>0.33102817533274798</v>
      </c>
      <c r="AA246" s="17">
        <v>0.35332384037868497</v>
      </c>
      <c r="AB246" s="17">
        <v>0.44814205186022499</v>
      </c>
      <c r="AC246" s="17">
        <v>0.41118234226418998</v>
      </c>
      <c r="AD246" s="17">
        <v>0.34012839707585002</v>
      </c>
      <c r="AE246" s="17"/>
      <c r="AF246" s="17">
        <v>0.30446974495642298</v>
      </c>
      <c r="AG246" s="17">
        <v>0.408182547050846</v>
      </c>
      <c r="AH246" s="17">
        <v>0.34368447197133201</v>
      </c>
      <c r="AI246" s="17"/>
      <c r="AJ246" s="17">
        <v>0.31370883208831901</v>
      </c>
      <c r="AK246" s="17">
        <v>0.39128608810863502</v>
      </c>
      <c r="AL246" s="17">
        <v>0.43100481911444199</v>
      </c>
      <c r="AM246" s="17">
        <v>0.28131825616365902</v>
      </c>
      <c r="AN246" s="17">
        <v>0.342364978496425</v>
      </c>
      <c r="AO246" s="17"/>
      <c r="AP246" s="17">
        <v>0.33945713700184799</v>
      </c>
      <c r="AQ246" s="17">
        <v>0.384758074024797</v>
      </c>
      <c r="AR246" s="17">
        <v>0.42000411653269698</v>
      </c>
      <c r="AS246" s="17"/>
      <c r="AT246" s="17">
        <v>0.332718470479206</v>
      </c>
      <c r="AU246" s="17">
        <v>0.34832307487726999</v>
      </c>
      <c r="AV246" s="17">
        <v>0.39575358367973501</v>
      </c>
      <c r="AW246" s="17">
        <v>0.37701623344463597</v>
      </c>
      <c r="AX246" s="17">
        <v>0.33118134630440799</v>
      </c>
      <c r="AY246" s="17"/>
      <c r="AZ246" s="17">
        <v>0.369245300145644</v>
      </c>
      <c r="BA246" s="17">
        <v>0.36781366174165903</v>
      </c>
      <c r="BB246" s="17">
        <v>0.44671925879841601</v>
      </c>
      <c r="BC246" s="17">
        <v>0.33217192637457599</v>
      </c>
      <c r="BD246" s="17">
        <v>0.33250436756305402</v>
      </c>
      <c r="BE246" s="17"/>
      <c r="BF246" s="17">
        <v>0.30599249264650502</v>
      </c>
      <c r="BG246" s="17">
        <v>0.34984439605334999</v>
      </c>
      <c r="BH246" s="17">
        <v>0.37972854356611202</v>
      </c>
      <c r="BI246" s="17">
        <v>0.40721698864113498</v>
      </c>
      <c r="BJ246" s="17"/>
      <c r="BK246" s="17">
        <v>0.34256888313609601</v>
      </c>
      <c r="BL246" s="17">
        <v>0.35721470706540798</v>
      </c>
      <c r="BM246" s="17">
        <v>0.35768463765553998</v>
      </c>
      <c r="BN246" s="17">
        <v>0.37861036654684099</v>
      </c>
      <c r="BO246" s="17">
        <v>0.29231240291810201</v>
      </c>
      <c r="BP246" s="17"/>
      <c r="BQ246" s="17">
        <v>0.347718534066563</v>
      </c>
      <c r="BR246" s="17">
        <v>0.37645932900770201</v>
      </c>
      <c r="BS246" s="17"/>
      <c r="BT246" s="17">
        <v>0.349802858154597</v>
      </c>
      <c r="BU246" s="17">
        <v>0.41785993191681697</v>
      </c>
      <c r="BV246" s="17">
        <v>0.35239967828586499</v>
      </c>
      <c r="BW246" s="17">
        <v>0.30479357942999902</v>
      </c>
      <c r="BX246" s="17">
        <v>0.33272987498686701</v>
      </c>
      <c r="BY246" s="17">
        <v>0.36233782328943798</v>
      </c>
    </row>
    <row r="247" spans="2:77" x14ac:dyDescent="0.35">
      <c r="B247" t="s">
        <v>185</v>
      </c>
      <c r="C247" s="17">
        <v>5.5152350254437703E-2</v>
      </c>
      <c r="D247" s="17">
        <v>6.8853736095068799E-2</v>
      </c>
      <c r="E247" s="17">
        <v>4.17366316904886E-2</v>
      </c>
      <c r="F247" s="17"/>
      <c r="G247" s="17">
        <v>7.1123541347798094E-2</v>
      </c>
      <c r="H247" s="17">
        <v>6.7243103525655795E-2</v>
      </c>
      <c r="I247" s="17">
        <v>6.1957748389546298E-2</v>
      </c>
      <c r="J247" s="17">
        <v>5.8082116026400302E-2</v>
      </c>
      <c r="K247" s="17">
        <v>4.2974917290951098E-2</v>
      </c>
      <c r="L247" s="17">
        <v>3.4960986396537101E-2</v>
      </c>
      <c r="M247" s="17"/>
      <c r="N247" s="17">
        <v>5.9087342077681501E-2</v>
      </c>
      <c r="O247" s="17">
        <v>5.6999556773700402E-2</v>
      </c>
      <c r="P247" s="17">
        <v>5.1031995426401799E-2</v>
      </c>
      <c r="Q247" s="17">
        <v>5.1487300072051698E-2</v>
      </c>
      <c r="R247" s="17"/>
      <c r="S247" s="17">
        <v>3.8954749985284601E-2</v>
      </c>
      <c r="T247" s="17">
        <v>7.1461274001417496E-2</v>
      </c>
      <c r="U247" s="17">
        <v>5.3724685647761401E-2</v>
      </c>
      <c r="V247" s="17">
        <v>4.5031433529235797E-2</v>
      </c>
      <c r="W247" s="17">
        <v>6.5605831631591296E-2</v>
      </c>
      <c r="X247" s="17">
        <v>4.3948300432960302E-2</v>
      </c>
      <c r="Y247" s="17">
        <v>3.4072406522091703E-2</v>
      </c>
      <c r="Z247" s="17">
        <v>5.85750725815549E-2</v>
      </c>
      <c r="AA247" s="17">
        <v>5.1899314016442599E-2</v>
      </c>
      <c r="AB247" s="17">
        <v>9.2396105826420299E-2</v>
      </c>
      <c r="AC247" s="17">
        <v>5.3675665525461602E-2</v>
      </c>
      <c r="AD247" s="17">
        <v>5.77703195725826E-2</v>
      </c>
      <c r="AE247" s="17"/>
      <c r="AF247" s="17">
        <v>2.8772003787116699E-2</v>
      </c>
      <c r="AG247" s="17">
        <v>7.4180186478902205E-2</v>
      </c>
      <c r="AH247" s="17">
        <v>6.4700168461159002E-2</v>
      </c>
      <c r="AI247" s="17"/>
      <c r="AJ247" s="17">
        <v>3.4566734384365798E-2</v>
      </c>
      <c r="AK247" s="17">
        <v>6.3195211587793093E-2</v>
      </c>
      <c r="AL247" s="17">
        <v>9.3351608915320197E-2</v>
      </c>
      <c r="AM247" s="17">
        <v>4.90654713304376E-2</v>
      </c>
      <c r="AN247" s="17">
        <v>4.3299458084584602E-2</v>
      </c>
      <c r="AO247" s="17"/>
      <c r="AP247" s="17">
        <v>4.1261369163715499E-2</v>
      </c>
      <c r="AQ247" s="17">
        <v>5.0011305677730898E-2</v>
      </c>
      <c r="AR247" s="17">
        <v>8.8833308034329997E-2</v>
      </c>
      <c r="AS247" s="17"/>
      <c r="AT247" s="17">
        <v>3.3471391436652398E-2</v>
      </c>
      <c r="AU247" s="17">
        <v>5.3524770513603499E-2</v>
      </c>
      <c r="AV247" s="17">
        <v>7.3410772148387204E-2</v>
      </c>
      <c r="AW247" s="17">
        <v>7.3062999559404401E-2</v>
      </c>
      <c r="AX247" s="17">
        <v>0.18300031253183799</v>
      </c>
      <c r="AY247" s="17"/>
      <c r="AZ247" s="17">
        <v>6.5067760363120702E-2</v>
      </c>
      <c r="BA247" s="17">
        <v>5.0618664573686502E-2</v>
      </c>
      <c r="BB247" s="17">
        <v>5.3243442219642501E-2</v>
      </c>
      <c r="BC247" s="17">
        <v>3.2983148418078201E-2</v>
      </c>
      <c r="BD247" s="17">
        <v>6.3624964991917901E-2</v>
      </c>
      <c r="BE247" s="17"/>
      <c r="BF247" s="17">
        <v>3.8686899569993098E-2</v>
      </c>
      <c r="BG247" s="17">
        <v>6.4186068286954598E-2</v>
      </c>
      <c r="BH247" s="17">
        <v>5.7909426055252698E-2</v>
      </c>
      <c r="BI247" s="17">
        <v>5.8187494996613597E-2</v>
      </c>
      <c r="BJ247" s="17"/>
      <c r="BK247" s="17">
        <v>3.2586365933252197E-2</v>
      </c>
      <c r="BL247" s="17">
        <v>4.9645449039294597E-2</v>
      </c>
      <c r="BM247" s="17">
        <v>5.6550502983539502E-2</v>
      </c>
      <c r="BN247" s="17">
        <v>5.3173767182049303E-2</v>
      </c>
      <c r="BO247" s="17">
        <v>8.0174893685827406E-2</v>
      </c>
      <c r="BP247" s="17"/>
      <c r="BQ247" s="17">
        <v>4.4685062938459599E-2</v>
      </c>
      <c r="BR247" s="17">
        <v>6.9329443598877993E-2</v>
      </c>
      <c r="BS247" s="17"/>
      <c r="BT247" s="17">
        <v>5.0821903679758799E-2</v>
      </c>
      <c r="BU247" s="17">
        <v>5.8370477738201997E-2</v>
      </c>
      <c r="BV247" s="17">
        <v>3.4462752886752997E-2</v>
      </c>
      <c r="BW247" s="17">
        <v>7.2876600118759904E-2</v>
      </c>
      <c r="BX247" s="17">
        <v>6.3235366250001104E-2</v>
      </c>
      <c r="BY247" s="17">
        <v>4.24831803475159E-2</v>
      </c>
    </row>
    <row r="248" spans="2:77" x14ac:dyDescent="0.35">
      <c r="B248" t="s">
        <v>186</v>
      </c>
      <c r="C248" s="17">
        <v>5.8425612346781697E-3</v>
      </c>
      <c r="D248" s="17">
        <v>8.0095339013204706E-3</v>
      </c>
      <c r="E248" s="17">
        <v>3.7622135718891401E-3</v>
      </c>
      <c r="F248" s="17"/>
      <c r="G248" s="17">
        <v>1.53031717892227E-2</v>
      </c>
      <c r="H248" s="17">
        <v>3.4838184808501202E-3</v>
      </c>
      <c r="I248" s="17">
        <v>3.2198475012714099E-3</v>
      </c>
      <c r="J248" s="17">
        <v>1.36349957668321E-2</v>
      </c>
      <c r="K248" s="17">
        <v>1.70801106913925E-3</v>
      </c>
      <c r="L248" s="17">
        <v>0</v>
      </c>
      <c r="M248" s="17"/>
      <c r="N248" s="17">
        <v>5.5550902824087599E-3</v>
      </c>
      <c r="O248" s="17">
        <v>3.5368564130864098E-3</v>
      </c>
      <c r="P248" s="17">
        <v>8.0234925036478492E-3</v>
      </c>
      <c r="Q248" s="17">
        <v>6.7148715943912696E-3</v>
      </c>
      <c r="R248" s="17"/>
      <c r="S248" s="17">
        <v>5.9598403163725402E-3</v>
      </c>
      <c r="T248" s="17">
        <v>5.7846374617136903E-3</v>
      </c>
      <c r="U248" s="17">
        <v>2.3552473988038098E-3</v>
      </c>
      <c r="V248" s="17">
        <v>5.4512649814929398E-3</v>
      </c>
      <c r="W248" s="17">
        <v>1.1385868310249E-2</v>
      </c>
      <c r="X248" s="17">
        <v>2.6068068760440998E-3</v>
      </c>
      <c r="Y248" s="17">
        <v>1.27444766869947E-2</v>
      </c>
      <c r="Z248" s="17">
        <v>4.8002593461212604E-3</v>
      </c>
      <c r="AA248" s="17">
        <v>0</v>
      </c>
      <c r="AB248" s="17">
        <v>9.3583023381129792E-3</v>
      </c>
      <c r="AC248" s="17">
        <v>9.8191549220792498E-3</v>
      </c>
      <c r="AD248" s="17">
        <v>0</v>
      </c>
      <c r="AE248" s="17"/>
      <c r="AF248" s="17">
        <v>5.1660499535240998E-3</v>
      </c>
      <c r="AG248" s="17">
        <v>5.4207027036777197E-3</v>
      </c>
      <c r="AH248" s="17">
        <v>2.08650970110033E-3</v>
      </c>
      <c r="AI248" s="17"/>
      <c r="AJ248" s="17">
        <v>2.72293486597833E-3</v>
      </c>
      <c r="AK248" s="17">
        <v>8.8161220870625091E-3</v>
      </c>
      <c r="AL248" s="17">
        <v>0</v>
      </c>
      <c r="AM248" s="17">
        <v>2.3772233466147898E-2</v>
      </c>
      <c r="AN248" s="17">
        <v>4.1344575705213101E-3</v>
      </c>
      <c r="AO248" s="17"/>
      <c r="AP248" s="17">
        <v>3.21746210974512E-3</v>
      </c>
      <c r="AQ248" s="17">
        <v>6.0075191654828603E-3</v>
      </c>
      <c r="AR248" s="17">
        <v>0</v>
      </c>
      <c r="AS248" s="17"/>
      <c r="AT248" s="17">
        <v>2.5198078653382501E-3</v>
      </c>
      <c r="AU248" s="17">
        <v>6.3702448716330198E-3</v>
      </c>
      <c r="AV248" s="17">
        <v>7.0788228128786301E-3</v>
      </c>
      <c r="AW248" s="17">
        <v>7.9806441229696001E-3</v>
      </c>
      <c r="AX248" s="17">
        <v>1.3122528355235899E-2</v>
      </c>
      <c r="AY248" s="17"/>
      <c r="AZ248" s="17">
        <v>8.9892303113428603E-3</v>
      </c>
      <c r="BA248" s="17">
        <v>3.6909838314983E-3</v>
      </c>
      <c r="BB248" s="17">
        <v>4.9134866677719904E-3</v>
      </c>
      <c r="BC248" s="17">
        <v>0</v>
      </c>
      <c r="BD248" s="17">
        <v>7.3143528704908596E-3</v>
      </c>
      <c r="BE248" s="17"/>
      <c r="BF248" s="17">
        <v>5.9912298139908901E-3</v>
      </c>
      <c r="BG248" s="17">
        <v>3.4271779251008601E-3</v>
      </c>
      <c r="BH248" s="17">
        <v>9.3462244666901902E-3</v>
      </c>
      <c r="BI248" s="17">
        <v>7.5206669354259403E-3</v>
      </c>
      <c r="BJ248" s="17"/>
      <c r="BK248" s="17">
        <v>9.8581934266734304E-3</v>
      </c>
      <c r="BL248" s="17">
        <v>9.3847918100079704E-3</v>
      </c>
      <c r="BM248" s="17">
        <v>5.2119131747075604E-3</v>
      </c>
      <c r="BN248" s="17">
        <v>4.2601221568581401E-3</v>
      </c>
      <c r="BO248" s="17">
        <v>7.3343115739586198E-3</v>
      </c>
      <c r="BP248" s="17"/>
      <c r="BQ248" s="17">
        <v>6.7143768763608799E-3</v>
      </c>
      <c r="BR248" s="17">
        <v>4.6617575213405401E-3</v>
      </c>
      <c r="BS248" s="17"/>
      <c r="BT248" s="17">
        <v>5.2542537291061699E-3</v>
      </c>
      <c r="BU248" s="17">
        <v>9.2361090075766608E-3</v>
      </c>
      <c r="BV248" s="17">
        <v>1.13152646898692E-2</v>
      </c>
      <c r="BW248" s="17">
        <v>0</v>
      </c>
      <c r="BX248" s="17">
        <v>2.9132110884054099E-3</v>
      </c>
      <c r="BY248" s="17">
        <v>1.01979861322856E-2</v>
      </c>
    </row>
    <row r="249" spans="2:77" x14ac:dyDescent="0.35">
      <c r="B249" t="s">
        <v>145</v>
      </c>
      <c r="C249" s="17">
        <v>9.1818762107934802E-3</v>
      </c>
      <c r="D249" s="17">
        <v>8.2115790696358493E-3</v>
      </c>
      <c r="E249" s="17">
        <v>1.0189273788872801E-2</v>
      </c>
      <c r="F249" s="17"/>
      <c r="G249" s="17">
        <v>5.8860729691789602E-3</v>
      </c>
      <c r="H249" s="17">
        <v>1.53489379981762E-2</v>
      </c>
      <c r="I249" s="17">
        <v>5.5000367508961298E-3</v>
      </c>
      <c r="J249" s="17">
        <v>1.22225643630008E-2</v>
      </c>
      <c r="K249" s="17">
        <v>1.5042484891122801E-2</v>
      </c>
      <c r="L249" s="17">
        <v>2.9727588987317902E-3</v>
      </c>
      <c r="M249" s="17"/>
      <c r="N249" s="17">
        <v>7.0578838362498003E-4</v>
      </c>
      <c r="O249" s="17">
        <v>1.3354759570491599E-2</v>
      </c>
      <c r="P249" s="17">
        <v>1.22774047877894E-2</v>
      </c>
      <c r="Q249" s="17">
        <v>1.1403970000934001E-2</v>
      </c>
      <c r="R249" s="17"/>
      <c r="S249" s="17">
        <v>6.7135556419098998E-3</v>
      </c>
      <c r="T249" s="17">
        <v>1.6201669501940701E-3</v>
      </c>
      <c r="U249" s="17">
        <v>1.5722345001051199E-2</v>
      </c>
      <c r="V249" s="17">
        <v>7.9363405724971192E-3</v>
      </c>
      <c r="W249" s="17">
        <v>1.39232723316569E-2</v>
      </c>
      <c r="X249" s="17">
        <v>9.5566223296388308E-3</v>
      </c>
      <c r="Y249" s="17">
        <v>6.1958297572223897E-3</v>
      </c>
      <c r="Z249" s="17">
        <v>5.0534514593997297E-3</v>
      </c>
      <c r="AA249" s="17">
        <v>1.5193049490737199E-2</v>
      </c>
      <c r="AB249" s="17">
        <v>6.6515616630746397E-3</v>
      </c>
      <c r="AC249" s="17">
        <v>1.1851556894755699E-2</v>
      </c>
      <c r="AD249" s="17">
        <v>2.2133814160241901E-2</v>
      </c>
      <c r="AE249" s="17"/>
      <c r="AF249" s="17">
        <v>8.0729458916961993E-3</v>
      </c>
      <c r="AG249" s="17">
        <v>1.07912224694386E-2</v>
      </c>
      <c r="AH249" s="17">
        <v>9.6699853588214993E-3</v>
      </c>
      <c r="AI249" s="17"/>
      <c r="AJ249" s="17">
        <v>5.0506514685758497E-3</v>
      </c>
      <c r="AK249" s="17">
        <v>7.1185229128814297E-3</v>
      </c>
      <c r="AL249" s="17">
        <v>1.11818386403868E-2</v>
      </c>
      <c r="AM249" s="17">
        <v>1.8278820110977E-2</v>
      </c>
      <c r="AN249" s="17">
        <v>1.9301535424319501E-2</v>
      </c>
      <c r="AO249" s="17"/>
      <c r="AP249" s="17">
        <v>2.3295755522420602E-3</v>
      </c>
      <c r="AQ249" s="17">
        <v>6.1766245835782304E-3</v>
      </c>
      <c r="AR249" s="17">
        <v>7.0550144229752903E-3</v>
      </c>
      <c r="AS249" s="17"/>
      <c r="AT249" s="17">
        <v>1.1794195633401E-2</v>
      </c>
      <c r="AU249" s="17">
        <v>9.5528928440196496E-3</v>
      </c>
      <c r="AV249" s="17">
        <v>7.1307192514978397E-3</v>
      </c>
      <c r="AW249" s="17">
        <v>9.3707226173559803E-3</v>
      </c>
      <c r="AX249" s="17">
        <v>0</v>
      </c>
      <c r="AY249" s="17"/>
      <c r="AZ249" s="17">
        <v>8.3605636070888199E-3</v>
      </c>
      <c r="BA249" s="17">
        <v>1.5302148004188399E-2</v>
      </c>
      <c r="BB249" s="17">
        <v>0</v>
      </c>
      <c r="BC249" s="17">
        <v>2.1921202014058699E-3</v>
      </c>
      <c r="BD249" s="17">
        <v>1.7333696056048498E-2</v>
      </c>
      <c r="BE249" s="17"/>
      <c r="BF249" s="17">
        <v>1.49593609091339E-2</v>
      </c>
      <c r="BG249" s="17">
        <v>7.4746486437177496E-3</v>
      </c>
      <c r="BH249" s="17">
        <v>6.5067715173648E-3</v>
      </c>
      <c r="BI249" s="17">
        <v>6.0587119325360497E-3</v>
      </c>
      <c r="BJ249" s="17"/>
      <c r="BK249" s="17">
        <v>2.4757770926309701E-2</v>
      </c>
      <c r="BL249" s="17">
        <v>1.4540417082896001E-2</v>
      </c>
      <c r="BM249" s="17">
        <v>9.7702342295367707E-3</v>
      </c>
      <c r="BN249" s="17">
        <v>5.3911457974880296E-3</v>
      </c>
      <c r="BO249" s="17">
        <v>6.1241836227119402E-3</v>
      </c>
      <c r="BP249" s="17"/>
      <c r="BQ249" s="17">
        <v>7.8083469287438803E-3</v>
      </c>
      <c r="BR249" s="17">
        <v>1.1042210436377899E-2</v>
      </c>
      <c r="BS249" s="17"/>
      <c r="BT249" s="17">
        <v>6.4858553990930498E-3</v>
      </c>
      <c r="BU249" s="17">
        <v>1.10931612432408E-2</v>
      </c>
      <c r="BV249" s="17">
        <v>3.1136128152316599E-3</v>
      </c>
      <c r="BW249" s="17">
        <v>9.15516970222288E-3</v>
      </c>
      <c r="BX249" s="17">
        <v>1.16364998526536E-2</v>
      </c>
      <c r="BY249" s="17">
        <v>2.9412129730513398E-2</v>
      </c>
    </row>
    <row r="250" spans="2:77"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row>
    <row r="251" spans="2:77" x14ac:dyDescent="0.35">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row>
    <row r="252" spans="2:77" x14ac:dyDescent="0.35">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row>
    <row r="253" spans="2:77" x14ac:dyDescent="0.35">
      <c r="B253" s="6" t="s">
        <v>195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row>
    <row r="254" spans="2:77" x14ac:dyDescent="0.35">
      <c r="B254" s="24" t="s">
        <v>94</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row>
    <row r="255" spans="2:77" x14ac:dyDescent="0.35">
      <c r="B255" t="s">
        <v>183</v>
      </c>
      <c r="C255" s="17">
        <v>0.49546284072282498</v>
      </c>
      <c r="D255" s="17">
        <v>0.440903150828514</v>
      </c>
      <c r="E255" s="17">
        <v>0.54554237522232196</v>
      </c>
      <c r="F255" s="17"/>
      <c r="G255" s="17">
        <v>0.68657488793663801</v>
      </c>
      <c r="H255" s="17">
        <v>0.62620815789166495</v>
      </c>
      <c r="I255" s="17">
        <v>0.53885406197864205</v>
      </c>
      <c r="J255" s="17">
        <v>0.45596131080541102</v>
      </c>
      <c r="K255" s="17">
        <v>0.40196894330510702</v>
      </c>
      <c r="L255" s="17">
        <v>0.32172968080242198</v>
      </c>
      <c r="M255" s="17"/>
      <c r="N255" s="17">
        <v>0.44888100368011502</v>
      </c>
      <c r="O255" s="17">
        <v>0.48982799874460098</v>
      </c>
      <c r="P255" s="17">
        <v>0.514028765364688</v>
      </c>
      <c r="Q255" s="17">
        <v>0.53443005448394598</v>
      </c>
      <c r="R255" s="17"/>
      <c r="S255" s="17">
        <v>0.56221462132586297</v>
      </c>
      <c r="T255" s="17">
        <v>0.489512880184372</v>
      </c>
      <c r="U255" s="17">
        <v>0.481548940977302</v>
      </c>
      <c r="V255" s="17">
        <v>0.47002081172087301</v>
      </c>
      <c r="W255" s="17">
        <v>0.463341402312826</v>
      </c>
      <c r="X255" s="17">
        <v>0.44562529514944299</v>
      </c>
      <c r="Y255" s="17">
        <v>0.46541031142672101</v>
      </c>
      <c r="Z255" s="17">
        <v>0.52412623141891701</v>
      </c>
      <c r="AA255" s="17">
        <v>0.49101161763134499</v>
      </c>
      <c r="AB255" s="17">
        <v>0.50529452600856295</v>
      </c>
      <c r="AC255" s="17">
        <v>0.49141965906535701</v>
      </c>
      <c r="AD255" s="17">
        <v>0.58383860768360996</v>
      </c>
      <c r="AE255" s="17"/>
      <c r="AF255" s="17">
        <v>0.41583524036896902</v>
      </c>
      <c r="AG255" s="17">
        <v>0.488872010440416</v>
      </c>
      <c r="AH255" s="17">
        <v>0.59334868179663802</v>
      </c>
      <c r="AI255" s="17"/>
      <c r="AJ255" s="17">
        <v>0.36175671299892798</v>
      </c>
      <c r="AK255" s="17">
        <v>0.59145683987778297</v>
      </c>
      <c r="AL255" s="17">
        <v>0.392579567764058</v>
      </c>
      <c r="AM255" s="17">
        <v>0.41955728661085501</v>
      </c>
      <c r="AN255" s="17">
        <v>0.57428074205493196</v>
      </c>
      <c r="AO255" s="17"/>
      <c r="AP255" s="17">
        <v>0.35894986210393398</v>
      </c>
      <c r="AQ255" s="17">
        <v>0.56520596550237601</v>
      </c>
      <c r="AR255" s="17">
        <v>0.44027105265401001</v>
      </c>
      <c r="AS255" s="17"/>
      <c r="AT255" s="17">
        <v>0.46967763679604502</v>
      </c>
      <c r="AU255" s="17">
        <v>0.51006735820558802</v>
      </c>
      <c r="AV255" s="17">
        <v>0.53288649395006205</v>
      </c>
      <c r="AW255" s="17">
        <v>0.52339190214793396</v>
      </c>
      <c r="AX255" s="17">
        <v>0.43214064024506998</v>
      </c>
      <c r="AY255" s="17"/>
      <c r="AZ255" s="17">
        <v>0.52664761664430304</v>
      </c>
      <c r="BA255" s="17">
        <v>0.531105773513046</v>
      </c>
      <c r="BB255" s="17">
        <v>0.69215002328013497</v>
      </c>
      <c r="BC255" s="17">
        <v>0.31100925615285102</v>
      </c>
      <c r="BD255" s="17">
        <v>0.56604942498933697</v>
      </c>
      <c r="BE255" s="17"/>
      <c r="BF255" s="17">
        <v>0.56382298939819997</v>
      </c>
      <c r="BG255" s="17">
        <v>0.474790137944896</v>
      </c>
      <c r="BH255" s="17">
        <v>0.51503364853413403</v>
      </c>
      <c r="BI255" s="17">
        <v>0.43789905943730201</v>
      </c>
      <c r="BJ255" s="17"/>
      <c r="BK255" s="17">
        <v>0.67235674503621801</v>
      </c>
      <c r="BL255" s="17">
        <v>0.63612747407422399</v>
      </c>
      <c r="BM255" s="17">
        <v>0.50568930236995002</v>
      </c>
      <c r="BN255" s="17">
        <v>0.42032622172185802</v>
      </c>
      <c r="BO255" s="17">
        <v>0.42589959282219703</v>
      </c>
      <c r="BP255" s="17"/>
      <c r="BQ255" s="17">
        <v>0.469804392531745</v>
      </c>
      <c r="BR255" s="17">
        <v>0.53021513175081203</v>
      </c>
      <c r="BS255" s="17"/>
      <c r="BT255" s="17">
        <v>0.35016956332576399</v>
      </c>
      <c r="BU255" s="17">
        <v>0.462103276239406</v>
      </c>
      <c r="BV255" s="17">
        <v>0.59483714136981503</v>
      </c>
      <c r="BW255" s="17">
        <v>0.63575136950896405</v>
      </c>
      <c r="BX255" s="17">
        <v>0.69094250159082904</v>
      </c>
      <c r="BY255" s="17">
        <v>0.62425340559108999</v>
      </c>
    </row>
    <row r="256" spans="2:77" x14ac:dyDescent="0.35">
      <c r="B256" t="s">
        <v>184</v>
      </c>
      <c r="C256" s="17">
        <v>0.365153643424803</v>
      </c>
      <c r="D256" s="17">
        <v>0.383417142851744</v>
      </c>
      <c r="E256" s="17">
        <v>0.349652270950842</v>
      </c>
      <c r="F256" s="17"/>
      <c r="G256" s="17">
        <v>0.25888638323648899</v>
      </c>
      <c r="H256" s="17">
        <v>0.27609732497822398</v>
      </c>
      <c r="I256" s="17">
        <v>0.36157080254785001</v>
      </c>
      <c r="J256" s="17">
        <v>0.37320116384947999</v>
      </c>
      <c r="K256" s="17">
        <v>0.391800707103311</v>
      </c>
      <c r="L256" s="17">
        <v>0.48662246927789399</v>
      </c>
      <c r="M256" s="17"/>
      <c r="N256" s="17">
        <v>0.38932856632220397</v>
      </c>
      <c r="O256" s="17">
        <v>0.363287437632829</v>
      </c>
      <c r="P256" s="17">
        <v>0.352508926865925</v>
      </c>
      <c r="Q256" s="17">
        <v>0.35286748891530101</v>
      </c>
      <c r="R256" s="17"/>
      <c r="S256" s="17">
        <v>0.31621318539900001</v>
      </c>
      <c r="T256" s="17">
        <v>0.34477760113945</v>
      </c>
      <c r="U256" s="17">
        <v>0.39717164801504101</v>
      </c>
      <c r="V256" s="17">
        <v>0.34609108431936703</v>
      </c>
      <c r="W256" s="17">
        <v>0.38596854459139202</v>
      </c>
      <c r="X256" s="17">
        <v>0.39871396807097098</v>
      </c>
      <c r="Y256" s="17">
        <v>0.382067913114708</v>
      </c>
      <c r="Z256" s="17">
        <v>0.367863576545369</v>
      </c>
      <c r="AA256" s="17">
        <v>0.38991261324139198</v>
      </c>
      <c r="AB256" s="17">
        <v>0.36585023052680499</v>
      </c>
      <c r="AC256" s="17">
        <v>0.39274031710035701</v>
      </c>
      <c r="AD256" s="17">
        <v>0.31647517836926498</v>
      </c>
      <c r="AE256" s="17"/>
      <c r="AF256" s="17">
        <v>0.39784649828148499</v>
      </c>
      <c r="AG256" s="17">
        <v>0.38373165053421998</v>
      </c>
      <c r="AH256" s="17">
        <v>0.31352221797607399</v>
      </c>
      <c r="AI256" s="17"/>
      <c r="AJ256" s="17">
        <v>0.42136368405785801</v>
      </c>
      <c r="AK256" s="17">
        <v>0.33905191413073299</v>
      </c>
      <c r="AL256" s="17">
        <v>0.45966841600755798</v>
      </c>
      <c r="AM256" s="17">
        <v>0.380661712036443</v>
      </c>
      <c r="AN256" s="17">
        <v>0.30731747683694399</v>
      </c>
      <c r="AO256" s="17"/>
      <c r="AP256" s="17">
        <v>0.43061641791798899</v>
      </c>
      <c r="AQ256" s="17">
        <v>0.34643108971408698</v>
      </c>
      <c r="AR256" s="17">
        <v>0.44021865878416799</v>
      </c>
      <c r="AS256" s="17"/>
      <c r="AT256" s="17">
        <v>0.39445976633365998</v>
      </c>
      <c r="AU256" s="17">
        <v>0.36381100507347702</v>
      </c>
      <c r="AV256" s="17">
        <v>0.33500202590007</v>
      </c>
      <c r="AW256" s="17">
        <v>0.34601781469266302</v>
      </c>
      <c r="AX256" s="17">
        <v>0.359033754034639</v>
      </c>
      <c r="AY256" s="17"/>
      <c r="AZ256" s="17">
        <v>0.33191399939076799</v>
      </c>
      <c r="BA256" s="17">
        <v>0.36611703110051502</v>
      </c>
      <c r="BB256" s="17">
        <v>0.25903575730837097</v>
      </c>
      <c r="BC256" s="17">
        <v>0.48555655900525302</v>
      </c>
      <c r="BD256" s="17">
        <v>0.32603447332628999</v>
      </c>
      <c r="BE256" s="17"/>
      <c r="BF256" s="17">
        <v>0.319870782419652</v>
      </c>
      <c r="BG256" s="17">
        <v>0.392572479300203</v>
      </c>
      <c r="BH256" s="17">
        <v>0.359560498562077</v>
      </c>
      <c r="BI256" s="17">
        <v>0.36791807013481997</v>
      </c>
      <c r="BJ256" s="17"/>
      <c r="BK256" s="17">
        <v>0.233021801959377</v>
      </c>
      <c r="BL256" s="17">
        <v>0.297334465619712</v>
      </c>
      <c r="BM256" s="17">
        <v>0.36254130857597</v>
      </c>
      <c r="BN256" s="17">
        <v>0.40462324625227902</v>
      </c>
      <c r="BO256" s="17">
        <v>0.39179595289003599</v>
      </c>
      <c r="BP256" s="17"/>
      <c r="BQ256" s="17">
        <v>0.38425689888570702</v>
      </c>
      <c r="BR256" s="17">
        <v>0.33927983030815001</v>
      </c>
      <c r="BS256" s="17"/>
      <c r="BT256" s="17">
        <v>0.45079488576633497</v>
      </c>
      <c r="BU256" s="17">
        <v>0.38977329832227497</v>
      </c>
      <c r="BV256" s="17">
        <v>0.29283587495847302</v>
      </c>
      <c r="BW256" s="17">
        <v>0.275898078866671</v>
      </c>
      <c r="BX256" s="17">
        <v>0.254700318667334</v>
      </c>
      <c r="BY256" s="17">
        <v>0.263847774982508</v>
      </c>
    </row>
    <row r="257" spans="2:77" x14ac:dyDescent="0.35">
      <c r="B257" t="s">
        <v>185</v>
      </c>
      <c r="C257" s="17">
        <v>9.9161800513290904E-2</v>
      </c>
      <c r="D257" s="17">
        <v>0.13011337063349401</v>
      </c>
      <c r="E257" s="17">
        <v>6.9548578731218696E-2</v>
      </c>
      <c r="F257" s="17"/>
      <c r="G257" s="17">
        <v>3.1640666537807199E-2</v>
      </c>
      <c r="H257" s="17">
        <v>6.0027830074390102E-2</v>
      </c>
      <c r="I257" s="17">
        <v>8.5533297054679297E-2</v>
      </c>
      <c r="J257" s="17">
        <v>0.121569871009266</v>
      </c>
      <c r="K257" s="17">
        <v>0.138830484041085</v>
      </c>
      <c r="L257" s="17">
        <v>0.14213203559764501</v>
      </c>
      <c r="M257" s="17"/>
      <c r="N257" s="17">
        <v>0.120297125016603</v>
      </c>
      <c r="O257" s="17">
        <v>9.9532118174067305E-2</v>
      </c>
      <c r="P257" s="17">
        <v>0.102482107765134</v>
      </c>
      <c r="Q257" s="17">
        <v>7.3481691679915404E-2</v>
      </c>
      <c r="R257" s="17"/>
      <c r="S257" s="17">
        <v>7.8874663782331503E-2</v>
      </c>
      <c r="T257" s="17">
        <v>0.127644338296898</v>
      </c>
      <c r="U257" s="17">
        <v>9.0944745091317003E-2</v>
      </c>
      <c r="V257" s="17">
        <v>0.14233518964557601</v>
      </c>
      <c r="W257" s="17">
        <v>9.6106579549896098E-2</v>
      </c>
      <c r="X257" s="17">
        <v>0.11611683213073699</v>
      </c>
      <c r="Y257" s="17">
        <v>0.11188556490478101</v>
      </c>
      <c r="Z257" s="17">
        <v>7.4796138408457405E-2</v>
      </c>
      <c r="AA257" s="17">
        <v>7.4862261855756895E-2</v>
      </c>
      <c r="AB257" s="17">
        <v>9.0418692016917601E-2</v>
      </c>
      <c r="AC257" s="17">
        <v>7.9529930657700199E-2</v>
      </c>
      <c r="AD257" s="17">
        <v>6.5371882221177999E-2</v>
      </c>
      <c r="AE257" s="17"/>
      <c r="AF257" s="17">
        <v>0.135251280410847</v>
      </c>
      <c r="AG257" s="17">
        <v>9.1391355475044594E-2</v>
      </c>
      <c r="AH257" s="17">
        <v>6.5532731660257304E-2</v>
      </c>
      <c r="AI257" s="17"/>
      <c r="AJ257" s="17">
        <v>0.16649633389371199</v>
      </c>
      <c r="AK257" s="17">
        <v>4.7062520623160103E-2</v>
      </c>
      <c r="AL257" s="17">
        <v>0.113657414431395</v>
      </c>
      <c r="AM257" s="17">
        <v>0.13287254769988599</v>
      </c>
      <c r="AN257" s="17">
        <v>7.6061308742491202E-2</v>
      </c>
      <c r="AO257" s="17"/>
      <c r="AP257" s="17">
        <v>0.16329869606414099</v>
      </c>
      <c r="AQ257" s="17">
        <v>6.4606832772495904E-2</v>
      </c>
      <c r="AR257" s="17">
        <v>0.102557685865157</v>
      </c>
      <c r="AS257" s="17"/>
      <c r="AT257" s="17">
        <v>9.8629797150985299E-2</v>
      </c>
      <c r="AU257" s="17">
        <v>8.8113072902583897E-2</v>
      </c>
      <c r="AV257" s="17">
        <v>8.8911217971035503E-2</v>
      </c>
      <c r="AW257" s="17">
        <v>0.105934042216633</v>
      </c>
      <c r="AX257" s="17">
        <v>0.17298209688800401</v>
      </c>
      <c r="AY257" s="17"/>
      <c r="AZ257" s="17">
        <v>9.9623371035410496E-2</v>
      </c>
      <c r="BA257" s="17">
        <v>7.3601745330498194E-2</v>
      </c>
      <c r="BB257" s="17">
        <v>1.4136794612509201E-2</v>
      </c>
      <c r="BC257" s="17">
        <v>0.156767109622131</v>
      </c>
      <c r="BD257" s="17">
        <v>6.8015787870884303E-2</v>
      </c>
      <c r="BE257" s="17"/>
      <c r="BF257" s="17">
        <v>7.1765070335918404E-2</v>
      </c>
      <c r="BG257" s="17">
        <v>9.5969333359909495E-2</v>
      </c>
      <c r="BH257" s="17">
        <v>8.6473025863991401E-2</v>
      </c>
      <c r="BI257" s="17">
        <v>0.148638720933433</v>
      </c>
      <c r="BJ257" s="17"/>
      <c r="BK257" s="17">
        <v>6.1805222383336397E-2</v>
      </c>
      <c r="BL257" s="17">
        <v>4.4999852615210403E-2</v>
      </c>
      <c r="BM257" s="17">
        <v>9.0988119947412696E-2</v>
      </c>
      <c r="BN257" s="17">
        <v>0.12989207223385599</v>
      </c>
      <c r="BO257" s="17">
        <v>0.124925673456422</v>
      </c>
      <c r="BP257" s="17"/>
      <c r="BQ257" s="17">
        <v>0.10654150876495</v>
      </c>
      <c r="BR257" s="17">
        <v>8.9166583072492603E-2</v>
      </c>
      <c r="BS257" s="17"/>
      <c r="BT257" s="17">
        <v>0.147498851960083</v>
      </c>
      <c r="BU257" s="17">
        <v>0.10385024252099399</v>
      </c>
      <c r="BV257" s="17">
        <v>7.68818392949219E-2</v>
      </c>
      <c r="BW257" s="17">
        <v>5.9340798115236397E-2</v>
      </c>
      <c r="BX257" s="17">
        <v>3.4427787378940602E-2</v>
      </c>
      <c r="BY257" s="17">
        <v>6.2810292559339204E-2</v>
      </c>
    </row>
    <row r="258" spans="2:77" x14ac:dyDescent="0.35">
      <c r="B258" t="s">
        <v>186</v>
      </c>
      <c r="C258" s="17">
        <v>1.9369595353252399E-2</v>
      </c>
      <c r="D258" s="17">
        <v>2.6265130451125201E-2</v>
      </c>
      <c r="E258" s="17">
        <v>1.2754714149978801E-2</v>
      </c>
      <c r="F258" s="17"/>
      <c r="G258" s="17">
        <v>1.18982257852759E-2</v>
      </c>
      <c r="H258" s="17">
        <v>2.1087308379057E-2</v>
      </c>
      <c r="I258" s="17">
        <v>6.5718622965123697E-3</v>
      </c>
      <c r="J258" s="17">
        <v>2.1003530905579999E-2</v>
      </c>
      <c r="K258" s="17">
        <v>3.2307538623448297E-2</v>
      </c>
      <c r="L258" s="17">
        <v>2.3346508362218899E-2</v>
      </c>
      <c r="M258" s="17"/>
      <c r="N258" s="17">
        <v>2.4359992224919701E-2</v>
      </c>
      <c r="O258" s="17">
        <v>2.1259733344891299E-2</v>
      </c>
      <c r="P258" s="17">
        <v>1.6642751868791002E-2</v>
      </c>
      <c r="Q258" s="17">
        <v>1.3773510639704801E-2</v>
      </c>
      <c r="R258" s="17"/>
      <c r="S258" s="17">
        <v>1.6818799760178301E-2</v>
      </c>
      <c r="T258" s="17">
        <v>2.5095158180338001E-2</v>
      </c>
      <c r="U258" s="17">
        <v>1.0518462330004299E-2</v>
      </c>
      <c r="V258" s="17">
        <v>2.07942667762273E-2</v>
      </c>
      <c r="W258" s="17">
        <v>2.20705206150873E-2</v>
      </c>
      <c r="X258" s="17">
        <v>1.9380169610245201E-2</v>
      </c>
      <c r="Y258" s="17">
        <v>1.35774685502578E-2</v>
      </c>
      <c r="Z258" s="17">
        <v>1.1090108772976601E-2</v>
      </c>
      <c r="AA258" s="17">
        <v>2.2399155105700501E-2</v>
      </c>
      <c r="AB258" s="17">
        <v>2.23884388968081E-2</v>
      </c>
      <c r="AC258" s="17">
        <v>2.6009846186022499E-2</v>
      </c>
      <c r="AD258" s="17">
        <v>1.4722759367779999E-2</v>
      </c>
      <c r="AE258" s="17"/>
      <c r="AF258" s="17">
        <v>2.7317524017803799E-2</v>
      </c>
      <c r="AG258" s="17">
        <v>1.37581856118929E-2</v>
      </c>
      <c r="AH258" s="17">
        <v>1.55733902105836E-2</v>
      </c>
      <c r="AI258" s="17"/>
      <c r="AJ258" s="17">
        <v>2.83928745225673E-2</v>
      </c>
      <c r="AK258" s="17">
        <v>1.1563114937801801E-2</v>
      </c>
      <c r="AL258" s="17">
        <v>1.2182100552770501E-2</v>
      </c>
      <c r="AM258" s="17">
        <v>4.8314845152095803E-2</v>
      </c>
      <c r="AN258" s="17">
        <v>1.0787279104926099E-2</v>
      </c>
      <c r="AO258" s="17"/>
      <c r="AP258" s="17">
        <v>2.84212931901466E-2</v>
      </c>
      <c r="AQ258" s="17">
        <v>1.15247115052322E-2</v>
      </c>
      <c r="AR258" s="17">
        <v>1.03036338090921E-2</v>
      </c>
      <c r="AS258" s="17"/>
      <c r="AT258" s="17">
        <v>1.5465236602536601E-2</v>
      </c>
      <c r="AU258" s="17">
        <v>2.1539144279222201E-2</v>
      </c>
      <c r="AV258" s="17">
        <v>2.2795324421173602E-2</v>
      </c>
      <c r="AW258" s="17">
        <v>1.0273052178972701E-2</v>
      </c>
      <c r="AX258" s="17">
        <v>3.5843508832286597E-2</v>
      </c>
      <c r="AY258" s="17"/>
      <c r="AZ258" s="17">
        <v>2.2146908856993799E-2</v>
      </c>
      <c r="BA258" s="17">
        <v>1.2572842184256999E-2</v>
      </c>
      <c r="BB258" s="17">
        <v>2.31388494429162E-2</v>
      </c>
      <c r="BC258" s="17">
        <v>2.1858865711261499E-2</v>
      </c>
      <c r="BD258" s="17">
        <v>1.3284570226472E-2</v>
      </c>
      <c r="BE258" s="17"/>
      <c r="BF258" s="17">
        <v>1.52143493734801E-2</v>
      </c>
      <c r="BG258" s="17">
        <v>1.8555177681810801E-2</v>
      </c>
      <c r="BH258" s="17">
        <v>2.02905538806828E-2</v>
      </c>
      <c r="BI258" s="17">
        <v>2.69811743479152E-2</v>
      </c>
      <c r="BJ258" s="17"/>
      <c r="BK258" s="17">
        <v>7.9354733902734197E-3</v>
      </c>
      <c r="BL258" s="17">
        <v>1.0257174038979499E-2</v>
      </c>
      <c r="BM258" s="17">
        <v>1.5943269150971801E-2</v>
      </c>
      <c r="BN258" s="17">
        <v>2.3669976772361101E-2</v>
      </c>
      <c r="BO258" s="17">
        <v>4.0960764282925402E-2</v>
      </c>
      <c r="BP258" s="17"/>
      <c r="BQ258" s="17">
        <v>2.3109712555262601E-2</v>
      </c>
      <c r="BR258" s="17">
        <v>1.43039093649538E-2</v>
      </c>
      <c r="BS258" s="17"/>
      <c r="BT258" s="17">
        <v>2.8838943032812502E-2</v>
      </c>
      <c r="BU258" s="17">
        <v>1.9906301179480099E-2</v>
      </c>
      <c r="BV258" s="17">
        <v>1.7552501397166999E-2</v>
      </c>
      <c r="BW258" s="17">
        <v>1.43660110453823E-2</v>
      </c>
      <c r="BX258" s="17">
        <v>5.2032142324866899E-3</v>
      </c>
      <c r="BY258" s="17">
        <v>9.6976954704681203E-3</v>
      </c>
    </row>
    <row r="259" spans="2:77" x14ac:dyDescent="0.35">
      <c r="B259" t="s">
        <v>145</v>
      </c>
      <c r="C259" s="17">
        <v>2.0852119985828799E-2</v>
      </c>
      <c r="D259" s="17">
        <v>1.9301205235123201E-2</v>
      </c>
      <c r="E259" s="17">
        <v>2.2502060945638402E-2</v>
      </c>
      <c r="F259" s="17"/>
      <c r="G259" s="17">
        <v>1.09998365037897E-2</v>
      </c>
      <c r="H259" s="17">
        <v>1.6579378676664199E-2</v>
      </c>
      <c r="I259" s="17">
        <v>7.4699761223161699E-3</v>
      </c>
      <c r="J259" s="17">
        <v>2.8264123430263199E-2</v>
      </c>
      <c r="K259" s="17">
        <v>3.5092326927049097E-2</v>
      </c>
      <c r="L259" s="17">
        <v>2.6169305959820501E-2</v>
      </c>
      <c r="M259" s="17"/>
      <c r="N259" s="17">
        <v>1.71333127561577E-2</v>
      </c>
      <c r="O259" s="17">
        <v>2.6092712103611099E-2</v>
      </c>
      <c r="P259" s="17">
        <v>1.4337448135461501E-2</v>
      </c>
      <c r="Q259" s="17">
        <v>2.5447254281133001E-2</v>
      </c>
      <c r="R259" s="17"/>
      <c r="S259" s="17">
        <v>2.58787297326269E-2</v>
      </c>
      <c r="T259" s="17">
        <v>1.2970022198941E-2</v>
      </c>
      <c r="U259" s="17">
        <v>1.9816203586336401E-2</v>
      </c>
      <c r="V259" s="17">
        <v>2.07586475379564E-2</v>
      </c>
      <c r="W259" s="17">
        <v>3.2512952930799401E-2</v>
      </c>
      <c r="X259" s="17">
        <v>2.0163735038604101E-2</v>
      </c>
      <c r="Y259" s="17">
        <v>2.7058742003533101E-2</v>
      </c>
      <c r="Z259" s="17">
        <v>2.21239448542794E-2</v>
      </c>
      <c r="AA259" s="17">
        <v>2.1814352165805601E-2</v>
      </c>
      <c r="AB259" s="17">
        <v>1.6048112550906199E-2</v>
      </c>
      <c r="AC259" s="17">
        <v>1.0300246990563E-2</v>
      </c>
      <c r="AD259" s="17">
        <v>1.9591572358166599E-2</v>
      </c>
      <c r="AE259" s="17"/>
      <c r="AF259" s="17">
        <v>2.3749456920895098E-2</v>
      </c>
      <c r="AG259" s="17">
        <v>2.2246797938426401E-2</v>
      </c>
      <c r="AH259" s="17">
        <v>1.20229783564472E-2</v>
      </c>
      <c r="AI259" s="17"/>
      <c r="AJ259" s="17">
        <v>2.19903945269346E-2</v>
      </c>
      <c r="AK259" s="17">
        <v>1.08656104305215E-2</v>
      </c>
      <c r="AL259" s="17">
        <v>2.19125012442184E-2</v>
      </c>
      <c r="AM259" s="17">
        <v>1.85936085007209E-2</v>
      </c>
      <c r="AN259" s="17">
        <v>3.15531932607074E-2</v>
      </c>
      <c r="AO259" s="17"/>
      <c r="AP259" s="17">
        <v>1.8713730723788999E-2</v>
      </c>
      <c r="AQ259" s="17">
        <v>1.2231400505808799E-2</v>
      </c>
      <c r="AR259" s="17">
        <v>6.6489688875731997E-3</v>
      </c>
      <c r="AS259" s="17"/>
      <c r="AT259" s="17">
        <v>2.1767563116772699E-2</v>
      </c>
      <c r="AU259" s="17">
        <v>1.64694195391294E-2</v>
      </c>
      <c r="AV259" s="17">
        <v>2.0404937757658601E-2</v>
      </c>
      <c r="AW259" s="17">
        <v>1.43831887637963E-2</v>
      </c>
      <c r="AX259" s="17">
        <v>0</v>
      </c>
      <c r="AY259" s="17"/>
      <c r="AZ259" s="17">
        <v>1.96681040725247E-2</v>
      </c>
      <c r="BA259" s="17">
        <v>1.66026078716843E-2</v>
      </c>
      <c r="BB259" s="17">
        <v>1.15385753560688E-2</v>
      </c>
      <c r="BC259" s="17">
        <v>2.4808209508503699E-2</v>
      </c>
      <c r="BD259" s="17">
        <v>2.6615743587017099E-2</v>
      </c>
      <c r="BE259" s="17"/>
      <c r="BF259" s="17">
        <v>2.9326808472748898E-2</v>
      </c>
      <c r="BG259" s="17">
        <v>1.8112871713180701E-2</v>
      </c>
      <c r="BH259" s="17">
        <v>1.8642273159114299E-2</v>
      </c>
      <c r="BI259" s="17">
        <v>1.8562975146529801E-2</v>
      </c>
      <c r="BJ259" s="17"/>
      <c r="BK259" s="17">
        <v>2.4880757230795001E-2</v>
      </c>
      <c r="BL259" s="17">
        <v>1.1281033651873501E-2</v>
      </c>
      <c r="BM259" s="17">
        <v>2.4837999955695401E-2</v>
      </c>
      <c r="BN259" s="17">
        <v>2.14884830196466E-2</v>
      </c>
      <c r="BO259" s="17">
        <v>1.6418016548419501E-2</v>
      </c>
      <c r="BP259" s="17"/>
      <c r="BQ259" s="17">
        <v>1.6287487262335101E-2</v>
      </c>
      <c r="BR259" s="17">
        <v>2.7034545503591401E-2</v>
      </c>
      <c r="BS259" s="17"/>
      <c r="BT259" s="17">
        <v>2.26977559150047E-2</v>
      </c>
      <c r="BU259" s="17">
        <v>2.43668817378444E-2</v>
      </c>
      <c r="BV259" s="17">
        <v>1.7892642979622699E-2</v>
      </c>
      <c r="BW259" s="17">
        <v>1.46437424637461E-2</v>
      </c>
      <c r="BX259" s="17">
        <v>1.4726178130409599E-2</v>
      </c>
      <c r="BY259" s="17">
        <v>3.93908313965948E-2</v>
      </c>
    </row>
    <row r="260" spans="2:77"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row>
    <row r="261" spans="2:77" x14ac:dyDescent="0.35">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row>
    <row r="262" spans="2:77" x14ac:dyDescent="0.35">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row>
    <row r="263" spans="2:77" x14ac:dyDescent="0.35">
      <c r="B263" s="6" t="s">
        <v>196</v>
      </c>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row>
    <row r="264" spans="2:77" x14ac:dyDescent="0.35">
      <c r="B264" s="24" t="s">
        <v>94</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row>
    <row r="265" spans="2:77" x14ac:dyDescent="0.35">
      <c r="B265" t="s">
        <v>183</v>
      </c>
      <c r="C265" s="17">
        <v>0.41075234272533201</v>
      </c>
      <c r="D265" s="17">
        <v>0.38304152537712699</v>
      </c>
      <c r="E265" s="17">
        <v>0.43699617586499701</v>
      </c>
      <c r="F265" s="17"/>
      <c r="G265" s="17">
        <v>0.49319678778831599</v>
      </c>
      <c r="H265" s="17">
        <v>0.52869657278469995</v>
      </c>
      <c r="I265" s="17">
        <v>0.47688704301899998</v>
      </c>
      <c r="J265" s="17">
        <v>0.40684861312800003</v>
      </c>
      <c r="K265" s="17">
        <v>0.33862632587113001</v>
      </c>
      <c r="L265" s="17">
        <v>0.25809016849437499</v>
      </c>
      <c r="M265" s="17"/>
      <c r="N265" s="17">
        <v>0.364769690817285</v>
      </c>
      <c r="O265" s="17">
        <v>0.40507685434041601</v>
      </c>
      <c r="P265" s="17">
        <v>0.45519896473409799</v>
      </c>
      <c r="Q265" s="17">
        <v>0.42451221028804997</v>
      </c>
      <c r="R265" s="17"/>
      <c r="S265" s="17">
        <v>0.44039682903696797</v>
      </c>
      <c r="T265" s="17">
        <v>0.375408040111047</v>
      </c>
      <c r="U265" s="17">
        <v>0.37656800854768901</v>
      </c>
      <c r="V265" s="17">
        <v>0.371503482438646</v>
      </c>
      <c r="W265" s="17">
        <v>0.41932775401489197</v>
      </c>
      <c r="X265" s="17">
        <v>0.38880119562665399</v>
      </c>
      <c r="Y265" s="17">
        <v>0.40234203016404702</v>
      </c>
      <c r="Z265" s="17">
        <v>0.46658903679112002</v>
      </c>
      <c r="AA265" s="17">
        <v>0.40549675469940599</v>
      </c>
      <c r="AB265" s="17">
        <v>0.42902487423547397</v>
      </c>
      <c r="AC265" s="17">
        <v>0.43445124541984997</v>
      </c>
      <c r="AD265" s="17">
        <v>0.55398105159976097</v>
      </c>
      <c r="AE265" s="17"/>
      <c r="AF265" s="17">
        <v>0.42130364870932802</v>
      </c>
      <c r="AG265" s="17">
        <v>0.373005929580635</v>
      </c>
      <c r="AH265" s="17">
        <v>0.460911163727595</v>
      </c>
      <c r="AI265" s="17"/>
      <c r="AJ265" s="17">
        <v>0.38825357592493698</v>
      </c>
      <c r="AK265" s="17">
        <v>0.42675079813162903</v>
      </c>
      <c r="AL265" s="17">
        <v>0.27850925129826298</v>
      </c>
      <c r="AM265" s="17">
        <v>0.45711641377896201</v>
      </c>
      <c r="AN265" s="17">
        <v>0.475958843495077</v>
      </c>
      <c r="AO265" s="17"/>
      <c r="AP265" s="17">
        <v>0.38446555297581703</v>
      </c>
      <c r="AQ265" s="17">
        <v>0.43231946406275701</v>
      </c>
      <c r="AR265" s="17">
        <v>0.35697787737375403</v>
      </c>
      <c r="AS265" s="17"/>
      <c r="AT265" s="17">
        <v>0.41628496277970001</v>
      </c>
      <c r="AU265" s="17">
        <v>0.39851432145982402</v>
      </c>
      <c r="AV265" s="17">
        <v>0.43140087408906702</v>
      </c>
      <c r="AW265" s="17">
        <v>0.42534173896660499</v>
      </c>
      <c r="AX265" s="17">
        <v>0.31708019480522898</v>
      </c>
      <c r="AY265" s="17"/>
      <c r="AZ265" s="17">
        <v>0.47421409307157603</v>
      </c>
      <c r="BA265" s="17">
        <v>0.46387736193924201</v>
      </c>
      <c r="BB265" s="17">
        <v>0.438272005523551</v>
      </c>
      <c r="BC265" s="17">
        <v>0.241571780379775</v>
      </c>
      <c r="BD265" s="17">
        <v>0.37049278724435297</v>
      </c>
      <c r="BE265" s="17"/>
      <c r="BF265" s="17">
        <v>0.42120776051312703</v>
      </c>
      <c r="BG265" s="17">
        <v>0.40706595247101302</v>
      </c>
      <c r="BH265" s="17">
        <v>0.41844470874717599</v>
      </c>
      <c r="BI265" s="17">
        <v>0.41415415269786399</v>
      </c>
      <c r="BJ265" s="17"/>
      <c r="BK265" s="17">
        <v>0.56570262208938304</v>
      </c>
      <c r="BL265" s="17">
        <v>0.49975715389681502</v>
      </c>
      <c r="BM265" s="17">
        <v>0.41603694178599998</v>
      </c>
      <c r="BN265" s="17">
        <v>0.34759637456883002</v>
      </c>
      <c r="BO265" s="17">
        <v>0.43111568435247699</v>
      </c>
      <c r="BP265" s="17"/>
      <c r="BQ265" s="17">
        <v>0.41827561861520901</v>
      </c>
      <c r="BR265" s="17">
        <v>0.400562674540343</v>
      </c>
      <c r="BS265" s="17"/>
      <c r="BT265" s="17">
        <v>0.314921002529998</v>
      </c>
      <c r="BU265" s="17">
        <v>0.448563333798984</v>
      </c>
      <c r="BV265" s="17">
        <v>0.44448458931068802</v>
      </c>
      <c r="BW265" s="17">
        <v>0.441285702433031</v>
      </c>
      <c r="BX265" s="17">
        <v>0.52192230067628398</v>
      </c>
      <c r="BY265" s="17">
        <v>0.38237855821218503</v>
      </c>
    </row>
    <row r="266" spans="2:77" x14ac:dyDescent="0.35">
      <c r="B266" t="s">
        <v>184</v>
      </c>
      <c r="C266" s="17">
        <v>0.35475936527675</v>
      </c>
      <c r="D266" s="17">
        <v>0.366910681660159</v>
      </c>
      <c r="E266" s="17">
        <v>0.34266999024435202</v>
      </c>
      <c r="F266" s="17"/>
      <c r="G266" s="17">
        <v>0.33802644746976102</v>
      </c>
      <c r="H266" s="17">
        <v>0.31483854339128398</v>
      </c>
      <c r="I266" s="17">
        <v>0.36635205824752898</v>
      </c>
      <c r="J266" s="17">
        <v>0.36242691791121401</v>
      </c>
      <c r="K266" s="17">
        <v>0.35586816985766401</v>
      </c>
      <c r="L266" s="17">
        <v>0.38187214060587099</v>
      </c>
      <c r="M266" s="17"/>
      <c r="N266" s="17">
        <v>0.37717037504173301</v>
      </c>
      <c r="O266" s="17">
        <v>0.35608051422062797</v>
      </c>
      <c r="P266" s="17">
        <v>0.35772432935718601</v>
      </c>
      <c r="Q266" s="17">
        <v>0.33057399837669799</v>
      </c>
      <c r="R266" s="17"/>
      <c r="S266" s="17">
        <v>0.37192798290967899</v>
      </c>
      <c r="T266" s="17">
        <v>0.36754492351206502</v>
      </c>
      <c r="U266" s="17">
        <v>0.37907120025910801</v>
      </c>
      <c r="V266" s="17">
        <v>0.37166698402965698</v>
      </c>
      <c r="W266" s="17">
        <v>0.37280413735289197</v>
      </c>
      <c r="X266" s="17">
        <v>0.35420590880393299</v>
      </c>
      <c r="Y266" s="17">
        <v>0.35271823928985402</v>
      </c>
      <c r="Z266" s="17">
        <v>0.36194042439525798</v>
      </c>
      <c r="AA266" s="17">
        <v>0.34029979633866603</v>
      </c>
      <c r="AB266" s="17">
        <v>0.30728029345963898</v>
      </c>
      <c r="AC266" s="17">
        <v>0.37050267947653898</v>
      </c>
      <c r="AD266" s="17">
        <v>0.228111988009982</v>
      </c>
      <c r="AE266" s="17"/>
      <c r="AF266" s="17">
        <v>0.34626652971564298</v>
      </c>
      <c r="AG266" s="17">
        <v>0.36433550608445398</v>
      </c>
      <c r="AH266" s="17">
        <v>0.34783639015298701</v>
      </c>
      <c r="AI266" s="17"/>
      <c r="AJ266" s="17">
        <v>0.37454703173760501</v>
      </c>
      <c r="AK266" s="17">
        <v>0.33778188681198901</v>
      </c>
      <c r="AL266" s="17">
        <v>0.40822808439117902</v>
      </c>
      <c r="AM266" s="17">
        <v>0.32967854653546402</v>
      </c>
      <c r="AN266" s="17">
        <v>0.31918031605424202</v>
      </c>
      <c r="AO266" s="17"/>
      <c r="AP266" s="17">
        <v>0.38189821957158698</v>
      </c>
      <c r="AQ266" s="17">
        <v>0.35100981990244201</v>
      </c>
      <c r="AR266" s="17">
        <v>0.35106781558290201</v>
      </c>
      <c r="AS266" s="17"/>
      <c r="AT266" s="17">
        <v>0.35187044492230501</v>
      </c>
      <c r="AU266" s="17">
        <v>0.369938441916903</v>
      </c>
      <c r="AV266" s="17">
        <v>0.327394424911153</v>
      </c>
      <c r="AW266" s="17">
        <v>0.35463184164886302</v>
      </c>
      <c r="AX266" s="17">
        <v>0.28512091786201399</v>
      </c>
      <c r="AY266" s="17"/>
      <c r="AZ266" s="17">
        <v>0.34663590645758702</v>
      </c>
      <c r="BA266" s="17">
        <v>0.34699114374703799</v>
      </c>
      <c r="BB266" s="17">
        <v>0.37608589876630699</v>
      </c>
      <c r="BC266" s="17">
        <v>0.37714827427312297</v>
      </c>
      <c r="BD266" s="17">
        <v>0.35384800291877899</v>
      </c>
      <c r="BE266" s="17"/>
      <c r="BF266" s="17">
        <v>0.32679142677481998</v>
      </c>
      <c r="BG266" s="17">
        <v>0.35923074947433098</v>
      </c>
      <c r="BH266" s="17">
        <v>0.34938346084419603</v>
      </c>
      <c r="BI266" s="17">
        <v>0.36214775812698502</v>
      </c>
      <c r="BJ266" s="17"/>
      <c r="BK266" s="17">
        <v>0.25078801268942402</v>
      </c>
      <c r="BL266" s="17">
        <v>0.32438835397821297</v>
      </c>
      <c r="BM266" s="17">
        <v>0.363545673766697</v>
      </c>
      <c r="BN266" s="17">
        <v>0.37471692346434099</v>
      </c>
      <c r="BO266" s="17">
        <v>0.32421218772088201</v>
      </c>
      <c r="BP266" s="17"/>
      <c r="BQ266" s="17">
        <v>0.35661278419778603</v>
      </c>
      <c r="BR266" s="17">
        <v>0.35224905938214002</v>
      </c>
      <c r="BS266" s="17"/>
      <c r="BT266" s="17">
        <v>0.37754308413681098</v>
      </c>
      <c r="BU266" s="17">
        <v>0.36897871643353902</v>
      </c>
      <c r="BV266" s="17">
        <v>0.34827235051347</v>
      </c>
      <c r="BW266" s="17">
        <v>0.31379777580170098</v>
      </c>
      <c r="BX266" s="17">
        <v>0.30877528688498002</v>
      </c>
      <c r="BY266" s="17">
        <v>0.40749744083967199</v>
      </c>
    </row>
    <row r="267" spans="2:77" x14ac:dyDescent="0.35">
      <c r="B267" t="s">
        <v>185</v>
      </c>
      <c r="C267" s="17">
        <v>0.16727612972512801</v>
      </c>
      <c r="D267" s="17">
        <v>0.178281909332245</v>
      </c>
      <c r="E267" s="17">
        <v>0.15714000206581699</v>
      </c>
      <c r="F267" s="17"/>
      <c r="G267" s="17">
        <v>0.13312899626662</v>
      </c>
      <c r="H267" s="17">
        <v>0.101565974993772</v>
      </c>
      <c r="I267" s="17">
        <v>0.107203021761667</v>
      </c>
      <c r="J267" s="17">
        <v>0.160607886650416</v>
      </c>
      <c r="K267" s="17">
        <v>0.200584437767024</v>
      </c>
      <c r="L267" s="17">
        <v>0.27508974728735303</v>
      </c>
      <c r="M267" s="17"/>
      <c r="N267" s="17">
        <v>0.20422788936436201</v>
      </c>
      <c r="O267" s="17">
        <v>0.16819558651262001</v>
      </c>
      <c r="P267" s="17">
        <v>0.13435377953405001</v>
      </c>
      <c r="Q267" s="17">
        <v>0.154997449504375</v>
      </c>
      <c r="R267" s="17"/>
      <c r="S267" s="17">
        <v>0.12730855874955299</v>
      </c>
      <c r="T267" s="17">
        <v>0.177530246317325</v>
      </c>
      <c r="U267" s="17">
        <v>0.165242459166834</v>
      </c>
      <c r="V267" s="17">
        <v>0.190455032342529</v>
      </c>
      <c r="W267" s="17">
        <v>0.14975724319891601</v>
      </c>
      <c r="X267" s="17">
        <v>0.197737910523889</v>
      </c>
      <c r="Y267" s="17">
        <v>0.169820360846761</v>
      </c>
      <c r="Z267" s="17">
        <v>0.122422635257231</v>
      </c>
      <c r="AA267" s="17">
        <v>0.19040059122233999</v>
      </c>
      <c r="AB267" s="17">
        <v>0.179900499122152</v>
      </c>
      <c r="AC267" s="17">
        <v>0.13981073888099599</v>
      </c>
      <c r="AD267" s="17">
        <v>0.17051226642265499</v>
      </c>
      <c r="AE267" s="17"/>
      <c r="AF267" s="17">
        <v>0.167391805146485</v>
      </c>
      <c r="AG267" s="17">
        <v>0.19019714658636799</v>
      </c>
      <c r="AH267" s="17">
        <v>0.12199858870230799</v>
      </c>
      <c r="AI267" s="17"/>
      <c r="AJ267" s="17">
        <v>0.17785408415812101</v>
      </c>
      <c r="AK267" s="17">
        <v>0.16790558010121201</v>
      </c>
      <c r="AL267" s="17">
        <v>0.235909917195612</v>
      </c>
      <c r="AM267" s="17">
        <v>0.162300406124262</v>
      </c>
      <c r="AN267" s="17">
        <v>0.12016181028365799</v>
      </c>
      <c r="AO267" s="17"/>
      <c r="AP267" s="17">
        <v>0.17855907526890599</v>
      </c>
      <c r="AQ267" s="17">
        <v>0.163380410304824</v>
      </c>
      <c r="AR267" s="17">
        <v>0.23308885349546901</v>
      </c>
      <c r="AS267" s="17"/>
      <c r="AT267" s="17">
        <v>0.16137258600232099</v>
      </c>
      <c r="AU267" s="17">
        <v>0.17258573081345499</v>
      </c>
      <c r="AV267" s="17">
        <v>0.17264269377843999</v>
      </c>
      <c r="AW267" s="17">
        <v>0.16450855061324399</v>
      </c>
      <c r="AX267" s="17">
        <v>0.24669179282152601</v>
      </c>
      <c r="AY267" s="17"/>
      <c r="AZ267" s="17">
        <v>0.12989781734373401</v>
      </c>
      <c r="BA267" s="17">
        <v>0.141104513627062</v>
      </c>
      <c r="BB267" s="17">
        <v>0.14510881104753601</v>
      </c>
      <c r="BC267" s="17">
        <v>0.28738632181428803</v>
      </c>
      <c r="BD267" s="17">
        <v>0.15375771552629</v>
      </c>
      <c r="BE267" s="17"/>
      <c r="BF267" s="17">
        <v>0.15804537501840099</v>
      </c>
      <c r="BG267" s="17">
        <v>0.16940612621321399</v>
      </c>
      <c r="BH267" s="17">
        <v>0.17021192972399199</v>
      </c>
      <c r="BI267" s="17">
        <v>0.174194724812853</v>
      </c>
      <c r="BJ267" s="17"/>
      <c r="BK267" s="17">
        <v>0.128591404950058</v>
      </c>
      <c r="BL267" s="17">
        <v>0.11737431033203601</v>
      </c>
      <c r="BM267" s="17">
        <v>0.15161124274801899</v>
      </c>
      <c r="BN267" s="17">
        <v>0.20469549585482</v>
      </c>
      <c r="BO267" s="17">
        <v>0.18960749065329099</v>
      </c>
      <c r="BP267" s="17"/>
      <c r="BQ267" s="17">
        <v>0.16401822250301501</v>
      </c>
      <c r="BR267" s="17">
        <v>0.17168870133046901</v>
      </c>
      <c r="BS267" s="17"/>
      <c r="BT267" s="17">
        <v>0.231814630809069</v>
      </c>
      <c r="BU267" s="17">
        <v>0.122419213782369</v>
      </c>
      <c r="BV267" s="17">
        <v>0.139993930839971</v>
      </c>
      <c r="BW267" s="17">
        <v>0.169979149039204</v>
      </c>
      <c r="BX267" s="17">
        <v>0.113104894383651</v>
      </c>
      <c r="BY267" s="17">
        <v>0.15485063928364501</v>
      </c>
    </row>
    <row r="268" spans="2:77" x14ac:dyDescent="0.35">
      <c r="B268" t="s">
        <v>186</v>
      </c>
      <c r="C268" s="17">
        <v>3.9306075599649402E-2</v>
      </c>
      <c r="D268" s="17">
        <v>5.0335022898089402E-2</v>
      </c>
      <c r="E268" s="17">
        <v>2.8779568897057E-2</v>
      </c>
      <c r="F268" s="17"/>
      <c r="G268" s="17">
        <v>2.30013885900071E-2</v>
      </c>
      <c r="H268" s="17">
        <v>2.3175169782072999E-2</v>
      </c>
      <c r="I268" s="17">
        <v>2.4400695554057501E-2</v>
      </c>
      <c r="J268" s="17">
        <v>3.8206567502234001E-2</v>
      </c>
      <c r="K268" s="17">
        <v>6.8024365667226999E-2</v>
      </c>
      <c r="L268" s="17">
        <v>5.7011024845823398E-2</v>
      </c>
      <c r="M268" s="17"/>
      <c r="N268" s="17">
        <v>4.40714391629249E-2</v>
      </c>
      <c r="O268" s="17">
        <v>4.1996074566620301E-2</v>
      </c>
      <c r="P268" s="17">
        <v>2.8406261524615301E-2</v>
      </c>
      <c r="Q268" s="17">
        <v>3.9614637012735703E-2</v>
      </c>
      <c r="R268" s="17"/>
      <c r="S268" s="17">
        <v>3.8191598887886702E-2</v>
      </c>
      <c r="T268" s="17">
        <v>4.9133480013350397E-2</v>
      </c>
      <c r="U268" s="17">
        <v>4.4563790631083601E-2</v>
      </c>
      <c r="V268" s="17">
        <v>3.3614969824937398E-2</v>
      </c>
      <c r="W268" s="17">
        <v>3.89042075158142E-2</v>
      </c>
      <c r="X268" s="17">
        <v>3.3627042885408298E-2</v>
      </c>
      <c r="Y268" s="17">
        <v>4.75177919814831E-2</v>
      </c>
      <c r="Z268" s="17">
        <v>2.22245719938589E-2</v>
      </c>
      <c r="AA268" s="17">
        <v>3.7273742147529799E-2</v>
      </c>
      <c r="AB268" s="17">
        <v>4.82724269653836E-2</v>
      </c>
      <c r="AC268" s="17">
        <v>2.0115562219736999E-2</v>
      </c>
      <c r="AD268" s="17">
        <v>3.6226251469164999E-2</v>
      </c>
      <c r="AE268" s="17"/>
      <c r="AF268" s="17">
        <v>3.4226108446658798E-2</v>
      </c>
      <c r="AG268" s="17">
        <v>4.9069478736961797E-2</v>
      </c>
      <c r="AH268" s="17">
        <v>2.47740212329223E-2</v>
      </c>
      <c r="AI268" s="17"/>
      <c r="AJ268" s="17">
        <v>3.7752886689523597E-2</v>
      </c>
      <c r="AK268" s="17">
        <v>4.7257944666555397E-2</v>
      </c>
      <c r="AL268" s="17">
        <v>3.5854808670228201E-2</v>
      </c>
      <c r="AM268" s="17">
        <v>3.6202310892257498E-2</v>
      </c>
      <c r="AN268" s="17">
        <v>2.1199789425996499E-2</v>
      </c>
      <c r="AO268" s="17"/>
      <c r="AP268" s="17">
        <v>3.8556848708147698E-2</v>
      </c>
      <c r="AQ268" s="17">
        <v>3.87114216950721E-2</v>
      </c>
      <c r="AR268" s="17">
        <v>2.4675044988636399E-2</v>
      </c>
      <c r="AS268" s="17"/>
      <c r="AT268" s="17">
        <v>3.1380058009550897E-2</v>
      </c>
      <c r="AU268" s="17">
        <v>3.0437949777323101E-2</v>
      </c>
      <c r="AV268" s="17">
        <v>4.6279522216866202E-2</v>
      </c>
      <c r="AW268" s="17">
        <v>3.9206900473092297E-2</v>
      </c>
      <c r="AX268" s="17">
        <v>0.10391762810862799</v>
      </c>
      <c r="AY268" s="17"/>
      <c r="AZ268" s="17">
        <v>3.1899714621455202E-2</v>
      </c>
      <c r="BA268" s="17">
        <v>1.7430767693592201E-2</v>
      </c>
      <c r="BB268" s="17">
        <v>3.23167076490469E-2</v>
      </c>
      <c r="BC268" s="17">
        <v>6.6818307824862602E-2</v>
      </c>
      <c r="BD268" s="17">
        <v>5.4634132331927703E-2</v>
      </c>
      <c r="BE268" s="17"/>
      <c r="BF268" s="17">
        <v>5.2137582926715699E-2</v>
      </c>
      <c r="BG268" s="17">
        <v>3.4616667156972501E-2</v>
      </c>
      <c r="BH268" s="17">
        <v>4.1001739600575203E-2</v>
      </c>
      <c r="BI268" s="17">
        <v>3.7045741096378197E-2</v>
      </c>
      <c r="BJ268" s="17"/>
      <c r="BK268" s="17">
        <v>3.5956928248911599E-2</v>
      </c>
      <c r="BL268" s="17">
        <v>2.3563463887795101E-2</v>
      </c>
      <c r="BM268" s="17">
        <v>3.2252505618182402E-2</v>
      </c>
      <c r="BN268" s="17">
        <v>5.1945501897712798E-2</v>
      </c>
      <c r="BO268" s="17">
        <v>4.9087548577178203E-2</v>
      </c>
      <c r="BP268" s="17"/>
      <c r="BQ268" s="17">
        <v>3.7507692563148003E-2</v>
      </c>
      <c r="BR268" s="17">
        <v>4.1741839843802697E-2</v>
      </c>
      <c r="BS268" s="17"/>
      <c r="BT268" s="17">
        <v>5.3913443381375499E-2</v>
      </c>
      <c r="BU268" s="17">
        <v>3.2502889860867697E-2</v>
      </c>
      <c r="BV268" s="17">
        <v>2.4990022592680902E-2</v>
      </c>
      <c r="BW268" s="17">
        <v>3.9974089358874601E-2</v>
      </c>
      <c r="BX268" s="17">
        <v>2.97435255673895E-2</v>
      </c>
      <c r="BY268" s="17">
        <v>1.5211037448819201E-2</v>
      </c>
    </row>
    <row r="269" spans="2:77" x14ac:dyDescent="0.35">
      <c r="B269" t="s">
        <v>145</v>
      </c>
      <c r="C269" s="17">
        <v>2.7906086673140599E-2</v>
      </c>
      <c r="D269" s="17">
        <v>2.1430860732379198E-2</v>
      </c>
      <c r="E269" s="17">
        <v>3.4414262927776801E-2</v>
      </c>
      <c r="F269" s="17"/>
      <c r="G269" s="17">
        <v>1.26463798852948E-2</v>
      </c>
      <c r="H269" s="17">
        <v>3.1723739048170198E-2</v>
      </c>
      <c r="I269" s="17">
        <v>2.5157181417746598E-2</v>
      </c>
      <c r="J269" s="17">
        <v>3.1910014808136697E-2</v>
      </c>
      <c r="K269" s="17">
        <v>3.6896700836954399E-2</v>
      </c>
      <c r="L269" s="17">
        <v>2.7936918766577699E-2</v>
      </c>
      <c r="M269" s="17"/>
      <c r="N269" s="17">
        <v>9.7606056136948401E-3</v>
      </c>
      <c r="O269" s="17">
        <v>2.8650970359715498E-2</v>
      </c>
      <c r="P269" s="17">
        <v>2.4316664850050702E-2</v>
      </c>
      <c r="Q269" s="17">
        <v>5.0301704818141203E-2</v>
      </c>
      <c r="R269" s="17"/>
      <c r="S269" s="17">
        <v>2.2175030415912799E-2</v>
      </c>
      <c r="T269" s="17">
        <v>3.0383310046212302E-2</v>
      </c>
      <c r="U269" s="17">
        <v>3.4554541395285403E-2</v>
      </c>
      <c r="V269" s="17">
        <v>3.2759531364230501E-2</v>
      </c>
      <c r="W269" s="17">
        <v>1.9206657917486099E-2</v>
      </c>
      <c r="X269" s="17">
        <v>2.5627942160115401E-2</v>
      </c>
      <c r="Y269" s="17">
        <v>2.7601577717855302E-2</v>
      </c>
      <c r="Z269" s="17">
        <v>2.6823331562531701E-2</v>
      </c>
      <c r="AA269" s="17">
        <v>2.65291155920588E-2</v>
      </c>
      <c r="AB269" s="17">
        <v>3.55219062173514E-2</v>
      </c>
      <c r="AC269" s="17">
        <v>3.51197740028786E-2</v>
      </c>
      <c r="AD269" s="17">
        <v>1.11684424984364E-2</v>
      </c>
      <c r="AE269" s="17"/>
      <c r="AF269" s="17">
        <v>3.0811907981884799E-2</v>
      </c>
      <c r="AG269" s="17">
        <v>2.33919390115809E-2</v>
      </c>
      <c r="AH269" s="17">
        <v>4.4479836184186501E-2</v>
      </c>
      <c r="AI269" s="17"/>
      <c r="AJ269" s="17">
        <v>2.1592421489812701E-2</v>
      </c>
      <c r="AK269" s="17">
        <v>2.0303790288613999E-2</v>
      </c>
      <c r="AL269" s="17">
        <v>4.1497938444717102E-2</v>
      </c>
      <c r="AM269" s="17">
        <v>1.4702322669055501E-2</v>
      </c>
      <c r="AN269" s="17">
        <v>6.3499240741026794E-2</v>
      </c>
      <c r="AO269" s="17"/>
      <c r="AP269" s="17">
        <v>1.6520303475542699E-2</v>
      </c>
      <c r="AQ269" s="17">
        <v>1.45788840349049E-2</v>
      </c>
      <c r="AR269" s="17">
        <v>3.4190408559238397E-2</v>
      </c>
      <c r="AS269" s="17"/>
      <c r="AT269" s="17">
        <v>3.9091948286122599E-2</v>
      </c>
      <c r="AU269" s="17">
        <v>2.85235560324947E-2</v>
      </c>
      <c r="AV269" s="17">
        <v>2.22824850044731E-2</v>
      </c>
      <c r="AW269" s="17">
        <v>1.6310968298195901E-2</v>
      </c>
      <c r="AX269" s="17">
        <v>4.7189466402602902E-2</v>
      </c>
      <c r="AY269" s="17"/>
      <c r="AZ269" s="17">
        <v>1.7352468505648401E-2</v>
      </c>
      <c r="BA269" s="17">
        <v>3.0596212993066099E-2</v>
      </c>
      <c r="BB269" s="17">
        <v>8.2165770135578901E-3</v>
      </c>
      <c r="BC269" s="17">
        <v>2.7075315707951401E-2</v>
      </c>
      <c r="BD269" s="17">
        <v>6.7267361978650103E-2</v>
      </c>
      <c r="BE269" s="17"/>
      <c r="BF269" s="17">
        <v>4.1817854766936703E-2</v>
      </c>
      <c r="BG269" s="17">
        <v>2.9680504684470001E-2</v>
      </c>
      <c r="BH269" s="17">
        <v>2.09581610840621E-2</v>
      </c>
      <c r="BI269" s="17">
        <v>1.24576232659196E-2</v>
      </c>
      <c r="BJ269" s="17"/>
      <c r="BK269" s="17">
        <v>1.8961032022223299E-2</v>
      </c>
      <c r="BL269" s="17">
        <v>3.4916717905140997E-2</v>
      </c>
      <c r="BM269" s="17">
        <v>3.6553636081101702E-2</v>
      </c>
      <c r="BN269" s="17">
        <v>2.1045704214296499E-2</v>
      </c>
      <c r="BO269" s="17">
        <v>5.9770886961712797E-3</v>
      </c>
      <c r="BP269" s="17"/>
      <c r="BQ269" s="17">
        <v>2.3585682120842499E-2</v>
      </c>
      <c r="BR269" s="17">
        <v>3.3757724903245898E-2</v>
      </c>
      <c r="BS269" s="17"/>
      <c r="BT269" s="17">
        <v>2.1807839142745901E-2</v>
      </c>
      <c r="BU269" s="17">
        <v>2.75358461242396E-2</v>
      </c>
      <c r="BV269" s="17">
        <v>4.2259106743190097E-2</v>
      </c>
      <c r="BW269" s="17">
        <v>3.4963283367188902E-2</v>
      </c>
      <c r="BX269" s="17">
        <v>2.64539924876965E-2</v>
      </c>
      <c r="BY269" s="17">
        <v>4.0062324215679297E-2</v>
      </c>
    </row>
    <row r="270" spans="2:77" ht="17.5" customHeight="1" x14ac:dyDescent="0.35">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row>
    <row r="271" spans="2:77" ht="17.5" customHeight="1" x14ac:dyDescent="0.35">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row>
    <row r="272" spans="2:77" x14ac:dyDescent="0.35">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row>
    <row r="273" spans="2:77" x14ac:dyDescent="0.35">
      <c r="B273" s="6" t="s">
        <v>197</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row>
    <row r="274" spans="2:77" x14ac:dyDescent="0.35">
      <c r="B274" s="24" t="s">
        <v>94</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row>
    <row r="275" spans="2:77" x14ac:dyDescent="0.35">
      <c r="B275" t="s">
        <v>183</v>
      </c>
      <c r="C275" s="17">
        <v>0.443700893056163</v>
      </c>
      <c r="D275" s="17">
        <v>0.43253479331705402</v>
      </c>
      <c r="E275" s="17">
        <v>0.45403615257008301</v>
      </c>
      <c r="F275" s="17"/>
      <c r="G275" s="17">
        <v>0.47923081819539498</v>
      </c>
      <c r="H275" s="17">
        <v>0.47140026778973698</v>
      </c>
      <c r="I275" s="17">
        <v>0.48998124799533899</v>
      </c>
      <c r="J275" s="17">
        <v>0.41189184570327397</v>
      </c>
      <c r="K275" s="17">
        <v>0.38991290164661402</v>
      </c>
      <c r="L275" s="17">
        <v>0.42193213027517601</v>
      </c>
      <c r="M275" s="17"/>
      <c r="N275" s="17">
        <v>0.45433771078120699</v>
      </c>
      <c r="O275" s="17">
        <v>0.42964543548804801</v>
      </c>
      <c r="P275" s="17">
        <v>0.46432746785680301</v>
      </c>
      <c r="Q275" s="17">
        <v>0.426700390389742</v>
      </c>
      <c r="R275" s="17"/>
      <c r="S275" s="17">
        <v>0.49645415199669002</v>
      </c>
      <c r="T275" s="17">
        <v>0.39311514861839503</v>
      </c>
      <c r="U275" s="17">
        <v>0.42899582334525499</v>
      </c>
      <c r="V275" s="17">
        <v>0.40524023025686501</v>
      </c>
      <c r="W275" s="17">
        <v>0.41736105373275301</v>
      </c>
      <c r="X275" s="17">
        <v>0.41587443912206801</v>
      </c>
      <c r="Y275" s="17">
        <v>0.46004760324011301</v>
      </c>
      <c r="Z275" s="17">
        <v>0.48099890935851303</v>
      </c>
      <c r="AA275" s="17">
        <v>0.43869545449950997</v>
      </c>
      <c r="AB275" s="17">
        <v>0.44011772474421101</v>
      </c>
      <c r="AC275" s="17">
        <v>0.49434107685356199</v>
      </c>
      <c r="AD275" s="17">
        <v>0.56844380669480898</v>
      </c>
      <c r="AE275" s="17"/>
      <c r="AF275" s="17">
        <v>0.40832602281965003</v>
      </c>
      <c r="AG275" s="17">
        <v>0.46968213908408402</v>
      </c>
      <c r="AH275" s="17">
        <v>0.45533135687463</v>
      </c>
      <c r="AI275" s="17"/>
      <c r="AJ275" s="17">
        <v>0.38953136201799199</v>
      </c>
      <c r="AK275" s="17">
        <v>0.50481308679632997</v>
      </c>
      <c r="AL275" s="17">
        <v>0.41679962022982098</v>
      </c>
      <c r="AM275" s="17">
        <v>0.36399156582383202</v>
      </c>
      <c r="AN275" s="17">
        <v>0.43930571913515598</v>
      </c>
      <c r="AO275" s="17"/>
      <c r="AP275" s="17">
        <v>0.37637024740403002</v>
      </c>
      <c r="AQ275" s="17">
        <v>0.496565724529619</v>
      </c>
      <c r="AR275" s="17">
        <v>0.40236779840922299</v>
      </c>
      <c r="AS275" s="17"/>
      <c r="AT275" s="17">
        <v>0.412513980985944</v>
      </c>
      <c r="AU275" s="17">
        <v>0.41203543199048098</v>
      </c>
      <c r="AV275" s="17">
        <v>0.47164898511344999</v>
      </c>
      <c r="AW275" s="17">
        <v>0.48800521113898199</v>
      </c>
      <c r="AX275" s="17">
        <v>0.463816331284437</v>
      </c>
      <c r="AY275" s="17"/>
      <c r="AZ275" s="17">
        <v>0.44284649387879299</v>
      </c>
      <c r="BA275" s="17">
        <v>0.46861029259834802</v>
      </c>
      <c r="BB275" s="17">
        <v>0.47663749479429601</v>
      </c>
      <c r="BC275" s="17">
        <v>0.41863714825725601</v>
      </c>
      <c r="BD275" s="17">
        <v>0.43879772031174802</v>
      </c>
      <c r="BE275" s="17"/>
      <c r="BF275" s="17">
        <v>0.45187232398909499</v>
      </c>
      <c r="BG275" s="17">
        <v>0.43067296434653202</v>
      </c>
      <c r="BH275" s="17">
        <v>0.458289678522597</v>
      </c>
      <c r="BI275" s="17">
        <v>0.44553398671469102</v>
      </c>
      <c r="BJ275" s="17"/>
      <c r="BK275" s="17">
        <v>0.45003210329837101</v>
      </c>
      <c r="BL275" s="17">
        <v>0.46346809535247502</v>
      </c>
      <c r="BM275" s="17">
        <v>0.42846465643478598</v>
      </c>
      <c r="BN275" s="17">
        <v>0.44029330565296199</v>
      </c>
      <c r="BO275" s="17">
        <v>0.49281311160163499</v>
      </c>
      <c r="BP275" s="17"/>
      <c r="BQ275" s="17">
        <v>0.48296638227320599</v>
      </c>
      <c r="BR275" s="17">
        <v>0.39051896644606798</v>
      </c>
      <c r="BS275" s="17"/>
      <c r="BT275" s="17">
        <v>0.41584110786814799</v>
      </c>
      <c r="BU275" s="17">
        <v>0.44739630312873602</v>
      </c>
      <c r="BV275" s="17">
        <v>0.41886307175002802</v>
      </c>
      <c r="BW275" s="17">
        <v>0.462969705033557</v>
      </c>
      <c r="BX275" s="17">
        <v>0.49486814207974</v>
      </c>
      <c r="BY275" s="17">
        <v>0.41936386371307799</v>
      </c>
    </row>
    <row r="276" spans="2:77" x14ac:dyDescent="0.35">
      <c r="B276" t="s">
        <v>184</v>
      </c>
      <c r="C276" s="17">
        <v>0.43733463398943201</v>
      </c>
      <c r="D276" s="17">
        <v>0.43330088668717898</v>
      </c>
      <c r="E276" s="17">
        <v>0.44108999622145301</v>
      </c>
      <c r="F276" s="17"/>
      <c r="G276" s="17">
        <v>0.41268075764400503</v>
      </c>
      <c r="H276" s="17">
        <v>0.40823320900407001</v>
      </c>
      <c r="I276" s="17">
        <v>0.41302078360731298</v>
      </c>
      <c r="J276" s="17">
        <v>0.45043521654323898</v>
      </c>
      <c r="K276" s="17">
        <v>0.44528234139717998</v>
      </c>
      <c r="L276" s="17">
        <v>0.48105837535844498</v>
      </c>
      <c r="M276" s="17"/>
      <c r="N276" s="17">
        <v>0.426301770662183</v>
      </c>
      <c r="O276" s="17">
        <v>0.44241048231970598</v>
      </c>
      <c r="P276" s="17">
        <v>0.42980635439040199</v>
      </c>
      <c r="Q276" s="17">
        <v>0.45185168341300402</v>
      </c>
      <c r="R276" s="17"/>
      <c r="S276" s="17">
        <v>0.38279567046790203</v>
      </c>
      <c r="T276" s="17">
        <v>0.48079660366000299</v>
      </c>
      <c r="U276" s="17">
        <v>0.42487653816375398</v>
      </c>
      <c r="V276" s="17">
        <v>0.44101854307087801</v>
      </c>
      <c r="W276" s="17">
        <v>0.46975957804469798</v>
      </c>
      <c r="X276" s="17">
        <v>0.48893236212945002</v>
      </c>
      <c r="Y276" s="17">
        <v>0.41023562710969902</v>
      </c>
      <c r="Z276" s="17">
        <v>0.40104140821363898</v>
      </c>
      <c r="AA276" s="17">
        <v>0.46413211044284403</v>
      </c>
      <c r="AB276" s="17">
        <v>0.46823747288084</v>
      </c>
      <c r="AC276" s="17">
        <v>0.374248643004648</v>
      </c>
      <c r="AD276" s="17">
        <v>0.329278388008027</v>
      </c>
      <c r="AE276" s="17"/>
      <c r="AF276" s="17">
        <v>0.45976679296920397</v>
      </c>
      <c r="AG276" s="17">
        <v>0.43031391155264098</v>
      </c>
      <c r="AH276" s="17">
        <v>0.40507925763077102</v>
      </c>
      <c r="AI276" s="17"/>
      <c r="AJ276" s="17">
        <v>0.46393894658083801</v>
      </c>
      <c r="AK276" s="17">
        <v>0.41556189729178</v>
      </c>
      <c r="AL276" s="17">
        <v>0.476665572036438</v>
      </c>
      <c r="AM276" s="17">
        <v>0.46505965193523702</v>
      </c>
      <c r="AN276" s="17">
        <v>0.402611148778659</v>
      </c>
      <c r="AO276" s="17"/>
      <c r="AP276" s="17">
        <v>0.47316295394505498</v>
      </c>
      <c r="AQ276" s="17">
        <v>0.416603072272134</v>
      </c>
      <c r="AR276" s="17">
        <v>0.49710289279018</v>
      </c>
      <c r="AS276" s="17"/>
      <c r="AT276" s="17">
        <v>0.44920362518474599</v>
      </c>
      <c r="AU276" s="17">
        <v>0.45259074452457099</v>
      </c>
      <c r="AV276" s="17">
        <v>0.42021028679818001</v>
      </c>
      <c r="AW276" s="17">
        <v>0.40673080601318501</v>
      </c>
      <c r="AX276" s="17">
        <v>0.37301366360902799</v>
      </c>
      <c r="AY276" s="17"/>
      <c r="AZ276" s="17">
        <v>0.42640536877614199</v>
      </c>
      <c r="BA276" s="17">
        <v>0.42492676934550599</v>
      </c>
      <c r="BB276" s="17">
        <v>0.41145828480760199</v>
      </c>
      <c r="BC276" s="17">
        <v>0.47277504919782798</v>
      </c>
      <c r="BD276" s="17">
        <v>0.44623529919680699</v>
      </c>
      <c r="BE276" s="17"/>
      <c r="BF276" s="17">
        <v>0.427153815400445</v>
      </c>
      <c r="BG276" s="17">
        <v>0.45442059353685199</v>
      </c>
      <c r="BH276" s="17">
        <v>0.424423680874775</v>
      </c>
      <c r="BI276" s="17">
        <v>0.43412954331439602</v>
      </c>
      <c r="BJ276" s="17"/>
      <c r="BK276" s="17">
        <v>0.41458786861521202</v>
      </c>
      <c r="BL276" s="17">
        <v>0.43107360370355802</v>
      </c>
      <c r="BM276" s="17">
        <v>0.45641328741996101</v>
      </c>
      <c r="BN276" s="17">
        <v>0.43305287473360099</v>
      </c>
      <c r="BO276" s="17">
        <v>0.384270942383728</v>
      </c>
      <c r="BP276" s="17"/>
      <c r="BQ276" s="17">
        <v>0.42438516898359202</v>
      </c>
      <c r="BR276" s="17">
        <v>0.45487363608294601</v>
      </c>
      <c r="BS276" s="17"/>
      <c r="BT276" s="17">
        <v>0.46138502470084602</v>
      </c>
      <c r="BU276" s="17">
        <v>0.42921130309775801</v>
      </c>
      <c r="BV276" s="17">
        <v>0.44344643535210898</v>
      </c>
      <c r="BW276" s="17">
        <v>0.43944558463739303</v>
      </c>
      <c r="BX276" s="17">
        <v>0.39512679672463502</v>
      </c>
      <c r="BY276" s="17">
        <v>0.44097064888172999</v>
      </c>
    </row>
    <row r="277" spans="2:77" x14ac:dyDescent="0.35">
      <c r="B277" t="s">
        <v>185</v>
      </c>
      <c r="C277" s="17">
        <v>8.0862409909819202E-2</v>
      </c>
      <c r="D277" s="17">
        <v>9.5009553473555899E-2</v>
      </c>
      <c r="E277" s="17">
        <v>6.7555582320897395E-2</v>
      </c>
      <c r="F277" s="17"/>
      <c r="G277" s="17">
        <v>8.1500163504884399E-2</v>
      </c>
      <c r="H277" s="17">
        <v>8.72804292064258E-2</v>
      </c>
      <c r="I277" s="17">
        <v>6.5202573711942102E-2</v>
      </c>
      <c r="J277" s="17">
        <v>8.2564783192108401E-2</v>
      </c>
      <c r="K277" s="17">
        <v>0.10512525702313701</v>
      </c>
      <c r="L277" s="17">
        <v>7.0324849905941303E-2</v>
      </c>
      <c r="M277" s="17"/>
      <c r="N277" s="17">
        <v>8.9734654682241496E-2</v>
      </c>
      <c r="O277" s="17">
        <v>8.3685038987148894E-2</v>
      </c>
      <c r="P277" s="17">
        <v>7.3313318750497694E-2</v>
      </c>
      <c r="Q277" s="17">
        <v>7.6114775788568401E-2</v>
      </c>
      <c r="R277" s="17"/>
      <c r="S277" s="17">
        <v>7.9520303993379796E-2</v>
      </c>
      <c r="T277" s="17">
        <v>9.2220943358361104E-2</v>
      </c>
      <c r="U277" s="17">
        <v>9.9464686272465505E-2</v>
      </c>
      <c r="V277" s="17">
        <v>0.122960741212107</v>
      </c>
      <c r="W277" s="17">
        <v>6.00887722397941E-2</v>
      </c>
      <c r="X277" s="17">
        <v>5.8030063665287401E-2</v>
      </c>
      <c r="Y277" s="17">
        <v>7.7942592426042498E-2</v>
      </c>
      <c r="Z277" s="17">
        <v>8.4917300153185701E-2</v>
      </c>
      <c r="AA277" s="17">
        <v>6.5350625566825707E-2</v>
      </c>
      <c r="AB277" s="17">
        <v>6.3205381148543599E-2</v>
      </c>
      <c r="AC277" s="17">
        <v>0.101864545599105</v>
      </c>
      <c r="AD277" s="17">
        <v>5.6275441050618102E-2</v>
      </c>
      <c r="AE277" s="17"/>
      <c r="AF277" s="17">
        <v>8.4904451533137304E-2</v>
      </c>
      <c r="AG277" s="17">
        <v>6.9865330219505598E-2</v>
      </c>
      <c r="AH277" s="17">
        <v>0.100047900431865</v>
      </c>
      <c r="AI277" s="17"/>
      <c r="AJ277" s="17">
        <v>0.10490463369036999</v>
      </c>
      <c r="AK277" s="17">
        <v>5.7615520663444601E-2</v>
      </c>
      <c r="AL277" s="17">
        <v>5.8037589216976798E-2</v>
      </c>
      <c r="AM277" s="17">
        <v>0.12139426412698</v>
      </c>
      <c r="AN277" s="17">
        <v>0.101886823223198</v>
      </c>
      <c r="AO277" s="17"/>
      <c r="AP277" s="17">
        <v>0.113604686234129</v>
      </c>
      <c r="AQ277" s="17">
        <v>6.4525261384578994E-2</v>
      </c>
      <c r="AR277" s="17">
        <v>5.7646130235560998E-2</v>
      </c>
      <c r="AS277" s="17"/>
      <c r="AT277" s="17">
        <v>9.1347026637452894E-2</v>
      </c>
      <c r="AU277" s="17">
        <v>9.2849985259384593E-2</v>
      </c>
      <c r="AV277" s="17">
        <v>7.1429919899330299E-2</v>
      </c>
      <c r="AW277" s="17">
        <v>8.0999932107381795E-2</v>
      </c>
      <c r="AX277" s="17">
        <v>9.1324481358110304E-2</v>
      </c>
      <c r="AY277" s="17"/>
      <c r="AZ277" s="17">
        <v>8.7655375242732897E-2</v>
      </c>
      <c r="BA277" s="17">
        <v>7.6113071920332495E-2</v>
      </c>
      <c r="BB277" s="17">
        <v>8.5980171951832995E-2</v>
      </c>
      <c r="BC277" s="17">
        <v>7.7730614468210002E-2</v>
      </c>
      <c r="BD277" s="17">
        <v>6.7389771725362105E-2</v>
      </c>
      <c r="BE277" s="17"/>
      <c r="BF277" s="17">
        <v>6.8716046868457101E-2</v>
      </c>
      <c r="BG277" s="17">
        <v>8.1189359935459796E-2</v>
      </c>
      <c r="BH277" s="17">
        <v>8.4937735582495705E-2</v>
      </c>
      <c r="BI277" s="17">
        <v>8.7423960177934898E-2</v>
      </c>
      <c r="BJ277" s="17"/>
      <c r="BK277" s="17">
        <v>9.1655819217133006E-2</v>
      </c>
      <c r="BL277" s="17">
        <v>7.2618751403459705E-2</v>
      </c>
      <c r="BM277" s="17">
        <v>7.7896104795914606E-2</v>
      </c>
      <c r="BN277" s="17">
        <v>8.8650819555046598E-2</v>
      </c>
      <c r="BO277" s="17">
        <v>7.0718514889511003E-2</v>
      </c>
      <c r="BP277" s="17"/>
      <c r="BQ277" s="17">
        <v>6.7117710231787794E-2</v>
      </c>
      <c r="BR277" s="17">
        <v>9.9478492992710998E-2</v>
      </c>
      <c r="BS277" s="17"/>
      <c r="BT277" s="17">
        <v>8.0863135725822502E-2</v>
      </c>
      <c r="BU277" s="17">
        <v>8.6565440944699798E-2</v>
      </c>
      <c r="BV277" s="17">
        <v>9.3076665092943198E-2</v>
      </c>
      <c r="BW277" s="17">
        <v>6.7610150405226097E-2</v>
      </c>
      <c r="BX277" s="17">
        <v>7.6435300749175594E-2</v>
      </c>
      <c r="BY277" s="17">
        <v>8.9773154030260302E-2</v>
      </c>
    </row>
    <row r="278" spans="2:77" x14ac:dyDescent="0.35">
      <c r="B278" t="s">
        <v>186</v>
      </c>
      <c r="C278" s="17">
        <v>1.4944271992109501E-2</v>
      </c>
      <c r="D278" s="17">
        <v>1.9235721220764598E-2</v>
      </c>
      <c r="E278" s="17">
        <v>1.08460748233577E-2</v>
      </c>
      <c r="F278" s="17"/>
      <c r="G278" s="17">
        <v>1.6960711070088199E-2</v>
      </c>
      <c r="H278" s="17">
        <v>1.6595893634812901E-2</v>
      </c>
      <c r="I278" s="17">
        <v>1.13694687797049E-2</v>
      </c>
      <c r="J278" s="17">
        <v>1.9123976342477901E-2</v>
      </c>
      <c r="K278" s="17">
        <v>2.07376480517962E-2</v>
      </c>
      <c r="L278" s="17">
        <v>7.8865667085501693E-3</v>
      </c>
      <c r="M278" s="17"/>
      <c r="N278" s="17">
        <v>1.6664206087737499E-2</v>
      </c>
      <c r="O278" s="17">
        <v>1.5285796552159199E-2</v>
      </c>
      <c r="P278" s="17">
        <v>1.1827415197790001E-2</v>
      </c>
      <c r="Q278" s="17">
        <v>1.5684035542232001E-2</v>
      </c>
      <c r="R278" s="17"/>
      <c r="S278" s="17">
        <v>1.38810394745365E-2</v>
      </c>
      <c r="T278" s="17">
        <v>1.3565272337441901E-2</v>
      </c>
      <c r="U278" s="17">
        <v>1.09971537239131E-2</v>
      </c>
      <c r="V278" s="17">
        <v>1.38368397379037E-2</v>
      </c>
      <c r="W278" s="17">
        <v>2.8304256576509802E-2</v>
      </c>
      <c r="X278" s="17">
        <v>1.61638648866659E-2</v>
      </c>
      <c r="Y278" s="17">
        <v>2.3247399575296701E-2</v>
      </c>
      <c r="Z278" s="17">
        <v>4.8002593461212604E-3</v>
      </c>
      <c r="AA278" s="17">
        <v>1.3281029418579501E-2</v>
      </c>
      <c r="AB278" s="17">
        <v>1.24209869384189E-2</v>
      </c>
      <c r="AC278" s="17">
        <v>1.46626744800276E-2</v>
      </c>
      <c r="AD278" s="17">
        <v>1.03248025821167E-2</v>
      </c>
      <c r="AE278" s="17"/>
      <c r="AF278" s="17">
        <v>1.7374461366750499E-2</v>
      </c>
      <c r="AG278" s="17">
        <v>1.05235491048265E-2</v>
      </c>
      <c r="AH278" s="17">
        <v>1.7713390718813001E-2</v>
      </c>
      <c r="AI278" s="17"/>
      <c r="AJ278" s="17">
        <v>1.8831110080582299E-2</v>
      </c>
      <c r="AK278" s="17">
        <v>9.4419265251663703E-3</v>
      </c>
      <c r="AL278" s="17">
        <v>9.8480612280189405E-3</v>
      </c>
      <c r="AM278" s="17">
        <v>3.3495336509773703E-2</v>
      </c>
      <c r="AN278" s="17">
        <v>1.10769813855402E-2</v>
      </c>
      <c r="AO278" s="17"/>
      <c r="AP278" s="17">
        <v>1.8347465763393401E-2</v>
      </c>
      <c r="AQ278" s="17">
        <v>1.11182078695982E-2</v>
      </c>
      <c r="AR278" s="17">
        <v>1.13822092866562E-2</v>
      </c>
      <c r="AS278" s="17"/>
      <c r="AT278" s="17">
        <v>1.54196381658054E-2</v>
      </c>
      <c r="AU278" s="17">
        <v>1.80734689364715E-2</v>
      </c>
      <c r="AV278" s="17">
        <v>1.51196977411033E-2</v>
      </c>
      <c r="AW278" s="17">
        <v>8.5690665979194294E-3</v>
      </c>
      <c r="AX278" s="17">
        <v>2.5903955380629898E-2</v>
      </c>
      <c r="AY278" s="17"/>
      <c r="AZ278" s="17">
        <v>1.86133245341711E-2</v>
      </c>
      <c r="BA278" s="17">
        <v>1.20345785275414E-2</v>
      </c>
      <c r="BB278" s="17">
        <v>2.03070126975365E-2</v>
      </c>
      <c r="BC278" s="17">
        <v>8.0034323482825707E-3</v>
      </c>
      <c r="BD278" s="17">
        <v>1.5371673386032E-2</v>
      </c>
      <c r="BE278" s="17"/>
      <c r="BF278" s="17">
        <v>2.1188276389261702E-2</v>
      </c>
      <c r="BG278" s="17">
        <v>1.20972194609165E-2</v>
      </c>
      <c r="BH278" s="17">
        <v>1.37399148083219E-2</v>
      </c>
      <c r="BI278" s="17">
        <v>1.39843535223701E-2</v>
      </c>
      <c r="BJ278" s="17"/>
      <c r="BK278" s="17">
        <v>3.7283224620852401E-2</v>
      </c>
      <c r="BL278" s="17">
        <v>1.8290410633442802E-2</v>
      </c>
      <c r="BM278" s="17">
        <v>9.4165145321218093E-3</v>
      </c>
      <c r="BN278" s="17">
        <v>1.3319831996998099E-2</v>
      </c>
      <c r="BO278" s="17">
        <v>3.4064489399593702E-2</v>
      </c>
      <c r="BP278" s="17"/>
      <c r="BQ278" s="17">
        <v>1.08970066337563E-2</v>
      </c>
      <c r="BR278" s="17">
        <v>2.0425965294585902E-2</v>
      </c>
      <c r="BS278" s="17"/>
      <c r="BT278" s="17">
        <v>1.7993319734411099E-2</v>
      </c>
      <c r="BU278" s="17">
        <v>1.23331458634643E-2</v>
      </c>
      <c r="BV278" s="17">
        <v>2.17800482359191E-2</v>
      </c>
      <c r="BW278" s="17">
        <v>1.37983892978578E-2</v>
      </c>
      <c r="BX278" s="17">
        <v>1.09566050553557E-2</v>
      </c>
      <c r="BY278" s="17">
        <v>1.4525205391990601E-2</v>
      </c>
    </row>
    <row r="279" spans="2:77" x14ac:dyDescent="0.35">
      <c r="B279" t="s">
        <v>145</v>
      </c>
      <c r="C279" s="17">
        <v>2.3157791052476E-2</v>
      </c>
      <c r="D279" s="17">
        <v>1.99190453014455E-2</v>
      </c>
      <c r="E279" s="17">
        <v>2.6472194064208199E-2</v>
      </c>
      <c r="F279" s="17"/>
      <c r="G279" s="17">
        <v>9.6275495856276896E-3</v>
      </c>
      <c r="H279" s="17">
        <v>1.64902003649538E-2</v>
      </c>
      <c r="I279" s="17">
        <v>2.0425925905700301E-2</v>
      </c>
      <c r="J279" s="17">
        <v>3.5984178218900501E-2</v>
      </c>
      <c r="K279" s="17">
        <v>3.8941851881271999E-2</v>
      </c>
      <c r="L279" s="17">
        <v>1.8798077751887798E-2</v>
      </c>
      <c r="M279" s="17"/>
      <c r="N279" s="17">
        <v>1.2961657786630601E-2</v>
      </c>
      <c r="O279" s="17">
        <v>2.8973246652937001E-2</v>
      </c>
      <c r="P279" s="17">
        <v>2.0725443804507901E-2</v>
      </c>
      <c r="Q279" s="17">
        <v>2.9649114866454201E-2</v>
      </c>
      <c r="R279" s="17"/>
      <c r="S279" s="17">
        <v>2.73488340674919E-2</v>
      </c>
      <c r="T279" s="17">
        <v>2.0302032025799201E-2</v>
      </c>
      <c r="U279" s="17">
        <v>3.56657984946121E-2</v>
      </c>
      <c r="V279" s="17">
        <v>1.69436457222466E-2</v>
      </c>
      <c r="W279" s="17">
        <v>2.4486339406244499E-2</v>
      </c>
      <c r="X279" s="17">
        <v>2.09992701965293E-2</v>
      </c>
      <c r="Y279" s="17">
        <v>2.85267776488486E-2</v>
      </c>
      <c r="Z279" s="17">
        <v>2.82421229285417E-2</v>
      </c>
      <c r="AA279" s="17">
        <v>1.8540780072241199E-2</v>
      </c>
      <c r="AB279" s="17">
        <v>1.6018434287985502E-2</v>
      </c>
      <c r="AC279" s="17">
        <v>1.48830600626566E-2</v>
      </c>
      <c r="AD279" s="17">
        <v>3.5677561664428897E-2</v>
      </c>
      <c r="AE279" s="17"/>
      <c r="AF279" s="17">
        <v>2.9628271311257701E-2</v>
      </c>
      <c r="AG279" s="17">
        <v>1.9615070038942702E-2</v>
      </c>
      <c r="AH279" s="17">
        <v>2.1828094343920398E-2</v>
      </c>
      <c r="AI279" s="17"/>
      <c r="AJ279" s="17">
        <v>2.2793947630217401E-2</v>
      </c>
      <c r="AK279" s="17">
        <v>1.2567568723279601E-2</v>
      </c>
      <c r="AL279" s="17">
        <v>3.8649157288745198E-2</v>
      </c>
      <c r="AM279" s="17">
        <v>1.6059181604178401E-2</v>
      </c>
      <c r="AN279" s="17">
        <v>4.5119327477447103E-2</v>
      </c>
      <c r="AO279" s="17"/>
      <c r="AP279" s="17">
        <v>1.85146466533927E-2</v>
      </c>
      <c r="AQ279" s="17">
        <v>1.11877339440701E-2</v>
      </c>
      <c r="AR279" s="17">
        <v>3.15009692783801E-2</v>
      </c>
      <c r="AS279" s="17"/>
      <c r="AT279" s="17">
        <v>3.1515729026052403E-2</v>
      </c>
      <c r="AU279" s="17">
        <v>2.44503692890914E-2</v>
      </c>
      <c r="AV279" s="17">
        <v>2.15911104479364E-2</v>
      </c>
      <c r="AW279" s="17">
        <v>1.5694984142531801E-2</v>
      </c>
      <c r="AX279" s="17">
        <v>4.5941568367794901E-2</v>
      </c>
      <c r="AY279" s="17"/>
      <c r="AZ279" s="17">
        <v>2.4479437568161001E-2</v>
      </c>
      <c r="BA279" s="17">
        <v>1.8315287608271801E-2</v>
      </c>
      <c r="BB279" s="17">
        <v>5.6170357487325103E-3</v>
      </c>
      <c r="BC279" s="17">
        <v>2.2853755728422999E-2</v>
      </c>
      <c r="BD279" s="17">
        <v>3.22055353800502E-2</v>
      </c>
      <c r="BE279" s="17"/>
      <c r="BF279" s="17">
        <v>3.1069537352741702E-2</v>
      </c>
      <c r="BG279" s="17">
        <v>2.1619862720239701E-2</v>
      </c>
      <c r="BH279" s="17">
        <v>1.86089902118102E-2</v>
      </c>
      <c r="BI279" s="17">
        <v>1.8928156270608301E-2</v>
      </c>
      <c r="BJ279" s="17"/>
      <c r="BK279" s="17">
        <v>6.4409842484310399E-3</v>
      </c>
      <c r="BL279" s="17">
        <v>1.45491389070643E-2</v>
      </c>
      <c r="BM279" s="17">
        <v>2.7809436817216399E-2</v>
      </c>
      <c r="BN279" s="17">
        <v>2.4683168061392102E-2</v>
      </c>
      <c r="BO279" s="17">
        <v>1.8132941725531301E-2</v>
      </c>
      <c r="BP279" s="17"/>
      <c r="BQ279" s="17">
        <v>1.46337318776576E-2</v>
      </c>
      <c r="BR279" s="17">
        <v>3.47029391836889E-2</v>
      </c>
      <c r="BS279" s="17"/>
      <c r="BT279" s="17">
        <v>2.3917411970772798E-2</v>
      </c>
      <c r="BU279" s="17">
        <v>2.44938069653425E-2</v>
      </c>
      <c r="BV279" s="17">
        <v>2.2833779569000401E-2</v>
      </c>
      <c r="BW279" s="17">
        <v>1.6176170625966602E-2</v>
      </c>
      <c r="BX279" s="17">
        <v>2.26131553910934E-2</v>
      </c>
      <c r="BY279" s="17">
        <v>3.5367127982941102E-2</v>
      </c>
    </row>
    <row r="280" spans="2:77"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row>
    <row r="281" spans="2:77"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row>
    <row r="282" spans="2:77"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row>
    <row r="283" spans="2:77" x14ac:dyDescent="0.35">
      <c r="B283" s="6" t="s">
        <v>198</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row>
    <row r="284" spans="2:77" x14ac:dyDescent="0.35">
      <c r="B284" s="24" t="s">
        <v>94</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row>
    <row r="285" spans="2:77" x14ac:dyDescent="0.35">
      <c r="B285" t="s">
        <v>183</v>
      </c>
      <c r="C285" s="17">
        <v>0.253347646866462</v>
      </c>
      <c r="D285" s="17">
        <v>0.26444358115412497</v>
      </c>
      <c r="E285" s="17">
        <v>0.242631273399571</v>
      </c>
      <c r="F285" s="17"/>
      <c r="G285" s="17">
        <v>0.16042435986075401</v>
      </c>
      <c r="H285" s="17">
        <v>0.22257308615313301</v>
      </c>
      <c r="I285" s="17">
        <v>0.22295465227844399</v>
      </c>
      <c r="J285" s="17">
        <v>0.24471680906962801</v>
      </c>
      <c r="K285" s="17">
        <v>0.28652580964303698</v>
      </c>
      <c r="L285" s="17">
        <v>0.34964158807964202</v>
      </c>
      <c r="M285" s="17"/>
      <c r="N285" s="17">
        <v>0.247614415449526</v>
      </c>
      <c r="O285" s="17">
        <v>0.24348470179510301</v>
      </c>
      <c r="P285" s="17">
        <v>0.26738358650013699</v>
      </c>
      <c r="Q285" s="17">
        <v>0.25910266494749601</v>
      </c>
      <c r="R285" s="17"/>
      <c r="S285" s="17">
        <v>0.243599122414069</v>
      </c>
      <c r="T285" s="17">
        <v>0.244195924029456</v>
      </c>
      <c r="U285" s="17">
        <v>0.29963509653471698</v>
      </c>
      <c r="V285" s="17">
        <v>0.25701889349659501</v>
      </c>
      <c r="W285" s="17">
        <v>0.24053687457775799</v>
      </c>
      <c r="X285" s="17">
        <v>0.27237599755508601</v>
      </c>
      <c r="Y285" s="17">
        <v>0.24451430489918799</v>
      </c>
      <c r="Z285" s="17">
        <v>0.31697654395534702</v>
      </c>
      <c r="AA285" s="17">
        <v>0.26241930893073601</v>
      </c>
      <c r="AB285" s="17">
        <v>0.20695760240229</v>
      </c>
      <c r="AC285" s="17">
        <v>0.245447736348539</v>
      </c>
      <c r="AD285" s="17">
        <v>0.234711736152203</v>
      </c>
      <c r="AE285" s="17"/>
      <c r="AF285" s="17">
        <v>0.35419813006445</v>
      </c>
      <c r="AG285" s="17">
        <v>0.20906837044073501</v>
      </c>
      <c r="AH285" s="17">
        <v>0.19086082810412799</v>
      </c>
      <c r="AI285" s="17"/>
      <c r="AJ285" s="17">
        <v>0.35801598848973698</v>
      </c>
      <c r="AK285" s="17">
        <v>0.19894541654523101</v>
      </c>
      <c r="AL285" s="17">
        <v>0.22418261252406299</v>
      </c>
      <c r="AM285" s="17">
        <v>0.32835715811217098</v>
      </c>
      <c r="AN285" s="17">
        <v>0.190990373053393</v>
      </c>
      <c r="AO285" s="17"/>
      <c r="AP285" s="17">
        <v>0.34597384643124202</v>
      </c>
      <c r="AQ285" s="17">
        <v>0.20692074635406399</v>
      </c>
      <c r="AR285" s="17">
        <v>0.20131994072471401</v>
      </c>
      <c r="AS285" s="17"/>
      <c r="AT285" s="17">
        <v>0.31989479230276602</v>
      </c>
      <c r="AU285" s="17">
        <v>0.22344938268029901</v>
      </c>
      <c r="AV285" s="17">
        <v>0.23590270194444499</v>
      </c>
      <c r="AW285" s="17">
        <v>0.233152751124277</v>
      </c>
      <c r="AX285" s="17">
        <v>0.27841879700606298</v>
      </c>
      <c r="AY285" s="17"/>
      <c r="AZ285" s="17">
        <v>0.25152058919860099</v>
      </c>
      <c r="BA285" s="17">
        <v>0.19539455903673</v>
      </c>
      <c r="BB285" s="17">
        <v>0.12143395950387501</v>
      </c>
      <c r="BC285" s="17">
        <v>0.33689492220984901</v>
      </c>
      <c r="BD285" s="17">
        <v>0.24329291082479601</v>
      </c>
      <c r="BE285" s="17"/>
      <c r="BF285" s="17">
        <v>0.277826189001255</v>
      </c>
      <c r="BG285" s="17">
        <v>0.27394378331393698</v>
      </c>
      <c r="BH285" s="17">
        <v>0.230692074909843</v>
      </c>
      <c r="BI285" s="17">
        <v>0.23207741258150999</v>
      </c>
      <c r="BJ285" s="17"/>
      <c r="BK285" s="17">
        <v>0.27705480202266902</v>
      </c>
      <c r="BL285" s="17">
        <v>0.22937756946968099</v>
      </c>
      <c r="BM285" s="17">
        <v>0.23841756164908501</v>
      </c>
      <c r="BN285" s="17">
        <v>0.25698857226351801</v>
      </c>
      <c r="BO285" s="17">
        <v>0.354526885096906</v>
      </c>
      <c r="BP285" s="17"/>
      <c r="BQ285" s="17">
        <v>0.276755667145554</v>
      </c>
      <c r="BR285" s="17">
        <v>0.22164337827352101</v>
      </c>
      <c r="BS285" s="17"/>
      <c r="BT285" s="17">
        <v>0.29195973177303802</v>
      </c>
      <c r="BU285" s="17">
        <v>0.217661094086296</v>
      </c>
      <c r="BV285" s="17">
        <v>0.26197659564827103</v>
      </c>
      <c r="BW285" s="17">
        <v>0.27457387126453903</v>
      </c>
      <c r="BX285" s="17">
        <v>0.234845279652068</v>
      </c>
      <c r="BY285" s="17">
        <v>0.14089421304754801</v>
      </c>
    </row>
    <row r="286" spans="2:77" x14ac:dyDescent="0.35">
      <c r="B286" t="s">
        <v>184</v>
      </c>
      <c r="C286" s="17">
        <v>0.380387051708308</v>
      </c>
      <c r="D286" s="17">
        <v>0.38606104047387702</v>
      </c>
      <c r="E286" s="17">
        <v>0.377288244524143</v>
      </c>
      <c r="F286" s="17"/>
      <c r="G286" s="17">
        <v>0.33074791139778398</v>
      </c>
      <c r="H286" s="17">
        <v>0.35269574984486701</v>
      </c>
      <c r="I286" s="17">
        <v>0.39290271249859299</v>
      </c>
      <c r="J286" s="17">
        <v>0.35499159476315301</v>
      </c>
      <c r="K286" s="17">
        <v>0.39422731146080398</v>
      </c>
      <c r="L286" s="17">
        <v>0.437155395570822</v>
      </c>
      <c r="M286" s="17"/>
      <c r="N286" s="17">
        <v>0.403006616888123</v>
      </c>
      <c r="O286" s="17">
        <v>0.350733575314983</v>
      </c>
      <c r="P286" s="17">
        <v>0.36340233481905099</v>
      </c>
      <c r="Q286" s="17">
        <v>0.39796262377186697</v>
      </c>
      <c r="R286" s="17"/>
      <c r="S286" s="17">
        <v>0.370885352694242</v>
      </c>
      <c r="T286" s="17">
        <v>0.39883785806511202</v>
      </c>
      <c r="U286" s="17">
        <v>0.35149556759323602</v>
      </c>
      <c r="V286" s="17">
        <v>0.40027014502658598</v>
      </c>
      <c r="W286" s="17">
        <v>0.37598152342402702</v>
      </c>
      <c r="X286" s="17">
        <v>0.39136308349480597</v>
      </c>
      <c r="Y286" s="17">
        <v>0.39955058750432298</v>
      </c>
      <c r="Z286" s="17">
        <v>0.42077849205027601</v>
      </c>
      <c r="AA286" s="17">
        <v>0.38357615546019602</v>
      </c>
      <c r="AB286" s="17">
        <v>0.34902911188320002</v>
      </c>
      <c r="AC286" s="17">
        <v>0.40266727663855401</v>
      </c>
      <c r="AD286" s="17">
        <v>0.27982374610413602</v>
      </c>
      <c r="AE286" s="17"/>
      <c r="AF286" s="17">
        <v>0.385635228723265</v>
      </c>
      <c r="AG286" s="17">
        <v>0.39505304757499199</v>
      </c>
      <c r="AH286" s="17">
        <v>0.36855100577827499</v>
      </c>
      <c r="AI286" s="17"/>
      <c r="AJ286" s="17">
        <v>0.39914582813031801</v>
      </c>
      <c r="AK286" s="17">
        <v>0.38287814735526698</v>
      </c>
      <c r="AL286" s="17">
        <v>0.42506015812672399</v>
      </c>
      <c r="AM286" s="17">
        <v>0.36351297532097898</v>
      </c>
      <c r="AN286" s="17">
        <v>0.37230693328070302</v>
      </c>
      <c r="AO286" s="17"/>
      <c r="AP286" s="17">
        <v>0.39720881560092602</v>
      </c>
      <c r="AQ286" s="17">
        <v>0.40374627500843402</v>
      </c>
      <c r="AR286" s="17">
        <v>0.40031509857838099</v>
      </c>
      <c r="AS286" s="17"/>
      <c r="AT286" s="17">
        <v>0.38199783873176901</v>
      </c>
      <c r="AU286" s="17">
        <v>0.37735142416821199</v>
      </c>
      <c r="AV286" s="17">
        <v>0.35274207861517798</v>
      </c>
      <c r="AW286" s="17">
        <v>0.37970194937014701</v>
      </c>
      <c r="AX286" s="17">
        <v>0.33305541996899701</v>
      </c>
      <c r="AY286" s="17"/>
      <c r="AZ286" s="17">
        <v>0.35981538636021099</v>
      </c>
      <c r="BA286" s="17">
        <v>0.38249527009564999</v>
      </c>
      <c r="BB286" s="17">
        <v>0.29512091271216701</v>
      </c>
      <c r="BC286" s="17">
        <v>0.45312657277517998</v>
      </c>
      <c r="BD286" s="17">
        <v>0.36972355122550699</v>
      </c>
      <c r="BE286" s="17"/>
      <c r="BF286" s="17">
        <v>0.38890925284801198</v>
      </c>
      <c r="BG286" s="17">
        <v>0.36092541831209701</v>
      </c>
      <c r="BH286" s="17">
        <v>0.38277691299195998</v>
      </c>
      <c r="BI286" s="17">
        <v>0.41776936864047798</v>
      </c>
      <c r="BJ286" s="17"/>
      <c r="BK286" s="17">
        <v>0.33248501770445599</v>
      </c>
      <c r="BL286" s="17">
        <v>0.346152242320936</v>
      </c>
      <c r="BM286" s="17">
        <v>0.37563860875021698</v>
      </c>
      <c r="BN286" s="17">
        <v>0.40948068247898001</v>
      </c>
      <c r="BO286" s="17">
        <v>0.35737015543529299</v>
      </c>
      <c r="BP286" s="17"/>
      <c r="BQ286" s="17">
        <v>0.39725248886020997</v>
      </c>
      <c r="BR286" s="17">
        <v>0.35754418234020302</v>
      </c>
      <c r="BS286" s="17"/>
      <c r="BT286" s="17">
        <v>0.42467888269992199</v>
      </c>
      <c r="BU286" s="17">
        <v>0.37289664840658299</v>
      </c>
      <c r="BV286" s="17">
        <v>0.35911898396150799</v>
      </c>
      <c r="BW286" s="17">
        <v>0.37955794938628001</v>
      </c>
      <c r="BX286" s="17">
        <v>0.32333320207266197</v>
      </c>
      <c r="BY286" s="17">
        <v>0.30940646581891601</v>
      </c>
    </row>
    <row r="287" spans="2:77" x14ac:dyDescent="0.35">
      <c r="B287" t="s">
        <v>185</v>
      </c>
      <c r="C287" s="17">
        <v>0.22380907286155799</v>
      </c>
      <c r="D287" s="17">
        <v>0.22290530363955599</v>
      </c>
      <c r="E287" s="17">
        <v>0.22307092083060101</v>
      </c>
      <c r="F287" s="17"/>
      <c r="G287" s="17">
        <v>0.311343026874639</v>
      </c>
      <c r="H287" s="17">
        <v>0.25789803514781801</v>
      </c>
      <c r="I287" s="17">
        <v>0.22984292283886301</v>
      </c>
      <c r="J287" s="17">
        <v>0.248976320307255</v>
      </c>
      <c r="K287" s="17">
        <v>0.17429949296019201</v>
      </c>
      <c r="L287" s="17">
        <v>0.14561501326624501</v>
      </c>
      <c r="M287" s="17"/>
      <c r="N287" s="17">
        <v>0.22497477508199101</v>
      </c>
      <c r="O287" s="17">
        <v>0.24496530513576101</v>
      </c>
      <c r="P287" s="17">
        <v>0.24733826475284801</v>
      </c>
      <c r="Q287" s="17">
        <v>0.17995094572120801</v>
      </c>
      <c r="R287" s="17"/>
      <c r="S287" s="17">
        <v>0.243562469160617</v>
      </c>
      <c r="T287" s="17">
        <v>0.233864847508095</v>
      </c>
      <c r="U287" s="17">
        <v>0.20590199630331099</v>
      </c>
      <c r="V287" s="17">
        <v>0.213504034895793</v>
      </c>
      <c r="W287" s="17">
        <v>0.218766855896837</v>
      </c>
      <c r="X287" s="17">
        <v>0.217173809714657</v>
      </c>
      <c r="Y287" s="17">
        <v>0.204181727421683</v>
      </c>
      <c r="Z287" s="17">
        <v>0.187010455494976</v>
      </c>
      <c r="AA287" s="17">
        <v>0.21259704964036899</v>
      </c>
      <c r="AB287" s="17">
        <v>0.26831211800319199</v>
      </c>
      <c r="AC287" s="17">
        <v>0.202621655562293</v>
      </c>
      <c r="AD287" s="17">
        <v>0.242689862620241</v>
      </c>
      <c r="AE287" s="17"/>
      <c r="AF287" s="17">
        <v>0.17483803319611299</v>
      </c>
      <c r="AG287" s="17">
        <v>0.22769240816165601</v>
      </c>
      <c r="AH287" s="17">
        <v>0.26190762638646897</v>
      </c>
      <c r="AI287" s="17"/>
      <c r="AJ287" s="17">
        <v>0.173488468454876</v>
      </c>
      <c r="AK287" s="17">
        <v>0.25744998700810401</v>
      </c>
      <c r="AL287" s="17">
        <v>0.21095931051188899</v>
      </c>
      <c r="AM287" s="17">
        <v>0.20261958482840201</v>
      </c>
      <c r="AN287" s="17">
        <v>0.231895967909241</v>
      </c>
      <c r="AO287" s="17"/>
      <c r="AP287" s="17">
        <v>0.19648662179133</v>
      </c>
      <c r="AQ287" s="17">
        <v>0.24938158513898501</v>
      </c>
      <c r="AR287" s="17">
        <v>0.236290414188117</v>
      </c>
      <c r="AS287" s="17"/>
      <c r="AT287" s="17">
        <v>0.18232765557505701</v>
      </c>
      <c r="AU287" s="17">
        <v>0.24532707809128901</v>
      </c>
      <c r="AV287" s="17">
        <v>0.24513670085202</v>
      </c>
      <c r="AW287" s="17">
        <v>0.24614396640719699</v>
      </c>
      <c r="AX287" s="17">
        <v>0.226042995736812</v>
      </c>
      <c r="AY287" s="17"/>
      <c r="AZ287" s="17">
        <v>0.25489019554835002</v>
      </c>
      <c r="BA287" s="17">
        <v>0.24117080936583399</v>
      </c>
      <c r="BB287" s="17">
        <v>0.33160843538575602</v>
      </c>
      <c r="BC287" s="17">
        <v>0.13791017989917301</v>
      </c>
      <c r="BD287" s="17">
        <v>0.190753173733892</v>
      </c>
      <c r="BE287" s="17"/>
      <c r="BF287" s="17">
        <v>0.17511375419329001</v>
      </c>
      <c r="BG287" s="17">
        <v>0.23083682175013101</v>
      </c>
      <c r="BH287" s="17">
        <v>0.236288642739958</v>
      </c>
      <c r="BI287" s="17">
        <v>0.239229655220286</v>
      </c>
      <c r="BJ287" s="17"/>
      <c r="BK287" s="17">
        <v>0.16408872433229801</v>
      </c>
      <c r="BL287" s="17">
        <v>0.24614315458841801</v>
      </c>
      <c r="BM287" s="17">
        <v>0.22635884825720701</v>
      </c>
      <c r="BN287" s="17">
        <v>0.21950106800456201</v>
      </c>
      <c r="BO287" s="17">
        <v>0.209816286152332</v>
      </c>
      <c r="BP287" s="17"/>
      <c r="BQ287" s="17">
        <v>0.20109272615733301</v>
      </c>
      <c r="BR287" s="17">
        <v>0.25457652558819199</v>
      </c>
      <c r="BS287" s="17"/>
      <c r="BT287" s="17">
        <v>0.17386581668165199</v>
      </c>
      <c r="BU287" s="17">
        <v>0.26179709962798298</v>
      </c>
      <c r="BV287" s="17">
        <v>0.222239351924644</v>
      </c>
      <c r="BW287" s="17">
        <v>0.201583289558046</v>
      </c>
      <c r="BX287" s="17">
        <v>0.272819699284162</v>
      </c>
      <c r="BY287" s="17">
        <v>0.27597224565669998</v>
      </c>
    </row>
    <row r="288" spans="2:77" x14ac:dyDescent="0.35">
      <c r="B288" t="s">
        <v>186</v>
      </c>
      <c r="C288" s="17">
        <v>8.5050228391406496E-2</v>
      </c>
      <c r="D288" s="17">
        <v>9.2213349759713695E-2</v>
      </c>
      <c r="E288" s="17">
        <v>7.7166823805692106E-2</v>
      </c>
      <c r="F288" s="17"/>
      <c r="G288" s="17">
        <v>0.117495240994356</v>
      </c>
      <c r="H288" s="17">
        <v>9.4847043485300001E-2</v>
      </c>
      <c r="I288" s="17">
        <v>9.2237158387273699E-2</v>
      </c>
      <c r="J288" s="17">
        <v>9.7445293780051706E-2</v>
      </c>
      <c r="K288" s="17">
        <v>9.1953766888052096E-2</v>
      </c>
      <c r="L288" s="17">
        <v>3.4981439191337199E-2</v>
      </c>
      <c r="M288" s="17"/>
      <c r="N288" s="17">
        <v>8.8542077269287894E-2</v>
      </c>
      <c r="O288" s="17">
        <v>9.5380744059190795E-2</v>
      </c>
      <c r="P288" s="17">
        <v>7.4552397656844502E-2</v>
      </c>
      <c r="Q288" s="17">
        <v>8.0959232093909095E-2</v>
      </c>
      <c r="R288" s="17"/>
      <c r="S288" s="17">
        <v>9.6646969868024998E-2</v>
      </c>
      <c r="T288" s="17">
        <v>6.2163231714639798E-2</v>
      </c>
      <c r="U288" s="17">
        <v>7.9494771461635805E-2</v>
      </c>
      <c r="V288" s="17">
        <v>8.0312992209296399E-2</v>
      </c>
      <c r="W288" s="17">
        <v>8.1281255679559794E-2</v>
      </c>
      <c r="X288" s="17">
        <v>5.1898197995853997E-2</v>
      </c>
      <c r="Y288" s="17">
        <v>9.5313633959737395E-2</v>
      </c>
      <c r="Z288" s="17">
        <v>4.75444559370874E-2</v>
      </c>
      <c r="AA288" s="17">
        <v>9.7809343382851202E-2</v>
      </c>
      <c r="AB288" s="17">
        <v>0.10012799306022301</v>
      </c>
      <c r="AC288" s="17">
        <v>0.105020709466027</v>
      </c>
      <c r="AD288" s="17">
        <v>0.164894768405067</v>
      </c>
      <c r="AE288" s="17"/>
      <c r="AF288" s="17">
        <v>4.9198266634652599E-2</v>
      </c>
      <c r="AG288" s="17">
        <v>0.11646569663575899</v>
      </c>
      <c r="AH288" s="17">
        <v>8.2797663335510502E-2</v>
      </c>
      <c r="AI288" s="17"/>
      <c r="AJ288" s="17">
        <v>3.61932633854311E-2</v>
      </c>
      <c r="AK288" s="17">
        <v>0.113009245664661</v>
      </c>
      <c r="AL288" s="17">
        <v>9.4329594773349096E-2</v>
      </c>
      <c r="AM288" s="17">
        <v>5.6589697334642801E-2</v>
      </c>
      <c r="AN288" s="17">
        <v>8.3070811309348999E-2</v>
      </c>
      <c r="AO288" s="17"/>
      <c r="AP288" s="17">
        <v>3.3657623561167201E-2</v>
      </c>
      <c r="AQ288" s="17">
        <v>8.8907527010142803E-2</v>
      </c>
      <c r="AR288" s="17">
        <v>0.12958059759683799</v>
      </c>
      <c r="AS288" s="17"/>
      <c r="AT288" s="17">
        <v>5.4674342850019902E-2</v>
      </c>
      <c r="AU288" s="17">
        <v>8.4710648637691205E-2</v>
      </c>
      <c r="AV288" s="17">
        <v>0.114293468715299</v>
      </c>
      <c r="AW288" s="17">
        <v>0.11160322890650699</v>
      </c>
      <c r="AX288" s="17">
        <v>0.101095824493788</v>
      </c>
      <c r="AY288" s="17"/>
      <c r="AZ288" s="17">
        <v>9.0872039031006796E-2</v>
      </c>
      <c r="BA288" s="17">
        <v>9.7537705629102897E-2</v>
      </c>
      <c r="BB288" s="17">
        <v>0.13353382940118799</v>
      </c>
      <c r="BC288" s="17">
        <v>4.4987843535028701E-2</v>
      </c>
      <c r="BD288" s="17">
        <v>9.6715047409576094E-2</v>
      </c>
      <c r="BE288" s="17"/>
      <c r="BF288" s="17">
        <v>8.9210035512498106E-2</v>
      </c>
      <c r="BG288" s="17">
        <v>7.6824914109167697E-2</v>
      </c>
      <c r="BH288" s="17">
        <v>9.8169447320900202E-2</v>
      </c>
      <c r="BI288" s="17">
        <v>8.0882013517644694E-2</v>
      </c>
      <c r="BJ288" s="17"/>
      <c r="BK288" s="17">
        <v>0.164550322428405</v>
      </c>
      <c r="BL288" s="17">
        <v>0.105584672374473</v>
      </c>
      <c r="BM288" s="17">
        <v>8.7572571771398003E-2</v>
      </c>
      <c r="BN288" s="17">
        <v>7.1377450639798196E-2</v>
      </c>
      <c r="BO288" s="17">
        <v>5.8722499570275297E-2</v>
      </c>
      <c r="BP288" s="17"/>
      <c r="BQ288" s="17">
        <v>7.5026152177938898E-2</v>
      </c>
      <c r="BR288" s="17">
        <v>9.8627028175356304E-2</v>
      </c>
      <c r="BS288" s="17"/>
      <c r="BT288" s="17">
        <v>6.7183320664494395E-2</v>
      </c>
      <c r="BU288" s="17">
        <v>8.9782013960155199E-2</v>
      </c>
      <c r="BV288" s="17">
        <v>8.4522668141375504E-2</v>
      </c>
      <c r="BW288" s="17">
        <v>8.2755935009759807E-2</v>
      </c>
      <c r="BX288" s="17">
        <v>0.112921163762753</v>
      </c>
      <c r="BY288" s="17">
        <v>0.112584068068559</v>
      </c>
    </row>
    <row r="289" spans="2:77" x14ac:dyDescent="0.35">
      <c r="B289" t="s">
        <v>145</v>
      </c>
      <c r="C289" s="17">
        <v>5.7406000172266103E-2</v>
      </c>
      <c r="D289" s="17">
        <v>3.4376724972727403E-2</v>
      </c>
      <c r="E289" s="17">
        <v>7.9842737439992498E-2</v>
      </c>
      <c r="F289" s="17"/>
      <c r="G289" s="17">
        <v>7.9989460872466597E-2</v>
      </c>
      <c r="H289" s="17">
        <v>7.1986085368882097E-2</v>
      </c>
      <c r="I289" s="17">
        <v>6.2062553996825698E-2</v>
      </c>
      <c r="J289" s="17">
        <v>5.3869982079912102E-2</v>
      </c>
      <c r="K289" s="17">
        <v>5.2993619047914303E-2</v>
      </c>
      <c r="L289" s="17">
        <v>3.2606563891953697E-2</v>
      </c>
      <c r="M289" s="17"/>
      <c r="N289" s="17">
        <v>3.5862115311071197E-2</v>
      </c>
      <c r="O289" s="17">
        <v>6.5435673694961893E-2</v>
      </c>
      <c r="P289" s="17">
        <v>4.7323416271120203E-2</v>
      </c>
      <c r="Q289" s="17">
        <v>8.2024533465519994E-2</v>
      </c>
      <c r="R289" s="17"/>
      <c r="S289" s="17">
        <v>4.5306085863046602E-2</v>
      </c>
      <c r="T289" s="17">
        <v>6.0938138682696499E-2</v>
      </c>
      <c r="U289" s="17">
        <v>6.3472568107100502E-2</v>
      </c>
      <c r="V289" s="17">
        <v>4.8893934371730299E-2</v>
      </c>
      <c r="W289" s="17">
        <v>8.3433490421819204E-2</v>
      </c>
      <c r="X289" s="17">
        <v>6.7188911239597596E-2</v>
      </c>
      <c r="Y289" s="17">
        <v>5.6439746215068198E-2</v>
      </c>
      <c r="Z289" s="17">
        <v>2.7690052562313001E-2</v>
      </c>
      <c r="AA289" s="17">
        <v>4.3598142585848099E-2</v>
      </c>
      <c r="AB289" s="17">
        <v>7.5573174651094102E-2</v>
      </c>
      <c r="AC289" s="17">
        <v>4.4242621984586297E-2</v>
      </c>
      <c r="AD289" s="17">
        <v>7.78798867183529E-2</v>
      </c>
      <c r="AE289" s="17"/>
      <c r="AF289" s="17">
        <v>3.6130341381519902E-2</v>
      </c>
      <c r="AG289" s="17">
        <v>5.1720477186857898E-2</v>
      </c>
      <c r="AH289" s="17">
        <v>9.5882876395618294E-2</v>
      </c>
      <c r="AI289" s="17"/>
      <c r="AJ289" s="17">
        <v>3.3156451539637803E-2</v>
      </c>
      <c r="AK289" s="17">
        <v>4.7717203426736299E-2</v>
      </c>
      <c r="AL289" s="17">
        <v>4.5468324063975003E-2</v>
      </c>
      <c r="AM289" s="17">
        <v>4.8920584403805603E-2</v>
      </c>
      <c r="AN289" s="17">
        <v>0.12173591444731401</v>
      </c>
      <c r="AO289" s="17"/>
      <c r="AP289" s="17">
        <v>2.6673092615335001E-2</v>
      </c>
      <c r="AQ289" s="17">
        <v>5.1043866488373897E-2</v>
      </c>
      <c r="AR289" s="17">
        <v>3.2493948911949198E-2</v>
      </c>
      <c r="AS289" s="17"/>
      <c r="AT289" s="17">
        <v>6.1105370540388497E-2</v>
      </c>
      <c r="AU289" s="17">
        <v>6.9161466422508103E-2</v>
      </c>
      <c r="AV289" s="17">
        <v>5.1925049873058397E-2</v>
      </c>
      <c r="AW289" s="17">
        <v>2.9398104191871301E-2</v>
      </c>
      <c r="AX289" s="17">
        <v>6.1386962794340201E-2</v>
      </c>
      <c r="AY289" s="17"/>
      <c r="AZ289" s="17">
        <v>4.2901789861831602E-2</v>
      </c>
      <c r="BA289" s="17">
        <v>8.3401655872682806E-2</v>
      </c>
      <c r="BB289" s="17">
        <v>0.11830286299701299</v>
      </c>
      <c r="BC289" s="17">
        <v>2.7080481580769099E-2</v>
      </c>
      <c r="BD289" s="17">
        <v>9.9515316806228299E-2</v>
      </c>
      <c r="BE289" s="17"/>
      <c r="BF289" s="17">
        <v>6.8940768444945302E-2</v>
      </c>
      <c r="BG289" s="17">
        <v>5.7469062514667303E-2</v>
      </c>
      <c r="BH289" s="17">
        <v>5.2072922037339001E-2</v>
      </c>
      <c r="BI289" s="17">
        <v>3.0041550040080099E-2</v>
      </c>
      <c r="BJ289" s="17"/>
      <c r="BK289" s="17">
        <v>6.1821133512172499E-2</v>
      </c>
      <c r="BL289" s="17">
        <v>7.2742361246492804E-2</v>
      </c>
      <c r="BM289" s="17">
        <v>7.2012409572093303E-2</v>
      </c>
      <c r="BN289" s="17">
        <v>4.2652226613141803E-2</v>
      </c>
      <c r="BO289" s="17">
        <v>1.9564173745193699E-2</v>
      </c>
      <c r="BP289" s="17"/>
      <c r="BQ289" s="17">
        <v>4.9872965658962903E-2</v>
      </c>
      <c r="BR289" s="17">
        <v>6.7608885622727197E-2</v>
      </c>
      <c r="BS289" s="17"/>
      <c r="BT289" s="17">
        <v>4.2312248180893297E-2</v>
      </c>
      <c r="BU289" s="17">
        <v>5.7863143918983201E-2</v>
      </c>
      <c r="BV289" s="17">
        <v>7.2142400324201106E-2</v>
      </c>
      <c r="BW289" s="17">
        <v>6.1528954781375399E-2</v>
      </c>
      <c r="BX289" s="17">
        <v>5.6080655228354502E-2</v>
      </c>
      <c r="BY289" s="17">
        <v>0.161143007408278</v>
      </c>
    </row>
    <row r="290" spans="2:77" x14ac:dyDescent="0.35">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row>
    <row r="291" spans="2:77"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row>
    <row r="292" spans="2:77"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row>
    <row r="293" spans="2:77" x14ac:dyDescent="0.35">
      <c r="B293" s="6" t="s">
        <v>210</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row>
    <row r="294" spans="2:77" x14ac:dyDescent="0.35">
      <c r="B294" s="24" t="s">
        <v>94</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row>
    <row r="295" spans="2:77" x14ac:dyDescent="0.35">
      <c r="B295" t="s">
        <v>199</v>
      </c>
      <c r="C295" s="17">
        <v>0.58264064854019004</v>
      </c>
      <c r="D295" s="17">
        <v>0.53384122552239499</v>
      </c>
      <c r="E295" s="17">
        <v>0.62869875104791395</v>
      </c>
      <c r="F295" s="17"/>
      <c r="G295" s="17">
        <v>0.47246778295282998</v>
      </c>
      <c r="H295" s="17">
        <v>0.49268561620758</v>
      </c>
      <c r="I295" s="17">
        <v>0.52058259611303703</v>
      </c>
      <c r="J295" s="17">
        <v>0.60885438268088499</v>
      </c>
      <c r="K295" s="17">
        <v>0.61397211773595495</v>
      </c>
      <c r="L295" s="17">
        <v>0.73690380909882502</v>
      </c>
      <c r="M295" s="17"/>
      <c r="N295" s="17">
        <v>0.574581011662605</v>
      </c>
      <c r="O295" s="17">
        <v>0.61314857870330697</v>
      </c>
      <c r="P295" s="17">
        <v>0.56403937675763205</v>
      </c>
      <c r="Q295" s="17">
        <v>0.57525560580898005</v>
      </c>
      <c r="R295" s="17"/>
      <c r="S295" s="17">
        <v>0.46976900202462202</v>
      </c>
      <c r="T295" s="17">
        <v>0.59102146945631995</v>
      </c>
      <c r="U295" s="17">
        <v>0.62129395752360295</v>
      </c>
      <c r="V295" s="17">
        <v>0.58816797877903604</v>
      </c>
      <c r="W295" s="17">
        <v>0.60204711434436997</v>
      </c>
      <c r="X295" s="17">
        <v>0.48520497825013298</v>
      </c>
      <c r="Y295" s="17">
        <v>0.61749760629190598</v>
      </c>
      <c r="Z295" s="17">
        <v>0.61314703345815302</v>
      </c>
      <c r="AA295" s="17">
        <v>0.60091020827457098</v>
      </c>
      <c r="AB295" s="17">
        <v>0.63829414470703505</v>
      </c>
      <c r="AC295" s="17">
        <v>0.641856979678043</v>
      </c>
      <c r="AD295" s="17">
        <v>0.734422835715699</v>
      </c>
      <c r="AE295" s="17"/>
      <c r="AF295" s="17">
        <v>0.56832540040354096</v>
      </c>
      <c r="AG295" s="17">
        <v>0.63138917906922398</v>
      </c>
      <c r="AH295" s="17">
        <v>0.52150237649481401</v>
      </c>
      <c r="AI295" s="17"/>
      <c r="AJ295" s="17">
        <v>0.56154381943999598</v>
      </c>
      <c r="AK295" s="17">
        <v>0.61642851026648904</v>
      </c>
      <c r="AL295" s="17">
        <v>0.64765040610628699</v>
      </c>
      <c r="AM295" s="17">
        <v>0.45709076594479497</v>
      </c>
      <c r="AN295" s="17">
        <v>0.50660204524309704</v>
      </c>
      <c r="AO295" s="17"/>
      <c r="AP295" s="17">
        <v>0.51913921374177796</v>
      </c>
      <c r="AQ295" s="17">
        <v>0.62576520494256105</v>
      </c>
      <c r="AR295" s="17">
        <v>0.62667217724338697</v>
      </c>
      <c r="AS295" s="17"/>
      <c r="AT295" s="17">
        <v>0.59552615001582399</v>
      </c>
      <c r="AU295" s="17">
        <v>0.57100140236459596</v>
      </c>
      <c r="AV295" s="17">
        <v>0.579083299068895</v>
      </c>
      <c r="AW295" s="17">
        <v>0.53184103219112899</v>
      </c>
      <c r="AX295" s="17">
        <v>0.45679630226095402</v>
      </c>
      <c r="AY295" s="17"/>
      <c r="AZ295" s="17">
        <v>0.51743062922833205</v>
      </c>
      <c r="BA295" s="17">
        <v>0.57837388978138904</v>
      </c>
      <c r="BB295" s="17">
        <v>0.489516671921994</v>
      </c>
      <c r="BC295" s="17">
        <v>0.73395719670330795</v>
      </c>
      <c r="BD295" s="17">
        <v>0.61858206845226205</v>
      </c>
      <c r="BE295" s="17"/>
      <c r="BF295" s="17">
        <v>0.589019748878709</v>
      </c>
      <c r="BG295" s="17">
        <v>0.58860310126868598</v>
      </c>
      <c r="BH295" s="17">
        <v>0.57774201575559303</v>
      </c>
      <c r="BI295" s="17">
        <v>0.56111879061396597</v>
      </c>
      <c r="BJ295" s="17"/>
      <c r="BK295" s="17">
        <v>0.44630709632459098</v>
      </c>
      <c r="BL295" s="17">
        <v>0.55790836805752797</v>
      </c>
      <c r="BM295" s="17">
        <v>0.60588320323007505</v>
      </c>
      <c r="BN295" s="17">
        <v>0.59580558923307003</v>
      </c>
      <c r="BO295" s="17">
        <v>0.51347219592936699</v>
      </c>
      <c r="BP295" s="17"/>
      <c r="BQ295" s="17">
        <v>0.59940441764008201</v>
      </c>
      <c r="BR295" s="17">
        <v>0.55993548031852203</v>
      </c>
      <c r="BS295" s="17"/>
      <c r="BT295" s="17">
        <v>0.65013225631631</v>
      </c>
      <c r="BU295" s="17">
        <v>0.57850251361555804</v>
      </c>
      <c r="BV295" s="17">
        <v>0.48590623404341299</v>
      </c>
      <c r="BW295" s="17">
        <v>0.58282044592131099</v>
      </c>
      <c r="BX295" s="17">
        <v>0.50853951221578197</v>
      </c>
      <c r="BY295" s="17">
        <v>0.49241497241731202</v>
      </c>
    </row>
    <row r="296" spans="2:77" x14ac:dyDescent="0.35">
      <c r="B296" t="s">
        <v>200</v>
      </c>
      <c r="C296" s="17">
        <v>0.497472112187962</v>
      </c>
      <c r="D296" s="17">
        <v>0.46024461109831999</v>
      </c>
      <c r="E296" s="17">
        <v>0.53374758379728005</v>
      </c>
      <c r="F296" s="17"/>
      <c r="G296" s="17">
        <v>0.41905709951657799</v>
      </c>
      <c r="H296" s="17">
        <v>0.45117061232436201</v>
      </c>
      <c r="I296" s="17">
        <v>0.50969971583909801</v>
      </c>
      <c r="J296" s="17">
        <v>0.56699801357195401</v>
      </c>
      <c r="K296" s="17">
        <v>0.52808366597306</v>
      </c>
      <c r="L296" s="17">
        <v>0.50026852829928004</v>
      </c>
      <c r="M296" s="17"/>
      <c r="N296" s="17">
        <v>0.42373572212313698</v>
      </c>
      <c r="O296" s="17">
        <v>0.46633477141271401</v>
      </c>
      <c r="P296" s="17">
        <v>0.54356878909367601</v>
      </c>
      <c r="Q296" s="17">
        <v>0.57201125413152398</v>
      </c>
      <c r="R296" s="17"/>
      <c r="S296" s="17">
        <v>0.402199332346453</v>
      </c>
      <c r="T296" s="17">
        <v>0.49360815443337003</v>
      </c>
      <c r="U296" s="17">
        <v>0.45242638040962502</v>
      </c>
      <c r="V296" s="17">
        <v>0.479328286228072</v>
      </c>
      <c r="W296" s="17">
        <v>0.50402964314215504</v>
      </c>
      <c r="X296" s="17">
        <v>0.46573949325772102</v>
      </c>
      <c r="Y296" s="17">
        <v>0.54261739903747197</v>
      </c>
      <c r="Z296" s="17">
        <v>0.53336066427286599</v>
      </c>
      <c r="AA296" s="17">
        <v>0.53256286285673604</v>
      </c>
      <c r="AB296" s="17">
        <v>0.57863870065034595</v>
      </c>
      <c r="AC296" s="17">
        <v>0.58621049098009204</v>
      </c>
      <c r="AD296" s="17">
        <v>0.52518688887750098</v>
      </c>
      <c r="AE296" s="17"/>
      <c r="AF296" s="17">
        <v>0.50987908382907798</v>
      </c>
      <c r="AG296" s="17">
        <v>0.49191807536034099</v>
      </c>
      <c r="AH296" s="17">
        <v>0.519021855643237</v>
      </c>
      <c r="AI296" s="17"/>
      <c r="AJ296" s="17">
        <v>0.47417507465821701</v>
      </c>
      <c r="AK296" s="17">
        <v>0.50704201585319197</v>
      </c>
      <c r="AL296" s="17">
        <v>0.43833891627788302</v>
      </c>
      <c r="AM296" s="17">
        <v>0.402295298251099</v>
      </c>
      <c r="AN296" s="17">
        <v>0.56474500302030795</v>
      </c>
      <c r="AO296" s="17"/>
      <c r="AP296" s="17">
        <v>0.44509602740297299</v>
      </c>
      <c r="AQ296" s="17">
        <v>0.51707823891749305</v>
      </c>
      <c r="AR296" s="17">
        <v>0.41694805809587199</v>
      </c>
      <c r="AS296" s="17"/>
      <c r="AT296" s="17">
        <v>0.568250499210048</v>
      </c>
      <c r="AU296" s="17">
        <v>0.49438911299604299</v>
      </c>
      <c r="AV296" s="17">
        <v>0.44458970431337702</v>
      </c>
      <c r="AW296" s="17">
        <v>0.435163221298698</v>
      </c>
      <c r="AX296" s="17">
        <v>0.45266407068659698</v>
      </c>
      <c r="AY296" s="17"/>
      <c r="AZ296" s="17">
        <v>0.46602503174948801</v>
      </c>
      <c r="BA296" s="17">
        <v>0.54610954067389395</v>
      </c>
      <c r="BB296" s="17">
        <v>0.44646737673311898</v>
      </c>
      <c r="BC296" s="17">
        <v>0.481414703507894</v>
      </c>
      <c r="BD296" s="17">
        <v>0.59420568982622202</v>
      </c>
      <c r="BE296" s="17"/>
      <c r="BF296" s="17">
        <v>0.60474758843594301</v>
      </c>
      <c r="BG296" s="17">
        <v>0.50424809130130899</v>
      </c>
      <c r="BH296" s="17">
        <v>0.46339682996507697</v>
      </c>
      <c r="BI296" s="17">
        <v>0.41243147347519699</v>
      </c>
      <c r="BJ296" s="17"/>
      <c r="BK296" s="17">
        <v>0.63957665809087805</v>
      </c>
      <c r="BL296" s="17">
        <v>0.59540820414583095</v>
      </c>
      <c r="BM296" s="17">
        <v>0.53069917385701904</v>
      </c>
      <c r="BN296" s="17">
        <v>0.43474492443257501</v>
      </c>
      <c r="BO296" s="17">
        <v>0.35749527809614301</v>
      </c>
      <c r="BP296" s="17"/>
      <c r="BQ296" s="17">
        <v>0.516422937660447</v>
      </c>
      <c r="BR296" s="17">
        <v>0.47180475315144099</v>
      </c>
      <c r="BS296" s="17"/>
      <c r="BT296" s="17">
        <v>0.489671752956086</v>
      </c>
      <c r="BU296" s="17">
        <v>0.49844432702483299</v>
      </c>
      <c r="BV296" s="17">
        <v>0.57335692252881998</v>
      </c>
      <c r="BW296" s="17">
        <v>0.539207678852893</v>
      </c>
      <c r="BX296" s="17">
        <v>0.473462123438737</v>
      </c>
      <c r="BY296" s="17">
        <v>0.38875320303836902</v>
      </c>
    </row>
    <row r="297" spans="2:77" x14ac:dyDescent="0.35">
      <c r="B297" t="s">
        <v>201</v>
      </c>
      <c r="C297" s="17">
        <v>0.27867701456132499</v>
      </c>
      <c r="D297" s="17">
        <v>0.31965968360406799</v>
      </c>
      <c r="E297" s="17">
        <v>0.239861486185282</v>
      </c>
      <c r="F297" s="17"/>
      <c r="G297" s="17">
        <v>0.20233440868452399</v>
      </c>
      <c r="H297" s="17">
        <v>0.24649539772130299</v>
      </c>
      <c r="I297" s="17">
        <v>0.27734509513716299</v>
      </c>
      <c r="J297" s="17">
        <v>0.285686497024911</v>
      </c>
      <c r="K297" s="17">
        <v>0.33279969204208498</v>
      </c>
      <c r="L297" s="17">
        <v>0.314796924560583</v>
      </c>
      <c r="M297" s="17"/>
      <c r="N297" s="17">
        <v>0.383029938336099</v>
      </c>
      <c r="O297" s="17">
        <v>0.29109207759639</v>
      </c>
      <c r="P297" s="17">
        <v>0.22225571294437199</v>
      </c>
      <c r="Q297" s="17">
        <v>0.20359619613371899</v>
      </c>
      <c r="R297" s="17"/>
      <c r="S297" s="17">
        <v>0.34029827184047501</v>
      </c>
      <c r="T297" s="17">
        <v>0.26674284690963401</v>
      </c>
      <c r="U297" s="17">
        <v>0.21968300341577801</v>
      </c>
      <c r="V297" s="17">
        <v>0.289926265836568</v>
      </c>
      <c r="W297" s="17">
        <v>0.26291480895517999</v>
      </c>
      <c r="X297" s="17">
        <v>0.30021645062577201</v>
      </c>
      <c r="Y297" s="17">
        <v>0.228833863194045</v>
      </c>
      <c r="Z297" s="17">
        <v>0.32808548368301899</v>
      </c>
      <c r="AA297" s="17">
        <v>0.282922836032308</v>
      </c>
      <c r="AB297" s="17">
        <v>0.29923980175449999</v>
      </c>
      <c r="AC297" s="17">
        <v>0.22504681259623999</v>
      </c>
      <c r="AD297" s="17">
        <v>0.21784827262765699</v>
      </c>
      <c r="AE297" s="17"/>
      <c r="AF297" s="17">
        <v>0.26601670369913299</v>
      </c>
      <c r="AG297" s="17">
        <v>0.323010408659681</v>
      </c>
      <c r="AH297" s="17">
        <v>0.24231724642331701</v>
      </c>
      <c r="AI297" s="17"/>
      <c r="AJ297" s="17">
        <v>0.33244940585128302</v>
      </c>
      <c r="AK297" s="17">
        <v>0.25952879133441498</v>
      </c>
      <c r="AL297" s="17">
        <v>0.33279739526651397</v>
      </c>
      <c r="AM297" s="17">
        <v>0.18379481779940601</v>
      </c>
      <c r="AN297" s="17">
        <v>0.25286735033707203</v>
      </c>
      <c r="AO297" s="17"/>
      <c r="AP297" s="17">
        <v>0.37148841214800599</v>
      </c>
      <c r="AQ297" s="17">
        <v>0.265013215228594</v>
      </c>
      <c r="AR297" s="17">
        <v>0.31152154764314</v>
      </c>
      <c r="AS297" s="17"/>
      <c r="AT297" s="17">
        <v>0.206589419251232</v>
      </c>
      <c r="AU297" s="17">
        <v>0.25636792214910398</v>
      </c>
      <c r="AV297" s="17">
        <v>0.32025003523560203</v>
      </c>
      <c r="AW297" s="17">
        <v>0.378194019007284</v>
      </c>
      <c r="AX297" s="17">
        <v>0.36558216933927701</v>
      </c>
      <c r="AY297" s="17"/>
      <c r="AZ297" s="17">
        <v>0.31272429346455599</v>
      </c>
      <c r="BA297" s="17">
        <v>0.21265942468365701</v>
      </c>
      <c r="BB297" s="17">
        <v>0.19053836265705501</v>
      </c>
      <c r="BC297" s="17">
        <v>0.33220937267475398</v>
      </c>
      <c r="BD297" s="17">
        <v>0.18533260094122</v>
      </c>
      <c r="BE297" s="17"/>
      <c r="BF297" s="17">
        <v>0.173713891600695</v>
      </c>
      <c r="BG297" s="17">
        <v>0.27108223125721498</v>
      </c>
      <c r="BH297" s="17">
        <v>0.32037578103174202</v>
      </c>
      <c r="BI297" s="17">
        <v>0.37347478070963902</v>
      </c>
      <c r="BJ297" s="17"/>
      <c r="BK297" s="17">
        <v>0.163245799430253</v>
      </c>
      <c r="BL297" s="17">
        <v>0.212983112463414</v>
      </c>
      <c r="BM297" s="17">
        <v>0.256204808651669</v>
      </c>
      <c r="BN297" s="17">
        <v>0.33038083736221202</v>
      </c>
      <c r="BO297" s="17">
        <v>0.33469402970680501</v>
      </c>
      <c r="BP297" s="17"/>
      <c r="BQ297" s="17">
        <v>0.29404111004615402</v>
      </c>
      <c r="BR297" s="17">
        <v>0.25786759094792899</v>
      </c>
      <c r="BS297" s="17"/>
      <c r="BT297" s="17">
        <v>0.31611184664820302</v>
      </c>
      <c r="BU297" s="17">
        <v>0.30648253371652201</v>
      </c>
      <c r="BV297" s="17">
        <v>0.171991957812486</v>
      </c>
      <c r="BW297" s="17">
        <v>0.20633668189451901</v>
      </c>
      <c r="BX297" s="17">
        <v>0.26931326010442802</v>
      </c>
      <c r="BY297" s="17">
        <v>0.15328769695481501</v>
      </c>
    </row>
    <row r="298" spans="2:77" x14ac:dyDescent="0.35">
      <c r="B298" t="s">
        <v>202</v>
      </c>
      <c r="C298" s="17">
        <v>0.27113236905182397</v>
      </c>
      <c r="D298" s="17">
        <v>0.27396541268296298</v>
      </c>
      <c r="E298" s="17">
        <v>0.26915920606659699</v>
      </c>
      <c r="F298" s="17"/>
      <c r="G298" s="17">
        <v>0.104413157039877</v>
      </c>
      <c r="H298" s="17">
        <v>0.11864614567964001</v>
      </c>
      <c r="I298" s="17">
        <v>0.17279928787509399</v>
      </c>
      <c r="J298" s="17">
        <v>0.26748325569996301</v>
      </c>
      <c r="K298" s="17">
        <v>0.42546164686257998</v>
      </c>
      <c r="L298" s="17">
        <v>0.48520019249042601</v>
      </c>
      <c r="M298" s="17"/>
      <c r="N298" s="17">
        <v>0.24035567278558201</v>
      </c>
      <c r="O298" s="17">
        <v>0.243625060725769</v>
      </c>
      <c r="P298" s="17">
        <v>0.29577515317886299</v>
      </c>
      <c r="Q298" s="17">
        <v>0.30915833421038302</v>
      </c>
      <c r="R298" s="17"/>
      <c r="S298" s="17">
        <v>0.193910720002407</v>
      </c>
      <c r="T298" s="17">
        <v>0.30623404104468099</v>
      </c>
      <c r="U298" s="17">
        <v>0.32381048352097902</v>
      </c>
      <c r="V298" s="17">
        <v>0.32716324789161799</v>
      </c>
      <c r="W298" s="17">
        <v>0.29902499670206201</v>
      </c>
      <c r="X298" s="17">
        <v>0.312433378171107</v>
      </c>
      <c r="Y298" s="17">
        <v>0.29997681642523699</v>
      </c>
      <c r="Z298" s="17">
        <v>0.23360962303622201</v>
      </c>
      <c r="AA298" s="17">
        <v>0.262002183535059</v>
      </c>
      <c r="AB298" s="17">
        <v>0.208880796716409</v>
      </c>
      <c r="AC298" s="17">
        <v>0.30311759761829299</v>
      </c>
      <c r="AD298" s="17">
        <v>0.12109362525346699</v>
      </c>
      <c r="AE298" s="17"/>
      <c r="AF298" s="17">
        <v>0.48442249922368102</v>
      </c>
      <c r="AG298" s="17">
        <v>0.14543240627440801</v>
      </c>
      <c r="AH298" s="17">
        <v>0.18372282248123201</v>
      </c>
      <c r="AI298" s="17"/>
      <c r="AJ298" s="17">
        <v>0.45726008333347301</v>
      </c>
      <c r="AK298" s="17">
        <v>0.133157000542236</v>
      </c>
      <c r="AL298" s="17">
        <v>0.16087140736705499</v>
      </c>
      <c r="AM298" s="17">
        <v>0.62747699019297698</v>
      </c>
      <c r="AN298" s="17">
        <v>0.20549125214973199</v>
      </c>
      <c r="AO298" s="17"/>
      <c r="AP298" s="17">
        <v>0.40834650198140598</v>
      </c>
      <c r="AQ298" s="17">
        <v>0.14344152448199199</v>
      </c>
      <c r="AR298" s="17">
        <v>0.13964431307828701</v>
      </c>
      <c r="AS298" s="17"/>
      <c r="AT298" s="17">
        <v>0.37830391893878701</v>
      </c>
      <c r="AU298" s="17">
        <v>0.27360262509407701</v>
      </c>
      <c r="AV298" s="17">
        <v>0.18800331904085199</v>
      </c>
      <c r="AW298" s="17">
        <v>0.180416325764229</v>
      </c>
      <c r="AX298" s="17">
        <v>0.15786651257458401</v>
      </c>
      <c r="AY298" s="17"/>
      <c r="AZ298" s="17">
        <v>0.21340914938796501</v>
      </c>
      <c r="BA298" s="17">
        <v>0.21306693454766401</v>
      </c>
      <c r="BB298" s="17">
        <v>8.9663778025687702E-2</v>
      </c>
      <c r="BC298" s="17">
        <v>0.475570578794484</v>
      </c>
      <c r="BD298" s="17">
        <v>0.28925721482448302</v>
      </c>
      <c r="BE298" s="17"/>
      <c r="BF298" s="17">
        <v>0.31232352164543697</v>
      </c>
      <c r="BG298" s="17">
        <v>0.27585760633470002</v>
      </c>
      <c r="BH298" s="17">
        <v>0.24958476756480399</v>
      </c>
      <c r="BI298" s="17">
        <v>0.237924494335296</v>
      </c>
      <c r="BJ298" s="17"/>
      <c r="BK298" s="17">
        <v>0.21230420835949401</v>
      </c>
      <c r="BL298" s="17">
        <v>0.22068452240981601</v>
      </c>
      <c r="BM298" s="17">
        <v>0.25927040155956499</v>
      </c>
      <c r="BN298" s="17">
        <v>0.29875517778555999</v>
      </c>
      <c r="BO298" s="17">
        <v>0.33294069574375401</v>
      </c>
      <c r="BP298" s="17"/>
      <c r="BQ298" s="17">
        <v>0.31681656066962999</v>
      </c>
      <c r="BR298" s="17">
        <v>0.209256829632716</v>
      </c>
      <c r="BS298" s="17"/>
      <c r="BT298" s="17">
        <v>0.38608992265506697</v>
      </c>
      <c r="BU298" s="17">
        <v>0.210208568278997</v>
      </c>
      <c r="BV298" s="17">
        <v>0.28931632369245802</v>
      </c>
      <c r="BW298" s="17">
        <v>0.239831083379722</v>
      </c>
      <c r="BX298" s="17">
        <v>0.15469900936599201</v>
      </c>
      <c r="BY298" s="17">
        <v>0.16483040768458301</v>
      </c>
    </row>
    <row r="299" spans="2:77" x14ac:dyDescent="0.35">
      <c r="B299" t="s">
        <v>203</v>
      </c>
      <c r="C299" s="17">
        <v>0.24850504739569701</v>
      </c>
      <c r="D299" s="17">
        <v>0.23488363062932999</v>
      </c>
      <c r="E299" s="17">
        <v>0.26141563022735498</v>
      </c>
      <c r="F299" s="17"/>
      <c r="G299" s="17">
        <v>0.43673453913538102</v>
      </c>
      <c r="H299" s="17">
        <v>0.37235829407870902</v>
      </c>
      <c r="I299" s="17">
        <v>0.27980628370014399</v>
      </c>
      <c r="J299" s="17">
        <v>0.175581756957566</v>
      </c>
      <c r="K299" s="17">
        <v>0.16093893087824601</v>
      </c>
      <c r="L299" s="17">
        <v>0.115304539880715</v>
      </c>
      <c r="M299" s="17"/>
      <c r="N299" s="17">
        <v>0.23047544174630399</v>
      </c>
      <c r="O299" s="17">
        <v>0.248375271820022</v>
      </c>
      <c r="P299" s="17">
        <v>0.26644899342943401</v>
      </c>
      <c r="Q299" s="17">
        <v>0.25188119233502498</v>
      </c>
      <c r="R299" s="17"/>
      <c r="S299" s="17">
        <v>0.34339320339542001</v>
      </c>
      <c r="T299" s="17">
        <v>0.24798729483422099</v>
      </c>
      <c r="U299" s="17">
        <v>0.27315692861798802</v>
      </c>
      <c r="V299" s="17">
        <v>0.23258116490201899</v>
      </c>
      <c r="W299" s="17">
        <v>0.21226708785897999</v>
      </c>
      <c r="X299" s="17">
        <v>0.21948057691064399</v>
      </c>
      <c r="Y299" s="17">
        <v>0.20029674511637599</v>
      </c>
      <c r="Z299" s="17">
        <v>0.267060819339341</v>
      </c>
      <c r="AA299" s="17">
        <v>0.23685950244256601</v>
      </c>
      <c r="AB299" s="17">
        <v>0.233978022042867</v>
      </c>
      <c r="AC299" s="17">
        <v>0.211713589818674</v>
      </c>
      <c r="AD299" s="17">
        <v>0.213325154132676</v>
      </c>
      <c r="AE299" s="17"/>
      <c r="AF299" s="17">
        <v>0.163547213721146</v>
      </c>
      <c r="AG299" s="17">
        <v>0.25119589114510199</v>
      </c>
      <c r="AH299" s="17">
        <v>0.36330417042354501</v>
      </c>
      <c r="AI299" s="17"/>
      <c r="AJ299" s="17">
        <v>0.149002917799234</v>
      </c>
      <c r="AK299" s="17">
        <v>0.29818224973694302</v>
      </c>
      <c r="AL299" s="17">
        <v>0.26226594060549302</v>
      </c>
      <c r="AM299" s="17">
        <v>0.18077266197681</v>
      </c>
      <c r="AN299" s="17">
        <v>0.335157569121313</v>
      </c>
      <c r="AO299" s="17"/>
      <c r="AP299" s="17">
        <v>0.17078466808252599</v>
      </c>
      <c r="AQ299" s="17">
        <v>0.29754791537366998</v>
      </c>
      <c r="AR299" s="17">
        <v>0.295353402121657</v>
      </c>
      <c r="AS299" s="17"/>
      <c r="AT299" s="17">
        <v>0.19741719599295801</v>
      </c>
      <c r="AU299" s="17">
        <v>0.26355165927362001</v>
      </c>
      <c r="AV299" s="17">
        <v>0.29141401394823901</v>
      </c>
      <c r="AW299" s="17">
        <v>0.28142441233764398</v>
      </c>
      <c r="AX299" s="17">
        <v>0.204487737174263</v>
      </c>
      <c r="AY299" s="17"/>
      <c r="AZ299" s="17">
        <v>0.266466493358201</v>
      </c>
      <c r="BA299" s="17">
        <v>0.27281161102229401</v>
      </c>
      <c r="BB299" s="17">
        <v>0.48835443155927399</v>
      </c>
      <c r="BC299" s="17">
        <v>0.12998768307870401</v>
      </c>
      <c r="BD299" s="17">
        <v>0.26349093187491202</v>
      </c>
      <c r="BE299" s="17"/>
      <c r="BF299" s="17">
        <v>0.265778263849065</v>
      </c>
      <c r="BG299" s="17">
        <v>0.23776993764207599</v>
      </c>
      <c r="BH299" s="17">
        <v>0.25377248411088199</v>
      </c>
      <c r="BI299" s="17">
        <v>0.23988819289999899</v>
      </c>
      <c r="BJ299" s="17"/>
      <c r="BK299" s="17">
        <v>0.291700648488809</v>
      </c>
      <c r="BL299" s="17">
        <v>0.33110590254063699</v>
      </c>
      <c r="BM299" s="17">
        <v>0.25290197961365102</v>
      </c>
      <c r="BN299" s="17">
        <v>0.21077968136533201</v>
      </c>
      <c r="BO299" s="17">
        <v>0.211606615568048</v>
      </c>
      <c r="BP299" s="17"/>
      <c r="BQ299" s="17">
        <v>0.21671241158684701</v>
      </c>
      <c r="BR299" s="17">
        <v>0.29156559899055301</v>
      </c>
      <c r="BS299" s="17"/>
      <c r="BT299" s="17">
        <v>0.15025124463522099</v>
      </c>
      <c r="BU299" s="17">
        <v>0.21554593047737799</v>
      </c>
      <c r="BV299" s="17">
        <v>0.31968212454183198</v>
      </c>
      <c r="BW299" s="17">
        <v>0.281132517673848</v>
      </c>
      <c r="BX299" s="17">
        <v>0.42556058224224602</v>
      </c>
      <c r="BY299" s="17">
        <v>0.35662813665575599</v>
      </c>
    </row>
    <row r="300" spans="2:77" x14ac:dyDescent="0.35">
      <c r="B300" t="s">
        <v>204</v>
      </c>
      <c r="C300" s="17">
        <v>0.239416341440056</v>
      </c>
      <c r="D300" s="17">
        <v>0.21136275588374301</v>
      </c>
      <c r="E300" s="17">
        <v>0.26687188638354098</v>
      </c>
      <c r="F300" s="17"/>
      <c r="G300" s="17">
        <v>0.38861905304188898</v>
      </c>
      <c r="H300" s="17">
        <v>0.38878395790013198</v>
      </c>
      <c r="I300" s="17">
        <v>0.30430861079392801</v>
      </c>
      <c r="J300" s="17">
        <v>0.21552137678707101</v>
      </c>
      <c r="K300" s="17">
        <v>0.14069087178572301</v>
      </c>
      <c r="L300" s="17">
        <v>5.1885948328784098E-2</v>
      </c>
      <c r="M300" s="17"/>
      <c r="N300" s="17">
        <v>0.210861868212218</v>
      </c>
      <c r="O300" s="17">
        <v>0.26743531731739001</v>
      </c>
      <c r="P300" s="17">
        <v>0.217659038447933</v>
      </c>
      <c r="Q300" s="17">
        <v>0.26058643005063598</v>
      </c>
      <c r="R300" s="17"/>
      <c r="S300" s="17">
        <v>0.27292527154463297</v>
      </c>
      <c r="T300" s="17">
        <v>0.24520275202146499</v>
      </c>
      <c r="U300" s="17">
        <v>0.19210326229774499</v>
      </c>
      <c r="V300" s="17">
        <v>0.220207415372007</v>
      </c>
      <c r="W300" s="17">
        <v>0.20192127984968999</v>
      </c>
      <c r="X300" s="17">
        <v>0.22689177827116599</v>
      </c>
      <c r="Y300" s="17">
        <v>0.22548142409585201</v>
      </c>
      <c r="Z300" s="17">
        <v>0.20676972319518999</v>
      </c>
      <c r="AA300" s="17">
        <v>0.22460154101009</v>
      </c>
      <c r="AB300" s="17">
        <v>0.25926437326688101</v>
      </c>
      <c r="AC300" s="17">
        <v>0.25413741670691398</v>
      </c>
      <c r="AD300" s="17">
        <v>0.418491772926609</v>
      </c>
      <c r="AE300" s="17"/>
      <c r="AF300" s="17">
        <v>0.16616691793691299</v>
      </c>
      <c r="AG300" s="17">
        <v>0.25149591138134503</v>
      </c>
      <c r="AH300" s="17">
        <v>0.31719407593439602</v>
      </c>
      <c r="AI300" s="17"/>
      <c r="AJ300" s="17">
        <v>0.14330870968076301</v>
      </c>
      <c r="AK300" s="17">
        <v>0.30584345958911202</v>
      </c>
      <c r="AL300" s="17">
        <v>0.199769213601211</v>
      </c>
      <c r="AM300" s="17">
        <v>0.124145965377802</v>
      </c>
      <c r="AN300" s="17">
        <v>0.31855441478333602</v>
      </c>
      <c r="AO300" s="17"/>
      <c r="AP300" s="17">
        <v>0.16514185886786301</v>
      </c>
      <c r="AQ300" s="17">
        <v>0.285664808759508</v>
      </c>
      <c r="AR300" s="17">
        <v>0.24902182722772201</v>
      </c>
      <c r="AS300" s="17"/>
      <c r="AT300" s="17">
        <v>0.20474856838105901</v>
      </c>
      <c r="AU300" s="17">
        <v>0.25253269422721197</v>
      </c>
      <c r="AV300" s="17">
        <v>0.274308353827942</v>
      </c>
      <c r="AW300" s="17">
        <v>0.26511681768679501</v>
      </c>
      <c r="AX300" s="17">
        <v>0.19395834037547299</v>
      </c>
      <c r="AY300" s="17"/>
      <c r="AZ300" s="17">
        <v>0.28892298288983198</v>
      </c>
      <c r="BA300" s="17">
        <v>0.30662392904200902</v>
      </c>
      <c r="BB300" s="17">
        <v>0.361948624966555</v>
      </c>
      <c r="BC300" s="17">
        <v>4.6239398282533498E-2</v>
      </c>
      <c r="BD300" s="17">
        <v>0.23606783152711999</v>
      </c>
      <c r="BE300" s="17"/>
      <c r="BF300" s="17">
        <v>0.23397722187446801</v>
      </c>
      <c r="BG300" s="17">
        <v>0.24974862382392701</v>
      </c>
      <c r="BH300" s="17">
        <v>0.23627002446467699</v>
      </c>
      <c r="BI300" s="17">
        <v>0.22947443412894</v>
      </c>
      <c r="BJ300" s="17"/>
      <c r="BK300" s="17">
        <v>0.37550626898209499</v>
      </c>
      <c r="BL300" s="17">
        <v>0.30287857293613801</v>
      </c>
      <c r="BM300" s="17">
        <v>0.254106109468067</v>
      </c>
      <c r="BN300" s="17">
        <v>0.187580394580589</v>
      </c>
      <c r="BO300" s="17">
        <v>0.21981503861503199</v>
      </c>
      <c r="BP300" s="17"/>
      <c r="BQ300" s="17">
        <v>0.20019195687192101</v>
      </c>
      <c r="BR300" s="17">
        <v>0.29254259513061998</v>
      </c>
      <c r="BS300" s="17"/>
      <c r="BT300" s="17">
        <v>0.11955693230970101</v>
      </c>
      <c r="BU300" s="17">
        <v>0.269778895066355</v>
      </c>
      <c r="BV300" s="17">
        <v>0.30194126448021702</v>
      </c>
      <c r="BW300" s="17">
        <v>0.31141565558329098</v>
      </c>
      <c r="BX300" s="17">
        <v>0.34915543922014303</v>
      </c>
      <c r="BY300" s="17">
        <v>0.37236083124562802</v>
      </c>
    </row>
    <row r="301" spans="2:77" x14ac:dyDescent="0.35">
      <c r="B301" t="s">
        <v>205</v>
      </c>
      <c r="C301" s="17">
        <v>0.219958012326223</v>
      </c>
      <c r="D301" s="17">
        <v>0.23496915899231299</v>
      </c>
      <c r="E301" s="17">
        <v>0.20473843132259201</v>
      </c>
      <c r="F301" s="17"/>
      <c r="G301" s="17">
        <v>0.231118539134542</v>
      </c>
      <c r="H301" s="17">
        <v>0.19241891576394801</v>
      </c>
      <c r="I301" s="17">
        <v>0.20159066543631399</v>
      </c>
      <c r="J301" s="17">
        <v>0.236978728173243</v>
      </c>
      <c r="K301" s="17">
        <v>0.24512486201464501</v>
      </c>
      <c r="L301" s="17">
        <v>0.21904661627427</v>
      </c>
      <c r="M301" s="17"/>
      <c r="N301" s="17">
        <v>0.25633401721889698</v>
      </c>
      <c r="O301" s="17">
        <v>0.24120158924363699</v>
      </c>
      <c r="P301" s="17">
        <v>0.16812854310861999</v>
      </c>
      <c r="Q301" s="17">
        <v>0.20221042275103099</v>
      </c>
      <c r="R301" s="17"/>
      <c r="S301" s="17">
        <v>0.220275236486731</v>
      </c>
      <c r="T301" s="17">
        <v>0.24299354654005501</v>
      </c>
      <c r="U301" s="17">
        <v>0.20187179771293301</v>
      </c>
      <c r="V301" s="17">
        <v>0.22552817955917701</v>
      </c>
      <c r="W301" s="17">
        <v>0.25035164587333802</v>
      </c>
      <c r="X301" s="17">
        <v>0.21166706501965099</v>
      </c>
      <c r="Y301" s="17">
        <v>0.19636207985694101</v>
      </c>
      <c r="Z301" s="17">
        <v>0.185996877812523</v>
      </c>
      <c r="AA301" s="17">
        <v>0.21443452465601201</v>
      </c>
      <c r="AB301" s="17">
        <v>0.24258724567017101</v>
      </c>
      <c r="AC301" s="17">
        <v>0.21640359361586001</v>
      </c>
      <c r="AD301" s="17">
        <v>0.170411125629258</v>
      </c>
      <c r="AE301" s="17"/>
      <c r="AF301" s="17">
        <v>0.142326641472139</v>
      </c>
      <c r="AG301" s="17">
        <v>0.289393527320224</v>
      </c>
      <c r="AH301" s="17">
        <v>0.18029866077479401</v>
      </c>
      <c r="AI301" s="17"/>
      <c r="AJ301" s="17">
        <v>0.152410730943876</v>
      </c>
      <c r="AK301" s="17">
        <v>0.270118522042119</v>
      </c>
      <c r="AL301" s="17">
        <v>0.359613860913988</v>
      </c>
      <c r="AM301" s="17">
        <v>0.122933087101201</v>
      </c>
      <c r="AN301" s="17">
        <v>0.18457071400832201</v>
      </c>
      <c r="AO301" s="17"/>
      <c r="AP301" s="17">
        <v>0.15631485068625101</v>
      </c>
      <c r="AQ301" s="17">
        <v>0.25415785733375501</v>
      </c>
      <c r="AR301" s="17">
        <v>0.320980409496608</v>
      </c>
      <c r="AS301" s="17"/>
      <c r="AT301" s="17">
        <v>0.18373254160764799</v>
      </c>
      <c r="AU301" s="17">
        <v>0.20912708071969799</v>
      </c>
      <c r="AV301" s="17">
        <v>0.24592553046809901</v>
      </c>
      <c r="AW301" s="17">
        <v>0.256487809741337</v>
      </c>
      <c r="AX301" s="17">
        <v>0.32022219440433403</v>
      </c>
      <c r="AY301" s="17"/>
      <c r="AZ301" s="17">
        <v>0.20871636702912799</v>
      </c>
      <c r="BA301" s="17">
        <v>0.24369725735571901</v>
      </c>
      <c r="BB301" s="17">
        <v>0.24070005766966299</v>
      </c>
      <c r="BC301" s="17">
        <v>0.22624858007165199</v>
      </c>
      <c r="BD301" s="17">
        <v>0.21077489111869199</v>
      </c>
      <c r="BE301" s="17"/>
      <c r="BF301" s="17">
        <v>0.231443900500373</v>
      </c>
      <c r="BG301" s="17">
        <v>0.198641017293267</v>
      </c>
      <c r="BH301" s="17">
        <v>0.22653395232482901</v>
      </c>
      <c r="BI301" s="17">
        <v>0.23190742671772999</v>
      </c>
      <c r="BJ301" s="17"/>
      <c r="BK301" s="17">
        <v>0.15849878398227599</v>
      </c>
      <c r="BL301" s="17">
        <v>0.20811584771601199</v>
      </c>
      <c r="BM301" s="17">
        <v>0.20703298247635199</v>
      </c>
      <c r="BN301" s="17">
        <v>0.242919968056478</v>
      </c>
      <c r="BO301" s="17">
        <v>0.22637364290916501</v>
      </c>
      <c r="BP301" s="17"/>
      <c r="BQ301" s="17">
        <v>0.194283841191425</v>
      </c>
      <c r="BR301" s="17">
        <v>0.254731598808705</v>
      </c>
      <c r="BS301" s="17"/>
      <c r="BT301" s="17">
        <v>0.23788914419148299</v>
      </c>
      <c r="BU301" s="17">
        <v>0.222509895201394</v>
      </c>
      <c r="BV301" s="17">
        <v>0.16002309101548801</v>
      </c>
      <c r="BW301" s="17">
        <v>0.189913399185904</v>
      </c>
      <c r="BX301" s="17">
        <v>0.20554047150414201</v>
      </c>
      <c r="BY301" s="17">
        <v>0.28702163648370099</v>
      </c>
    </row>
    <row r="302" spans="2:77" x14ac:dyDescent="0.35">
      <c r="B302" t="s">
        <v>206</v>
      </c>
      <c r="C302" s="17">
        <v>0.184051461884958</v>
      </c>
      <c r="D302" s="17">
        <v>0.199321116406212</v>
      </c>
      <c r="E302" s="17">
        <v>0.169758339494512</v>
      </c>
      <c r="F302" s="17"/>
      <c r="G302" s="17">
        <v>0.244366568856799</v>
      </c>
      <c r="H302" s="17">
        <v>0.262707511242734</v>
      </c>
      <c r="I302" s="17">
        <v>0.241693513165985</v>
      </c>
      <c r="J302" s="17">
        <v>0.15510715262921601</v>
      </c>
      <c r="K302" s="17">
        <v>0.118701420241694</v>
      </c>
      <c r="L302" s="17">
        <v>0.100684498282634</v>
      </c>
      <c r="M302" s="17"/>
      <c r="N302" s="17">
        <v>0.190408033494922</v>
      </c>
      <c r="O302" s="17">
        <v>0.18643303463436101</v>
      </c>
      <c r="P302" s="17">
        <v>0.21237740529654001</v>
      </c>
      <c r="Q302" s="17">
        <v>0.15100448091980201</v>
      </c>
      <c r="R302" s="17"/>
      <c r="S302" s="17">
        <v>0.19714284147307901</v>
      </c>
      <c r="T302" s="17">
        <v>0.16624251207875901</v>
      </c>
      <c r="U302" s="17">
        <v>0.15913661490756401</v>
      </c>
      <c r="V302" s="17">
        <v>0.16891938451080299</v>
      </c>
      <c r="W302" s="17">
        <v>0.19811907968461401</v>
      </c>
      <c r="X302" s="17">
        <v>0.19815836272801601</v>
      </c>
      <c r="Y302" s="17">
        <v>0.19588165272326499</v>
      </c>
      <c r="Z302" s="17">
        <v>0.14790989693277701</v>
      </c>
      <c r="AA302" s="17">
        <v>0.17284648723312099</v>
      </c>
      <c r="AB302" s="17">
        <v>0.18209124184650399</v>
      </c>
      <c r="AC302" s="17">
        <v>0.24259139630462001</v>
      </c>
      <c r="AD302" s="17">
        <v>0.203006006207473</v>
      </c>
      <c r="AE302" s="17"/>
      <c r="AF302" s="17">
        <v>0.16562848899230301</v>
      </c>
      <c r="AG302" s="17">
        <v>0.17261223798796299</v>
      </c>
      <c r="AH302" s="17">
        <v>0.231111585068697</v>
      </c>
      <c r="AI302" s="17"/>
      <c r="AJ302" s="17">
        <v>0.19015805592559501</v>
      </c>
      <c r="AK302" s="17">
        <v>0.17962127391285601</v>
      </c>
      <c r="AL302" s="17">
        <v>0.116723436582392</v>
      </c>
      <c r="AM302" s="17">
        <v>0.242699693579814</v>
      </c>
      <c r="AN302" s="17">
        <v>0.197281600244616</v>
      </c>
      <c r="AO302" s="17"/>
      <c r="AP302" s="17">
        <v>0.20874640175717199</v>
      </c>
      <c r="AQ302" s="17">
        <v>0.17599679843103</v>
      </c>
      <c r="AR302" s="17">
        <v>0.19045080816702101</v>
      </c>
      <c r="AS302" s="17"/>
      <c r="AT302" s="17">
        <v>0.16421618271885299</v>
      </c>
      <c r="AU302" s="17">
        <v>0.18864912779852999</v>
      </c>
      <c r="AV302" s="17">
        <v>0.19660806894688901</v>
      </c>
      <c r="AW302" s="17">
        <v>0.211489417168815</v>
      </c>
      <c r="AX302" s="17">
        <v>0.23168042765677499</v>
      </c>
      <c r="AY302" s="17"/>
      <c r="AZ302" s="17">
        <v>0.232446529110309</v>
      </c>
      <c r="BA302" s="17">
        <v>0.20562085253464699</v>
      </c>
      <c r="BB302" s="17">
        <v>0.197452148876997</v>
      </c>
      <c r="BC302" s="17">
        <v>9.7041306335636998E-2</v>
      </c>
      <c r="BD302" s="17">
        <v>0.118501748426166</v>
      </c>
      <c r="BE302" s="17"/>
      <c r="BF302" s="17">
        <v>0.12425841635797</v>
      </c>
      <c r="BG302" s="17">
        <v>0.19866543462053499</v>
      </c>
      <c r="BH302" s="17">
        <v>0.19089813603208899</v>
      </c>
      <c r="BI302" s="17">
        <v>0.210096227306526</v>
      </c>
      <c r="BJ302" s="17"/>
      <c r="BK302" s="17">
        <v>0.199351476481368</v>
      </c>
      <c r="BL302" s="17">
        <v>0.185191567693262</v>
      </c>
      <c r="BM302" s="17">
        <v>0.19595200818175701</v>
      </c>
      <c r="BN302" s="17">
        <v>0.16646464553175</v>
      </c>
      <c r="BO302" s="17">
        <v>0.200718410510239</v>
      </c>
      <c r="BP302" s="17"/>
      <c r="BQ302" s="17">
        <v>0.17588716003693899</v>
      </c>
      <c r="BR302" s="17">
        <v>0.195109347839313</v>
      </c>
      <c r="BS302" s="17"/>
      <c r="BT302" s="17">
        <v>0.13379407964769799</v>
      </c>
      <c r="BU302" s="17">
        <v>0.23136060175440101</v>
      </c>
      <c r="BV302" s="17">
        <v>0.153612110893493</v>
      </c>
      <c r="BW302" s="17">
        <v>0.18669429897176101</v>
      </c>
      <c r="BX302" s="17">
        <v>0.22806472073159101</v>
      </c>
      <c r="BY302" s="17">
        <v>0.19131587241384199</v>
      </c>
    </row>
    <row r="303" spans="2:77" x14ac:dyDescent="0.35">
      <c r="B303" t="s">
        <v>207</v>
      </c>
      <c r="C303" s="17">
        <v>0.181997438259283</v>
      </c>
      <c r="D303" s="17">
        <v>0.19767457042431799</v>
      </c>
      <c r="E303" s="17">
        <v>0.16686746332322</v>
      </c>
      <c r="F303" s="17"/>
      <c r="G303" s="17">
        <v>0.215608845177093</v>
      </c>
      <c r="H303" s="17">
        <v>0.16435311225193799</v>
      </c>
      <c r="I303" s="17">
        <v>0.15511837016327601</v>
      </c>
      <c r="J303" s="17">
        <v>0.19019320831884701</v>
      </c>
      <c r="K303" s="17">
        <v>0.19941483364738999</v>
      </c>
      <c r="L303" s="17">
        <v>0.17737382565484999</v>
      </c>
      <c r="M303" s="17"/>
      <c r="N303" s="17">
        <v>0.185061232447219</v>
      </c>
      <c r="O303" s="17">
        <v>0.16505689695003101</v>
      </c>
      <c r="P303" s="17">
        <v>0.185611039032857</v>
      </c>
      <c r="Q303" s="17">
        <v>0.18971335888017199</v>
      </c>
      <c r="R303" s="17"/>
      <c r="S303" s="17">
        <v>0.258338707185717</v>
      </c>
      <c r="T303" s="17">
        <v>0.173554897840626</v>
      </c>
      <c r="U303" s="17">
        <v>0.19011984569947499</v>
      </c>
      <c r="V303" s="17">
        <v>0.16210050279601301</v>
      </c>
      <c r="W303" s="17">
        <v>0.21090848982340801</v>
      </c>
      <c r="X303" s="17">
        <v>0.21276411789518301</v>
      </c>
      <c r="Y303" s="17">
        <v>0.18956432356529901</v>
      </c>
      <c r="Z303" s="17">
        <v>0.160298922792971</v>
      </c>
      <c r="AA303" s="17">
        <v>0.186687554466618</v>
      </c>
      <c r="AB303" s="17">
        <v>0.110475781545959</v>
      </c>
      <c r="AC303" s="17">
        <v>8.8616513726474097E-2</v>
      </c>
      <c r="AD303" s="17">
        <v>0.10186914407719599</v>
      </c>
      <c r="AE303" s="17"/>
      <c r="AF303" s="17">
        <v>0.20332579788248001</v>
      </c>
      <c r="AG303" s="17">
        <v>0.16382265296569601</v>
      </c>
      <c r="AH303" s="17">
        <v>0.17185397425669299</v>
      </c>
      <c r="AI303" s="17"/>
      <c r="AJ303" s="17">
        <v>0.221662000781334</v>
      </c>
      <c r="AK303" s="17">
        <v>0.15103450975777699</v>
      </c>
      <c r="AL303" s="17">
        <v>0.17626378139165899</v>
      </c>
      <c r="AM303" s="17">
        <v>0.20114053528061501</v>
      </c>
      <c r="AN303" s="17">
        <v>0.164357278323738</v>
      </c>
      <c r="AO303" s="17"/>
      <c r="AP303" s="17">
        <v>0.22319518079623499</v>
      </c>
      <c r="AQ303" s="17">
        <v>0.16017466973552599</v>
      </c>
      <c r="AR303" s="17">
        <v>0.186033281427159</v>
      </c>
      <c r="AS303" s="17"/>
      <c r="AT303" s="17">
        <v>0.20828295350332399</v>
      </c>
      <c r="AU303" s="17">
        <v>0.20241035375852501</v>
      </c>
      <c r="AV303" s="17">
        <v>0.16039784664145601</v>
      </c>
      <c r="AW303" s="17">
        <v>0.154776774371748</v>
      </c>
      <c r="AX303" s="17">
        <v>0.14302527148965199</v>
      </c>
      <c r="AY303" s="17"/>
      <c r="AZ303" s="17">
        <v>0.19031240989168999</v>
      </c>
      <c r="BA303" s="17">
        <v>0.15555764745511999</v>
      </c>
      <c r="BB303" s="17">
        <v>0.17578049827405301</v>
      </c>
      <c r="BC303" s="17">
        <v>0.18830120269078299</v>
      </c>
      <c r="BD303" s="17">
        <v>0.17767819822578099</v>
      </c>
      <c r="BE303" s="17"/>
      <c r="BF303" s="17">
        <v>0.16665823211866701</v>
      </c>
      <c r="BG303" s="17">
        <v>0.19565556099378001</v>
      </c>
      <c r="BH303" s="17">
        <v>0.185196577813527</v>
      </c>
      <c r="BI303" s="17">
        <v>0.17689500155577501</v>
      </c>
      <c r="BJ303" s="17"/>
      <c r="BK303" s="17">
        <v>0.14246167223300199</v>
      </c>
      <c r="BL303" s="17">
        <v>0.14296255694066301</v>
      </c>
      <c r="BM303" s="17">
        <v>0.16383269392114599</v>
      </c>
      <c r="BN303" s="17">
        <v>0.21181205449975199</v>
      </c>
      <c r="BO303" s="17">
        <v>0.23148546265190401</v>
      </c>
      <c r="BP303" s="17"/>
      <c r="BQ303" s="17">
        <v>0.17269585150540401</v>
      </c>
      <c r="BR303" s="17">
        <v>0.19459568455561399</v>
      </c>
      <c r="BS303" s="17"/>
      <c r="BT303" s="17">
        <v>0.207033830828312</v>
      </c>
      <c r="BU303" s="17">
        <v>0.15683988273795199</v>
      </c>
      <c r="BV303" s="17">
        <v>0.21082953998165399</v>
      </c>
      <c r="BW303" s="17">
        <v>0.16158630566023</v>
      </c>
      <c r="BX303" s="17">
        <v>0.155829843767884</v>
      </c>
      <c r="BY303" s="17">
        <v>0.231639940263387</v>
      </c>
    </row>
    <row r="304" spans="2:77" x14ac:dyDescent="0.35">
      <c r="B304" t="s">
        <v>208</v>
      </c>
      <c r="C304" s="17">
        <v>0.102954476963716</v>
      </c>
      <c r="D304" s="17">
        <v>0.10504709641823</v>
      </c>
      <c r="E304" s="17">
        <v>9.9468067818873795E-2</v>
      </c>
      <c r="F304" s="17"/>
      <c r="G304" s="17">
        <v>0.13524673567116799</v>
      </c>
      <c r="H304" s="17">
        <v>0.123975340187751</v>
      </c>
      <c r="I304" s="17">
        <v>0.11896398119307</v>
      </c>
      <c r="J304" s="17">
        <v>9.0582433750169902E-2</v>
      </c>
      <c r="K304" s="17">
        <v>7.1884727826774505E-2</v>
      </c>
      <c r="L304" s="17">
        <v>8.2278857810635195E-2</v>
      </c>
      <c r="M304" s="17"/>
      <c r="N304" s="17">
        <v>0.11849592320756901</v>
      </c>
      <c r="O304" s="17">
        <v>9.4826371810624699E-2</v>
      </c>
      <c r="P304" s="17">
        <v>0.109125009894286</v>
      </c>
      <c r="Q304" s="17">
        <v>8.9663204380761197E-2</v>
      </c>
      <c r="R304" s="17"/>
      <c r="S304" s="17">
        <v>0.10610244823470601</v>
      </c>
      <c r="T304" s="17">
        <v>8.8596615385205302E-2</v>
      </c>
      <c r="U304" s="17">
        <v>0.14699228655299601</v>
      </c>
      <c r="V304" s="17">
        <v>9.8202940167802302E-2</v>
      </c>
      <c r="W304" s="17">
        <v>0.107848642122807</v>
      </c>
      <c r="X304" s="17">
        <v>0.123371272095434</v>
      </c>
      <c r="Y304" s="17">
        <v>0.12022429601381</v>
      </c>
      <c r="Z304" s="17">
        <v>7.4059839004358197E-2</v>
      </c>
      <c r="AA304" s="17">
        <v>0.10180933289838399</v>
      </c>
      <c r="AB304" s="17">
        <v>8.0322111290831194E-2</v>
      </c>
      <c r="AC304" s="17">
        <v>7.3382197603614502E-2</v>
      </c>
      <c r="AD304" s="17">
        <v>8.8092553630518794E-2</v>
      </c>
      <c r="AE304" s="17"/>
      <c r="AF304" s="17">
        <v>7.7515862752015899E-2</v>
      </c>
      <c r="AG304" s="17">
        <v>0.12618751615561</v>
      </c>
      <c r="AH304" s="17">
        <v>9.4969220254846304E-2</v>
      </c>
      <c r="AI304" s="17"/>
      <c r="AJ304" s="17">
        <v>8.8213804047200098E-2</v>
      </c>
      <c r="AK304" s="17">
        <v>0.127826295078519</v>
      </c>
      <c r="AL304" s="17">
        <v>0.11518706922310699</v>
      </c>
      <c r="AM304" s="17">
        <v>4.6913272740264397E-2</v>
      </c>
      <c r="AN304" s="17">
        <v>8.4777506844888606E-2</v>
      </c>
      <c r="AO304" s="17"/>
      <c r="AP304" s="17">
        <v>9.7352823572195296E-2</v>
      </c>
      <c r="AQ304" s="17">
        <v>0.118500276488176</v>
      </c>
      <c r="AR304" s="17">
        <v>0.10706579760867201</v>
      </c>
      <c r="AS304" s="17"/>
      <c r="AT304" s="17">
        <v>9.1536845509142303E-2</v>
      </c>
      <c r="AU304" s="17">
        <v>8.8639453084718406E-2</v>
      </c>
      <c r="AV304" s="17">
        <v>0.11448494503720601</v>
      </c>
      <c r="AW304" s="17">
        <v>0.13989528683362701</v>
      </c>
      <c r="AX304" s="17">
        <v>0.10983935058928999</v>
      </c>
      <c r="AY304" s="17"/>
      <c r="AZ304" s="17">
        <v>0.111704029599534</v>
      </c>
      <c r="BA304" s="17">
        <v>0.105543618204456</v>
      </c>
      <c r="BB304" s="17">
        <v>0.12355415384977</v>
      </c>
      <c r="BC304" s="17">
        <v>8.2367529115231097E-2</v>
      </c>
      <c r="BD304" s="17">
        <v>9.1904685132362093E-2</v>
      </c>
      <c r="BE304" s="17"/>
      <c r="BF304" s="17">
        <v>9.0822511145711105E-2</v>
      </c>
      <c r="BG304" s="17">
        <v>9.6624711921302897E-2</v>
      </c>
      <c r="BH304" s="17">
        <v>0.111676689696715</v>
      </c>
      <c r="BI304" s="17">
        <v>0.123408073129673</v>
      </c>
      <c r="BJ304" s="17"/>
      <c r="BK304" s="17">
        <v>0.11085384737810799</v>
      </c>
      <c r="BL304" s="17">
        <v>8.1710041736487299E-2</v>
      </c>
      <c r="BM304" s="17">
        <v>9.4917899087731503E-2</v>
      </c>
      <c r="BN304" s="17">
        <v>0.111745721706747</v>
      </c>
      <c r="BO304" s="17">
        <v>0.14403120277029399</v>
      </c>
      <c r="BP304" s="17"/>
      <c r="BQ304" s="17">
        <v>0.11933048760718599</v>
      </c>
      <c r="BR304" s="17">
        <v>8.0774496182293307E-2</v>
      </c>
      <c r="BS304" s="17"/>
      <c r="BT304" s="17">
        <v>9.5794385067598797E-2</v>
      </c>
      <c r="BU304" s="17">
        <v>0.12655762186502501</v>
      </c>
      <c r="BV304" s="17">
        <v>0.114759162488342</v>
      </c>
      <c r="BW304" s="17">
        <v>0.100069070873696</v>
      </c>
      <c r="BX304" s="17">
        <v>8.5690784213822299E-2</v>
      </c>
      <c r="BY304" s="17">
        <v>8.6933130040411893E-2</v>
      </c>
    </row>
    <row r="305" spans="2:77" x14ac:dyDescent="0.35">
      <c r="B305" t="s">
        <v>209</v>
      </c>
      <c r="C305" s="17">
        <v>9.6248282026688295E-2</v>
      </c>
      <c r="D305" s="17">
        <v>0.117781233931914</v>
      </c>
      <c r="E305" s="17">
        <v>7.58217715472638E-2</v>
      </c>
      <c r="F305" s="17"/>
      <c r="G305" s="17">
        <v>4.0668442798710597E-2</v>
      </c>
      <c r="H305" s="17">
        <v>7.4851084698221895E-2</v>
      </c>
      <c r="I305" s="17">
        <v>7.9135661240483102E-2</v>
      </c>
      <c r="J305" s="17">
        <v>8.7566180751350003E-2</v>
      </c>
      <c r="K305" s="17">
        <v>0.11357597661598701</v>
      </c>
      <c r="L305" s="17">
        <v>0.15994904720727199</v>
      </c>
      <c r="M305" s="17"/>
      <c r="N305" s="17">
        <v>0.10710256902772899</v>
      </c>
      <c r="O305" s="17">
        <v>8.6876567531570095E-2</v>
      </c>
      <c r="P305" s="17">
        <v>9.4951141010570103E-2</v>
      </c>
      <c r="Q305" s="17">
        <v>9.6762408868217201E-2</v>
      </c>
      <c r="R305" s="17"/>
      <c r="S305" s="17">
        <v>8.6852897184860306E-2</v>
      </c>
      <c r="T305" s="17">
        <v>8.8081208440945497E-2</v>
      </c>
      <c r="U305" s="17">
        <v>0.12208509457269801</v>
      </c>
      <c r="V305" s="17">
        <v>0.114961846652665</v>
      </c>
      <c r="W305" s="17">
        <v>8.9402427852432603E-2</v>
      </c>
      <c r="X305" s="17">
        <v>0.114386097266039</v>
      </c>
      <c r="Y305" s="17">
        <v>6.6468430442460397E-2</v>
      </c>
      <c r="Z305" s="17">
        <v>0.127316915853492</v>
      </c>
      <c r="AA305" s="17">
        <v>0.102623234677057</v>
      </c>
      <c r="AB305" s="17">
        <v>0.100101742513082</v>
      </c>
      <c r="AC305" s="17">
        <v>5.5470431345124201E-2</v>
      </c>
      <c r="AD305" s="17">
        <v>8.2856141603986896E-2</v>
      </c>
      <c r="AE305" s="17"/>
      <c r="AF305" s="17">
        <v>0.14888456033006001</v>
      </c>
      <c r="AG305" s="17">
        <v>7.8360988214178598E-2</v>
      </c>
      <c r="AH305" s="17">
        <v>4.8465477621039102E-2</v>
      </c>
      <c r="AI305" s="17"/>
      <c r="AJ305" s="17">
        <v>0.158986005314498</v>
      </c>
      <c r="AK305" s="17">
        <v>4.9072829869902503E-2</v>
      </c>
      <c r="AL305" s="17">
        <v>0.145287636046663</v>
      </c>
      <c r="AM305" s="17">
        <v>0.22187386869683401</v>
      </c>
      <c r="AN305" s="17">
        <v>4.5750281781569903E-2</v>
      </c>
      <c r="AO305" s="17"/>
      <c r="AP305" s="17">
        <v>0.15504355838140799</v>
      </c>
      <c r="AQ305" s="17">
        <v>5.5679467676302899E-2</v>
      </c>
      <c r="AR305" s="17">
        <v>0.109241907274674</v>
      </c>
      <c r="AS305" s="17"/>
      <c r="AT305" s="17">
        <v>9.5809742554469696E-2</v>
      </c>
      <c r="AU305" s="17">
        <v>9.7678895044626901E-2</v>
      </c>
      <c r="AV305" s="17">
        <v>8.9357533262631794E-2</v>
      </c>
      <c r="AW305" s="17">
        <v>8.5327182891493797E-2</v>
      </c>
      <c r="AX305" s="17">
        <v>0.16457433620692</v>
      </c>
      <c r="AY305" s="17"/>
      <c r="AZ305" s="17">
        <v>9.1355172212373201E-2</v>
      </c>
      <c r="BA305" s="17">
        <v>5.4688525830094703E-2</v>
      </c>
      <c r="BB305" s="17">
        <v>3.5568133822367502E-2</v>
      </c>
      <c r="BC305" s="17">
        <v>0.15631314919054901</v>
      </c>
      <c r="BD305" s="17">
        <v>9.28720991724971E-2</v>
      </c>
      <c r="BE305" s="17"/>
      <c r="BF305" s="17">
        <v>8.94763156671083E-2</v>
      </c>
      <c r="BG305" s="17">
        <v>9.5668762872831006E-2</v>
      </c>
      <c r="BH305" s="17">
        <v>9.6289153494647506E-2</v>
      </c>
      <c r="BI305" s="17">
        <v>0.108613268792911</v>
      </c>
      <c r="BJ305" s="17"/>
      <c r="BK305" s="17">
        <v>7.2708657674782295E-2</v>
      </c>
      <c r="BL305" s="17">
        <v>5.6635889466422E-2</v>
      </c>
      <c r="BM305" s="17">
        <v>9.2589826181381105E-2</v>
      </c>
      <c r="BN305" s="17">
        <v>0.116836700451018</v>
      </c>
      <c r="BO305" s="17">
        <v>0.110794547970904</v>
      </c>
      <c r="BP305" s="17"/>
      <c r="BQ305" s="17">
        <v>0.104778280430292</v>
      </c>
      <c r="BR305" s="17">
        <v>8.4695089690865505E-2</v>
      </c>
      <c r="BS305" s="17"/>
      <c r="BT305" s="17">
        <v>0.13079811397838301</v>
      </c>
      <c r="BU305" s="17">
        <v>9.22468566801459E-2</v>
      </c>
      <c r="BV305" s="17">
        <v>7.5496229085588396E-2</v>
      </c>
      <c r="BW305" s="17">
        <v>9.1204259066027596E-2</v>
      </c>
      <c r="BX305" s="17">
        <v>5.2723026015012303E-2</v>
      </c>
      <c r="BY305" s="17">
        <v>4.4408463883100602E-2</v>
      </c>
    </row>
    <row r="306" spans="2:77" x14ac:dyDescent="0.35">
      <c r="B306" t="s">
        <v>145</v>
      </c>
      <c r="C306" s="17">
        <v>6.3258114070903204E-3</v>
      </c>
      <c r="D306" s="17">
        <v>6.3250752773762802E-3</v>
      </c>
      <c r="E306" s="17">
        <v>6.3672204223973296E-3</v>
      </c>
      <c r="F306" s="17"/>
      <c r="G306" s="17">
        <v>3.5307414973806601E-3</v>
      </c>
      <c r="H306" s="17">
        <v>5.5995227383213303E-3</v>
      </c>
      <c r="I306" s="17">
        <v>1.0603771394142401E-2</v>
      </c>
      <c r="J306" s="17">
        <v>1.01221501121775E-2</v>
      </c>
      <c r="K306" s="17">
        <v>3.8875310213226399E-3</v>
      </c>
      <c r="L306" s="17">
        <v>3.8501960299280498E-3</v>
      </c>
      <c r="M306" s="17"/>
      <c r="N306" s="17">
        <v>3.40812069145798E-3</v>
      </c>
      <c r="O306" s="17">
        <v>3.4007722822198901E-3</v>
      </c>
      <c r="P306" s="17">
        <v>9.3206163222666807E-3</v>
      </c>
      <c r="Q306" s="17">
        <v>9.9765446457345495E-3</v>
      </c>
      <c r="R306" s="17"/>
      <c r="S306" s="17">
        <v>3.89027424094982E-3</v>
      </c>
      <c r="T306" s="17">
        <v>7.32031658970193E-3</v>
      </c>
      <c r="U306" s="17">
        <v>6.5780255208858999E-3</v>
      </c>
      <c r="V306" s="17">
        <v>8.0267575140529103E-3</v>
      </c>
      <c r="W306" s="17">
        <v>0</v>
      </c>
      <c r="X306" s="17">
        <v>7.5831702408064904E-3</v>
      </c>
      <c r="Y306" s="17">
        <v>1.14057509268841E-2</v>
      </c>
      <c r="Z306" s="17">
        <v>1.70807551123579E-2</v>
      </c>
      <c r="AA306" s="17">
        <v>1.93342452901944E-3</v>
      </c>
      <c r="AB306" s="17">
        <v>0</v>
      </c>
      <c r="AC306" s="17">
        <v>1.01679549873366E-2</v>
      </c>
      <c r="AD306" s="17">
        <v>1.9473362796552901E-2</v>
      </c>
      <c r="AE306" s="17"/>
      <c r="AF306" s="17">
        <v>5.6187895268435201E-3</v>
      </c>
      <c r="AG306" s="17">
        <v>4.5200489517302697E-3</v>
      </c>
      <c r="AH306" s="17">
        <v>1.39223817946591E-2</v>
      </c>
      <c r="AI306" s="17"/>
      <c r="AJ306" s="17">
        <v>3.7296837463114902E-3</v>
      </c>
      <c r="AK306" s="17">
        <v>4.2635541599805099E-3</v>
      </c>
      <c r="AL306" s="17">
        <v>0</v>
      </c>
      <c r="AM306" s="17">
        <v>0</v>
      </c>
      <c r="AN306" s="17">
        <v>1.6653887210594E-2</v>
      </c>
      <c r="AO306" s="17"/>
      <c r="AP306" s="17">
        <v>5.0283874025004597E-3</v>
      </c>
      <c r="AQ306" s="17">
        <v>5.0246581838616104E-3</v>
      </c>
      <c r="AR306" s="17">
        <v>0</v>
      </c>
      <c r="AS306" s="17"/>
      <c r="AT306" s="17">
        <v>5.0013490412525504E-3</v>
      </c>
      <c r="AU306" s="17">
        <v>6.70637963965489E-3</v>
      </c>
      <c r="AV306" s="17">
        <v>7.8115831432194601E-3</v>
      </c>
      <c r="AW306" s="17">
        <v>4.3956916529241004E-3</v>
      </c>
      <c r="AX306" s="17">
        <v>0</v>
      </c>
      <c r="AY306" s="17"/>
      <c r="AZ306" s="17">
        <v>5.9842427986920204E-3</v>
      </c>
      <c r="BA306" s="17">
        <v>4.5323821328438901E-3</v>
      </c>
      <c r="BB306" s="17">
        <v>1.15182560422732E-2</v>
      </c>
      <c r="BC306" s="17">
        <v>2.5509599722169998E-3</v>
      </c>
      <c r="BD306" s="17">
        <v>1.1604176431734999E-2</v>
      </c>
      <c r="BE306" s="17"/>
      <c r="BF306" s="17">
        <v>8.6380358171210796E-3</v>
      </c>
      <c r="BG306" s="17">
        <v>4.2545932606319701E-3</v>
      </c>
      <c r="BH306" s="17">
        <v>1.4085207921369499E-3</v>
      </c>
      <c r="BI306" s="17">
        <v>9.9888666291350001E-3</v>
      </c>
      <c r="BJ306" s="17"/>
      <c r="BK306" s="17">
        <v>8.6354552318784993E-3</v>
      </c>
      <c r="BL306" s="17">
        <v>3.9485093886190599E-3</v>
      </c>
      <c r="BM306" s="17">
        <v>8.6439251115786007E-3</v>
      </c>
      <c r="BN306" s="17">
        <v>6.0366452807335E-3</v>
      </c>
      <c r="BO306" s="17">
        <v>0</v>
      </c>
      <c r="BP306" s="17"/>
      <c r="BQ306" s="17">
        <v>5.1348369463972499E-3</v>
      </c>
      <c r="BR306" s="17">
        <v>7.9388899049276894E-3</v>
      </c>
      <c r="BS306" s="17"/>
      <c r="BT306" s="17">
        <v>4.2838939591793102E-3</v>
      </c>
      <c r="BU306" s="17">
        <v>7.3192273344403298E-3</v>
      </c>
      <c r="BV306" s="17">
        <v>1.2895368389117401E-2</v>
      </c>
      <c r="BW306" s="17">
        <v>4.4723494839548602E-3</v>
      </c>
      <c r="BX306" s="17">
        <v>4.6316306557080897E-3</v>
      </c>
      <c r="BY306" s="17">
        <v>2.62403956184105E-2</v>
      </c>
    </row>
    <row r="307" spans="2:77" x14ac:dyDescent="0.35">
      <c r="B307" t="s">
        <v>170</v>
      </c>
      <c r="C307" s="17">
        <v>2.80647151720357E-3</v>
      </c>
      <c r="D307" s="17">
        <v>3.3719449327716399E-3</v>
      </c>
      <c r="E307" s="17">
        <v>2.2718482222519802E-3</v>
      </c>
      <c r="F307" s="17"/>
      <c r="G307" s="17">
        <v>0</v>
      </c>
      <c r="H307" s="17">
        <v>1.8977796638665E-3</v>
      </c>
      <c r="I307" s="17">
        <v>6.0243924707416002E-3</v>
      </c>
      <c r="J307" s="17">
        <v>4.1800404763024102E-3</v>
      </c>
      <c r="K307" s="17">
        <v>1.47133159338133E-3</v>
      </c>
      <c r="L307" s="17">
        <v>2.5792327950444199E-3</v>
      </c>
      <c r="M307" s="17"/>
      <c r="N307" s="17">
        <v>3.4545825218202401E-3</v>
      </c>
      <c r="O307" s="17">
        <v>7.9571712004070398E-4</v>
      </c>
      <c r="P307" s="17">
        <v>4.8626263036110401E-3</v>
      </c>
      <c r="Q307" s="17">
        <v>2.42750617517904E-3</v>
      </c>
      <c r="R307" s="17"/>
      <c r="S307" s="17">
        <v>2.8359347603578999E-3</v>
      </c>
      <c r="T307" s="17">
        <v>5.3102245651109204E-3</v>
      </c>
      <c r="U307" s="17">
        <v>0</v>
      </c>
      <c r="V307" s="17">
        <v>3.1356699420596501E-3</v>
      </c>
      <c r="W307" s="17">
        <v>3.0814288376544499E-3</v>
      </c>
      <c r="X307" s="17">
        <v>6.1287917858022199E-3</v>
      </c>
      <c r="Y307" s="17">
        <v>4.3013639459036504E-3</v>
      </c>
      <c r="Z307" s="17">
        <v>0</v>
      </c>
      <c r="AA307" s="17">
        <v>0</v>
      </c>
      <c r="AB307" s="17">
        <v>0</v>
      </c>
      <c r="AC307" s="17">
        <v>6.5127021785223596E-3</v>
      </c>
      <c r="AD307" s="17">
        <v>0</v>
      </c>
      <c r="AE307" s="17"/>
      <c r="AF307" s="17">
        <v>4.5539373392187096E-3</v>
      </c>
      <c r="AG307" s="17">
        <v>0</v>
      </c>
      <c r="AH307" s="17">
        <v>5.5194264648505097E-3</v>
      </c>
      <c r="AI307" s="17"/>
      <c r="AJ307" s="17">
        <v>2.3003464025920599E-3</v>
      </c>
      <c r="AK307" s="17">
        <v>7.9478858727175796E-4</v>
      </c>
      <c r="AL307" s="17">
        <v>0</v>
      </c>
      <c r="AM307" s="17">
        <v>3.8680565009702302E-2</v>
      </c>
      <c r="AN307" s="17">
        <v>2.3782176017160101E-3</v>
      </c>
      <c r="AO307" s="17"/>
      <c r="AP307" s="17">
        <v>2.3782101139309801E-3</v>
      </c>
      <c r="AQ307" s="17">
        <v>6.3704693818206995E-4</v>
      </c>
      <c r="AR307" s="17">
        <v>0</v>
      </c>
      <c r="AS307" s="17"/>
      <c r="AT307" s="17">
        <v>4.9440581201947303E-3</v>
      </c>
      <c r="AU307" s="17">
        <v>3.0949461310552599E-3</v>
      </c>
      <c r="AV307" s="17">
        <v>8.7222981874984101E-4</v>
      </c>
      <c r="AW307" s="17">
        <v>0</v>
      </c>
      <c r="AX307" s="17">
        <v>4.3072643623638003E-2</v>
      </c>
      <c r="AY307" s="17"/>
      <c r="AZ307" s="17">
        <v>1.6919355661725601E-3</v>
      </c>
      <c r="BA307" s="17">
        <v>5.2540479821278898E-3</v>
      </c>
      <c r="BB307" s="17">
        <v>9.2689542074382708E-3</v>
      </c>
      <c r="BC307" s="17">
        <v>3.6371177381853701E-3</v>
      </c>
      <c r="BD307" s="17">
        <v>0</v>
      </c>
      <c r="BE307" s="17"/>
      <c r="BF307" s="17">
        <v>4.4188100956864401E-3</v>
      </c>
      <c r="BG307" s="17">
        <v>1.8607432620419901E-3</v>
      </c>
      <c r="BH307" s="17">
        <v>4.1178897850733497E-3</v>
      </c>
      <c r="BI307" s="17">
        <v>2.5162251226859798E-3</v>
      </c>
      <c r="BJ307" s="17"/>
      <c r="BK307" s="17">
        <v>2.0679469015678201E-2</v>
      </c>
      <c r="BL307" s="17">
        <v>1.7646759112523501E-3</v>
      </c>
      <c r="BM307" s="17">
        <v>1.1648339245497201E-3</v>
      </c>
      <c r="BN307" s="17">
        <v>3.9083370032141204E-3</v>
      </c>
      <c r="BO307" s="17">
        <v>0</v>
      </c>
      <c r="BP307" s="17"/>
      <c r="BQ307" s="17">
        <v>3.6085624519653402E-3</v>
      </c>
      <c r="BR307" s="17">
        <v>1.7201042751877E-3</v>
      </c>
      <c r="BS307" s="17"/>
      <c r="BT307" s="17">
        <v>3.4910545522721702E-3</v>
      </c>
      <c r="BU307" s="17">
        <v>9.3839637857406205E-4</v>
      </c>
      <c r="BV307" s="17">
        <v>5.5859594559240899E-3</v>
      </c>
      <c r="BW307" s="17">
        <v>3.0435101725730298E-3</v>
      </c>
      <c r="BX307" s="17">
        <v>1.53846496662275E-3</v>
      </c>
      <c r="BY307" s="17">
        <v>1.1012746384094E-2</v>
      </c>
    </row>
    <row r="308" spans="2:77"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row>
    <row r="309" spans="2:77" x14ac:dyDescent="0.35">
      <c r="B309" s="6" t="s">
        <v>211</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row>
    <row r="310" spans="2:77" x14ac:dyDescent="0.35">
      <c r="B310" s="24" t="s">
        <v>94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row>
    <row r="311" spans="2:77" x14ac:dyDescent="0.35">
      <c r="B311" t="s">
        <v>199</v>
      </c>
      <c r="C311" s="17">
        <v>0.38809701378845501</v>
      </c>
      <c r="D311" s="17">
        <v>0.40665342977026298</v>
      </c>
      <c r="E311" s="17">
        <v>0.36997695555784699</v>
      </c>
      <c r="F311" s="17"/>
      <c r="G311" s="17">
        <v>0.29970372974739901</v>
      </c>
      <c r="H311" s="17">
        <v>0.34861991122138403</v>
      </c>
      <c r="I311" s="17">
        <v>0.40478946983386999</v>
      </c>
      <c r="J311" s="17">
        <v>0.42357504061185602</v>
      </c>
      <c r="K311" s="17">
        <v>0.41365304074623199</v>
      </c>
      <c r="L311" s="17">
        <v>0.419476918873531</v>
      </c>
      <c r="M311" s="17"/>
      <c r="N311" s="17">
        <v>0.42820731445051702</v>
      </c>
      <c r="O311" s="17">
        <v>0.402383502337399</v>
      </c>
      <c r="P311" s="17">
        <v>0.339165833615586</v>
      </c>
      <c r="Q311" s="17">
        <v>0.37416711457490298</v>
      </c>
      <c r="R311" s="17"/>
      <c r="S311" s="17">
        <v>0.36386726136696801</v>
      </c>
      <c r="T311" s="17">
        <v>0.38758423729597802</v>
      </c>
      <c r="U311" s="17">
        <v>0.384351003319646</v>
      </c>
      <c r="V311" s="17">
        <v>0.38064638926286998</v>
      </c>
      <c r="W311" s="17">
        <v>0.388678415476372</v>
      </c>
      <c r="X311" s="17">
        <v>0.31895975664089299</v>
      </c>
      <c r="Y311" s="17">
        <v>0.390252355725623</v>
      </c>
      <c r="Z311" s="17">
        <v>0.371943908942723</v>
      </c>
      <c r="AA311" s="17">
        <v>0.441665388958081</v>
      </c>
      <c r="AB311" s="17">
        <v>0.39864736309120302</v>
      </c>
      <c r="AC311" s="17">
        <v>0.44272131606239501</v>
      </c>
      <c r="AD311" s="17">
        <v>0.43879352108819297</v>
      </c>
      <c r="AE311" s="17"/>
      <c r="AF311" s="17">
        <v>0.31215353712719401</v>
      </c>
      <c r="AG311" s="17">
        <v>0.48212211777452502</v>
      </c>
      <c r="AH311" s="17">
        <v>0.35220883995260999</v>
      </c>
      <c r="AI311" s="17"/>
      <c r="AJ311" s="17">
        <v>0.30486125549612397</v>
      </c>
      <c r="AK311" s="17">
        <v>0.52248956310124195</v>
      </c>
      <c r="AL311" s="17">
        <v>0.47721346170032403</v>
      </c>
      <c r="AM311" s="17">
        <v>0.29463932760940598</v>
      </c>
      <c r="AN311" s="17">
        <v>0.31724550311744898</v>
      </c>
      <c r="AO311" s="17"/>
      <c r="AP311" s="17">
        <v>0.270386525185912</v>
      </c>
      <c r="AQ311" s="17">
        <v>0.56082786663534701</v>
      </c>
      <c r="AR311" s="17">
        <v>0.435828870959238</v>
      </c>
      <c r="AS311" s="17"/>
      <c r="AT311" s="17">
        <v>0.34511178306935802</v>
      </c>
      <c r="AU311" s="17">
        <v>0.37440341287344903</v>
      </c>
      <c r="AV311" s="17">
        <v>0.41317587599722899</v>
      </c>
      <c r="AW311" s="17">
        <v>0.42322331873970898</v>
      </c>
      <c r="AX311" s="17">
        <v>0.38481677238207501</v>
      </c>
      <c r="AY311" s="17"/>
      <c r="AZ311" s="17">
        <v>0.391884273146686</v>
      </c>
      <c r="BA311" s="17">
        <v>0.37272938029933</v>
      </c>
      <c r="BB311" s="17">
        <v>0.28806770140273802</v>
      </c>
      <c r="BC311" s="17">
        <v>0.425738482258332</v>
      </c>
      <c r="BD311" s="17">
        <v>0.37446454822533098</v>
      </c>
      <c r="BE311" s="17"/>
      <c r="BF311" s="17">
        <v>0.36955445372530099</v>
      </c>
      <c r="BG311" s="17">
        <v>0.3742686617746</v>
      </c>
      <c r="BH311" s="17">
        <v>0.40392057599123699</v>
      </c>
      <c r="BI311" s="17">
        <v>0.427839760174688</v>
      </c>
      <c r="BJ311" s="17"/>
      <c r="BK311" s="17">
        <v>0.37438690915933298</v>
      </c>
      <c r="BL311" s="17">
        <v>0.37270775946918</v>
      </c>
      <c r="BM311" s="17">
        <v>0.39377164270641601</v>
      </c>
      <c r="BN311" s="17">
        <v>0.40068666491302801</v>
      </c>
      <c r="BO311" s="17">
        <v>0.33631167672162099</v>
      </c>
      <c r="BP311" s="17"/>
      <c r="BQ311" s="17">
        <v>0.39963948542914701</v>
      </c>
      <c r="BR311" s="17">
        <v>0.37246367031216998</v>
      </c>
      <c r="BS311" s="17"/>
      <c r="BT311" s="17">
        <v>0.39268626649094801</v>
      </c>
      <c r="BU311" s="17">
        <v>0.428712712228971</v>
      </c>
      <c r="BV311" s="17">
        <v>0.34049143173388602</v>
      </c>
      <c r="BW311" s="17">
        <v>0.39463370359294903</v>
      </c>
      <c r="BX311" s="17">
        <v>0.34124345832243802</v>
      </c>
      <c r="BY311" s="17">
        <v>0.38013718451053602</v>
      </c>
    </row>
    <row r="312" spans="2:77" x14ac:dyDescent="0.35">
      <c r="B312" t="s">
        <v>200</v>
      </c>
      <c r="C312" s="17">
        <v>0.25488942249465102</v>
      </c>
      <c r="D312" s="17">
        <v>0.2508609836565</v>
      </c>
      <c r="E312" s="17">
        <v>0.25994869124005499</v>
      </c>
      <c r="F312" s="17"/>
      <c r="G312" s="17">
        <v>0.26671468367051299</v>
      </c>
      <c r="H312" s="17">
        <v>0.27939233106559902</v>
      </c>
      <c r="I312" s="17">
        <v>0.29808132940846699</v>
      </c>
      <c r="J312" s="17">
        <v>0.277419368076603</v>
      </c>
      <c r="K312" s="17">
        <v>0.21331334867178001</v>
      </c>
      <c r="L312" s="17">
        <v>0.20162245262061801</v>
      </c>
      <c r="M312" s="17"/>
      <c r="N312" s="17">
        <v>0.23575175308462501</v>
      </c>
      <c r="O312" s="17">
        <v>0.26240825256650602</v>
      </c>
      <c r="P312" s="17">
        <v>0.25996624256454398</v>
      </c>
      <c r="Q312" s="17">
        <v>0.26496644332993902</v>
      </c>
      <c r="R312" s="17"/>
      <c r="S312" s="17">
        <v>0.25594164225093802</v>
      </c>
      <c r="T312" s="17">
        <v>0.24722222949364001</v>
      </c>
      <c r="U312" s="17">
        <v>0.21928473290804401</v>
      </c>
      <c r="V312" s="17">
        <v>0.251303491180564</v>
      </c>
      <c r="W312" s="17">
        <v>0.205074183614154</v>
      </c>
      <c r="X312" s="17">
        <v>0.25557167846876999</v>
      </c>
      <c r="Y312" s="17">
        <v>0.26676043534042798</v>
      </c>
      <c r="Z312" s="17">
        <v>0.248388071195733</v>
      </c>
      <c r="AA312" s="17">
        <v>0.26643850350579801</v>
      </c>
      <c r="AB312" s="17">
        <v>0.301399870671894</v>
      </c>
      <c r="AC312" s="17">
        <v>0.30651426339208998</v>
      </c>
      <c r="AD312" s="17">
        <v>0.21239352489528701</v>
      </c>
      <c r="AE312" s="17"/>
      <c r="AF312" s="17">
        <v>0.216179598584675</v>
      </c>
      <c r="AG312" s="17">
        <v>0.27906599803501903</v>
      </c>
      <c r="AH312" s="17">
        <v>0.27746013714172701</v>
      </c>
      <c r="AI312" s="17"/>
      <c r="AJ312" s="17">
        <v>0.18964715999641801</v>
      </c>
      <c r="AK312" s="17">
        <v>0.35076017745933902</v>
      </c>
      <c r="AL312" s="17">
        <v>0.22335476985301</v>
      </c>
      <c r="AM312" s="17">
        <v>0.10920848858072001</v>
      </c>
      <c r="AN312" s="17">
        <v>0.240281041429902</v>
      </c>
      <c r="AO312" s="17"/>
      <c r="AP312" s="17">
        <v>0.177048429685876</v>
      </c>
      <c r="AQ312" s="17">
        <v>0.365268409578618</v>
      </c>
      <c r="AR312" s="17">
        <v>0.25341439219464901</v>
      </c>
      <c r="AS312" s="17"/>
      <c r="AT312" s="17">
        <v>0.246553480656757</v>
      </c>
      <c r="AU312" s="17">
        <v>0.245377560583841</v>
      </c>
      <c r="AV312" s="17">
        <v>0.25233688635044099</v>
      </c>
      <c r="AW312" s="17">
        <v>0.26018892710784502</v>
      </c>
      <c r="AX312" s="17">
        <v>0.30784336296231302</v>
      </c>
      <c r="AY312" s="17"/>
      <c r="AZ312" s="17">
        <v>0.28179252238548902</v>
      </c>
      <c r="BA312" s="17">
        <v>0.243199453526109</v>
      </c>
      <c r="BB312" s="17">
        <v>0.24149499376151201</v>
      </c>
      <c r="BC312" s="17">
        <v>0.19507454842798</v>
      </c>
      <c r="BD312" s="17">
        <v>0.27975061568096399</v>
      </c>
      <c r="BE312" s="17"/>
      <c r="BF312" s="17">
        <v>0.249225229385105</v>
      </c>
      <c r="BG312" s="17">
        <v>0.25037432579801999</v>
      </c>
      <c r="BH312" s="17">
        <v>0.26068607428766699</v>
      </c>
      <c r="BI312" s="17">
        <v>0.27063637388536399</v>
      </c>
      <c r="BJ312" s="17"/>
      <c r="BK312" s="17">
        <v>0.29917730322379799</v>
      </c>
      <c r="BL312" s="17">
        <v>0.30671985844785798</v>
      </c>
      <c r="BM312" s="17">
        <v>0.252038309246364</v>
      </c>
      <c r="BN312" s="17">
        <v>0.24170296282025699</v>
      </c>
      <c r="BO312" s="17">
        <v>0.20070874718836601</v>
      </c>
      <c r="BP312" s="17"/>
      <c r="BQ312" s="17">
        <v>0.26110903003097602</v>
      </c>
      <c r="BR312" s="17">
        <v>0.246465467562827</v>
      </c>
      <c r="BS312" s="17"/>
      <c r="BT312" s="17">
        <v>0.209215727143401</v>
      </c>
      <c r="BU312" s="17">
        <v>0.266255065560071</v>
      </c>
      <c r="BV312" s="17">
        <v>0.28527552643480503</v>
      </c>
      <c r="BW312" s="17">
        <v>0.31935990596229102</v>
      </c>
      <c r="BX312" s="17">
        <v>0.29381258395828502</v>
      </c>
      <c r="BY312" s="17">
        <v>0.24617394780347701</v>
      </c>
    </row>
    <row r="313" spans="2:77" x14ac:dyDescent="0.35">
      <c r="B313" t="s">
        <v>203</v>
      </c>
      <c r="C313" s="17">
        <v>0.211327022125256</v>
      </c>
      <c r="D313" s="17">
        <v>0.21522132182412801</v>
      </c>
      <c r="E313" s="17">
        <v>0.20843959748226501</v>
      </c>
      <c r="F313" s="17"/>
      <c r="G313" s="17">
        <v>0.25709776532733802</v>
      </c>
      <c r="H313" s="17">
        <v>0.27204534637710198</v>
      </c>
      <c r="I313" s="17">
        <v>0.22626361738961201</v>
      </c>
      <c r="J313" s="17">
        <v>0.192638877050677</v>
      </c>
      <c r="K313" s="17">
        <v>0.176049219966631</v>
      </c>
      <c r="L313" s="17">
        <v>0.158335446438917</v>
      </c>
      <c r="M313" s="17"/>
      <c r="N313" s="17">
        <v>0.22517739734765599</v>
      </c>
      <c r="O313" s="17">
        <v>0.219491783062295</v>
      </c>
      <c r="P313" s="17">
        <v>0.218453252723986</v>
      </c>
      <c r="Q313" s="17">
        <v>0.18118668603736399</v>
      </c>
      <c r="R313" s="17"/>
      <c r="S313" s="17">
        <v>0.28111983077770197</v>
      </c>
      <c r="T313" s="17">
        <v>0.21964437081275801</v>
      </c>
      <c r="U313" s="17">
        <v>0.23748858958720301</v>
      </c>
      <c r="V313" s="17">
        <v>0.18768359554302799</v>
      </c>
      <c r="W313" s="17">
        <v>0.19061498592222501</v>
      </c>
      <c r="X313" s="17">
        <v>0.21544149353261</v>
      </c>
      <c r="Y313" s="17">
        <v>0.155872876233354</v>
      </c>
      <c r="Z313" s="17">
        <v>0.19658480617774099</v>
      </c>
      <c r="AA313" s="17">
        <v>0.231767219641629</v>
      </c>
      <c r="AB313" s="17">
        <v>0.16023561040850601</v>
      </c>
      <c r="AC313" s="17">
        <v>0.17112641757459801</v>
      </c>
      <c r="AD313" s="17">
        <v>0.19978636938991401</v>
      </c>
      <c r="AE313" s="17"/>
      <c r="AF313" s="17">
        <v>0.17689578376357501</v>
      </c>
      <c r="AG313" s="17">
        <v>0.22290946196203201</v>
      </c>
      <c r="AH313" s="17">
        <v>0.24209539157059101</v>
      </c>
      <c r="AI313" s="17"/>
      <c r="AJ313" s="17">
        <v>0.187502351005778</v>
      </c>
      <c r="AK313" s="17">
        <v>0.26366696028907199</v>
      </c>
      <c r="AL313" s="17">
        <v>0.220791583576781</v>
      </c>
      <c r="AM313" s="17">
        <v>0.241914247523034</v>
      </c>
      <c r="AN313" s="17">
        <v>0.18405910945398599</v>
      </c>
      <c r="AO313" s="17"/>
      <c r="AP313" s="17">
        <v>0.20890409863827</v>
      </c>
      <c r="AQ313" s="17">
        <v>0.26081422296766699</v>
      </c>
      <c r="AR313" s="17">
        <v>0.20601712393542701</v>
      </c>
      <c r="AS313" s="17"/>
      <c r="AT313" s="17">
        <v>0.163424003019287</v>
      </c>
      <c r="AU313" s="17">
        <v>0.221007395283737</v>
      </c>
      <c r="AV313" s="17">
        <v>0.23776576232657701</v>
      </c>
      <c r="AW313" s="17">
        <v>0.27153102850177802</v>
      </c>
      <c r="AX313" s="17">
        <v>0.161163452264379</v>
      </c>
      <c r="AY313" s="17"/>
      <c r="AZ313" s="17">
        <v>0.23489879670595001</v>
      </c>
      <c r="BA313" s="17">
        <v>0.21335494468275401</v>
      </c>
      <c r="BB313" s="17">
        <v>0.25148615149425102</v>
      </c>
      <c r="BC313" s="17">
        <v>0.171273476465653</v>
      </c>
      <c r="BD313" s="17">
        <v>0.178544793231278</v>
      </c>
      <c r="BE313" s="17"/>
      <c r="BF313" s="17">
        <v>0.19182962195686301</v>
      </c>
      <c r="BG313" s="17">
        <v>0.211790047245424</v>
      </c>
      <c r="BH313" s="17">
        <v>0.22478338405930101</v>
      </c>
      <c r="BI313" s="17">
        <v>0.23142246031649799</v>
      </c>
      <c r="BJ313" s="17"/>
      <c r="BK313" s="17">
        <v>0.27259409042356603</v>
      </c>
      <c r="BL313" s="17">
        <v>0.210233173056594</v>
      </c>
      <c r="BM313" s="17">
        <v>0.225685179271196</v>
      </c>
      <c r="BN313" s="17">
        <v>0.20134333211623501</v>
      </c>
      <c r="BO313" s="17">
        <v>0.16154952450063001</v>
      </c>
      <c r="BP313" s="17"/>
      <c r="BQ313" s="17">
        <v>0.20479261649170299</v>
      </c>
      <c r="BR313" s="17">
        <v>0.22017734559692601</v>
      </c>
      <c r="BS313" s="17"/>
      <c r="BT313" s="17">
        <v>0.16917384603494601</v>
      </c>
      <c r="BU313" s="17">
        <v>0.23436760850680999</v>
      </c>
      <c r="BV313" s="17">
        <v>0.188145693315456</v>
      </c>
      <c r="BW313" s="17">
        <v>0.22821377892678599</v>
      </c>
      <c r="BX313" s="17">
        <v>0.26605562712619002</v>
      </c>
      <c r="BY313" s="17">
        <v>0.23035867945441499</v>
      </c>
    </row>
    <row r="314" spans="2:77" x14ac:dyDescent="0.35">
      <c r="B314" t="s">
        <v>201</v>
      </c>
      <c r="C314" s="17">
        <v>0.206043617629003</v>
      </c>
      <c r="D314" s="17">
        <v>0.237217251904937</v>
      </c>
      <c r="E314" s="17">
        <v>0.17547138286994499</v>
      </c>
      <c r="F314" s="17"/>
      <c r="G314" s="17">
        <v>0.214001329511398</v>
      </c>
      <c r="H314" s="17">
        <v>0.23695699181881599</v>
      </c>
      <c r="I314" s="17">
        <v>0.24478737805395201</v>
      </c>
      <c r="J314" s="17">
        <v>0.20623855373177799</v>
      </c>
      <c r="K314" s="17">
        <v>0.176345329871643</v>
      </c>
      <c r="L314" s="17">
        <v>0.16399886858951099</v>
      </c>
      <c r="M314" s="17"/>
      <c r="N314" s="17">
        <v>0.234956137963201</v>
      </c>
      <c r="O314" s="17">
        <v>0.218822155433018</v>
      </c>
      <c r="P314" s="17">
        <v>0.18900349374400299</v>
      </c>
      <c r="Q314" s="17">
        <v>0.17652458787269601</v>
      </c>
      <c r="R314" s="17"/>
      <c r="S314" s="17">
        <v>0.242635882144595</v>
      </c>
      <c r="T314" s="17">
        <v>0.159471531562349</v>
      </c>
      <c r="U314" s="17">
        <v>0.16706570659008399</v>
      </c>
      <c r="V314" s="17">
        <v>0.15028699870034401</v>
      </c>
      <c r="W314" s="17">
        <v>0.24499053955637501</v>
      </c>
      <c r="X314" s="17">
        <v>0.20581765238715399</v>
      </c>
      <c r="Y314" s="17">
        <v>0.19505304168507101</v>
      </c>
      <c r="Z314" s="17">
        <v>0.237559032040489</v>
      </c>
      <c r="AA314" s="17">
        <v>0.21917785544428101</v>
      </c>
      <c r="AB314" s="17">
        <v>0.27057949746429</v>
      </c>
      <c r="AC314" s="17">
        <v>0.20077418813900999</v>
      </c>
      <c r="AD314" s="17">
        <v>0.17238364932174599</v>
      </c>
      <c r="AE314" s="17"/>
      <c r="AF314" s="17">
        <v>0.144585577893767</v>
      </c>
      <c r="AG314" s="17">
        <v>0.26154132823709603</v>
      </c>
      <c r="AH314" s="17">
        <v>0.22596809095002099</v>
      </c>
      <c r="AI314" s="17"/>
      <c r="AJ314" s="17">
        <v>0.13603166987309501</v>
      </c>
      <c r="AK314" s="17">
        <v>0.28545373821621001</v>
      </c>
      <c r="AL314" s="17">
        <v>0.258094095945955</v>
      </c>
      <c r="AM314" s="17">
        <v>9.7918724986518602E-2</v>
      </c>
      <c r="AN314" s="17">
        <v>0.21013178774041399</v>
      </c>
      <c r="AO314" s="17"/>
      <c r="AP314" s="17">
        <v>0.14614012326748399</v>
      </c>
      <c r="AQ314" s="17">
        <v>0.29987672417651501</v>
      </c>
      <c r="AR314" s="17">
        <v>0.23376251448514801</v>
      </c>
      <c r="AS314" s="17"/>
      <c r="AT314" s="17">
        <v>0.16846669874055201</v>
      </c>
      <c r="AU314" s="17">
        <v>0.17467657438652501</v>
      </c>
      <c r="AV314" s="17">
        <v>0.237454217418922</v>
      </c>
      <c r="AW314" s="17">
        <v>0.29718369434865499</v>
      </c>
      <c r="AX314" s="17">
        <v>0.22473922828578799</v>
      </c>
      <c r="AY314" s="17"/>
      <c r="AZ314" s="17">
        <v>0.233230475689015</v>
      </c>
      <c r="BA314" s="17">
        <v>0.210333024794297</v>
      </c>
      <c r="BB314" s="17">
        <v>0.18484200831704001</v>
      </c>
      <c r="BC314" s="17">
        <v>0.164495084060202</v>
      </c>
      <c r="BD314" s="17">
        <v>0.17860866483170201</v>
      </c>
      <c r="BE314" s="17"/>
      <c r="BF314" s="17">
        <v>0.17459332472578101</v>
      </c>
      <c r="BG314" s="17">
        <v>0.19753746759863899</v>
      </c>
      <c r="BH314" s="17">
        <v>0.231545114119276</v>
      </c>
      <c r="BI314" s="17">
        <v>0.24893212756654201</v>
      </c>
      <c r="BJ314" s="17"/>
      <c r="BK314" s="17">
        <v>0.161599185374594</v>
      </c>
      <c r="BL314" s="17">
        <v>0.18707636777328401</v>
      </c>
      <c r="BM314" s="17">
        <v>0.23175687123463701</v>
      </c>
      <c r="BN314" s="17">
        <v>0.19512140146624901</v>
      </c>
      <c r="BO314" s="17">
        <v>0.18968541137481101</v>
      </c>
      <c r="BP314" s="17"/>
      <c r="BQ314" s="17">
        <v>0.206644745043746</v>
      </c>
      <c r="BR314" s="17">
        <v>0.20522943920689099</v>
      </c>
      <c r="BS314" s="17"/>
      <c r="BT314" s="17">
        <v>0.183991915981875</v>
      </c>
      <c r="BU314" s="17">
        <v>0.23395415238512601</v>
      </c>
      <c r="BV314" s="17">
        <v>0.19741631275364399</v>
      </c>
      <c r="BW314" s="17">
        <v>0.23073548886273201</v>
      </c>
      <c r="BX314" s="17">
        <v>0.22107836629255401</v>
      </c>
      <c r="BY314" s="17">
        <v>0.130014982633232</v>
      </c>
    </row>
    <row r="315" spans="2:77" x14ac:dyDescent="0.35">
      <c r="B315" t="s">
        <v>204</v>
      </c>
      <c r="C315" s="17">
        <v>0.188428207194794</v>
      </c>
      <c r="D315" s="17">
        <v>0.18671290606854801</v>
      </c>
      <c r="E315" s="17">
        <v>0.190799191386615</v>
      </c>
      <c r="F315" s="17"/>
      <c r="G315" s="17">
        <v>0.23385401009904</v>
      </c>
      <c r="H315" s="17">
        <v>0.22693750216344899</v>
      </c>
      <c r="I315" s="17">
        <v>0.19378542632689699</v>
      </c>
      <c r="J315" s="17">
        <v>0.188951353679678</v>
      </c>
      <c r="K315" s="17">
        <v>0.169995714660201</v>
      </c>
      <c r="L315" s="17">
        <v>0.13452908479377701</v>
      </c>
      <c r="M315" s="17"/>
      <c r="N315" s="17">
        <v>0.212770665138066</v>
      </c>
      <c r="O315" s="17">
        <v>0.20074626924990699</v>
      </c>
      <c r="P315" s="17">
        <v>0.16886051203275601</v>
      </c>
      <c r="Q315" s="17">
        <v>0.16624151599340201</v>
      </c>
      <c r="R315" s="17"/>
      <c r="S315" s="17">
        <v>0.21895410566472401</v>
      </c>
      <c r="T315" s="17">
        <v>0.20207727205876699</v>
      </c>
      <c r="U315" s="17">
        <v>0.18209022402241301</v>
      </c>
      <c r="V315" s="17">
        <v>0.16460975021691299</v>
      </c>
      <c r="W315" s="17">
        <v>0.18968290782137201</v>
      </c>
      <c r="X315" s="17">
        <v>0.22995375164063001</v>
      </c>
      <c r="Y315" s="17">
        <v>0.15472600278531501</v>
      </c>
      <c r="Z315" s="17">
        <v>0.18635621831559199</v>
      </c>
      <c r="AA315" s="17">
        <v>0.19436922892667099</v>
      </c>
      <c r="AB315" s="17">
        <v>0.157791975627499</v>
      </c>
      <c r="AC315" s="17">
        <v>0.15090907852632501</v>
      </c>
      <c r="AD315" s="17">
        <v>0.17298621734237499</v>
      </c>
      <c r="AE315" s="17"/>
      <c r="AF315" s="17">
        <v>0.16837244552533001</v>
      </c>
      <c r="AG315" s="17">
        <v>0.20180346275118599</v>
      </c>
      <c r="AH315" s="17">
        <v>0.183755679763562</v>
      </c>
      <c r="AI315" s="17"/>
      <c r="AJ315" s="17">
        <v>0.17807284816963001</v>
      </c>
      <c r="AK315" s="17">
        <v>0.22432254595509701</v>
      </c>
      <c r="AL315" s="17">
        <v>0.21160763545390701</v>
      </c>
      <c r="AM315" s="17">
        <v>0.14733119489310101</v>
      </c>
      <c r="AN315" s="17">
        <v>0.15927823584246201</v>
      </c>
      <c r="AO315" s="17"/>
      <c r="AP315" s="17">
        <v>0.20990134999571899</v>
      </c>
      <c r="AQ315" s="17">
        <v>0.226224890012136</v>
      </c>
      <c r="AR315" s="17">
        <v>0.19806622437701699</v>
      </c>
      <c r="AS315" s="17"/>
      <c r="AT315" s="17">
        <v>0.141256108613665</v>
      </c>
      <c r="AU315" s="17">
        <v>0.197388520921597</v>
      </c>
      <c r="AV315" s="17">
        <v>0.22882047003530101</v>
      </c>
      <c r="AW315" s="17">
        <v>0.22309500145315</v>
      </c>
      <c r="AX315" s="17">
        <v>0.16386977090648</v>
      </c>
      <c r="AY315" s="17"/>
      <c r="AZ315" s="17">
        <v>0.20997050357852001</v>
      </c>
      <c r="BA315" s="17">
        <v>0.192346728613532</v>
      </c>
      <c r="BB315" s="17">
        <v>0.26503239858435501</v>
      </c>
      <c r="BC315" s="17">
        <v>0.143555523514107</v>
      </c>
      <c r="BD315" s="17">
        <v>0.155389984643129</v>
      </c>
      <c r="BE315" s="17"/>
      <c r="BF315" s="17">
        <v>0.152232256502987</v>
      </c>
      <c r="BG315" s="17">
        <v>0.19064222446165099</v>
      </c>
      <c r="BH315" s="17">
        <v>0.19125482732576601</v>
      </c>
      <c r="BI315" s="17">
        <v>0.22326225329056801</v>
      </c>
      <c r="BJ315" s="17"/>
      <c r="BK315" s="17">
        <v>0.179646526780044</v>
      </c>
      <c r="BL315" s="17">
        <v>0.20081057321923601</v>
      </c>
      <c r="BM315" s="17">
        <v>0.174303858184957</v>
      </c>
      <c r="BN315" s="17">
        <v>0.20162642413654999</v>
      </c>
      <c r="BO315" s="17">
        <v>0.17227210262933501</v>
      </c>
      <c r="BP315" s="17"/>
      <c r="BQ315" s="17">
        <v>0.179129731202091</v>
      </c>
      <c r="BR315" s="17">
        <v>0.201022240216926</v>
      </c>
      <c r="BS315" s="17"/>
      <c r="BT315" s="17">
        <v>0.15824604975251799</v>
      </c>
      <c r="BU315" s="17">
        <v>0.18501066204494199</v>
      </c>
      <c r="BV315" s="17">
        <v>0.172324971717258</v>
      </c>
      <c r="BW315" s="17">
        <v>0.21488785878123201</v>
      </c>
      <c r="BX315" s="17">
        <v>0.240274139829421</v>
      </c>
      <c r="BY315" s="17">
        <v>0.22408055451398701</v>
      </c>
    </row>
    <row r="316" spans="2:77" x14ac:dyDescent="0.35">
      <c r="B316" t="s">
        <v>145</v>
      </c>
      <c r="C316" s="17">
        <v>0.186049172911982</v>
      </c>
      <c r="D316" s="17">
        <v>0.147044725635295</v>
      </c>
      <c r="E316" s="17">
        <v>0.22380282864086301</v>
      </c>
      <c r="F316" s="17"/>
      <c r="G316" s="17">
        <v>0.17101573974678999</v>
      </c>
      <c r="H316" s="17">
        <v>0.15365627568180501</v>
      </c>
      <c r="I316" s="17">
        <v>0.154925669632892</v>
      </c>
      <c r="J316" s="17">
        <v>0.17816286528994199</v>
      </c>
      <c r="K316" s="17">
        <v>0.20617380964370099</v>
      </c>
      <c r="L316" s="17">
        <v>0.240488108022473</v>
      </c>
      <c r="M316" s="17"/>
      <c r="N316" s="17">
        <v>0.153592078719749</v>
      </c>
      <c r="O316" s="17">
        <v>0.18750982177700901</v>
      </c>
      <c r="P316" s="17">
        <v>0.17838300801211701</v>
      </c>
      <c r="Q316" s="17">
        <v>0.225031610680962</v>
      </c>
      <c r="R316" s="17"/>
      <c r="S316" s="17">
        <v>0.150599202022145</v>
      </c>
      <c r="T316" s="17">
        <v>0.19581018888532301</v>
      </c>
      <c r="U316" s="17">
        <v>0.19642340261191399</v>
      </c>
      <c r="V316" s="17">
        <v>0.22567520970687899</v>
      </c>
      <c r="W316" s="17">
        <v>0.14358819138204601</v>
      </c>
      <c r="X316" s="17">
        <v>0.177638546910318</v>
      </c>
      <c r="Y316" s="17">
        <v>0.21024020255741999</v>
      </c>
      <c r="Z316" s="17">
        <v>0.15607045478360601</v>
      </c>
      <c r="AA316" s="17">
        <v>0.151886604255911</v>
      </c>
      <c r="AB316" s="17">
        <v>0.225737358798727</v>
      </c>
      <c r="AC316" s="17">
        <v>0.19699668308363499</v>
      </c>
      <c r="AD316" s="17">
        <v>0.25035109996188598</v>
      </c>
      <c r="AE316" s="17"/>
      <c r="AF316" s="17">
        <v>0.200102183590956</v>
      </c>
      <c r="AG316" s="17">
        <v>0.15533610407345799</v>
      </c>
      <c r="AH316" s="17">
        <v>0.21421458788610701</v>
      </c>
      <c r="AI316" s="17"/>
      <c r="AJ316" s="17">
        <v>0.196926923532907</v>
      </c>
      <c r="AK316" s="17">
        <v>0.10673610290445899</v>
      </c>
      <c r="AL316" s="17">
        <v>0.17317089799843299</v>
      </c>
      <c r="AM316" s="17">
        <v>0.16024882690321099</v>
      </c>
      <c r="AN316" s="17">
        <v>0.26734969916997797</v>
      </c>
      <c r="AO316" s="17"/>
      <c r="AP316" s="17">
        <v>0.18363468465503699</v>
      </c>
      <c r="AQ316" s="17">
        <v>9.4434051513415898E-2</v>
      </c>
      <c r="AR316" s="17">
        <v>0.17047867118762999</v>
      </c>
      <c r="AS316" s="17"/>
      <c r="AT316" s="17">
        <v>0.24622367254295499</v>
      </c>
      <c r="AU316" s="17">
        <v>0.16941440652849599</v>
      </c>
      <c r="AV316" s="17">
        <v>0.179863754634071</v>
      </c>
      <c r="AW316" s="17">
        <v>0.109184103452085</v>
      </c>
      <c r="AX316" s="17">
        <v>0.145167034814082</v>
      </c>
      <c r="AY316" s="17"/>
      <c r="AZ316" s="17">
        <v>0.14523020484798099</v>
      </c>
      <c r="BA316" s="17">
        <v>0.191312682042313</v>
      </c>
      <c r="BB316" s="17">
        <v>0.20567853656092</v>
      </c>
      <c r="BC316" s="17">
        <v>0.22843373505231501</v>
      </c>
      <c r="BD316" s="17">
        <v>0.24757227163856299</v>
      </c>
      <c r="BE316" s="17"/>
      <c r="BF316" s="17">
        <v>0.22911473895227999</v>
      </c>
      <c r="BG316" s="17">
        <v>0.19604743445630601</v>
      </c>
      <c r="BH316" s="17">
        <v>0.154000579222902</v>
      </c>
      <c r="BI316" s="17">
        <v>0.131548345951982</v>
      </c>
      <c r="BJ316" s="17"/>
      <c r="BK316" s="17">
        <v>0.130305095861385</v>
      </c>
      <c r="BL316" s="17">
        <v>0.175920274144688</v>
      </c>
      <c r="BM316" s="17">
        <v>0.194485730167029</v>
      </c>
      <c r="BN316" s="17">
        <v>0.19224193150472699</v>
      </c>
      <c r="BO316" s="17">
        <v>0.15928025856182501</v>
      </c>
      <c r="BP316" s="17"/>
      <c r="BQ316" s="17">
        <v>0.17799002842831099</v>
      </c>
      <c r="BR316" s="17">
        <v>0.196964631728798</v>
      </c>
      <c r="BS316" s="17"/>
      <c r="BT316" s="17">
        <v>0.221534136109519</v>
      </c>
      <c r="BU316" s="17">
        <v>0.14454579654173499</v>
      </c>
      <c r="BV316" s="17">
        <v>0.19508998426125901</v>
      </c>
      <c r="BW316" s="17">
        <v>0.15463221022842799</v>
      </c>
      <c r="BX316" s="17">
        <v>0.17568602177147999</v>
      </c>
      <c r="BY316" s="17">
        <v>0.224862270172074</v>
      </c>
    </row>
    <row r="317" spans="2:77" x14ac:dyDescent="0.35">
      <c r="B317" t="s">
        <v>205</v>
      </c>
      <c r="C317" s="17">
        <v>0.173668559588216</v>
      </c>
      <c r="D317" s="17">
        <v>0.19332689903564701</v>
      </c>
      <c r="E317" s="17">
        <v>0.15458808793748699</v>
      </c>
      <c r="F317" s="17"/>
      <c r="G317" s="17">
        <v>0.18016407499656401</v>
      </c>
      <c r="H317" s="17">
        <v>0.16548805510220099</v>
      </c>
      <c r="I317" s="17">
        <v>0.16339096054095201</v>
      </c>
      <c r="J317" s="17">
        <v>0.19125365647430101</v>
      </c>
      <c r="K317" s="17">
        <v>0.17995746006094601</v>
      </c>
      <c r="L317" s="17">
        <v>0.16578448612942101</v>
      </c>
      <c r="M317" s="17"/>
      <c r="N317" s="17">
        <v>0.198478389689175</v>
      </c>
      <c r="O317" s="17">
        <v>0.174923474585995</v>
      </c>
      <c r="P317" s="17">
        <v>0.16739315779241001</v>
      </c>
      <c r="Q317" s="17">
        <v>0.148190392312124</v>
      </c>
      <c r="R317" s="17"/>
      <c r="S317" s="17">
        <v>0.170117861725153</v>
      </c>
      <c r="T317" s="17">
        <v>0.170676328625645</v>
      </c>
      <c r="U317" s="17">
        <v>0.14840010539030399</v>
      </c>
      <c r="V317" s="17">
        <v>0.204138538410296</v>
      </c>
      <c r="W317" s="17">
        <v>0.21604842043966599</v>
      </c>
      <c r="X317" s="17">
        <v>0.17735083731596801</v>
      </c>
      <c r="Y317" s="17">
        <v>0.18331303745166599</v>
      </c>
      <c r="Z317" s="17">
        <v>0.17126891180081599</v>
      </c>
      <c r="AA317" s="17">
        <v>0.15142397431912899</v>
      </c>
      <c r="AB317" s="17">
        <v>0.180843198268304</v>
      </c>
      <c r="AC317" s="17">
        <v>0.17432892025966301</v>
      </c>
      <c r="AD317" s="17">
        <v>0.105327608004498</v>
      </c>
      <c r="AE317" s="17"/>
      <c r="AF317" s="17">
        <v>0.16786593227240201</v>
      </c>
      <c r="AG317" s="17">
        <v>0.186718373277445</v>
      </c>
      <c r="AH317" s="17">
        <v>0.15171816927290499</v>
      </c>
      <c r="AI317" s="17"/>
      <c r="AJ317" s="17">
        <v>0.173855578020438</v>
      </c>
      <c r="AK317" s="17">
        <v>0.200313932405075</v>
      </c>
      <c r="AL317" s="17">
        <v>0.206523740973166</v>
      </c>
      <c r="AM317" s="17">
        <v>0.16932533216865001</v>
      </c>
      <c r="AN317" s="17">
        <v>0.123123679713603</v>
      </c>
      <c r="AO317" s="17"/>
      <c r="AP317" s="17">
        <v>0.18206667343789901</v>
      </c>
      <c r="AQ317" s="17">
        <v>0.19997842914212699</v>
      </c>
      <c r="AR317" s="17">
        <v>0.18160230098389701</v>
      </c>
      <c r="AS317" s="17"/>
      <c r="AT317" s="17">
        <v>0.15284942016971101</v>
      </c>
      <c r="AU317" s="17">
        <v>0.209387104968803</v>
      </c>
      <c r="AV317" s="17">
        <v>0.16294092183556999</v>
      </c>
      <c r="AW317" s="17">
        <v>0.201452094366837</v>
      </c>
      <c r="AX317" s="17">
        <v>0.26333567643215799</v>
      </c>
      <c r="AY317" s="17"/>
      <c r="AZ317" s="17">
        <v>0.18470290390310401</v>
      </c>
      <c r="BA317" s="17">
        <v>0.16533187446155601</v>
      </c>
      <c r="BB317" s="17">
        <v>0.136099509109392</v>
      </c>
      <c r="BC317" s="17">
        <v>0.17287332547377501</v>
      </c>
      <c r="BD317" s="17">
        <v>0.158365874288554</v>
      </c>
      <c r="BE317" s="17"/>
      <c r="BF317" s="17">
        <v>0.153584532230538</v>
      </c>
      <c r="BG317" s="17">
        <v>0.16394512431529101</v>
      </c>
      <c r="BH317" s="17">
        <v>0.19164519183994899</v>
      </c>
      <c r="BI317" s="17">
        <v>0.215076024291701</v>
      </c>
      <c r="BJ317" s="17"/>
      <c r="BK317" s="17">
        <v>0.15903921047833899</v>
      </c>
      <c r="BL317" s="17">
        <v>0.14484241419784799</v>
      </c>
      <c r="BM317" s="17">
        <v>0.160088433322915</v>
      </c>
      <c r="BN317" s="17">
        <v>0.18877773333914999</v>
      </c>
      <c r="BO317" s="17">
        <v>0.23886926549311099</v>
      </c>
      <c r="BP317" s="17"/>
      <c r="BQ317" s="17">
        <v>0.17896120246573799</v>
      </c>
      <c r="BR317" s="17">
        <v>0.16650010324911399</v>
      </c>
      <c r="BS317" s="17"/>
      <c r="BT317" s="17">
        <v>0.18067299932981801</v>
      </c>
      <c r="BU317" s="17">
        <v>0.190214470642488</v>
      </c>
      <c r="BV317" s="17">
        <v>0.111505422465144</v>
      </c>
      <c r="BW317" s="17">
        <v>0.200868339403457</v>
      </c>
      <c r="BX317" s="17">
        <v>0.14812585264719499</v>
      </c>
      <c r="BY317" s="17">
        <v>0.21376910734676399</v>
      </c>
    </row>
    <row r="318" spans="2:77" x14ac:dyDescent="0.35">
      <c r="B318" t="s">
        <v>208</v>
      </c>
      <c r="C318" s="17">
        <v>0.14136220701159199</v>
      </c>
      <c r="D318" s="17">
        <v>0.15417775561176</v>
      </c>
      <c r="E318" s="17">
        <v>0.12793980364145899</v>
      </c>
      <c r="F318" s="17"/>
      <c r="G318" s="17">
        <v>0.15796654479130301</v>
      </c>
      <c r="H318" s="17">
        <v>0.13900060500609901</v>
      </c>
      <c r="I318" s="17">
        <v>0.16434568301164401</v>
      </c>
      <c r="J318" s="17">
        <v>0.14609160062243001</v>
      </c>
      <c r="K318" s="17">
        <v>0.112261173342589</v>
      </c>
      <c r="L318" s="17">
        <v>0.12919614862628301</v>
      </c>
      <c r="M318" s="17"/>
      <c r="N318" s="17">
        <v>0.166001476320284</v>
      </c>
      <c r="O318" s="17">
        <v>0.140808386835577</v>
      </c>
      <c r="P318" s="17">
        <v>0.14184410529146499</v>
      </c>
      <c r="Q318" s="17">
        <v>0.115961223956925</v>
      </c>
      <c r="R318" s="17"/>
      <c r="S318" s="17">
        <v>0.14528218570336099</v>
      </c>
      <c r="T318" s="17">
        <v>0.14250147563398899</v>
      </c>
      <c r="U318" s="17">
        <v>0.124765357788078</v>
      </c>
      <c r="V318" s="17">
        <v>0.126805832752311</v>
      </c>
      <c r="W318" s="17">
        <v>0.166600980042798</v>
      </c>
      <c r="X318" s="17">
        <v>0.11338374950434101</v>
      </c>
      <c r="Y318" s="17">
        <v>0.14175419836469699</v>
      </c>
      <c r="Z318" s="17">
        <v>0.19099273109214901</v>
      </c>
      <c r="AA318" s="17">
        <v>0.16512351687990701</v>
      </c>
      <c r="AB318" s="17">
        <v>0.10918906539944399</v>
      </c>
      <c r="AC318" s="17">
        <v>0.15123278819963701</v>
      </c>
      <c r="AD318" s="17">
        <v>0.15713338555991699</v>
      </c>
      <c r="AE318" s="17"/>
      <c r="AF318" s="17">
        <v>0.12858617925600399</v>
      </c>
      <c r="AG318" s="17">
        <v>0.15827365721829101</v>
      </c>
      <c r="AH318" s="17">
        <v>0.121833930290641</v>
      </c>
      <c r="AI318" s="17"/>
      <c r="AJ318" s="17">
        <v>0.13983996522554301</v>
      </c>
      <c r="AK318" s="17">
        <v>0.16220638397708201</v>
      </c>
      <c r="AL318" s="17">
        <v>0.18314392976218899</v>
      </c>
      <c r="AM318" s="17">
        <v>0.123467020072779</v>
      </c>
      <c r="AN318" s="17">
        <v>9.3418383973014593E-2</v>
      </c>
      <c r="AO318" s="17"/>
      <c r="AP318" s="17">
        <v>0.132471921748327</v>
      </c>
      <c r="AQ318" s="17">
        <v>0.167104984544823</v>
      </c>
      <c r="AR318" s="17">
        <v>0.17573717287096299</v>
      </c>
      <c r="AS318" s="17"/>
      <c r="AT318" s="17">
        <v>0.128640299590039</v>
      </c>
      <c r="AU318" s="17">
        <v>0.134063039439901</v>
      </c>
      <c r="AV318" s="17">
        <v>0.150337125565074</v>
      </c>
      <c r="AW318" s="17">
        <v>0.171969721735275</v>
      </c>
      <c r="AX318" s="17">
        <v>0.21398314074304201</v>
      </c>
      <c r="AY318" s="17"/>
      <c r="AZ318" s="17">
        <v>0.163396848015333</v>
      </c>
      <c r="BA318" s="17">
        <v>0.12404988528668</v>
      </c>
      <c r="BB318" s="17">
        <v>0.18997064519388299</v>
      </c>
      <c r="BC318" s="17">
        <v>0.12835626178502399</v>
      </c>
      <c r="BD318" s="17">
        <v>9.0696478603313799E-2</v>
      </c>
      <c r="BE318" s="17"/>
      <c r="BF318" s="17">
        <v>0.117185370168341</v>
      </c>
      <c r="BG318" s="17">
        <v>0.127747335488306</v>
      </c>
      <c r="BH318" s="17">
        <v>0.14989355791694201</v>
      </c>
      <c r="BI318" s="17">
        <v>0.19562669022117099</v>
      </c>
      <c r="BJ318" s="17"/>
      <c r="BK318" s="17">
        <v>0.125276212502758</v>
      </c>
      <c r="BL318" s="17">
        <v>0.12388284444710999</v>
      </c>
      <c r="BM318" s="17">
        <v>0.146569323685179</v>
      </c>
      <c r="BN318" s="17">
        <v>0.14396986649874399</v>
      </c>
      <c r="BO318" s="17">
        <v>0.14738999532463501</v>
      </c>
      <c r="BP318" s="17"/>
      <c r="BQ318" s="17">
        <v>0.149076307677876</v>
      </c>
      <c r="BR318" s="17">
        <v>0.130914082114192</v>
      </c>
      <c r="BS318" s="17"/>
      <c r="BT318" s="17">
        <v>0.134437506710853</v>
      </c>
      <c r="BU318" s="17">
        <v>0.18136346367658701</v>
      </c>
      <c r="BV318" s="17">
        <v>0.14165609323220901</v>
      </c>
      <c r="BW318" s="17">
        <v>0.12947478010423899</v>
      </c>
      <c r="BX318" s="17">
        <v>0.11210135632684499</v>
      </c>
      <c r="BY318" s="17">
        <v>9.96240661144287E-2</v>
      </c>
    </row>
    <row r="319" spans="2:77" x14ac:dyDescent="0.35">
      <c r="B319" t="s">
        <v>206</v>
      </c>
      <c r="C319" s="17">
        <v>0.126106624926313</v>
      </c>
      <c r="D319" s="17">
        <v>0.13229795506501499</v>
      </c>
      <c r="E319" s="17">
        <v>0.12086657589805</v>
      </c>
      <c r="F319" s="17"/>
      <c r="G319" s="17">
        <v>0.165524324693547</v>
      </c>
      <c r="H319" s="17">
        <v>0.19871559065347599</v>
      </c>
      <c r="I319" s="17">
        <v>0.15941439255685499</v>
      </c>
      <c r="J319" s="17">
        <v>0.118241211363426</v>
      </c>
      <c r="K319" s="17">
        <v>7.1955926021093797E-2</v>
      </c>
      <c r="L319" s="17">
        <v>5.6635750118322101E-2</v>
      </c>
      <c r="M319" s="17"/>
      <c r="N319" s="17">
        <v>0.114926886096233</v>
      </c>
      <c r="O319" s="17">
        <v>0.126551687024582</v>
      </c>
      <c r="P319" s="17">
        <v>0.152093961081877</v>
      </c>
      <c r="Q319" s="17">
        <v>0.11661077617459301</v>
      </c>
      <c r="R319" s="17"/>
      <c r="S319" s="17">
        <v>0.13982668744341401</v>
      </c>
      <c r="T319" s="17">
        <v>0.12887007196148401</v>
      </c>
      <c r="U319" s="17">
        <v>0.132007808331221</v>
      </c>
      <c r="V319" s="17">
        <v>0.10697284577452799</v>
      </c>
      <c r="W319" s="17">
        <v>0.121946504568164</v>
      </c>
      <c r="X319" s="17">
        <v>0.15003482769319099</v>
      </c>
      <c r="Y319" s="17">
        <v>0.114075287928075</v>
      </c>
      <c r="Z319" s="17">
        <v>0.112934562267865</v>
      </c>
      <c r="AA319" s="17">
        <v>0.138695390103767</v>
      </c>
      <c r="AB319" s="17">
        <v>8.8149622227324503E-2</v>
      </c>
      <c r="AC319" s="17">
        <v>0.120775239437033</v>
      </c>
      <c r="AD319" s="17">
        <v>0.156056442553622</v>
      </c>
      <c r="AE319" s="17"/>
      <c r="AF319" s="17">
        <v>0.10080039991713199</v>
      </c>
      <c r="AG319" s="17">
        <v>0.13689748263632001</v>
      </c>
      <c r="AH319" s="17">
        <v>0.16005360800891699</v>
      </c>
      <c r="AI319" s="17"/>
      <c r="AJ319" s="17">
        <v>0.110094942217763</v>
      </c>
      <c r="AK319" s="17">
        <v>0.15178053493082599</v>
      </c>
      <c r="AL319" s="17">
        <v>0.12286085729224799</v>
      </c>
      <c r="AM319" s="17">
        <v>7.1367759908792003E-2</v>
      </c>
      <c r="AN319" s="17">
        <v>0.14343211092821601</v>
      </c>
      <c r="AO319" s="17"/>
      <c r="AP319" s="17">
        <v>0.127130806631229</v>
      </c>
      <c r="AQ319" s="17">
        <v>0.16488644673094899</v>
      </c>
      <c r="AR319" s="17">
        <v>0.154992525516223</v>
      </c>
      <c r="AS319" s="17"/>
      <c r="AT319" s="17">
        <v>9.6478116249182594E-2</v>
      </c>
      <c r="AU319" s="17">
        <v>0.12834072260301499</v>
      </c>
      <c r="AV319" s="17">
        <v>0.14586285827949599</v>
      </c>
      <c r="AW319" s="17">
        <v>0.15405038701889301</v>
      </c>
      <c r="AX319" s="17">
        <v>0.149366747159874</v>
      </c>
      <c r="AY319" s="17"/>
      <c r="AZ319" s="17">
        <v>0.15988538274879399</v>
      </c>
      <c r="BA319" s="17">
        <v>0.142837899582269</v>
      </c>
      <c r="BB319" s="17">
        <v>0.13768567041476301</v>
      </c>
      <c r="BC319" s="17">
        <v>6.2712193807081804E-2</v>
      </c>
      <c r="BD319" s="17">
        <v>7.9813009433399099E-2</v>
      </c>
      <c r="BE319" s="17"/>
      <c r="BF319" s="17">
        <v>0.113344141335256</v>
      </c>
      <c r="BG319" s="17">
        <v>0.131737566932561</v>
      </c>
      <c r="BH319" s="17">
        <v>0.127569576996822</v>
      </c>
      <c r="BI319" s="17">
        <v>0.13019513073995201</v>
      </c>
      <c r="BJ319" s="17"/>
      <c r="BK319" s="17">
        <v>0.14450198903629699</v>
      </c>
      <c r="BL319" s="17">
        <v>0.12780854393048299</v>
      </c>
      <c r="BM319" s="17">
        <v>0.12678929673560099</v>
      </c>
      <c r="BN319" s="17">
        <v>0.12101532814702</v>
      </c>
      <c r="BO319" s="17">
        <v>0.135838252364648</v>
      </c>
      <c r="BP319" s="17"/>
      <c r="BQ319" s="17">
        <v>0.12738061713628601</v>
      </c>
      <c r="BR319" s="17">
        <v>0.124381105607349</v>
      </c>
      <c r="BS319" s="17"/>
      <c r="BT319" s="17">
        <v>8.2049076985862099E-2</v>
      </c>
      <c r="BU319" s="17">
        <v>0.15731319589901499</v>
      </c>
      <c r="BV319" s="17">
        <v>0.112207471636755</v>
      </c>
      <c r="BW319" s="17">
        <v>0.12932736457743901</v>
      </c>
      <c r="BX319" s="17">
        <v>0.18018610023405399</v>
      </c>
      <c r="BY319" s="17">
        <v>9.72302734169882E-2</v>
      </c>
    </row>
    <row r="320" spans="2:77" x14ac:dyDescent="0.35">
      <c r="B320" t="s">
        <v>207</v>
      </c>
      <c r="C320" s="17">
        <v>9.6399291084709501E-2</v>
      </c>
      <c r="D320" s="17">
        <v>0.101758106578076</v>
      </c>
      <c r="E320" s="17">
        <v>9.1244093035942206E-2</v>
      </c>
      <c r="F320" s="17"/>
      <c r="G320" s="17">
        <v>0.13573761728428699</v>
      </c>
      <c r="H320" s="17">
        <v>0.12794114641931201</v>
      </c>
      <c r="I320" s="17">
        <v>0.109199179274411</v>
      </c>
      <c r="J320" s="17">
        <v>0.111401623117877</v>
      </c>
      <c r="K320" s="17">
        <v>5.2646691121365899E-2</v>
      </c>
      <c r="L320" s="17">
        <v>5.1309738179717901E-2</v>
      </c>
      <c r="M320" s="17"/>
      <c r="N320" s="17">
        <v>0.103839505047335</v>
      </c>
      <c r="O320" s="17">
        <v>8.6751415590191006E-2</v>
      </c>
      <c r="P320" s="17">
        <v>0.111620073189938</v>
      </c>
      <c r="Q320" s="17">
        <v>8.6345858597557001E-2</v>
      </c>
      <c r="R320" s="17"/>
      <c r="S320" s="17">
        <v>0.15862782309255899</v>
      </c>
      <c r="T320" s="17">
        <v>7.64601419295282E-2</v>
      </c>
      <c r="U320" s="17">
        <v>7.9322252781053496E-2</v>
      </c>
      <c r="V320" s="17">
        <v>0.10510485373249499</v>
      </c>
      <c r="W320" s="17">
        <v>0.10150576539167699</v>
      </c>
      <c r="X320" s="17">
        <v>0.107231188682581</v>
      </c>
      <c r="Y320" s="17">
        <v>8.4553564659224797E-2</v>
      </c>
      <c r="Z320" s="17">
        <v>9.0997539606793201E-2</v>
      </c>
      <c r="AA320" s="17">
        <v>9.6717406080581103E-2</v>
      </c>
      <c r="AB320" s="17">
        <v>7.2776947922188501E-2</v>
      </c>
      <c r="AC320" s="17">
        <v>4.2225568494856203E-2</v>
      </c>
      <c r="AD320" s="17">
        <v>6.6060058011529504E-2</v>
      </c>
      <c r="AE320" s="17"/>
      <c r="AF320" s="17">
        <v>7.5638685474429201E-2</v>
      </c>
      <c r="AG320" s="17">
        <v>0.10403811420445599</v>
      </c>
      <c r="AH320" s="17">
        <v>0.12201713779875099</v>
      </c>
      <c r="AI320" s="17"/>
      <c r="AJ320" s="17">
        <v>7.4032009121624401E-2</v>
      </c>
      <c r="AK320" s="17">
        <v>0.121192791544818</v>
      </c>
      <c r="AL320" s="17">
        <v>0.11680153591595401</v>
      </c>
      <c r="AM320" s="17">
        <v>4.3105866569609998E-2</v>
      </c>
      <c r="AN320" s="17">
        <v>0.10247637896806901</v>
      </c>
      <c r="AO320" s="17"/>
      <c r="AP320" s="17">
        <v>9.3102740554071695E-2</v>
      </c>
      <c r="AQ320" s="17">
        <v>0.126181784805419</v>
      </c>
      <c r="AR320" s="17">
        <v>0.10552291114728</v>
      </c>
      <c r="AS320" s="17"/>
      <c r="AT320" s="17">
        <v>9.9006500433253194E-2</v>
      </c>
      <c r="AU320" s="17">
        <v>9.5620386074506999E-2</v>
      </c>
      <c r="AV320" s="17">
        <v>0.104810681238592</v>
      </c>
      <c r="AW320" s="17">
        <v>0.101091712542418</v>
      </c>
      <c r="AX320" s="17">
        <v>0.12899367504506701</v>
      </c>
      <c r="AY320" s="17"/>
      <c r="AZ320" s="17">
        <v>0.114867471348402</v>
      </c>
      <c r="BA320" s="17">
        <v>0.10180019567269701</v>
      </c>
      <c r="BB320" s="17">
        <v>0.12895422094383899</v>
      </c>
      <c r="BC320" s="17">
        <v>5.0205455562027497E-2</v>
      </c>
      <c r="BD320" s="17">
        <v>8.5875788401646697E-2</v>
      </c>
      <c r="BE320" s="17"/>
      <c r="BF320" s="17">
        <v>8.2234724798595102E-2</v>
      </c>
      <c r="BG320" s="17">
        <v>0.108545104117985</v>
      </c>
      <c r="BH320" s="17">
        <v>9.6907949939306404E-2</v>
      </c>
      <c r="BI320" s="17">
        <v>9.2976761658748699E-2</v>
      </c>
      <c r="BJ320" s="17"/>
      <c r="BK320" s="17">
        <v>0.11668938940401199</v>
      </c>
      <c r="BL320" s="17">
        <v>9.1704761052468803E-2</v>
      </c>
      <c r="BM320" s="17">
        <v>9.4861574495675893E-2</v>
      </c>
      <c r="BN320" s="17">
        <v>9.50977469865638E-2</v>
      </c>
      <c r="BO320" s="17">
        <v>0.111997842930917</v>
      </c>
      <c r="BP320" s="17"/>
      <c r="BQ320" s="17">
        <v>9.1846047305211898E-2</v>
      </c>
      <c r="BR320" s="17">
        <v>0.102566291199762</v>
      </c>
      <c r="BS320" s="17"/>
      <c r="BT320" s="17">
        <v>6.8855616590877397E-2</v>
      </c>
      <c r="BU320" s="17">
        <v>0.109602723778407</v>
      </c>
      <c r="BV320" s="17">
        <v>0.14287723357658499</v>
      </c>
      <c r="BW320" s="17">
        <v>0.110440572229522</v>
      </c>
      <c r="BX320" s="17">
        <v>0.11129495170725801</v>
      </c>
      <c r="BY320" s="17">
        <v>8.4991402146493006E-2</v>
      </c>
    </row>
    <row r="321" spans="2:77" x14ac:dyDescent="0.35">
      <c r="B321" t="s">
        <v>202</v>
      </c>
      <c r="C321" s="17">
        <v>9.2633265358893005E-2</v>
      </c>
      <c r="D321" s="17">
        <v>9.3082937483813896E-2</v>
      </c>
      <c r="E321" s="17">
        <v>8.9989439733522594E-2</v>
      </c>
      <c r="F321" s="17"/>
      <c r="G321" s="17">
        <v>0.11670027467412999</v>
      </c>
      <c r="H321" s="17">
        <v>9.93999696850075E-2</v>
      </c>
      <c r="I321" s="17">
        <v>0.11084200567048599</v>
      </c>
      <c r="J321" s="17">
        <v>7.0650500051257406E-2</v>
      </c>
      <c r="K321" s="17">
        <v>9.5656161981329396E-2</v>
      </c>
      <c r="L321" s="17">
        <v>7.2236270908209999E-2</v>
      </c>
      <c r="M321" s="17"/>
      <c r="N321" s="17">
        <v>7.9529510719030194E-2</v>
      </c>
      <c r="O321" s="17">
        <v>7.9367460048635805E-2</v>
      </c>
      <c r="P321" s="17">
        <v>0.11350636636174299</v>
      </c>
      <c r="Q321" s="17">
        <v>0.103526584905275</v>
      </c>
      <c r="R321" s="17"/>
      <c r="S321" s="17">
        <v>0.102411849653904</v>
      </c>
      <c r="T321" s="17">
        <v>8.5912628323073406E-2</v>
      </c>
      <c r="U321" s="17">
        <v>9.6557477481213003E-2</v>
      </c>
      <c r="V321" s="17">
        <v>8.8553910031945099E-2</v>
      </c>
      <c r="W321" s="17">
        <v>0.100751115363371</v>
      </c>
      <c r="X321" s="17">
        <v>8.6794271829007605E-2</v>
      </c>
      <c r="Y321" s="17">
        <v>0.10162328591865701</v>
      </c>
      <c r="Z321" s="17">
        <v>0.11349909044289599</v>
      </c>
      <c r="AA321" s="17">
        <v>9.1583769122741507E-2</v>
      </c>
      <c r="AB321" s="17">
        <v>7.0950552680693293E-2</v>
      </c>
      <c r="AC321" s="17">
        <v>9.8631843706001296E-2</v>
      </c>
      <c r="AD321" s="17">
        <v>8.3642999816304603E-2</v>
      </c>
      <c r="AE321" s="17"/>
      <c r="AF321" s="17">
        <v>0.107866876837867</v>
      </c>
      <c r="AG321" s="17">
        <v>8.08558834640387E-2</v>
      </c>
      <c r="AH321" s="17">
        <v>7.5783724489726007E-2</v>
      </c>
      <c r="AI321" s="17"/>
      <c r="AJ321" s="17">
        <v>9.4281345942558201E-2</v>
      </c>
      <c r="AK321" s="17">
        <v>0.109971808282655</v>
      </c>
      <c r="AL321" s="17">
        <v>6.9564618728567798E-2</v>
      </c>
      <c r="AM321" s="17">
        <v>3.23146301172745E-2</v>
      </c>
      <c r="AN321" s="17">
        <v>8.0408843032975796E-2</v>
      </c>
      <c r="AO321" s="17"/>
      <c r="AP321" s="17">
        <v>9.5147152115699504E-2</v>
      </c>
      <c r="AQ321" s="17">
        <v>0.110458519662521</v>
      </c>
      <c r="AR321" s="17">
        <v>8.2556605742444999E-2</v>
      </c>
      <c r="AS321" s="17"/>
      <c r="AT321" s="17">
        <v>9.75336724812495E-2</v>
      </c>
      <c r="AU321" s="17">
        <v>0.116119959439847</v>
      </c>
      <c r="AV321" s="17">
        <v>7.1847054157281404E-2</v>
      </c>
      <c r="AW321" s="17">
        <v>7.5724866864681994E-2</v>
      </c>
      <c r="AX321" s="17">
        <v>9.1806859089686804E-2</v>
      </c>
      <c r="AY321" s="17"/>
      <c r="AZ321" s="17">
        <v>0.100965639066543</v>
      </c>
      <c r="BA321" s="17">
        <v>9.9386517910607305E-2</v>
      </c>
      <c r="BB321" s="17">
        <v>0.13994788402021999</v>
      </c>
      <c r="BC321" s="17">
        <v>5.9769460025029399E-2</v>
      </c>
      <c r="BD321" s="17">
        <v>8.6992633701776803E-2</v>
      </c>
      <c r="BE321" s="17"/>
      <c r="BF321" s="17">
        <v>0.109701576605398</v>
      </c>
      <c r="BG321" s="17">
        <v>9.4802498118574996E-2</v>
      </c>
      <c r="BH321" s="17">
        <v>8.8801074593526694E-2</v>
      </c>
      <c r="BI321" s="17">
        <v>8.1164468414136104E-2</v>
      </c>
      <c r="BJ321" s="17"/>
      <c r="BK321" s="17">
        <v>6.3913852288347103E-2</v>
      </c>
      <c r="BL321" s="17">
        <v>0.108114880895517</v>
      </c>
      <c r="BM321" s="17">
        <v>9.0876330163996696E-2</v>
      </c>
      <c r="BN321" s="17">
        <v>8.2085212697674395E-2</v>
      </c>
      <c r="BO321" s="17">
        <v>0.133043115447295</v>
      </c>
      <c r="BP321" s="17"/>
      <c r="BQ321" s="17">
        <v>9.4005771933527799E-2</v>
      </c>
      <c r="BR321" s="17">
        <v>9.0774316307714098E-2</v>
      </c>
      <c r="BS321" s="17"/>
      <c r="BT321" s="17">
        <v>8.1334760590597993E-2</v>
      </c>
      <c r="BU321" s="17">
        <v>9.7304230925557095E-2</v>
      </c>
      <c r="BV321" s="17">
        <v>0.15686021312472401</v>
      </c>
      <c r="BW321" s="17">
        <v>0.106445456601708</v>
      </c>
      <c r="BX321" s="17">
        <v>8.6371365291225494E-2</v>
      </c>
      <c r="BY321" s="17">
        <v>4.7582973782440002E-2</v>
      </c>
    </row>
    <row r="322" spans="2:77" x14ac:dyDescent="0.35">
      <c r="B322" t="s">
        <v>209</v>
      </c>
      <c r="C322" s="17">
        <v>6.0115368744915E-2</v>
      </c>
      <c r="D322" s="17">
        <v>7.1398417475655507E-2</v>
      </c>
      <c r="E322" s="17">
        <v>4.7968670676790399E-2</v>
      </c>
      <c r="F322" s="17"/>
      <c r="G322" s="17">
        <v>9.4539625752551204E-2</v>
      </c>
      <c r="H322" s="17">
        <v>8.2306298711884093E-2</v>
      </c>
      <c r="I322" s="17">
        <v>7.4986706760532304E-2</v>
      </c>
      <c r="J322" s="17">
        <v>4.7549275100857803E-2</v>
      </c>
      <c r="K322" s="17">
        <v>3.7885589571701801E-2</v>
      </c>
      <c r="L322" s="17">
        <v>3.2243761283247498E-2</v>
      </c>
      <c r="M322" s="17"/>
      <c r="N322" s="17">
        <v>6.0861650542435801E-2</v>
      </c>
      <c r="O322" s="17">
        <v>4.4194485877576697E-2</v>
      </c>
      <c r="P322" s="17">
        <v>7.8437162373003994E-2</v>
      </c>
      <c r="Q322" s="17">
        <v>6.0589635080564197E-2</v>
      </c>
      <c r="R322" s="17"/>
      <c r="S322" s="17">
        <v>6.3223713209641402E-2</v>
      </c>
      <c r="T322" s="17">
        <v>7.0068377579092497E-2</v>
      </c>
      <c r="U322" s="17">
        <v>6.1903955250921197E-2</v>
      </c>
      <c r="V322" s="17">
        <v>5.9659063998012601E-2</v>
      </c>
      <c r="W322" s="17">
        <v>5.7532688858449803E-2</v>
      </c>
      <c r="X322" s="17">
        <v>7.0211456409636303E-2</v>
      </c>
      <c r="Y322" s="17">
        <v>4.7374426442982301E-2</v>
      </c>
      <c r="Z322" s="17">
        <v>7.0910420307312094E-2</v>
      </c>
      <c r="AA322" s="17">
        <v>6.0469340141126003E-2</v>
      </c>
      <c r="AB322" s="17">
        <v>4.85731568304828E-2</v>
      </c>
      <c r="AC322" s="17">
        <v>5.61752408019826E-2</v>
      </c>
      <c r="AD322" s="17">
        <v>3.4312674640925203E-2</v>
      </c>
      <c r="AE322" s="17"/>
      <c r="AF322" s="17">
        <v>5.5209164071402902E-2</v>
      </c>
      <c r="AG322" s="17">
        <v>6.1287060308301999E-2</v>
      </c>
      <c r="AH322" s="17">
        <v>6.9632585742477798E-2</v>
      </c>
      <c r="AI322" s="17"/>
      <c r="AJ322" s="17">
        <v>6.1125805895151798E-2</v>
      </c>
      <c r="AK322" s="17">
        <v>6.2021432505491199E-2</v>
      </c>
      <c r="AL322" s="17">
        <v>6.4831065939915902E-2</v>
      </c>
      <c r="AM322" s="17">
        <v>3.4544413309688098E-2</v>
      </c>
      <c r="AN322" s="17">
        <v>4.7935678328111998E-2</v>
      </c>
      <c r="AO322" s="17"/>
      <c r="AP322" s="17">
        <v>8.8111882119405002E-2</v>
      </c>
      <c r="AQ322" s="17">
        <v>5.3216154295848202E-2</v>
      </c>
      <c r="AR322" s="17">
        <v>6.6434510104461206E-2</v>
      </c>
      <c r="AS322" s="17"/>
      <c r="AT322" s="17">
        <v>5.5479804430831198E-2</v>
      </c>
      <c r="AU322" s="17">
        <v>7.32835994425277E-2</v>
      </c>
      <c r="AV322" s="17">
        <v>4.9565156308531998E-2</v>
      </c>
      <c r="AW322" s="17">
        <v>6.1444673448524903E-2</v>
      </c>
      <c r="AX322" s="17">
        <v>0.123566556551595</v>
      </c>
      <c r="AY322" s="17"/>
      <c r="AZ322" s="17">
        <v>6.9498488288668198E-2</v>
      </c>
      <c r="BA322" s="17">
        <v>5.85096906669164E-2</v>
      </c>
      <c r="BB322" s="17">
        <v>9.3651221735290599E-2</v>
      </c>
      <c r="BC322" s="17">
        <v>3.3313208806539901E-2</v>
      </c>
      <c r="BD322" s="17">
        <v>5.7662851364654898E-2</v>
      </c>
      <c r="BE322" s="17"/>
      <c r="BF322" s="17">
        <v>6.4309197880420499E-2</v>
      </c>
      <c r="BG322" s="17">
        <v>5.9015143867009699E-2</v>
      </c>
      <c r="BH322" s="17">
        <v>6.3318801420646595E-2</v>
      </c>
      <c r="BI322" s="17">
        <v>6.8473205836621198E-2</v>
      </c>
      <c r="BJ322" s="17"/>
      <c r="BK322" s="17">
        <v>7.6939237896352305E-2</v>
      </c>
      <c r="BL322" s="17">
        <v>5.1216450994920601E-2</v>
      </c>
      <c r="BM322" s="17">
        <v>5.2885209099816199E-2</v>
      </c>
      <c r="BN322" s="17">
        <v>6.2941067686125798E-2</v>
      </c>
      <c r="BO322" s="17">
        <v>9.5416848113185099E-2</v>
      </c>
      <c r="BP322" s="17"/>
      <c r="BQ322" s="17">
        <v>5.90992801276959E-2</v>
      </c>
      <c r="BR322" s="17">
        <v>6.1491578524744801E-2</v>
      </c>
      <c r="BS322" s="17"/>
      <c r="BT322" s="17">
        <v>4.4762492728154801E-2</v>
      </c>
      <c r="BU322" s="17">
        <v>6.7027682530767796E-2</v>
      </c>
      <c r="BV322" s="17">
        <v>6.2416202612024997E-2</v>
      </c>
      <c r="BW322" s="17">
        <v>0.102385582852801</v>
      </c>
      <c r="BX322" s="17">
        <v>6.5414998857787204E-2</v>
      </c>
      <c r="BY322" s="17">
        <v>3.3739895157065901E-2</v>
      </c>
    </row>
    <row r="323" spans="2:77" x14ac:dyDescent="0.35">
      <c r="B323" t="s">
        <v>170</v>
      </c>
      <c r="C323" s="17">
        <v>0.110795228442243</v>
      </c>
      <c r="D323" s="17">
        <v>0.110505508395942</v>
      </c>
      <c r="E323" s="17">
        <v>0.111791060079018</v>
      </c>
      <c r="F323" s="17"/>
      <c r="G323" s="17">
        <v>5.66372381016308E-2</v>
      </c>
      <c r="H323" s="17">
        <v>6.5683723681426706E-2</v>
      </c>
      <c r="I323" s="17">
        <v>7.3931928790207199E-2</v>
      </c>
      <c r="J323" s="17">
        <v>0.108770169601917</v>
      </c>
      <c r="K323" s="17">
        <v>0.16810449592407001</v>
      </c>
      <c r="L323" s="17">
        <v>0.17662460489294701</v>
      </c>
      <c r="M323" s="17"/>
      <c r="N323" s="17">
        <v>0.10535308678718</v>
      </c>
      <c r="O323" s="17">
        <v>9.7922124350047907E-2</v>
      </c>
      <c r="P323" s="17">
        <v>0.12177541077313001</v>
      </c>
      <c r="Q323" s="17">
        <v>0.119040429843445</v>
      </c>
      <c r="R323" s="17"/>
      <c r="S323" s="17">
        <v>7.6457791871457598E-2</v>
      </c>
      <c r="T323" s="17">
        <v>0.118517755088915</v>
      </c>
      <c r="U323" s="17">
        <v>0.12425640179183201</v>
      </c>
      <c r="V323" s="17">
        <v>0.12906850220675301</v>
      </c>
      <c r="W323" s="17">
        <v>0.131898754832035</v>
      </c>
      <c r="X323" s="17">
        <v>0.119086546284515</v>
      </c>
      <c r="Y323" s="17">
        <v>0.108892208298366</v>
      </c>
      <c r="Z323" s="17">
        <v>0.111759569675868</v>
      </c>
      <c r="AA323" s="17">
        <v>0.111567310077616</v>
      </c>
      <c r="AB323" s="17">
        <v>0.101469541049239</v>
      </c>
      <c r="AC323" s="17">
        <v>0.107986647792777</v>
      </c>
      <c r="AD323" s="17">
        <v>0.106154615689245</v>
      </c>
      <c r="AE323" s="17"/>
      <c r="AF323" s="17">
        <v>0.18666733002500599</v>
      </c>
      <c r="AG323" s="17">
        <v>6.6061109368866805E-2</v>
      </c>
      <c r="AH323" s="17">
        <v>7.3267681516476599E-2</v>
      </c>
      <c r="AI323" s="17"/>
      <c r="AJ323" s="17">
        <v>0.189720846182728</v>
      </c>
      <c r="AK323" s="17">
        <v>2.5300468803595901E-2</v>
      </c>
      <c r="AL323" s="17">
        <v>5.2323014842983101E-2</v>
      </c>
      <c r="AM323" s="17">
        <v>0.30088187503615799</v>
      </c>
      <c r="AN323" s="17">
        <v>0.11331450720085801</v>
      </c>
      <c r="AO323" s="17"/>
      <c r="AP323" s="17">
        <v>0.17213405975533599</v>
      </c>
      <c r="AQ323" s="17">
        <v>1.30696611114064E-2</v>
      </c>
      <c r="AR323" s="17">
        <v>7.0910644086331298E-2</v>
      </c>
      <c r="AS323" s="17"/>
      <c r="AT323" s="17">
        <v>0.138280991393187</v>
      </c>
      <c r="AU323" s="17">
        <v>0.10991267746000299</v>
      </c>
      <c r="AV323" s="17">
        <v>8.2023417670523596E-2</v>
      </c>
      <c r="AW323" s="17">
        <v>8.2051595431076194E-2</v>
      </c>
      <c r="AX323" s="17">
        <v>4.7848026423143702E-2</v>
      </c>
      <c r="AY323" s="17"/>
      <c r="AZ323" s="17">
        <v>8.6757498140449696E-2</v>
      </c>
      <c r="BA323" s="17">
        <v>0.108342242856732</v>
      </c>
      <c r="BB323" s="17">
        <v>4.6593186164953497E-2</v>
      </c>
      <c r="BC323" s="17">
        <v>0.17831869539113299</v>
      </c>
      <c r="BD323" s="17">
        <v>0.110417299582866</v>
      </c>
      <c r="BE323" s="17"/>
      <c r="BF323" s="17">
        <v>0.12377585320868401</v>
      </c>
      <c r="BG323" s="17">
        <v>0.104383815846818</v>
      </c>
      <c r="BH323" s="17">
        <v>0.110283384737863</v>
      </c>
      <c r="BI323" s="17">
        <v>9.3936648460848898E-2</v>
      </c>
      <c r="BJ323" s="17"/>
      <c r="BK323" s="17">
        <v>0.12511459250528001</v>
      </c>
      <c r="BL323" s="17">
        <v>0.129439284522577</v>
      </c>
      <c r="BM323" s="17">
        <v>0.103173578211446</v>
      </c>
      <c r="BN323" s="17">
        <v>0.104321171870801</v>
      </c>
      <c r="BO323" s="17">
        <v>0.13471639553761799</v>
      </c>
      <c r="BP323" s="17"/>
      <c r="BQ323" s="17">
        <v>0.11537394685906199</v>
      </c>
      <c r="BR323" s="17">
        <v>0.104593724993106</v>
      </c>
      <c r="BS323" s="17"/>
      <c r="BT323" s="17">
        <v>0.150266607310928</v>
      </c>
      <c r="BU323" s="17">
        <v>8.3046772152236506E-2</v>
      </c>
      <c r="BV323" s="17">
        <v>0.11430506446708601</v>
      </c>
      <c r="BW323" s="17">
        <v>7.4877697038761903E-2</v>
      </c>
      <c r="BX323" s="17">
        <v>8.21765690486395E-2</v>
      </c>
      <c r="BY323" s="17">
        <v>0.100213529790394</v>
      </c>
    </row>
    <row r="324" spans="2:77" x14ac:dyDescent="0.35">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row>
    <row r="325" spans="2:77" x14ac:dyDescent="0.35">
      <c r="B325" s="6" t="s">
        <v>212</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row>
    <row r="326" spans="2:77" x14ac:dyDescent="0.35">
      <c r="B326" s="24" t="s">
        <v>94</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row>
    <row r="327" spans="2:77" x14ac:dyDescent="0.35">
      <c r="B327" t="s">
        <v>202</v>
      </c>
      <c r="C327" s="17">
        <v>0.34608882805435898</v>
      </c>
      <c r="D327" s="17">
        <v>0.35228853244290798</v>
      </c>
      <c r="E327" s="17">
        <v>0.33844688067547901</v>
      </c>
      <c r="F327" s="17"/>
      <c r="G327" s="17">
        <v>0.32149690600360098</v>
      </c>
      <c r="H327" s="17">
        <v>0.30430386631741901</v>
      </c>
      <c r="I327" s="17">
        <v>0.32080292057763399</v>
      </c>
      <c r="J327" s="17">
        <v>0.33639537795239799</v>
      </c>
      <c r="K327" s="17">
        <v>0.37226553045869498</v>
      </c>
      <c r="L327" s="17">
        <v>0.407198598833373</v>
      </c>
      <c r="M327" s="17"/>
      <c r="N327" s="17">
        <v>0.382806271637603</v>
      </c>
      <c r="O327" s="17">
        <v>0.39131435500032302</v>
      </c>
      <c r="P327" s="17">
        <v>0.31204095174943602</v>
      </c>
      <c r="Q327" s="17">
        <v>0.28944431949091698</v>
      </c>
      <c r="R327" s="17"/>
      <c r="S327" s="17">
        <v>0.29604160478068697</v>
      </c>
      <c r="T327" s="17">
        <v>0.39507786302895298</v>
      </c>
      <c r="U327" s="17">
        <v>0.32801352731501199</v>
      </c>
      <c r="V327" s="17">
        <v>0.35143704301724099</v>
      </c>
      <c r="W327" s="17">
        <v>0.39066779195054002</v>
      </c>
      <c r="X327" s="17">
        <v>0.32743697937576599</v>
      </c>
      <c r="Y327" s="17">
        <v>0.32512148972692401</v>
      </c>
      <c r="Z327" s="17">
        <v>0.34081012693838802</v>
      </c>
      <c r="AA327" s="17">
        <v>0.360133735470551</v>
      </c>
      <c r="AB327" s="17">
        <v>0.33574754878479901</v>
      </c>
      <c r="AC327" s="17">
        <v>0.365374758606619</v>
      </c>
      <c r="AD327" s="17">
        <v>0.36184367300286702</v>
      </c>
      <c r="AE327" s="17"/>
      <c r="AF327" s="17">
        <v>0.35689054957421101</v>
      </c>
      <c r="AG327" s="17">
        <v>0.369278318918138</v>
      </c>
      <c r="AH327" s="17">
        <v>0.24236727213033299</v>
      </c>
      <c r="AI327" s="17"/>
      <c r="AJ327" s="17">
        <v>0.40697934234851901</v>
      </c>
      <c r="AK327" s="17">
        <v>0.34160734002732401</v>
      </c>
      <c r="AL327" s="17">
        <v>0.391263266562491</v>
      </c>
      <c r="AM327" s="17">
        <v>0.277486620710645</v>
      </c>
      <c r="AN327" s="17">
        <v>0.20363072285077199</v>
      </c>
      <c r="AO327" s="17"/>
      <c r="AP327" s="17">
        <v>0.43587257390173401</v>
      </c>
      <c r="AQ327" s="17">
        <v>0.34314272808443602</v>
      </c>
      <c r="AR327" s="17">
        <v>0.42574980092332398</v>
      </c>
      <c r="AS327" s="17"/>
      <c r="AT327" s="17">
        <v>0.28860408057195103</v>
      </c>
      <c r="AU327" s="17">
        <v>0.37851545394424002</v>
      </c>
      <c r="AV327" s="17">
        <v>0.37977918139553202</v>
      </c>
      <c r="AW327" s="17">
        <v>0.34030001976393498</v>
      </c>
      <c r="AX327" s="17">
        <v>0.28261614931842499</v>
      </c>
      <c r="AY327" s="17"/>
      <c r="AZ327" s="17">
        <v>0.33505386497262901</v>
      </c>
      <c r="BA327" s="17">
        <v>0.32943959835276498</v>
      </c>
      <c r="BB327" s="17">
        <v>0.33624852269059602</v>
      </c>
      <c r="BC327" s="17">
        <v>0.41230558955786101</v>
      </c>
      <c r="BD327" s="17">
        <v>0.303044133846601</v>
      </c>
      <c r="BE327" s="17"/>
      <c r="BF327" s="17">
        <v>0.287919116307778</v>
      </c>
      <c r="BG327" s="17">
        <v>0.341280574606178</v>
      </c>
      <c r="BH327" s="17">
        <v>0.37010724247348697</v>
      </c>
      <c r="BI327" s="17">
        <v>0.39537405062075098</v>
      </c>
      <c r="BJ327" s="17"/>
      <c r="BK327" s="17">
        <v>0.26434191684254699</v>
      </c>
      <c r="BL327" s="17">
        <v>0.30865087752117798</v>
      </c>
      <c r="BM327" s="17">
        <v>0.32836699911880102</v>
      </c>
      <c r="BN327" s="17">
        <v>0.38261996139897803</v>
      </c>
      <c r="BO327" s="17">
        <v>0.37544392317283998</v>
      </c>
      <c r="BP327" s="17"/>
      <c r="BQ327" s="17">
        <v>0.34596020001962802</v>
      </c>
      <c r="BR327" s="17">
        <v>0.346263044314984</v>
      </c>
      <c r="BS327" s="17"/>
      <c r="BT327" s="17">
        <v>0.374921366762</v>
      </c>
      <c r="BU327" s="17">
        <v>0.36792688767675502</v>
      </c>
      <c r="BV327" s="17">
        <v>0.27889344940412097</v>
      </c>
      <c r="BW327" s="17">
        <v>0.30795539965259699</v>
      </c>
      <c r="BX327" s="17">
        <v>0.31308551604323598</v>
      </c>
      <c r="BY327" s="17">
        <v>0.30894838296548</v>
      </c>
    </row>
    <row r="328" spans="2:77" x14ac:dyDescent="0.35">
      <c r="B328" t="s">
        <v>201</v>
      </c>
      <c r="C328" s="17">
        <v>0.29471197942120803</v>
      </c>
      <c r="D328" s="17">
        <v>0.31596810658126301</v>
      </c>
      <c r="E328" s="17">
        <v>0.274305610607328</v>
      </c>
      <c r="F328" s="17"/>
      <c r="G328" s="17">
        <v>0.29177786798611499</v>
      </c>
      <c r="H328" s="17">
        <v>0.260013094523253</v>
      </c>
      <c r="I328" s="17">
        <v>0.31349038002575802</v>
      </c>
      <c r="J328" s="17">
        <v>0.29486776462947201</v>
      </c>
      <c r="K328" s="17">
        <v>0.25507634655836597</v>
      </c>
      <c r="L328" s="17">
        <v>0.33592586521342699</v>
      </c>
      <c r="M328" s="17"/>
      <c r="N328" s="17">
        <v>0.36147093129654001</v>
      </c>
      <c r="O328" s="17">
        <v>0.29887385322403898</v>
      </c>
      <c r="P328" s="17">
        <v>0.25790400885015402</v>
      </c>
      <c r="Q328" s="17">
        <v>0.24932736025045901</v>
      </c>
      <c r="R328" s="17"/>
      <c r="S328" s="17">
        <v>0.32809834252641601</v>
      </c>
      <c r="T328" s="17">
        <v>0.33869616490559901</v>
      </c>
      <c r="U328" s="17">
        <v>0.27625494235043901</v>
      </c>
      <c r="V328" s="17">
        <v>0.26746225292220399</v>
      </c>
      <c r="W328" s="17">
        <v>0.30955493566637399</v>
      </c>
      <c r="X328" s="17">
        <v>0.33799877229131498</v>
      </c>
      <c r="Y328" s="17">
        <v>0.23834749921064999</v>
      </c>
      <c r="Z328" s="17">
        <v>0.30154624144394399</v>
      </c>
      <c r="AA328" s="17">
        <v>0.26970688512170499</v>
      </c>
      <c r="AB328" s="17">
        <v>0.23674558995853601</v>
      </c>
      <c r="AC328" s="17">
        <v>0.290092882906333</v>
      </c>
      <c r="AD328" s="17">
        <v>0.32968876968717797</v>
      </c>
      <c r="AE328" s="17"/>
      <c r="AF328" s="17">
        <v>0.30480756817667698</v>
      </c>
      <c r="AG328" s="17">
        <v>0.29866853080816402</v>
      </c>
      <c r="AH328" s="17">
        <v>0.25599701510641998</v>
      </c>
      <c r="AI328" s="17"/>
      <c r="AJ328" s="17">
        <v>0.37025005966371899</v>
      </c>
      <c r="AK328" s="17">
        <v>0.251864890373102</v>
      </c>
      <c r="AL328" s="17">
        <v>0.286082666029146</v>
      </c>
      <c r="AM328" s="17">
        <v>0.213969087321561</v>
      </c>
      <c r="AN328" s="17">
        <v>0.233968601940274</v>
      </c>
      <c r="AO328" s="17"/>
      <c r="AP328" s="17">
        <v>0.42394928645942798</v>
      </c>
      <c r="AQ328" s="17">
        <v>0.269327009320877</v>
      </c>
      <c r="AR328" s="17">
        <v>0.317997584149734</v>
      </c>
      <c r="AS328" s="17"/>
      <c r="AT328" s="17">
        <v>0.26608438097637599</v>
      </c>
      <c r="AU328" s="17">
        <v>0.28950191066296599</v>
      </c>
      <c r="AV328" s="17">
        <v>0.32394357991638401</v>
      </c>
      <c r="AW328" s="17">
        <v>0.34847358713837301</v>
      </c>
      <c r="AX328" s="17">
        <v>0.29069631086234698</v>
      </c>
      <c r="AY328" s="17"/>
      <c r="AZ328" s="17">
        <v>0.28736655874744699</v>
      </c>
      <c r="BA328" s="17">
        <v>0.277861204236661</v>
      </c>
      <c r="BB328" s="17">
        <v>0.31995725569084199</v>
      </c>
      <c r="BC328" s="17">
        <v>0.33875141552451299</v>
      </c>
      <c r="BD328" s="17">
        <v>0.266320460423765</v>
      </c>
      <c r="BE328" s="17"/>
      <c r="BF328" s="17">
        <v>0.23607490910644099</v>
      </c>
      <c r="BG328" s="17">
        <v>0.289808141333594</v>
      </c>
      <c r="BH328" s="17">
        <v>0.31054689612717201</v>
      </c>
      <c r="BI328" s="17">
        <v>0.36076446943694701</v>
      </c>
      <c r="BJ328" s="17"/>
      <c r="BK328" s="17">
        <v>0.182438364204389</v>
      </c>
      <c r="BL328" s="17">
        <v>0.23516259782089299</v>
      </c>
      <c r="BM328" s="17">
        <v>0.30029495063889799</v>
      </c>
      <c r="BN328" s="17">
        <v>0.31883785410702498</v>
      </c>
      <c r="BO328" s="17">
        <v>0.32817031036616701</v>
      </c>
      <c r="BP328" s="17"/>
      <c r="BQ328" s="17">
        <v>0.28935157528259797</v>
      </c>
      <c r="BR328" s="17">
        <v>0.30197221290319098</v>
      </c>
      <c r="BS328" s="17"/>
      <c r="BT328" s="17">
        <v>0.31692472904977897</v>
      </c>
      <c r="BU328" s="17">
        <v>0.31162852991559298</v>
      </c>
      <c r="BV328" s="17">
        <v>0.21095956190374701</v>
      </c>
      <c r="BW328" s="17">
        <v>0.26890565194549498</v>
      </c>
      <c r="BX328" s="17">
        <v>0.287573068644281</v>
      </c>
      <c r="BY328" s="17">
        <v>0.24413762743915801</v>
      </c>
    </row>
    <row r="329" spans="2:77" x14ac:dyDescent="0.35">
      <c r="B329" t="s">
        <v>209</v>
      </c>
      <c r="C329" s="17">
        <v>0.19827714618043499</v>
      </c>
      <c r="D329" s="17">
        <v>0.19202873466165901</v>
      </c>
      <c r="E329" s="17">
        <v>0.20378136482297299</v>
      </c>
      <c r="F329" s="17"/>
      <c r="G329" s="17">
        <v>0.22728472387922299</v>
      </c>
      <c r="H329" s="17">
        <v>0.20088125420592701</v>
      </c>
      <c r="I329" s="17">
        <v>0.22464661305490299</v>
      </c>
      <c r="J329" s="17">
        <v>0.194247047261459</v>
      </c>
      <c r="K329" s="17">
        <v>0.178525745120483</v>
      </c>
      <c r="L329" s="17">
        <v>0.17196281922995099</v>
      </c>
      <c r="M329" s="17"/>
      <c r="N329" s="17">
        <v>0.22869360292777799</v>
      </c>
      <c r="O329" s="17">
        <v>0.204733202362854</v>
      </c>
      <c r="P329" s="17">
        <v>0.19259883215451201</v>
      </c>
      <c r="Q329" s="17">
        <v>0.16311456880839301</v>
      </c>
      <c r="R329" s="17"/>
      <c r="S329" s="17">
        <v>0.199044417126853</v>
      </c>
      <c r="T329" s="17">
        <v>0.20437466622104</v>
      </c>
      <c r="U329" s="17">
        <v>0.194217859599672</v>
      </c>
      <c r="V329" s="17">
        <v>0.19950131280560701</v>
      </c>
      <c r="W329" s="17">
        <v>0.18873541914894401</v>
      </c>
      <c r="X329" s="17">
        <v>0.190557335277208</v>
      </c>
      <c r="Y329" s="17">
        <v>0.23168258725452401</v>
      </c>
      <c r="Z329" s="17">
        <v>0.13545296891941</v>
      </c>
      <c r="AA329" s="17">
        <v>0.19001464289032499</v>
      </c>
      <c r="AB329" s="17">
        <v>0.22405294758866801</v>
      </c>
      <c r="AC329" s="17">
        <v>0.17273575693691001</v>
      </c>
      <c r="AD329" s="17">
        <v>0.21076814918600401</v>
      </c>
      <c r="AE329" s="17"/>
      <c r="AF329" s="17">
        <v>0.16247458245461699</v>
      </c>
      <c r="AG329" s="17">
        <v>0.23577638469821</v>
      </c>
      <c r="AH329" s="17">
        <v>0.15685857468681599</v>
      </c>
      <c r="AI329" s="17"/>
      <c r="AJ329" s="17">
        <v>0.17794467169016201</v>
      </c>
      <c r="AK329" s="17">
        <v>0.23689374211752001</v>
      </c>
      <c r="AL329" s="17">
        <v>0.24649404378190201</v>
      </c>
      <c r="AM329" s="17">
        <v>0.124263774407869</v>
      </c>
      <c r="AN329" s="17">
        <v>0.13878570399625101</v>
      </c>
      <c r="AO329" s="17"/>
      <c r="AP329" s="17">
        <v>0.18215709076668299</v>
      </c>
      <c r="AQ329" s="17">
        <v>0.22977967662950899</v>
      </c>
      <c r="AR329" s="17">
        <v>0.28430018182523997</v>
      </c>
      <c r="AS329" s="17"/>
      <c r="AT329" s="17">
        <v>0.14321933817791299</v>
      </c>
      <c r="AU329" s="17">
        <v>0.20384714053219599</v>
      </c>
      <c r="AV329" s="17">
        <v>0.23567974126256999</v>
      </c>
      <c r="AW329" s="17">
        <v>0.20682644987163001</v>
      </c>
      <c r="AX329" s="17">
        <v>0.26437551908007301</v>
      </c>
      <c r="AY329" s="17"/>
      <c r="AZ329" s="17">
        <v>0.201751154524828</v>
      </c>
      <c r="BA329" s="17">
        <v>0.18781698721825299</v>
      </c>
      <c r="BB329" s="17">
        <v>0.278438661749912</v>
      </c>
      <c r="BC329" s="17">
        <v>0.17965549623716801</v>
      </c>
      <c r="BD329" s="17">
        <v>0.206194927910889</v>
      </c>
      <c r="BE329" s="17"/>
      <c r="BF329" s="17">
        <v>0.169745709888173</v>
      </c>
      <c r="BG329" s="17">
        <v>0.18838248606754901</v>
      </c>
      <c r="BH329" s="17">
        <v>0.209144830042752</v>
      </c>
      <c r="BI329" s="17">
        <v>0.23994125957069701</v>
      </c>
      <c r="BJ329" s="17"/>
      <c r="BK329" s="17">
        <v>0.19857947721266</v>
      </c>
      <c r="BL329" s="17">
        <v>0.21362089297130499</v>
      </c>
      <c r="BM329" s="17">
        <v>0.199995401976272</v>
      </c>
      <c r="BN329" s="17">
        <v>0.19010937802658801</v>
      </c>
      <c r="BO329" s="17">
        <v>0.19604260510695601</v>
      </c>
      <c r="BP329" s="17"/>
      <c r="BQ329" s="17">
        <v>0.192949315998274</v>
      </c>
      <c r="BR329" s="17">
        <v>0.20549326087526301</v>
      </c>
      <c r="BS329" s="17"/>
      <c r="BT329" s="17">
        <v>0.18853724500041599</v>
      </c>
      <c r="BU329" s="17">
        <v>0.21002327967888901</v>
      </c>
      <c r="BV329" s="17">
        <v>0.17692105410440001</v>
      </c>
      <c r="BW329" s="17">
        <v>0.19710544246096601</v>
      </c>
      <c r="BX329" s="17">
        <v>0.21465957978150599</v>
      </c>
      <c r="BY329" s="17">
        <v>0.185780305305383</v>
      </c>
    </row>
    <row r="330" spans="2:77" x14ac:dyDescent="0.35">
      <c r="B330" t="s">
        <v>199</v>
      </c>
      <c r="C330" s="17">
        <v>0.18650752463081499</v>
      </c>
      <c r="D330" s="17">
        <v>0.19464399310174901</v>
      </c>
      <c r="E330" s="17">
        <v>0.17873551251146599</v>
      </c>
      <c r="F330" s="17"/>
      <c r="G330" s="17">
        <v>0.16373990342568601</v>
      </c>
      <c r="H330" s="17">
        <v>0.145788750138308</v>
      </c>
      <c r="I330" s="17">
        <v>0.18392916426651501</v>
      </c>
      <c r="J330" s="17">
        <v>0.16684530719315799</v>
      </c>
      <c r="K330" s="17">
        <v>0.19517509947650599</v>
      </c>
      <c r="L330" s="17">
        <v>0.24695426385559499</v>
      </c>
      <c r="M330" s="17"/>
      <c r="N330" s="17">
        <v>0.17937545120523801</v>
      </c>
      <c r="O330" s="17">
        <v>0.172851459818093</v>
      </c>
      <c r="P330" s="17">
        <v>0.22189294902053799</v>
      </c>
      <c r="Q330" s="17">
        <v>0.17761203059425201</v>
      </c>
      <c r="R330" s="17"/>
      <c r="S330" s="17">
        <v>0.188322862052444</v>
      </c>
      <c r="T330" s="17">
        <v>0.16441034031077101</v>
      </c>
      <c r="U330" s="17">
        <v>0.18974782107837099</v>
      </c>
      <c r="V330" s="17">
        <v>0.22061866020069301</v>
      </c>
      <c r="W330" s="17">
        <v>0.21454296891086599</v>
      </c>
      <c r="X330" s="17">
        <v>0.202729954790422</v>
      </c>
      <c r="Y330" s="17">
        <v>0.18321759706367499</v>
      </c>
      <c r="Z330" s="17">
        <v>0.20956724210674299</v>
      </c>
      <c r="AA330" s="17">
        <v>0.178024784976751</v>
      </c>
      <c r="AB330" s="17">
        <v>0.14930552186691401</v>
      </c>
      <c r="AC330" s="17">
        <v>0.16132455785518701</v>
      </c>
      <c r="AD330" s="17">
        <v>0.211321949888084</v>
      </c>
      <c r="AE330" s="17"/>
      <c r="AF330" s="17">
        <v>0.21907830440075701</v>
      </c>
      <c r="AG330" s="17">
        <v>0.176853142841081</v>
      </c>
      <c r="AH330" s="17">
        <v>0.15656724993509499</v>
      </c>
      <c r="AI330" s="17"/>
      <c r="AJ330" s="17">
        <v>0.273756666087557</v>
      </c>
      <c r="AK330" s="17">
        <v>0.133167092164826</v>
      </c>
      <c r="AL330" s="17">
        <v>0.19173214050366</v>
      </c>
      <c r="AM330" s="17">
        <v>0.13906532370979099</v>
      </c>
      <c r="AN330" s="17">
        <v>0.156659703062831</v>
      </c>
      <c r="AO330" s="17"/>
      <c r="AP330" s="17">
        <v>0.343206888115756</v>
      </c>
      <c r="AQ330" s="17">
        <v>0.133855337893828</v>
      </c>
      <c r="AR330" s="17">
        <v>0.17115444732994201</v>
      </c>
      <c r="AS330" s="17"/>
      <c r="AT330" s="17">
        <v>0.19413720130700199</v>
      </c>
      <c r="AU330" s="17">
        <v>0.18378719981955299</v>
      </c>
      <c r="AV330" s="17">
        <v>0.165481180315661</v>
      </c>
      <c r="AW330" s="17">
        <v>0.19326561518847901</v>
      </c>
      <c r="AX330" s="17">
        <v>0.21882178893895499</v>
      </c>
      <c r="AY330" s="17"/>
      <c r="AZ330" s="17">
        <v>0.17755997199078499</v>
      </c>
      <c r="BA330" s="17">
        <v>0.17548842724869801</v>
      </c>
      <c r="BB330" s="17">
        <v>0.14656719116986899</v>
      </c>
      <c r="BC330" s="17">
        <v>0.23907668944913099</v>
      </c>
      <c r="BD330" s="17">
        <v>0.16371110178128301</v>
      </c>
      <c r="BE330" s="17"/>
      <c r="BF330" s="17">
        <v>0.17542098949582199</v>
      </c>
      <c r="BG330" s="17">
        <v>0.202875535157614</v>
      </c>
      <c r="BH330" s="17">
        <v>0.16978529404689099</v>
      </c>
      <c r="BI330" s="17">
        <v>0.194665374546517</v>
      </c>
      <c r="BJ330" s="17"/>
      <c r="BK330" s="17">
        <v>0.11633840826820301</v>
      </c>
      <c r="BL330" s="17">
        <v>0.119390478077694</v>
      </c>
      <c r="BM330" s="17">
        <v>0.188738121097388</v>
      </c>
      <c r="BN330" s="17">
        <v>0.20660626276729299</v>
      </c>
      <c r="BO330" s="17">
        <v>0.25496980018778698</v>
      </c>
      <c r="BP330" s="17"/>
      <c r="BQ330" s="17">
        <v>0.20360202644984299</v>
      </c>
      <c r="BR330" s="17">
        <v>0.163354405713832</v>
      </c>
      <c r="BS330" s="17"/>
      <c r="BT330" s="17">
        <v>0.218617276174708</v>
      </c>
      <c r="BU330" s="17">
        <v>0.18257586976359699</v>
      </c>
      <c r="BV330" s="17">
        <v>0.14644542495343801</v>
      </c>
      <c r="BW330" s="17">
        <v>0.18316639587556799</v>
      </c>
      <c r="BX330" s="17">
        <v>0.156761878889533</v>
      </c>
      <c r="BY330" s="17">
        <v>0.14237732729826899</v>
      </c>
    </row>
    <row r="331" spans="2:77" x14ac:dyDescent="0.35">
      <c r="B331" t="s">
        <v>145</v>
      </c>
      <c r="C331" s="17">
        <v>0.159686434305671</v>
      </c>
      <c r="D331" s="17">
        <v>0.13449716194060499</v>
      </c>
      <c r="E331" s="17">
        <v>0.18486614959555001</v>
      </c>
      <c r="F331" s="17"/>
      <c r="G331" s="17">
        <v>0.133753531811031</v>
      </c>
      <c r="H331" s="17">
        <v>0.13657022456137699</v>
      </c>
      <c r="I331" s="17">
        <v>0.15247747092560501</v>
      </c>
      <c r="J331" s="17">
        <v>0.15953186961002999</v>
      </c>
      <c r="K331" s="17">
        <v>0.18085747694989801</v>
      </c>
      <c r="L331" s="17">
        <v>0.18750250216737099</v>
      </c>
      <c r="M331" s="17"/>
      <c r="N331" s="17">
        <v>0.115333535917478</v>
      </c>
      <c r="O331" s="17">
        <v>0.16402219664366099</v>
      </c>
      <c r="P331" s="17">
        <v>0.163364463309702</v>
      </c>
      <c r="Q331" s="17">
        <v>0.19921733478907599</v>
      </c>
      <c r="R331" s="17"/>
      <c r="S331" s="17">
        <v>0.13975326071991401</v>
      </c>
      <c r="T331" s="17">
        <v>0.162088584967257</v>
      </c>
      <c r="U331" s="17">
        <v>0.156757156082413</v>
      </c>
      <c r="V331" s="17">
        <v>0.165822998542206</v>
      </c>
      <c r="W331" s="17">
        <v>0.13852378025474901</v>
      </c>
      <c r="X331" s="17">
        <v>0.15880095424742499</v>
      </c>
      <c r="Y331" s="17">
        <v>0.1747330814867</v>
      </c>
      <c r="Z331" s="17">
        <v>0.18955823600754801</v>
      </c>
      <c r="AA331" s="17">
        <v>0.13971684393487299</v>
      </c>
      <c r="AB331" s="17">
        <v>0.16225329728321899</v>
      </c>
      <c r="AC331" s="17">
        <v>0.20115303037478099</v>
      </c>
      <c r="AD331" s="17">
        <v>0.20051917883594</v>
      </c>
      <c r="AE331" s="17"/>
      <c r="AF331" s="17">
        <v>0.158990191586109</v>
      </c>
      <c r="AG331" s="17">
        <v>0.14080712542287199</v>
      </c>
      <c r="AH331" s="17">
        <v>0.209079107908344</v>
      </c>
      <c r="AI331" s="17"/>
      <c r="AJ331" s="17">
        <v>0.12773708248816401</v>
      </c>
      <c r="AK331" s="17">
        <v>0.13563183781722801</v>
      </c>
      <c r="AL331" s="17">
        <v>0.16203368195412499</v>
      </c>
      <c r="AM331" s="17">
        <v>0.20427335173724701</v>
      </c>
      <c r="AN331" s="17">
        <v>0.233457234746519</v>
      </c>
      <c r="AO331" s="17"/>
      <c r="AP331" s="17">
        <v>8.5591258971511999E-2</v>
      </c>
      <c r="AQ331" s="17">
        <v>0.133801974181425</v>
      </c>
      <c r="AR331" s="17">
        <v>0.10659473960566</v>
      </c>
      <c r="AS331" s="17"/>
      <c r="AT331" s="17">
        <v>0.203435438286592</v>
      </c>
      <c r="AU331" s="17">
        <v>0.155590713300442</v>
      </c>
      <c r="AV331" s="17">
        <v>0.13900010599829901</v>
      </c>
      <c r="AW331" s="17">
        <v>0.111757133816073</v>
      </c>
      <c r="AX331" s="17">
        <v>9.1463728150724802E-2</v>
      </c>
      <c r="AY331" s="17"/>
      <c r="AZ331" s="17">
        <v>0.12333004308742999</v>
      </c>
      <c r="BA331" s="17">
        <v>0.17638201437061701</v>
      </c>
      <c r="BB331" s="17">
        <v>0.216513708001105</v>
      </c>
      <c r="BC331" s="17">
        <v>0.17980917194736001</v>
      </c>
      <c r="BD331" s="17">
        <v>0.21803339980508499</v>
      </c>
      <c r="BE331" s="17"/>
      <c r="BF331" s="17">
        <v>0.20957166016220599</v>
      </c>
      <c r="BG331" s="17">
        <v>0.16180042195752001</v>
      </c>
      <c r="BH331" s="17">
        <v>0.141996831878098</v>
      </c>
      <c r="BI331" s="17">
        <v>9.2537574847486107E-2</v>
      </c>
      <c r="BJ331" s="17"/>
      <c r="BK331" s="17">
        <v>0.157972030959216</v>
      </c>
      <c r="BL331" s="17">
        <v>0.161138601863757</v>
      </c>
      <c r="BM331" s="17">
        <v>0.17708513229400399</v>
      </c>
      <c r="BN331" s="17">
        <v>0.15197643963285901</v>
      </c>
      <c r="BO331" s="17">
        <v>0.1057995829442</v>
      </c>
      <c r="BP331" s="17"/>
      <c r="BQ331" s="17">
        <v>0.15653354096053601</v>
      </c>
      <c r="BR331" s="17">
        <v>0.163956773115499</v>
      </c>
      <c r="BS331" s="17"/>
      <c r="BT331" s="17">
        <v>0.17386688443928999</v>
      </c>
      <c r="BU331" s="17">
        <v>0.13568621319850899</v>
      </c>
      <c r="BV331" s="17">
        <v>0.20340145613327501</v>
      </c>
      <c r="BW331" s="17">
        <v>0.13708851514367401</v>
      </c>
      <c r="BX331" s="17">
        <v>0.14645596942269301</v>
      </c>
      <c r="BY331" s="17">
        <v>0.19616371869202101</v>
      </c>
    </row>
    <row r="332" spans="2:77" x14ac:dyDescent="0.35">
      <c r="B332" t="s">
        <v>200</v>
      </c>
      <c r="C332" s="17">
        <v>0.15810497057664</v>
      </c>
      <c r="D332" s="17">
        <v>0.17390346903874501</v>
      </c>
      <c r="E332" s="17">
        <v>0.14319938019992301</v>
      </c>
      <c r="F332" s="17"/>
      <c r="G332" s="17">
        <v>0.13304398816159499</v>
      </c>
      <c r="H332" s="17">
        <v>0.133652537444998</v>
      </c>
      <c r="I332" s="17">
        <v>0.192324730715837</v>
      </c>
      <c r="J332" s="17">
        <v>0.161279344458747</v>
      </c>
      <c r="K332" s="17">
        <v>0.14559277824264799</v>
      </c>
      <c r="L332" s="17">
        <v>0.17265977978566499</v>
      </c>
      <c r="M332" s="17"/>
      <c r="N332" s="17">
        <v>0.14540370364570099</v>
      </c>
      <c r="O332" s="17">
        <v>0.153093289296936</v>
      </c>
      <c r="P332" s="17">
        <v>0.159989882179463</v>
      </c>
      <c r="Q332" s="17">
        <v>0.17670191205698499</v>
      </c>
      <c r="R332" s="17"/>
      <c r="S332" s="17">
        <v>0.16732651383476599</v>
      </c>
      <c r="T332" s="17">
        <v>0.14018312078679501</v>
      </c>
      <c r="U332" s="17">
        <v>0.17240737514069099</v>
      </c>
      <c r="V332" s="17">
        <v>0.195358344548626</v>
      </c>
      <c r="W332" s="17">
        <v>0.16927268559904099</v>
      </c>
      <c r="X332" s="17">
        <v>0.19644433936969499</v>
      </c>
      <c r="Y332" s="17">
        <v>0.170534062316752</v>
      </c>
      <c r="Z332" s="17">
        <v>0.159395204222888</v>
      </c>
      <c r="AA332" s="17">
        <v>0.13568109347961399</v>
      </c>
      <c r="AB332" s="17">
        <v>0.105022088682602</v>
      </c>
      <c r="AC332" s="17">
        <v>0.13672723813451701</v>
      </c>
      <c r="AD332" s="17">
        <v>0.14373149526580201</v>
      </c>
      <c r="AE332" s="17"/>
      <c r="AF332" s="17">
        <v>0.184008075751602</v>
      </c>
      <c r="AG332" s="17">
        <v>0.14241653656488201</v>
      </c>
      <c r="AH332" s="17">
        <v>0.157126566482053</v>
      </c>
      <c r="AI332" s="17"/>
      <c r="AJ332" s="17">
        <v>0.22507941825187999</v>
      </c>
      <c r="AK332" s="17">
        <v>0.112474761778249</v>
      </c>
      <c r="AL332" s="17">
        <v>0.14124634584765999</v>
      </c>
      <c r="AM332" s="17">
        <v>8.2547050626376003E-2</v>
      </c>
      <c r="AN332" s="17">
        <v>0.15017358988451701</v>
      </c>
      <c r="AO332" s="17"/>
      <c r="AP332" s="17">
        <v>0.29615448845498599</v>
      </c>
      <c r="AQ332" s="17">
        <v>0.12091871890894899</v>
      </c>
      <c r="AR332" s="17">
        <v>0.140969307744963</v>
      </c>
      <c r="AS332" s="17"/>
      <c r="AT332" s="17">
        <v>0.19272036980714599</v>
      </c>
      <c r="AU332" s="17">
        <v>0.158014880848344</v>
      </c>
      <c r="AV332" s="17">
        <v>0.12998924302178</v>
      </c>
      <c r="AW332" s="17">
        <v>0.166480681902167</v>
      </c>
      <c r="AX332" s="17">
        <v>0.113967707309308</v>
      </c>
      <c r="AY332" s="17"/>
      <c r="AZ332" s="17">
        <v>0.17396876582540299</v>
      </c>
      <c r="BA332" s="17">
        <v>0.15274365948083701</v>
      </c>
      <c r="BB332" s="17">
        <v>0.101669851462033</v>
      </c>
      <c r="BC332" s="17">
        <v>0.15807444277817101</v>
      </c>
      <c r="BD332" s="17">
        <v>0.12819779806702</v>
      </c>
      <c r="BE332" s="17"/>
      <c r="BF332" s="17">
        <v>0.156197892425707</v>
      </c>
      <c r="BG332" s="17">
        <v>0.16863110154018199</v>
      </c>
      <c r="BH332" s="17">
        <v>0.16637569398955601</v>
      </c>
      <c r="BI332" s="17">
        <v>0.153156932712111</v>
      </c>
      <c r="BJ332" s="17"/>
      <c r="BK332" s="17">
        <v>0.144927471118241</v>
      </c>
      <c r="BL332" s="17">
        <v>0.14512609149136901</v>
      </c>
      <c r="BM332" s="17">
        <v>0.15407475194033399</v>
      </c>
      <c r="BN332" s="17">
        <v>0.16358310272728799</v>
      </c>
      <c r="BO332" s="17">
        <v>0.186281370208248</v>
      </c>
      <c r="BP332" s="17"/>
      <c r="BQ332" s="17">
        <v>0.16817234249613999</v>
      </c>
      <c r="BR332" s="17">
        <v>0.144469530263649</v>
      </c>
      <c r="BS332" s="17"/>
      <c r="BT332" s="17">
        <v>0.16759598026582501</v>
      </c>
      <c r="BU332" s="17">
        <v>0.15206036257989899</v>
      </c>
      <c r="BV332" s="17">
        <v>0.152164156557308</v>
      </c>
      <c r="BW332" s="17">
        <v>0.15517740488135301</v>
      </c>
      <c r="BX332" s="17">
        <v>0.16556105036455801</v>
      </c>
      <c r="BY332" s="17">
        <v>9.2990163236402398E-2</v>
      </c>
    </row>
    <row r="333" spans="2:77" x14ac:dyDescent="0.35">
      <c r="B333" t="s">
        <v>206</v>
      </c>
      <c r="C333" s="17">
        <v>0.140073027291683</v>
      </c>
      <c r="D333" s="17">
        <v>0.167248075553633</v>
      </c>
      <c r="E333" s="17">
        <v>0.11340566985549499</v>
      </c>
      <c r="F333" s="17"/>
      <c r="G333" s="17">
        <v>0.13450417547288701</v>
      </c>
      <c r="H333" s="17">
        <v>0.13424517362347099</v>
      </c>
      <c r="I333" s="17">
        <v>0.12886662735934801</v>
      </c>
      <c r="J333" s="17">
        <v>0.12681031507820201</v>
      </c>
      <c r="K333" s="17">
        <v>0.16802351721283901</v>
      </c>
      <c r="L333" s="17">
        <v>0.149694303451163</v>
      </c>
      <c r="M333" s="17"/>
      <c r="N333" s="17">
        <v>0.177808283296672</v>
      </c>
      <c r="O333" s="17">
        <v>0.156371300608217</v>
      </c>
      <c r="P333" s="17">
        <v>0.120872803552164</v>
      </c>
      <c r="Q333" s="17">
        <v>0.10006531257849299</v>
      </c>
      <c r="R333" s="17"/>
      <c r="S333" s="17">
        <v>0.172032140925819</v>
      </c>
      <c r="T333" s="17">
        <v>0.12655703939406901</v>
      </c>
      <c r="U333" s="17">
        <v>0.113276135238007</v>
      </c>
      <c r="V333" s="17">
        <v>0.13050825596839699</v>
      </c>
      <c r="W333" s="17">
        <v>0.17854072510525501</v>
      </c>
      <c r="X333" s="17">
        <v>0.15709439642184</v>
      </c>
      <c r="Y333" s="17">
        <v>0.11667473410833901</v>
      </c>
      <c r="Z333" s="17">
        <v>0.123435583862315</v>
      </c>
      <c r="AA333" s="17">
        <v>0.15790134975557901</v>
      </c>
      <c r="AB333" s="17">
        <v>0.123075731156622</v>
      </c>
      <c r="AC333" s="17">
        <v>9.4341164063250604E-2</v>
      </c>
      <c r="AD333" s="17">
        <v>0.155115556821078</v>
      </c>
      <c r="AE333" s="17"/>
      <c r="AF333" s="17">
        <v>0.14492238217973</v>
      </c>
      <c r="AG333" s="17">
        <v>0.146074820403232</v>
      </c>
      <c r="AH333" s="17">
        <v>0.116945423560506</v>
      </c>
      <c r="AI333" s="17"/>
      <c r="AJ333" s="17">
        <v>0.172517302845829</v>
      </c>
      <c r="AK333" s="17">
        <v>0.12100435553955401</v>
      </c>
      <c r="AL333" s="17">
        <v>0.187575342327921</v>
      </c>
      <c r="AM333" s="17">
        <v>0.10025511934114301</v>
      </c>
      <c r="AN333" s="17">
        <v>0.107800700458591</v>
      </c>
      <c r="AO333" s="17"/>
      <c r="AP333" s="17">
        <v>0.20168173585868199</v>
      </c>
      <c r="AQ333" s="17">
        <v>0.13192480457601999</v>
      </c>
      <c r="AR333" s="17">
        <v>0.159762827760597</v>
      </c>
      <c r="AS333" s="17"/>
      <c r="AT333" s="17">
        <v>0.123596997498547</v>
      </c>
      <c r="AU333" s="17">
        <v>0.13910896811273499</v>
      </c>
      <c r="AV333" s="17">
        <v>0.15115167606802801</v>
      </c>
      <c r="AW333" s="17">
        <v>0.17285558704134099</v>
      </c>
      <c r="AX333" s="17">
        <v>0.119760007201296</v>
      </c>
      <c r="AY333" s="17"/>
      <c r="AZ333" s="17">
        <v>0.165938930057241</v>
      </c>
      <c r="BA333" s="17">
        <v>0.11845701586027001</v>
      </c>
      <c r="BB333" s="17">
        <v>9.2122462718929002E-2</v>
      </c>
      <c r="BC333" s="17">
        <v>0.15004010848386601</v>
      </c>
      <c r="BD333" s="17">
        <v>7.3764250297087802E-2</v>
      </c>
      <c r="BE333" s="17"/>
      <c r="BF333" s="17">
        <v>9.07555437230637E-2</v>
      </c>
      <c r="BG333" s="17">
        <v>0.136996889701616</v>
      </c>
      <c r="BH333" s="17">
        <v>0.150005823946637</v>
      </c>
      <c r="BI333" s="17">
        <v>0.202118699525169</v>
      </c>
      <c r="BJ333" s="17"/>
      <c r="BK333" s="17">
        <v>9.4528693517384896E-2</v>
      </c>
      <c r="BL333" s="17">
        <v>0.101517787989992</v>
      </c>
      <c r="BM333" s="17">
        <v>0.111629893272787</v>
      </c>
      <c r="BN333" s="17">
        <v>0.17671785785722099</v>
      </c>
      <c r="BO333" s="17">
        <v>0.21029115561227901</v>
      </c>
      <c r="BP333" s="17"/>
      <c r="BQ333" s="17">
        <v>0.14634135141493501</v>
      </c>
      <c r="BR333" s="17">
        <v>0.13158308968646501</v>
      </c>
      <c r="BS333" s="17"/>
      <c r="BT333" s="17">
        <v>0.14670794802686801</v>
      </c>
      <c r="BU333" s="17">
        <v>0.16788246923556899</v>
      </c>
      <c r="BV333" s="17">
        <v>9.8316957855822507E-2</v>
      </c>
      <c r="BW333" s="17">
        <v>0.126442605814436</v>
      </c>
      <c r="BX333" s="17">
        <v>0.12539310945830501</v>
      </c>
      <c r="BY333" s="17">
        <v>7.5077676901982804E-2</v>
      </c>
    </row>
    <row r="334" spans="2:77" x14ac:dyDescent="0.35">
      <c r="B334" t="s">
        <v>207</v>
      </c>
      <c r="C334" s="17">
        <v>0.11738737818126101</v>
      </c>
      <c r="D334" s="17">
        <v>0.126132176062071</v>
      </c>
      <c r="E334" s="17">
        <v>0.108153741839378</v>
      </c>
      <c r="F334" s="17"/>
      <c r="G334" s="17">
        <v>0.15952793332100301</v>
      </c>
      <c r="H334" s="17">
        <v>0.137470265663866</v>
      </c>
      <c r="I334" s="17">
        <v>0.13664702156345501</v>
      </c>
      <c r="J334" s="17">
        <v>9.7507882426532605E-2</v>
      </c>
      <c r="K334" s="17">
        <v>8.9218014147862096E-2</v>
      </c>
      <c r="L334" s="17">
        <v>9.2449530209463102E-2</v>
      </c>
      <c r="M334" s="17"/>
      <c r="N334" s="17">
        <v>0.13762545419984901</v>
      </c>
      <c r="O334" s="17">
        <v>9.4958496922491406E-2</v>
      </c>
      <c r="P334" s="17">
        <v>0.13124994653129499</v>
      </c>
      <c r="Q334" s="17">
        <v>0.10448905340055201</v>
      </c>
      <c r="R334" s="17"/>
      <c r="S334" s="17">
        <v>0.16388665600810001</v>
      </c>
      <c r="T334" s="17">
        <v>0.116987455478776</v>
      </c>
      <c r="U334" s="17">
        <v>0.100771308208235</v>
      </c>
      <c r="V334" s="17">
        <v>0.14263293935615301</v>
      </c>
      <c r="W334" s="17">
        <v>0.11845476051392401</v>
      </c>
      <c r="X334" s="17">
        <v>0.12859515412382899</v>
      </c>
      <c r="Y334" s="17">
        <v>0.10753722359310799</v>
      </c>
      <c r="Z334" s="17">
        <v>0.10864872071069299</v>
      </c>
      <c r="AA334" s="17">
        <v>0.10463748183827799</v>
      </c>
      <c r="AB334" s="17">
        <v>0.10404411027964899</v>
      </c>
      <c r="AC334" s="17">
        <v>6.3346785062984898E-2</v>
      </c>
      <c r="AD334" s="17">
        <v>4.90832580383124E-2</v>
      </c>
      <c r="AE334" s="17"/>
      <c r="AF334" s="17">
        <v>0.109447124784169</v>
      </c>
      <c r="AG334" s="17">
        <v>0.120342944027969</v>
      </c>
      <c r="AH334" s="17">
        <v>0.120997621628656</v>
      </c>
      <c r="AI334" s="17"/>
      <c r="AJ334" s="17">
        <v>0.13051585144575401</v>
      </c>
      <c r="AK334" s="17">
        <v>0.118038324198418</v>
      </c>
      <c r="AL334" s="17">
        <v>0.12404282186618</v>
      </c>
      <c r="AM334" s="17">
        <v>7.48510888684287E-2</v>
      </c>
      <c r="AN334" s="17">
        <v>0.10134227684416</v>
      </c>
      <c r="AO334" s="17"/>
      <c r="AP334" s="17">
        <v>0.176738805007538</v>
      </c>
      <c r="AQ334" s="17">
        <v>0.117269919467657</v>
      </c>
      <c r="AR334" s="17">
        <v>0.139489962815812</v>
      </c>
      <c r="AS334" s="17"/>
      <c r="AT334" s="17">
        <v>9.9504241736493595E-2</v>
      </c>
      <c r="AU334" s="17">
        <v>0.128504418559308</v>
      </c>
      <c r="AV334" s="17">
        <v>0.12005845122695601</v>
      </c>
      <c r="AW334" s="17">
        <v>0.137061470054468</v>
      </c>
      <c r="AX334" s="17">
        <v>0.16928559792509701</v>
      </c>
      <c r="AY334" s="17"/>
      <c r="AZ334" s="17">
        <v>0.13690599478458201</v>
      </c>
      <c r="BA334" s="17">
        <v>0.110819306719324</v>
      </c>
      <c r="BB334" s="17">
        <v>0.13111202595765101</v>
      </c>
      <c r="BC334" s="17">
        <v>9.4896031053500696E-2</v>
      </c>
      <c r="BD334" s="17">
        <v>8.7163500350901896E-2</v>
      </c>
      <c r="BE334" s="17"/>
      <c r="BF334" s="17">
        <v>0.109047129838832</v>
      </c>
      <c r="BG334" s="17">
        <v>0.11532480247841601</v>
      </c>
      <c r="BH334" s="17">
        <v>0.118203023201273</v>
      </c>
      <c r="BI334" s="17">
        <v>0.13478759514876601</v>
      </c>
      <c r="BJ334" s="17"/>
      <c r="BK334" s="17">
        <v>8.4859227985377095E-2</v>
      </c>
      <c r="BL334" s="17">
        <v>9.3113462295856098E-2</v>
      </c>
      <c r="BM334" s="17">
        <v>0.113714813175106</v>
      </c>
      <c r="BN334" s="17">
        <v>0.13024349323954601</v>
      </c>
      <c r="BO334" s="17">
        <v>0.14069823862898201</v>
      </c>
      <c r="BP334" s="17"/>
      <c r="BQ334" s="17">
        <v>0.118063317823731</v>
      </c>
      <c r="BR334" s="17">
        <v>0.116471872652729</v>
      </c>
      <c r="BS334" s="17"/>
      <c r="BT334" s="17">
        <v>0.105741507987285</v>
      </c>
      <c r="BU334" s="17">
        <v>0.12896138278281399</v>
      </c>
      <c r="BV334" s="17">
        <v>0.117705680306476</v>
      </c>
      <c r="BW334" s="17">
        <v>0.12148791856966901</v>
      </c>
      <c r="BX334" s="17">
        <v>0.117999342868557</v>
      </c>
      <c r="BY334" s="17">
        <v>0.15442215828845901</v>
      </c>
    </row>
    <row r="335" spans="2:77" x14ac:dyDescent="0.35">
      <c r="B335" t="s">
        <v>205</v>
      </c>
      <c r="C335" s="17">
        <v>0.111453359981895</v>
      </c>
      <c r="D335" s="17">
        <v>0.113324628431308</v>
      </c>
      <c r="E335" s="17">
        <v>0.109900762643693</v>
      </c>
      <c r="F335" s="17"/>
      <c r="G335" s="17">
        <v>0.115386155273666</v>
      </c>
      <c r="H335" s="17">
        <v>0.130638824434268</v>
      </c>
      <c r="I335" s="17">
        <v>0.122832569167507</v>
      </c>
      <c r="J335" s="17">
        <v>9.8807989832785395E-2</v>
      </c>
      <c r="K335" s="17">
        <v>0.110535202158328</v>
      </c>
      <c r="L335" s="17">
        <v>9.4974889257233797E-2</v>
      </c>
      <c r="M335" s="17"/>
      <c r="N335" s="17">
        <v>0.11227578869992801</v>
      </c>
      <c r="O335" s="17">
        <v>9.4784234141897697E-2</v>
      </c>
      <c r="P335" s="17">
        <v>0.140103301762035</v>
      </c>
      <c r="Q335" s="17">
        <v>0.103156628686981</v>
      </c>
      <c r="R335" s="17"/>
      <c r="S335" s="17">
        <v>0.10957403788320901</v>
      </c>
      <c r="T335" s="17">
        <v>0.106649940526447</v>
      </c>
      <c r="U335" s="17">
        <v>0.103211350632205</v>
      </c>
      <c r="V335" s="17">
        <v>0.12907061411913001</v>
      </c>
      <c r="W335" s="17">
        <v>0.114224237372808</v>
      </c>
      <c r="X335" s="17">
        <v>0.10432030509816</v>
      </c>
      <c r="Y335" s="17">
        <v>0.11383421504541701</v>
      </c>
      <c r="Z335" s="17">
        <v>0.11254872240121901</v>
      </c>
      <c r="AA335" s="17">
        <v>0.110147343328606</v>
      </c>
      <c r="AB335" s="17">
        <v>0.108372987027954</v>
      </c>
      <c r="AC335" s="17">
        <v>0.125705319237741</v>
      </c>
      <c r="AD335" s="17">
        <v>0.10759298551235</v>
      </c>
      <c r="AE335" s="17"/>
      <c r="AF335" s="17">
        <v>0.118526094930268</v>
      </c>
      <c r="AG335" s="17">
        <v>0.112600763444898</v>
      </c>
      <c r="AH335" s="17">
        <v>9.0627047513941503E-2</v>
      </c>
      <c r="AI335" s="17"/>
      <c r="AJ335" s="17">
        <v>0.12878304112417499</v>
      </c>
      <c r="AK335" s="17">
        <v>0.12505526428450001</v>
      </c>
      <c r="AL335" s="17">
        <v>9.9002473128946195E-2</v>
      </c>
      <c r="AM335" s="17">
        <v>4.8035136173809098E-2</v>
      </c>
      <c r="AN335" s="17">
        <v>8.7973808915945098E-2</v>
      </c>
      <c r="AO335" s="17"/>
      <c r="AP335" s="17">
        <v>0.13802472462632001</v>
      </c>
      <c r="AQ335" s="17">
        <v>0.117008124073648</v>
      </c>
      <c r="AR335" s="17">
        <v>0.12773075056135499</v>
      </c>
      <c r="AS335" s="17"/>
      <c r="AT335" s="17">
        <v>0.10167550952030099</v>
      </c>
      <c r="AU335" s="17">
        <v>0.12251519153149699</v>
      </c>
      <c r="AV335" s="17">
        <v>0.10553077800335001</v>
      </c>
      <c r="AW335" s="17">
        <v>0.112495632699325</v>
      </c>
      <c r="AX335" s="17">
        <v>0.12814804076667999</v>
      </c>
      <c r="AY335" s="17"/>
      <c r="AZ335" s="17">
        <v>0.13328377699418201</v>
      </c>
      <c r="BA335" s="17">
        <v>0.102663850219628</v>
      </c>
      <c r="BB335" s="17">
        <v>3.6737064180399001E-2</v>
      </c>
      <c r="BC335" s="17">
        <v>9.3490245910133898E-2</v>
      </c>
      <c r="BD335" s="17">
        <v>0.10084515494202</v>
      </c>
      <c r="BE335" s="17"/>
      <c r="BF335" s="17">
        <v>8.4071598314870599E-2</v>
      </c>
      <c r="BG335" s="17">
        <v>0.122290496154841</v>
      </c>
      <c r="BH335" s="17">
        <v>0.13433961901709299</v>
      </c>
      <c r="BI335" s="17">
        <v>0.107111645021924</v>
      </c>
      <c r="BJ335" s="17"/>
      <c r="BK335" s="17">
        <v>0.10469227267338101</v>
      </c>
      <c r="BL335" s="17">
        <v>9.7112854367530296E-2</v>
      </c>
      <c r="BM335" s="17">
        <v>0.10895438057982799</v>
      </c>
      <c r="BN335" s="17">
        <v>0.120621481024671</v>
      </c>
      <c r="BO335" s="17">
        <v>0.113448710099012</v>
      </c>
      <c r="BP335" s="17"/>
      <c r="BQ335" s="17">
        <v>0.12505305676553799</v>
      </c>
      <c r="BR335" s="17">
        <v>9.3033671581492602E-2</v>
      </c>
      <c r="BS335" s="17"/>
      <c r="BT335" s="17">
        <v>0.109356845960323</v>
      </c>
      <c r="BU335" s="17">
        <v>0.119704555827778</v>
      </c>
      <c r="BV335" s="17">
        <v>0.12214016481737899</v>
      </c>
      <c r="BW335" s="17">
        <v>0.106940014675</v>
      </c>
      <c r="BX335" s="17">
        <v>0.11198856768795799</v>
      </c>
      <c r="BY335" s="17">
        <v>7.8491688622611994E-2</v>
      </c>
    </row>
    <row r="336" spans="2:77" x14ac:dyDescent="0.35">
      <c r="B336" t="s">
        <v>204</v>
      </c>
      <c r="C336" s="17">
        <v>8.4882389389095994E-2</v>
      </c>
      <c r="D336" s="17">
        <v>8.6563791243496196E-2</v>
      </c>
      <c r="E336" s="17">
        <v>8.3785031140804406E-2</v>
      </c>
      <c r="F336" s="17"/>
      <c r="G336" s="17">
        <v>0.115009746164714</v>
      </c>
      <c r="H336" s="17">
        <v>0.12869430985038</v>
      </c>
      <c r="I336" s="17">
        <v>0.12350347931111701</v>
      </c>
      <c r="J336" s="17">
        <v>8.1475347461517994E-2</v>
      </c>
      <c r="K336" s="17">
        <v>4.7102214674058403E-2</v>
      </c>
      <c r="L336" s="17">
        <v>2.6054496410656498E-2</v>
      </c>
      <c r="M336" s="17"/>
      <c r="N336" s="17">
        <v>8.02755214621413E-2</v>
      </c>
      <c r="O336" s="17">
        <v>8.1778783172756497E-2</v>
      </c>
      <c r="P336" s="17">
        <v>8.6844303941448403E-2</v>
      </c>
      <c r="Q336" s="17">
        <v>9.2557026575358997E-2</v>
      </c>
      <c r="R336" s="17"/>
      <c r="S336" s="17">
        <v>0.109232400779346</v>
      </c>
      <c r="T336" s="17">
        <v>7.2599708731041601E-2</v>
      </c>
      <c r="U336" s="17">
        <v>8.0814535643413302E-2</v>
      </c>
      <c r="V336" s="17">
        <v>7.1122299902027897E-2</v>
      </c>
      <c r="W336" s="17">
        <v>7.5316887667328594E-2</v>
      </c>
      <c r="X336" s="17">
        <v>0.12140829192781501</v>
      </c>
      <c r="Y336" s="17">
        <v>6.8061379433562399E-2</v>
      </c>
      <c r="Z336" s="17">
        <v>4.9414252994454101E-2</v>
      </c>
      <c r="AA336" s="17">
        <v>0.11632699584700799</v>
      </c>
      <c r="AB336" s="17">
        <v>6.9603426916633293E-2</v>
      </c>
      <c r="AC336" s="17">
        <v>3.78065885722456E-2</v>
      </c>
      <c r="AD336" s="17">
        <v>9.03105890020902E-2</v>
      </c>
      <c r="AE336" s="17"/>
      <c r="AF336" s="17">
        <v>7.6303213239530002E-2</v>
      </c>
      <c r="AG336" s="17">
        <v>8.5106273690766801E-2</v>
      </c>
      <c r="AH336" s="17">
        <v>0.10945368022023599</v>
      </c>
      <c r="AI336" s="17"/>
      <c r="AJ336" s="17">
        <v>8.8240267918904006E-2</v>
      </c>
      <c r="AK336" s="17">
        <v>8.6562283044576402E-2</v>
      </c>
      <c r="AL336" s="17">
        <v>5.0754193900661597E-2</v>
      </c>
      <c r="AM336" s="17">
        <v>7.6134516296909802E-2</v>
      </c>
      <c r="AN336" s="17">
        <v>9.6425526699232197E-2</v>
      </c>
      <c r="AO336" s="17"/>
      <c r="AP336" s="17">
        <v>0.11727302361632801</v>
      </c>
      <c r="AQ336" s="17">
        <v>8.3393316089625996E-2</v>
      </c>
      <c r="AR336" s="17">
        <v>9.0112677417718501E-2</v>
      </c>
      <c r="AS336" s="17"/>
      <c r="AT336" s="17">
        <v>7.5761904215852702E-2</v>
      </c>
      <c r="AU336" s="17">
        <v>9.6616188650162194E-2</v>
      </c>
      <c r="AV336" s="17">
        <v>8.9100647201069E-2</v>
      </c>
      <c r="AW336" s="17">
        <v>8.7699911340575198E-2</v>
      </c>
      <c r="AX336" s="17">
        <v>0.13766660037506001</v>
      </c>
      <c r="AY336" s="17"/>
      <c r="AZ336" s="17">
        <v>0.10951897974979601</v>
      </c>
      <c r="BA336" s="17">
        <v>9.7743537287156498E-2</v>
      </c>
      <c r="BB336" s="17">
        <v>3.9780480728305902E-2</v>
      </c>
      <c r="BC336" s="17">
        <v>2.5608051086007399E-2</v>
      </c>
      <c r="BD336" s="17">
        <v>9.2357985579835405E-2</v>
      </c>
      <c r="BE336" s="17"/>
      <c r="BF336" s="17">
        <v>8.4527491249352105E-2</v>
      </c>
      <c r="BG336" s="17">
        <v>9.5935813773367004E-2</v>
      </c>
      <c r="BH336" s="17">
        <v>7.6529372906260607E-2</v>
      </c>
      <c r="BI336" s="17">
        <v>7.9687924506563701E-2</v>
      </c>
      <c r="BJ336" s="17"/>
      <c r="BK336" s="17">
        <v>7.4928480490803306E-2</v>
      </c>
      <c r="BL336" s="17">
        <v>8.4367293761231602E-2</v>
      </c>
      <c r="BM336" s="17">
        <v>8.1908970116747706E-2</v>
      </c>
      <c r="BN336" s="17">
        <v>8.2087066897306396E-2</v>
      </c>
      <c r="BO336" s="17">
        <v>0.119804688197737</v>
      </c>
      <c r="BP336" s="17"/>
      <c r="BQ336" s="17">
        <v>8.3251909519682699E-2</v>
      </c>
      <c r="BR336" s="17">
        <v>8.7090742385159903E-2</v>
      </c>
      <c r="BS336" s="17"/>
      <c r="BT336" s="17">
        <v>5.8090887007416901E-2</v>
      </c>
      <c r="BU336" s="17">
        <v>9.9817947451064801E-2</v>
      </c>
      <c r="BV336" s="17">
        <v>7.4186388290749E-2</v>
      </c>
      <c r="BW336" s="17">
        <v>0.109558957854353</v>
      </c>
      <c r="BX336" s="17">
        <v>0.11884810191473701</v>
      </c>
      <c r="BY336" s="17">
        <v>3.9650427390736501E-2</v>
      </c>
    </row>
    <row r="337" spans="2:77" x14ac:dyDescent="0.35">
      <c r="B337" t="s">
        <v>203</v>
      </c>
      <c r="C337" s="17">
        <v>8.1438226715515205E-2</v>
      </c>
      <c r="D337" s="17">
        <v>9.0515305289822906E-2</v>
      </c>
      <c r="E337" s="17">
        <v>7.3090420023781896E-2</v>
      </c>
      <c r="F337" s="17"/>
      <c r="G337" s="17">
        <v>0.13396958526035499</v>
      </c>
      <c r="H337" s="17">
        <v>0.119929501746585</v>
      </c>
      <c r="I337" s="17">
        <v>0.109079562865768</v>
      </c>
      <c r="J337" s="17">
        <v>7.3081418782379295E-2</v>
      </c>
      <c r="K337" s="17">
        <v>5.1245059748716397E-2</v>
      </c>
      <c r="L337" s="17">
        <v>1.98521082398673E-2</v>
      </c>
      <c r="M337" s="17"/>
      <c r="N337" s="17">
        <v>7.6365471665074305E-2</v>
      </c>
      <c r="O337" s="17">
        <v>7.0606435644398405E-2</v>
      </c>
      <c r="P337" s="17">
        <v>9.5264315623492302E-2</v>
      </c>
      <c r="Q337" s="17">
        <v>8.7164415739785395E-2</v>
      </c>
      <c r="R337" s="17"/>
      <c r="S337" s="17">
        <v>0.151695626954305</v>
      </c>
      <c r="T337" s="17">
        <v>8.0189799490036004E-2</v>
      </c>
      <c r="U337" s="17">
        <v>8.7175074841116307E-2</v>
      </c>
      <c r="V337" s="17">
        <v>8.2168934605048094E-2</v>
      </c>
      <c r="W337" s="17">
        <v>5.7833454583632697E-2</v>
      </c>
      <c r="X337" s="17">
        <v>7.6000693782844506E-2</v>
      </c>
      <c r="Y337" s="17">
        <v>7.9529302649079897E-2</v>
      </c>
      <c r="Z337" s="17">
        <v>8.3946516388318002E-2</v>
      </c>
      <c r="AA337" s="17">
        <v>7.5012750475200493E-2</v>
      </c>
      <c r="AB337" s="17">
        <v>3.3290414910932598E-2</v>
      </c>
      <c r="AC337" s="17">
        <v>4.2856732151745701E-2</v>
      </c>
      <c r="AD337" s="17">
        <v>4.7015831064265802E-2</v>
      </c>
      <c r="AE337" s="17"/>
      <c r="AF337" s="17">
        <v>7.0382901797567093E-2</v>
      </c>
      <c r="AG337" s="17">
        <v>6.8691383454846294E-2</v>
      </c>
      <c r="AH337" s="17">
        <v>0.12609304894020401</v>
      </c>
      <c r="AI337" s="17"/>
      <c r="AJ337" s="17">
        <v>7.7678591636996003E-2</v>
      </c>
      <c r="AK337" s="17">
        <v>8.4421136178581602E-2</v>
      </c>
      <c r="AL337" s="17">
        <v>5.1685111037183797E-2</v>
      </c>
      <c r="AM337" s="17">
        <v>4.8720193178225901E-2</v>
      </c>
      <c r="AN337" s="17">
        <v>0.11085625998807</v>
      </c>
      <c r="AO337" s="17"/>
      <c r="AP337" s="17">
        <v>0.104816567695317</v>
      </c>
      <c r="AQ337" s="17">
        <v>8.5232514820064595E-2</v>
      </c>
      <c r="AR337" s="17">
        <v>7.8470829428240699E-2</v>
      </c>
      <c r="AS337" s="17"/>
      <c r="AT337" s="17">
        <v>6.3328861636733902E-2</v>
      </c>
      <c r="AU337" s="17">
        <v>8.7061929873085295E-2</v>
      </c>
      <c r="AV337" s="17">
        <v>7.0119532827387199E-2</v>
      </c>
      <c r="AW337" s="17">
        <v>0.135353477134526</v>
      </c>
      <c r="AX337" s="17">
        <v>8.2031454630193901E-2</v>
      </c>
      <c r="AY337" s="17"/>
      <c r="AZ337" s="17">
        <v>0.103323036898681</v>
      </c>
      <c r="BA337" s="17">
        <v>0.102226783889416</v>
      </c>
      <c r="BB337" s="17">
        <v>9.2097342650735201E-2</v>
      </c>
      <c r="BC337" s="17">
        <v>2.2500294689574499E-2</v>
      </c>
      <c r="BD337" s="17">
        <v>6.40346579497756E-2</v>
      </c>
      <c r="BE337" s="17"/>
      <c r="BF337" s="17">
        <v>7.9311704885194401E-2</v>
      </c>
      <c r="BG337" s="17">
        <v>8.5250018130332506E-2</v>
      </c>
      <c r="BH337" s="17">
        <v>8.0172244374225501E-2</v>
      </c>
      <c r="BI337" s="17">
        <v>9.0366635508857401E-2</v>
      </c>
      <c r="BJ337" s="17"/>
      <c r="BK337" s="17">
        <v>7.13906232074379E-2</v>
      </c>
      <c r="BL337" s="17">
        <v>8.5501954196404301E-2</v>
      </c>
      <c r="BM337" s="17">
        <v>8.6189698256475794E-2</v>
      </c>
      <c r="BN337" s="17">
        <v>7.0860715639160202E-2</v>
      </c>
      <c r="BO337" s="17">
        <v>0.105147602442975</v>
      </c>
      <c r="BP337" s="17"/>
      <c r="BQ337" s="17">
        <v>7.9001493375059795E-2</v>
      </c>
      <c r="BR337" s="17">
        <v>8.4738584772030306E-2</v>
      </c>
      <c r="BS337" s="17"/>
      <c r="BT337" s="17">
        <v>4.9056418063776502E-2</v>
      </c>
      <c r="BU337" s="17">
        <v>8.5222689103544996E-2</v>
      </c>
      <c r="BV337" s="17">
        <v>7.2998613858140299E-2</v>
      </c>
      <c r="BW337" s="17">
        <v>0.114140932269989</v>
      </c>
      <c r="BX337" s="17">
        <v>0.130772761827461</v>
      </c>
      <c r="BY337" s="17">
        <v>7.5393016745220101E-2</v>
      </c>
    </row>
    <row r="338" spans="2:77" x14ac:dyDescent="0.35">
      <c r="B338" t="s">
        <v>208</v>
      </c>
      <c r="C338" s="17">
        <v>7.0845963474490806E-2</v>
      </c>
      <c r="D338" s="17">
        <v>8.0767309427296902E-2</v>
      </c>
      <c r="E338" s="17">
        <v>6.1067129357370402E-2</v>
      </c>
      <c r="F338" s="17"/>
      <c r="G338" s="17">
        <v>0.152382156069444</v>
      </c>
      <c r="H338" s="17">
        <v>8.7661442251889099E-2</v>
      </c>
      <c r="I338" s="17">
        <v>6.6911879407443003E-2</v>
      </c>
      <c r="J338" s="17">
        <v>5.3892073725000197E-2</v>
      </c>
      <c r="K338" s="17">
        <v>4.3171553607963598E-2</v>
      </c>
      <c r="L338" s="17">
        <v>3.8397408369414097E-2</v>
      </c>
      <c r="M338" s="17"/>
      <c r="N338" s="17">
        <v>7.3722578890352594E-2</v>
      </c>
      <c r="O338" s="17">
        <v>6.0143071290824399E-2</v>
      </c>
      <c r="P338" s="17">
        <v>8.7235392050824506E-2</v>
      </c>
      <c r="Q338" s="17">
        <v>6.4526608920639897E-2</v>
      </c>
      <c r="R338" s="17"/>
      <c r="S338" s="17">
        <v>7.5841468985273205E-2</v>
      </c>
      <c r="T338" s="17">
        <v>6.53427398892059E-2</v>
      </c>
      <c r="U338" s="17">
        <v>8.5722694232669996E-2</v>
      </c>
      <c r="V338" s="17">
        <v>6.5667455261739199E-2</v>
      </c>
      <c r="W338" s="17">
        <v>7.9160717984632506E-2</v>
      </c>
      <c r="X338" s="17">
        <v>6.9149633016846498E-2</v>
      </c>
      <c r="Y338" s="17">
        <v>7.3973868286904498E-2</v>
      </c>
      <c r="Z338" s="17">
        <v>7.7704421267131896E-2</v>
      </c>
      <c r="AA338" s="17">
        <v>7.4258174205850805E-2</v>
      </c>
      <c r="AB338" s="17">
        <v>3.9036704195118198E-2</v>
      </c>
      <c r="AC338" s="17">
        <v>9.6735281050473701E-2</v>
      </c>
      <c r="AD338" s="17">
        <v>5.5289577150479899E-2</v>
      </c>
      <c r="AE338" s="17"/>
      <c r="AF338" s="17">
        <v>6.2508438548814299E-2</v>
      </c>
      <c r="AG338" s="17">
        <v>5.9618618558843199E-2</v>
      </c>
      <c r="AH338" s="17">
        <v>8.3591848025268894E-2</v>
      </c>
      <c r="AI338" s="17"/>
      <c r="AJ338" s="17">
        <v>6.9109229786346496E-2</v>
      </c>
      <c r="AK338" s="17">
        <v>7.3230669026297907E-2</v>
      </c>
      <c r="AL338" s="17">
        <v>5.9939163496693898E-2</v>
      </c>
      <c r="AM338" s="17">
        <v>4.7503986426585099E-2</v>
      </c>
      <c r="AN338" s="17">
        <v>8.0710447568755603E-2</v>
      </c>
      <c r="AO338" s="17"/>
      <c r="AP338" s="17">
        <v>9.3105126321286202E-2</v>
      </c>
      <c r="AQ338" s="17">
        <v>6.7966952950590603E-2</v>
      </c>
      <c r="AR338" s="17">
        <v>7.5890425957466104E-2</v>
      </c>
      <c r="AS338" s="17"/>
      <c r="AT338" s="17">
        <v>7.5322721518293001E-2</v>
      </c>
      <c r="AU338" s="17">
        <v>7.1870382604927993E-2</v>
      </c>
      <c r="AV338" s="17">
        <v>7.1501934803003694E-2</v>
      </c>
      <c r="AW338" s="17">
        <v>6.1104971947488602E-2</v>
      </c>
      <c r="AX338" s="17">
        <v>0.119911619360435</v>
      </c>
      <c r="AY338" s="17"/>
      <c r="AZ338" s="17">
        <v>7.9241013507402702E-2</v>
      </c>
      <c r="BA338" s="17">
        <v>7.9022813107763698E-2</v>
      </c>
      <c r="BB338" s="17">
        <v>0.14062233646824601</v>
      </c>
      <c r="BC338" s="17">
        <v>3.82561740707653E-2</v>
      </c>
      <c r="BD338" s="17">
        <v>5.5828301017930397E-2</v>
      </c>
      <c r="BE338" s="17"/>
      <c r="BF338" s="17">
        <v>4.9234479354203997E-2</v>
      </c>
      <c r="BG338" s="17">
        <v>7.6652609437919197E-2</v>
      </c>
      <c r="BH338" s="17">
        <v>7.8999587695660706E-2</v>
      </c>
      <c r="BI338" s="17">
        <v>7.6991664175326005E-2</v>
      </c>
      <c r="BJ338" s="17"/>
      <c r="BK338" s="17">
        <v>6.3810380395000504E-2</v>
      </c>
      <c r="BL338" s="17">
        <v>5.5001644241108198E-2</v>
      </c>
      <c r="BM338" s="17">
        <v>6.8007895248307804E-2</v>
      </c>
      <c r="BN338" s="17">
        <v>7.1584665161417593E-2</v>
      </c>
      <c r="BO338" s="17">
        <v>0.120012898848337</v>
      </c>
      <c r="BP338" s="17"/>
      <c r="BQ338" s="17">
        <v>7.1677184490597706E-2</v>
      </c>
      <c r="BR338" s="17">
        <v>6.9720141895367904E-2</v>
      </c>
      <c r="BS338" s="17"/>
      <c r="BT338" s="17">
        <v>5.9565034722717201E-2</v>
      </c>
      <c r="BU338" s="17">
        <v>7.91183391256218E-2</v>
      </c>
      <c r="BV338" s="17">
        <v>0.104623574416081</v>
      </c>
      <c r="BW338" s="17">
        <v>8.3533507319710903E-2</v>
      </c>
      <c r="BX338" s="17">
        <v>6.6648844056825807E-2</v>
      </c>
      <c r="BY338" s="17">
        <v>6.1779742650215901E-2</v>
      </c>
    </row>
    <row r="339" spans="2:77" x14ac:dyDescent="0.35">
      <c r="B339" t="s">
        <v>170</v>
      </c>
      <c r="C339" s="17">
        <v>0.15974299912051099</v>
      </c>
      <c r="D339" s="17">
        <v>0.15099131174013999</v>
      </c>
      <c r="E339" s="17">
        <v>0.167704881155328</v>
      </c>
      <c r="F339" s="17"/>
      <c r="G339" s="17">
        <v>0.114702285637433</v>
      </c>
      <c r="H339" s="17">
        <v>0.18398833584044799</v>
      </c>
      <c r="I339" s="17">
        <v>0.13109223622316099</v>
      </c>
      <c r="J339" s="17">
        <v>0.176497549757239</v>
      </c>
      <c r="K339" s="17">
        <v>0.183222452325392</v>
      </c>
      <c r="L339" s="17">
        <v>0.16398688080418999</v>
      </c>
      <c r="M339" s="17"/>
      <c r="N339" s="17">
        <v>0.14442052934664701</v>
      </c>
      <c r="O339" s="17">
        <v>0.14536565716234401</v>
      </c>
      <c r="P339" s="17">
        <v>0.16277428079242401</v>
      </c>
      <c r="Q339" s="17">
        <v>0.189948191988002</v>
      </c>
      <c r="R339" s="17"/>
      <c r="S339" s="17">
        <v>0.13206423003613699</v>
      </c>
      <c r="T339" s="17">
        <v>0.14319028142630399</v>
      </c>
      <c r="U339" s="17">
        <v>0.17887598772055799</v>
      </c>
      <c r="V339" s="17">
        <v>0.13447500101706</v>
      </c>
      <c r="W339" s="17">
        <v>0.14363065882269099</v>
      </c>
      <c r="X339" s="17">
        <v>0.125052775507905</v>
      </c>
      <c r="Y339" s="17">
        <v>0.16868905335071899</v>
      </c>
      <c r="Z339" s="17">
        <v>0.15805174681687001</v>
      </c>
      <c r="AA339" s="17">
        <v>0.17910566910416201</v>
      </c>
      <c r="AB339" s="17">
        <v>0.236398553127983</v>
      </c>
      <c r="AC339" s="17">
        <v>0.19637059878058</v>
      </c>
      <c r="AD339" s="17">
        <v>0.14344722034318</v>
      </c>
      <c r="AE339" s="17"/>
      <c r="AF339" s="17">
        <v>0.167028512584008</v>
      </c>
      <c r="AG339" s="17">
        <v>0.16030627362744501</v>
      </c>
      <c r="AH339" s="17">
        <v>0.17323530472165899</v>
      </c>
      <c r="AI339" s="17"/>
      <c r="AJ339" s="17">
        <v>0.1068519859224</v>
      </c>
      <c r="AK339" s="17">
        <v>0.19425128920606399</v>
      </c>
      <c r="AL339" s="17">
        <v>0.12811768207747701</v>
      </c>
      <c r="AM339" s="17">
        <v>0.28869803749157802</v>
      </c>
      <c r="AN339" s="17">
        <v>0.197887516049983</v>
      </c>
      <c r="AO339" s="17"/>
      <c r="AP339" s="17">
        <v>2.4402122792923801E-2</v>
      </c>
      <c r="AQ339" s="17">
        <v>0.19379216785626599</v>
      </c>
      <c r="AR339" s="17">
        <v>0.12629772816409801</v>
      </c>
      <c r="AS339" s="17"/>
      <c r="AT339" s="17">
        <v>0.18174946619021301</v>
      </c>
      <c r="AU339" s="17">
        <v>0.13442936619559601</v>
      </c>
      <c r="AV339" s="17">
        <v>0.15903254662907201</v>
      </c>
      <c r="AW339" s="17">
        <v>0.13346403666138801</v>
      </c>
      <c r="AX339" s="17">
        <v>0.190959087741812</v>
      </c>
      <c r="AY339" s="17"/>
      <c r="AZ339" s="17">
        <v>0.154726607789962</v>
      </c>
      <c r="BA339" s="17">
        <v>0.14943188926735301</v>
      </c>
      <c r="BB339" s="17">
        <v>0.117135753111425</v>
      </c>
      <c r="BC339" s="17">
        <v>0.16876400088240101</v>
      </c>
      <c r="BD339" s="17">
        <v>0.19075368081371499</v>
      </c>
      <c r="BE339" s="17"/>
      <c r="BF339" s="17">
        <v>0.20092998046347799</v>
      </c>
      <c r="BG339" s="17">
        <v>0.14483559046098199</v>
      </c>
      <c r="BH339" s="17">
        <v>0.15238550745750301</v>
      </c>
      <c r="BI339" s="17">
        <v>0.14393088926626299</v>
      </c>
      <c r="BJ339" s="17"/>
      <c r="BK339" s="17">
        <v>0.291383541336592</v>
      </c>
      <c r="BL339" s="17">
        <v>0.23198680162455301</v>
      </c>
      <c r="BM339" s="17">
        <v>0.160939684502208</v>
      </c>
      <c r="BN339" s="17">
        <v>0.12564893615543901</v>
      </c>
      <c r="BO339" s="17">
        <v>0.104092032396677</v>
      </c>
      <c r="BP339" s="17"/>
      <c r="BQ339" s="17">
        <v>0.15815118793452099</v>
      </c>
      <c r="BR339" s="17">
        <v>0.16189897851510199</v>
      </c>
      <c r="BS339" s="17"/>
      <c r="BT339" s="17">
        <v>0.15011642543593001</v>
      </c>
      <c r="BU339" s="17">
        <v>0.14360953242809399</v>
      </c>
      <c r="BV339" s="17">
        <v>0.20569472319385501</v>
      </c>
      <c r="BW339" s="17">
        <v>0.17177841111216</v>
      </c>
      <c r="BX339" s="17">
        <v>0.165786451752375</v>
      </c>
      <c r="BY339" s="17">
        <v>0.215906189480258</v>
      </c>
    </row>
    <row r="340" spans="2:77"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row>
    <row r="341" spans="2:77" x14ac:dyDescent="0.35">
      <c r="B341" s="6" t="s">
        <v>219</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row>
    <row r="342" spans="2:77" x14ac:dyDescent="0.35">
      <c r="B342" s="24" t="s">
        <v>94</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row>
    <row r="343" spans="2:77" x14ac:dyDescent="0.35">
      <c r="B343" t="s">
        <v>45</v>
      </c>
      <c r="C343" s="17">
        <v>0.127580772285393</v>
      </c>
      <c r="D343" s="17">
        <v>0.14409029545129201</v>
      </c>
      <c r="E343" s="17">
        <v>0.11226553823805201</v>
      </c>
      <c r="F343" s="17"/>
      <c r="G343" s="17">
        <v>0.101130387655487</v>
      </c>
      <c r="H343" s="17">
        <v>0.114408807269382</v>
      </c>
      <c r="I343" s="17">
        <v>8.8285904343742394E-2</v>
      </c>
      <c r="J343" s="17">
        <v>0.12897904946518499</v>
      </c>
      <c r="K343" s="17">
        <v>0.12581267598788201</v>
      </c>
      <c r="L343" s="17">
        <v>0.18774982105047899</v>
      </c>
      <c r="M343" s="17"/>
      <c r="N343" s="17">
        <v>0.14783646622924901</v>
      </c>
      <c r="O343" s="17">
        <v>0.11560907885567399</v>
      </c>
      <c r="P343" s="17">
        <v>0.13798088153058</v>
      </c>
      <c r="Q343" s="17">
        <v>0.10877259064742099</v>
      </c>
      <c r="R343" s="17"/>
      <c r="S343" s="17">
        <v>0.14881619253721901</v>
      </c>
      <c r="T343" s="17">
        <v>0.112865696820648</v>
      </c>
      <c r="U343" s="17">
        <v>0.12943688595146899</v>
      </c>
      <c r="V343" s="17">
        <v>0.15876923671819301</v>
      </c>
      <c r="W343" s="17">
        <v>0.13975093429833599</v>
      </c>
      <c r="X343" s="17">
        <v>0.15675374190381899</v>
      </c>
      <c r="Y343" s="17">
        <v>0.124794605862606</v>
      </c>
      <c r="Z343" s="17">
        <v>0.10890634915413</v>
      </c>
      <c r="AA343" s="17">
        <v>0.115619801547414</v>
      </c>
      <c r="AB343" s="17">
        <v>7.3991517305942694E-2</v>
      </c>
      <c r="AC343" s="17">
        <v>0.125610313421882</v>
      </c>
      <c r="AD343" s="17">
        <v>0.11793645535714101</v>
      </c>
      <c r="AE343" s="17"/>
      <c r="AF343" s="17">
        <v>0.17710444713085599</v>
      </c>
      <c r="AG343" s="17">
        <v>0.110597289793944</v>
      </c>
      <c r="AH343" s="17">
        <v>8.4470510756320505E-2</v>
      </c>
      <c r="AI343" s="17"/>
      <c r="AJ343" s="17">
        <v>0.29351951206698401</v>
      </c>
      <c r="AK343" s="17">
        <v>2.3686388326251698E-2</v>
      </c>
      <c r="AL343" s="17">
        <v>3.6327112613080401E-2</v>
      </c>
      <c r="AM343" s="17">
        <v>2.9947012540964199E-2</v>
      </c>
      <c r="AN343" s="17">
        <v>8.05116328128134E-2</v>
      </c>
      <c r="AO343" s="17"/>
      <c r="AP343" s="17">
        <v>0.49806851050566697</v>
      </c>
      <c r="AQ343" s="17">
        <v>2.2660114133476E-2</v>
      </c>
      <c r="AR343" s="17">
        <v>6.7018974638173703E-2</v>
      </c>
      <c r="AS343" s="17"/>
      <c r="AT343" s="17">
        <v>0.13139858560332701</v>
      </c>
      <c r="AU343" s="17">
        <v>0.102220068307288</v>
      </c>
      <c r="AV343" s="17">
        <v>0.108310289098101</v>
      </c>
      <c r="AW343" s="17">
        <v>0.16745642662840901</v>
      </c>
      <c r="AX343" s="17">
        <v>7.8009435471076499E-2</v>
      </c>
      <c r="AY343" s="17"/>
      <c r="AZ343" s="17">
        <v>0.132951633476973</v>
      </c>
      <c r="BA343" s="17">
        <v>0.10672958232266699</v>
      </c>
      <c r="BB343" s="17">
        <v>6.5797563194188793E-2</v>
      </c>
      <c r="BC343" s="17">
        <v>0.17804165929733801</v>
      </c>
      <c r="BD343" s="17">
        <v>7.3524685029127498E-2</v>
      </c>
      <c r="BE343" s="17"/>
      <c r="BF343" s="17">
        <v>9.8970121031561498E-2</v>
      </c>
      <c r="BG343" s="17">
        <v>0.13490527958381601</v>
      </c>
      <c r="BH343" s="17">
        <v>0.13977390787604799</v>
      </c>
      <c r="BI343" s="17">
        <v>0.146293073521614</v>
      </c>
      <c r="BJ343" s="17"/>
      <c r="BK343" s="17">
        <v>9.9426638503147494E-2</v>
      </c>
      <c r="BL343" s="17">
        <v>7.0808995297348895E-2</v>
      </c>
      <c r="BM343" s="17">
        <v>0.102433955114951</v>
      </c>
      <c r="BN343" s="17">
        <v>0.15375992096701399</v>
      </c>
      <c r="BO343" s="17">
        <v>0.26525219838087399</v>
      </c>
      <c r="BP343" s="17"/>
      <c r="BQ343" s="17">
        <v>0.14962572918839301</v>
      </c>
      <c r="BR343" s="17">
        <v>9.7722662695631193E-2</v>
      </c>
      <c r="BS343" s="17"/>
      <c r="BT343" s="17">
        <v>0.17116506330845199</v>
      </c>
      <c r="BU343" s="17">
        <v>0.111525269750553</v>
      </c>
      <c r="BV343" s="17">
        <v>8.4336874719188201E-2</v>
      </c>
      <c r="BW343" s="17">
        <v>0.10525345007023</v>
      </c>
      <c r="BX343" s="17">
        <v>0.107171210380878</v>
      </c>
      <c r="BY343" s="17">
        <v>4.2504993661876503E-2</v>
      </c>
    </row>
    <row r="344" spans="2:77" x14ac:dyDescent="0.35">
      <c r="B344" t="s">
        <v>46</v>
      </c>
      <c r="C344" s="17">
        <v>0.21813967083000099</v>
      </c>
      <c r="D344" s="17">
        <v>0.24501113471749</v>
      </c>
      <c r="E344" s="17">
        <v>0.19225996775398299</v>
      </c>
      <c r="F344" s="17"/>
      <c r="G344" s="17">
        <v>0.21176232409477899</v>
      </c>
      <c r="H344" s="17">
        <v>0.27095492446432301</v>
      </c>
      <c r="I344" s="17">
        <v>0.26291555419228102</v>
      </c>
      <c r="J344" s="17">
        <v>0.24882893960616001</v>
      </c>
      <c r="K344" s="17">
        <v>0.178656056636459</v>
      </c>
      <c r="L344" s="17">
        <v>0.14473813760863199</v>
      </c>
      <c r="M344" s="17"/>
      <c r="N344" s="17">
        <v>0.22637835758494801</v>
      </c>
      <c r="O344" s="17">
        <v>0.215845610769866</v>
      </c>
      <c r="P344" s="17">
        <v>0.20815783112821601</v>
      </c>
      <c r="Q344" s="17">
        <v>0.22257520881183401</v>
      </c>
      <c r="R344" s="17"/>
      <c r="S344" s="17">
        <v>0.25911759311112798</v>
      </c>
      <c r="T344" s="17">
        <v>0.19128202189872801</v>
      </c>
      <c r="U344" s="17">
        <v>0.16446707664722801</v>
      </c>
      <c r="V344" s="17">
        <v>0.168065425304606</v>
      </c>
      <c r="W344" s="17">
        <v>0.19499361684451899</v>
      </c>
      <c r="X344" s="17">
        <v>0.21693713403652801</v>
      </c>
      <c r="Y344" s="17">
        <v>0.25052437454475601</v>
      </c>
      <c r="Z344" s="17">
        <v>0.33578896306709899</v>
      </c>
      <c r="AA344" s="17">
        <v>0.30570567264120202</v>
      </c>
      <c r="AB344" s="17">
        <v>0.156504381044271</v>
      </c>
      <c r="AC344" s="17">
        <v>0.205866616697544</v>
      </c>
      <c r="AD344" s="17">
        <v>0.135753265503817</v>
      </c>
      <c r="AE344" s="17"/>
      <c r="AF344" s="17">
        <v>0.17593364297132</v>
      </c>
      <c r="AG344" s="17">
        <v>0.273096384974989</v>
      </c>
      <c r="AH344" s="17">
        <v>0.19848099953496401</v>
      </c>
      <c r="AI344" s="17"/>
      <c r="AJ344" s="17">
        <v>9.4713520878099103E-2</v>
      </c>
      <c r="AK344" s="17">
        <v>0.494665299520677</v>
      </c>
      <c r="AL344" s="17">
        <v>0.12885501886417799</v>
      </c>
      <c r="AM344" s="17">
        <v>3.3033581912714001E-2</v>
      </c>
      <c r="AN344" s="17">
        <v>0.154965755549864</v>
      </c>
      <c r="AO344" s="17"/>
      <c r="AP344" s="17">
        <v>6.7314214650990398E-2</v>
      </c>
      <c r="AQ344" s="17">
        <v>0.50790663681076398</v>
      </c>
      <c r="AR344" s="17">
        <v>7.9200747309767797E-2</v>
      </c>
      <c r="AS344" s="17"/>
      <c r="AT344" s="17">
        <v>0.21431126084764601</v>
      </c>
      <c r="AU344" s="17">
        <v>0.21140385100068099</v>
      </c>
      <c r="AV344" s="17">
        <v>0.221415755143413</v>
      </c>
      <c r="AW344" s="17">
        <v>0.24505978351065999</v>
      </c>
      <c r="AX344" s="17">
        <v>0.32294818110384099</v>
      </c>
      <c r="AY344" s="17"/>
      <c r="AZ344" s="17">
        <v>0.26036283285470202</v>
      </c>
      <c r="BA344" s="17">
        <v>0.23419043516357499</v>
      </c>
      <c r="BB344" s="17">
        <v>0.14494989092625199</v>
      </c>
      <c r="BC344" s="17">
        <v>0.145538656603725</v>
      </c>
      <c r="BD344" s="17">
        <v>0.18888974321636101</v>
      </c>
      <c r="BE344" s="17"/>
      <c r="BF344" s="17">
        <v>0.22048170331361799</v>
      </c>
      <c r="BG344" s="17">
        <v>0.22099533309682501</v>
      </c>
      <c r="BH344" s="17">
        <v>0.22386397621540699</v>
      </c>
      <c r="BI344" s="17">
        <v>0.23304646500540399</v>
      </c>
      <c r="BJ344" s="17"/>
      <c r="BK344" s="17">
        <v>0.21941247797232499</v>
      </c>
      <c r="BL344" s="17">
        <v>0.24395545966945001</v>
      </c>
      <c r="BM344" s="17">
        <v>0.20590975675155199</v>
      </c>
      <c r="BN344" s="17">
        <v>0.208577297088785</v>
      </c>
      <c r="BO344" s="17">
        <v>0.271304987112995</v>
      </c>
      <c r="BP344" s="17"/>
      <c r="BQ344" s="17">
        <v>0.23383133783583099</v>
      </c>
      <c r="BR344" s="17">
        <v>0.19688657810826701</v>
      </c>
      <c r="BS344" s="17"/>
      <c r="BT344" s="17">
        <v>0.17404212215445899</v>
      </c>
      <c r="BU344" s="17">
        <v>0.24133041399299099</v>
      </c>
      <c r="BV344" s="17">
        <v>0.23332942509535601</v>
      </c>
      <c r="BW344" s="17">
        <v>0.25725368949261401</v>
      </c>
      <c r="BX344" s="17">
        <v>0.25260329275823901</v>
      </c>
      <c r="BY344" s="17">
        <v>0.22886621420822401</v>
      </c>
    </row>
    <row r="345" spans="2:77" x14ac:dyDescent="0.35">
      <c r="B345" t="s">
        <v>49</v>
      </c>
      <c r="C345" s="17">
        <v>3.5523730793095003E-2</v>
      </c>
      <c r="D345" s="17">
        <v>4.6423832302806202E-2</v>
      </c>
      <c r="E345" s="17">
        <v>2.4202835697146201E-2</v>
      </c>
      <c r="F345" s="17"/>
      <c r="G345" s="17">
        <v>3.28792815768831E-2</v>
      </c>
      <c r="H345" s="17">
        <v>5.1413214234473002E-2</v>
      </c>
      <c r="I345" s="17">
        <v>3.8353652043234897E-2</v>
      </c>
      <c r="J345" s="17">
        <v>2.4723476524261701E-2</v>
      </c>
      <c r="K345" s="17">
        <v>2.8111283431775699E-2</v>
      </c>
      <c r="L345" s="17">
        <v>3.5861917207717899E-2</v>
      </c>
      <c r="M345" s="17"/>
      <c r="N345" s="17">
        <v>5.3892808483246603E-2</v>
      </c>
      <c r="O345" s="17">
        <v>2.93815184870828E-2</v>
      </c>
      <c r="P345" s="17">
        <v>2.4464543466106201E-2</v>
      </c>
      <c r="Q345" s="17">
        <v>3.2297159299908403E-2</v>
      </c>
      <c r="R345" s="17"/>
      <c r="S345" s="17">
        <v>5.4137915848076097E-2</v>
      </c>
      <c r="T345" s="17">
        <v>4.1136139320544801E-2</v>
      </c>
      <c r="U345" s="17">
        <v>3.9799964586891598E-2</v>
      </c>
      <c r="V345" s="17">
        <v>5.5901231381251901E-2</v>
      </c>
      <c r="W345" s="17">
        <v>2.7997420395998399E-2</v>
      </c>
      <c r="X345" s="17">
        <v>1.6188819911377599E-2</v>
      </c>
      <c r="Y345" s="17">
        <v>1.21959425967902E-2</v>
      </c>
      <c r="Z345" s="17">
        <v>2.4650744414017101E-2</v>
      </c>
      <c r="AA345" s="17">
        <v>2.2552792243352E-2</v>
      </c>
      <c r="AB345" s="17">
        <v>5.5752710654703101E-2</v>
      </c>
      <c r="AC345" s="17">
        <v>9.7627074930896705E-3</v>
      </c>
      <c r="AD345" s="17">
        <v>3.3836623435662003E-2</v>
      </c>
      <c r="AE345" s="17"/>
      <c r="AF345" s="17">
        <v>2.0761688000738701E-2</v>
      </c>
      <c r="AG345" s="17">
        <v>5.3795350091980602E-2</v>
      </c>
      <c r="AH345" s="17">
        <v>2.6125990798194401E-2</v>
      </c>
      <c r="AI345" s="17"/>
      <c r="AJ345" s="17">
        <v>1.59739340109901E-2</v>
      </c>
      <c r="AK345" s="17">
        <v>1.9040657084395601E-2</v>
      </c>
      <c r="AL345" s="17">
        <v>0.26755625006436801</v>
      </c>
      <c r="AM345" s="17">
        <v>0</v>
      </c>
      <c r="AN345" s="17">
        <v>1.09893290087189E-2</v>
      </c>
      <c r="AO345" s="17"/>
      <c r="AP345" s="17">
        <v>1.0092138771652199E-2</v>
      </c>
      <c r="AQ345" s="17">
        <v>1.50092039802498E-2</v>
      </c>
      <c r="AR345" s="17">
        <v>0.32935419879469302</v>
      </c>
      <c r="AS345" s="17"/>
      <c r="AT345" s="17">
        <v>2.3035801956853199E-2</v>
      </c>
      <c r="AU345" s="17">
        <v>3.0643967653992101E-2</v>
      </c>
      <c r="AV345" s="17">
        <v>4.81046677814468E-2</v>
      </c>
      <c r="AW345" s="17">
        <v>5.4438206484443301E-2</v>
      </c>
      <c r="AX345" s="17">
        <v>5.4924142880271601E-2</v>
      </c>
      <c r="AY345" s="17"/>
      <c r="AZ345" s="17">
        <v>4.23270089562508E-2</v>
      </c>
      <c r="BA345" s="17">
        <v>2.6381924424299999E-2</v>
      </c>
      <c r="BB345" s="17">
        <v>5.4408045258279199E-2</v>
      </c>
      <c r="BC345" s="17">
        <v>3.2779201933846397E-2</v>
      </c>
      <c r="BD345" s="17">
        <v>2.1430614384286801E-2</v>
      </c>
      <c r="BE345" s="17"/>
      <c r="BF345" s="17">
        <v>3.23484867380626E-2</v>
      </c>
      <c r="BG345" s="17">
        <v>3.1422850121434302E-2</v>
      </c>
      <c r="BH345" s="17">
        <v>2.7673271449249699E-2</v>
      </c>
      <c r="BI345" s="17">
        <v>6.2208786855658997E-2</v>
      </c>
      <c r="BJ345" s="17"/>
      <c r="BK345" s="17">
        <v>2.93696389907123E-2</v>
      </c>
      <c r="BL345" s="17">
        <v>2.3693767293197901E-2</v>
      </c>
      <c r="BM345" s="17">
        <v>3.2334360557296098E-2</v>
      </c>
      <c r="BN345" s="17">
        <v>4.28535664195515E-2</v>
      </c>
      <c r="BO345" s="17">
        <v>4.44169391955197E-2</v>
      </c>
      <c r="BP345" s="17"/>
      <c r="BQ345" s="17">
        <v>3.7413318612573701E-2</v>
      </c>
      <c r="BR345" s="17">
        <v>3.2964437053410102E-2</v>
      </c>
      <c r="BS345" s="17"/>
      <c r="BT345" s="17">
        <v>3.3255226409572597E-2</v>
      </c>
      <c r="BU345" s="17">
        <v>3.4246715402723102E-2</v>
      </c>
      <c r="BV345" s="17">
        <v>3.2381663552580202E-2</v>
      </c>
      <c r="BW345" s="17">
        <v>5.6587813659844798E-2</v>
      </c>
      <c r="BX345" s="17">
        <v>3.7412412231191801E-2</v>
      </c>
      <c r="BY345" s="17">
        <v>7.1910574734568404E-3</v>
      </c>
    </row>
    <row r="346" spans="2:77" x14ac:dyDescent="0.35">
      <c r="B346" t="s">
        <v>213</v>
      </c>
      <c r="C346" s="17">
        <v>0.31996900595219802</v>
      </c>
      <c r="D346" s="17">
        <v>0.292479930138697</v>
      </c>
      <c r="E346" s="17">
        <v>0.345286679943761</v>
      </c>
      <c r="F346" s="17"/>
      <c r="G346" s="17">
        <v>0.43033264951803502</v>
      </c>
      <c r="H346" s="17">
        <v>0.34461856939624302</v>
      </c>
      <c r="I346" s="17">
        <v>0.36378092279367302</v>
      </c>
      <c r="J346" s="17">
        <v>0.29566901059517298</v>
      </c>
      <c r="K346" s="17">
        <v>0.26042432122928799</v>
      </c>
      <c r="L346" s="17">
        <v>0.25056730095585</v>
      </c>
      <c r="M346" s="17"/>
      <c r="N346" s="17">
        <v>0.334773056426377</v>
      </c>
      <c r="O346" s="17">
        <v>0.36122283813901201</v>
      </c>
      <c r="P346" s="17">
        <v>0.29832864307902601</v>
      </c>
      <c r="Q346" s="17">
        <v>0.27757226592539003</v>
      </c>
      <c r="R346" s="17"/>
      <c r="S346" s="17">
        <v>0.30986567808725901</v>
      </c>
      <c r="T346" s="17">
        <v>0.371437714331397</v>
      </c>
      <c r="U346" s="17">
        <v>0.33515395671551901</v>
      </c>
      <c r="V346" s="17">
        <v>0.307948448046308</v>
      </c>
      <c r="W346" s="17">
        <v>0.31813579313666701</v>
      </c>
      <c r="X346" s="17">
        <v>0.28814246200490501</v>
      </c>
      <c r="Y346" s="17">
        <v>0.33999631195525998</v>
      </c>
      <c r="Z346" s="17">
        <v>0.29003187352271198</v>
      </c>
      <c r="AA346" s="17">
        <v>0.299397275418602</v>
      </c>
      <c r="AB346" s="17">
        <v>0.29099926889130301</v>
      </c>
      <c r="AC346" s="17">
        <v>0.33369594922215201</v>
      </c>
      <c r="AD346" s="17">
        <v>0.36557045717054898</v>
      </c>
      <c r="AE346" s="17"/>
      <c r="AF346" s="17">
        <v>0.242365353701189</v>
      </c>
      <c r="AG346" s="17">
        <v>0.355624205140464</v>
      </c>
      <c r="AH346" s="17">
        <v>0.31167759420818603</v>
      </c>
      <c r="AI346" s="17"/>
      <c r="AJ346" s="17">
        <v>0.234337355738196</v>
      </c>
      <c r="AK346" s="17">
        <v>0.33016262122997703</v>
      </c>
      <c r="AL346" s="17">
        <v>0.38895036369993902</v>
      </c>
      <c r="AM346" s="17">
        <v>0.351701159294045</v>
      </c>
      <c r="AN346" s="17">
        <v>0.29087888508870002</v>
      </c>
      <c r="AO346" s="17"/>
      <c r="AP346" s="17">
        <v>0.183115233992902</v>
      </c>
      <c r="AQ346" s="17">
        <v>0.31714208472396699</v>
      </c>
      <c r="AR346" s="17">
        <v>0.35761326188523102</v>
      </c>
      <c r="AS346" s="17"/>
      <c r="AT346" s="17">
        <v>0.237668738587337</v>
      </c>
      <c r="AU346" s="17">
        <v>0.35457725434411402</v>
      </c>
      <c r="AV346" s="17">
        <v>0.37703801635127399</v>
      </c>
      <c r="AW346" s="17">
        <v>0.33856010140232301</v>
      </c>
      <c r="AX346" s="17">
        <v>0.35364179897707598</v>
      </c>
      <c r="AY346" s="17"/>
      <c r="AZ346" s="17">
        <v>0.32781022888091799</v>
      </c>
      <c r="BA346" s="17">
        <v>0.31465095065119802</v>
      </c>
      <c r="BB346" s="17">
        <v>0.44975479215583403</v>
      </c>
      <c r="BC346" s="17">
        <v>0.26139220602355701</v>
      </c>
      <c r="BD346" s="17">
        <v>0.34795738263646298</v>
      </c>
      <c r="BE346" s="17"/>
      <c r="BF346" s="17">
        <v>0.29329372070763199</v>
      </c>
      <c r="BG346" s="17">
        <v>0.30996381194452099</v>
      </c>
      <c r="BH346" s="17">
        <v>0.336809431751113</v>
      </c>
      <c r="BI346" s="17">
        <v>0.33729231610347599</v>
      </c>
      <c r="BJ346" s="17"/>
      <c r="BK346" s="17">
        <v>0.28022984533274897</v>
      </c>
      <c r="BL346" s="17">
        <v>0.35782692472127298</v>
      </c>
      <c r="BM346" s="17">
        <v>0.35008201763074398</v>
      </c>
      <c r="BN346" s="17">
        <v>0.30065323177818998</v>
      </c>
      <c r="BO346" s="17">
        <v>0.19502220444683699</v>
      </c>
      <c r="BP346" s="17"/>
      <c r="BQ346" s="17">
        <v>0.26955788368174399</v>
      </c>
      <c r="BR346" s="17">
        <v>0.38824679029612003</v>
      </c>
      <c r="BS346" s="17"/>
      <c r="BT346" s="17">
        <v>0.27990067791655598</v>
      </c>
      <c r="BU346" s="17">
        <v>0.35456778035236802</v>
      </c>
      <c r="BV346" s="17">
        <v>0.29209455473726897</v>
      </c>
      <c r="BW346" s="17">
        <v>0.324522989382378</v>
      </c>
      <c r="BX346" s="17">
        <v>0.34219246317256302</v>
      </c>
      <c r="BY346" s="17">
        <v>0.42012963494832101</v>
      </c>
    </row>
    <row r="347" spans="2:77" x14ac:dyDescent="0.35">
      <c r="B347" t="s">
        <v>214</v>
      </c>
      <c r="C347" s="17">
        <v>3.8577001592657E-2</v>
      </c>
      <c r="D347" s="17">
        <v>5.03762150113337E-2</v>
      </c>
      <c r="E347" s="17">
        <v>2.7292972142379801E-2</v>
      </c>
      <c r="F347" s="17"/>
      <c r="G347" s="17">
        <v>3.3850914435855702E-2</v>
      </c>
      <c r="H347" s="17">
        <v>1.9785705246130599E-2</v>
      </c>
      <c r="I347" s="17">
        <v>2.3833797396379398E-2</v>
      </c>
      <c r="J347" s="17">
        <v>4.0036916925171702E-2</v>
      </c>
      <c r="K347" s="17">
        <v>7.8741000117939594E-2</v>
      </c>
      <c r="L347" s="17">
        <v>4.0861851500766502E-2</v>
      </c>
      <c r="M347" s="17"/>
      <c r="N347" s="17">
        <v>2.6690354969538099E-2</v>
      </c>
      <c r="O347" s="17">
        <v>3.01847266082182E-2</v>
      </c>
      <c r="P347" s="17">
        <v>6.5090228919246498E-2</v>
      </c>
      <c r="Q347" s="17">
        <v>3.5126282317601197E-2</v>
      </c>
      <c r="R347" s="17"/>
      <c r="S347" s="17">
        <v>3.04242880450688E-2</v>
      </c>
      <c r="T347" s="17">
        <v>3.5650236013184199E-2</v>
      </c>
      <c r="U347" s="17">
        <v>5.2136197484622497E-2</v>
      </c>
      <c r="V347" s="17">
        <v>4.0015128618554698E-2</v>
      </c>
      <c r="W347" s="17">
        <v>6.7417970556210099E-2</v>
      </c>
      <c r="X347" s="17">
        <v>3.7463217848039902E-2</v>
      </c>
      <c r="Y347" s="17">
        <v>5.9891933275399198E-2</v>
      </c>
      <c r="Z347" s="17">
        <v>2.85720277164947E-2</v>
      </c>
      <c r="AA347" s="17">
        <v>3.9588215509873799E-2</v>
      </c>
      <c r="AB347" s="17">
        <v>1.8717106733198999E-2</v>
      </c>
      <c r="AC347" s="17">
        <v>3.0125221946660199E-2</v>
      </c>
      <c r="AD347" s="17">
        <v>1.10499565142156E-2</v>
      </c>
      <c r="AE347" s="17"/>
      <c r="AF347" s="17">
        <v>7.8398808400351697E-2</v>
      </c>
      <c r="AG347" s="17">
        <v>8.7120372201512607E-3</v>
      </c>
      <c r="AH347" s="17">
        <v>2.6030725899798799E-2</v>
      </c>
      <c r="AI347" s="17"/>
      <c r="AJ347" s="17">
        <v>5.8293235586090002E-2</v>
      </c>
      <c r="AK347" s="17">
        <v>5.0019659760667497E-3</v>
      </c>
      <c r="AL347" s="17">
        <v>4.0079474974619002E-3</v>
      </c>
      <c r="AM347" s="17">
        <v>0.371980488379135</v>
      </c>
      <c r="AN347" s="17">
        <v>2.9739210041287999E-2</v>
      </c>
      <c r="AO347" s="17"/>
      <c r="AP347" s="17">
        <v>8.9380113942100804E-3</v>
      </c>
      <c r="AQ347" s="17">
        <v>1.2531688913047601E-3</v>
      </c>
      <c r="AR347" s="17">
        <v>6.9371145010268497E-3</v>
      </c>
      <c r="AS347" s="17"/>
      <c r="AT347" s="17">
        <v>5.7011961076514198E-2</v>
      </c>
      <c r="AU347" s="17">
        <v>3.58852577512664E-2</v>
      </c>
      <c r="AV347" s="17">
        <v>2.5125318925806099E-2</v>
      </c>
      <c r="AW347" s="17">
        <v>2.39286666262837E-2</v>
      </c>
      <c r="AX347" s="17">
        <v>4.05545506770724E-2</v>
      </c>
      <c r="AY347" s="17"/>
      <c r="AZ347" s="17">
        <v>3.9782137519858797E-2</v>
      </c>
      <c r="BA347" s="17">
        <v>2.8516130595660199E-2</v>
      </c>
      <c r="BB347" s="17">
        <v>4.3137896860930801E-2</v>
      </c>
      <c r="BC347" s="17">
        <v>4.1366774671873698E-2</v>
      </c>
      <c r="BD347" s="17">
        <v>3.8683249627693102E-2</v>
      </c>
      <c r="BE347" s="17"/>
      <c r="BF347" s="17">
        <v>4.7649576320631999E-2</v>
      </c>
      <c r="BG347" s="17">
        <v>3.7490914681943398E-2</v>
      </c>
      <c r="BH347" s="17">
        <v>4.3501184260708002E-2</v>
      </c>
      <c r="BI347" s="17">
        <v>2.4433421890558499E-2</v>
      </c>
      <c r="BJ347" s="17"/>
      <c r="BK347" s="17">
        <v>6.3299341943698295E-2</v>
      </c>
      <c r="BL347" s="17">
        <v>4.34349090357097E-2</v>
      </c>
      <c r="BM347" s="17">
        <v>4.1961422642382798E-2</v>
      </c>
      <c r="BN347" s="17">
        <v>3.0217203019790001E-2</v>
      </c>
      <c r="BO347" s="17">
        <v>4.0793397925888202E-2</v>
      </c>
      <c r="BP347" s="17"/>
      <c r="BQ347" s="17">
        <v>3.7973107661940099E-2</v>
      </c>
      <c r="BR347" s="17">
        <v>3.9394927036706502E-2</v>
      </c>
      <c r="BS347" s="17"/>
      <c r="BT347" s="17">
        <v>4.5639493500442302E-2</v>
      </c>
      <c r="BU347" s="17">
        <v>3.0563434930305201E-2</v>
      </c>
      <c r="BV347" s="17">
        <v>3.7745945746120203E-2</v>
      </c>
      <c r="BW347" s="17">
        <v>3.9788486665963803E-2</v>
      </c>
      <c r="BX347" s="17">
        <v>3.7179832376405701E-2</v>
      </c>
      <c r="BY347" s="17">
        <v>2.50313959262282E-2</v>
      </c>
    </row>
    <row r="348" spans="2:77" x14ac:dyDescent="0.35">
      <c r="B348" t="s">
        <v>215</v>
      </c>
      <c r="C348" s="17">
        <v>1.0600258805592001E-2</v>
      </c>
      <c r="D348" s="17">
        <v>1.12712131819939E-2</v>
      </c>
      <c r="E348" s="17">
        <v>1.00126738549603E-2</v>
      </c>
      <c r="F348" s="17"/>
      <c r="G348" s="17">
        <v>4.9157831917860202E-3</v>
      </c>
      <c r="H348" s="17">
        <v>8.1627547666352392E-3</v>
      </c>
      <c r="I348" s="17">
        <v>1.31231511466287E-2</v>
      </c>
      <c r="J348" s="17">
        <v>8.4986077970446005E-3</v>
      </c>
      <c r="K348" s="17">
        <v>1.2769648424505399E-2</v>
      </c>
      <c r="L348" s="17">
        <v>1.4577071190146E-2</v>
      </c>
      <c r="M348" s="17"/>
      <c r="N348" s="17">
        <v>7.8583761787669598E-3</v>
      </c>
      <c r="O348" s="17">
        <v>1.2166752343652901E-2</v>
      </c>
      <c r="P348" s="17">
        <v>8.9880431729690204E-3</v>
      </c>
      <c r="Q348" s="17">
        <v>1.35025090387109E-2</v>
      </c>
      <c r="R348" s="17"/>
      <c r="S348" s="17">
        <v>0</v>
      </c>
      <c r="T348" s="17">
        <v>0</v>
      </c>
      <c r="U348" s="17">
        <v>0</v>
      </c>
      <c r="V348" s="17">
        <v>0</v>
      </c>
      <c r="W348" s="17">
        <v>0</v>
      </c>
      <c r="X348" s="17">
        <v>0</v>
      </c>
      <c r="Y348" s="17">
        <v>0</v>
      </c>
      <c r="Z348" s="17">
        <v>0</v>
      </c>
      <c r="AA348" s="17">
        <v>0</v>
      </c>
      <c r="AB348" s="17">
        <v>0.117719651911089</v>
      </c>
      <c r="AC348" s="17">
        <v>0</v>
      </c>
      <c r="AD348" s="17">
        <v>0</v>
      </c>
      <c r="AE348" s="17"/>
      <c r="AF348" s="17">
        <v>6.7405527814457401E-3</v>
      </c>
      <c r="AG348" s="17">
        <v>1.54610474931818E-2</v>
      </c>
      <c r="AH348" s="17">
        <v>8.7507892808641793E-3</v>
      </c>
      <c r="AI348" s="17"/>
      <c r="AJ348" s="17">
        <v>7.5710440628453898E-4</v>
      </c>
      <c r="AK348" s="17">
        <v>3.5895469002893499E-3</v>
      </c>
      <c r="AL348" s="17">
        <v>0</v>
      </c>
      <c r="AM348" s="17">
        <v>0</v>
      </c>
      <c r="AN348" s="17">
        <v>2.2253656114631102E-3</v>
      </c>
      <c r="AO348" s="17"/>
      <c r="AP348" s="17">
        <v>0</v>
      </c>
      <c r="AQ348" s="17">
        <v>1.47237988508907E-3</v>
      </c>
      <c r="AR348" s="17">
        <v>0</v>
      </c>
      <c r="AS348" s="17"/>
      <c r="AT348" s="17">
        <v>1.30878592983283E-2</v>
      </c>
      <c r="AU348" s="17">
        <v>1.37208603420163E-2</v>
      </c>
      <c r="AV348" s="17">
        <v>8.0773997984401602E-3</v>
      </c>
      <c r="AW348" s="17">
        <v>8.9795041771098209E-3</v>
      </c>
      <c r="AX348" s="17">
        <v>0</v>
      </c>
      <c r="AY348" s="17"/>
      <c r="AZ348" s="17">
        <v>1.0496682070073499E-2</v>
      </c>
      <c r="BA348" s="17">
        <v>4.1590878511338801E-3</v>
      </c>
      <c r="BB348" s="17">
        <v>2.0508333308190799E-2</v>
      </c>
      <c r="BC348" s="17">
        <v>1.48819912701743E-2</v>
      </c>
      <c r="BD348" s="17">
        <v>9.4805127601206296E-3</v>
      </c>
      <c r="BE348" s="17"/>
      <c r="BF348" s="17">
        <v>1.7281812447640699E-2</v>
      </c>
      <c r="BG348" s="17">
        <v>8.9491122598187294E-3</v>
      </c>
      <c r="BH348" s="17">
        <v>1.5247476031158299E-2</v>
      </c>
      <c r="BI348" s="17">
        <v>4.8906888031279502E-3</v>
      </c>
      <c r="BJ348" s="17"/>
      <c r="BK348" s="17">
        <v>0</v>
      </c>
      <c r="BL348" s="17">
        <v>1.8386603701217401E-2</v>
      </c>
      <c r="BM348" s="17">
        <v>1.0606327943503999E-2</v>
      </c>
      <c r="BN348" s="17">
        <v>7.3358358537849297E-3</v>
      </c>
      <c r="BO348" s="17">
        <v>1.44265525262089E-2</v>
      </c>
      <c r="BP348" s="17"/>
      <c r="BQ348" s="17">
        <v>1.2609463527706101E-2</v>
      </c>
      <c r="BR348" s="17">
        <v>7.8789536542543392E-3</v>
      </c>
      <c r="BS348" s="17"/>
      <c r="BT348" s="17">
        <v>1.09842864607522E-2</v>
      </c>
      <c r="BU348" s="17">
        <v>1.0750757925472899E-2</v>
      </c>
      <c r="BV348" s="17">
        <v>2.4596248895125499E-2</v>
      </c>
      <c r="BW348" s="17">
        <v>1.33151957665925E-2</v>
      </c>
      <c r="BX348" s="17">
        <v>3.1807325216548599E-3</v>
      </c>
      <c r="BY348" s="17">
        <v>1.15102715967984E-2</v>
      </c>
    </row>
    <row r="349" spans="2:77" x14ac:dyDescent="0.35">
      <c r="B349" t="s">
        <v>216</v>
      </c>
      <c r="C349" s="17">
        <v>1.30376889741654E-3</v>
      </c>
      <c r="D349" s="17">
        <v>1.9713119957293101E-3</v>
      </c>
      <c r="E349" s="17">
        <v>6.5972016426304504E-4</v>
      </c>
      <c r="F349" s="17"/>
      <c r="G349" s="17">
        <v>5.21924778318419E-3</v>
      </c>
      <c r="H349" s="17">
        <v>1.4257387961685601E-3</v>
      </c>
      <c r="I349" s="17">
        <v>1.9571947999291301E-3</v>
      </c>
      <c r="J349" s="17">
        <v>0</v>
      </c>
      <c r="K349" s="17">
        <v>0</v>
      </c>
      <c r="L349" s="17">
        <v>0</v>
      </c>
      <c r="M349" s="17"/>
      <c r="N349" s="17">
        <v>1.78302361868235E-3</v>
      </c>
      <c r="O349" s="17">
        <v>1.8957833324317901E-3</v>
      </c>
      <c r="P349" s="17">
        <v>0</v>
      </c>
      <c r="Q349" s="17">
        <v>1.3358799025932201E-3</v>
      </c>
      <c r="R349" s="17"/>
      <c r="S349" s="17">
        <v>0</v>
      </c>
      <c r="T349" s="17">
        <v>0</v>
      </c>
      <c r="U349" s="17">
        <v>0</v>
      </c>
      <c r="V349" s="17">
        <v>0</v>
      </c>
      <c r="W349" s="17">
        <v>0</v>
      </c>
      <c r="X349" s="17">
        <v>0</v>
      </c>
      <c r="Y349" s="17">
        <v>0</v>
      </c>
      <c r="Z349" s="17">
        <v>0</v>
      </c>
      <c r="AA349" s="17">
        <v>0</v>
      </c>
      <c r="AB349" s="17">
        <v>0</v>
      </c>
      <c r="AC349" s="17">
        <v>0</v>
      </c>
      <c r="AD349" s="17">
        <v>4.3558981850222403E-2</v>
      </c>
      <c r="AE349" s="17"/>
      <c r="AF349" s="17">
        <v>0</v>
      </c>
      <c r="AG349" s="17">
        <v>1.4169125657547E-3</v>
      </c>
      <c r="AH349" s="17">
        <v>3.73734958669413E-3</v>
      </c>
      <c r="AI349" s="17"/>
      <c r="AJ349" s="17">
        <v>6.7601624705511702E-4</v>
      </c>
      <c r="AK349" s="17">
        <v>0</v>
      </c>
      <c r="AL349" s="17">
        <v>0</v>
      </c>
      <c r="AM349" s="17">
        <v>0</v>
      </c>
      <c r="AN349" s="17">
        <v>2.0690526449574898E-3</v>
      </c>
      <c r="AO349" s="17"/>
      <c r="AP349" s="17">
        <v>0</v>
      </c>
      <c r="AQ349" s="17">
        <v>1.3321809162377301E-3</v>
      </c>
      <c r="AR349" s="17">
        <v>0</v>
      </c>
      <c r="AS349" s="17"/>
      <c r="AT349" s="17">
        <v>2.0473162287589098E-3</v>
      </c>
      <c r="AU349" s="17">
        <v>2.4349118858388598E-3</v>
      </c>
      <c r="AV349" s="17">
        <v>0</v>
      </c>
      <c r="AW349" s="17">
        <v>2.1412026493376601E-3</v>
      </c>
      <c r="AX349" s="17">
        <v>0</v>
      </c>
      <c r="AY349" s="17"/>
      <c r="AZ349" s="17">
        <v>1.0639879820212199E-3</v>
      </c>
      <c r="BA349" s="17">
        <v>1.97057286030975E-3</v>
      </c>
      <c r="BB349" s="17">
        <v>1.12888280155806E-2</v>
      </c>
      <c r="BC349" s="17">
        <v>0</v>
      </c>
      <c r="BD349" s="17">
        <v>0</v>
      </c>
      <c r="BE349" s="17"/>
      <c r="BF349" s="17">
        <v>0</v>
      </c>
      <c r="BG349" s="17">
        <v>2.1034090794081E-3</v>
      </c>
      <c r="BH349" s="17">
        <v>1.20034166740291E-3</v>
      </c>
      <c r="BI349" s="17">
        <v>1.4127555793689299E-3</v>
      </c>
      <c r="BJ349" s="17"/>
      <c r="BK349" s="17">
        <v>7.48483393168851E-3</v>
      </c>
      <c r="BL349" s="17">
        <v>2.07830180234662E-3</v>
      </c>
      <c r="BM349" s="17">
        <v>1.2921450851893499E-3</v>
      </c>
      <c r="BN349" s="17">
        <v>6.71576149703627E-4</v>
      </c>
      <c r="BO349" s="17">
        <v>0</v>
      </c>
      <c r="BP349" s="17"/>
      <c r="BQ349" s="17">
        <v>4.2106651305300101E-4</v>
      </c>
      <c r="BR349" s="17">
        <v>2.49931782243547E-3</v>
      </c>
      <c r="BS349" s="17"/>
      <c r="BT349" s="17">
        <v>1.5605973901039699E-3</v>
      </c>
      <c r="BU349" s="17">
        <v>1.00455520952469E-3</v>
      </c>
      <c r="BV349" s="17">
        <v>0</v>
      </c>
      <c r="BW349" s="17">
        <v>0</v>
      </c>
      <c r="BX349" s="17">
        <v>2.6146397004055901E-3</v>
      </c>
      <c r="BY349" s="17">
        <v>0</v>
      </c>
    </row>
    <row r="350" spans="2:77" x14ac:dyDescent="0.35">
      <c r="B350" t="s">
        <v>217</v>
      </c>
      <c r="C350" s="17">
        <v>5.5849320256835398E-4</v>
      </c>
      <c r="D350" s="17">
        <v>6.2594669921538703E-4</v>
      </c>
      <c r="E350" s="17">
        <v>4.96158741279224E-4</v>
      </c>
      <c r="F350" s="17"/>
      <c r="G350" s="17">
        <v>0</v>
      </c>
      <c r="H350" s="17">
        <v>0</v>
      </c>
      <c r="I350" s="17">
        <v>0</v>
      </c>
      <c r="J350" s="17">
        <v>0</v>
      </c>
      <c r="K350" s="17">
        <v>1.7844120899402601E-3</v>
      </c>
      <c r="L350" s="17">
        <v>1.4705277596746399E-3</v>
      </c>
      <c r="M350" s="17"/>
      <c r="N350" s="17">
        <v>0</v>
      </c>
      <c r="O350" s="17">
        <v>9.6503551990613696E-4</v>
      </c>
      <c r="P350" s="17">
        <v>1.40651574961781E-3</v>
      </c>
      <c r="Q350" s="17">
        <v>0</v>
      </c>
      <c r="R350" s="17"/>
      <c r="S350" s="17">
        <v>0</v>
      </c>
      <c r="T350" s="17">
        <v>0</v>
      </c>
      <c r="U350" s="17">
        <v>0</v>
      </c>
      <c r="V350" s="17">
        <v>0</v>
      </c>
      <c r="W350" s="17">
        <v>0</v>
      </c>
      <c r="X350" s="17">
        <v>0</v>
      </c>
      <c r="Y350" s="17">
        <v>0</v>
      </c>
      <c r="Z350" s="17">
        <v>0</v>
      </c>
      <c r="AA350" s="17">
        <v>0</v>
      </c>
      <c r="AB350" s="17">
        <v>0</v>
      </c>
      <c r="AC350" s="17">
        <v>1.11948768201035E-2</v>
      </c>
      <c r="AD350" s="17">
        <v>0</v>
      </c>
      <c r="AE350" s="17"/>
      <c r="AF350" s="17">
        <v>1.49976088815885E-3</v>
      </c>
      <c r="AG350" s="17">
        <v>0</v>
      </c>
      <c r="AH350" s="17">
        <v>0</v>
      </c>
      <c r="AI350" s="17"/>
      <c r="AJ350" s="17">
        <v>8.7718013583984998E-4</v>
      </c>
      <c r="AK350" s="17">
        <v>0</v>
      </c>
      <c r="AL350" s="17">
        <v>0</v>
      </c>
      <c r="AM350" s="17">
        <v>0</v>
      </c>
      <c r="AN350" s="17">
        <v>0</v>
      </c>
      <c r="AO350" s="17"/>
      <c r="AP350" s="17">
        <v>0</v>
      </c>
      <c r="AQ350" s="17">
        <v>0</v>
      </c>
      <c r="AR350" s="17">
        <v>0</v>
      </c>
      <c r="AS350" s="17"/>
      <c r="AT350" s="17">
        <v>1.05941542337292E-3</v>
      </c>
      <c r="AU350" s="17">
        <v>1.30641001351695E-3</v>
      </c>
      <c r="AV350" s="17">
        <v>0</v>
      </c>
      <c r="AW350" s="17">
        <v>0</v>
      </c>
      <c r="AX350" s="17">
        <v>0</v>
      </c>
      <c r="AY350" s="17"/>
      <c r="AZ350" s="17">
        <v>1.2179648345737499E-3</v>
      </c>
      <c r="BA350" s="17">
        <v>0</v>
      </c>
      <c r="BB350" s="17">
        <v>0</v>
      </c>
      <c r="BC350" s="17">
        <v>0</v>
      </c>
      <c r="BD350" s="17">
        <v>0</v>
      </c>
      <c r="BE350" s="17"/>
      <c r="BF350" s="17">
        <v>1.3635178901128999E-3</v>
      </c>
      <c r="BG350" s="17">
        <v>7.9504962175816496E-4</v>
      </c>
      <c r="BH350" s="17">
        <v>0</v>
      </c>
      <c r="BI350" s="17">
        <v>0</v>
      </c>
      <c r="BJ350" s="17"/>
      <c r="BK350" s="17">
        <v>0</v>
      </c>
      <c r="BL350" s="17">
        <v>1.56303787895059E-3</v>
      </c>
      <c r="BM350" s="17">
        <v>8.2445559714997799E-4</v>
      </c>
      <c r="BN350" s="17">
        <v>0</v>
      </c>
      <c r="BO350" s="17">
        <v>0</v>
      </c>
      <c r="BP350" s="17"/>
      <c r="BQ350" s="17">
        <v>9.7084210041886298E-4</v>
      </c>
      <c r="BR350" s="17">
        <v>0</v>
      </c>
      <c r="BS350" s="17"/>
      <c r="BT350" s="17">
        <v>8.3233519141338397E-4</v>
      </c>
      <c r="BU350" s="17">
        <v>0</v>
      </c>
      <c r="BV350" s="17">
        <v>3.52044255018019E-3</v>
      </c>
      <c r="BW350" s="17">
        <v>0</v>
      </c>
      <c r="BX350" s="17">
        <v>0</v>
      </c>
      <c r="BY350" s="17">
        <v>0</v>
      </c>
    </row>
    <row r="351" spans="2:77" x14ac:dyDescent="0.35">
      <c r="B351" t="s">
        <v>218</v>
      </c>
      <c r="C351" s="17">
        <v>3.8381398326709898E-3</v>
      </c>
      <c r="D351" s="17">
        <v>5.71817382108563E-3</v>
      </c>
      <c r="E351" s="17">
        <v>2.0253436777767802E-3</v>
      </c>
      <c r="F351" s="17"/>
      <c r="G351" s="17">
        <v>0</v>
      </c>
      <c r="H351" s="17">
        <v>5.9717875563078801E-3</v>
      </c>
      <c r="I351" s="17">
        <v>1.7925602560318701E-3</v>
      </c>
      <c r="J351" s="17">
        <v>1.52628506190614E-3</v>
      </c>
      <c r="K351" s="17">
        <v>9.2766973401122096E-3</v>
      </c>
      <c r="L351" s="17">
        <v>4.5695856294551999E-3</v>
      </c>
      <c r="M351" s="17"/>
      <c r="N351" s="17">
        <v>3.14769633882241E-3</v>
      </c>
      <c r="O351" s="17">
        <v>2.7400912112874E-3</v>
      </c>
      <c r="P351" s="17">
        <v>5.1843135341977896E-3</v>
      </c>
      <c r="Q351" s="17">
        <v>4.5959638021053698E-3</v>
      </c>
      <c r="R351" s="17"/>
      <c r="S351" s="17">
        <v>3.60140590096017E-3</v>
      </c>
      <c r="T351" s="17">
        <v>6.3880699785921896E-3</v>
      </c>
      <c r="U351" s="17">
        <v>0</v>
      </c>
      <c r="V351" s="17">
        <v>2.34310512093779E-3</v>
      </c>
      <c r="W351" s="17">
        <v>0</v>
      </c>
      <c r="X351" s="17">
        <v>2.5403706805364602E-3</v>
      </c>
      <c r="Y351" s="17">
        <v>2.5445543969304699E-3</v>
      </c>
      <c r="Z351" s="17">
        <v>0</v>
      </c>
      <c r="AA351" s="17">
        <v>6.6486176764968498E-3</v>
      </c>
      <c r="AB351" s="17">
        <v>2.8741920549147002E-3</v>
      </c>
      <c r="AC351" s="17">
        <v>6.2544973119896098E-3</v>
      </c>
      <c r="AD351" s="17">
        <v>1.8654250256844699E-2</v>
      </c>
      <c r="AE351" s="17"/>
      <c r="AF351" s="17">
        <v>5.2801883873467102E-3</v>
      </c>
      <c r="AG351" s="17">
        <v>1.6327328367312501E-3</v>
      </c>
      <c r="AH351" s="17">
        <v>7.3905289570690598E-3</v>
      </c>
      <c r="AI351" s="17"/>
      <c r="AJ351" s="17">
        <v>3.92627853159717E-3</v>
      </c>
      <c r="AK351" s="17">
        <v>2.4510558460556502E-3</v>
      </c>
      <c r="AL351" s="17">
        <v>6.0847161356952497E-3</v>
      </c>
      <c r="AM351" s="17">
        <v>0</v>
      </c>
      <c r="AN351" s="17">
        <v>2.6279937453911901E-3</v>
      </c>
      <c r="AO351" s="17"/>
      <c r="AP351" s="17">
        <v>1.0386370891896099E-3</v>
      </c>
      <c r="AQ351" s="17">
        <v>6.8041630629003705E-4</v>
      </c>
      <c r="AR351" s="17">
        <v>0</v>
      </c>
      <c r="AS351" s="17"/>
      <c r="AT351" s="17">
        <v>1.0997879626204899E-3</v>
      </c>
      <c r="AU351" s="17">
        <v>6.2720198762381196E-3</v>
      </c>
      <c r="AV351" s="17">
        <v>4.0659570452959504E-3</v>
      </c>
      <c r="AW351" s="17">
        <v>2.2558117774531799E-3</v>
      </c>
      <c r="AX351" s="17">
        <v>0</v>
      </c>
      <c r="AY351" s="17"/>
      <c r="AZ351" s="17">
        <v>2.5532390039980698E-3</v>
      </c>
      <c r="BA351" s="17">
        <v>4.3272272454076104E-3</v>
      </c>
      <c r="BB351" s="17">
        <v>0</v>
      </c>
      <c r="BC351" s="17">
        <v>4.6651712513990301E-3</v>
      </c>
      <c r="BD351" s="17">
        <v>8.0684057641598004E-3</v>
      </c>
      <c r="BE351" s="17"/>
      <c r="BF351" s="17">
        <v>7.6616552651673601E-3</v>
      </c>
      <c r="BG351" s="17">
        <v>4.5831053261210604E-3</v>
      </c>
      <c r="BH351" s="17">
        <v>2.19313568216791E-3</v>
      </c>
      <c r="BI351" s="17">
        <v>1.2027773197523101E-3</v>
      </c>
      <c r="BJ351" s="17"/>
      <c r="BK351" s="17">
        <v>0</v>
      </c>
      <c r="BL351" s="17">
        <v>7.4707556070936001E-3</v>
      </c>
      <c r="BM351" s="17">
        <v>5.3447963922125304E-3</v>
      </c>
      <c r="BN351" s="17">
        <v>1.2192518209262801E-3</v>
      </c>
      <c r="BO351" s="17">
        <v>2.8127966906977002E-3</v>
      </c>
      <c r="BP351" s="17"/>
      <c r="BQ351" s="17">
        <v>3.8696696742995499E-3</v>
      </c>
      <c r="BR351" s="17">
        <v>3.79543521452019E-3</v>
      </c>
      <c r="BS351" s="17"/>
      <c r="BT351" s="17">
        <v>4.4102671317128297E-3</v>
      </c>
      <c r="BU351" s="17">
        <v>3.9137840514142297E-3</v>
      </c>
      <c r="BV351" s="17">
        <v>0</v>
      </c>
      <c r="BW351" s="17">
        <v>2.2786493561813299E-3</v>
      </c>
      <c r="BX351" s="17">
        <v>5.6442462475702997E-3</v>
      </c>
      <c r="BY351" s="17">
        <v>0</v>
      </c>
    </row>
    <row r="352" spans="2:77" x14ac:dyDescent="0.35">
      <c r="B352" t="s">
        <v>104</v>
      </c>
      <c r="C352" s="17">
        <v>0.243909157808407</v>
      </c>
      <c r="D352" s="17">
        <v>0.20203194668035701</v>
      </c>
      <c r="E352" s="17">
        <v>0.285498109786399</v>
      </c>
      <c r="F352" s="17"/>
      <c r="G352" s="17">
        <v>0.17990941174399</v>
      </c>
      <c r="H352" s="17">
        <v>0.18325849827033799</v>
      </c>
      <c r="I352" s="17">
        <v>0.2059572630281</v>
      </c>
      <c r="J352" s="17">
        <v>0.25173771402509798</v>
      </c>
      <c r="K352" s="17">
        <v>0.30442390474209702</v>
      </c>
      <c r="L352" s="17">
        <v>0.31960378709727799</v>
      </c>
      <c r="M352" s="17"/>
      <c r="N352" s="17">
        <v>0.197639860170369</v>
      </c>
      <c r="O352" s="17">
        <v>0.22998856473286899</v>
      </c>
      <c r="P352" s="17">
        <v>0.25039899942004101</v>
      </c>
      <c r="Q352" s="17">
        <v>0.304222140254436</v>
      </c>
      <c r="R352" s="17"/>
      <c r="S352" s="17">
        <v>0.194036926470289</v>
      </c>
      <c r="T352" s="17">
        <v>0.241240121636905</v>
      </c>
      <c r="U352" s="17">
        <v>0.27900591861426999</v>
      </c>
      <c r="V352" s="17">
        <v>0.266957424810148</v>
      </c>
      <c r="W352" s="17">
        <v>0.25170426476826901</v>
      </c>
      <c r="X352" s="17">
        <v>0.281974253614793</v>
      </c>
      <c r="Y352" s="17">
        <v>0.21005227736825799</v>
      </c>
      <c r="Z352" s="17">
        <v>0.21205004212554701</v>
      </c>
      <c r="AA352" s="17">
        <v>0.21048762496305901</v>
      </c>
      <c r="AB352" s="17">
        <v>0.28344117140457697</v>
      </c>
      <c r="AC352" s="17">
        <v>0.27748981708657899</v>
      </c>
      <c r="AD352" s="17">
        <v>0.27364000991154802</v>
      </c>
      <c r="AE352" s="17"/>
      <c r="AF352" s="17">
        <v>0.29191555773859401</v>
      </c>
      <c r="AG352" s="17">
        <v>0.17966403988280299</v>
      </c>
      <c r="AH352" s="17">
        <v>0.33333551097790898</v>
      </c>
      <c r="AI352" s="17"/>
      <c r="AJ352" s="17">
        <v>0.29692586239886398</v>
      </c>
      <c r="AK352" s="17">
        <v>0.121402465116286</v>
      </c>
      <c r="AL352" s="17">
        <v>0.16821859112527901</v>
      </c>
      <c r="AM352" s="17">
        <v>0.21333775787314199</v>
      </c>
      <c r="AN352" s="17">
        <v>0.42599277549680298</v>
      </c>
      <c r="AO352" s="17"/>
      <c r="AP352" s="17">
        <v>0.23143325359538899</v>
      </c>
      <c r="AQ352" s="17">
        <v>0.132543814352622</v>
      </c>
      <c r="AR352" s="17">
        <v>0.159875702871107</v>
      </c>
      <c r="AS352" s="17"/>
      <c r="AT352" s="17">
        <v>0.319279273015242</v>
      </c>
      <c r="AU352" s="17">
        <v>0.24153539882504799</v>
      </c>
      <c r="AV352" s="17">
        <v>0.20786259585622399</v>
      </c>
      <c r="AW352" s="17">
        <v>0.15718029674398001</v>
      </c>
      <c r="AX352" s="17">
        <v>0.14992189089066199</v>
      </c>
      <c r="AY352" s="17"/>
      <c r="AZ352" s="17">
        <v>0.18143428442063</v>
      </c>
      <c r="BA352" s="17">
        <v>0.27907408888574797</v>
      </c>
      <c r="BB352" s="17">
        <v>0.21015465028074401</v>
      </c>
      <c r="BC352" s="17">
        <v>0.32133433894808699</v>
      </c>
      <c r="BD352" s="17">
        <v>0.31196540658178901</v>
      </c>
      <c r="BE352" s="17"/>
      <c r="BF352" s="17">
        <v>0.28094940628557302</v>
      </c>
      <c r="BG352" s="17">
        <v>0.24879113428435401</v>
      </c>
      <c r="BH352" s="17">
        <v>0.209737275066746</v>
      </c>
      <c r="BI352" s="17">
        <v>0.18921971492103901</v>
      </c>
      <c r="BJ352" s="17"/>
      <c r="BK352" s="17">
        <v>0.30077722332567902</v>
      </c>
      <c r="BL352" s="17">
        <v>0.23078124499341199</v>
      </c>
      <c r="BM352" s="17">
        <v>0.24921076228501801</v>
      </c>
      <c r="BN352" s="17">
        <v>0.25471211690225398</v>
      </c>
      <c r="BO352" s="17">
        <v>0.16597092372097899</v>
      </c>
      <c r="BP352" s="17"/>
      <c r="BQ352" s="17">
        <v>0.25372758120403999</v>
      </c>
      <c r="BR352" s="17">
        <v>0.23061089811865601</v>
      </c>
      <c r="BS352" s="17"/>
      <c r="BT352" s="17">
        <v>0.27820993053653598</v>
      </c>
      <c r="BU352" s="17">
        <v>0.212097288384649</v>
      </c>
      <c r="BV352" s="17">
        <v>0.29199484470418102</v>
      </c>
      <c r="BW352" s="17">
        <v>0.200999725606196</v>
      </c>
      <c r="BX352" s="17">
        <v>0.212001170611092</v>
      </c>
      <c r="BY352" s="17">
        <v>0.26476643218509499</v>
      </c>
    </row>
    <row r="353" spans="2:77" x14ac:dyDescent="0.3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row>
    <row r="354" spans="2:77" x14ac:dyDescent="0.35">
      <c r="B354" s="6" t="s">
        <v>220</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row>
    <row r="355" spans="2:77" x14ac:dyDescent="0.35">
      <c r="B355" s="24" t="s">
        <v>94</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row>
    <row r="356" spans="2:77" x14ac:dyDescent="0.35">
      <c r="B356" t="s">
        <v>45</v>
      </c>
      <c r="C356" s="17">
        <v>0.25274984428670999</v>
      </c>
      <c r="D356" s="17">
        <v>0.28123528717967999</v>
      </c>
      <c r="E356" s="17">
        <v>0.224905418954572</v>
      </c>
      <c r="F356" s="17"/>
      <c r="G356" s="17">
        <v>0.18742249779324799</v>
      </c>
      <c r="H356" s="17">
        <v>0.17990725283318901</v>
      </c>
      <c r="I356" s="17">
        <v>0.21447055365978601</v>
      </c>
      <c r="J356" s="17">
        <v>0.24254305769387999</v>
      </c>
      <c r="K356" s="17">
        <v>0.27591383130804298</v>
      </c>
      <c r="L356" s="17">
        <v>0.37910989280270702</v>
      </c>
      <c r="M356" s="17"/>
      <c r="N356" s="17">
        <v>0.30566990486226803</v>
      </c>
      <c r="O356" s="17">
        <v>0.26195216506587898</v>
      </c>
      <c r="P356" s="17">
        <v>0.24707940255831401</v>
      </c>
      <c r="Q356" s="17">
        <v>0.19042962583833301</v>
      </c>
      <c r="R356" s="17"/>
      <c r="S356" s="17">
        <v>0.27614505924718002</v>
      </c>
      <c r="T356" s="17">
        <v>0.30164153733237797</v>
      </c>
      <c r="U356" s="17">
        <v>0.24398366187263801</v>
      </c>
      <c r="V356" s="17">
        <v>0.30167024891837302</v>
      </c>
      <c r="W356" s="17">
        <v>0.25227987904768101</v>
      </c>
      <c r="X356" s="17">
        <v>0.29257911683642501</v>
      </c>
      <c r="Y356" s="17">
        <v>0.2411799627475</v>
      </c>
      <c r="Z356" s="17">
        <v>0.239727741995995</v>
      </c>
      <c r="AA356" s="17">
        <v>0.22109012895190799</v>
      </c>
      <c r="AB356" s="17">
        <v>0.142205924678735</v>
      </c>
      <c r="AC356" s="17">
        <v>0.222253718855007</v>
      </c>
      <c r="AD356" s="17">
        <v>0.23671761289260501</v>
      </c>
      <c r="AE356" s="17"/>
      <c r="AF356" s="17">
        <v>0.34698222231406001</v>
      </c>
      <c r="AG356" s="17">
        <v>0.22014001418139501</v>
      </c>
      <c r="AH356" s="17">
        <v>0.15026474836495299</v>
      </c>
      <c r="AI356" s="17"/>
      <c r="AJ356" s="17">
        <v>0.55483705892427704</v>
      </c>
      <c r="AK356" s="17">
        <v>4.6051695779939297E-2</v>
      </c>
      <c r="AL356" s="17">
        <v>0.12892465082617</v>
      </c>
      <c r="AM356" s="17">
        <v>0.16783587058899799</v>
      </c>
      <c r="AN356" s="17">
        <v>0.129892738658033</v>
      </c>
      <c r="AO356" s="17"/>
      <c r="AP356" s="17">
        <v>0.81262098887131995</v>
      </c>
      <c r="AQ356" s="17">
        <v>5.2946549484906298E-2</v>
      </c>
      <c r="AR356" s="17">
        <v>0.159943887390633</v>
      </c>
      <c r="AS356" s="17"/>
      <c r="AT356" s="17">
        <v>0.249748698143441</v>
      </c>
      <c r="AU356" s="17">
        <v>0.243228873743394</v>
      </c>
      <c r="AV356" s="17">
        <v>0.233956988018899</v>
      </c>
      <c r="AW356" s="17">
        <v>0.29901261436155102</v>
      </c>
      <c r="AX356" s="17">
        <v>0.16423316377040101</v>
      </c>
      <c r="AY356" s="17"/>
      <c r="AZ356" s="17">
        <v>0.24027839380631399</v>
      </c>
      <c r="BA356" s="17">
        <v>0.21308709058923</v>
      </c>
      <c r="BB356" s="17">
        <v>0.15994447958878</v>
      </c>
      <c r="BC356" s="17">
        <v>0.38177390832129199</v>
      </c>
      <c r="BD356" s="17">
        <v>0.17361738886873401</v>
      </c>
      <c r="BE356" s="17"/>
      <c r="BF356" s="17">
        <v>0.208660017620594</v>
      </c>
      <c r="BG356" s="17">
        <v>0.25268389041524902</v>
      </c>
      <c r="BH356" s="17">
        <v>0.26127223251354398</v>
      </c>
      <c r="BI356" s="17">
        <v>0.32008946291007501</v>
      </c>
      <c r="BJ356" s="17"/>
      <c r="BK356" s="17">
        <v>0.164407343676502</v>
      </c>
      <c r="BL356" s="17">
        <v>0.147500366099275</v>
      </c>
      <c r="BM356" s="17">
        <v>0.217192324777361</v>
      </c>
      <c r="BN356" s="17">
        <v>0.31688863649844501</v>
      </c>
      <c r="BO356" s="17">
        <v>0.38952732025172698</v>
      </c>
      <c r="BP356" s="17"/>
      <c r="BQ356" s="17">
        <v>0.26709243626950901</v>
      </c>
      <c r="BR356" s="17">
        <v>0.23332396447628601</v>
      </c>
      <c r="BS356" s="17"/>
      <c r="BT356" s="17">
        <v>0.34159377713262401</v>
      </c>
      <c r="BU356" s="17">
        <v>0.23340168734092001</v>
      </c>
      <c r="BV356" s="17">
        <v>0.16480863032566401</v>
      </c>
      <c r="BW356" s="17">
        <v>0.18365870022057601</v>
      </c>
      <c r="BX356" s="17">
        <v>0.19283206198688599</v>
      </c>
      <c r="BY356" s="17">
        <v>0.13878037436096299</v>
      </c>
    </row>
    <row r="357" spans="2:77" x14ac:dyDescent="0.35">
      <c r="B357" t="s">
        <v>46</v>
      </c>
      <c r="C357" s="17">
        <v>0.318349090890782</v>
      </c>
      <c r="D357" s="17">
        <v>0.33332619346549902</v>
      </c>
      <c r="E357" s="17">
        <v>0.30475432548084802</v>
      </c>
      <c r="F357" s="17"/>
      <c r="G357" s="17">
        <v>0.33483017427491801</v>
      </c>
      <c r="H357" s="17">
        <v>0.38225356220942502</v>
      </c>
      <c r="I357" s="17">
        <v>0.37465778370353298</v>
      </c>
      <c r="J357" s="17">
        <v>0.34174802091748102</v>
      </c>
      <c r="K357" s="17">
        <v>0.26438609948399799</v>
      </c>
      <c r="L357" s="17">
        <v>0.22700495321160899</v>
      </c>
      <c r="M357" s="17"/>
      <c r="N357" s="17">
        <v>0.32227324885658098</v>
      </c>
      <c r="O357" s="17">
        <v>0.34353168249141902</v>
      </c>
      <c r="P357" s="17">
        <v>0.295133823419436</v>
      </c>
      <c r="Q357" s="17">
        <v>0.308882031847452</v>
      </c>
      <c r="R357" s="17"/>
      <c r="S357" s="17">
        <v>0.36130277666063398</v>
      </c>
      <c r="T357" s="17">
        <v>0.289179859158056</v>
      </c>
      <c r="U357" s="17">
        <v>0.26278703509908402</v>
      </c>
      <c r="V357" s="17">
        <v>0.23987312422992799</v>
      </c>
      <c r="W357" s="17">
        <v>0.342433286669445</v>
      </c>
      <c r="X357" s="17">
        <v>0.31311633729558602</v>
      </c>
      <c r="Y357" s="17">
        <v>0.320207288415777</v>
      </c>
      <c r="Z357" s="17">
        <v>0.444447687335293</v>
      </c>
      <c r="AA357" s="17">
        <v>0.40691620684799901</v>
      </c>
      <c r="AB357" s="17">
        <v>0.27763728650293301</v>
      </c>
      <c r="AC357" s="17">
        <v>0.327653304332508</v>
      </c>
      <c r="AD357" s="17">
        <v>0.19658902874252099</v>
      </c>
      <c r="AE357" s="17"/>
      <c r="AF357" s="17">
        <v>0.219501244813227</v>
      </c>
      <c r="AG357" s="17">
        <v>0.41319067449386798</v>
      </c>
      <c r="AH357" s="17">
        <v>0.31572864040217202</v>
      </c>
      <c r="AI357" s="17"/>
      <c r="AJ357" s="17">
        <v>0.11482998482981301</v>
      </c>
      <c r="AK357" s="17">
        <v>0.69152269936695998</v>
      </c>
      <c r="AL357" s="17">
        <v>0.26756725933427</v>
      </c>
      <c r="AM357" s="17">
        <v>9.0814733383167201E-2</v>
      </c>
      <c r="AN357" s="17">
        <v>0.242017405007553</v>
      </c>
      <c r="AO357" s="17"/>
      <c r="AP357" s="17">
        <v>5.8047887373796903E-2</v>
      </c>
      <c r="AQ357" s="17">
        <v>0.719037567589772</v>
      </c>
      <c r="AR357" s="17">
        <v>0.190662408853743</v>
      </c>
      <c r="AS357" s="17"/>
      <c r="AT357" s="17">
        <v>0.28255219806409598</v>
      </c>
      <c r="AU357" s="17">
        <v>0.31696492915640201</v>
      </c>
      <c r="AV357" s="17">
        <v>0.34719515281559699</v>
      </c>
      <c r="AW357" s="17">
        <v>0.35499809764184898</v>
      </c>
      <c r="AX357" s="17">
        <v>0.36533770381333702</v>
      </c>
      <c r="AY357" s="17"/>
      <c r="AZ357" s="17">
        <v>0.36186149800480799</v>
      </c>
      <c r="BA357" s="17">
        <v>0.333342923436454</v>
      </c>
      <c r="BB357" s="17">
        <v>0.24678025794958899</v>
      </c>
      <c r="BC357" s="17">
        <v>0.22494156285585901</v>
      </c>
      <c r="BD357" s="17">
        <v>0.320522151098875</v>
      </c>
      <c r="BE357" s="17"/>
      <c r="BF357" s="17">
        <v>0.30770187485749001</v>
      </c>
      <c r="BG357" s="17">
        <v>0.31861396699418099</v>
      </c>
      <c r="BH357" s="17">
        <v>0.35504892728925402</v>
      </c>
      <c r="BI357" s="17">
        <v>0.31687155453640697</v>
      </c>
      <c r="BJ357" s="17"/>
      <c r="BK357" s="17">
        <v>0.35984108041539198</v>
      </c>
      <c r="BL357" s="17">
        <v>0.34331782273610101</v>
      </c>
      <c r="BM357" s="17">
        <v>0.31722423111869003</v>
      </c>
      <c r="BN357" s="17">
        <v>0.30731986088843899</v>
      </c>
      <c r="BO357" s="17">
        <v>0.30511874486830298</v>
      </c>
      <c r="BP357" s="17"/>
      <c r="BQ357" s="17">
        <v>0.33038176930824298</v>
      </c>
      <c r="BR357" s="17">
        <v>0.30205180201751503</v>
      </c>
      <c r="BS357" s="17"/>
      <c r="BT357" s="17">
        <v>0.26144499659945902</v>
      </c>
      <c r="BU357" s="17">
        <v>0.34475845796106902</v>
      </c>
      <c r="BV357" s="17">
        <v>0.312793291892072</v>
      </c>
      <c r="BW357" s="17">
        <v>0.375630994412125</v>
      </c>
      <c r="BX357" s="17">
        <v>0.37398317457957198</v>
      </c>
      <c r="BY357" s="17">
        <v>0.32091991256360602</v>
      </c>
    </row>
    <row r="358" spans="2:77" x14ac:dyDescent="0.35">
      <c r="B358" t="s">
        <v>49</v>
      </c>
      <c r="C358" s="17">
        <v>4.9184980778758498E-2</v>
      </c>
      <c r="D358" s="17">
        <v>5.7250817021177902E-2</v>
      </c>
      <c r="E358" s="17">
        <v>4.0722077944389402E-2</v>
      </c>
      <c r="F358" s="17"/>
      <c r="G358" s="17">
        <v>7.0533411824991704E-2</v>
      </c>
      <c r="H358" s="17">
        <v>7.1704791468350695E-2</v>
      </c>
      <c r="I358" s="17">
        <v>5.9571539029400301E-2</v>
      </c>
      <c r="J358" s="17">
        <v>3.1347901206654399E-2</v>
      </c>
      <c r="K358" s="17">
        <v>2.98198267258988E-2</v>
      </c>
      <c r="L358" s="17">
        <v>3.5763878382893202E-2</v>
      </c>
      <c r="M358" s="17"/>
      <c r="N358" s="17">
        <v>5.8795853369987397E-2</v>
      </c>
      <c r="O358" s="17">
        <v>4.3715923405069003E-2</v>
      </c>
      <c r="P358" s="17">
        <v>4.6754629609504099E-2</v>
      </c>
      <c r="Q358" s="17">
        <v>4.6373174095079399E-2</v>
      </c>
      <c r="R358" s="17"/>
      <c r="S358" s="17">
        <v>7.7787018636192307E-2</v>
      </c>
      <c r="T358" s="17">
        <v>4.7255720726895198E-2</v>
      </c>
      <c r="U358" s="17">
        <v>5.6653030089216398E-2</v>
      </c>
      <c r="V358" s="17">
        <v>5.79836558502035E-2</v>
      </c>
      <c r="W358" s="17">
        <v>3.4574166353779898E-2</v>
      </c>
      <c r="X358" s="17">
        <v>5.09328740318849E-2</v>
      </c>
      <c r="Y358" s="17">
        <v>3.9836110698457897E-2</v>
      </c>
      <c r="Z358" s="17">
        <v>4.95540187156229E-2</v>
      </c>
      <c r="AA358" s="17">
        <v>1.2524082707567601E-2</v>
      </c>
      <c r="AB358" s="17">
        <v>6.1586206040619103E-2</v>
      </c>
      <c r="AC358" s="17">
        <v>3.44076619511113E-2</v>
      </c>
      <c r="AD358" s="17">
        <v>5.2926500798732401E-2</v>
      </c>
      <c r="AE358" s="17"/>
      <c r="AF358" s="17">
        <v>2.3030549770080899E-2</v>
      </c>
      <c r="AG358" s="17">
        <v>7.0525337831149004E-2</v>
      </c>
      <c r="AH358" s="17">
        <v>5.6357932252134403E-2</v>
      </c>
      <c r="AI358" s="17"/>
      <c r="AJ358" s="17">
        <v>1.45899876490402E-2</v>
      </c>
      <c r="AK358" s="17">
        <v>2.93695942615089E-2</v>
      </c>
      <c r="AL358" s="17">
        <v>0.33131796940057301</v>
      </c>
      <c r="AM358" s="17">
        <v>0</v>
      </c>
      <c r="AN358" s="17">
        <v>3.8017835483406197E-2</v>
      </c>
      <c r="AO358" s="17"/>
      <c r="AP358" s="17">
        <v>8.1129166011288806E-3</v>
      </c>
      <c r="AQ358" s="17">
        <v>2.3495273327752399E-2</v>
      </c>
      <c r="AR358" s="17">
        <v>0.42293109175175198</v>
      </c>
      <c r="AS358" s="17"/>
      <c r="AT358" s="17">
        <v>2.5409880836423902E-2</v>
      </c>
      <c r="AU358" s="17">
        <v>4.52912972026151E-2</v>
      </c>
      <c r="AV358" s="17">
        <v>6.7694641864094102E-2</v>
      </c>
      <c r="AW358" s="17">
        <v>7.2809510178319894E-2</v>
      </c>
      <c r="AX358" s="17">
        <v>9.4042228308372194E-2</v>
      </c>
      <c r="AY358" s="17"/>
      <c r="AZ358" s="17">
        <v>5.9103869409023298E-2</v>
      </c>
      <c r="BA358" s="17">
        <v>5.4638367196021297E-2</v>
      </c>
      <c r="BB358" s="17">
        <v>6.7899892556515296E-2</v>
      </c>
      <c r="BC358" s="17">
        <v>3.3561404436406803E-2</v>
      </c>
      <c r="BD358" s="17">
        <v>2.5234025204726899E-2</v>
      </c>
      <c r="BE358" s="17"/>
      <c r="BF358" s="17">
        <v>4.8739280347360199E-2</v>
      </c>
      <c r="BG358" s="17">
        <v>4.2050439057492797E-2</v>
      </c>
      <c r="BH358" s="17">
        <v>4.3967993182712703E-2</v>
      </c>
      <c r="BI358" s="17">
        <v>7.3476120416797505E-2</v>
      </c>
      <c r="BJ358" s="17"/>
      <c r="BK358" s="17">
        <v>4.5650683522156302E-2</v>
      </c>
      <c r="BL358" s="17">
        <v>4.6586180033800002E-2</v>
      </c>
      <c r="BM358" s="17">
        <v>4.8005187906760199E-2</v>
      </c>
      <c r="BN358" s="17">
        <v>5.0015670312570898E-2</v>
      </c>
      <c r="BO358" s="17">
        <v>5.8483507553186702E-2</v>
      </c>
      <c r="BP358" s="17"/>
      <c r="BQ358" s="17">
        <v>4.59394401108476E-2</v>
      </c>
      <c r="BR358" s="17">
        <v>5.3580802887502402E-2</v>
      </c>
      <c r="BS358" s="17"/>
      <c r="BT358" s="17">
        <v>3.7301477200093101E-2</v>
      </c>
      <c r="BU358" s="17">
        <v>5.1700598588063203E-2</v>
      </c>
      <c r="BV358" s="17">
        <v>6.2389151027715702E-2</v>
      </c>
      <c r="BW358" s="17">
        <v>6.7952967223372407E-2</v>
      </c>
      <c r="BX358" s="17">
        <v>5.5861660340114298E-2</v>
      </c>
      <c r="BY358" s="17">
        <v>5.9512377497985103E-2</v>
      </c>
    </row>
    <row r="359" spans="2:77" x14ac:dyDescent="0.35">
      <c r="B359" t="s">
        <v>213</v>
      </c>
      <c r="C359" s="17">
        <v>3.4081995985224399E-2</v>
      </c>
      <c r="D359" s="17">
        <v>3.1013752534855998E-2</v>
      </c>
      <c r="E359" s="17">
        <v>3.5878409566523099E-2</v>
      </c>
      <c r="F359" s="17"/>
      <c r="G359" s="17">
        <v>6.4963732499491306E-2</v>
      </c>
      <c r="H359" s="17">
        <v>6.04982307516276E-2</v>
      </c>
      <c r="I359" s="17">
        <v>4.4419157163400301E-2</v>
      </c>
      <c r="J359" s="17">
        <v>2.3133244652003199E-2</v>
      </c>
      <c r="K359" s="17">
        <v>1.29976297253188E-2</v>
      </c>
      <c r="L359" s="17">
        <v>6.7388385548586604E-3</v>
      </c>
      <c r="M359" s="17"/>
      <c r="N359" s="17">
        <v>3.2089845882649501E-2</v>
      </c>
      <c r="O359" s="17">
        <v>3.2303513901675303E-2</v>
      </c>
      <c r="P359" s="17">
        <v>3.8201596657354502E-2</v>
      </c>
      <c r="Q359" s="17">
        <v>3.4937097987706098E-2</v>
      </c>
      <c r="R359" s="17"/>
      <c r="S359" s="17">
        <v>3.0001662643375601E-2</v>
      </c>
      <c r="T359" s="17">
        <v>3.2141610920644097E-2</v>
      </c>
      <c r="U359" s="17">
        <v>4.3172598683697501E-2</v>
      </c>
      <c r="V359" s="17">
        <v>2.7763846339713801E-2</v>
      </c>
      <c r="W359" s="17">
        <v>2.70812278250737E-2</v>
      </c>
      <c r="X359" s="17">
        <v>4.3853185526173698E-2</v>
      </c>
      <c r="Y359" s="17">
        <v>5.00850868000619E-2</v>
      </c>
      <c r="Z359" s="17">
        <v>2.11458880829942E-2</v>
      </c>
      <c r="AA359" s="17">
        <v>3.9096388048134E-2</v>
      </c>
      <c r="AB359" s="17">
        <v>3.4527107152160501E-2</v>
      </c>
      <c r="AC359" s="17">
        <v>2.3049512548903101E-2</v>
      </c>
      <c r="AD359" s="17">
        <v>1.63298256669384E-2</v>
      </c>
      <c r="AE359" s="17"/>
      <c r="AF359" s="17">
        <v>2.3586067109701899E-2</v>
      </c>
      <c r="AG359" s="17">
        <v>3.7896028072535698E-2</v>
      </c>
      <c r="AH359" s="17">
        <v>3.42349896012627E-2</v>
      </c>
      <c r="AI359" s="17"/>
      <c r="AJ359" s="17">
        <v>9.1510468522669804E-3</v>
      </c>
      <c r="AK359" s="17">
        <v>3.0429581149256701E-2</v>
      </c>
      <c r="AL359" s="17">
        <v>1.6970315180797099E-2</v>
      </c>
      <c r="AM359" s="17">
        <v>5.6899777087790301E-2</v>
      </c>
      <c r="AN359" s="17">
        <v>3.0481851081395402E-2</v>
      </c>
      <c r="AO359" s="17"/>
      <c r="AP359" s="17">
        <v>1.1338122677974301E-2</v>
      </c>
      <c r="AQ359" s="17">
        <v>1.5278527084704801E-2</v>
      </c>
      <c r="AR359" s="17">
        <v>1.6558361381021298E-2</v>
      </c>
      <c r="AS359" s="17"/>
      <c r="AT359" s="17">
        <v>3.06901350878136E-2</v>
      </c>
      <c r="AU359" s="17">
        <v>3.5640652398541903E-2</v>
      </c>
      <c r="AV359" s="17">
        <v>3.9142164564306997E-2</v>
      </c>
      <c r="AW359" s="17">
        <v>3.3951083794072301E-2</v>
      </c>
      <c r="AX359" s="17">
        <v>9.5360352379349006E-2</v>
      </c>
      <c r="AY359" s="17"/>
      <c r="AZ359" s="17">
        <v>4.1545478904024401E-2</v>
      </c>
      <c r="BA359" s="17">
        <v>3.9072157227072198E-2</v>
      </c>
      <c r="BB359" s="17">
        <v>4.4978417217942698E-2</v>
      </c>
      <c r="BC359" s="17">
        <v>1.0326466574858899E-2</v>
      </c>
      <c r="BD359" s="17">
        <v>3.0533655775105899E-2</v>
      </c>
      <c r="BE359" s="17"/>
      <c r="BF359" s="17">
        <v>4.6344449526777701E-2</v>
      </c>
      <c r="BG359" s="17">
        <v>3.3773650448099199E-2</v>
      </c>
      <c r="BH359" s="17">
        <v>2.7972355177524399E-2</v>
      </c>
      <c r="BI359" s="17">
        <v>2.85758550798197E-2</v>
      </c>
      <c r="BJ359" s="17"/>
      <c r="BK359" s="17">
        <v>3.9922688331048201E-2</v>
      </c>
      <c r="BL359" s="17">
        <v>3.9785098953282902E-2</v>
      </c>
      <c r="BM359" s="17">
        <v>3.5551512286164197E-2</v>
      </c>
      <c r="BN359" s="17">
        <v>2.7336474835944199E-2</v>
      </c>
      <c r="BO359" s="17">
        <v>4.4837346892946398E-2</v>
      </c>
      <c r="BP359" s="17"/>
      <c r="BQ359" s="17">
        <v>2.54889483375292E-2</v>
      </c>
      <c r="BR359" s="17">
        <v>4.5720583418344299E-2</v>
      </c>
      <c r="BS359" s="17"/>
      <c r="BT359" s="17">
        <v>1.64343972676869E-2</v>
      </c>
      <c r="BU359" s="17">
        <v>4.4408652829621899E-2</v>
      </c>
      <c r="BV359" s="17">
        <v>4.4928846123154197E-2</v>
      </c>
      <c r="BW359" s="17">
        <v>4.5968843566546597E-2</v>
      </c>
      <c r="BX359" s="17">
        <v>4.69485163508888E-2</v>
      </c>
      <c r="BY359" s="17">
        <v>2.8702901444632702E-2</v>
      </c>
    </row>
    <row r="360" spans="2:77" x14ac:dyDescent="0.35">
      <c r="B360" t="s">
        <v>214</v>
      </c>
      <c r="C360" s="17">
        <v>5.7847124517761202E-2</v>
      </c>
      <c r="D360" s="17">
        <v>7.4721124063970898E-2</v>
      </c>
      <c r="E360" s="17">
        <v>4.1727115013062401E-2</v>
      </c>
      <c r="F360" s="17"/>
      <c r="G360" s="17">
        <v>4.2669021065308503E-2</v>
      </c>
      <c r="H360" s="17">
        <v>3.36440837741371E-2</v>
      </c>
      <c r="I360" s="17">
        <v>4.1686894292844903E-2</v>
      </c>
      <c r="J360" s="17">
        <v>5.9626332217049903E-2</v>
      </c>
      <c r="K360" s="17">
        <v>0.10173714416676</v>
      </c>
      <c r="L360" s="17">
        <v>6.9875495193983395E-2</v>
      </c>
      <c r="M360" s="17"/>
      <c r="N360" s="17">
        <v>3.7485865504438699E-2</v>
      </c>
      <c r="O360" s="17">
        <v>5.0476440681224102E-2</v>
      </c>
      <c r="P360" s="17">
        <v>8.28164872686913E-2</v>
      </c>
      <c r="Q360" s="17">
        <v>6.4125375432400697E-2</v>
      </c>
      <c r="R360" s="17"/>
      <c r="S360" s="17">
        <v>3.4883302858368402E-2</v>
      </c>
      <c r="T360" s="17">
        <v>5.5889323530204697E-2</v>
      </c>
      <c r="U360" s="17">
        <v>9.8582692343335707E-2</v>
      </c>
      <c r="V360" s="17">
        <v>7.0624030154100903E-2</v>
      </c>
      <c r="W360" s="17">
        <v>7.7546243959563499E-2</v>
      </c>
      <c r="X360" s="17">
        <v>4.9176510098875498E-2</v>
      </c>
      <c r="Y360" s="17">
        <v>7.2056859617767505E-2</v>
      </c>
      <c r="Z360" s="17">
        <v>4.2739542771435303E-2</v>
      </c>
      <c r="AA360" s="17">
        <v>7.3828123804396503E-2</v>
      </c>
      <c r="AB360" s="17">
        <v>2.6675789246339301E-2</v>
      </c>
      <c r="AC360" s="17">
        <v>5.8503972906385399E-2</v>
      </c>
      <c r="AD360" s="17">
        <v>2.2330897124906501E-2</v>
      </c>
      <c r="AE360" s="17"/>
      <c r="AF360" s="17">
        <v>0.116239349282124</v>
      </c>
      <c r="AG360" s="17">
        <v>1.12091713537765E-2</v>
      </c>
      <c r="AH360" s="17">
        <v>4.0102996182000597E-2</v>
      </c>
      <c r="AI360" s="17"/>
      <c r="AJ360" s="17">
        <v>8.3203315700580996E-2</v>
      </c>
      <c r="AK360" s="17">
        <v>1.6619563547397E-2</v>
      </c>
      <c r="AL360" s="17">
        <v>1.9502167772613301E-2</v>
      </c>
      <c r="AM360" s="17">
        <v>0.53060693239242196</v>
      </c>
      <c r="AN360" s="17">
        <v>4.0603385325710603E-2</v>
      </c>
      <c r="AO360" s="17"/>
      <c r="AP360" s="17">
        <v>6.73713480174392E-3</v>
      </c>
      <c r="AQ360" s="17">
        <v>4.1510357349702504E-3</v>
      </c>
      <c r="AR360" s="17">
        <v>1.10877502436658E-2</v>
      </c>
      <c r="AS360" s="17"/>
      <c r="AT360" s="17">
        <v>8.0363853481014103E-2</v>
      </c>
      <c r="AU360" s="17">
        <v>6.7653255779018096E-2</v>
      </c>
      <c r="AV360" s="17">
        <v>3.8286367221628703E-2</v>
      </c>
      <c r="AW360" s="17">
        <v>3.3621153867376102E-2</v>
      </c>
      <c r="AX360" s="17">
        <v>5.9739435850097299E-2</v>
      </c>
      <c r="AY360" s="17"/>
      <c r="AZ360" s="17">
        <v>5.7867045772438098E-2</v>
      </c>
      <c r="BA360" s="17">
        <v>5.1114353595009501E-2</v>
      </c>
      <c r="BB360" s="17">
        <v>5.9579572050736301E-2</v>
      </c>
      <c r="BC360" s="17">
        <v>6.2797203885805897E-2</v>
      </c>
      <c r="BD360" s="17">
        <v>5.5644308117812298E-2</v>
      </c>
      <c r="BE360" s="17"/>
      <c r="BF360" s="17">
        <v>7.5499850360508894E-2</v>
      </c>
      <c r="BG360" s="17">
        <v>6.2303434193045799E-2</v>
      </c>
      <c r="BH360" s="17">
        <v>5.8894836474006902E-2</v>
      </c>
      <c r="BI360" s="17">
        <v>3.1419439782243201E-2</v>
      </c>
      <c r="BJ360" s="17"/>
      <c r="BK360" s="17">
        <v>0.124216445928299</v>
      </c>
      <c r="BL360" s="17">
        <v>7.5516065772479199E-2</v>
      </c>
      <c r="BM360" s="17">
        <v>5.9832587961205698E-2</v>
      </c>
      <c r="BN360" s="17">
        <v>4.6077310358646498E-2</v>
      </c>
      <c r="BO360" s="17">
        <v>3.7096074797457301E-2</v>
      </c>
      <c r="BP360" s="17"/>
      <c r="BQ360" s="17">
        <v>6.06455699585976E-2</v>
      </c>
      <c r="BR360" s="17">
        <v>5.4056856701810499E-2</v>
      </c>
      <c r="BS360" s="17"/>
      <c r="BT360" s="17">
        <v>6.7198297775003898E-2</v>
      </c>
      <c r="BU360" s="17">
        <v>4.5723314962234703E-2</v>
      </c>
      <c r="BV360" s="17">
        <v>7.14402421574417E-2</v>
      </c>
      <c r="BW360" s="17">
        <v>6.6641715021508202E-2</v>
      </c>
      <c r="BX360" s="17">
        <v>4.8930812617847798E-2</v>
      </c>
      <c r="BY360" s="17">
        <v>4.5164609489425897E-2</v>
      </c>
    </row>
    <row r="361" spans="2:77" x14ac:dyDescent="0.35">
      <c r="B361" t="s">
        <v>215</v>
      </c>
      <c r="C361" s="17">
        <v>1.6441890225547599E-2</v>
      </c>
      <c r="D361" s="17">
        <v>1.7229845160439301E-2</v>
      </c>
      <c r="E361" s="17">
        <v>1.5777527876905902E-2</v>
      </c>
      <c r="F361" s="17"/>
      <c r="G361" s="17">
        <v>1.45455597913491E-2</v>
      </c>
      <c r="H361" s="17">
        <v>1.8974771423119399E-2</v>
      </c>
      <c r="I361" s="17">
        <v>2.1655889606757101E-2</v>
      </c>
      <c r="J361" s="17">
        <v>1.2128668803942399E-2</v>
      </c>
      <c r="K361" s="17">
        <v>1.2667942412023901E-2</v>
      </c>
      <c r="L361" s="17">
        <v>1.7460449446303299E-2</v>
      </c>
      <c r="M361" s="17"/>
      <c r="N361" s="17">
        <v>1.8105455807227201E-2</v>
      </c>
      <c r="O361" s="17">
        <v>1.2192567984215299E-2</v>
      </c>
      <c r="P361" s="17">
        <v>1.7387987661472201E-2</v>
      </c>
      <c r="Q361" s="17">
        <v>1.8464560930048501E-2</v>
      </c>
      <c r="R361" s="17"/>
      <c r="S361" s="17">
        <v>0</v>
      </c>
      <c r="T361" s="17">
        <v>0</v>
      </c>
      <c r="U361" s="17">
        <v>0</v>
      </c>
      <c r="V361" s="17">
        <v>0</v>
      </c>
      <c r="W361" s="17">
        <v>0</v>
      </c>
      <c r="X361" s="17">
        <v>0</v>
      </c>
      <c r="Y361" s="17">
        <v>0</v>
      </c>
      <c r="Z361" s="17">
        <v>0</v>
      </c>
      <c r="AA361" s="17">
        <v>0</v>
      </c>
      <c r="AB361" s="17">
        <v>0.18259305075558599</v>
      </c>
      <c r="AC361" s="17">
        <v>0</v>
      </c>
      <c r="AD361" s="17">
        <v>0</v>
      </c>
      <c r="AE361" s="17"/>
      <c r="AF361" s="17">
        <v>7.61631133084174E-3</v>
      </c>
      <c r="AG361" s="17">
        <v>2.3130250041828799E-2</v>
      </c>
      <c r="AH361" s="17">
        <v>1.5675932289295799E-2</v>
      </c>
      <c r="AI361" s="17"/>
      <c r="AJ361" s="17">
        <v>1.66789945206863E-3</v>
      </c>
      <c r="AK361" s="17">
        <v>3.8736849202384298E-3</v>
      </c>
      <c r="AL361" s="17">
        <v>4.7561243477809998E-3</v>
      </c>
      <c r="AM361" s="17">
        <v>1.7643781802993801E-2</v>
      </c>
      <c r="AN361" s="17">
        <v>1.1654583387469299E-2</v>
      </c>
      <c r="AO361" s="17"/>
      <c r="AP361" s="17">
        <v>1.57396945779542E-3</v>
      </c>
      <c r="AQ361" s="17">
        <v>3.6343313954827301E-3</v>
      </c>
      <c r="AR361" s="17">
        <v>3.3892055368363099E-3</v>
      </c>
      <c r="AS361" s="17"/>
      <c r="AT361" s="17">
        <v>1.5290393103025801E-2</v>
      </c>
      <c r="AU361" s="17">
        <v>1.6876072152131799E-2</v>
      </c>
      <c r="AV361" s="17">
        <v>1.2476874723044399E-2</v>
      </c>
      <c r="AW361" s="17">
        <v>2.3091398201702501E-2</v>
      </c>
      <c r="AX361" s="17">
        <v>0</v>
      </c>
      <c r="AY361" s="17"/>
      <c r="AZ361" s="17">
        <v>1.6125079753263601E-2</v>
      </c>
      <c r="BA361" s="17">
        <v>6.0915493484891099E-3</v>
      </c>
      <c r="BB361" s="17">
        <v>3.8586455101291703E-2</v>
      </c>
      <c r="BC361" s="17">
        <v>1.7825683420470601E-2</v>
      </c>
      <c r="BD361" s="17">
        <v>2.23063726344029E-2</v>
      </c>
      <c r="BE361" s="17"/>
      <c r="BF361" s="17">
        <v>1.88161415243587E-2</v>
      </c>
      <c r="BG361" s="17">
        <v>1.6232868840686601E-2</v>
      </c>
      <c r="BH361" s="17">
        <v>1.96745710138852E-2</v>
      </c>
      <c r="BI361" s="17">
        <v>1.55574636276938E-2</v>
      </c>
      <c r="BJ361" s="17"/>
      <c r="BK361" s="17">
        <v>7.7882443386454803E-3</v>
      </c>
      <c r="BL361" s="17">
        <v>2.4314473893692901E-2</v>
      </c>
      <c r="BM361" s="17">
        <v>2.0817143602798599E-2</v>
      </c>
      <c r="BN361" s="17">
        <v>9.6040904844660203E-3</v>
      </c>
      <c r="BO361" s="17">
        <v>1.44265525262089E-2</v>
      </c>
      <c r="BP361" s="17"/>
      <c r="BQ361" s="17">
        <v>1.4959696406941199E-2</v>
      </c>
      <c r="BR361" s="17">
        <v>1.8449401769523099E-2</v>
      </c>
      <c r="BS361" s="17"/>
      <c r="BT361" s="17">
        <v>1.4390494778814201E-2</v>
      </c>
      <c r="BU361" s="17">
        <v>2.2119740749199899E-2</v>
      </c>
      <c r="BV361" s="17">
        <v>2.9536078560631E-2</v>
      </c>
      <c r="BW361" s="17">
        <v>1.33151957665925E-2</v>
      </c>
      <c r="BX361" s="17">
        <v>8.2679238088541294E-3</v>
      </c>
      <c r="BY361" s="17">
        <v>2.02352056169165E-2</v>
      </c>
    </row>
    <row r="362" spans="2:77" x14ac:dyDescent="0.35">
      <c r="B362" t="s">
        <v>216</v>
      </c>
      <c r="C362" s="17">
        <v>1.9107641011459899E-3</v>
      </c>
      <c r="D362" s="17">
        <v>2.7941260102998899E-3</v>
      </c>
      <c r="E362" s="17">
        <v>1.05968544063274E-3</v>
      </c>
      <c r="F362" s="17"/>
      <c r="G362" s="17">
        <v>5.21924778318419E-3</v>
      </c>
      <c r="H362" s="17">
        <v>1.4257387961685601E-3</v>
      </c>
      <c r="I362" s="17">
        <v>5.5295728428892601E-3</v>
      </c>
      <c r="J362" s="17">
        <v>0</v>
      </c>
      <c r="K362" s="17">
        <v>0</v>
      </c>
      <c r="L362" s="17">
        <v>0</v>
      </c>
      <c r="M362" s="17"/>
      <c r="N362" s="17">
        <v>2.5321223186818799E-3</v>
      </c>
      <c r="O362" s="17">
        <v>1.8957833324317901E-3</v>
      </c>
      <c r="P362" s="17">
        <v>1.8488808583069899E-3</v>
      </c>
      <c r="Q362" s="17">
        <v>1.3358799025932201E-3</v>
      </c>
      <c r="R362" s="17"/>
      <c r="S362" s="17">
        <v>0</v>
      </c>
      <c r="T362" s="17">
        <v>0</v>
      </c>
      <c r="U362" s="17">
        <v>0</v>
      </c>
      <c r="V362" s="17">
        <v>0</v>
      </c>
      <c r="W362" s="17">
        <v>0</v>
      </c>
      <c r="X362" s="17">
        <v>0</v>
      </c>
      <c r="Y362" s="17">
        <v>0</v>
      </c>
      <c r="Z362" s="17">
        <v>0</v>
      </c>
      <c r="AA362" s="17">
        <v>0</v>
      </c>
      <c r="AB362" s="17">
        <v>0</v>
      </c>
      <c r="AC362" s="17">
        <v>0</v>
      </c>
      <c r="AD362" s="17">
        <v>6.3838720931906803E-2</v>
      </c>
      <c r="AE362" s="17"/>
      <c r="AF362" s="17">
        <v>0</v>
      </c>
      <c r="AG362" s="17">
        <v>2.91324174068118E-3</v>
      </c>
      <c r="AH362" s="17">
        <v>3.73734958669413E-3</v>
      </c>
      <c r="AI362" s="17"/>
      <c r="AJ362" s="17">
        <v>6.7601624705511702E-4</v>
      </c>
      <c r="AK362" s="17">
        <v>6.9827315321878305E-4</v>
      </c>
      <c r="AL362" s="17">
        <v>0</v>
      </c>
      <c r="AM362" s="17">
        <v>0</v>
      </c>
      <c r="AN362" s="17">
        <v>2.0690526449574898E-3</v>
      </c>
      <c r="AO362" s="17"/>
      <c r="AP362" s="17">
        <v>0</v>
      </c>
      <c r="AQ362" s="17">
        <v>1.89186783348415E-3</v>
      </c>
      <c r="AR362" s="17">
        <v>0</v>
      </c>
      <c r="AS362" s="17"/>
      <c r="AT362" s="17">
        <v>2.0473162287589098E-3</v>
      </c>
      <c r="AU362" s="17">
        <v>2.4349118858388598E-3</v>
      </c>
      <c r="AV362" s="17">
        <v>2.3070950106105401E-3</v>
      </c>
      <c r="AW362" s="17">
        <v>2.1412026493376601E-3</v>
      </c>
      <c r="AX362" s="17">
        <v>0</v>
      </c>
      <c r="AY362" s="17"/>
      <c r="AZ362" s="17">
        <v>1.5036726173266099E-3</v>
      </c>
      <c r="BA362" s="17">
        <v>4.37267981656367E-3</v>
      </c>
      <c r="BB362" s="17">
        <v>1.12888280155806E-2</v>
      </c>
      <c r="BC362" s="17">
        <v>0</v>
      </c>
      <c r="BD362" s="17">
        <v>0</v>
      </c>
      <c r="BE362" s="17"/>
      <c r="BF362" s="17">
        <v>0</v>
      </c>
      <c r="BG362" s="17">
        <v>3.1485107979436502E-3</v>
      </c>
      <c r="BH362" s="17">
        <v>2.1854661615664898E-3</v>
      </c>
      <c r="BI362" s="17">
        <v>1.4127555793689299E-3</v>
      </c>
      <c r="BJ362" s="17"/>
      <c r="BK362" s="17">
        <v>7.48483393168851E-3</v>
      </c>
      <c r="BL362" s="17">
        <v>5.8717309109955901E-3</v>
      </c>
      <c r="BM362" s="17">
        <v>1.2921450851893499E-3</v>
      </c>
      <c r="BN362" s="17">
        <v>6.71576149703627E-4</v>
      </c>
      <c r="BO362" s="17">
        <v>0</v>
      </c>
      <c r="BP362" s="17"/>
      <c r="BQ362" s="17">
        <v>4.2106651305300101E-4</v>
      </c>
      <c r="BR362" s="17">
        <v>3.9284388934623399E-3</v>
      </c>
      <c r="BS362" s="17"/>
      <c r="BT362" s="17">
        <v>2.65471141159121E-3</v>
      </c>
      <c r="BU362" s="17">
        <v>1.00455520952469E-3</v>
      </c>
      <c r="BV362" s="17">
        <v>0</v>
      </c>
      <c r="BW362" s="17">
        <v>0</v>
      </c>
      <c r="BX362" s="17">
        <v>3.7131238595713698E-3</v>
      </c>
      <c r="BY362" s="17">
        <v>0</v>
      </c>
    </row>
    <row r="363" spans="2:77" x14ac:dyDescent="0.35">
      <c r="B363" t="s">
        <v>217</v>
      </c>
      <c r="C363" s="17">
        <v>1.0573356813581799E-3</v>
      </c>
      <c r="D363" s="17">
        <v>1.6384661241856801E-3</v>
      </c>
      <c r="E363" s="17">
        <v>4.96158741279224E-4</v>
      </c>
      <c r="F363" s="17"/>
      <c r="G363" s="17">
        <v>1.77463025855193E-3</v>
      </c>
      <c r="H363" s="17">
        <v>0</v>
      </c>
      <c r="I363" s="17">
        <v>0</v>
      </c>
      <c r="J363" s="17">
        <v>0</v>
      </c>
      <c r="K363" s="17">
        <v>3.5750226474809401E-3</v>
      </c>
      <c r="L363" s="17">
        <v>1.4705277596746399E-3</v>
      </c>
      <c r="M363" s="17"/>
      <c r="N363" s="17">
        <v>0</v>
      </c>
      <c r="O363" s="17">
        <v>1.9214403668675101E-3</v>
      </c>
      <c r="P363" s="17">
        <v>1.40651574961781E-3</v>
      </c>
      <c r="Q363" s="17">
        <v>1.0081712038833299E-3</v>
      </c>
      <c r="R363" s="17"/>
      <c r="S363" s="17">
        <v>0</v>
      </c>
      <c r="T363" s="17">
        <v>0</v>
      </c>
      <c r="U363" s="17">
        <v>0</v>
      </c>
      <c r="V363" s="17">
        <v>0</v>
      </c>
      <c r="W363" s="17">
        <v>0</v>
      </c>
      <c r="X363" s="17">
        <v>0</v>
      </c>
      <c r="Y363" s="17">
        <v>0</v>
      </c>
      <c r="Z363" s="17">
        <v>0</v>
      </c>
      <c r="AA363" s="17">
        <v>0</v>
      </c>
      <c r="AB363" s="17">
        <v>0</v>
      </c>
      <c r="AC363" s="17">
        <v>2.1194067637477401E-2</v>
      </c>
      <c r="AD363" s="17">
        <v>0</v>
      </c>
      <c r="AE363" s="17"/>
      <c r="AF363" s="17">
        <v>1.49976088815885E-3</v>
      </c>
      <c r="AG363" s="17">
        <v>6.1868652614745895E-4</v>
      </c>
      <c r="AH363" s="17">
        <v>0</v>
      </c>
      <c r="AI363" s="17"/>
      <c r="AJ363" s="17">
        <v>1.58221830544415E-3</v>
      </c>
      <c r="AK363" s="17">
        <v>8.69219952425105E-4</v>
      </c>
      <c r="AL363" s="17">
        <v>0</v>
      </c>
      <c r="AM363" s="17">
        <v>0</v>
      </c>
      <c r="AN363" s="17">
        <v>0</v>
      </c>
      <c r="AO363" s="17"/>
      <c r="AP363" s="17">
        <v>1.2183954564463199E-3</v>
      </c>
      <c r="AQ363" s="17">
        <v>0</v>
      </c>
      <c r="AR363" s="17">
        <v>0</v>
      </c>
      <c r="AS363" s="17"/>
      <c r="AT363" s="17">
        <v>1.05941542337292E-3</v>
      </c>
      <c r="AU363" s="17">
        <v>2.3695999467097701E-3</v>
      </c>
      <c r="AV363" s="17">
        <v>0</v>
      </c>
      <c r="AW363" s="17">
        <v>0</v>
      </c>
      <c r="AX363" s="17">
        <v>0</v>
      </c>
      <c r="AY363" s="17"/>
      <c r="AZ363" s="17">
        <v>1.2179648345737499E-3</v>
      </c>
      <c r="BA363" s="17">
        <v>0</v>
      </c>
      <c r="BB363" s="17">
        <v>5.78933510525503E-3</v>
      </c>
      <c r="BC363" s="17">
        <v>0</v>
      </c>
      <c r="BD363" s="17">
        <v>2.06881913419453E-3</v>
      </c>
      <c r="BE363" s="17"/>
      <c r="BF363" s="17">
        <v>2.7317721981822201E-3</v>
      </c>
      <c r="BG363" s="17">
        <v>7.9504962175816496E-4</v>
      </c>
      <c r="BH363" s="17">
        <v>0</v>
      </c>
      <c r="BI363" s="17">
        <v>1.44566709632624E-3</v>
      </c>
      <c r="BJ363" s="17"/>
      <c r="BK363" s="17">
        <v>7.6466770106224701E-3</v>
      </c>
      <c r="BL363" s="17">
        <v>1.56303787895059E-3</v>
      </c>
      <c r="BM363" s="17">
        <v>8.2445559714997799E-4</v>
      </c>
      <c r="BN363" s="17">
        <v>0</v>
      </c>
      <c r="BO363" s="17">
        <v>3.4220011346457399E-3</v>
      </c>
      <c r="BP363" s="17"/>
      <c r="BQ363" s="17">
        <v>1.8379919200752601E-3</v>
      </c>
      <c r="BR363" s="17">
        <v>0</v>
      </c>
      <c r="BS363" s="17"/>
      <c r="BT363" s="17">
        <v>2.1787046993104599E-3</v>
      </c>
      <c r="BU363" s="17">
        <v>0</v>
      </c>
      <c r="BV363" s="17">
        <v>3.52044255018019E-3</v>
      </c>
      <c r="BW363" s="17">
        <v>0</v>
      </c>
      <c r="BX363" s="17">
        <v>0</v>
      </c>
      <c r="BY363" s="17">
        <v>0</v>
      </c>
    </row>
    <row r="364" spans="2:77" x14ac:dyDescent="0.35">
      <c r="B364" t="s">
        <v>218</v>
      </c>
      <c r="C364" s="17">
        <v>4.3216129963105704E-3</v>
      </c>
      <c r="D364" s="17">
        <v>6.7689786594987596E-3</v>
      </c>
      <c r="E364" s="17">
        <v>1.95743511112697E-3</v>
      </c>
      <c r="F364" s="17"/>
      <c r="G364" s="17">
        <v>1.5564737065244701E-3</v>
      </c>
      <c r="H364" s="17">
        <v>8.1544721090159901E-3</v>
      </c>
      <c r="I364" s="17">
        <v>1.7177613582103699E-3</v>
      </c>
      <c r="J364" s="17">
        <v>3.1758725300569E-3</v>
      </c>
      <c r="K364" s="17">
        <v>7.9100045787951403E-3</v>
      </c>
      <c r="L364" s="17">
        <v>3.7018335104111199E-3</v>
      </c>
      <c r="M364" s="17"/>
      <c r="N364" s="17">
        <v>2.2899233843928402E-3</v>
      </c>
      <c r="O364" s="17">
        <v>3.9093961668485297E-3</v>
      </c>
      <c r="P364" s="17">
        <v>7.8094125178736302E-3</v>
      </c>
      <c r="Q364" s="17">
        <v>3.9360550600026599E-3</v>
      </c>
      <c r="R364" s="17"/>
      <c r="S364" s="17">
        <v>1.75156765872344E-3</v>
      </c>
      <c r="T364" s="17">
        <v>5.46328701987496E-3</v>
      </c>
      <c r="U364" s="17">
        <v>2.9167938383208498E-3</v>
      </c>
      <c r="V364" s="17">
        <v>5.5842823228526997E-3</v>
      </c>
      <c r="W364" s="17">
        <v>0</v>
      </c>
      <c r="X364" s="17">
        <v>0</v>
      </c>
      <c r="Y364" s="17">
        <v>5.0621136213321004E-3</v>
      </c>
      <c r="Z364" s="17">
        <v>0</v>
      </c>
      <c r="AA364" s="17">
        <v>7.11587108312281E-3</v>
      </c>
      <c r="AB364" s="17">
        <v>2.8741920549147002E-3</v>
      </c>
      <c r="AC364" s="17">
        <v>1.2504628653029299E-2</v>
      </c>
      <c r="AD364" s="17">
        <v>1.8689757452027299E-2</v>
      </c>
      <c r="AE364" s="17"/>
      <c r="AF364" s="17">
        <v>6.1930924791551902E-3</v>
      </c>
      <c r="AG364" s="17">
        <v>2.3899375832643999E-3</v>
      </c>
      <c r="AH364" s="17">
        <v>4.4440892160864899E-3</v>
      </c>
      <c r="AI364" s="17"/>
      <c r="AJ364" s="17">
        <v>2.0796303926757199E-3</v>
      </c>
      <c r="AK364" s="17">
        <v>3.8144666265232099E-3</v>
      </c>
      <c r="AL364" s="17">
        <v>3.0771780186813701E-3</v>
      </c>
      <c r="AM364" s="17">
        <v>0</v>
      </c>
      <c r="AN364" s="17">
        <v>4.9988318933686798E-3</v>
      </c>
      <c r="AO364" s="17"/>
      <c r="AP364" s="17">
        <v>0</v>
      </c>
      <c r="AQ364" s="17">
        <v>2.66975214335082E-3</v>
      </c>
      <c r="AR364" s="17">
        <v>0</v>
      </c>
      <c r="AS364" s="17"/>
      <c r="AT364" s="17">
        <v>2.2921607702548301E-3</v>
      </c>
      <c r="AU364" s="17">
        <v>5.6302514523004499E-3</v>
      </c>
      <c r="AV364" s="17">
        <v>3.5064530212895301E-3</v>
      </c>
      <c r="AW364" s="17">
        <v>4.9735479318982799E-3</v>
      </c>
      <c r="AX364" s="17">
        <v>1.2783223970174701E-2</v>
      </c>
      <c r="AY364" s="17"/>
      <c r="AZ364" s="17">
        <v>4.4624287714838604E-3</v>
      </c>
      <c r="BA364" s="17">
        <v>5.9952391960765702E-3</v>
      </c>
      <c r="BB364" s="17">
        <v>0</v>
      </c>
      <c r="BC364" s="17">
        <v>3.7792676777772699E-3</v>
      </c>
      <c r="BD364" s="17">
        <v>4.0169431443014304E-3</v>
      </c>
      <c r="BE364" s="17"/>
      <c r="BF364" s="17">
        <v>8.17728395080939E-3</v>
      </c>
      <c r="BG364" s="17">
        <v>4.84520851398522E-3</v>
      </c>
      <c r="BH364" s="17">
        <v>3.6192599252079598E-3</v>
      </c>
      <c r="BI364" s="17">
        <v>0</v>
      </c>
      <c r="BJ364" s="17"/>
      <c r="BK364" s="17">
        <v>0</v>
      </c>
      <c r="BL364" s="17">
        <v>7.9983023144053408E-3</v>
      </c>
      <c r="BM364" s="17">
        <v>6.3988766687265901E-3</v>
      </c>
      <c r="BN364" s="17">
        <v>1.2325046127389799E-3</v>
      </c>
      <c r="BO364" s="17">
        <v>2.8127966906977002E-3</v>
      </c>
      <c r="BP364" s="17"/>
      <c r="BQ364" s="17">
        <v>3.71650502366065E-3</v>
      </c>
      <c r="BR364" s="17">
        <v>5.1411827618818096E-3</v>
      </c>
      <c r="BS364" s="17"/>
      <c r="BT364" s="17">
        <v>4.0110789641958E-3</v>
      </c>
      <c r="BU364" s="17">
        <v>4.1800027414816898E-3</v>
      </c>
      <c r="BV364" s="17">
        <v>0</v>
      </c>
      <c r="BW364" s="17">
        <v>5.5787292530919503E-3</v>
      </c>
      <c r="BX364" s="17">
        <v>7.06426338598393E-3</v>
      </c>
      <c r="BY364" s="17">
        <v>0</v>
      </c>
    </row>
    <row r="365" spans="2:77" x14ac:dyDescent="0.35">
      <c r="B365" t="s">
        <v>104</v>
      </c>
      <c r="C365" s="17">
        <v>0.264055360536402</v>
      </c>
      <c r="D365" s="17">
        <v>0.19402140978039201</v>
      </c>
      <c r="E365" s="17">
        <v>0.332721845870661</v>
      </c>
      <c r="F365" s="17"/>
      <c r="G365" s="17">
        <v>0.27648525100243398</v>
      </c>
      <c r="H365" s="17">
        <v>0.24343709663496699</v>
      </c>
      <c r="I365" s="17">
        <v>0.23629084834317901</v>
      </c>
      <c r="J365" s="17">
        <v>0.28629690197893198</v>
      </c>
      <c r="K365" s="17">
        <v>0.290992498951681</v>
      </c>
      <c r="L365" s="17">
        <v>0.25887413113755903</v>
      </c>
      <c r="M365" s="17"/>
      <c r="N365" s="17">
        <v>0.220757780013774</v>
      </c>
      <c r="O365" s="17">
        <v>0.248101086604371</v>
      </c>
      <c r="P365" s="17">
        <v>0.261561263699429</v>
      </c>
      <c r="Q365" s="17">
        <v>0.33050802770250098</v>
      </c>
      <c r="R365" s="17"/>
      <c r="S365" s="17">
        <v>0.21812861229552599</v>
      </c>
      <c r="T365" s="17">
        <v>0.26842866131194698</v>
      </c>
      <c r="U365" s="17">
        <v>0.29190418807370799</v>
      </c>
      <c r="V365" s="17">
        <v>0.29650081218482899</v>
      </c>
      <c r="W365" s="17">
        <v>0.26608519614445703</v>
      </c>
      <c r="X365" s="17">
        <v>0.25034197621105397</v>
      </c>
      <c r="Y365" s="17">
        <v>0.27157257809910401</v>
      </c>
      <c r="Z365" s="17">
        <v>0.202385121098659</v>
      </c>
      <c r="AA365" s="17">
        <v>0.239429198556872</v>
      </c>
      <c r="AB365" s="17">
        <v>0.27190044356871301</v>
      </c>
      <c r="AC365" s="17">
        <v>0.30043313311557801</v>
      </c>
      <c r="AD365" s="17">
        <v>0.39257765639036302</v>
      </c>
      <c r="AE365" s="17"/>
      <c r="AF365" s="17">
        <v>0.25535140201265</v>
      </c>
      <c r="AG365" s="17">
        <v>0.21798665817535401</v>
      </c>
      <c r="AH365" s="17">
        <v>0.379453322105401</v>
      </c>
      <c r="AI365" s="17"/>
      <c r="AJ365" s="17">
        <v>0.21738284164677801</v>
      </c>
      <c r="AK365" s="17">
        <v>0.17675122124253301</v>
      </c>
      <c r="AL365" s="17">
        <v>0.22788433511911499</v>
      </c>
      <c r="AM365" s="17">
        <v>0.13619890474462901</v>
      </c>
      <c r="AN365" s="17">
        <v>0.50026431651810599</v>
      </c>
      <c r="AO365" s="17"/>
      <c r="AP365" s="17">
        <v>0.100350584759795</v>
      </c>
      <c r="AQ365" s="17">
        <v>0.17689509540557699</v>
      </c>
      <c r="AR365" s="17">
        <v>0.195427294842349</v>
      </c>
      <c r="AS365" s="17"/>
      <c r="AT365" s="17">
        <v>0.31054594886179898</v>
      </c>
      <c r="AU365" s="17">
        <v>0.26391015628304798</v>
      </c>
      <c r="AV365" s="17">
        <v>0.25543426276053</v>
      </c>
      <c r="AW365" s="17">
        <v>0.17540139137389299</v>
      </c>
      <c r="AX365" s="17">
        <v>0.20850389190826801</v>
      </c>
      <c r="AY365" s="17"/>
      <c r="AZ365" s="17">
        <v>0.21603456812674501</v>
      </c>
      <c r="BA365" s="17">
        <v>0.29228563959508402</v>
      </c>
      <c r="BB365" s="17">
        <v>0.365152762414309</v>
      </c>
      <c r="BC365" s="17">
        <v>0.26499450282753001</v>
      </c>
      <c r="BD365" s="17">
        <v>0.36605633602184801</v>
      </c>
      <c r="BE365" s="17"/>
      <c r="BF365" s="17">
        <v>0.28332932961391899</v>
      </c>
      <c r="BG365" s="17">
        <v>0.26555298111755898</v>
      </c>
      <c r="BH365" s="17">
        <v>0.22736435826229801</v>
      </c>
      <c r="BI365" s="17">
        <v>0.21115168097126799</v>
      </c>
      <c r="BJ365" s="17"/>
      <c r="BK365" s="17">
        <v>0.243042002845647</v>
      </c>
      <c r="BL365" s="17">
        <v>0.307546921407018</v>
      </c>
      <c r="BM365" s="17">
        <v>0.29286153499595402</v>
      </c>
      <c r="BN365" s="17">
        <v>0.240853875859045</v>
      </c>
      <c r="BO365" s="17">
        <v>0.144275655284827</v>
      </c>
      <c r="BP365" s="17"/>
      <c r="BQ365" s="17">
        <v>0.24951657615154299</v>
      </c>
      <c r="BR365" s="17">
        <v>0.28374696707367503</v>
      </c>
      <c r="BS365" s="17"/>
      <c r="BT365" s="17">
        <v>0.25279206417122202</v>
      </c>
      <c r="BU365" s="17">
        <v>0.25270298961788401</v>
      </c>
      <c r="BV365" s="17">
        <v>0.31058331736314099</v>
      </c>
      <c r="BW365" s="17">
        <v>0.241252854536187</v>
      </c>
      <c r="BX365" s="17">
        <v>0.26239846307028097</v>
      </c>
      <c r="BY365" s="17">
        <v>0.386684619026471</v>
      </c>
    </row>
    <row r="366" spans="2:77" x14ac:dyDescent="0.3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row>
    <row r="367" spans="2:77" x14ac:dyDescent="0.35">
      <c r="B367" s="6" t="s">
        <v>226</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row>
    <row r="368" spans="2:77" x14ac:dyDescent="0.35">
      <c r="B368" s="24" t="s">
        <v>94</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row>
    <row r="369" spans="2:77" x14ac:dyDescent="0.35">
      <c r="B369" t="s">
        <v>221</v>
      </c>
      <c r="C369" s="17">
        <v>0.43741864704056499</v>
      </c>
      <c r="D369" s="17">
        <v>0.437831641400455</v>
      </c>
      <c r="E369" s="17">
        <v>0.43684675759827701</v>
      </c>
      <c r="F369" s="17"/>
      <c r="G369" s="17">
        <v>0.47547607400164399</v>
      </c>
      <c r="H369" s="17">
        <v>0.45853677709049401</v>
      </c>
      <c r="I369" s="17">
        <v>0.47568383021945698</v>
      </c>
      <c r="J369" s="17">
        <v>0.46439323172156499</v>
      </c>
      <c r="K369" s="17">
        <v>0.40741065421350098</v>
      </c>
      <c r="L369" s="17">
        <v>0.36206614740036402</v>
      </c>
      <c r="M369" s="17"/>
      <c r="N369" s="17">
        <v>0.46459265013490098</v>
      </c>
      <c r="O369" s="17">
        <v>0.45455852623065701</v>
      </c>
      <c r="P369" s="17">
        <v>0.37991433858601797</v>
      </c>
      <c r="Q369" s="17">
        <v>0.44305863820885399</v>
      </c>
      <c r="R369" s="17"/>
      <c r="S369" s="17">
        <v>0.40655396644184399</v>
      </c>
      <c r="T369" s="17">
        <v>0.42070834730018303</v>
      </c>
      <c r="U369" s="17">
        <v>0.39578440320526298</v>
      </c>
      <c r="V369" s="17">
        <v>0.37914652161581203</v>
      </c>
      <c r="W369" s="17">
        <v>0.459140645678278</v>
      </c>
      <c r="X369" s="17">
        <v>0.44171834944055099</v>
      </c>
      <c r="Y369" s="17">
        <v>0.42230781899574299</v>
      </c>
      <c r="Z369" s="17">
        <v>0.50530654661845997</v>
      </c>
      <c r="AA369" s="17">
        <v>0.49893607027355702</v>
      </c>
      <c r="AB369" s="17">
        <v>0.48921569633648798</v>
      </c>
      <c r="AC369" s="17">
        <v>0.462365569014762</v>
      </c>
      <c r="AD369" s="17">
        <v>0.40354567102528799</v>
      </c>
      <c r="AE369" s="17"/>
      <c r="AF369" s="17">
        <v>0.30859864785292701</v>
      </c>
      <c r="AG369" s="17">
        <v>0.54564277580467502</v>
      </c>
      <c r="AH369" s="17">
        <v>0.42134342080127501</v>
      </c>
      <c r="AI369" s="17"/>
      <c r="AJ369" s="17">
        <v>0.20747355403130899</v>
      </c>
      <c r="AK369" s="17">
        <v>0.74169358461006396</v>
      </c>
      <c r="AL369" s="17">
        <v>0.50169539329356605</v>
      </c>
      <c r="AM369" s="17">
        <v>0.27865226410537502</v>
      </c>
      <c r="AN369" s="17">
        <v>0.36556181598902199</v>
      </c>
      <c r="AO369" s="17"/>
      <c r="AP369" s="17">
        <v>0.111641877015073</v>
      </c>
      <c r="AQ369" s="17">
        <v>0.78177140626528796</v>
      </c>
      <c r="AR369" s="17">
        <v>0.43955895051259197</v>
      </c>
      <c r="AS369" s="17"/>
      <c r="AT369" s="17">
        <v>0.39097104780424102</v>
      </c>
      <c r="AU369" s="17">
        <v>0.42710976464142297</v>
      </c>
      <c r="AV369" s="17">
        <v>0.48253668361829599</v>
      </c>
      <c r="AW369" s="17">
        <v>0.48648488057505201</v>
      </c>
      <c r="AX369" s="17">
        <v>0.56445018241806</v>
      </c>
      <c r="AY369" s="17"/>
      <c r="AZ369" s="17">
        <v>0.45372634204811302</v>
      </c>
      <c r="BA369" s="17">
        <v>0.459371325838488</v>
      </c>
      <c r="BB369" s="17">
        <v>0.48068486783208902</v>
      </c>
      <c r="BC369" s="17">
        <v>0.36890728931744898</v>
      </c>
      <c r="BD369" s="17">
        <v>0.44860528337293198</v>
      </c>
      <c r="BE369" s="17"/>
      <c r="BF369" s="17">
        <v>0.458202862852576</v>
      </c>
      <c r="BG369" s="17">
        <v>0.41512467044721602</v>
      </c>
      <c r="BH369" s="17">
        <v>0.46670491289944399</v>
      </c>
      <c r="BI369" s="17">
        <v>0.44620362680556802</v>
      </c>
      <c r="BJ369" s="17"/>
      <c r="BK369" s="17">
        <v>0.453734830238051</v>
      </c>
      <c r="BL369" s="17">
        <v>0.51123810992510599</v>
      </c>
      <c r="BM369" s="17">
        <v>0.45676919308733199</v>
      </c>
      <c r="BN369" s="17">
        <v>0.40142012887627898</v>
      </c>
      <c r="BO369" s="17">
        <v>0.34627893771568702</v>
      </c>
      <c r="BP369" s="17"/>
      <c r="BQ369" s="17">
        <v>0.42932212398049202</v>
      </c>
      <c r="BR369" s="17">
        <v>0.44838473211332902</v>
      </c>
      <c r="BS369" s="17"/>
      <c r="BT369" s="17">
        <v>0.37420104083681899</v>
      </c>
      <c r="BU369" s="17">
        <v>0.48254337052167501</v>
      </c>
      <c r="BV369" s="17">
        <v>0.43651510422744499</v>
      </c>
      <c r="BW369" s="17">
        <v>0.47026632707569899</v>
      </c>
      <c r="BX369" s="17">
        <v>0.46915897188880701</v>
      </c>
      <c r="BY369" s="17">
        <v>0.56188631537030898</v>
      </c>
    </row>
    <row r="370" spans="2:77" x14ac:dyDescent="0.35">
      <c r="B370" t="s">
        <v>222</v>
      </c>
      <c r="C370" s="17">
        <v>0.12761282156897999</v>
      </c>
      <c r="D370" s="17">
        <v>0.14936228931687401</v>
      </c>
      <c r="E370" s="17">
        <v>0.105762694449269</v>
      </c>
      <c r="F370" s="17"/>
      <c r="G370" s="17">
        <v>0.16149245641736701</v>
      </c>
      <c r="H370" s="17">
        <v>0.1505102847482</v>
      </c>
      <c r="I370" s="17">
        <v>0.15268654383248101</v>
      </c>
      <c r="J370" s="17">
        <v>9.4408522626617794E-2</v>
      </c>
      <c r="K370" s="17">
        <v>8.3508867225660394E-2</v>
      </c>
      <c r="L370" s="17">
        <v>0.12267844810296</v>
      </c>
      <c r="M370" s="17"/>
      <c r="N370" s="17">
        <v>0.15264856224281101</v>
      </c>
      <c r="O370" s="17">
        <v>0.11433142594526401</v>
      </c>
      <c r="P370" s="17">
        <v>0.13196885320324001</v>
      </c>
      <c r="Q370" s="17">
        <v>0.109106793588762</v>
      </c>
      <c r="R370" s="17"/>
      <c r="S370" s="17">
        <v>0.19144505521396901</v>
      </c>
      <c r="T370" s="17">
        <v>0.13827923128679301</v>
      </c>
      <c r="U370" s="17">
        <v>9.4295424146710993E-2</v>
      </c>
      <c r="V370" s="17">
        <v>0.12522408957193101</v>
      </c>
      <c r="W370" s="17">
        <v>0.103577930857377</v>
      </c>
      <c r="X370" s="17">
        <v>0.103276186683382</v>
      </c>
      <c r="Y370" s="17">
        <v>0.14384138255561099</v>
      </c>
      <c r="Z370" s="17">
        <v>0.136583081539489</v>
      </c>
      <c r="AA370" s="17">
        <v>0.110264187205262</v>
      </c>
      <c r="AB370" s="17">
        <v>9.96220723705315E-2</v>
      </c>
      <c r="AC370" s="17">
        <v>0.118184839255726</v>
      </c>
      <c r="AD370" s="17">
        <v>0.117002945490737</v>
      </c>
      <c r="AE370" s="17"/>
      <c r="AF370" s="17">
        <v>0.12691191293290799</v>
      </c>
      <c r="AG370" s="17">
        <v>0.12197875361258199</v>
      </c>
      <c r="AH370" s="17">
        <v>0.140723005874829</v>
      </c>
      <c r="AI370" s="17"/>
      <c r="AJ370" s="17">
        <v>0.14625923092579801</v>
      </c>
      <c r="AK370" s="17">
        <v>0.10775041037123601</v>
      </c>
      <c r="AL370" s="17">
        <v>0.19256724794687699</v>
      </c>
      <c r="AM370" s="17">
        <v>0.11936978749428701</v>
      </c>
      <c r="AN370" s="17">
        <v>0.110163921789468</v>
      </c>
      <c r="AO370" s="17"/>
      <c r="AP370" s="17">
        <v>0.180712641224405</v>
      </c>
      <c r="AQ370" s="17">
        <v>0.107739776710628</v>
      </c>
      <c r="AR370" s="17">
        <v>0.213275760615104</v>
      </c>
      <c r="AS370" s="17"/>
      <c r="AT370" s="17">
        <v>0.122251785004085</v>
      </c>
      <c r="AU370" s="17">
        <v>0.125113915317693</v>
      </c>
      <c r="AV370" s="17">
        <v>0.124226647754677</v>
      </c>
      <c r="AW370" s="17">
        <v>0.17718568636254201</v>
      </c>
      <c r="AX370" s="17">
        <v>0.137504275965737</v>
      </c>
      <c r="AY370" s="17"/>
      <c r="AZ370" s="17">
        <v>0.13728054457639799</v>
      </c>
      <c r="BA370" s="17">
        <v>0.128179816555755</v>
      </c>
      <c r="BB370" s="17">
        <v>0.14096569664384601</v>
      </c>
      <c r="BC370" s="17">
        <v>0.12447382837393001</v>
      </c>
      <c r="BD370" s="17">
        <v>9.4198365846709903E-2</v>
      </c>
      <c r="BE370" s="17"/>
      <c r="BF370" s="17">
        <v>9.4952997763894098E-2</v>
      </c>
      <c r="BG370" s="17">
        <v>0.13965536157941499</v>
      </c>
      <c r="BH370" s="17">
        <v>0.12654452366065599</v>
      </c>
      <c r="BI370" s="17">
        <v>0.146077543320391</v>
      </c>
      <c r="BJ370" s="17"/>
      <c r="BK370" s="17">
        <v>0.113628544481335</v>
      </c>
      <c r="BL370" s="17">
        <v>8.3024231232914095E-2</v>
      </c>
      <c r="BM370" s="17">
        <v>0.121816795458215</v>
      </c>
      <c r="BN370" s="17">
        <v>0.139890228812734</v>
      </c>
      <c r="BO370" s="17">
        <v>0.20124515182915401</v>
      </c>
      <c r="BP370" s="17"/>
      <c r="BQ370" s="17">
        <v>0.13114299725363801</v>
      </c>
      <c r="BR370" s="17">
        <v>0.122831484371207</v>
      </c>
      <c r="BS370" s="17"/>
      <c r="BT370" s="17">
        <v>0.11673062189375</v>
      </c>
      <c r="BU370" s="17">
        <v>0.114169762435435</v>
      </c>
      <c r="BV370" s="17">
        <v>0.11982014828894599</v>
      </c>
      <c r="BW370" s="17">
        <v>0.167688313845514</v>
      </c>
      <c r="BX370" s="17">
        <v>0.16568671023647899</v>
      </c>
      <c r="BY370" s="17">
        <v>5.8694400789985897E-2</v>
      </c>
    </row>
    <row r="371" spans="2:77" x14ac:dyDescent="0.35">
      <c r="B371" t="s">
        <v>223</v>
      </c>
      <c r="C371" s="17">
        <v>0.12918722727486601</v>
      </c>
      <c r="D371" s="17">
        <v>0.145407456857748</v>
      </c>
      <c r="E371" s="17">
        <v>0.11416507259990601</v>
      </c>
      <c r="F371" s="17"/>
      <c r="G371" s="17">
        <v>0.120419201529524</v>
      </c>
      <c r="H371" s="17">
        <v>0.108397194212558</v>
      </c>
      <c r="I371" s="17">
        <v>0.103438022745389</v>
      </c>
      <c r="J371" s="17">
        <v>0.124026584934916</v>
      </c>
      <c r="K371" s="17">
        <v>0.123987110099552</v>
      </c>
      <c r="L371" s="17">
        <v>0.18040691489508801</v>
      </c>
      <c r="M371" s="17"/>
      <c r="N371" s="17">
        <v>0.148819879460763</v>
      </c>
      <c r="O371" s="17">
        <v>0.114262536080315</v>
      </c>
      <c r="P371" s="17">
        <v>0.142019994991743</v>
      </c>
      <c r="Q371" s="17">
        <v>0.109982921865394</v>
      </c>
      <c r="R371" s="17"/>
      <c r="S371" s="17">
        <v>0.14233882822572599</v>
      </c>
      <c r="T371" s="17">
        <v>0.121544450393003</v>
      </c>
      <c r="U371" s="17">
        <v>0.14106485176077199</v>
      </c>
      <c r="V371" s="17">
        <v>0.112784988827051</v>
      </c>
      <c r="W371" s="17">
        <v>0.16039028962368099</v>
      </c>
      <c r="X371" s="17">
        <v>0.16863583705763199</v>
      </c>
      <c r="Y371" s="17">
        <v>0.133931005791459</v>
      </c>
      <c r="Z371" s="17">
        <v>0.109917545915305</v>
      </c>
      <c r="AA371" s="17">
        <v>0.11904829101140101</v>
      </c>
      <c r="AB371" s="17">
        <v>8.07737606266338E-2</v>
      </c>
      <c r="AC371" s="17">
        <v>0.12721371093734701</v>
      </c>
      <c r="AD371" s="17">
        <v>0.12590535632111499</v>
      </c>
      <c r="AE371" s="17"/>
      <c r="AF371" s="17">
        <v>0.18032840906394801</v>
      </c>
      <c r="AG371" s="17">
        <v>0.10742723087676</v>
      </c>
      <c r="AH371" s="17">
        <v>8.2643855188238899E-2</v>
      </c>
      <c r="AI371" s="17"/>
      <c r="AJ371" s="17">
        <v>0.27910288899390701</v>
      </c>
      <c r="AK371" s="17">
        <v>2.7651300611834899E-2</v>
      </c>
      <c r="AL371" s="17">
        <v>6.3036589873013402E-2</v>
      </c>
      <c r="AM371" s="17">
        <v>0.124194970340093</v>
      </c>
      <c r="AN371" s="17">
        <v>5.7800907694096397E-2</v>
      </c>
      <c r="AO371" s="17"/>
      <c r="AP371" s="17">
        <v>0.45933973475096501</v>
      </c>
      <c r="AQ371" s="17">
        <v>2.7060390365727299E-2</v>
      </c>
      <c r="AR371" s="17">
        <v>5.8692185307285899E-2</v>
      </c>
      <c r="AS371" s="17"/>
      <c r="AT371" s="17">
        <v>0.13284735808689399</v>
      </c>
      <c r="AU371" s="17">
        <v>0.12537892766980199</v>
      </c>
      <c r="AV371" s="17">
        <v>0.11147656812093699</v>
      </c>
      <c r="AW371" s="17">
        <v>0.14970249719384801</v>
      </c>
      <c r="AX371" s="17">
        <v>9.0937806945663793E-2</v>
      </c>
      <c r="AY371" s="17"/>
      <c r="AZ371" s="17">
        <v>0.13210311714192</v>
      </c>
      <c r="BA371" s="17">
        <v>0.114114917064223</v>
      </c>
      <c r="BB371" s="17">
        <v>0.10287668882029</v>
      </c>
      <c r="BC371" s="17">
        <v>0.17098245457868499</v>
      </c>
      <c r="BD371" s="17">
        <v>7.8709604111453405E-2</v>
      </c>
      <c r="BE371" s="17"/>
      <c r="BF371" s="17">
        <v>0.113816307120922</v>
      </c>
      <c r="BG371" s="17">
        <v>0.13511478203028901</v>
      </c>
      <c r="BH371" s="17">
        <v>0.12647295669300301</v>
      </c>
      <c r="BI371" s="17">
        <v>0.150948081799963</v>
      </c>
      <c r="BJ371" s="17"/>
      <c r="BK371" s="17">
        <v>8.0053853378416306E-2</v>
      </c>
      <c r="BL371" s="17">
        <v>5.9850175515359101E-2</v>
      </c>
      <c r="BM371" s="17">
        <v>0.107654479996435</v>
      </c>
      <c r="BN371" s="17">
        <v>0.159793666968604</v>
      </c>
      <c r="BO371" s="17">
        <v>0.26341378203561699</v>
      </c>
      <c r="BP371" s="17"/>
      <c r="BQ371" s="17">
        <v>0.14113580031897499</v>
      </c>
      <c r="BR371" s="17">
        <v>0.113003852321489</v>
      </c>
      <c r="BS371" s="17"/>
      <c r="BT371" s="17">
        <v>0.17194686375136101</v>
      </c>
      <c r="BU371" s="17">
        <v>0.11433127018134299</v>
      </c>
      <c r="BV371" s="17">
        <v>0.11155754208182</v>
      </c>
      <c r="BW371" s="17">
        <v>9.0589061237823898E-2</v>
      </c>
      <c r="BX371" s="17">
        <v>0.103715591336517</v>
      </c>
      <c r="BY371" s="17">
        <v>4.1905229858748401E-2</v>
      </c>
    </row>
    <row r="372" spans="2:77" x14ac:dyDescent="0.35">
      <c r="B372" t="s">
        <v>224</v>
      </c>
      <c r="C372" s="17">
        <v>0.22683274469554701</v>
      </c>
      <c r="D372" s="17">
        <v>0.21287945513863099</v>
      </c>
      <c r="E372" s="17">
        <v>0.23989258949457701</v>
      </c>
      <c r="F372" s="17"/>
      <c r="G372" s="17">
        <v>0.15429725142968601</v>
      </c>
      <c r="H372" s="17">
        <v>0.19464551106863601</v>
      </c>
      <c r="I372" s="17">
        <v>0.199028347632415</v>
      </c>
      <c r="J372" s="17">
        <v>0.245911117228096</v>
      </c>
      <c r="K372" s="17">
        <v>0.309739454912488</v>
      </c>
      <c r="L372" s="17">
        <v>0.25281179806367798</v>
      </c>
      <c r="M372" s="17"/>
      <c r="N372" s="17">
        <v>0.18074220718394099</v>
      </c>
      <c r="O372" s="17">
        <v>0.22546494552263999</v>
      </c>
      <c r="P372" s="17">
        <v>0.26266206775091999</v>
      </c>
      <c r="Q372" s="17">
        <v>0.24684973572582</v>
      </c>
      <c r="R372" s="17"/>
      <c r="S372" s="17">
        <v>0.168028565856395</v>
      </c>
      <c r="T372" s="17">
        <v>0.23426692316120701</v>
      </c>
      <c r="U372" s="17">
        <v>0.29304521135993999</v>
      </c>
      <c r="V372" s="17">
        <v>0.31080046888909602</v>
      </c>
      <c r="W372" s="17">
        <v>0.21571112102808901</v>
      </c>
      <c r="X372" s="17">
        <v>0.20042763658085999</v>
      </c>
      <c r="Y372" s="17">
        <v>0.21210611378191199</v>
      </c>
      <c r="Z372" s="17">
        <v>0.18803036582066601</v>
      </c>
      <c r="AA372" s="17">
        <v>0.192432898187473</v>
      </c>
      <c r="AB372" s="17">
        <v>0.25394559388153198</v>
      </c>
      <c r="AC372" s="17">
        <v>0.24288751988544999</v>
      </c>
      <c r="AD372" s="17">
        <v>0.254458263995816</v>
      </c>
      <c r="AE372" s="17"/>
      <c r="AF372" s="17">
        <v>0.30613984211194001</v>
      </c>
      <c r="AG372" s="17">
        <v>0.167971913251236</v>
      </c>
      <c r="AH372" s="17">
        <v>0.23318824731465701</v>
      </c>
      <c r="AI372" s="17"/>
      <c r="AJ372" s="17">
        <v>0.294514262115253</v>
      </c>
      <c r="AK372" s="17">
        <v>7.7196550053079002E-2</v>
      </c>
      <c r="AL372" s="17">
        <v>0.18270515056964201</v>
      </c>
      <c r="AM372" s="17">
        <v>0.46387120646104202</v>
      </c>
      <c r="AN372" s="17">
        <v>0.317657801866709</v>
      </c>
      <c r="AO372" s="17"/>
      <c r="AP372" s="17">
        <v>0.18985797192312201</v>
      </c>
      <c r="AQ372" s="17">
        <v>5.0619313296683503E-2</v>
      </c>
      <c r="AR372" s="17">
        <v>0.23910183160700499</v>
      </c>
      <c r="AS372" s="17"/>
      <c r="AT372" s="17">
        <v>0.26100485350664898</v>
      </c>
      <c r="AU372" s="17">
        <v>0.24268618581379101</v>
      </c>
      <c r="AV372" s="17">
        <v>0.212467935721456</v>
      </c>
      <c r="AW372" s="17">
        <v>0.149687033397015</v>
      </c>
      <c r="AX372" s="17">
        <v>0.178243014737446</v>
      </c>
      <c r="AY372" s="17"/>
      <c r="AZ372" s="17">
        <v>0.21410484800440499</v>
      </c>
      <c r="BA372" s="17">
        <v>0.196581374840061</v>
      </c>
      <c r="BB372" s="17">
        <v>0.15873964679674499</v>
      </c>
      <c r="BC372" s="17">
        <v>0.26429481716062497</v>
      </c>
      <c r="BD372" s="17">
        <v>0.27603471745706698</v>
      </c>
      <c r="BE372" s="17"/>
      <c r="BF372" s="17">
        <v>0.23456881200877799</v>
      </c>
      <c r="BG372" s="17">
        <v>0.233486273384483</v>
      </c>
      <c r="BH372" s="17">
        <v>0.22425065069598701</v>
      </c>
      <c r="BI372" s="17">
        <v>0.19565501356539799</v>
      </c>
      <c r="BJ372" s="17"/>
      <c r="BK372" s="17">
        <v>0.23786452949304501</v>
      </c>
      <c r="BL372" s="17">
        <v>0.26763108971090699</v>
      </c>
      <c r="BM372" s="17">
        <v>0.22694787318918999</v>
      </c>
      <c r="BN372" s="17">
        <v>0.22514620375855399</v>
      </c>
      <c r="BO372" s="17">
        <v>0.13951060517838801</v>
      </c>
      <c r="BP372" s="17"/>
      <c r="BQ372" s="17">
        <v>0.22282411000167399</v>
      </c>
      <c r="BR372" s="17">
        <v>0.23226211589013099</v>
      </c>
      <c r="BS372" s="17"/>
      <c r="BT372" s="17">
        <v>0.25984390137872299</v>
      </c>
      <c r="BU372" s="17">
        <v>0.21580122135336399</v>
      </c>
      <c r="BV372" s="17">
        <v>0.20639778579892601</v>
      </c>
      <c r="BW372" s="17">
        <v>0.216922396589001</v>
      </c>
      <c r="BX372" s="17">
        <v>0.19203553936251999</v>
      </c>
      <c r="BY372" s="17">
        <v>0.20371894856339801</v>
      </c>
    </row>
    <row r="373" spans="2:77" x14ac:dyDescent="0.35">
      <c r="B373" t="s">
        <v>145</v>
      </c>
      <c r="C373" s="17">
        <v>7.8948559420041794E-2</v>
      </c>
      <c r="D373" s="17">
        <v>5.4519157286291302E-2</v>
      </c>
      <c r="E373" s="17">
        <v>0.10333288585797</v>
      </c>
      <c r="F373" s="17"/>
      <c r="G373" s="17">
        <v>8.8315016621778195E-2</v>
      </c>
      <c r="H373" s="17">
        <v>8.7910232880112404E-2</v>
      </c>
      <c r="I373" s="17">
        <v>6.9163255570257598E-2</v>
      </c>
      <c r="J373" s="17">
        <v>7.12605434888052E-2</v>
      </c>
      <c r="K373" s="17">
        <v>7.5353913548798807E-2</v>
      </c>
      <c r="L373" s="17">
        <v>8.2036691537910406E-2</v>
      </c>
      <c r="M373" s="17"/>
      <c r="N373" s="17">
        <v>5.3196700977583701E-2</v>
      </c>
      <c r="O373" s="17">
        <v>9.1382566221123104E-2</v>
      </c>
      <c r="P373" s="17">
        <v>8.3434745468078594E-2</v>
      </c>
      <c r="Q373" s="17">
        <v>9.1001910611168899E-2</v>
      </c>
      <c r="R373" s="17"/>
      <c r="S373" s="17">
        <v>9.1633584262066595E-2</v>
      </c>
      <c r="T373" s="17">
        <v>8.5201047858814397E-2</v>
      </c>
      <c r="U373" s="17">
        <v>7.5810109527313402E-2</v>
      </c>
      <c r="V373" s="17">
        <v>7.2043931096109196E-2</v>
      </c>
      <c r="W373" s="17">
        <v>6.1180012812574701E-2</v>
      </c>
      <c r="X373" s="17">
        <v>8.59419902375754E-2</v>
      </c>
      <c r="Y373" s="17">
        <v>8.7813678875275497E-2</v>
      </c>
      <c r="Z373" s="17">
        <v>6.0162460106080999E-2</v>
      </c>
      <c r="AA373" s="17">
        <v>7.9318553322307306E-2</v>
      </c>
      <c r="AB373" s="17">
        <v>7.6442876784814096E-2</v>
      </c>
      <c r="AC373" s="17">
        <v>4.93483609067151E-2</v>
      </c>
      <c r="AD373" s="17">
        <v>9.9087763167044596E-2</v>
      </c>
      <c r="AE373" s="17"/>
      <c r="AF373" s="17">
        <v>7.8021188038277095E-2</v>
      </c>
      <c r="AG373" s="17">
        <v>5.69793264547463E-2</v>
      </c>
      <c r="AH373" s="17">
        <v>0.12210147082099999</v>
      </c>
      <c r="AI373" s="17"/>
      <c r="AJ373" s="17">
        <v>7.2650063933733994E-2</v>
      </c>
      <c r="AK373" s="17">
        <v>4.5708154353785599E-2</v>
      </c>
      <c r="AL373" s="17">
        <v>5.9995618316901103E-2</v>
      </c>
      <c r="AM373" s="17">
        <v>1.3911771599204301E-2</v>
      </c>
      <c r="AN373" s="17">
        <v>0.14881555266070601</v>
      </c>
      <c r="AO373" s="17"/>
      <c r="AP373" s="17">
        <v>5.8447775086435297E-2</v>
      </c>
      <c r="AQ373" s="17">
        <v>3.2809113361673498E-2</v>
      </c>
      <c r="AR373" s="17">
        <v>4.9371271958013399E-2</v>
      </c>
      <c r="AS373" s="17"/>
      <c r="AT373" s="17">
        <v>9.2924955598130493E-2</v>
      </c>
      <c r="AU373" s="17">
        <v>7.9711206557289999E-2</v>
      </c>
      <c r="AV373" s="17">
        <v>6.9292164784633598E-2</v>
      </c>
      <c r="AW373" s="17">
        <v>3.6939902471542399E-2</v>
      </c>
      <c r="AX373" s="17">
        <v>2.8864719933093599E-2</v>
      </c>
      <c r="AY373" s="17"/>
      <c r="AZ373" s="17">
        <v>6.27851482291642E-2</v>
      </c>
      <c r="BA373" s="17">
        <v>0.10175256570147399</v>
      </c>
      <c r="BB373" s="17">
        <v>0.11673309990703</v>
      </c>
      <c r="BC373" s="17">
        <v>7.1341610569311695E-2</v>
      </c>
      <c r="BD373" s="17">
        <v>0.10245202921183801</v>
      </c>
      <c r="BE373" s="17"/>
      <c r="BF373" s="17">
        <v>9.8459020253829604E-2</v>
      </c>
      <c r="BG373" s="17">
        <v>7.6618912558597096E-2</v>
      </c>
      <c r="BH373" s="17">
        <v>5.6026956050909502E-2</v>
      </c>
      <c r="BI373" s="17">
        <v>6.1115734508680401E-2</v>
      </c>
      <c r="BJ373" s="17"/>
      <c r="BK373" s="17">
        <v>0.114718242409152</v>
      </c>
      <c r="BL373" s="17">
        <v>7.8256393615713293E-2</v>
      </c>
      <c r="BM373" s="17">
        <v>8.6811658268827599E-2</v>
      </c>
      <c r="BN373" s="17">
        <v>7.3749771583828394E-2</v>
      </c>
      <c r="BO373" s="17">
        <v>4.9551523241153902E-2</v>
      </c>
      <c r="BP373" s="17"/>
      <c r="BQ373" s="17">
        <v>7.5574968445221005E-2</v>
      </c>
      <c r="BR373" s="17">
        <v>8.3517815303845305E-2</v>
      </c>
      <c r="BS373" s="17"/>
      <c r="BT373" s="17">
        <v>7.7277572139347106E-2</v>
      </c>
      <c r="BU373" s="17">
        <v>7.3154375508184294E-2</v>
      </c>
      <c r="BV373" s="17">
        <v>0.125709419602863</v>
      </c>
      <c r="BW373" s="17">
        <v>5.4533901251962003E-2</v>
      </c>
      <c r="BX373" s="17">
        <v>6.9403187175676895E-2</v>
      </c>
      <c r="BY373" s="17">
        <v>0.13379510541756001</v>
      </c>
    </row>
    <row r="374" spans="2:77" x14ac:dyDescent="0.35">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row>
    <row r="375" spans="2:77" x14ac:dyDescent="0.35">
      <c r="B375" s="6" t="s">
        <v>227</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row>
    <row r="376" spans="2:77" x14ac:dyDescent="0.35">
      <c r="B376" s="24" t="s">
        <v>94</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row>
    <row r="377" spans="2:77" x14ac:dyDescent="0.35">
      <c r="B377" t="s">
        <v>221</v>
      </c>
      <c r="C377" s="17">
        <v>0.290549545388186</v>
      </c>
      <c r="D377" s="17">
        <v>0.29360677915912597</v>
      </c>
      <c r="E377" s="17">
        <v>0.28787473288102999</v>
      </c>
      <c r="F377" s="17"/>
      <c r="G377" s="17">
        <v>0.263759938970759</v>
      </c>
      <c r="H377" s="17">
        <v>0.33566653376705802</v>
      </c>
      <c r="I377" s="17">
        <v>0.33579462558967899</v>
      </c>
      <c r="J377" s="17">
        <v>0.34103788938109902</v>
      </c>
      <c r="K377" s="17">
        <v>0.25759918679071803</v>
      </c>
      <c r="L377" s="17">
        <v>0.21612232544745499</v>
      </c>
      <c r="M377" s="17"/>
      <c r="N377" s="17">
        <v>0.29353985393971199</v>
      </c>
      <c r="O377" s="17">
        <v>0.29901311080689602</v>
      </c>
      <c r="P377" s="17">
        <v>0.27615833765096098</v>
      </c>
      <c r="Q377" s="17">
        <v>0.29419121439820001</v>
      </c>
      <c r="R377" s="17"/>
      <c r="S377" s="17">
        <v>0.29182685233387701</v>
      </c>
      <c r="T377" s="17">
        <v>0.25662861517737801</v>
      </c>
      <c r="U377" s="17">
        <v>0.24665426821914799</v>
      </c>
      <c r="V377" s="17">
        <v>0.231703782137406</v>
      </c>
      <c r="W377" s="17">
        <v>0.26080721432747</v>
      </c>
      <c r="X377" s="17">
        <v>0.30311173252774998</v>
      </c>
      <c r="Y377" s="17">
        <v>0.26950796089175699</v>
      </c>
      <c r="Z377" s="17">
        <v>0.39063809577582198</v>
      </c>
      <c r="AA377" s="17">
        <v>0.34647894814232399</v>
      </c>
      <c r="AB377" s="17">
        <v>0.35722011071068599</v>
      </c>
      <c r="AC377" s="17">
        <v>0.32322543378427399</v>
      </c>
      <c r="AD377" s="17">
        <v>0.22039796408302101</v>
      </c>
      <c r="AE377" s="17"/>
      <c r="AF377" s="17">
        <v>0.20465173171835199</v>
      </c>
      <c r="AG377" s="17">
        <v>0.37915241485270001</v>
      </c>
      <c r="AH377" s="17">
        <v>0.27672063397169899</v>
      </c>
      <c r="AI377" s="17"/>
      <c r="AJ377" s="17">
        <v>9.4737956437755205E-2</v>
      </c>
      <c r="AK377" s="17">
        <v>0.56753720418990405</v>
      </c>
      <c r="AL377" s="17">
        <v>0.31428561940921401</v>
      </c>
      <c r="AM377" s="17">
        <v>0.116420067077338</v>
      </c>
      <c r="AN377" s="17">
        <v>0.24412169027664199</v>
      </c>
      <c r="AO377" s="17"/>
      <c r="AP377" s="17">
        <v>4.2750697568831202E-2</v>
      </c>
      <c r="AQ377" s="17">
        <v>0.60282160739818802</v>
      </c>
      <c r="AR377" s="17">
        <v>0.23581998607125701</v>
      </c>
      <c r="AS377" s="17"/>
      <c r="AT377" s="17">
        <v>0.259948089364271</v>
      </c>
      <c r="AU377" s="17">
        <v>0.27321625447286502</v>
      </c>
      <c r="AV377" s="17">
        <v>0.30585995390674903</v>
      </c>
      <c r="AW377" s="17">
        <v>0.35027071861168102</v>
      </c>
      <c r="AX377" s="17">
        <v>0.386163293581752</v>
      </c>
      <c r="AY377" s="17"/>
      <c r="AZ377" s="17">
        <v>0.32206131208418598</v>
      </c>
      <c r="BA377" s="17">
        <v>0.313722199889437</v>
      </c>
      <c r="BB377" s="17">
        <v>0.209411149266263</v>
      </c>
      <c r="BC377" s="17">
        <v>0.21969501856943399</v>
      </c>
      <c r="BD377" s="17">
        <v>0.28937229008812199</v>
      </c>
      <c r="BE377" s="17"/>
      <c r="BF377" s="17">
        <v>0.30892874607960202</v>
      </c>
      <c r="BG377" s="17">
        <v>0.27350200278915898</v>
      </c>
      <c r="BH377" s="17">
        <v>0.33027495417985198</v>
      </c>
      <c r="BI377" s="17">
        <v>0.280326969973337</v>
      </c>
      <c r="BJ377" s="17"/>
      <c r="BK377" s="17">
        <v>0.35815818899540702</v>
      </c>
      <c r="BL377" s="17">
        <v>0.36505865524994502</v>
      </c>
      <c r="BM377" s="17">
        <v>0.28309666599976402</v>
      </c>
      <c r="BN377" s="17">
        <v>0.268574560326586</v>
      </c>
      <c r="BO377" s="17">
        <v>0.243228558100551</v>
      </c>
      <c r="BP377" s="17"/>
      <c r="BQ377" s="17">
        <v>0.30353569884877002</v>
      </c>
      <c r="BR377" s="17">
        <v>0.27296085175264501</v>
      </c>
      <c r="BS377" s="17"/>
      <c r="BT377" s="17">
        <v>0.244227907806636</v>
      </c>
      <c r="BU377" s="17">
        <v>0.31863964442669102</v>
      </c>
      <c r="BV377" s="17">
        <v>0.29432047292196301</v>
      </c>
      <c r="BW377" s="17">
        <v>0.33184382205389501</v>
      </c>
      <c r="BX377" s="17">
        <v>0.332466475506565</v>
      </c>
      <c r="BY377" s="17">
        <v>0.25030443896858701</v>
      </c>
    </row>
    <row r="378" spans="2:77" x14ac:dyDescent="0.35">
      <c r="B378" t="s">
        <v>222</v>
      </c>
      <c r="C378" s="17">
        <v>0.138444470401899</v>
      </c>
      <c r="D378" s="17">
        <v>0.14192965008279701</v>
      </c>
      <c r="E378" s="17">
        <v>0.13503269694098799</v>
      </c>
      <c r="F378" s="17"/>
      <c r="G378" s="17">
        <v>0.213110117926292</v>
      </c>
      <c r="H378" s="17">
        <v>0.183322116048939</v>
      </c>
      <c r="I378" s="17">
        <v>0.167060584018873</v>
      </c>
      <c r="J378" s="17">
        <v>9.6895109263430701E-2</v>
      </c>
      <c r="K378" s="17">
        <v>8.52549553848128E-2</v>
      </c>
      <c r="L378" s="17">
        <v>9.8531482882028801E-2</v>
      </c>
      <c r="M378" s="17"/>
      <c r="N378" s="17">
        <v>0.15771061642208101</v>
      </c>
      <c r="O378" s="17">
        <v>0.135697339012358</v>
      </c>
      <c r="P378" s="17">
        <v>0.126035611547341</v>
      </c>
      <c r="Q378" s="17">
        <v>0.13150371482565601</v>
      </c>
      <c r="R378" s="17"/>
      <c r="S378" s="17">
        <v>0.20026787027665799</v>
      </c>
      <c r="T378" s="17">
        <v>0.116915399120121</v>
      </c>
      <c r="U378" s="17">
        <v>0.14247636555255999</v>
      </c>
      <c r="V378" s="17">
        <v>0.12114202587898699</v>
      </c>
      <c r="W378" s="17">
        <v>0.15632100962687401</v>
      </c>
      <c r="X378" s="17">
        <v>0.117787392606166</v>
      </c>
      <c r="Y378" s="17">
        <v>0.12840905218425999</v>
      </c>
      <c r="Z378" s="17">
        <v>0.16351912662186999</v>
      </c>
      <c r="AA378" s="17">
        <v>0.12927453620565599</v>
      </c>
      <c r="AB378" s="17">
        <v>0.115210807305823</v>
      </c>
      <c r="AC378" s="17">
        <v>0.11444044861244</v>
      </c>
      <c r="AD378" s="17">
        <v>0.14144824197172001</v>
      </c>
      <c r="AE378" s="17"/>
      <c r="AF378" s="17">
        <v>0.106171143358312</v>
      </c>
      <c r="AG378" s="17">
        <v>0.14712022938734801</v>
      </c>
      <c r="AH378" s="17">
        <v>0.17265482076276201</v>
      </c>
      <c r="AI378" s="17"/>
      <c r="AJ378" s="17">
        <v>0.109053586731313</v>
      </c>
      <c r="AK378" s="17">
        <v>0.16808879624952999</v>
      </c>
      <c r="AL378" s="17">
        <v>0.21723760347923499</v>
      </c>
      <c r="AM378" s="17">
        <v>5.2676267213349302E-2</v>
      </c>
      <c r="AN378" s="17">
        <v>0.13297272286890799</v>
      </c>
      <c r="AO378" s="17"/>
      <c r="AP378" s="17">
        <v>0.120325827850686</v>
      </c>
      <c r="AQ378" s="17">
        <v>0.16603676615077101</v>
      </c>
      <c r="AR378" s="17">
        <v>0.238809122551953</v>
      </c>
      <c r="AS378" s="17"/>
      <c r="AT378" s="17">
        <v>0.114262360591025</v>
      </c>
      <c r="AU378" s="17">
        <v>0.13818595936210901</v>
      </c>
      <c r="AV378" s="17">
        <v>0.159096961700014</v>
      </c>
      <c r="AW378" s="17">
        <v>0.19327353306259601</v>
      </c>
      <c r="AX378" s="17">
        <v>0.18323817231137901</v>
      </c>
      <c r="AY378" s="17"/>
      <c r="AZ378" s="17">
        <v>0.15328988859409301</v>
      </c>
      <c r="BA378" s="17">
        <v>0.13879011361479099</v>
      </c>
      <c r="BB378" s="17">
        <v>0.202346597262758</v>
      </c>
      <c r="BC378" s="17">
        <v>9.7380604720548297E-2</v>
      </c>
      <c r="BD378" s="17">
        <v>0.132425188904085</v>
      </c>
      <c r="BE378" s="17"/>
      <c r="BF378" s="17">
        <v>0.121521725390436</v>
      </c>
      <c r="BG378" s="17">
        <v>0.14749285956882</v>
      </c>
      <c r="BH378" s="17">
        <v>0.13735523486773901</v>
      </c>
      <c r="BI378" s="17">
        <v>0.146340874666157</v>
      </c>
      <c r="BJ378" s="17"/>
      <c r="BK378" s="17">
        <v>0.117216738562478</v>
      </c>
      <c r="BL378" s="17">
        <v>0.113270779920544</v>
      </c>
      <c r="BM378" s="17">
        <v>0.142065967418565</v>
      </c>
      <c r="BN378" s="17">
        <v>0.1357338272236</v>
      </c>
      <c r="BO378" s="17">
        <v>0.19847005815872801</v>
      </c>
      <c r="BP378" s="17"/>
      <c r="BQ378" s="17">
        <v>0.13258505437610801</v>
      </c>
      <c r="BR378" s="17">
        <v>0.14638057509014499</v>
      </c>
      <c r="BS378" s="17"/>
      <c r="BT378" s="17">
        <v>0.105457561288753</v>
      </c>
      <c r="BU378" s="17">
        <v>0.14063898054598101</v>
      </c>
      <c r="BV378" s="17">
        <v>0.17192379579422601</v>
      </c>
      <c r="BW378" s="17">
        <v>0.16041257781870899</v>
      </c>
      <c r="BX378" s="17">
        <v>0.18015472094958601</v>
      </c>
      <c r="BY378" s="17">
        <v>0.150490430990112</v>
      </c>
    </row>
    <row r="379" spans="2:77" x14ac:dyDescent="0.35">
      <c r="B379" t="s">
        <v>223</v>
      </c>
      <c r="C379" s="17">
        <v>0.27800236397990102</v>
      </c>
      <c r="D379" s="17">
        <v>0.30137675847483703</v>
      </c>
      <c r="E379" s="17">
        <v>0.25553143751367702</v>
      </c>
      <c r="F379" s="17"/>
      <c r="G379" s="17">
        <v>0.24007279197015099</v>
      </c>
      <c r="H379" s="17">
        <v>0.18765824683381099</v>
      </c>
      <c r="I379" s="17">
        <v>0.221265828837624</v>
      </c>
      <c r="J379" s="17">
        <v>0.25297906107992202</v>
      </c>
      <c r="K379" s="17">
        <v>0.31811348574185799</v>
      </c>
      <c r="L379" s="17">
        <v>0.41597759230320303</v>
      </c>
      <c r="M379" s="17"/>
      <c r="N379" s="17">
        <v>0.32280582238284899</v>
      </c>
      <c r="O379" s="17">
        <v>0.27772475407331498</v>
      </c>
      <c r="P379" s="17">
        <v>0.27568588399778698</v>
      </c>
      <c r="Q379" s="17">
        <v>0.230437412195518</v>
      </c>
      <c r="R379" s="17"/>
      <c r="S379" s="17">
        <v>0.26156833315045902</v>
      </c>
      <c r="T379" s="17">
        <v>0.32225968361860002</v>
      </c>
      <c r="U379" s="17">
        <v>0.319984817851246</v>
      </c>
      <c r="V379" s="17">
        <v>0.30574017076482202</v>
      </c>
      <c r="W379" s="17">
        <v>0.29608348941724999</v>
      </c>
      <c r="X379" s="17">
        <v>0.32429613951019298</v>
      </c>
      <c r="Y379" s="17">
        <v>0.28709942439346697</v>
      </c>
      <c r="Z379" s="17">
        <v>0.210155990634176</v>
      </c>
      <c r="AA379" s="17">
        <v>0.23956143478858</v>
      </c>
      <c r="AB379" s="17">
        <v>0.170741924342146</v>
      </c>
      <c r="AC379" s="17">
        <v>0.30334075871271499</v>
      </c>
      <c r="AD379" s="17">
        <v>0.27318226665068002</v>
      </c>
      <c r="AE379" s="17"/>
      <c r="AF379" s="17">
        <v>0.37750088569252299</v>
      </c>
      <c r="AG379" s="17">
        <v>0.237926952180811</v>
      </c>
      <c r="AH379" s="17">
        <v>0.160704080552699</v>
      </c>
      <c r="AI379" s="17"/>
      <c r="AJ379" s="17">
        <v>0.54319706334212603</v>
      </c>
      <c r="AK379" s="17">
        <v>8.1725397924975199E-2</v>
      </c>
      <c r="AL379" s="17">
        <v>0.200821873845975</v>
      </c>
      <c r="AM379" s="17">
        <v>0.31327042150467899</v>
      </c>
      <c r="AN379" s="17">
        <v>0.157342454362523</v>
      </c>
      <c r="AO379" s="17"/>
      <c r="AP379" s="17">
        <v>0.71612642110852398</v>
      </c>
      <c r="AQ379" s="17">
        <v>8.3895756312206901E-2</v>
      </c>
      <c r="AR379" s="17">
        <v>0.23360382961680701</v>
      </c>
      <c r="AS379" s="17"/>
      <c r="AT379" s="17">
        <v>0.27993973002379102</v>
      </c>
      <c r="AU379" s="17">
        <v>0.28477404634932302</v>
      </c>
      <c r="AV379" s="17">
        <v>0.26677734538875703</v>
      </c>
      <c r="AW379" s="17">
        <v>0.27346941060351199</v>
      </c>
      <c r="AX379" s="17">
        <v>0.22777759182974699</v>
      </c>
      <c r="AY379" s="17"/>
      <c r="AZ379" s="17">
        <v>0.25859209371498398</v>
      </c>
      <c r="BA379" s="17">
        <v>0.22534694031737501</v>
      </c>
      <c r="BB379" s="17">
        <v>0.25830222160597999</v>
      </c>
      <c r="BC379" s="17">
        <v>0.41825218829215999</v>
      </c>
      <c r="BD379" s="17">
        <v>0.19658283574954499</v>
      </c>
      <c r="BE379" s="17"/>
      <c r="BF379" s="17">
        <v>0.22772360681162501</v>
      </c>
      <c r="BG379" s="17">
        <v>0.28035338722715603</v>
      </c>
      <c r="BH379" s="17">
        <v>0.27824266073116399</v>
      </c>
      <c r="BI379" s="17">
        <v>0.34527543690804402</v>
      </c>
      <c r="BJ379" s="17"/>
      <c r="BK379" s="17">
        <v>0.17743846097226901</v>
      </c>
      <c r="BL379" s="17">
        <v>0.17174832439355001</v>
      </c>
      <c r="BM379" s="17">
        <v>0.25136989995472803</v>
      </c>
      <c r="BN379" s="17">
        <v>0.337282529824739</v>
      </c>
      <c r="BO379" s="17">
        <v>0.40064091153360498</v>
      </c>
      <c r="BP379" s="17"/>
      <c r="BQ379" s="17">
        <v>0.29144368240040402</v>
      </c>
      <c r="BR379" s="17">
        <v>0.25979718625167297</v>
      </c>
      <c r="BS379" s="17"/>
      <c r="BT379" s="17">
        <v>0.37456603149973</v>
      </c>
      <c r="BU379" s="17">
        <v>0.24943760682680099</v>
      </c>
      <c r="BV379" s="17">
        <v>0.18923786931536199</v>
      </c>
      <c r="BW379" s="17">
        <v>0.218134167713076</v>
      </c>
      <c r="BX379" s="17">
        <v>0.20643634187325999</v>
      </c>
      <c r="BY379" s="17">
        <v>0.17755519593337399</v>
      </c>
    </row>
    <row r="380" spans="2:77" x14ac:dyDescent="0.35">
      <c r="B380" t="s">
        <v>224</v>
      </c>
      <c r="C380" s="17">
        <v>0.19078226487238301</v>
      </c>
      <c r="D380" s="17">
        <v>0.19275321792540201</v>
      </c>
      <c r="E380" s="17">
        <v>0.187516195119282</v>
      </c>
      <c r="F380" s="17"/>
      <c r="G380" s="17">
        <v>0.15049746879234399</v>
      </c>
      <c r="H380" s="17">
        <v>0.20002903318412699</v>
      </c>
      <c r="I380" s="17">
        <v>0.182134254866824</v>
      </c>
      <c r="J380" s="17">
        <v>0.20776566223533499</v>
      </c>
      <c r="K380" s="17">
        <v>0.22723740476500401</v>
      </c>
      <c r="L380" s="17">
        <v>0.17894425698367</v>
      </c>
      <c r="M380" s="17"/>
      <c r="N380" s="17">
        <v>0.15931390383208399</v>
      </c>
      <c r="O380" s="17">
        <v>0.17652247002057</v>
      </c>
      <c r="P380" s="17">
        <v>0.217365344343003</v>
      </c>
      <c r="Q380" s="17">
        <v>0.215037148701858</v>
      </c>
      <c r="R380" s="17"/>
      <c r="S380" s="17">
        <v>0.15822834053860799</v>
      </c>
      <c r="T380" s="17">
        <v>0.17668986669179701</v>
      </c>
      <c r="U380" s="17">
        <v>0.20197946915328499</v>
      </c>
      <c r="V380" s="17">
        <v>0.22921366161686399</v>
      </c>
      <c r="W380" s="17">
        <v>0.19794002455489201</v>
      </c>
      <c r="X380" s="17">
        <v>0.15380763105665199</v>
      </c>
      <c r="Y380" s="17">
        <v>0.19463241870136999</v>
      </c>
      <c r="Z380" s="17">
        <v>0.168339199977141</v>
      </c>
      <c r="AA380" s="17">
        <v>0.19113601345404799</v>
      </c>
      <c r="AB380" s="17">
        <v>0.247953117780114</v>
      </c>
      <c r="AC380" s="17">
        <v>0.17988300211680899</v>
      </c>
      <c r="AD380" s="17">
        <v>0.21756126652305799</v>
      </c>
      <c r="AE380" s="17"/>
      <c r="AF380" s="17">
        <v>0.21952037210566699</v>
      </c>
      <c r="AG380" s="17">
        <v>0.15932244299015499</v>
      </c>
      <c r="AH380" s="17">
        <v>0.22174618111247299</v>
      </c>
      <c r="AI380" s="17"/>
      <c r="AJ380" s="17">
        <v>0.18293513179790899</v>
      </c>
      <c r="AK380" s="17">
        <v>0.110294742749206</v>
      </c>
      <c r="AL380" s="17">
        <v>0.193919379825955</v>
      </c>
      <c r="AM380" s="17">
        <v>0.45871197441834299</v>
      </c>
      <c r="AN380" s="17">
        <v>0.26281689800602998</v>
      </c>
      <c r="AO380" s="17"/>
      <c r="AP380" s="17">
        <v>7.3740397111419304E-2</v>
      </c>
      <c r="AQ380" s="17">
        <v>7.8997390848572699E-2</v>
      </c>
      <c r="AR380" s="17">
        <v>0.236942208783497</v>
      </c>
      <c r="AS380" s="17"/>
      <c r="AT380" s="17">
        <v>0.212183347182375</v>
      </c>
      <c r="AU380" s="17">
        <v>0.19223971308514601</v>
      </c>
      <c r="AV380" s="17">
        <v>0.18316554373897401</v>
      </c>
      <c r="AW380" s="17">
        <v>0.13691699425579201</v>
      </c>
      <c r="AX380" s="17">
        <v>0.14284925408457799</v>
      </c>
      <c r="AY380" s="17"/>
      <c r="AZ380" s="17">
        <v>0.18513624928653799</v>
      </c>
      <c r="BA380" s="17">
        <v>0.18904833979837499</v>
      </c>
      <c r="BB380" s="17">
        <v>0.17340381033810301</v>
      </c>
      <c r="BC380" s="17">
        <v>0.17614519485570701</v>
      </c>
      <c r="BD380" s="17">
        <v>0.24074785015841499</v>
      </c>
      <c r="BE380" s="17"/>
      <c r="BF380" s="17">
        <v>0.204262424060036</v>
      </c>
      <c r="BG380" s="17">
        <v>0.19923076256900801</v>
      </c>
      <c r="BH380" s="17">
        <v>0.18088928793738501</v>
      </c>
      <c r="BI380" s="17">
        <v>0.15842103203671901</v>
      </c>
      <c r="BJ380" s="17"/>
      <c r="BK380" s="17">
        <v>0.220724857551784</v>
      </c>
      <c r="BL380" s="17">
        <v>0.22665680640267399</v>
      </c>
      <c r="BM380" s="17">
        <v>0.20589276567970199</v>
      </c>
      <c r="BN380" s="17">
        <v>0.173289276529737</v>
      </c>
      <c r="BO380" s="17">
        <v>0.10703953964389699</v>
      </c>
      <c r="BP380" s="17"/>
      <c r="BQ380" s="17">
        <v>0.17933743459021201</v>
      </c>
      <c r="BR380" s="17">
        <v>0.206283361032601</v>
      </c>
      <c r="BS380" s="17"/>
      <c r="BT380" s="17">
        <v>0.19215471672110901</v>
      </c>
      <c r="BU380" s="17">
        <v>0.19038339878433899</v>
      </c>
      <c r="BV380" s="17">
        <v>0.18269610373636999</v>
      </c>
      <c r="BW380" s="17">
        <v>0.17722683318518501</v>
      </c>
      <c r="BX380" s="17">
        <v>0.184766213370743</v>
      </c>
      <c r="BY380" s="17">
        <v>0.26090693708530199</v>
      </c>
    </row>
    <row r="381" spans="2:77" x14ac:dyDescent="0.35">
      <c r="B381" t="s">
        <v>145</v>
      </c>
      <c r="C381" s="17">
        <v>0.10222135535763099</v>
      </c>
      <c r="D381" s="17">
        <v>7.0333594357838203E-2</v>
      </c>
      <c r="E381" s="17">
        <v>0.134044937545023</v>
      </c>
      <c r="F381" s="17"/>
      <c r="G381" s="17">
        <v>0.13255968234045401</v>
      </c>
      <c r="H381" s="17">
        <v>9.3324070166065004E-2</v>
      </c>
      <c r="I381" s="17">
        <v>9.3744706686999899E-2</v>
      </c>
      <c r="J381" s="17">
        <v>0.101322278040214</v>
      </c>
      <c r="K381" s="17">
        <v>0.11179496731760601</v>
      </c>
      <c r="L381" s="17">
        <v>9.0424342383643302E-2</v>
      </c>
      <c r="M381" s="17"/>
      <c r="N381" s="17">
        <v>6.6629803423273196E-2</v>
      </c>
      <c r="O381" s="17">
        <v>0.111042326086861</v>
      </c>
      <c r="P381" s="17">
        <v>0.104754822460908</v>
      </c>
      <c r="Q381" s="17">
        <v>0.12883050987876701</v>
      </c>
      <c r="R381" s="17"/>
      <c r="S381" s="17">
        <v>8.8108603700397997E-2</v>
      </c>
      <c r="T381" s="17">
        <v>0.12750643539210499</v>
      </c>
      <c r="U381" s="17">
        <v>8.8905079223761799E-2</v>
      </c>
      <c r="V381" s="17">
        <v>0.112200359601921</v>
      </c>
      <c r="W381" s="17">
        <v>8.8848262073513706E-2</v>
      </c>
      <c r="X381" s="17">
        <v>0.100997104299239</v>
      </c>
      <c r="Y381" s="17">
        <v>0.12035114382914699</v>
      </c>
      <c r="Z381" s="17">
        <v>6.7347586990991207E-2</v>
      </c>
      <c r="AA381" s="17">
        <v>9.3549067409391104E-2</v>
      </c>
      <c r="AB381" s="17">
        <v>0.10887403986123199</v>
      </c>
      <c r="AC381" s="17">
        <v>7.9110356773761104E-2</v>
      </c>
      <c r="AD381" s="17">
        <v>0.147410260771521</v>
      </c>
      <c r="AE381" s="17"/>
      <c r="AF381" s="17">
        <v>9.2155867125146104E-2</v>
      </c>
      <c r="AG381" s="17">
        <v>7.6477960588986094E-2</v>
      </c>
      <c r="AH381" s="17">
        <v>0.16817428360036701</v>
      </c>
      <c r="AI381" s="17"/>
      <c r="AJ381" s="17">
        <v>7.0076261690896799E-2</v>
      </c>
      <c r="AK381" s="17">
        <v>7.2353858886385403E-2</v>
      </c>
      <c r="AL381" s="17">
        <v>7.3735523439621198E-2</v>
      </c>
      <c r="AM381" s="17">
        <v>5.8921269786289997E-2</v>
      </c>
      <c r="AN381" s="17">
        <v>0.20274623448589699</v>
      </c>
      <c r="AO381" s="17"/>
      <c r="AP381" s="17">
        <v>4.7056656360538802E-2</v>
      </c>
      <c r="AQ381" s="17">
        <v>6.8248479290261094E-2</v>
      </c>
      <c r="AR381" s="17">
        <v>5.4824852976485601E-2</v>
      </c>
      <c r="AS381" s="17"/>
      <c r="AT381" s="17">
        <v>0.133666472838538</v>
      </c>
      <c r="AU381" s="17">
        <v>0.11158402673055701</v>
      </c>
      <c r="AV381" s="17">
        <v>8.5100195265505399E-2</v>
      </c>
      <c r="AW381" s="17">
        <v>4.6069343466418999E-2</v>
      </c>
      <c r="AX381" s="17">
        <v>5.99716881925446E-2</v>
      </c>
      <c r="AY381" s="17"/>
      <c r="AZ381" s="17">
        <v>8.0920456320199605E-2</v>
      </c>
      <c r="BA381" s="17">
        <v>0.13309240638002201</v>
      </c>
      <c r="BB381" s="17">
        <v>0.156536221526896</v>
      </c>
      <c r="BC381" s="17">
        <v>8.8526993562150103E-2</v>
      </c>
      <c r="BD381" s="17">
        <v>0.140871835099833</v>
      </c>
      <c r="BE381" s="17"/>
      <c r="BF381" s="17">
        <v>0.137563497658301</v>
      </c>
      <c r="BG381" s="17">
        <v>9.9420987845857206E-2</v>
      </c>
      <c r="BH381" s="17">
        <v>7.3237862283860505E-2</v>
      </c>
      <c r="BI381" s="17">
        <v>6.9635686415742706E-2</v>
      </c>
      <c r="BJ381" s="17"/>
      <c r="BK381" s="17">
        <v>0.126461753918062</v>
      </c>
      <c r="BL381" s="17">
        <v>0.12326543403328601</v>
      </c>
      <c r="BM381" s="17">
        <v>0.11757470094724</v>
      </c>
      <c r="BN381" s="17">
        <v>8.5119806095337799E-2</v>
      </c>
      <c r="BO381" s="17">
        <v>5.0620932563219298E-2</v>
      </c>
      <c r="BP381" s="17"/>
      <c r="BQ381" s="17">
        <v>9.3098129784506503E-2</v>
      </c>
      <c r="BR381" s="17">
        <v>0.114578025872935</v>
      </c>
      <c r="BS381" s="17"/>
      <c r="BT381" s="17">
        <v>8.3593782683772502E-2</v>
      </c>
      <c r="BU381" s="17">
        <v>0.10090036941618701</v>
      </c>
      <c r="BV381" s="17">
        <v>0.161821758232079</v>
      </c>
      <c r="BW381" s="17">
        <v>0.112382599229134</v>
      </c>
      <c r="BX381" s="17">
        <v>9.6176248299845599E-2</v>
      </c>
      <c r="BY381" s="17">
        <v>0.16074299702262501</v>
      </c>
    </row>
    <row r="382" spans="2:77"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row>
    <row r="383" spans="2:77" x14ac:dyDescent="0.35">
      <c r="B383" s="6" t="s">
        <v>228</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row>
    <row r="384" spans="2:77" x14ac:dyDescent="0.35">
      <c r="B384" s="24" t="s">
        <v>94</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row>
    <row r="385" spans="2:77" x14ac:dyDescent="0.35">
      <c r="B385" t="s">
        <v>221</v>
      </c>
      <c r="C385" s="17">
        <v>0.39459880643183398</v>
      </c>
      <c r="D385" s="17">
        <v>0.38696692354066298</v>
      </c>
      <c r="E385" s="17">
        <v>0.40107655360175798</v>
      </c>
      <c r="F385" s="17"/>
      <c r="G385" s="17">
        <v>0.43151613719008602</v>
      </c>
      <c r="H385" s="17">
        <v>0.44228253924233901</v>
      </c>
      <c r="I385" s="17">
        <v>0.43790612601509699</v>
      </c>
      <c r="J385" s="17">
        <v>0.41203045783380499</v>
      </c>
      <c r="K385" s="17">
        <v>0.34533742487510199</v>
      </c>
      <c r="L385" s="17">
        <v>0.31503189956878103</v>
      </c>
      <c r="M385" s="17"/>
      <c r="N385" s="17">
        <v>0.420410659227411</v>
      </c>
      <c r="O385" s="17">
        <v>0.41892115719887701</v>
      </c>
      <c r="P385" s="17">
        <v>0.34454708783085403</v>
      </c>
      <c r="Q385" s="17">
        <v>0.38479560023812998</v>
      </c>
      <c r="R385" s="17"/>
      <c r="S385" s="17">
        <v>0.35964729089481501</v>
      </c>
      <c r="T385" s="17">
        <v>0.403636321143234</v>
      </c>
      <c r="U385" s="17">
        <v>0.34985544092478998</v>
      </c>
      <c r="V385" s="17">
        <v>0.325215570800725</v>
      </c>
      <c r="W385" s="17">
        <v>0.36371074941385101</v>
      </c>
      <c r="X385" s="17">
        <v>0.368974372794037</v>
      </c>
      <c r="Y385" s="17">
        <v>0.36144074425328798</v>
      </c>
      <c r="Z385" s="17">
        <v>0.47861425404687302</v>
      </c>
      <c r="AA385" s="17">
        <v>0.46550730774139998</v>
      </c>
      <c r="AB385" s="17">
        <v>0.458911225565587</v>
      </c>
      <c r="AC385" s="17">
        <v>0.45108058189774403</v>
      </c>
      <c r="AD385" s="17">
        <v>0.42507421846504401</v>
      </c>
      <c r="AE385" s="17"/>
      <c r="AF385" s="17">
        <v>0.28270811379501198</v>
      </c>
      <c r="AG385" s="17">
        <v>0.49507371706743902</v>
      </c>
      <c r="AH385" s="17">
        <v>0.37804078198158497</v>
      </c>
      <c r="AI385" s="17"/>
      <c r="AJ385" s="17">
        <v>0.21062144647439099</v>
      </c>
      <c r="AK385" s="17">
        <v>0.67128304675238804</v>
      </c>
      <c r="AL385" s="17">
        <v>0.42247377250907903</v>
      </c>
      <c r="AM385" s="17">
        <v>0.169114597803801</v>
      </c>
      <c r="AN385" s="17">
        <v>0.30117412427093998</v>
      </c>
      <c r="AO385" s="17"/>
      <c r="AP385" s="17">
        <v>0.14824721780876701</v>
      </c>
      <c r="AQ385" s="17">
        <v>0.71326476422040497</v>
      </c>
      <c r="AR385" s="17">
        <v>0.36217017853233402</v>
      </c>
      <c r="AS385" s="17"/>
      <c r="AT385" s="17">
        <v>0.35157781074869998</v>
      </c>
      <c r="AU385" s="17">
        <v>0.38482614320064201</v>
      </c>
      <c r="AV385" s="17">
        <v>0.43092779554271099</v>
      </c>
      <c r="AW385" s="17">
        <v>0.43579519048512999</v>
      </c>
      <c r="AX385" s="17">
        <v>0.57211973942655503</v>
      </c>
      <c r="AY385" s="17"/>
      <c r="AZ385" s="17">
        <v>0.42238881907081099</v>
      </c>
      <c r="BA385" s="17">
        <v>0.39758380568078799</v>
      </c>
      <c r="BB385" s="17">
        <v>0.43928971753511997</v>
      </c>
      <c r="BC385" s="17">
        <v>0.32581074678363903</v>
      </c>
      <c r="BD385" s="17">
        <v>0.39005948532483498</v>
      </c>
      <c r="BE385" s="17"/>
      <c r="BF385" s="17">
        <v>0.38888426678767701</v>
      </c>
      <c r="BG385" s="17">
        <v>0.38057207520474201</v>
      </c>
      <c r="BH385" s="17">
        <v>0.42982389462517101</v>
      </c>
      <c r="BI385" s="17">
        <v>0.40367503724493597</v>
      </c>
      <c r="BJ385" s="17"/>
      <c r="BK385" s="17">
        <v>0.46191297767330802</v>
      </c>
      <c r="BL385" s="17">
        <v>0.45001750286943298</v>
      </c>
      <c r="BM385" s="17">
        <v>0.407802304187878</v>
      </c>
      <c r="BN385" s="17">
        <v>0.36475325309063</v>
      </c>
      <c r="BO385" s="17">
        <v>0.32210465613949901</v>
      </c>
      <c r="BP385" s="17"/>
      <c r="BQ385" s="17">
        <v>0.38656671528900999</v>
      </c>
      <c r="BR385" s="17">
        <v>0.40547762368843498</v>
      </c>
      <c r="BS385" s="17"/>
      <c r="BT385" s="17">
        <v>0.33414250313865101</v>
      </c>
      <c r="BU385" s="17">
        <v>0.43765587392692401</v>
      </c>
      <c r="BV385" s="17">
        <v>0.38117428504342399</v>
      </c>
      <c r="BW385" s="17">
        <v>0.45518244636185201</v>
      </c>
      <c r="BX385" s="17">
        <v>0.42972858857811702</v>
      </c>
      <c r="BY385" s="17">
        <v>0.40875843287539798</v>
      </c>
    </row>
    <row r="386" spans="2:77" x14ac:dyDescent="0.35">
      <c r="B386" t="s">
        <v>222</v>
      </c>
      <c r="C386" s="17">
        <v>0.129209867573436</v>
      </c>
      <c r="D386" s="17">
        <v>0.14691437660026299</v>
      </c>
      <c r="E386" s="17">
        <v>0.112255542189272</v>
      </c>
      <c r="F386" s="17"/>
      <c r="G386" s="17">
        <v>0.178983774509757</v>
      </c>
      <c r="H386" s="17">
        <v>0.14964603662752801</v>
      </c>
      <c r="I386" s="17">
        <v>0.133526284678361</v>
      </c>
      <c r="J386" s="17">
        <v>0.109603644858091</v>
      </c>
      <c r="K386" s="17">
        <v>7.3473908185359094E-2</v>
      </c>
      <c r="L386" s="17">
        <v>0.129210895376459</v>
      </c>
      <c r="M386" s="17"/>
      <c r="N386" s="17">
        <v>0.15026281238334499</v>
      </c>
      <c r="O386" s="17">
        <v>0.114674502862676</v>
      </c>
      <c r="P386" s="17">
        <v>0.130149533393493</v>
      </c>
      <c r="Q386" s="17">
        <v>0.12256566754817</v>
      </c>
      <c r="R386" s="17"/>
      <c r="S386" s="17">
        <v>0.18023149506084199</v>
      </c>
      <c r="T386" s="17">
        <v>9.8342164777126304E-2</v>
      </c>
      <c r="U386" s="17">
        <v>0.12261598215495</v>
      </c>
      <c r="V386" s="17">
        <v>0.157447575927009</v>
      </c>
      <c r="W386" s="17">
        <v>0.116214750415637</v>
      </c>
      <c r="X386" s="17">
        <v>0.136585767189285</v>
      </c>
      <c r="Y386" s="17">
        <v>0.125308102526793</v>
      </c>
      <c r="Z386" s="17">
        <v>0.11691702873939</v>
      </c>
      <c r="AA386" s="17">
        <v>0.12605469111450801</v>
      </c>
      <c r="AB386" s="17">
        <v>0.104766255865549</v>
      </c>
      <c r="AC386" s="17">
        <v>0.11933100051157999</v>
      </c>
      <c r="AD386" s="17">
        <v>9.4037668590333606E-2</v>
      </c>
      <c r="AE386" s="17"/>
      <c r="AF386" s="17">
        <v>0.12190299050153</v>
      </c>
      <c r="AG386" s="17">
        <v>0.13018399264824501</v>
      </c>
      <c r="AH386" s="17">
        <v>0.13346268174451101</v>
      </c>
      <c r="AI386" s="17"/>
      <c r="AJ386" s="17">
        <v>0.13969055478700401</v>
      </c>
      <c r="AK386" s="17">
        <v>0.120768427613155</v>
      </c>
      <c r="AL386" s="17">
        <v>0.18607037877097399</v>
      </c>
      <c r="AM386" s="17">
        <v>0.11698549199257</v>
      </c>
      <c r="AN386" s="17">
        <v>0.12116429842419101</v>
      </c>
      <c r="AO386" s="17"/>
      <c r="AP386" s="17">
        <v>0.17530131611261901</v>
      </c>
      <c r="AQ386" s="17">
        <v>0.118845156385972</v>
      </c>
      <c r="AR386" s="17">
        <v>0.20414090890362599</v>
      </c>
      <c r="AS386" s="17"/>
      <c r="AT386" s="17">
        <v>0.120051739160263</v>
      </c>
      <c r="AU386" s="17">
        <v>0.129557515027791</v>
      </c>
      <c r="AV386" s="17">
        <v>0.132202319075233</v>
      </c>
      <c r="AW386" s="17">
        <v>0.16519804365135299</v>
      </c>
      <c r="AX386" s="17">
        <v>9.6692933551573004E-2</v>
      </c>
      <c r="AY386" s="17"/>
      <c r="AZ386" s="17">
        <v>0.129609279694791</v>
      </c>
      <c r="BA386" s="17">
        <v>0.145006627153735</v>
      </c>
      <c r="BB386" s="17">
        <v>0.16575691982782301</v>
      </c>
      <c r="BC386" s="17">
        <v>0.12835054845410099</v>
      </c>
      <c r="BD386" s="17">
        <v>9.5201636446491503E-2</v>
      </c>
      <c r="BE386" s="17"/>
      <c r="BF386" s="17">
        <v>0.110052535987112</v>
      </c>
      <c r="BG386" s="17">
        <v>0.13761156405448199</v>
      </c>
      <c r="BH386" s="17">
        <v>0.12624736053529401</v>
      </c>
      <c r="BI386" s="17">
        <v>0.140875027997269</v>
      </c>
      <c r="BJ386" s="17"/>
      <c r="BK386" s="17">
        <v>5.1583663574752601E-2</v>
      </c>
      <c r="BL386" s="17">
        <v>0.104342387013473</v>
      </c>
      <c r="BM386" s="17">
        <v>0.12137674065540199</v>
      </c>
      <c r="BN386" s="17">
        <v>0.14333517738377699</v>
      </c>
      <c r="BO386" s="17">
        <v>0.18943222746694199</v>
      </c>
      <c r="BP386" s="17"/>
      <c r="BQ386" s="17">
        <v>0.133400621935928</v>
      </c>
      <c r="BR386" s="17">
        <v>0.123533830030262</v>
      </c>
      <c r="BS386" s="17"/>
      <c r="BT386" s="17">
        <v>0.12614307200258801</v>
      </c>
      <c r="BU386" s="17">
        <v>0.122457201387513</v>
      </c>
      <c r="BV386" s="17">
        <v>9.7536719480573603E-2</v>
      </c>
      <c r="BW386" s="17">
        <v>0.12831294288725201</v>
      </c>
      <c r="BX386" s="17">
        <v>0.169029043136639</v>
      </c>
      <c r="BY386" s="17">
        <v>7.5559756817822094E-2</v>
      </c>
    </row>
    <row r="387" spans="2:77" x14ac:dyDescent="0.35">
      <c r="B387" t="s">
        <v>223</v>
      </c>
      <c r="C387" s="17">
        <v>0.14122122679274099</v>
      </c>
      <c r="D387" s="17">
        <v>0.15888209441184301</v>
      </c>
      <c r="E387" s="17">
        <v>0.124315513162345</v>
      </c>
      <c r="F387" s="17"/>
      <c r="G387" s="17">
        <v>0.12619329222377801</v>
      </c>
      <c r="H387" s="17">
        <v>0.14021979436587301</v>
      </c>
      <c r="I387" s="17">
        <v>0.13956783277153101</v>
      </c>
      <c r="J387" s="17">
        <v>0.12728562645177</v>
      </c>
      <c r="K387" s="17">
        <v>0.146011804938291</v>
      </c>
      <c r="L387" s="17">
        <v>0.16151882525710701</v>
      </c>
      <c r="M387" s="17"/>
      <c r="N387" s="17">
        <v>0.16548367929622201</v>
      </c>
      <c r="O387" s="17">
        <v>0.12872762214741301</v>
      </c>
      <c r="P387" s="17">
        <v>0.145756977711336</v>
      </c>
      <c r="Q387" s="17">
        <v>0.121956901635401</v>
      </c>
      <c r="R387" s="17"/>
      <c r="S387" s="17">
        <v>0.17304696536361999</v>
      </c>
      <c r="T387" s="17">
        <v>0.13304941043033</v>
      </c>
      <c r="U387" s="17">
        <v>0.16981863548554799</v>
      </c>
      <c r="V387" s="17">
        <v>0.14234969290665</v>
      </c>
      <c r="W387" s="17">
        <v>0.15960250246798999</v>
      </c>
      <c r="X387" s="17">
        <v>0.19234678507387001</v>
      </c>
      <c r="Y387" s="17">
        <v>0.16586392996699301</v>
      </c>
      <c r="Z387" s="17">
        <v>8.9468431139870297E-2</v>
      </c>
      <c r="AA387" s="17">
        <v>0.11209706481409901</v>
      </c>
      <c r="AB387" s="17">
        <v>8.1042827282307994E-2</v>
      </c>
      <c r="AC387" s="17">
        <v>0.111189922834634</v>
      </c>
      <c r="AD387" s="17">
        <v>9.2374871476845699E-2</v>
      </c>
      <c r="AE387" s="17"/>
      <c r="AF387" s="17">
        <v>0.185990431262615</v>
      </c>
      <c r="AG387" s="17">
        <v>0.120680615974498</v>
      </c>
      <c r="AH387" s="17">
        <v>9.4062956288888694E-2</v>
      </c>
      <c r="AI387" s="17"/>
      <c r="AJ387" s="17">
        <v>0.28465350273422801</v>
      </c>
      <c r="AK387" s="17">
        <v>4.0335256711904903E-2</v>
      </c>
      <c r="AL387" s="17">
        <v>8.6087523619228695E-2</v>
      </c>
      <c r="AM387" s="17">
        <v>0.17321558280313401</v>
      </c>
      <c r="AN387" s="17">
        <v>7.2374058151033302E-2</v>
      </c>
      <c r="AO387" s="17"/>
      <c r="AP387" s="17">
        <v>0.45348407895899501</v>
      </c>
      <c r="AQ387" s="17">
        <v>3.4400617253502498E-2</v>
      </c>
      <c r="AR387" s="17">
        <v>9.1794451250352793E-2</v>
      </c>
      <c r="AS387" s="17"/>
      <c r="AT387" s="17">
        <v>0.14769721033067401</v>
      </c>
      <c r="AU387" s="17">
        <v>0.138033121878086</v>
      </c>
      <c r="AV387" s="17">
        <v>0.124129830121548</v>
      </c>
      <c r="AW387" s="17">
        <v>0.17991477812234799</v>
      </c>
      <c r="AX387" s="17">
        <v>0.159189749350787</v>
      </c>
      <c r="AY387" s="17"/>
      <c r="AZ387" s="17">
        <v>0.16079515205372599</v>
      </c>
      <c r="BA387" s="17">
        <v>0.120800304556995</v>
      </c>
      <c r="BB387" s="17">
        <v>7.9634251417401394E-2</v>
      </c>
      <c r="BC387" s="17">
        <v>0.15557166232546901</v>
      </c>
      <c r="BD387" s="17">
        <v>9.4453078184661504E-2</v>
      </c>
      <c r="BE387" s="17"/>
      <c r="BF387" s="17">
        <v>0.11321586616691701</v>
      </c>
      <c r="BG387" s="17">
        <v>0.14273020269537801</v>
      </c>
      <c r="BH387" s="17">
        <v>0.14397005374212701</v>
      </c>
      <c r="BI387" s="17">
        <v>0.190625038060797</v>
      </c>
      <c r="BJ387" s="17"/>
      <c r="BK387" s="17">
        <v>0.11169008984463601</v>
      </c>
      <c r="BL387" s="17">
        <v>7.2601016680661407E-2</v>
      </c>
      <c r="BM387" s="17">
        <v>0.122605367816999</v>
      </c>
      <c r="BN387" s="17">
        <v>0.173326791889857</v>
      </c>
      <c r="BO387" s="17">
        <v>0.24245425127543599</v>
      </c>
      <c r="BP387" s="17"/>
      <c r="BQ387" s="17">
        <v>0.157145229562554</v>
      </c>
      <c r="BR387" s="17">
        <v>0.119653454086231</v>
      </c>
      <c r="BS387" s="17"/>
      <c r="BT387" s="17">
        <v>0.16006882515201501</v>
      </c>
      <c r="BU387" s="17">
        <v>0.14984901817691201</v>
      </c>
      <c r="BV387" s="17">
        <v>0.13283961156538801</v>
      </c>
      <c r="BW387" s="17">
        <v>0.11854442539259299</v>
      </c>
      <c r="BX387" s="17">
        <v>0.118563581848698</v>
      </c>
      <c r="BY387" s="17">
        <v>9.6078355464439005E-2</v>
      </c>
    </row>
    <row r="388" spans="2:77" x14ac:dyDescent="0.35">
      <c r="B388" t="s">
        <v>224</v>
      </c>
      <c r="C388" s="17">
        <v>0.228724615580324</v>
      </c>
      <c r="D388" s="17">
        <v>0.225226641679175</v>
      </c>
      <c r="E388" s="17">
        <v>0.23173649310695399</v>
      </c>
      <c r="F388" s="17"/>
      <c r="G388" s="17">
        <v>0.141120094177794</v>
      </c>
      <c r="H388" s="17">
        <v>0.176992082111358</v>
      </c>
      <c r="I388" s="17">
        <v>0.21458959331136401</v>
      </c>
      <c r="J388" s="17">
        <v>0.24460195215319999</v>
      </c>
      <c r="K388" s="17">
        <v>0.29748064035410698</v>
      </c>
      <c r="L388" s="17">
        <v>0.28156135400763899</v>
      </c>
      <c r="M388" s="17"/>
      <c r="N388" s="17">
        <v>0.19284501426602199</v>
      </c>
      <c r="O388" s="17">
        <v>0.220646933655953</v>
      </c>
      <c r="P388" s="17">
        <v>0.26909535190821998</v>
      </c>
      <c r="Q388" s="17">
        <v>0.24071410355219999</v>
      </c>
      <c r="R388" s="17"/>
      <c r="S388" s="17">
        <v>0.197949246346797</v>
      </c>
      <c r="T388" s="17">
        <v>0.232047427630687</v>
      </c>
      <c r="U388" s="17">
        <v>0.246902635939177</v>
      </c>
      <c r="V388" s="17">
        <v>0.27941753048712398</v>
      </c>
      <c r="W388" s="17">
        <v>0.25691623727308599</v>
      </c>
      <c r="X388" s="17">
        <v>0.193890376231179</v>
      </c>
      <c r="Y388" s="17">
        <v>0.229462591441768</v>
      </c>
      <c r="Z388" s="17">
        <v>0.21451379367288501</v>
      </c>
      <c r="AA388" s="17">
        <v>0.20465623878893299</v>
      </c>
      <c r="AB388" s="17">
        <v>0.25098096122255298</v>
      </c>
      <c r="AC388" s="17">
        <v>0.22062413851839099</v>
      </c>
      <c r="AD388" s="17">
        <v>0.247799019662577</v>
      </c>
      <c r="AE388" s="17"/>
      <c r="AF388" s="17">
        <v>0.30165422994309798</v>
      </c>
      <c r="AG388" s="17">
        <v>0.178855347435422</v>
      </c>
      <c r="AH388" s="17">
        <v>0.22775399851417499</v>
      </c>
      <c r="AI388" s="17"/>
      <c r="AJ388" s="17">
        <v>0.27191071088826302</v>
      </c>
      <c r="AK388" s="17">
        <v>0.10366766126579301</v>
      </c>
      <c r="AL388" s="17">
        <v>0.22263328665021201</v>
      </c>
      <c r="AM388" s="17">
        <v>0.485076831553861</v>
      </c>
      <c r="AN388" s="17">
        <v>0.309406923531862</v>
      </c>
      <c r="AO388" s="17"/>
      <c r="AP388" s="17">
        <v>0.15502750168271701</v>
      </c>
      <c r="AQ388" s="17">
        <v>7.6008752251811307E-2</v>
      </c>
      <c r="AR388" s="17">
        <v>0.26241066257833501</v>
      </c>
      <c r="AS388" s="17"/>
      <c r="AT388" s="17">
        <v>0.24870859682433799</v>
      </c>
      <c r="AU388" s="17">
        <v>0.22862086696293399</v>
      </c>
      <c r="AV388" s="17">
        <v>0.22060627501004401</v>
      </c>
      <c r="AW388" s="17">
        <v>0.16932323711049599</v>
      </c>
      <c r="AX388" s="17">
        <v>0.142168824400942</v>
      </c>
      <c r="AY388" s="17"/>
      <c r="AZ388" s="17">
        <v>0.20672791679660199</v>
      </c>
      <c r="BA388" s="17">
        <v>0.21249341166580399</v>
      </c>
      <c r="BB388" s="17">
        <v>0.144989052546946</v>
      </c>
      <c r="BC388" s="17">
        <v>0.283150097639363</v>
      </c>
      <c r="BD388" s="17">
        <v>0.27030389707567398</v>
      </c>
      <c r="BE388" s="17"/>
      <c r="BF388" s="17">
        <v>0.23723596687852799</v>
      </c>
      <c r="BG388" s="17">
        <v>0.23419563490504</v>
      </c>
      <c r="BH388" s="17">
        <v>0.22161296302811101</v>
      </c>
      <c r="BI388" s="17">
        <v>0.19802749007963999</v>
      </c>
      <c r="BJ388" s="17"/>
      <c r="BK388" s="17">
        <v>0.25616989208534602</v>
      </c>
      <c r="BL388" s="17">
        <v>0.27210374808975701</v>
      </c>
      <c r="BM388" s="17">
        <v>0.229731618816471</v>
      </c>
      <c r="BN388" s="17">
        <v>0.219496511264379</v>
      </c>
      <c r="BO388" s="17">
        <v>0.16121135106300999</v>
      </c>
      <c r="BP388" s="17"/>
      <c r="BQ388" s="17">
        <v>0.22981907193291401</v>
      </c>
      <c r="BR388" s="17">
        <v>0.22724226304678899</v>
      </c>
      <c r="BS388" s="17"/>
      <c r="BT388" s="17">
        <v>0.26600387852747098</v>
      </c>
      <c r="BU388" s="17">
        <v>0.197478886462544</v>
      </c>
      <c r="BV388" s="17">
        <v>0.23835196834788799</v>
      </c>
      <c r="BW388" s="17">
        <v>0.206067843147311</v>
      </c>
      <c r="BX388" s="17">
        <v>0.203285869875905</v>
      </c>
      <c r="BY388" s="17">
        <v>0.215714685540635</v>
      </c>
    </row>
    <row r="389" spans="2:77" x14ac:dyDescent="0.35">
      <c r="B389" t="s">
        <v>145</v>
      </c>
      <c r="C389" s="17">
        <v>0.106245483621665</v>
      </c>
      <c r="D389" s="17">
        <v>8.2009963768055597E-2</v>
      </c>
      <c r="E389" s="17">
        <v>0.13061589793967099</v>
      </c>
      <c r="F389" s="17"/>
      <c r="G389" s="17">
        <v>0.12218670189858501</v>
      </c>
      <c r="H389" s="17">
        <v>9.0859547652902301E-2</v>
      </c>
      <c r="I389" s="17">
        <v>7.4410163223647505E-2</v>
      </c>
      <c r="J389" s="17">
        <v>0.106478318703134</v>
      </c>
      <c r="K389" s="17">
        <v>0.13769622164713999</v>
      </c>
      <c r="L389" s="17">
        <v>0.112677025790014</v>
      </c>
      <c r="M389" s="17"/>
      <c r="N389" s="17">
        <v>7.09978348270002E-2</v>
      </c>
      <c r="O389" s="17">
        <v>0.117029784135081</v>
      </c>
      <c r="P389" s="17">
        <v>0.11045104915609701</v>
      </c>
      <c r="Q389" s="17">
        <v>0.12996772702609899</v>
      </c>
      <c r="R389" s="17"/>
      <c r="S389" s="17">
        <v>8.9125002333926506E-2</v>
      </c>
      <c r="T389" s="17">
        <v>0.13292467601862201</v>
      </c>
      <c r="U389" s="17">
        <v>0.110807305495535</v>
      </c>
      <c r="V389" s="17">
        <v>9.5569629878491005E-2</v>
      </c>
      <c r="W389" s="17">
        <v>0.103555760429437</v>
      </c>
      <c r="X389" s="17">
        <v>0.10820269871163</v>
      </c>
      <c r="Y389" s="17">
        <v>0.117924631811157</v>
      </c>
      <c r="Z389" s="17">
        <v>0.100486492400981</v>
      </c>
      <c r="AA389" s="17">
        <v>9.1684697541059595E-2</v>
      </c>
      <c r="AB389" s="17">
        <v>0.104298730064003</v>
      </c>
      <c r="AC389" s="17">
        <v>9.7774356237651905E-2</v>
      </c>
      <c r="AD389" s="17">
        <v>0.14071422180519999</v>
      </c>
      <c r="AE389" s="17"/>
      <c r="AF389" s="17">
        <v>0.10774423449774501</v>
      </c>
      <c r="AG389" s="17">
        <v>7.5206326874395601E-2</v>
      </c>
      <c r="AH389" s="17">
        <v>0.16667958147084</v>
      </c>
      <c r="AI389" s="17"/>
      <c r="AJ389" s="17">
        <v>9.31237851161138E-2</v>
      </c>
      <c r="AK389" s="17">
        <v>6.3945607656759704E-2</v>
      </c>
      <c r="AL389" s="17">
        <v>8.2735038450506906E-2</v>
      </c>
      <c r="AM389" s="17">
        <v>5.5607495846632701E-2</v>
      </c>
      <c r="AN389" s="17">
        <v>0.19588059562197399</v>
      </c>
      <c r="AO389" s="17"/>
      <c r="AP389" s="17">
        <v>6.7939885436902395E-2</v>
      </c>
      <c r="AQ389" s="17">
        <v>5.7480709888309299E-2</v>
      </c>
      <c r="AR389" s="17">
        <v>7.9483798735352496E-2</v>
      </c>
      <c r="AS389" s="17"/>
      <c r="AT389" s="17">
        <v>0.131964642936024</v>
      </c>
      <c r="AU389" s="17">
        <v>0.11896235293054699</v>
      </c>
      <c r="AV389" s="17">
        <v>9.2133780250463801E-2</v>
      </c>
      <c r="AW389" s="17">
        <v>4.9768750630672397E-2</v>
      </c>
      <c r="AX389" s="17">
        <v>2.9828753270142901E-2</v>
      </c>
      <c r="AY389" s="17"/>
      <c r="AZ389" s="17">
        <v>8.0478832384070997E-2</v>
      </c>
      <c r="BA389" s="17">
        <v>0.12411585094267701</v>
      </c>
      <c r="BB389" s="17">
        <v>0.17033005867271001</v>
      </c>
      <c r="BC389" s="17">
        <v>0.107116944797428</v>
      </c>
      <c r="BD389" s="17">
        <v>0.14998190296833699</v>
      </c>
      <c r="BE389" s="17"/>
      <c r="BF389" s="17">
        <v>0.15061136417976601</v>
      </c>
      <c r="BG389" s="17">
        <v>0.104890523140357</v>
      </c>
      <c r="BH389" s="17">
        <v>7.8345728069298098E-2</v>
      </c>
      <c r="BI389" s="17">
        <v>6.6797406617358598E-2</v>
      </c>
      <c r="BJ389" s="17"/>
      <c r="BK389" s="17">
        <v>0.118643376821958</v>
      </c>
      <c r="BL389" s="17">
        <v>0.100935345346675</v>
      </c>
      <c r="BM389" s="17">
        <v>0.11848396852324999</v>
      </c>
      <c r="BN389" s="17">
        <v>9.9088266371356107E-2</v>
      </c>
      <c r="BO389" s="17">
        <v>8.4797514055112197E-2</v>
      </c>
      <c r="BP389" s="17"/>
      <c r="BQ389" s="17">
        <v>9.3068361279594003E-2</v>
      </c>
      <c r="BR389" s="17">
        <v>0.124092829148283</v>
      </c>
      <c r="BS389" s="17"/>
      <c r="BT389" s="17">
        <v>0.113641721179276</v>
      </c>
      <c r="BU389" s="17">
        <v>9.2559020046107193E-2</v>
      </c>
      <c r="BV389" s="17">
        <v>0.15009741556272699</v>
      </c>
      <c r="BW389" s="17">
        <v>9.1892342210991698E-2</v>
      </c>
      <c r="BX389" s="17">
        <v>7.9392916560640805E-2</v>
      </c>
      <c r="BY389" s="17">
        <v>0.20388876930170499</v>
      </c>
    </row>
    <row r="390" spans="2:77"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row>
    <row r="391" spans="2:77" x14ac:dyDescent="0.35">
      <c r="B391" s="6" t="s">
        <v>229</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row>
    <row r="392" spans="2:77" x14ac:dyDescent="0.35">
      <c r="B392" s="24" t="s">
        <v>94</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row>
    <row r="393" spans="2:77" x14ac:dyDescent="0.35">
      <c r="B393" t="s">
        <v>221</v>
      </c>
      <c r="C393" s="17">
        <v>0.30688597170238002</v>
      </c>
      <c r="D393" s="17">
        <v>0.32445038692607397</v>
      </c>
      <c r="E393" s="17">
        <v>0.28823487572519402</v>
      </c>
      <c r="F393" s="17"/>
      <c r="G393" s="17">
        <v>0.37663547129444702</v>
      </c>
      <c r="H393" s="17">
        <v>0.34204824860374</v>
      </c>
      <c r="I393" s="17">
        <v>0.34440799549440598</v>
      </c>
      <c r="J393" s="17">
        <v>0.33562447923315403</v>
      </c>
      <c r="K393" s="17">
        <v>0.23754763351473501</v>
      </c>
      <c r="L393" s="17">
        <v>0.22450142010312801</v>
      </c>
      <c r="M393" s="17"/>
      <c r="N393" s="17">
        <v>0.35306140587630502</v>
      </c>
      <c r="O393" s="17">
        <v>0.32407609161817302</v>
      </c>
      <c r="P393" s="17">
        <v>0.27196960750010801</v>
      </c>
      <c r="Q393" s="17">
        <v>0.27110142006119903</v>
      </c>
      <c r="R393" s="17"/>
      <c r="S393" s="17">
        <v>0.33143121937289899</v>
      </c>
      <c r="T393" s="17">
        <v>0.29466021112027402</v>
      </c>
      <c r="U393" s="17">
        <v>0.238011540282623</v>
      </c>
      <c r="V393" s="17">
        <v>0.234950637338109</v>
      </c>
      <c r="W393" s="17">
        <v>0.28937431923795098</v>
      </c>
      <c r="X393" s="17">
        <v>0.35223097651622098</v>
      </c>
      <c r="Y393" s="17">
        <v>0.31574031882578402</v>
      </c>
      <c r="Z393" s="17">
        <v>0.374405774980129</v>
      </c>
      <c r="AA393" s="17">
        <v>0.34001591343899001</v>
      </c>
      <c r="AB393" s="17">
        <v>0.314799612220173</v>
      </c>
      <c r="AC393" s="17">
        <v>0.35057300934896302</v>
      </c>
      <c r="AD393" s="17">
        <v>0.21835490132678401</v>
      </c>
      <c r="AE393" s="17"/>
      <c r="AF393" s="17">
        <v>0.18930802809802899</v>
      </c>
      <c r="AG393" s="17">
        <v>0.403416537599039</v>
      </c>
      <c r="AH393" s="17">
        <v>0.28206418731994998</v>
      </c>
      <c r="AI393" s="17"/>
      <c r="AJ393" s="17">
        <v>0.12740342711460001</v>
      </c>
      <c r="AK393" s="17">
        <v>0.548095162354307</v>
      </c>
      <c r="AL393" s="17">
        <v>0.36838794983467898</v>
      </c>
      <c r="AM393" s="17">
        <v>0.129423656609789</v>
      </c>
      <c r="AN393" s="17">
        <v>0.22424434115391501</v>
      </c>
      <c r="AO393" s="17"/>
      <c r="AP393" s="17">
        <v>8.2938403122040899E-2</v>
      </c>
      <c r="AQ393" s="17">
        <v>0.57732243892698698</v>
      </c>
      <c r="AR393" s="17">
        <v>0.32901628561132901</v>
      </c>
      <c r="AS393" s="17"/>
      <c r="AT393" s="17">
        <v>0.25473249160414502</v>
      </c>
      <c r="AU393" s="17">
        <v>0.30277803724376701</v>
      </c>
      <c r="AV393" s="17">
        <v>0.359491274352567</v>
      </c>
      <c r="AW393" s="17">
        <v>0.34253386608904302</v>
      </c>
      <c r="AX393" s="17">
        <v>0.457919461356459</v>
      </c>
      <c r="AY393" s="17"/>
      <c r="AZ393" s="17">
        <v>0.33684666743790198</v>
      </c>
      <c r="BA393" s="17">
        <v>0.31490326039961197</v>
      </c>
      <c r="BB393" s="17">
        <v>0.36931499146577401</v>
      </c>
      <c r="BC393" s="17">
        <v>0.223725537741854</v>
      </c>
      <c r="BD393" s="17">
        <v>0.29860803646776801</v>
      </c>
      <c r="BE393" s="17"/>
      <c r="BF393" s="17">
        <v>0.31490888458639799</v>
      </c>
      <c r="BG393" s="17">
        <v>0.28321316855745998</v>
      </c>
      <c r="BH393" s="17">
        <v>0.32203240065508298</v>
      </c>
      <c r="BI393" s="17">
        <v>0.35201235906738199</v>
      </c>
      <c r="BJ393" s="17"/>
      <c r="BK393" s="17">
        <v>0.34471410085988602</v>
      </c>
      <c r="BL393" s="17">
        <v>0.34582004094031998</v>
      </c>
      <c r="BM393" s="17">
        <v>0.305705999574231</v>
      </c>
      <c r="BN393" s="17">
        <v>0.28940234136911702</v>
      </c>
      <c r="BO393" s="17">
        <v>0.29688933276795498</v>
      </c>
      <c r="BP393" s="17"/>
      <c r="BQ393" s="17">
        <v>0.28904509279756802</v>
      </c>
      <c r="BR393" s="17">
        <v>0.33104999796296303</v>
      </c>
      <c r="BS393" s="17"/>
      <c r="BT393" s="17">
        <v>0.24923355594249899</v>
      </c>
      <c r="BU393" s="17">
        <v>0.35300798684479401</v>
      </c>
      <c r="BV393" s="17">
        <v>0.31636019297819601</v>
      </c>
      <c r="BW393" s="17">
        <v>0.32604118408831301</v>
      </c>
      <c r="BX393" s="17">
        <v>0.33206362490568703</v>
      </c>
      <c r="BY393" s="17">
        <v>0.40576015223549999</v>
      </c>
    </row>
    <row r="394" spans="2:77" x14ac:dyDescent="0.35">
      <c r="B394" t="s">
        <v>222</v>
      </c>
      <c r="C394" s="17">
        <v>0.16702274681714599</v>
      </c>
      <c r="D394" s="17">
        <v>0.17755361613058701</v>
      </c>
      <c r="E394" s="17">
        <v>0.15676999574478401</v>
      </c>
      <c r="F394" s="17"/>
      <c r="G394" s="17">
        <v>0.17957672936827301</v>
      </c>
      <c r="H394" s="17">
        <v>0.16663655481105299</v>
      </c>
      <c r="I394" s="17">
        <v>0.17452275812641399</v>
      </c>
      <c r="J394" s="17">
        <v>0.145036944352048</v>
      </c>
      <c r="K394" s="17">
        <v>0.157413054874946</v>
      </c>
      <c r="L394" s="17">
        <v>0.17721037548108101</v>
      </c>
      <c r="M394" s="17"/>
      <c r="N394" s="17">
        <v>0.19280491188648899</v>
      </c>
      <c r="O394" s="17">
        <v>0.15175010420347501</v>
      </c>
      <c r="P394" s="17">
        <v>0.149384855330674</v>
      </c>
      <c r="Q394" s="17">
        <v>0.16975506619485201</v>
      </c>
      <c r="R394" s="17"/>
      <c r="S394" s="17">
        <v>0.204858441251694</v>
      </c>
      <c r="T394" s="17">
        <v>0.15528421241721199</v>
      </c>
      <c r="U394" s="17">
        <v>0.174189475459328</v>
      </c>
      <c r="V394" s="17">
        <v>0.18494991543736</v>
      </c>
      <c r="W394" s="17">
        <v>0.15429263486969</v>
      </c>
      <c r="X394" s="17">
        <v>0.16253196402277201</v>
      </c>
      <c r="Y394" s="17">
        <v>0.15796149713722499</v>
      </c>
      <c r="Z394" s="17">
        <v>0.115766997715967</v>
      </c>
      <c r="AA394" s="17">
        <v>0.182948010716598</v>
      </c>
      <c r="AB394" s="17">
        <v>0.135381717258614</v>
      </c>
      <c r="AC394" s="17">
        <v>0.158033876432916</v>
      </c>
      <c r="AD394" s="17">
        <v>0.155541039537755</v>
      </c>
      <c r="AE394" s="17"/>
      <c r="AF394" s="17">
        <v>0.17997655858808201</v>
      </c>
      <c r="AG394" s="17">
        <v>0.15868134597742201</v>
      </c>
      <c r="AH394" s="17">
        <v>0.171350217958192</v>
      </c>
      <c r="AI394" s="17"/>
      <c r="AJ394" s="17">
        <v>0.196999661892307</v>
      </c>
      <c r="AK394" s="17">
        <v>0.15858461752438999</v>
      </c>
      <c r="AL394" s="17">
        <v>0.21491571730414899</v>
      </c>
      <c r="AM394" s="17">
        <v>0.16679403906328599</v>
      </c>
      <c r="AN394" s="17">
        <v>0.14558006972489801</v>
      </c>
      <c r="AO394" s="17"/>
      <c r="AP394" s="17">
        <v>0.22308792952821099</v>
      </c>
      <c r="AQ394" s="17">
        <v>0.17123655098543</v>
      </c>
      <c r="AR394" s="17">
        <v>0.22096681411680499</v>
      </c>
      <c r="AS394" s="17"/>
      <c r="AT394" s="17">
        <v>0.16242770325266101</v>
      </c>
      <c r="AU394" s="17">
        <v>0.17078588212114801</v>
      </c>
      <c r="AV394" s="17">
        <v>0.15636432601919001</v>
      </c>
      <c r="AW394" s="17">
        <v>0.213965748872712</v>
      </c>
      <c r="AX394" s="17">
        <v>0.109675930833516</v>
      </c>
      <c r="AY394" s="17"/>
      <c r="AZ394" s="17">
        <v>0.17306519249562699</v>
      </c>
      <c r="BA394" s="17">
        <v>0.14095041302866801</v>
      </c>
      <c r="BB394" s="17">
        <v>0.17226014780909801</v>
      </c>
      <c r="BC394" s="17">
        <v>0.19226581300460399</v>
      </c>
      <c r="BD394" s="17">
        <v>0.14019892131828501</v>
      </c>
      <c r="BE394" s="17"/>
      <c r="BF394" s="17">
        <v>0.14451006777561401</v>
      </c>
      <c r="BG394" s="17">
        <v>0.17989278604019901</v>
      </c>
      <c r="BH394" s="17">
        <v>0.17513348094286799</v>
      </c>
      <c r="BI394" s="17">
        <v>0.15740488755375601</v>
      </c>
      <c r="BJ394" s="17"/>
      <c r="BK394" s="17">
        <v>0.110860997620288</v>
      </c>
      <c r="BL394" s="17">
        <v>0.14232588929530199</v>
      </c>
      <c r="BM394" s="17">
        <v>0.14969060153831101</v>
      </c>
      <c r="BN394" s="17">
        <v>0.19399041509849599</v>
      </c>
      <c r="BO394" s="17">
        <v>0.20224720984321601</v>
      </c>
      <c r="BP394" s="17"/>
      <c r="BQ394" s="17">
        <v>0.18128754888668799</v>
      </c>
      <c r="BR394" s="17">
        <v>0.14770222714715001</v>
      </c>
      <c r="BS394" s="17"/>
      <c r="BT394" s="17">
        <v>0.16750178403235999</v>
      </c>
      <c r="BU394" s="17">
        <v>0.15317327874327899</v>
      </c>
      <c r="BV394" s="17">
        <v>0.15935653558462501</v>
      </c>
      <c r="BW394" s="17">
        <v>0.204768092309565</v>
      </c>
      <c r="BX394" s="17">
        <v>0.18602896914997399</v>
      </c>
      <c r="BY394" s="17">
        <v>9.1062511914205196E-2</v>
      </c>
    </row>
    <row r="395" spans="2:77" x14ac:dyDescent="0.35">
      <c r="B395" t="s">
        <v>223</v>
      </c>
      <c r="C395" s="17">
        <v>0.113497942859875</v>
      </c>
      <c r="D395" s="17">
        <v>0.118615009924408</v>
      </c>
      <c r="E395" s="17">
        <v>0.109226740831484</v>
      </c>
      <c r="F395" s="17"/>
      <c r="G395" s="17">
        <v>0.105874310434803</v>
      </c>
      <c r="H395" s="17">
        <v>0.129788929037711</v>
      </c>
      <c r="I395" s="17">
        <v>9.8904460685375895E-2</v>
      </c>
      <c r="J395" s="17">
        <v>0.100059144410206</v>
      </c>
      <c r="K395" s="17">
        <v>9.1061754185243399E-2</v>
      </c>
      <c r="L395" s="17">
        <v>0.14313203421126999</v>
      </c>
      <c r="M395" s="17"/>
      <c r="N395" s="17">
        <v>0.12599907741385799</v>
      </c>
      <c r="O395" s="17">
        <v>0.103495157068133</v>
      </c>
      <c r="P395" s="17">
        <v>0.12662469744306801</v>
      </c>
      <c r="Q395" s="17">
        <v>9.7311344799022398E-2</v>
      </c>
      <c r="R395" s="17"/>
      <c r="S395" s="17">
        <v>0.11839745464663699</v>
      </c>
      <c r="T395" s="17">
        <v>0.113005454079006</v>
      </c>
      <c r="U395" s="17">
        <v>0.12675138891409199</v>
      </c>
      <c r="V395" s="17">
        <v>0.120670129101569</v>
      </c>
      <c r="W395" s="17">
        <v>0.12811255200821201</v>
      </c>
      <c r="X395" s="17">
        <v>0.13339405775965399</v>
      </c>
      <c r="Y395" s="17">
        <v>0.112141132538098</v>
      </c>
      <c r="Z395" s="17">
        <v>0.122048946800541</v>
      </c>
      <c r="AA395" s="17">
        <v>0.10494481145397599</v>
      </c>
      <c r="AB395" s="17">
        <v>8.0182121203823994E-2</v>
      </c>
      <c r="AC395" s="17">
        <v>8.9015167610177304E-2</v>
      </c>
      <c r="AD395" s="17">
        <v>0.106311240110568</v>
      </c>
      <c r="AE395" s="17"/>
      <c r="AF395" s="17">
        <v>0.13761756127932701</v>
      </c>
      <c r="AG395" s="17">
        <v>0.110249820891779</v>
      </c>
      <c r="AH395" s="17">
        <v>7.8370449699793607E-2</v>
      </c>
      <c r="AI395" s="17"/>
      <c r="AJ395" s="17">
        <v>0.22823819508206</v>
      </c>
      <c r="AK395" s="17">
        <v>3.3521328317337701E-2</v>
      </c>
      <c r="AL395" s="17">
        <v>5.8311689450714098E-2</v>
      </c>
      <c r="AM395" s="17">
        <v>5.8162853566728102E-2</v>
      </c>
      <c r="AN395" s="17">
        <v>8.0846795050982995E-2</v>
      </c>
      <c r="AO395" s="17"/>
      <c r="AP395" s="17">
        <v>0.38763742200968598</v>
      </c>
      <c r="AQ395" s="17">
        <v>2.9191560365652101E-2</v>
      </c>
      <c r="AR395" s="17">
        <v>5.0537658900883999E-2</v>
      </c>
      <c r="AS395" s="17"/>
      <c r="AT395" s="17">
        <v>0.123761319290315</v>
      </c>
      <c r="AU395" s="17">
        <v>0.101180448391647</v>
      </c>
      <c r="AV395" s="17">
        <v>9.54824083878726E-2</v>
      </c>
      <c r="AW395" s="17">
        <v>0.15183881323974199</v>
      </c>
      <c r="AX395" s="17">
        <v>0.108277437266061</v>
      </c>
      <c r="AY395" s="17"/>
      <c r="AZ395" s="17">
        <v>0.122622811546964</v>
      </c>
      <c r="BA395" s="17">
        <v>9.9906196424248903E-2</v>
      </c>
      <c r="BB395" s="17">
        <v>9.2253110978900696E-2</v>
      </c>
      <c r="BC395" s="17">
        <v>0.13555144563275001</v>
      </c>
      <c r="BD395" s="17">
        <v>6.8724367796272806E-2</v>
      </c>
      <c r="BE395" s="17"/>
      <c r="BF395" s="17">
        <v>0.108643141801604</v>
      </c>
      <c r="BG395" s="17">
        <v>0.112830264952124</v>
      </c>
      <c r="BH395" s="17">
        <v>0.121427702064989</v>
      </c>
      <c r="BI395" s="17">
        <v>0.129057007768767</v>
      </c>
      <c r="BJ395" s="17"/>
      <c r="BK395" s="17">
        <v>0.112748321007149</v>
      </c>
      <c r="BL395" s="17">
        <v>5.6789808470889901E-2</v>
      </c>
      <c r="BM395" s="17">
        <v>0.111933543166798</v>
      </c>
      <c r="BN395" s="17">
        <v>0.124720472748565</v>
      </c>
      <c r="BO395" s="17">
        <v>0.19130692671528399</v>
      </c>
      <c r="BP395" s="17"/>
      <c r="BQ395" s="17">
        <v>0.12320116710877201</v>
      </c>
      <c r="BR395" s="17">
        <v>0.10035571108902699</v>
      </c>
      <c r="BS395" s="17"/>
      <c r="BT395" s="17">
        <v>0.133538228681682</v>
      </c>
      <c r="BU395" s="17">
        <v>0.105689268821692</v>
      </c>
      <c r="BV395" s="17">
        <v>9.9884923768517306E-2</v>
      </c>
      <c r="BW395" s="17">
        <v>8.9782291254472596E-2</v>
      </c>
      <c r="BX395" s="17">
        <v>0.112771409020753</v>
      </c>
      <c r="BY395" s="17">
        <v>5.2931642490935002E-2</v>
      </c>
    </row>
    <row r="396" spans="2:77" x14ac:dyDescent="0.35">
      <c r="B396" t="s">
        <v>224</v>
      </c>
      <c r="C396" s="17">
        <v>0.29358845479255502</v>
      </c>
      <c r="D396" s="17">
        <v>0.28926663026219701</v>
      </c>
      <c r="E396" s="17">
        <v>0.297761364138659</v>
      </c>
      <c r="F396" s="17"/>
      <c r="G396" s="17">
        <v>0.22730455449650899</v>
      </c>
      <c r="H396" s="17">
        <v>0.25625746652319198</v>
      </c>
      <c r="I396" s="17">
        <v>0.28105751487997299</v>
      </c>
      <c r="J396" s="17">
        <v>0.299033625382847</v>
      </c>
      <c r="K396" s="17">
        <v>0.36066535992847798</v>
      </c>
      <c r="L396" s="17">
        <v>0.32886933864061701</v>
      </c>
      <c r="M396" s="17"/>
      <c r="N396" s="17">
        <v>0.24074021381894301</v>
      </c>
      <c r="O396" s="17">
        <v>0.29988130654819101</v>
      </c>
      <c r="P396" s="17">
        <v>0.33039970668625401</v>
      </c>
      <c r="Q396" s="17">
        <v>0.31396781580225802</v>
      </c>
      <c r="R396" s="17"/>
      <c r="S396" s="17">
        <v>0.240734849242254</v>
      </c>
      <c r="T396" s="17">
        <v>0.32444248513433499</v>
      </c>
      <c r="U396" s="17">
        <v>0.320961621138456</v>
      </c>
      <c r="V396" s="17">
        <v>0.35025865398476902</v>
      </c>
      <c r="W396" s="17">
        <v>0.321911277925022</v>
      </c>
      <c r="X396" s="17">
        <v>0.24224650494949401</v>
      </c>
      <c r="Y396" s="17">
        <v>0.26413779011969402</v>
      </c>
      <c r="Z396" s="17">
        <v>0.27740044276464199</v>
      </c>
      <c r="AA396" s="17">
        <v>0.26012856572844101</v>
      </c>
      <c r="AB396" s="17">
        <v>0.32470701898765197</v>
      </c>
      <c r="AC396" s="17">
        <v>0.30432333424319002</v>
      </c>
      <c r="AD396" s="17">
        <v>0.362989889269559</v>
      </c>
      <c r="AE396" s="17"/>
      <c r="AF396" s="17">
        <v>0.36509361874284102</v>
      </c>
      <c r="AG396" s="17">
        <v>0.23816866417087401</v>
      </c>
      <c r="AH396" s="17">
        <v>0.30087916737898202</v>
      </c>
      <c r="AI396" s="17"/>
      <c r="AJ396" s="17">
        <v>0.32833488368555303</v>
      </c>
      <c r="AK396" s="17">
        <v>0.18628241268705101</v>
      </c>
      <c r="AL396" s="17">
        <v>0.273427887566706</v>
      </c>
      <c r="AM396" s="17">
        <v>0.52243004000047999</v>
      </c>
      <c r="AN396" s="17">
        <v>0.35672986748197899</v>
      </c>
      <c r="AO396" s="17"/>
      <c r="AP396" s="17">
        <v>0.21833925931956699</v>
      </c>
      <c r="AQ396" s="17">
        <v>0.149823125672185</v>
      </c>
      <c r="AR396" s="17">
        <v>0.33493087942904398</v>
      </c>
      <c r="AS396" s="17"/>
      <c r="AT396" s="17">
        <v>0.305669406961876</v>
      </c>
      <c r="AU396" s="17">
        <v>0.29415846461909601</v>
      </c>
      <c r="AV396" s="17">
        <v>0.29185111324881502</v>
      </c>
      <c r="AW396" s="17">
        <v>0.23399354508592099</v>
      </c>
      <c r="AX396" s="17">
        <v>0.22253755914868001</v>
      </c>
      <c r="AY396" s="17"/>
      <c r="AZ396" s="17">
        <v>0.27171634282808599</v>
      </c>
      <c r="BA396" s="17">
        <v>0.29778463188913901</v>
      </c>
      <c r="BB396" s="17">
        <v>0.219941720922843</v>
      </c>
      <c r="BC396" s="17">
        <v>0.330878772865492</v>
      </c>
      <c r="BD396" s="17">
        <v>0.33344173168517299</v>
      </c>
      <c r="BE396" s="17"/>
      <c r="BF396" s="17">
        <v>0.29157981819767198</v>
      </c>
      <c r="BG396" s="17">
        <v>0.29664655331727602</v>
      </c>
      <c r="BH396" s="17">
        <v>0.29527637769590898</v>
      </c>
      <c r="BI396" s="17">
        <v>0.272762108749663</v>
      </c>
      <c r="BJ396" s="17"/>
      <c r="BK396" s="17">
        <v>0.32776325105536402</v>
      </c>
      <c r="BL396" s="17">
        <v>0.323948185308093</v>
      </c>
      <c r="BM396" s="17">
        <v>0.30096004244513302</v>
      </c>
      <c r="BN396" s="17">
        <v>0.28208636707076201</v>
      </c>
      <c r="BO396" s="17">
        <v>0.230243166606384</v>
      </c>
      <c r="BP396" s="17"/>
      <c r="BQ396" s="17">
        <v>0.28197382982868102</v>
      </c>
      <c r="BR396" s="17">
        <v>0.30931952410429098</v>
      </c>
      <c r="BS396" s="17"/>
      <c r="BT396" s="17">
        <v>0.32379175142029898</v>
      </c>
      <c r="BU396" s="17">
        <v>0.27184646546372299</v>
      </c>
      <c r="BV396" s="17">
        <v>0.26536474612160699</v>
      </c>
      <c r="BW396" s="17">
        <v>0.271617339099332</v>
      </c>
      <c r="BX396" s="17">
        <v>0.281319076037024</v>
      </c>
      <c r="BY396" s="17">
        <v>0.29685254744826101</v>
      </c>
    </row>
    <row r="397" spans="2:77" x14ac:dyDescent="0.35">
      <c r="B397" t="s">
        <v>145</v>
      </c>
      <c r="C397" s="17">
        <v>0.119004883828044</v>
      </c>
      <c r="D397" s="17">
        <v>9.0114356756733294E-2</v>
      </c>
      <c r="E397" s="17">
        <v>0.14800702355987799</v>
      </c>
      <c r="F397" s="17"/>
      <c r="G397" s="17">
        <v>0.110608934405967</v>
      </c>
      <c r="H397" s="17">
        <v>0.105268801024304</v>
      </c>
      <c r="I397" s="17">
        <v>0.101107270813831</v>
      </c>
      <c r="J397" s="17">
        <v>0.120245806621745</v>
      </c>
      <c r="K397" s="17">
        <v>0.153312197496597</v>
      </c>
      <c r="L397" s="17">
        <v>0.126286831563904</v>
      </c>
      <c r="M397" s="17"/>
      <c r="N397" s="17">
        <v>8.7394391004405297E-2</v>
      </c>
      <c r="O397" s="17">
        <v>0.120797340562028</v>
      </c>
      <c r="P397" s="17">
        <v>0.12162113303989699</v>
      </c>
      <c r="Q397" s="17">
        <v>0.14786435314266899</v>
      </c>
      <c r="R397" s="17"/>
      <c r="S397" s="17">
        <v>0.10457803548651599</v>
      </c>
      <c r="T397" s="17">
        <v>0.112607637249172</v>
      </c>
      <c r="U397" s="17">
        <v>0.14008597420550101</v>
      </c>
      <c r="V397" s="17">
        <v>0.109170664138193</v>
      </c>
      <c r="W397" s="17">
        <v>0.106309215959125</v>
      </c>
      <c r="X397" s="17">
        <v>0.10959649675185899</v>
      </c>
      <c r="Y397" s="17">
        <v>0.15001926137919899</v>
      </c>
      <c r="Z397" s="17">
        <v>0.11037783773872099</v>
      </c>
      <c r="AA397" s="17">
        <v>0.111962698661996</v>
      </c>
      <c r="AB397" s="17">
        <v>0.14492953032973699</v>
      </c>
      <c r="AC397" s="17">
        <v>9.8054612364753393E-2</v>
      </c>
      <c r="AD397" s="17">
        <v>0.156802929755335</v>
      </c>
      <c r="AE397" s="17"/>
      <c r="AF397" s="17">
        <v>0.128004233291722</v>
      </c>
      <c r="AG397" s="17">
        <v>8.9483631360885996E-2</v>
      </c>
      <c r="AH397" s="17">
        <v>0.167335977643083</v>
      </c>
      <c r="AI397" s="17"/>
      <c r="AJ397" s="17">
        <v>0.11902383222548001</v>
      </c>
      <c r="AK397" s="17">
        <v>7.3516479116914807E-2</v>
      </c>
      <c r="AL397" s="17">
        <v>8.4956755843751897E-2</v>
      </c>
      <c r="AM397" s="17">
        <v>0.123189410759716</v>
      </c>
      <c r="AN397" s="17">
        <v>0.192598926588225</v>
      </c>
      <c r="AO397" s="17"/>
      <c r="AP397" s="17">
        <v>8.7996986020495604E-2</v>
      </c>
      <c r="AQ397" s="17">
        <v>7.2426324049745805E-2</v>
      </c>
      <c r="AR397" s="17">
        <v>6.4548361941937707E-2</v>
      </c>
      <c r="AS397" s="17"/>
      <c r="AT397" s="17">
        <v>0.153409078891003</v>
      </c>
      <c r="AU397" s="17">
        <v>0.13109716762434101</v>
      </c>
      <c r="AV397" s="17">
        <v>9.6810877991555605E-2</v>
      </c>
      <c r="AW397" s="17">
        <v>5.7668026712580998E-2</v>
      </c>
      <c r="AX397" s="17">
        <v>0.101589611395283</v>
      </c>
      <c r="AY397" s="17"/>
      <c r="AZ397" s="17">
        <v>9.5748985691420999E-2</v>
      </c>
      <c r="BA397" s="17">
        <v>0.14645549825833201</v>
      </c>
      <c r="BB397" s="17">
        <v>0.14623002882338401</v>
      </c>
      <c r="BC397" s="17">
        <v>0.1175784307553</v>
      </c>
      <c r="BD397" s="17">
        <v>0.15902694273250201</v>
      </c>
      <c r="BE397" s="17"/>
      <c r="BF397" s="17">
        <v>0.14035808763871199</v>
      </c>
      <c r="BG397" s="17">
        <v>0.12741722713294101</v>
      </c>
      <c r="BH397" s="17">
        <v>8.6130038641150306E-2</v>
      </c>
      <c r="BI397" s="17">
        <v>8.8763636860431705E-2</v>
      </c>
      <c r="BJ397" s="17"/>
      <c r="BK397" s="17">
        <v>0.10391332945731301</v>
      </c>
      <c r="BL397" s="17">
        <v>0.13111607598539399</v>
      </c>
      <c r="BM397" s="17">
        <v>0.131709813275527</v>
      </c>
      <c r="BN397" s="17">
        <v>0.109800403713061</v>
      </c>
      <c r="BO397" s="17">
        <v>7.9313364067161704E-2</v>
      </c>
      <c r="BP397" s="17"/>
      <c r="BQ397" s="17">
        <v>0.12449236137829101</v>
      </c>
      <c r="BR397" s="17">
        <v>0.111572539696568</v>
      </c>
      <c r="BS397" s="17"/>
      <c r="BT397" s="17">
        <v>0.12593467992315999</v>
      </c>
      <c r="BU397" s="17">
        <v>0.11628300012651099</v>
      </c>
      <c r="BV397" s="17">
        <v>0.15903360154705401</v>
      </c>
      <c r="BW397" s="17">
        <v>0.107791093248317</v>
      </c>
      <c r="BX397" s="17">
        <v>8.78169208865614E-2</v>
      </c>
      <c r="BY397" s="17">
        <v>0.15339314591109901</v>
      </c>
    </row>
    <row r="398" spans="2:77" x14ac:dyDescent="0.3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row>
    <row r="399" spans="2:77" x14ac:dyDescent="0.35">
      <c r="B399" s="6" t="s">
        <v>230</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row>
    <row r="400" spans="2:77" x14ac:dyDescent="0.35">
      <c r="B400" s="24" t="s">
        <v>94</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row>
    <row r="401" spans="2:77" x14ac:dyDescent="0.35">
      <c r="B401" t="s">
        <v>221</v>
      </c>
      <c r="C401" s="17">
        <v>0.37511333441573202</v>
      </c>
      <c r="D401" s="17">
        <v>0.37153585634548703</v>
      </c>
      <c r="E401" s="17">
        <v>0.37892927889997002</v>
      </c>
      <c r="F401" s="17"/>
      <c r="G401" s="17">
        <v>0.45822688257376099</v>
      </c>
      <c r="H401" s="17">
        <v>0.43093600127590798</v>
      </c>
      <c r="I401" s="17">
        <v>0.43965319118500701</v>
      </c>
      <c r="J401" s="17">
        <v>0.395968108598173</v>
      </c>
      <c r="K401" s="17">
        <v>0.29582964956577001</v>
      </c>
      <c r="L401" s="17">
        <v>0.25826197919420302</v>
      </c>
      <c r="M401" s="17"/>
      <c r="N401" s="17">
        <v>0.40102214200060499</v>
      </c>
      <c r="O401" s="17">
        <v>0.38881932204763697</v>
      </c>
      <c r="P401" s="17">
        <v>0.35760243553587101</v>
      </c>
      <c r="Q401" s="17">
        <v>0.35054265269332702</v>
      </c>
      <c r="R401" s="17"/>
      <c r="S401" s="17">
        <v>0.39249033642940501</v>
      </c>
      <c r="T401" s="17">
        <v>0.340232819483477</v>
      </c>
      <c r="U401" s="17">
        <v>0.31538919528200698</v>
      </c>
      <c r="V401" s="17">
        <v>0.28600156359763901</v>
      </c>
      <c r="W401" s="17">
        <v>0.38552001750994902</v>
      </c>
      <c r="X401" s="17">
        <v>0.38370122541609503</v>
      </c>
      <c r="Y401" s="17">
        <v>0.35657188072056301</v>
      </c>
      <c r="Z401" s="17">
        <v>0.49232278261589801</v>
      </c>
      <c r="AA401" s="17">
        <v>0.427013140379008</v>
      </c>
      <c r="AB401" s="17">
        <v>0.40882054051927902</v>
      </c>
      <c r="AC401" s="17">
        <v>0.42867747813979701</v>
      </c>
      <c r="AD401" s="17">
        <v>0.334839208535468</v>
      </c>
      <c r="AE401" s="17"/>
      <c r="AF401" s="17">
        <v>0.25484673166077898</v>
      </c>
      <c r="AG401" s="17">
        <v>0.460425120560021</v>
      </c>
      <c r="AH401" s="17">
        <v>0.403788114207208</v>
      </c>
      <c r="AI401" s="17"/>
      <c r="AJ401" s="17">
        <v>0.15079464075797</v>
      </c>
      <c r="AK401" s="17">
        <v>0.69431800425871604</v>
      </c>
      <c r="AL401" s="17">
        <v>0.34588643174066902</v>
      </c>
      <c r="AM401" s="17">
        <v>0.13406625961367399</v>
      </c>
      <c r="AN401" s="17">
        <v>0.320678855392319</v>
      </c>
      <c r="AO401" s="17"/>
      <c r="AP401" s="17">
        <v>7.4745039148674405E-2</v>
      </c>
      <c r="AQ401" s="17">
        <v>0.72065527676823504</v>
      </c>
      <c r="AR401" s="17">
        <v>0.35333222999071101</v>
      </c>
      <c r="AS401" s="17"/>
      <c r="AT401" s="17">
        <v>0.33715482537532199</v>
      </c>
      <c r="AU401" s="17">
        <v>0.371325682304666</v>
      </c>
      <c r="AV401" s="17">
        <v>0.410721616623276</v>
      </c>
      <c r="AW401" s="17">
        <v>0.42224114510647498</v>
      </c>
      <c r="AX401" s="17">
        <v>0.482300092262549</v>
      </c>
      <c r="AY401" s="17"/>
      <c r="AZ401" s="17">
        <v>0.41654974701264602</v>
      </c>
      <c r="BA401" s="17">
        <v>0.39398934897889798</v>
      </c>
      <c r="BB401" s="17">
        <v>0.43101919458022803</v>
      </c>
      <c r="BC401" s="17">
        <v>0.2589908158625</v>
      </c>
      <c r="BD401" s="17">
        <v>0.37288001328507098</v>
      </c>
      <c r="BE401" s="17"/>
      <c r="BF401" s="17">
        <v>0.37816974062639402</v>
      </c>
      <c r="BG401" s="17">
        <v>0.36304014539578799</v>
      </c>
      <c r="BH401" s="17">
        <v>0.39472074825192299</v>
      </c>
      <c r="BI401" s="17">
        <v>0.40005204697901198</v>
      </c>
      <c r="BJ401" s="17"/>
      <c r="BK401" s="17">
        <v>0.49501040284269898</v>
      </c>
      <c r="BL401" s="17">
        <v>0.46153191197327398</v>
      </c>
      <c r="BM401" s="17">
        <v>0.38731568399107902</v>
      </c>
      <c r="BN401" s="17">
        <v>0.32251614301132597</v>
      </c>
      <c r="BO401" s="17">
        <v>0.32877258840622298</v>
      </c>
      <c r="BP401" s="17"/>
      <c r="BQ401" s="17">
        <v>0.37111589931758099</v>
      </c>
      <c r="BR401" s="17">
        <v>0.380527536664516</v>
      </c>
      <c r="BS401" s="17"/>
      <c r="BT401" s="17">
        <v>0.28359380881361401</v>
      </c>
      <c r="BU401" s="17">
        <v>0.42715476174176498</v>
      </c>
      <c r="BV401" s="17">
        <v>0.39832691251196101</v>
      </c>
      <c r="BW401" s="17">
        <v>0.426175368677844</v>
      </c>
      <c r="BX401" s="17">
        <v>0.44709930240761497</v>
      </c>
      <c r="BY401" s="17">
        <v>0.43319406468132698</v>
      </c>
    </row>
    <row r="402" spans="2:77" x14ac:dyDescent="0.35">
      <c r="B402" t="s">
        <v>222</v>
      </c>
      <c r="C402" s="17">
        <v>0.116683528073633</v>
      </c>
      <c r="D402" s="17">
        <v>0.136549882093216</v>
      </c>
      <c r="E402" s="17">
        <v>9.6982779865402297E-2</v>
      </c>
      <c r="F402" s="17"/>
      <c r="G402" s="17">
        <v>0.116728014953294</v>
      </c>
      <c r="H402" s="17">
        <v>0.13900791986024899</v>
      </c>
      <c r="I402" s="17">
        <v>0.13724526816378499</v>
      </c>
      <c r="J402" s="17">
        <v>8.5465989373615395E-2</v>
      </c>
      <c r="K402" s="17">
        <v>9.9630521066402605E-2</v>
      </c>
      <c r="L402" s="17">
        <v>0.118707983120569</v>
      </c>
      <c r="M402" s="17"/>
      <c r="N402" s="17">
        <v>0.13046538122687901</v>
      </c>
      <c r="O402" s="17">
        <v>0.121205707869778</v>
      </c>
      <c r="P402" s="17">
        <v>0.110990960392971</v>
      </c>
      <c r="Q402" s="17">
        <v>0.10089030195222699</v>
      </c>
      <c r="R402" s="17"/>
      <c r="S402" s="17">
        <v>0.157341217676708</v>
      </c>
      <c r="T402" s="17">
        <v>0.113490825759611</v>
      </c>
      <c r="U402" s="17">
        <v>0.112231484619864</v>
      </c>
      <c r="V402" s="17">
        <v>0.135450827068515</v>
      </c>
      <c r="W402" s="17">
        <v>0.12043884040791999</v>
      </c>
      <c r="X402" s="17">
        <v>0.12131732533900701</v>
      </c>
      <c r="Y402" s="17">
        <v>0.108410242076908</v>
      </c>
      <c r="Z402" s="17">
        <v>9.87423384686162E-2</v>
      </c>
      <c r="AA402" s="17">
        <v>0.101457869667702</v>
      </c>
      <c r="AB402" s="17">
        <v>9.4715913269092206E-2</v>
      </c>
      <c r="AC402" s="17">
        <v>9.9803000245510406E-2</v>
      </c>
      <c r="AD402" s="17">
        <v>6.9410434032875695E-2</v>
      </c>
      <c r="AE402" s="17"/>
      <c r="AF402" s="17">
        <v>0.10927340920426</v>
      </c>
      <c r="AG402" s="17">
        <v>0.12737357647124301</v>
      </c>
      <c r="AH402" s="17">
        <v>0.109826387167659</v>
      </c>
      <c r="AI402" s="17"/>
      <c r="AJ402" s="17">
        <v>0.13661946385239801</v>
      </c>
      <c r="AK402" s="17">
        <v>9.6874431745783099E-2</v>
      </c>
      <c r="AL402" s="17">
        <v>0.21635259178819599</v>
      </c>
      <c r="AM402" s="17">
        <v>0.11706094389046701</v>
      </c>
      <c r="AN402" s="17">
        <v>0.111742317949043</v>
      </c>
      <c r="AO402" s="17"/>
      <c r="AP402" s="17">
        <v>0.16262676643662499</v>
      </c>
      <c r="AQ402" s="17">
        <v>0.108628670534977</v>
      </c>
      <c r="AR402" s="17">
        <v>0.21473993980070399</v>
      </c>
      <c r="AS402" s="17"/>
      <c r="AT402" s="17">
        <v>9.7528841014135906E-2</v>
      </c>
      <c r="AU402" s="17">
        <v>0.110656289469417</v>
      </c>
      <c r="AV402" s="17">
        <v>0.12486544451105799</v>
      </c>
      <c r="AW402" s="17">
        <v>0.15509793738445901</v>
      </c>
      <c r="AX402" s="17">
        <v>0.128441360082512</v>
      </c>
      <c r="AY402" s="17"/>
      <c r="AZ402" s="17">
        <v>0.12947266808320401</v>
      </c>
      <c r="BA402" s="17">
        <v>0.109655081171738</v>
      </c>
      <c r="BB402" s="17">
        <v>7.3518515265670395E-2</v>
      </c>
      <c r="BC402" s="17">
        <v>0.120159475916729</v>
      </c>
      <c r="BD402" s="17">
        <v>9.0498640928578997E-2</v>
      </c>
      <c r="BE402" s="17"/>
      <c r="BF402" s="17">
        <v>9.3207589251100897E-2</v>
      </c>
      <c r="BG402" s="17">
        <v>0.118380884982076</v>
      </c>
      <c r="BH402" s="17">
        <v>0.12864434948057099</v>
      </c>
      <c r="BI402" s="17">
        <v>0.129733634676125</v>
      </c>
      <c r="BJ402" s="17"/>
      <c r="BK402" s="17">
        <v>4.3563530478288301E-2</v>
      </c>
      <c r="BL402" s="17">
        <v>7.6587132980886805E-2</v>
      </c>
      <c r="BM402" s="17">
        <v>0.102204438176423</v>
      </c>
      <c r="BN402" s="17">
        <v>0.14427203765288901</v>
      </c>
      <c r="BO402" s="17">
        <v>0.17578627301176999</v>
      </c>
      <c r="BP402" s="17"/>
      <c r="BQ402" s="17">
        <v>0.123887966279703</v>
      </c>
      <c r="BR402" s="17">
        <v>0.10692569972150601</v>
      </c>
      <c r="BS402" s="17"/>
      <c r="BT402" s="17">
        <v>0.11486661341365199</v>
      </c>
      <c r="BU402" s="17">
        <v>0.109211540029281</v>
      </c>
      <c r="BV402" s="17">
        <v>0.120267121162641</v>
      </c>
      <c r="BW402" s="17">
        <v>0.15008930962057701</v>
      </c>
      <c r="BX402" s="17">
        <v>0.12892766134106101</v>
      </c>
      <c r="BY402" s="17">
        <v>4.4693435174157498E-2</v>
      </c>
    </row>
    <row r="403" spans="2:77" x14ac:dyDescent="0.35">
      <c r="B403" t="s">
        <v>223</v>
      </c>
      <c r="C403" s="17">
        <v>0.15229152470612101</v>
      </c>
      <c r="D403" s="17">
        <v>0.164713748563354</v>
      </c>
      <c r="E403" s="17">
        <v>0.14113003151466699</v>
      </c>
      <c r="F403" s="17"/>
      <c r="G403" s="17">
        <v>0.12983787027368801</v>
      </c>
      <c r="H403" s="17">
        <v>0.136278933712389</v>
      </c>
      <c r="I403" s="17">
        <v>0.12624357109393999</v>
      </c>
      <c r="J403" s="17">
        <v>0.12972274560411201</v>
      </c>
      <c r="K403" s="17">
        <v>0.14477295535454601</v>
      </c>
      <c r="L403" s="17">
        <v>0.22471253875599301</v>
      </c>
      <c r="M403" s="17"/>
      <c r="N403" s="17">
        <v>0.176240749147449</v>
      </c>
      <c r="O403" s="17">
        <v>0.13425755274363099</v>
      </c>
      <c r="P403" s="17">
        <v>0.15848287225266</v>
      </c>
      <c r="Q403" s="17">
        <v>0.13783093647906</v>
      </c>
      <c r="R403" s="17"/>
      <c r="S403" s="17">
        <v>0.18515349684632701</v>
      </c>
      <c r="T403" s="17">
        <v>0.154328815303926</v>
      </c>
      <c r="U403" s="17">
        <v>0.15923400541802099</v>
      </c>
      <c r="V403" s="17">
        <v>0.14668893205890501</v>
      </c>
      <c r="W403" s="17">
        <v>0.15071394852115999</v>
      </c>
      <c r="X403" s="17">
        <v>0.19984640977174201</v>
      </c>
      <c r="Y403" s="17">
        <v>0.17435938191004499</v>
      </c>
      <c r="Z403" s="17">
        <v>0.15248048907347</v>
      </c>
      <c r="AA403" s="17">
        <v>0.13554715779666701</v>
      </c>
      <c r="AB403" s="17">
        <v>8.3734863021034098E-2</v>
      </c>
      <c r="AC403" s="17">
        <v>0.11261128102806001</v>
      </c>
      <c r="AD403" s="17">
        <v>0.12335523571212299</v>
      </c>
      <c r="AE403" s="17"/>
      <c r="AF403" s="17">
        <v>0.206034426450871</v>
      </c>
      <c r="AG403" s="17">
        <v>0.13419788765021401</v>
      </c>
      <c r="AH403" s="17">
        <v>0.105991306609672</v>
      </c>
      <c r="AI403" s="17"/>
      <c r="AJ403" s="17">
        <v>0.31939293585158901</v>
      </c>
      <c r="AK403" s="17">
        <v>3.60951993005552E-2</v>
      </c>
      <c r="AL403" s="17">
        <v>9.1568782849411903E-2</v>
      </c>
      <c r="AM403" s="17">
        <v>0.168851235645194</v>
      </c>
      <c r="AN403" s="17">
        <v>7.5434676898459202E-2</v>
      </c>
      <c r="AO403" s="17"/>
      <c r="AP403" s="17">
        <v>0.51514373720161399</v>
      </c>
      <c r="AQ403" s="17">
        <v>2.9645627432530498E-2</v>
      </c>
      <c r="AR403" s="17">
        <v>9.8091959254823696E-2</v>
      </c>
      <c r="AS403" s="17"/>
      <c r="AT403" s="17">
        <v>0.16306768210380901</v>
      </c>
      <c r="AU403" s="17">
        <v>0.14635588960723001</v>
      </c>
      <c r="AV403" s="17">
        <v>0.12957566944688301</v>
      </c>
      <c r="AW403" s="17">
        <v>0.172874960061424</v>
      </c>
      <c r="AX403" s="17">
        <v>0.15648569423377101</v>
      </c>
      <c r="AY403" s="17"/>
      <c r="AZ403" s="17">
        <v>0.15279170597564901</v>
      </c>
      <c r="BA403" s="17">
        <v>0.12908887902636601</v>
      </c>
      <c r="BB403" s="17">
        <v>0.106941782956752</v>
      </c>
      <c r="BC403" s="17">
        <v>0.21159109859389699</v>
      </c>
      <c r="BD403" s="17">
        <v>9.7499189539124995E-2</v>
      </c>
      <c r="BE403" s="17"/>
      <c r="BF403" s="17">
        <v>0.12882971255334999</v>
      </c>
      <c r="BG403" s="17">
        <v>0.16392654021679601</v>
      </c>
      <c r="BH403" s="17">
        <v>0.15918979618028301</v>
      </c>
      <c r="BI403" s="17">
        <v>0.170944837531394</v>
      </c>
      <c r="BJ403" s="17"/>
      <c r="BK403" s="17">
        <v>8.3997349723401907E-2</v>
      </c>
      <c r="BL403" s="17">
        <v>7.59233683596581E-2</v>
      </c>
      <c r="BM403" s="17">
        <v>0.13579765189535301</v>
      </c>
      <c r="BN403" s="17">
        <v>0.18686415091056999</v>
      </c>
      <c r="BO403" s="17">
        <v>0.26496210889003902</v>
      </c>
      <c r="BP403" s="17"/>
      <c r="BQ403" s="17">
        <v>0.16439530104361899</v>
      </c>
      <c r="BR403" s="17">
        <v>0.135897939455528</v>
      </c>
      <c r="BS403" s="17"/>
      <c r="BT403" s="17">
        <v>0.204142552834119</v>
      </c>
      <c r="BU403" s="17">
        <v>0.13129351484173099</v>
      </c>
      <c r="BV403" s="17">
        <v>0.11291892388255401</v>
      </c>
      <c r="BW403" s="17">
        <v>0.10824561530037401</v>
      </c>
      <c r="BX403" s="17">
        <v>0.128130993757513</v>
      </c>
      <c r="BY403" s="17">
        <v>6.9880975720610097E-2</v>
      </c>
    </row>
    <row r="404" spans="2:77" x14ac:dyDescent="0.35">
      <c r="B404" t="s">
        <v>224</v>
      </c>
      <c r="C404" s="17">
        <v>0.263231002417805</v>
      </c>
      <c r="D404" s="17">
        <v>0.25673791121269002</v>
      </c>
      <c r="E404" s="17">
        <v>0.267965988470036</v>
      </c>
      <c r="F404" s="17"/>
      <c r="G404" s="17">
        <v>0.180339432032779</v>
      </c>
      <c r="H404" s="17">
        <v>0.19755367062923301</v>
      </c>
      <c r="I404" s="17">
        <v>0.22325833629945099</v>
      </c>
      <c r="J404" s="17">
        <v>0.29254770543125203</v>
      </c>
      <c r="K404" s="17">
        <v>0.35821500952144197</v>
      </c>
      <c r="L404" s="17">
        <v>0.31669496305012401</v>
      </c>
      <c r="M404" s="17"/>
      <c r="N404" s="17">
        <v>0.225332476286737</v>
      </c>
      <c r="O404" s="17">
        <v>0.25796059642261698</v>
      </c>
      <c r="P404" s="17">
        <v>0.28894947903752599</v>
      </c>
      <c r="Q404" s="17">
        <v>0.28654130955704099</v>
      </c>
      <c r="R404" s="17"/>
      <c r="S404" s="17">
        <v>0.19776138680345801</v>
      </c>
      <c r="T404" s="17">
        <v>0.28207208631498099</v>
      </c>
      <c r="U404" s="17">
        <v>0.31361548910579501</v>
      </c>
      <c r="V404" s="17">
        <v>0.33217826123750399</v>
      </c>
      <c r="W404" s="17">
        <v>0.26317893607385701</v>
      </c>
      <c r="X404" s="17">
        <v>0.21661822541575501</v>
      </c>
      <c r="Y404" s="17">
        <v>0.26842438982604</v>
      </c>
      <c r="Z404" s="17">
        <v>0.17563276047675699</v>
      </c>
      <c r="AA404" s="17">
        <v>0.233872753616781</v>
      </c>
      <c r="AB404" s="17">
        <v>0.30798251344970901</v>
      </c>
      <c r="AC404" s="17">
        <v>0.27592781029094998</v>
      </c>
      <c r="AD404" s="17">
        <v>0.34068334173107201</v>
      </c>
      <c r="AE404" s="17"/>
      <c r="AF404" s="17">
        <v>0.35039735240879399</v>
      </c>
      <c r="AG404" s="17">
        <v>0.20387841651383401</v>
      </c>
      <c r="AH404" s="17">
        <v>0.23501345934875401</v>
      </c>
      <c r="AI404" s="17"/>
      <c r="AJ404" s="17">
        <v>0.31987791599209697</v>
      </c>
      <c r="AK404" s="17">
        <v>0.117888063533201</v>
      </c>
      <c r="AL404" s="17">
        <v>0.25933528776222498</v>
      </c>
      <c r="AM404" s="17">
        <v>0.56610978925146105</v>
      </c>
      <c r="AN404" s="17">
        <v>0.31906769946328201</v>
      </c>
      <c r="AO404" s="17"/>
      <c r="AP404" s="17">
        <v>0.19274489560845201</v>
      </c>
      <c r="AQ404" s="17">
        <v>9.03367252736378E-2</v>
      </c>
      <c r="AR404" s="17">
        <v>0.26195040870068198</v>
      </c>
      <c r="AS404" s="17"/>
      <c r="AT404" s="17">
        <v>0.28976579118209</v>
      </c>
      <c r="AU404" s="17">
        <v>0.278278521461163</v>
      </c>
      <c r="AV404" s="17">
        <v>0.24068235955482301</v>
      </c>
      <c r="AW404" s="17">
        <v>0.20284844114505499</v>
      </c>
      <c r="AX404" s="17">
        <v>0.20670693483805999</v>
      </c>
      <c r="AY404" s="17"/>
      <c r="AZ404" s="17">
        <v>0.22975319619887</v>
      </c>
      <c r="BA404" s="17">
        <v>0.25387574567939297</v>
      </c>
      <c r="BB404" s="17">
        <v>0.21349565706288201</v>
      </c>
      <c r="BC404" s="17">
        <v>0.331655625314344</v>
      </c>
      <c r="BD404" s="17">
        <v>0.30352653578636901</v>
      </c>
      <c r="BE404" s="17"/>
      <c r="BF404" s="17">
        <v>0.290884297606126</v>
      </c>
      <c r="BG404" s="17">
        <v>0.264638275418008</v>
      </c>
      <c r="BH404" s="17">
        <v>0.248674210761132</v>
      </c>
      <c r="BI404" s="17">
        <v>0.22109674262361201</v>
      </c>
      <c r="BJ404" s="17"/>
      <c r="BK404" s="17">
        <v>0.29194247486014002</v>
      </c>
      <c r="BL404" s="17">
        <v>0.300151396947752</v>
      </c>
      <c r="BM404" s="17">
        <v>0.26640484329012998</v>
      </c>
      <c r="BN404" s="17">
        <v>0.26017331721789899</v>
      </c>
      <c r="BO404" s="17">
        <v>0.16749681594702201</v>
      </c>
      <c r="BP404" s="17"/>
      <c r="BQ404" s="17">
        <v>0.25906368142290898</v>
      </c>
      <c r="BR404" s="17">
        <v>0.26887530136149601</v>
      </c>
      <c r="BS404" s="17"/>
      <c r="BT404" s="17">
        <v>0.30914432376213802</v>
      </c>
      <c r="BU404" s="17">
        <v>0.24190892397775801</v>
      </c>
      <c r="BV404" s="17">
        <v>0.249449758190014</v>
      </c>
      <c r="BW404" s="17">
        <v>0.22799267587942501</v>
      </c>
      <c r="BX404" s="17">
        <v>0.22105971200177901</v>
      </c>
      <c r="BY404" s="17">
        <v>0.264788273924632</v>
      </c>
    </row>
    <row r="405" spans="2:77" x14ac:dyDescent="0.35">
      <c r="B405" t="s">
        <v>145</v>
      </c>
      <c r="C405" s="17">
        <v>9.26806103867088E-2</v>
      </c>
      <c r="D405" s="17">
        <v>7.0462601785253196E-2</v>
      </c>
      <c r="E405" s="17">
        <v>0.11499192124992499</v>
      </c>
      <c r="F405" s="17"/>
      <c r="G405" s="17">
        <v>0.114867800166478</v>
      </c>
      <c r="H405" s="17">
        <v>9.6223474522221797E-2</v>
      </c>
      <c r="I405" s="17">
        <v>7.3599633257817099E-2</v>
      </c>
      <c r="J405" s="17">
        <v>9.6295450992846698E-2</v>
      </c>
      <c r="K405" s="17">
        <v>0.10155186449183901</v>
      </c>
      <c r="L405" s="17">
        <v>8.1622535879111099E-2</v>
      </c>
      <c r="M405" s="17"/>
      <c r="N405" s="17">
        <v>6.6939251338330202E-2</v>
      </c>
      <c r="O405" s="17">
        <v>9.7756820916336695E-2</v>
      </c>
      <c r="P405" s="17">
        <v>8.3974252780972106E-2</v>
      </c>
      <c r="Q405" s="17">
        <v>0.124194799318346</v>
      </c>
      <c r="R405" s="17"/>
      <c r="S405" s="17">
        <v>6.7253562244101103E-2</v>
      </c>
      <c r="T405" s="17">
        <v>0.10987545313800499</v>
      </c>
      <c r="U405" s="17">
        <v>9.9529825574312503E-2</v>
      </c>
      <c r="V405" s="17">
        <v>9.9680416037436201E-2</v>
      </c>
      <c r="W405" s="17">
        <v>8.0148257487113503E-2</v>
      </c>
      <c r="X405" s="17">
        <v>7.8516814057401102E-2</v>
      </c>
      <c r="Y405" s="17">
        <v>9.2234105466443506E-2</v>
      </c>
      <c r="Z405" s="17">
        <v>8.0821629365260203E-2</v>
      </c>
      <c r="AA405" s="17">
        <v>0.102109078539842</v>
      </c>
      <c r="AB405" s="17">
        <v>0.10474616974088601</v>
      </c>
      <c r="AC405" s="17">
        <v>8.2980430295682805E-2</v>
      </c>
      <c r="AD405" s="17">
        <v>0.13171177998846101</v>
      </c>
      <c r="AE405" s="17"/>
      <c r="AF405" s="17">
        <v>7.9448080275295901E-2</v>
      </c>
      <c r="AG405" s="17">
        <v>7.4124998804687897E-2</v>
      </c>
      <c r="AH405" s="17">
        <v>0.14538073266670701</v>
      </c>
      <c r="AI405" s="17"/>
      <c r="AJ405" s="17">
        <v>7.3315043545946701E-2</v>
      </c>
      <c r="AK405" s="17">
        <v>5.4824301161745199E-2</v>
      </c>
      <c r="AL405" s="17">
        <v>8.6856905859498207E-2</v>
      </c>
      <c r="AM405" s="17">
        <v>1.3911771599204301E-2</v>
      </c>
      <c r="AN405" s="17">
        <v>0.173076450296897</v>
      </c>
      <c r="AO405" s="17"/>
      <c r="AP405" s="17">
        <v>5.4739561604635299E-2</v>
      </c>
      <c r="AQ405" s="17">
        <v>5.0733699990620003E-2</v>
      </c>
      <c r="AR405" s="17">
        <v>7.1885462253079901E-2</v>
      </c>
      <c r="AS405" s="17"/>
      <c r="AT405" s="17">
        <v>0.112482860324644</v>
      </c>
      <c r="AU405" s="17">
        <v>9.3383617157524093E-2</v>
      </c>
      <c r="AV405" s="17">
        <v>9.4154909863961106E-2</v>
      </c>
      <c r="AW405" s="17">
        <v>4.6937516302586697E-2</v>
      </c>
      <c r="AX405" s="17">
        <v>2.6065918583108399E-2</v>
      </c>
      <c r="AY405" s="17"/>
      <c r="AZ405" s="17">
        <v>7.1432682729631103E-2</v>
      </c>
      <c r="BA405" s="17">
        <v>0.113390945143605</v>
      </c>
      <c r="BB405" s="17">
        <v>0.175024850134468</v>
      </c>
      <c r="BC405" s="17">
        <v>7.7602984312530293E-2</v>
      </c>
      <c r="BD405" s="17">
        <v>0.13559562046085599</v>
      </c>
      <c r="BE405" s="17"/>
      <c r="BF405" s="17">
        <v>0.108908659963028</v>
      </c>
      <c r="BG405" s="17">
        <v>9.0014153987333104E-2</v>
      </c>
      <c r="BH405" s="17">
        <v>6.8770895326091597E-2</v>
      </c>
      <c r="BI405" s="17">
        <v>7.8172738189857996E-2</v>
      </c>
      <c r="BJ405" s="17"/>
      <c r="BK405" s="17">
        <v>8.5486242095470205E-2</v>
      </c>
      <c r="BL405" s="17">
        <v>8.5806189738429198E-2</v>
      </c>
      <c r="BM405" s="17">
        <v>0.108277382647015</v>
      </c>
      <c r="BN405" s="17">
        <v>8.6174351207315203E-2</v>
      </c>
      <c r="BO405" s="17">
        <v>6.2982213744945698E-2</v>
      </c>
      <c r="BP405" s="17"/>
      <c r="BQ405" s="17">
        <v>8.1537151936188504E-2</v>
      </c>
      <c r="BR405" s="17">
        <v>0.107773522796953</v>
      </c>
      <c r="BS405" s="17"/>
      <c r="BT405" s="17">
        <v>8.8252701176476697E-2</v>
      </c>
      <c r="BU405" s="17">
        <v>9.0431259409465503E-2</v>
      </c>
      <c r="BV405" s="17">
        <v>0.119037284252831</v>
      </c>
      <c r="BW405" s="17">
        <v>8.7497030521779595E-2</v>
      </c>
      <c r="BX405" s="17">
        <v>7.4782330492032104E-2</v>
      </c>
      <c r="BY405" s="17">
        <v>0.18744325049927299</v>
      </c>
    </row>
    <row r="406" spans="2:77" x14ac:dyDescent="0.35">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row>
    <row r="407" spans="2:77" x14ac:dyDescent="0.35">
      <c r="B407" s="6" t="s">
        <v>231</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row>
    <row r="408" spans="2:77" x14ac:dyDescent="0.35">
      <c r="B408" s="24" t="s">
        <v>94</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row>
    <row r="409" spans="2:77" x14ac:dyDescent="0.35">
      <c r="B409" t="s">
        <v>221</v>
      </c>
      <c r="C409" s="17">
        <v>0.17070298521249699</v>
      </c>
      <c r="D409" s="17">
        <v>0.17910432762446299</v>
      </c>
      <c r="E409" s="17">
        <v>0.16266777829721299</v>
      </c>
      <c r="F409" s="17"/>
      <c r="G409" s="17">
        <v>0.16886907023595099</v>
      </c>
      <c r="H409" s="17">
        <v>0.203716019282111</v>
      </c>
      <c r="I409" s="17">
        <v>0.193878615420886</v>
      </c>
      <c r="J409" s="17">
        <v>0.191510981851787</v>
      </c>
      <c r="K409" s="17">
        <v>0.14598253613425399</v>
      </c>
      <c r="L409" s="17">
        <v>0.12599234944530899</v>
      </c>
      <c r="M409" s="17"/>
      <c r="N409" s="17">
        <v>0.16045480941734699</v>
      </c>
      <c r="O409" s="17">
        <v>0.15543411579688299</v>
      </c>
      <c r="P409" s="17">
        <v>0.18470958113838601</v>
      </c>
      <c r="Q409" s="17">
        <v>0.187737234691361</v>
      </c>
      <c r="R409" s="17"/>
      <c r="S409" s="17">
        <v>0.169946820217246</v>
      </c>
      <c r="T409" s="17">
        <v>0.137099733797449</v>
      </c>
      <c r="U409" s="17">
        <v>0.149566624016709</v>
      </c>
      <c r="V409" s="17">
        <v>0.100823026891965</v>
      </c>
      <c r="W409" s="17">
        <v>0.18829080472582899</v>
      </c>
      <c r="X409" s="17">
        <v>0.18177942839830299</v>
      </c>
      <c r="Y409" s="17">
        <v>0.180112178092596</v>
      </c>
      <c r="Z409" s="17">
        <v>0.23691862147468801</v>
      </c>
      <c r="AA409" s="17">
        <v>0.21091983622148699</v>
      </c>
      <c r="AB409" s="17">
        <v>0.192355712375022</v>
      </c>
      <c r="AC409" s="17">
        <v>0.21678732431857001</v>
      </c>
      <c r="AD409" s="17">
        <v>0.10916732371495</v>
      </c>
      <c r="AE409" s="17"/>
      <c r="AF409" s="17">
        <v>0.14090961563042201</v>
      </c>
      <c r="AG409" s="17">
        <v>0.20199294081758201</v>
      </c>
      <c r="AH409" s="17">
        <v>0.188687143844323</v>
      </c>
      <c r="AI409" s="17"/>
      <c r="AJ409" s="17">
        <v>6.7431428694812307E-2</v>
      </c>
      <c r="AK409" s="17">
        <v>0.34876378743631098</v>
      </c>
      <c r="AL409" s="17">
        <v>0.13610041018212901</v>
      </c>
      <c r="AM409" s="17">
        <v>4.57384518222455E-2</v>
      </c>
      <c r="AN409" s="17">
        <v>0.15184154333646699</v>
      </c>
      <c r="AO409" s="17"/>
      <c r="AP409" s="17">
        <v>4.4077099285507897E-2</v>
      </c>
      <c r="AQ409" s="17">
        <v>0.36868367457855999</v>
      </c>
      <c r="AR409" s="17">
        <v>0.116832635966263</v>
      </c>
      <c r="AS409" s="17"/>
      <c r="AT409" s="17">
        <v>0.18096590045562899</v>
      </c>
      <c r="AU409" s="17">
        <v>0.17424185985061699</v>
      </c>
      <c r="AV409" s="17">
        <v>0.16402048060323501</v>
      </c>
      <c r="AW409" s="17">
        <v>0.159096427472871</v>
      </c>
      <c r="AX409" s="17">
        <v>0.20206921314246801</v>
      </c>
      <c r="AY409" s="17"/>
      <c r="AZ409" s="17">
        <v>0.194008542821341</v>
      </c>
      <c r="BA409" s="17">
        <v>0.172228167211537</v>
      </c>
      <c r="BB409" s="17">
        <v>0.125854621093893</v>
      </c>
      <c r="BC409" s="17">
        <v>0.12232072475941901</v>
      </c>
      <c r="BD409" s="17">
        <v>0.17614535408218401</v>
      </c>
      <c r="BE409" s="17"/>
      <c r="BF409" s="17">
        <v>0.19092125030467699</v>
      </c>
      <c r="BG409" s="17">
        <v>0.18010077148543299</v>
      </c>
      <c r="BH409" s="17">
        <v>0.16590880004897199</v>
      </c>
      <c r="BI409" s="17">
        <v>0.14979696866341299</v>
      </c>
      <c r="BJ409" s="17"/>
      <c r="BK409" s="17">
        <v>0.24638031796925899</v>
      </c>
      <c r="BL409" s="17">
        <v>0.20977398929558999</v>
      </c>
      <c r="BM409" s="17">
        <v>0.17257176640116401</v>
      </c>
      <c r="BN409" s="17">
        <v>0.14285595955503699</v>
      </c>
      <c r="BO409" s="17">
        <v>0.17911395974896099</v>
      </c>
      <c r="BP409" s="17"/>
      <c r="BQ409" s="17">
        <v>0.187926105801379</v>
      </c>
      <c r="BR409" s="17">
        <v>0.147375662583413</v>
      </c>
      <c r="BS409" s="17"/>
      <c r="BT409" s="17">
        <v>0.144263982562749</v>
      </c>
      <c r="BU409" s="17">
        <v>0.166065413907446</v>
      </c>
      <c r="BV409" s="17">
        <v>0.23131578668498401</v>
      </c>
      <c r="BW409" s="17">
        <v>0.221781848233531</v>
      </c>
      <c r="BX409" s="17">
        <v>0.190957889931573</v>
      </c>
      <c r="BY409" s="17">
        <v>0.113683543702468</v>
      </c>
    </row>
    <row r="410" spans="2:77" x14ac:dyDescent="0.35">
      <c r="B410" t="s">
        <v>222</v>
      </c>
      <c r="C410" s="17">
        <v>0.100321643979657</v>
      </c>
      <c r="D410" s="17">
        <v>0.106780961545692</v>
      </c>
      <c r="E410" s="17">
        <v>9.2799859057931394E-2</v>
      </c>
      <c r="F410" s="17"/>
      <c r="G410" s="17">
        <v>0.14140675449124501</v>
      </c>
      <c r="H410" s="17">
        <v>0.14272154437811799</v>
      </c>
      <c r="I410" s="17">
        <v>0.122646140582826</v>
      </c>
      <c r="J410" s="17">
        <v>8.6224730311468295E-2</v>
      </c>
      <c r="K410" s="17">
        <v>5.5251202865231198E-2</v>
      </c>
      <c r="L410" s="17">
        <v>6.2114292193495298E-2</v>
      </c>
      <c r="M410" s="17"/>
      <c r="N410" s="17">
        <v>0.116788345950262</v>
      </c>
      <c r="O410" s="17">
        <v>9.0808551789215597E-2</v>
      </c>
      <c r="P410" s="17">
        <v>0.10662796845132</v>
      </c>
      <c r="Q410" s="17">
        <v>8.7330165623336398E-2</v>
      </c>
      <c r="R410" s="17"/>
      <c r="S410" s="17">
        <v>0.14882094139155799</v>
      </c>
      <c r="T410" s="17">
        <v>0.10217630131104501</v>
      </c>
      <c r="U410" s="17">
        <v>8.5214732278495395E-2</v>
      </c>
      <c r="V410" s="17">
        <v>8.5539178549025693E-2</v>
      </c>
      <c r="W410" s="17">
        <v>0.105286818754369</v>
      </c>
      <c r="X410" s="17">
        <v>8.9408527522684106E-2</v>
      </c>
      <c r="Y410" s="17">
        <v>0.102267391056937</v>
      </c>
      <c r="Z410" s="17">
        <v>0.115912441929707</v>
      </c>
      <c r="AA410" s="17">
        <v>8.59110961492386E-2</v>
      </c>
      <c r="AB410" s="17">
        <v>8.6194890973882499E-2</v>
      </c>
      <c r="AC410" s="17">
        <v>7.7918085107405305E-2</v>
      </c>
      <c r="AD410" s="17">
        <v>7.8426064336481804E-2</v>
      </c>
      <c r="AE410" s="17"/>
      <c r="AF410" s="17">
        <v>8.2276844202705895E-2</v>
      </c>
      <c r="AG410" s="17">
        <v>0.10487684141307201</v>
      </c>
      <c r="AH410" s="17">
        <v>0.114327726268101</v>
      </c>
      <c r="AI410" s="17"/>
      <c r="AJ410" s="17">
        <v>8.6057725071903998E-2</v>
      </c>
      <c r="AK410" s="17">
        <v>0.11878517645944001</v>
      </c>
      <c r="AL410" s="17">
        <v>0.14777122076942301</v>
      </c>
      <c r="AM410" s="17">
        <v>6.3826672953515906E-2</v>
      </c>
      <c r="AN410" s="17">
        <v>9.4005921318428595E-2</v>
      </c>
      <c r="AO410" s="17"/>
      <c r="AP410" s="17">
        <v>0.10276848997662601</v>
      </c>
      <c r="AQ410" s="17">
        <v>0.1211868206547</v>
      </c>
      <c r="AR410" s="17">
        <v>0.131074202291734</v>
      </c>
      <c r="AS410" s="17"/>
      <c r="AT410" s="17">
        <v>8.48941859183205E-2</v>
      </c>
      <c r="AU410" s="17">
        <v>8.5783313727834404E-2</v>
      </c>
      <c r="AV410" s="17">
        <v>0.100341827421893</v>
      </c>
      <c r="AW410" s="17">
        <v>0.155438649581147</v>
      </c>
      <c r="AX410" s="17">
        <v>0.20263480036200601</v>
      </c>
      <c r="AY410" s="17"/>
      <c r="AZ410" s="17">
        <v>0.11829498222401499</v>
      </c>
      <c r="BA410" s="17">
        <v>0.12202335399255</v>
      </c>
      <c r="BB410" s="17">
        <v>9.9554236502110705E-2</v>
      </c>
      <c r="BC410" s="17">
        <v>6.2800147181165195E-2</v>
      </c>
      <c r="BD410" s="17">
        <v>6.6713495704010806E-2</v>
      </c>
      <c r="BE410" s="17"/>
      <c r="BF410" s="17">
        <v>8.5829318466936602E-2</v>
      </c>
      <c r="BG410" s="17">
        <v>9.9837487300352204E-2</v>
      </c>
      <c r="BH410" s="17">
        <v>0.11227057257942299</v>
      </c>
      <c r="BI410" s="17">
        <v>0.117101757597214</v>
      </c>
      <c r="BJ410" s="17"/>
      <c r="BK410" s="17">
        <v>5.2164795233809298E-2</v>
      </c>
      <c r="BL410" s="17">
        <v>8.3728866327822907E-2</v>
      </c>
      <c r="BM410" s="17">
        <v>9.8035744234321306E-2</v>
      </c>
      <c r="BN410" s="17">
        <v>0.10795090049444001</v>
      </c>
      <c r="BO410" s="17">
        <v>0.132612159920872</v>
      </c>
      <c r="BP410" s="17"/>
      <c r="BQ410" s="17">
        <v>0.10475391754973699</v>
      </c>
      <c r="BR410" s="17">
        <v>9.4318488220742402E-2</v>
      </c>
      <c r="BS410" s="17"/>
      <c r="BT410" s="17">
        <v>7.8186985916956997E-2</v>
      </c>
      <c r="BU410" s="17">
        <v>9.9968423796287495E-2</v>
      </c>
      <c r="BV410" s="17">
        <v>0.103873071909437</v>
      </c>
      <c r="BW410" s="17">
        <v>0.14137455412105801</v>
      </c>
      <c r="BX410" s="17">
        <v>0.12112163343728199</v>
      </c>
      <c r="BY410" s="17">
        <v>0.13672410460106901</v>
      </c>
    </row>
    <row r="411" spans="2:77" x14ac:dyDescent="0.35">
      <c r="B411" t="s">
        <v>223</v>
      </c>
      <c r="C411" s="17">
        <v>0.272793455668211</v>
      </c>
      <c r="D411" s="17">
        <v>0.28334656029527</v>
      </c>
      <c r="E411" s="17">
        <v>0.26261463514009797</v>
      </c>
      <c r="F411" s="17"/>
      <c r="G411" s="17">
        <v>0.340164059459719</v>
      </c>
      <c r="H411" s="17">
        <v>0.28809218515118101</v>
      </c>
      <c r="I411" s="17">
        <v>0.27505278776442399</v>
      </c>
      <c r="J411" s="17">
        <v>0.22262270645663201</v>
      </c>
      <c r="K411" s="17">
        <v>0.22437917872979399</v>
      </c>
      <c r="L411" s="17">
        <v>0.28688056249906302</v>
      </c>
      <c r="M411" s="17"/>
      <c r="N411" s="17">
        <v>0.30770012760641902</v>
      </c>
      <c r="O411" s="17">
        <v>0.28904058793991599</v>
      </c>
      <c r="P411" s="17">
        <v>0.26316088470195098</v>
      </c>
      <c r="Q411" s="17">
        <v>0.22534651292674701</v>
      </c>
      <c r="R411" s="17"/>
      <c r="S411" s="17">
        <v>0.296132336585815</v>
      </c>
      <c r="T411" s="17">
        <v>0.26131314288129298</v>
      </c>
      <c r="U411" s="17">
        <v>0.27910951166731501</v>
      </c>
      <c r="V411" s="17">
        <v>0.29669299632294899</v>
      </c>
      <c r="W411" s="17">
        <v>0.27190053713185502</v>
      </c>
      <c r="X411" s="17">
        <v>0.31978063679295099</v>
      </c>
      <c r="Y411" s="17">
        <v>0.25816679825997801</v>
      </c>
      <c r="Z411" s="17">
        <v>0.26245123414857702</v>
      </c>
      <c r="AA411" s="17">
        <v>0.25798631613725997</v>
      </c>
      <c r="AB411" s="17">
        <v>0.21223257639254001</v>
      </c>
      <c r="AC411" s="17">
        <v>0.25924394207270202</v>
      </c>
      <c r="AD411" s="17">
        <v>0.29756357239713199</v>
      </c>
      <c r="AE411" s="17"/>
      <c r="AF411" s="17">
        <v>0.29760958276998301</v>
      </c>
      <c r="AG411" s="17">
        <v>0.246986576007349</v>
      </c>
      <c r="AH411" s="17">
        <v>0.245966514709232</v>
      </c>
      <c r="AI411" s="17"/>
      <c r="AJ411" s="17">
        <v>0.40230782794495301</v>
      </c>
      <c r="AK411" s="17">
        <v>0.16939780615242001</v>
      </c>
      <c r="AL411" s="17">
        <v>0.222115508334531</v>
      </c>
      <c r="AM411" s="17">
        <v>0.23960304403972299</v>
      </c>
      <c r="AN411" s="17">
        <v>0.19941590828056599</v>
      </c>
      <c r="AO411" s="17"/>
      <c r="AP411" s="17">
        <v>0.58741294142901201</v>
      </c>
      <c r="AQ411" s="17">
        <v>0.167443253393422</v>
      </c>
      <c r="AR411" s="17">
        <v>0.26406136958972798</v>
      </c>
      <c r="AS411" s="17"/>
      <c r="AT411" s="17">
        <v>0.23192099784054199</v>
      </c>
      <c r="AU411" s="17">
        <v>0.29361140171848599</v>
      </c>
      <c r="AV411" s="17">
        <v>0.28072534209875</v>
      </c>
      <c r="AW411" s="17">
        <v>0.303546554150536</v>
      </c>
      <c r="AX411" s="17">
        <v>0.25730135180219699</v>
      </c>
      <c r="AY411" s="17"/>
      <c r="AZ411" s="17">
        <v>0.29084664989391601</v>
      </c>
      <c r="BA411" s="17">
        <v>0.24614580637316599</v>
      </c>
      <c r="BB411" s="17">
        <v>0.37042863822316502</v>
      </c>
      <c r="BC411" s="17">
        <v>0.28372534952030298</v>
      </c>
      <c r="BD411" s="17">
        <v>0.19353794892513301</v>
      </c>
      <c r="BE411" s="17"/>
      <c r="BF411" s="17">
        <v>0.22904122072258701</v>
      </c>
      <c r="BG411" s="17">
        <v>0.26336455356314298</v>
      </c>
      <c r="BH411" s="17">
        <v>0.28208692495895099</v>
      </c>
      <c r="BI411" s="17">
        <v>0.34934602180728902</v>
      </c>
      <c r="BJ411" s="17"/>
      <c r="BK411" s="17">
        <v>0.145196027767164</v>
      </c>
      <c r="BL411" s="17">
        <v>0.199299352689393</v>
      </c>
      <c r="BM411" s="17">
        <v>0.25828666525018501</v>
      </c>
      <c r="BN411" s="17">
        <v>0.30744014887539101</v>
      </c>
      <c r="BO411" s="17">
        <v>0.395356434996947</v>
      </c>
      <c r="BP411" s="17"/>
      <c r="BQ411" s="17">
        <v>0.25917199152951598</v>
      </c>
      <c r="BR411" s="17">
        <v>0.29124262618896701</v>
      </c>
      <c r="BS411" s="17"/>
      <c r="BT411" s="17">
        <v>0.27981354493124699</v>
      </c>
      <c r="BU411" s="17">
        <v>0.28146186771034098</v>
      </c>
      <c r="BV411" s="17">
        <v>0.21694870014244</v>
      </c>
      <c r="BW411" s="17">
        <v>0.23785455255092799</v>
      </c>
      <c r="BX411" s="17">
        <v>0.30257407823419802</v>
      </c>
      <c r="BY411" s="17">
        <v>0.215164168841707</v>
      </c>
    </row>
    <row r="412" spans="2:77" x14ac:dyDescent="0.35">
      <c r="B412" t="s">
        <v>224</v>
      </c>
      <c r="C412" s="17">
        <v>0.34660269236757701</v>
      </c>
      <c r="D412" s="17">
        <v>0.36110682082194401</v>
      </c>
      <c r="E412" s="17">
        <v>0.3330597861065</v>
      </c>
      <c r="F412" s="17"/>
      <c r="G412" s="17">
        <v>0.19233152845874499</v>
      </c>
      <c r="H412" s="17">
        <v>0.25189466804657501</v>
      </c>
      <c r="I412" s="17">
        <v>0.293948750898962</v>
      </c>
      <c r="J412" s="17">
        <v>0.40177264256598599</v>
      </c>
      <c r="K412" s="17">
        <v>0.470400401081074</v>
      </c>
      <c r="L412" s="17">
        <v>0.44110580458632198</v>
      </c>
      <c r="M412" s="17"/>
      <c r="N412" s="17">
        <v>0.33871425881796102</v>
      </c>
      <c r="O412" s="17">
        <v>0.34990589083235002</v>
      </c>
      <c r="P412" s="17">
        <v>0.33827195127230197</v>
      </c>
      <c r="Q412" s="17">
        <v>0.35806876783255698</v>
      </c>
      <c r="R412" s="17"/>
      <c r="S412" s="17">
        <v>0.28432143487954098</v>
      </c>
      <c r="T412" s="17">
        <v>0.38672172589164799</v>
      </c>
      <c r="U412" s="17">
        <v>0.36585738521468703</v>
      </c>
      <c r="V412" s="17">
        <v>0.39904594220707401</v>
      </c>
      <c r="W412" s="17">
        <v>0.35439579763076401</v>
      </c>
      <c r="X412" s="17">
        <v>0.29710936505774299</v>
      </c>
      <c r="Y412" s="17">
        <v>0.35455611863604902</v>
      </c>
      <c r="Z412" s="17">
        <v>0.263730497709741</v>
      </c>
      <c r="AA412" s="17">
        <v>0.34117035640973598</v>
      </c>
      <c r="AB412" s="17">
        <v>0.384739391785624</v>
      </c>
      <c r="AC412" s="17">
        <v>0.345718394701305</v>
      </c>
      <c r="AD412" s="17">
        <v>0.38091044155819598</v>
      </c>
      <c r="AE412" s="17"/>
      <c r="AF412" s="17">
        <v>0.39711584905786801</v>
      </c>
      <c r="AG412" s="17">
        <v>0.35319461652126699</v>
      </c>
      <c r="AH412" s="17">
        <v>0.271082298215226</v>
      </c>
      <c r="AI412" s="17"/>
      <c r="AJ412" s="17">
        <v>0.380094207062245</v>
      </c>
      <c r="AK412" s="17">
        <v>0.26340371031961102</v>
      </c>
      <c r="AL412" s="17">
        <v>0.407405929682847</v>
      </c>
      <c r="AM412" s="17">
        <v>0.62086087798113299</v>
      </c>
      <c r="AN412" s="17">
        <v>0.345563188942621</v>
      </c>
      <c r="AO412" s="17"/>
      <c r="AP412" s="17">
        <v>0.21011713860032399</v>
      </c>
      <c r="AQ412" s="17">
        <v>0.25203463470658799</v>
      </c>
      <c r="AR412" s="17">
        <v>0.37800230874514501</v>
      </c>
      <c r="AS412" s="17"/>
      <c r="AT412" s="17">
        <v>0.37948367584036302</v>
      </c>
      <c r="AU412" s="17">
        <v>0.33374992536335102</v>
      </c>
      <c r="AV412" s="17">
        <v>0.34363197360754</v>
      </c>
      <c r="AW412" s="17">
        <v>0.30822337656333598</v>
      </c>
      <c r="AX412" s="17">
        <v>0.242341528746715</v>
      </c>
      <c r="AY412" s="17"/>
      <c r="AZ412" s="17">
        <v>0.307938049846327</v>
      </c>
      <c r="BA412" s="17">
        <v>0.30746577990180801</v>
      </c>
      <c r="BB412" s="17">
        <v>0.21707103711945899</v>
      </c>
      <c r="BC412" s="17">
        <v>0.45594390804097701</v>
      </c>
      <c r="BD412" s="17">
        <v>0.40701278338006303</v>
      </c>
      <c r="BE412" s="17"/>
      <c r="BF412" s="17">
        <v>0.35050405245056299</v>
      </c>
      <c r="BG412" s="17">
        <v>0.34048114540980301</v>
      </c>
      <c r="BH412" s="17">
        <v>0.362760117131457</v>
      </c>
      <c r="BI412" s="17">
        <v>0.31503785852791499</v>
      </c>
      <c r="BJ412" s="17"/>
      <c r="BK412" s="17">
        <v>0.39260652389588302</v>
      </c>
      <c r="BL412" s="17">
        <v>0.38030599286394601</v>
      </c>
      <c r="BM412" s="17">
        <v>0.343690561213922</v>
      </c>
      <c r="BN412" s="17">
        <v>0.35237748671324998</v>
      </c>
      <c r="BO412" s="17">
        <v>0.237586836752466</v>
      </c>
      <c r="BP412" s="17"/>
      <c r="BQ412" s="17">
        <v>0.34941234538704302</v>
      </c>
      <c r="BR412" s="17">
        <v>0.342797244793625</v>
      </c>
      <c r="BS412" s="17"/>
      <c r="BT412" s="17">
        <v>0.40318684559673001</v>
      </c>
      <c r="BU412" s="17">
        <v>0.341333038982371</v>
      </c>
      <c r="BV412" s="17">
        <v>0.28461919946499298</v>
      </c>
      <c r="BW412" s="17">
        <v>0.30792729781874401</v>
      </c>
      <c r="BX412" s="17">
        <v>0.284326984479286</v>
      </c>
      <c r="BY412" s="17">
        <v>0.31605853920778798</v>
      </c>
    </row>
    <row r="413" spans="2:77" x14ac:dyDescent="0.35">
      <c r="B413" t="s">
        <v>145</v>
      </c>
      <c r="C413" s="17">
        <v>0.109579222772058</v>
      </c>
      <c r="D413" s="17">
        <v>6.9661329712632003E-2</v>
      </c>
      <c r="E413" s="17">
        <v>0.148857941398258</v>
      </c>
      <c r="F413" s="17"/>
      <c r="G413" s="17">
        <v>0.157228587354341</v>
      </c>
      <c r="H413" s="17">
        <v>0.113575583142016</v>
      </c>
      <c r="I413" s="17">
        <v>0.11447370533290201</v>
      </c>
      <c r="J413" s="17">
        <v>9.7868938814126297E-2</v>
      </c>
      <c r="K413" s="17">
        <v>0.103986681189646</v>
      </c>
      <c r="L413" s="17">
        <v>8.3906991275810999E-2</v>
      </c>
      <c r="M413" s="17"/>
      <c r="N413" s="17">
        <v>7.6342458208010305E-2</v>
      </c>
      <c r="O413" s="17">
        <v>0.114810853641636</v>
      </c>
      <c r="P413" s="17">
        <v>0.10722961443604</v>
      </c>
      <c r="Q413" s="17">
        <v>0.141517318925998</v>
      </c>
      <c r="R413" s="17"/>
      <c r="S413" s="17">
        <v>0.100778466925839</v>
      </c>
      <c r="T413" s="17">
        <v>0.11268909611856399</v>
      </c>
      <c r="U413" s="17">
        <v>0.12025174682279299</v>
      </c>
      <c r="V413" s="17">
        <v>0.117898856028986</v>
      </c>
      <c r="W413" s="17">
        <v>8.01260417571832E-2</v>
      </c>
      <c r="X413" s="17">
        <v>0.111922042228319</v>
      </c>
      <c r="Y413" s="17">
        <v>0.10489751395444</v>
      </c>
      <c r="Z413" s="17">
        <v>0.120987204737287</v>
      </c>
      <c r="AA413" s="17">
        <v>0.104012395082278</v>
      </c>
      <c r="AB413" s="17">
        <v>0.124477428472931</v>
      </c>
      <c r="AC413" s="17">
        <v>0.10033225380001801</v>
      </c>
      <c r="AD413" s="17">
        <v>0.13393259799324</v>
      </c>
      <c r="AE413" s="17"/>
      <c r="AF413" s="17">
        <v>8.2088108339021096E-2</v>
      </c>
      <c r="AG413" s="17">
        <v>9.2949025240729399E-2</v>
      </c>
      <c r="AH413" s="17">
        <v>0.17993631696311799</v>
      </c>
      <c r="AI413" s="17"/>
      <c r="AJ413" s="17">
        <v>6.4108811226085693E-2</v>
      </c>
      <c r="AK413" s="17">
        <v>9.9649519632218894E-2</v>
      </c>
      <c r="AL413" s="17">
        <v>8.6606931031070505E-2</v>
      </c>
      <c r="AM413" s="17">
        <v>2.9970953203382701E-2</v>
      </c>
      <c r="AN413" s="17">
        <v>0.20917343812191699</v>
      </c>
      <c r="AO413" s="17"/>
      <c r="AP413" s="17">
        <v>5.56243307085297E-2</v>
      </c>
      <c r="AQ413" s="17">
        <v>9.0651616666729606E-2</v>
      </c>
      <c r="AR413" s="17">
        <v>0.11002948340712899</v>
      </c>
      <c r="AS413" s="17"/>
      <c r="AT413" s="17">
        <v>0.122735239945145</v>
      </c>
      <c r="AU413" s="17">
        <v>0.112613499339713</v>
      </c>
      <c r="AV413" s="17">
        <v>0.111280376268581</v>
      </c>
      <c r="AW413" s="17">
        <v>7.3694992232110096E-2</v>
      </c>
      <c r="AX413" s="17">
        <v>9.5653105946613304E-2</v>
      </c>
      <c r="AY413" s="17"/>
      <c r="AZ413" s="17">
        <v>8.8911775214401301E-2</v>
      </c>
      <c r="BA413" s="17">
        <v>0.15213689252093901</v>
      </c>
      <c r="BB413" s="17">
        <v>0.187091467061372</v>
      </c>
      <c r="BC413" s="17">
        <v>7.5209870498136294E-2</v>
      </c>
      <c r="BD413" s="17">
        <v>0.15659041790861</v>
      </c>
      <c r="BE413" s="17"/>
      <c r="BF413" s="17">
        <v>0.14370415805523601</v>
      </c>
      <c r="BG413" s="17">
        <v>0.116216042241268</v>
      </c>
      <c r="BH413" s="17">
        <v>7.6973585281196702E-2</v>
      </c>
      <c r="BI413" s="17">
        <v>6.8717393404168894E-2</v>
      </c>
      <c r="BJ413" s="17"/>
      <c r="BK413" s="17">
        <v>0.163652335133885</v>
      </c>
      <c r="BL413" s="17">
        <v>0.126891798823249</v>
      </c>
      <c r="BM413" s="17">
        <v>0.127415262900408</v>
      </c>
      <c r="BN413" s="17">
        <v>8.9375504361882394E-2</v>
      </c>
      <c r="BO413" s="17">
        <v>5.5330608580754101E-2</v>
      </c>
      <c r="BP413" s="17"/>
      <c r="BQ413" s="17">
        <v>9.8735639732324798E-2</v>
      </c>
      <c r="BR413" s="17">
        <v>0.124265978213252</v>
      </c>
      <c r="BS413" s="17"/>
      <c r="BT413" s="17">
        <v>9.4548640992316996E-2</v>
      </c>
      <c r="BU413" s="17">
        <v>0.11117125560355499</v>
      </c>
      <c r="BV413" s="17">
        <v>0.163243241798147</v>
      </c>
      <c r="BW413" s="17">
        <v>9.1061747275739097E-2</v>
      </c>
      <c r="BX413" s="17">
        <v>0.101019413917662</v>
      </c>
      <c r="BY413" s="17">
        <v>0.21836964364696801</v>
      </c>
    </row>
    <row r="414" spans="2:77"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row>
    <row r="415" spans="2:77" x14ac:dyDescent="0.35">
      <c r="B415" s="6" t="s">
        <v>233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row>
    <row r="416" spans="2:77" x14ac:dyDescent="0.35">
      <c r="B416" s="24" t="s">
        <v>94</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row>
    <row r="417" spans="2:77" x14ac:dyDescent="0.35">
      <c r="B417" t="s">
        <v>221</v>
      </c>
      <c r="C417" s="17">
        <v>0.238795638885442</v>
      </c>
      <c r="D417" s="17">
        <v>0.24394207798919401</v>
      </c>
      <c r="E417" s="17">
        <v>0.23342155624243499</v>
      </c>
      <c r="F417" s="17"/>
      <c r="G417" s="17">
        <v>0.27645778329142201</v>
      </c>
      <c r="H417" s="17">
        <v>0.27718429976944098</v>
      </c>
      <c r="I417" s="17">
        <v>0.26407343720439302</v>
      </c>
      <c r="J417" s="17">
        <v>0.284991263892797</v>
      </c>
      <c r="K417" s="17">
        <v>0.181915141176898</v>
      </c>
      <c r="L417" s="17">
        <v>0.16255753862386901</v>
      </c>
      <c r="M417" s="17"/>
      <c r="N417" s="17">
        <v>0.259704752619412</v>
      </c>
      <c r="O417" s="17">
        <v>0.24002286763801101</v>
      </c>
      <c r="P417" s="17">
        <v>0.22081195939339501</v>
      </c>
      <c r="Q417" s="17">
        <v>0.233035896057491</v>
      </c>
      <c r="R417" s="17"/>
      <c r="S417" s="17">
        <v>0.25882244190028098</v>
      </c>
      <c r="T417" s="17">
        <v>0.202547602936512</v>
      </c>
      <c r="U417" s="17">
        <v>0.19714335502125399</v>
      </c>
      <c r="V417" s="17">
        <v>0.199023968335303</v>
      </c>
      <c r="W417" s="17">
        <v>0.232096913151386</v>
      </c>
      <c r="X417" s="17">
        <v>0.24811360091858001</v>
      </c>
      <c r="Y417" s="17">
        <v>0.21546653279060801</v>
      </c>
      <c r="Z417" s="17">
        <v>0.29152423399928601</v>
      </c>
      <c r="AA417" s="17">
        <v>0.298996462902552</v>
      </c>
      <c r="AB417" s="17">
        <v>0.250987662202521</v>
      </c>
      <c r="AC417" s="17">
        <v>0.30320003719069499</v>
      </c>
      <c r="AD417" s="17">
        <v>0.14808436971566299</v>
      </c>
      <c r="AE417" s="17"/>
      <c r="AF417" s="17">
        <v>0.166002566807466</v>
      </c>
      <c r="AG417" s="17">
        <v>0.31132592325338998</v>
      </c>
      <c r="AH417" s="17">
        <v>0.21929455129303699</v>
      </c>
      <c r="AI417" s="17"/>
      <c r="AJ417" s="17">
        <v>9.4564893085137602E-2</v>
      </c>
      <c r="AK417" s="17">
        <v>0.46999274167590499</v>
      </c>
      <c r="AL417" s="17">
        <v>0.237044470251182</v>
      </c>
      <c r="AM417" s="17">
        <v>0.101654544266048</v>
      </c>
      <c r="AN417" s="17">
        <v>0.17546999704028701</v>
      </c>
      <c r="AO417" s="17"/>
      <c r="AP417" s="17">
        <v>5.72583485457566E-2</v>
      </c>
      <c r="AQ417" s="17">
        <v>0.49394387993050398</v>
      </c>
      <c r="AR417" s="17">
        <v>0.18926428725832001</v>
      </c>
      <c r="AS417" s="17"/>
      <c r="AT417" s="17">
        <v>0.21116459903891999</v>
      </c>
      <c r="AU417" s="17">
        <v>0.25626202777962098</v>
      </c>
      <c r="AV417" s="17">
        <v>0.250319972754659</v>
      </c>
      <c r="AW417" s="17">
        <v>0.276624757679377</v>
      </c>
      <c r="AX417" s="17">
        <v>0.33250870468695498</v>
      </c>
      <c r="AY417" s="17"/>
      <c r="AZ417" s="17">
        <v>0.26520532115804502</v>
      </c>
      <c r="BA417" s="17">
        <v>0.246110101604048</v>
      </c>
      <c r="BB417" s="17">
        <v>0.26654781930045501</v>
      </c>
      <c r="BC417" s="17">
        <v>0.162348808690743</v>
      </c>
      <c r="BD417" s="17">
        <v>0.25055396130740998</v>
      </c>
      <c r="BE417" s="17"/>
      <c r="BF417" s="17">
        <v>0.25346370518181699</v>
      </c>
      <c r="BG417" s="17">
        <v>0.23176020337004399</v>
      </c>
      <c r="BH417" s="17">
        <v>0.24993524597831901</v>
      </c>
      <c r="BI417" s="17">
        <v>0.23774102494094501</v>
      </c>
      <c r="BJ417" s="17"/>
      <c r="BK417" s="17">
        <v>0.30431570284398901</v>
      </c>
      <c r="BL417" s="17">
        <v>0.29564463221935799</v>
      </c>
      <c r="BM417" s="17">
        <v>0.23025210266402801</v>
      </c>
      <c r="BN417" s="17">
        <v>0.21681204247806099</v>
      </c>
      <c r="BO417" s="17">
        <v>0.237108776753784</v>
      </c>
      <c r="BP417" s="17"/>
      <c r="BQ417" s="17">
        <v>0.232579574726206</v>
      </c>
      <c r="BR417" s="17">
        <v>0.247214794599835</v>
      </c>
      <c r="BS417" s="17"/>
      <c r="BT417" s="17">
        <v>0.192365743113219</v>
      </c>
      <c r="BU417" s="17">
        <v>0.26490269645298298</v>
      </c>
      <c r="BV417" s="17">
        <v>0.25612457022543</v>
      </c>
      <c r="BW417" s="17">
        <v>0.29369452162333798</v>
      </c>
      <c r="BX417" s="17">
        <v>0.25996115457206798</v>
      </c>
      <c r="BY417" s="17">
        <v>0.275763482066953</v>
      </c>
    </row>
    <row r="418" spans="2:77" x14ac:dyDescent="0.35">
      <c r="B418" t="s">
        <v>222</v>
      </c>
      <c r="C418" s="17">
        <v>0.158826157613186</v>
      </c>
      <c r="D418" s="17">
        <v>0.169366143499879</v>
      </c>
      <c r="E418" s="17">
        <v>0.149064705757321</v>
      </c>
      <c r="F418" s="17"/>
      <c r="G418" s="17">
        <v>0.21739008153360501</v>
      </c>
      <c r="H418" s="17">
        <v>0.19416398903209101</v>
      </c>
      <c r="I418" s="17">
        <v>0.16587429331487899</v>
      </c>
      <c r="J418" s="17">
        <v>0.11722722865183099</v>
      </c>
      <c r="K418" s="17">
        <v>0.115753854286341</v>
      </c>
      <c r="L418" s="17">
        <v>0.14811913541789801</v>
      </c>
      <c r="M418" s="17"/>
      <c r="N418" s="17">
        <v>0.17637896708299899</v>
      </c>
      <c r="O418" s="17">
        <v>0.15318918494449399</v>
      </c>
      <c r="P418" s="17">
        <v>0.14985647321491799</v>
      </c>
      <c r="Q418" s="17">
        <v>0.15395512639962899</v>
      </c>
      <c r="R418" s="17"/>
      <c r="S418" s="17">
        <v>0.19686420715720099</v>
      </c>
      <c r="T418" s="17">
        <v>0.152973715648303</v>
      </c>
      <c r="U418" s="17">
        <v>0.16917483274508099</v>
      </c>
      <c r="V418" s="17">
        <v>0.15445294596092299</v>
      </c>
      <c r="W418" s="17">
        <v>0.18197572114760399</v>
      </c>
      <c r="X418" s="17">
        <v>0.14645114163577599</v>
      </c>
      <c r="Y418" s="17">
        <v>0.157527926558271</v>
      </c>
      <c r="Z418" s="17">
        <v>0.187549052753127</v>
      </c>
      <c r="AA418" s="17">
        <v>0.12992696276405499</v>
      </c>
      <c r="AB418" s="17">
        <v>0.13502384727496999</v>
      </c>
      <c r="AC418" s="17">
        <v>0.13887402253063499</v>
      </c>
      <c r="AD418" s="17">
        <v>0.15113926552273799</v>
      </c>
      <c r="AE418" s="17"/>
      <c r="AF418" s="17">
        <v>0.13557061679410901</v>
      </c>
      <c r="AG418" s="17">
        <v>0.16465425889791299</v>
      </c>
      <c r="AH418" s="17">
        <v>0.17345001785387401</v>
      </c>
      <c r="AI418" s="17"/>
      <c r="AJ418" s="17">
        <v>0.14625098105151599</v>
      </c>
      <c r="AK418" s="17">
        <v>0.178824927806436</v>
      </c>
      <c r="AL418" s="17">
        <v>0.183032865993209</v>
      </c>
      <c r="AM418" s="17">
        <v>9.9410651016368506E-2</v>
      </c>
      <c r="AN418" s="17">
        <v>0.14345980918406301</v>
      </c>
      <c r="AO418" s="17"/>
      <c r="AP418" s="17">
        <v>0.19484711769416099</v>
      </c>
      <c r="AQ418" s="17">
        <v>0.18992407103373399</v>
      </c>
      <c r="AR418" s="17">
        <v>0.188051524174319</v>
      </c>
      <c r="AS418" s="17"/>
      <c r="AT418" s="17">
        <v>0.14691631995458099</v>
      </c>
      <c r="AU418" s="17">
        <v>0.14623409138475499</v>
      </c>
      <c r="AV418" s="17">
        <v>0.16772681759730401</v>
      </c>
      <c r="AW418" s="17">
        <v>0.21078705608546899</v>
      </c>
      <c r="AX418" s="17">
        <v>8.0590254734340797E-2</v>
      </c>
      <c r="AY418" s="17"/>
      <c r="AZ418" s="17">
        <v>0.16427294248153401</v>
      </c>
      <c r="BA418" s="17">
        <v>0.16571363030966399</v>
      </c>
      <c r="BB418" s="17">
        <v>0.15420658943638799</v>
      </c>
      <c r="BC418" s="17">
        <v>0.15649310505598099</v>
      </c>
      <c r="BD418" s="17">
        <v>0.13592687212135601</v>
      </c>
      <c r="BE418" s="17"/>
      <c r="BF418" s="17">
        <v>0.125813540333096</v>
      </c>
      <c r="BG418" s="17">
        <v>0.16289145034918501</v>
      </c>
      <c r="BH418" s="17">
        <v>0.17293653867508599</v>
      </c>
      <c r="BI418" s="17">
        <v>0.17431406163945301</v>
      </c>
      <c r="BJ418" s="17"/>
      <c r="BK418" s="17">
        <v>0.15215634508664799</v>
      </c>
      <c r="BL418" s="17">
        <v>0.12660481172017801</v>
      </c>
      <c r="BM418" s="17">
        <v>0.15344383845873599</v>
      </c>
      <c r="BN418" s="17">
        <v>0.17286032829945799</v>
      </c>
      <c r="BO418" s="17">
        <v>0.19093970894982801</v>
      </c>
      <c r="BP418" s="17"/>
      <c r="BQ418" s="17">
        <v>0.15878198414963901</v>
      </c>
      <c r="BR418" s="17">
        <v>0.158885986993726</v>
      </c>
      <c r="BS418" s="17"/>
      <c r="BT418" s="17">
        <v>0.144799273958861</v>
      </c>
      <c r="BU418" s="17">
        <v>0.14974617948188901</v>
      </c>
      <c r="BV418" s="17">
        <v>0.182495567738229</v>
      </c>
      <c r="BW418" s="17">
        <v>0.174819970409994</v>
      </c>
      <c r="BX418" s="17">
        <v>0.18511895990170801</v>
      </c>
      <c r="BY418" s="17">
        <v>0.13296110441210199</v>
      </c>
    </row>
    <row r="419" spans="2:77" x14ac:dyDescent="0.35">
      <c r="B419" t="s">
        <v>223</v>
      </c>
      <c r="C419" s="17">
        <v>0.175902780825759</v>
      </c>
      <c r="D419" s="17">
        <v>0.204244943423326</v>
      </c>
      <c r="E419" s="17">
        <v>0.14933353068055499</v>
      </c>
      <c r="F419" s="17"/>
      <c r="G419" s="17">
        <v>0.157553166955407</v>
      </c>
      <c r="H419" s="17">
        <v>0.153837629353203</v>
      </c>
      <c r="I419" s="17">
        <v>0.16805997524115401</v>
      </c>
      <c r="J419" s="17">
        <v>0.15958935004966199</v>
      </c>
      <c r="K419" s="17">
        <v>0.172708549325154</v>
      </c>
      <c r="L419" s="17">
        <v>0.227763384581255</v>
      </c>
      <c r="M419" s="17"/>
      <c r="N419" s="17">
        <v>0.20657609547293801</v>
      </c>
      <c r="O419" s="17">
        <v>0.16774213869507801</v>
      </c>
      <c r="P419" s="17">
        <v>0.17783039451764299</v>
      </c>
      <c r="Q419" s="17">
        <v>0.146651399271542</v>
      </c>
      <c r="R419" s="17"/>
      <c r="S419" s="17">
        <v>0.19157277320343699</v>
      </c>
      <c r="T419" s="17">
        <v>0.179918386947892</v>
      </c>
      <c r="U419" s="17">
        <v>0.160946956215054</v>
      </c>
      <c r="V419" s="17">
        <v>0.17828767457665301</v>
      </c>
      <c r="W419" s="17">
        <v>0.17333763879377001</v>
      </c>
      <c r="X419" s="17">
        <v>0.21971156838779399</v>
      </c>
      <c r="Y419" s="17">
        <v>0.198315202820356</v>
      </c>
      <c r="Z419" s="17">
        <v>0.14235706690651001</v>
      </c>
      <c r="AA419" s="17">
        <v>0.18049579296274301</v>
      </c>
      <c r="AB419" s="17">
        <v>0.11371251312772999</v>
      </c>
      <c r="AC419" s="17">
        <v>0.155879841286994</v>
      </c>
      <c r="AD419" s="17">
        <v>0.18061025499267599</v>
      </c>
      <c r="AE419" s="17"/>
      <c r="AF419" s="17">
        <v>0.227686687440737</v>
      </c>
      <c r="AG419" s="17">
        <v>0.15636021882707599</v>
      </c>
      <c r="AH419" s="17">
        <v>0.12368000085592799</v>
      </c>
      <c r="AI419" s="17"/>
      <c r="AJ419" s="17">
        <v>0.339480692713784</v>
      </c>
      <c r="AK419" s="17">
        <v>6.0613816687125302E-2</v>
      </c>
      <c r="AL419" s="17">
        <v>0.13942237008963401</v>
      </c>
      <c r="AM419" s="17">
        <v>0.15995928545313001</v>
      </c>
      <c r="AN419" s="17">
        <v>9.1888119023578102E-2</v>
      </c>
      <c r="AO419" s="17"/>
      <c r="AP419" s="17">
        <v>0.48287893501072698</v>
      </c>
      <c r="AQ419" s="17">
        <v>6.4559106468311797E-2</v>
      </c>
      <c r="AR419" s="17">
        <v>0.16304752237997899</v>
      </c>
      <c r="AS419" s="17"/>
      <c r="AT419" s="17">
        <v>0.14953932321011601</v>
      </c>
      <c r="AU419" s="17">
        <v>0.17920866667355601</v>
      </c>
      <c r="AV419" s="17">
        <v>0.17594725735498301</v>
      </c>
      <c r="AW419" s="17">
        <v>0.19172296086808999</v>
      </c>
      <c r="AX419" s="17">
        <v>0.27233173532759097</v>
      </c>
      <c r="AY419" s="17"/>
      <c r="AZ419" s="17">
        <v>0.186522519405913</v>
      </c>
      <c r="BA419" s="17">
        <v>0.14664531068154801</v>
      </c>
      <c r="BB419" s="17">
        <v>0.17997882815064201</v>
      </c>
      <c r="BC419" s="17">
        <v>0.21913379801413299</v>
      </c>
      <c r="BD419" s="17">
        <v>0.104096672305586</v>
      </c>
      <c r="BE419" s="17"/>
      <c r="BF419" s="17">
        <v>0.163766378407251</v>
      </c>
      <c r="BG419" s="17">
        <v>0.16946485299241801</v>
      </c>
      <c r="BH419" s="17">
        <v>0.18174433558220399</v>
      </c>
      <c r="BI419" s="17">
        <v>0.218185285576246</v>
      </c>
      <c r="BJ419" s="17"/>
      <c r="BK419" s="17">
        <v>8.88963408880383E-2</v>
      </c>
      <c r="BL419" s="17">
        <v>0.11781025438866401</v>
      </c>
      <c r="BM419" s="17">
        <v>0.16256671093959099</v>
      </c>
      <c r="BN419" s="17">
        <v>0.19554345218441599</v>
      </c>
      <c r="BO419" s="17">
        <v>0.31472620988933597</v>
      </c>
      <c r="BP419" s="17"/>
      <c r="BQ419" s="17">
        <v>0.18707375155570499</v>
      </c>
      <c r="BR419" s="17">
        <v>0.160772605260146</v>
      </c>
      <c r="BS419" s="17"/>
      <c r="BT419" s="17">
        <v>0.208377482130891</v>
      </c>
      <c r="BU419" s="17">
        <v>0.17121384042746801</v>
      </c>
      <c r="BV419" s="17">
        <v>0.13581541876414299</v>
      </c>
      <c r="BW419" s="17">
        <v>0.15614130950508201</v>
      </c>
      <c r="BX419" s="17">
        <v>0.15339018164953699</v>
      </c>
      <c r="BY419" s="17">
        <v>0.13109333618813701</v>
      </c>
    </row>
    <row r="420" spans="2:77" x14ac:dyDescent="0.35">
      <c r="B420" t="s">
        <v>224</v>
      </c>
      <c r="C420" s="17">
        <v>0.314052162675933</v>
      </c>
      <c r="D420" s="17">
        <v>0.30875076496639098</v>
      </c>
      <c r="E420" s="17">
        <v>0.317754644609203</v>
      </c>
      <c r="F420" s="17"/>
      <c r="G420" s="17">
        <v>0.22152209840086101</v>
      </c>
      <c r="H420" s="17">
        <v>0.25989812984145699</v>
      </c>
      <c r="I420" s="17">
        <v>0.28600045589547202</v>
      </c>
      <c r="J420" s="17">
        <v>0.32791107876606401</v>
      </c>
      <c r="K420" s="17">
        <v>0.40825194894273098</v>
      </c>
      <c r="L420" s="17">
        <v>0.368043842760095</v>
      </c>
      <c r="M420" s="17"/>
      <c r="N420" s="17">
        <v>0.270435452690796</v>
      </c>
      <c r="O420" s="17">
        <v>0.32437347789538001</v>
      </c>
      <c r="P420" s="17">
        <v>0.33493884339191998</v>
      </c>
      <c r="Q420" s="17">
        <v>0.33169972911512702</v>
      </c>
      <c r="R420" s="17"/>
      <c r="S420" s="17">
        <v>0.26554261423236297</v>
      </c>
      <c r="T420" s="17">
        <v>0.34029927851751801</v>
      </c>
      <c r="U420" s="17">
        <v>0.36841065566992598</v>
      </c>
      <c r="V420" s="17">
        <v>0.34785615293134903</v>
      </c>
      <c r="W420" s="17">
        <v>0.30808391324272999</v>
      </c>
      <c r="X420" s="17">
        <v>0.27062382821943198</v>
      </c>
      <c r="Y420" s="17">
        <v>0.30399740436094702</v>
      </c>
      <c r="Z420" s="17">
        <v>0.27794323798186399</v>
      </c>
      <c r="AA420" s="17">
        <v>0.280580976725463</v>
      </c>
      <c r="AB420" s="17">
        <v>0.35720780142648001</v>
      </c>
      <c r="AC420" s="17">
        <v>0.32498966564283399</v>
      </c>
      <c r="AD420" s="17">
        <v>0.37441527570993799</v>
      </c>
      <c r="AE420" s="17"/>
      <c r="AF420" s="17">
        <v>0.377096065164788</v>
      </c>
      <c r="AG420" s="17">
        <v>0.27516923793957698</v>
      </c>
      <c r="AH420" s="17">
        <v>0.29689138438385398</v>
      </c>
      <c r="AI420" s="17"/>
      <c r="AJ420" s="17">
        <v>0.34251543903557802</v>
      </c>
      <c r="AK420" s="17">
        <v>0.20024955345253101</v>
      </c>
      <c r="AL420" s="17">
        <v>0.342969168170419</v>
      </c>
      <c r="AM420" s="17">
        <v>0.62506374766524897</v>
      </c>
      <c r="AN420" s="17">
        <v>0.36688072509070502</v>
      </c>
      <c r="AO420" s="17"/>
      <c r="AP420" s="17">
        <v>0.20492152684123699</v>
      </c>
      <c r="AQ420" s="17">
        <v>0.16707482643867499</v>
      </c>
      <c r="AR420" s="17">
        <v>0.37950838245996998</v>
      </c>
      <c r="AS420" s="17"/>
      <c r="AT420" s="17">
        <v>0.35290244681261801</v>
      </c>
      <c r="AU420" s="17">
        <v>0.307968155676838</v>
      </c>
      <c r="AV420" s="17">
        <v>0.297564918176147</v>
      </c>
      <c r="AW420" s="17">
        <v>0.249904406309059</v>
      </c>
      <c r="AX420" s="17">
        <v>0.26730059809520001</v>
      </c>
      <c r="AY420" s="17"/>
      <c r="AZ420" s="17">
        <v>0.28946719223975997</v>
      </c>
      <c r="BA420" s="17">
        <v>0.29467950222288097</v>
      </c>
      <c r="BB420" s="17">
        <v>0.227993955077679</v>
      </c>
      <c r="BC420" s="17">
        <v>0.373171895193595</v>
      </c>
      <c r="BD420" s="17">
        <v>0.36079705672305001</v>
      </c>
      <c r="BE420" s="17"/>
      <c r="BF420" s="17">
        <v>0.33097316291427098</v>
      </c>
      <c r="BG420" s="17">
        <v>0.31785447032962899</v>
      </c>
      <c r="BH420" s="17">
        <v>0.30880475614188901</v>
      </c>
      <c r="BI420" s="17">
        <v>0.27918073321847697</v>
      </c>
      <c r="BJ420" s="17"/>
      <c r="BK420" s="17">
        <v>0.32007182702381798</v>
      </c>
      <c r="BL420" s="17">
        <v>0.34399094158189197</v>
      </c>
      <c r="BM420" s="17">
        <v>0.32313646280949299</v>
      </c>
      <c r="BN420" s="17">
        <v>0.31290325490273002</v>
      </c>
      <c r="BO420" s="17">
        <v>0.20399658213176</v>
      </c>
      <c r="BP420" s="17"/>
      <c r="BQ420" s="17">
        <v>0.31352291534596999</v>
      </c>
      <c r="BR420" s="17">
        <v>0.31476898534189102</v>
      </c>
      <c r="BS420" s="17"/>
      <c r="BT420" s="17">
        <v>0.35371293449740698</v>
      </c>
      <c r="BU420" s="17">
        <v>0.30198277271885299</v>
      </c>
      <c r="BV420" s="17">
        <v>0.28712497476525001</v>
      </c>
      <c r="BW420" s="17">
        <v>0.26915293961258302</v>
      </c>
      <c r="BX420" s="17">
        <v>0.28321398278500098</v>
      </c>
      <c r="BY420" s="17">
        <v>0.31638573392098601</v>
      </c>
    </row>
    <row r="421" spans="2:77" x14ac:dyDescent="0.35">
      <c r="B421" t="s">
        <v>145</v>
      </c>
      <c r="C421" s="17">
        <v>0.112423259999681</v>
      </c>
      <c r="D421" s="17">
        <v>7.3696070121209503E-2</v>
      </c>
      <c r="E421" s="17">
        <v>0.15042556271048599</v>
      </c>
      <c r="F421" s="17"/>
      <c r="G421" s="17">
        <v>0.127076869818705</v>
      </c>
      <c r="H421" s="17">
        <v>0.114915952003808</v>
      </c>
      <c r="I421" s="17">
        <v>0.115991838344102</v>
      </c>
      <c r="J421" s="17">
        <v>0.11028107863964499</v>
      </c>
      <c r="K421" s="17">
        <v>0.12137050626887599</v>
      </c>
      <c r="L421" s="17">
        <v>9.3516098616882606E-2</v>
      </c>
      <c r="M421" s="17"/>
      <c r="N421" s="17">
        <v>8.6904732133854107E-2</v>
      </c>
      <c r="O421" s="17">
        <v>0.114672330827037</v>
      </c>
      <c r="P421" s="17">
        <v>0.116562329482124</v>
      </c>
      <c r="Q421" s="17">
        <v>0.13465784915621101</v>
      </c>
      <c r="R421" s="17"/>
      <c r="S421" s="17">
        <v>8.7197963506716797E-2</v>
      </c>
      <c r="T421" s="17">
        <v>0.124261015949775</v>
      </c>
      <c r="U421" s="17">
        <v>0.104324200348684</v>
      </c>
      <c r="V421" s="17">
        <v>0.120379258195772</v>
      </c>
      <c r="W421" s="17">
        <v>0.104505813664511</v>
      </c>
      <c r="X421" s="17">
        <v>0.115099860838417</v>
      </c>
      <c r="Y421" s="17">
        <v>0.124692933469818</v>
      </c>
      <c r="Z421" s="17">
        <v>0.10062640835921199</v>
      </c>
      <c r="AA421" s="17">
        <v>0.10999980464518699</v>
      </c>
      <c r="AB421" s="17">
        <v>0.14306817596829899</v>
      </c>
      <c r="AC421" s="17">
        <v>7.7056433348842504E-2</v>
      </c>
      <c r="AD421" s="17">
        <v>0.14575083405898501</v>
      </c>
      <c r="AE421" s="17"/>
      <c r="AF421" s="17">
        <v>9.3644063792899801E-2</v>
      </c>
      <c r="AG421" s="17">
        <v>9.24903610820446E-2</v>
      </c>
      <c r="AH421" s="17">
        <v>0.18668404561330701</v>
      </c>
      <c r="AI421" s="17"/>
      <c r="AJ421" s="17">
        <v>7.7187994113984304E-2</v>
      </c>
      <c r="AK421" s="17">
        <v>9.0318960378002897E-2</v>
      </c>
      <c r="AL421" s="17">
        <v>9.7531125495555801E-2</v>
      </c>
      <c r="AM421" s="17">
        <v>1.3911771599204301E-2</v>
      </c>
      <c r="AN421" s="17">
        <v>0.222301349661367</v>
      </c>
      <c r="AO421" s="17"/>
      <c r="AP421" s="17">
        <v>6.0094071908117802E-2</v>
      </c>
      <c r="AQ421" s="17">
        <v>8.44981161287751E-2</v>
      </c>
      <c r="AR421" s="17">
        <v>8.0128283727411806E-2</v>
      </c>
      <c r="AS421" s="17"/>
      <c r="AT421" s="17">
        <v>0.13947731098376601</v>
      </c>
      <c r="AU421" s="17">
        <v>0.110327058485231</v>
      </c>
      <c r="AV421" s="17">
        <v>0.108441034116907</v>
      </c>
      <c r="AW421" s="17">
        <v>7.0960819058005206E-2</v>
      </c>
      <c r="AX421" s="17">
        <v>4.7268707155912602E-2</v>
      </c>
      <c r="AY421" s="17"/>
      <c r="AZ421" s="17">
        <v>9.4532024714748905E-2</v>
      </c>
      <c r="BA421" s="17">
        <v>0.14685145518185999</v>
      </c>
      <c r="BB421" s="17">
        <v>0.17127280803483599</v>
      </c>
      <c r="BC421" s="17">
        <v>8.8852393045548594E-2</v>
      </c>
      <c r="BD421" s="17">
        <v>0.14862543754259799</v>
      </c>
      <c r="BE421" s="17"/>
      <c r="BF421" s="17">
        <v>0.12598321316356401</v>
      </c>
      <c r="BG421" s="17">
        <v>0.118029022958724</v>
      </c>
      <c r="BH421" s="17">
        <v>8.6579123622502405E-2</v>
      </c>
      <c r="BI421" s="17">
        <v>9.0578894624879003E-2</v>
      </c>
      <c r="BJ421" s="17"/>
      <c r="BK421" s="17">
        <v>0.134559784157507</v>
      </c>
      <c r="BL421" s="17">
        <v>0.115949360089907</v>
      </c>
      <c r="BM421" s="17">
        <v>0.13060088512815299</v>
      </c>
      <c r="BN421" s="17">
        <v>0.10188092213533601</v>
      </c>
      <c r="BO421" s="17">
        <v>5.3228722275291497E-2</v>
      </c>
      <c r="BP421" s="17"/>
      <c r="BQ421" s="17">
        <v>0.108041774222481</v>
      </c>
      <c r="BR421" s="17">
        <v>0.118357627804402</v>
      </c>
      <c r="BS421" s="17"/>
      <c r="BT421" s="17">
        <v>0.100744566299622</v>
      </c>
      <c r="BU421" s="17">
        <v>0.112154510918806</v>
      </c>
      <c r="BV421" s="17">
        <v>0.13843946850694799</v>
      </c>
      <c r="BW421" s="17">
        <v>0.106191258849002</v>
      </c>
      <c r="BX421" s="17">
        <v>0.118315721091688</v>
      </c>
      <c r="BY421" s="17">
        <v>0.14379634341182301</v>
      </c>
    </row>
    <row r="422" spans="2:77" x14ac:dyDescent="0.35">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row>
    <row r="423" spans="2:77" x14ac:dyDescent="0.35">
      <c r="B423" s="6" t="s">
        <v>234</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row>
    <row r="424" spans="2:77" x14ac:dyDescent="0.35">
      <c r="B424" s="24" t="s">
        <v>94</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row>
    <row r="425" spans="2:77" x14ac:dyDescent="0.35">
      <c r="B425" t="s">
        <v>221</v>
      </c>
      <c r="C425" s="17">
        <v>0.398652119039133</v>
      </c>
      <c r="D425" s="17">
        <v>0.39826954201430698</v>
      </c>
      <c r="E425" s="17">
        <v>0.39855984307222198</v>
      </c>
      <c r="F425" s="17"/>
      <c r="G425" s="17">
        <v>0.44884786838153401</v>
      </c>
      <c r="H425" s="17">
        <v>0.42057490530246</v>
      </c>
      <c r="I425" s="17">
        <v>0.44726118184215302</v>
      </c>
      <c r="J425" s="17">
        <v>0.42518731910790603</v>
      </c>
      <c r="K425" s="17">
        <v>0.34326124590667401</v>
      </c>
      <c r="L425" s="17">
        <v>0.32350466807822698</v>
      </c>
      <c r="M425" s="17"/>
      <c r="N425" s="17">
        <v>0.43892785672604601</v>
      </c>
      <c r="O425" s="17">
        <v>0.42503831083306898</v>
      </c>
      <c r="P425" s="17">
        <v>0.34998945064175901</v>
      </c>
      <c r="Q425" s="17">
        <v>0.370908720561412</v>
      </c>
      <c r="R425" s="17"/>
      <c r="S425" s="17">
        <v>0.40199174155107997</v>
      </c>
      <c r="T425" s="17">
        <v>0.39668948564091899</v>
      </c>
      <c r="U425" s="17">
        <v>0.37620391257909003</v>
      </c>
      <c r="V425" s="17">
        <v>0.32860032285200402</v>
      </c>
      <c r="W425" s="17">
        <v>0.39572942840000003</v>
      </c>
      <c r="X425" s="17">
        <v>0.36692992093127802</v>
      </c>
      <c r="Y425" s="17">
        <v>0.38192842481835099</v>
      </c>
      <c r="Z425" s="17">
        <v>0.479030255392767</v>
      </c>
      <c r="AA425" s="17">
        <v>0.43654179924914999</v>
      </c>
      <c r="AB425" s="17">
        <v>0.44523826148130402</v>
      </c>
      <c r="AC425" s="17">
        <v>0.45147437084881997</v>
      </c>
      <c r="AD425" s="17">
        <v>0.33475821768742398</v>
      </c>
      <c r="AE425" s="17"/>
      <c r="AF425" s="17">
        <v>0.29804044743946601</v>
      </c>
      <c r="AG425" s="17">
        <v>0.47948029101744699</v>
      </c>
      <c r="AH425" s="17">
        <v>0.39535596466172801</v>
      </c>
      <c r="AI425" s="17"/>
      <c r="AJ425" s="17">
        <v>0.22982765980473799</v>
      </c>
      <c r="AK425" s="17">
        <v>0.64799595622056705</v>
      </c>
      <c r="AL425" s="17">
        <v>0.45061490909756502</v>
      </c>
      <c r="AM425" s="17">
        <v>0.25366252961857599</v>
      </c>
      <c r="AN425" s="17">
        <v>0.29683657620676002</v>
      </c>
      <c r="AO425" s="17"/>
      <c r="AP425" s="17">
        <v>0.165349136191384</v>
      </c>
      <c r="AQ425" s="17">
        <v>0.68029051689976305</v>
      </c>
      <c r="AR425" s="17">
        <v>0.41261577144970002</v>
      </c>
      <c r="AS425" s="17"/>
      <c r="AT425" s="17">
        <v>0.327874883877534</v>
      </c>
      <c r="AU425" s="17">
        <v>0.40779742553312698</v>
      </c>
      <c r="AV425" s="17">
        <v>0.42423600147714402</v>
      </c>
      <c r="AW425" s="17">
        <v>0.486833782704227</v>
      </c>
      <c r="AX425" s="17">
        <v>0.51281413129525899</v>
      </c>
      <c r="AY425" s="17"/>
      <c r="AZ425" s="17">
        <v>0.424642614691285</v>
      </c>
      <c r="BA425" s="17">
        <v>0.42319386877202902</v>
      </c>
      <c r="BB425" s="17">
        <v>0.39953008625049102</v>
      </c>
      <c r="BC425" s="17">
        <v>0.33036965536777302</v>
      </c>
      <c r="BD425" s="17">
        <v>0.38540593984665</v>
      </c>
      <c r="BE425" s="17"/>
      <c r="BF425" s="17">
        <v>0.390092767205658</v>
      </c>
      <c r="BG425" s="17">
        <v>0.384544530124032</v>
      </c>
      <c r="BH425" s="17">
        <v>0.4279709982362</v>
      </c>
      <c r="BI425" s="17">
        <v>0.424067807341036</v>
      </c>
      <c r="BJ425" s="17"/>
      <c r="BK425" s="17">
        <v>0.46516258565106</v>
      </c>
      <c r="BL425" s="17">
        <v>0.46052590599423299</v>
      </c>
      <c r="BM425" s="17">
        <v>0.39666181770430597</v>
      </c>
      <c r="BN425" s="17">
        <v>0.37414562669674201</v>
      </c>
      <c r="BO425" s="17">
        <v>0.36413786974775902</v>
      </c>
      <c r="BP425" s="17"/>
      <c r="BQ425" s="17">
        <v>0.39570904417790598</v>
      </c>
      <c r="BR425" s="17">
        <v>0.402638275697277</v>
      </c>
      <c r="BS425" s="17"/>
      <c r="BT425" s="17">
        <v>0.34366967863638997</v>
      </c>
      <c r="BU425" s="17">
        <v>0.42621213109651301</v>
      </c>
      <c r="BV425" s="17">
        <v>0.39280760581322</v>
      </c>
      <c r="BW425" s="17">
        <v>0.44483745510471501</v>
      </c>
      <c r="BX425" s="17">
        <v>0.44653382376592798</v>
      </c>
      <c r="BY425" s="17">
        <v>0.44123801383421501</v>
      </c>
    </row>
    <row r="426" spans="2:77" x14ac:dyDescent="0.35">
      <c r="B426" t="s">
        <v>222</v>
      </c>
      <c r="C426" s="17">
        <v>0.108047032554156</v>
      </c>
      <c r="D426" s="17">
        <v>0.12926628811733101</v>
      </c>
      <c r="E426" s="17">
        <v>8.7070894264628898E-2</v>
      </c>
      <c r="F426" s="17"/>
      <c r="G426" s="17">
        <v>0.13433398040285399</v>
      </c>
      <c r="H426" s="17">
        <v>0.147812305133599</v>
      </c>
      <c r="I426" s="17">
        <v>0.109011871023697</v>
      </c>
      <c r="J426" s="17">
        <v>7.5200957003581106E-2</v>
      </c>
      <c r="K426" s="17">
        <v>8.5806609444181697E-2</v>
      </c>
      <c r="L426" s="17">
        <v>9.91339768397584E-2</v>
      </c>
      <c r="M426" s="17"/>
      <c r="N426" s="17">
        <v>0.124360984452074</v>
      </c>
      <c r="O426" s="17">
        <v>9.1614292975324293E-2</v>
      </c>
      <c r="P426" s="17">
        <v>0.112096611744222</v>
      </c>
      <c r="Q426" s="17">
        <v>0.105465810782855</v>
      </c>
      <c r="R426" s="17"/>
      <c r="S426" s="17">
        <v>0.14324325390614501</v>
      </c>
      <c r="T426" s="17">
        <v>0.103315433877191</v>
      </c>
      <c r="U426" s="17">
        <v>0.113167539255959</v>
      </c>
      <c r="V426" s="17">
        <v>0.129922223552211</v>
      </c>
      <c r="W426" s="17">
        <v>0.100668355483854</v>
      </c>
      <c r="X426" s="17">
        <v>0.12198397399923799</v>
      </c>
      <c r="Y426" s="17">
        <v>9.0571807780573596E-2</v>
      </c>
      <c r="Z426" s="17">
        <v>0.106207136428281</v>
      </c>
      <c r="AA426" s="17">
        <v>9.6826585382622593E-2</v>
      </c>
      <c r="AB426" s="17">
        <v>6.6115624922172406E-2</v>
      </c>
      <c r="AC426" s="17">
        <v>9.7919162982839897E-2</v>
      </c>
      <c r="AD426" s="17">
        <v>9.3345910744080496E-2</v>
      </c>
      <c r="AE426" s="17"/>
      <c r="AF426" s="17">
        <v>0.10798263544579501</v>
      </c>
      <c r="AG426" s="17">
        <v>0.10516982796861001</v>
      </c>
      <c r="AH426" s="17">
        <v>0.11311902311779599</v>
      </c>
      <c r="AI426" s="17"/>
      <c r="AJ426" s="17">
        <v>0.120162257678517</v>
      </c>
      <c r="AK426" s="17">
        <v>9.8654520577944604E-2</v>
      </c>
      <c r="AL426" s="17">
        <v>0.13505747095565099</v>
      </c>
      <c r="AM426" s="17">
        <v>0.104515566858032</v>
      </c>
      <c r="AN426" s="17">
        <v>9.7258624684785494E-2</v>
      </c>
      <c r="AO426" s="17"/>
      <c r="AP426" s="17">
        <v>0.15653335122497</v>
      </c>
      <c r="AQ426" s="17">
        <v>9.9562785502320006E-2</v>
      </c>
      <c r="AR426" s="17">
        <v>0.14751760768171199</v>
      </c>
      <c r="AS426" s="17"/>
      <c r="AT426" s="17">
        <v>0.10789603754117499</v>
      </c>
      <c r="AU426" s="17">
        <v>9.4553608417441398E-2</v>
      </c>
      <c r="AV426" s="17">
        <v>0.11572290957284601</v>
      </c>
      <c r="AW426" s="17">
        <v>0.129420200805617</v>
      </c>
      <c r="AX426" s="17">
        <v>0.134509235298654</v>
      </c>
      <c r="AY426" s="17"/>
      <c r="AZ426" s="17">
        <v>0.121280946540131</v>
      </c>
      <c r="BA426" s="17">
        <v>0.108470602548914</v>
      </c>
      <c r="BB426" s="17">
        <v>9.6957365609759705E-2</v>
      </c>
      <c r="BC426" s="17">
        <v>0.10034503494663199</v>
      </c>
      <c r="BD426" s="17">
        <v>7.7197056012245094E-2</v>
      </c>
      <c r="BE426" s="17"/>
      <c r="BF426" s="17">
        <v>9.8325232158886902E-2</v>
      </c>
      <c r="BG426" s="17">
        <v>0.116050081725772</v>
      </c>
      <c r="BH426" s="17">
        <v>0.104353971311014</v>
      </c>
      <c r="BI426" s="17">
        <v>0.11538047111308899</v>
      </c>
      <c r="BJ426" s="17"/>
      <c r="BK426" s="17">
        <v>6.2278272483561603E-2</v>
      </c>
      <c r="BL426" s="17">
        <v>6.2526896378067506E-2</v>
      </c>
      <c r="BM426" s="17">
        <v>9.8367368434251201E-2</v>
      </c>
      <c r="BN426" s="17">
        <v>0.13711819851957799</v>
      </c>
      <c r="BO426" s="17">
        <v>0.13457058863075699</v>
      </c>
      <c r="BP426" s="17"/>
      <c r="BQ426" s="17">
        <v>0.113507105599015</v>
      </c>
      <c r="BR426" s="17">
        <v>0.10065180560683799</v>
      </c>
      <c r="BS426" s="17"/>
      <c r="BT426" s="17">
        <v>0.107959009286365</v>
      </c>
      <c r="BU426" s="17">
        <v>0.112067490182712</v>
      </c>
      <c r="BV426" s="17">
        <v>9.6920506356568306E-2</v>
      </c>
      <c r="BW426" s="17">
        <v>0.112340371564028</v>
      </c>
      <c r="BX426" s="17">
        <v>0.11503193368088301</v>
      </c>
      <c r="BY426" s="17">
        <v>6.0922142445604399E-2</v>
      </c>
    </row>
    <row r="427" spans="2:77" x14ac:dyDescent="0.35">
      <c r="B427" t="s">
        <v>223</v>
      </c>
      <c r="C427" s="17">
        <v>0.1070348779688</v>
      </c>
      <c r="D427" s="17">
        <v>0.116526536785378</v>
      </c>
      <c r="E427" s="17">
        <v>9.8446519453959699E-2</v>
      </c>
      <c r="F427" s="17"/>
      <c r="G427" s="17">
        <v>0.13449843286393701</v>
      </c>
      <c r="H427" s="17">
        <v>0.11400980051484499</v>
      </c>
      <c r="I427" s="17">
        <v>0.111806491163572</v>
      </c>
      <c r="J427" s="17">
        <v>9.2027630696202595E-2</v>
      </c>
      <c r="K427" s="17">
        <v>7.7103993295119994E-2</v>
      </c>
      <c r="L427" s="17">
        <v>0.111442661909448</v>
      </c>
      <c r="M427" s="17"/>
      <c r="N427" s="17">
        <v>0.110435895242511</v>
      </c>
      <c r="O427" s="17">
        <v>0.10093631519306499</v>
      </c>
      <c r="P427" s="17">
        <v>0.119832347062217</v>
      </c>
      <c r="Q427" s="17">
        <v>9.5911215087222598E-2</v>
      </c>
      <c r="R427" s="17"/>
      <c r="S427" s="17">
        <v>0.121161342247538</v>
      </c>
      <c r="T427" s="17">
        <v>9.04561957785531E-2</v>
      </c>
      <c r="U427" s="17">
        <v>0.105038658221369</v>
      </c>
      <c r="V427" s="17">
        <v>0.13074234649401001</v>
      </c>
      <c r="W427" s="17">
        <v>0.13825118279904</v>
      </c>
      <c r="X427" s="17">
        <v>0.13648162420930099</v>
      </c>
      <c r="Y427" s="17">
        <v>9.5802664661001499E-2</v>
      </c>
      <c r="Z427" s="17">
        <v>0.103560247345759</v>
      </c>
      <c r="AA427" s="17">
        <v>9.0262150186731394E-2</v>
      </c>
      <c r="AB427" s="17">
        <v>6.2255125106105098E-2</v>
      </c>
      <c r="AC427" s="17">
        <v>0.102441318727682</v>
      </c>
      <c r="AD427" s="17">
        <v>0.12398302326907</v>
      </c>
      <c r="AE427" s="17"/>
      <c r="AF427" s="17">
        <v>0.12406167688028601</v>
      </c>
      <c r="AG427" s="17">
        <v>0.102414258928387</v>
      </c>
      <c r="AH427" s="17">
        <v>7.6013245113511402E-2</v>
      </c>
      <c r="AI427" s="17"/>
      <c r="AJ427" s="17">
        <v>0.197929674376979</v>
      </c>
      <c r="AK427" s="17">
        <v>5.0838502905425999E-2</v>
      </c>
      <c r="AL427" s="17">
        <v>6.5319548190670998E-2</v>
      </c>
      <c r="AM427" s="17">
        <v>7.3805625828146398E-2</v>
      </c>
      <c r="AN427" s="17">
        <v>7.0153974140886005E-2</v>
      </c>
      <c r="AO427" s="17"/>
      <c r="AP427" s="17">
        <v>0.33886976114887601</v>
      </c>
      <c r="AQ427" s="17">
        <v>4.5994275527837303E-2</v>
      </c>
      <c r="AR427" s="17">
        <v>8.5308351545021796E-2</v>
      </c>
      <c r="AS427" s="17"/>
      <c r="AT427" s="17">
        <v>0.107838640922305</v>
      </c>
      <c r="AU427" s="17">
        <v>0.10616621642432</v>
      </c>
      <c r="AV427" s="17">
        <v>9.8798978465873599E-2</v>
      </c>
      <c r="AW427" s="17">
        <v>0.118395110020612</v>
      </c>
      <c r="AX427" s="17">
        <v>5.7535472294939598E-2</v>
      </c>
      <c r="AY427" s="17"/>
      <c r="AZ427" s="17">
        <v>0.12222613546899</v>
      </c>
      <c r="BA427" s="17">
        <v>0.10108311190062499</v>
      </c>
      <c r="BB427" s="17">
        <v>0.13985627154748401</v>
      </c>
      <c r="BC427" s="17">
        <v>0.102866395041406</v>
      </c>
      <c r="BD427" s="17">
        <v>5.3854687449244099E-2</v>
      </c>
      <c r="BE427" s="17"/>
      <c r="BF427" s="17">
        <v>8.83149894993384E-2</v>
      </c>
      <c r="BG427" s="17">
        <v>0.10932329592970801</v>
      </c>
      <c r="BH427" s="17">
        <v>0.121423666835031</v>
      </c>
      <c r="BI427" s="17">
        <v>0.12191436269571999</v>
      </c>
      <c r="BJ427" s="17"/>
      <c r="BK427" s="17">
        <v>8.7972953931418796E-2</v>
      </c>
      <c r="BL427" s="17">
        <v>6.9512486778015095E-2</v>
      </c>
      <c r="BM427" s="17">
        <v>9.7516601087821397E-2</v>
      </c>
      <c r="BN427" s="17">
        <v>0.109653870434557</v>
      </c>
      <c r="BO427" s="17">
        <v>0.23467384399595101</v>
      </c>
      <c r="BP427" s="17"/>
      <c r="BQ427" s="17">
        <v>0.11052816927426</v>
      </c>
      <c r="BR427" s="17">
        <v>0.102303497676867</v>
      </c>
      <c r="BS427" s="17"/>
      <c r="BT427" s="17">
        <v>0.112357104573074</v>
      </c>
      <c r="BU427" s="17">
        <v>9.7176978060559902E-2</v>
      </c>
      <c r="BV427" s="17">
        <v>0.11554646606572801</v>
      </c>
      <c r="BW427" s="17">
        <v>0.105193163796201</v>
      </c>
      <c r="BX427" s="17">
        <v>0.111749777151418</v>
      </c>
      <c r="BY427" s="17">
        <v>9.10614484900263E-2</v>
      </c>
    </row>
    <row r="428" spans="2:77" x14ac:dyDescent="0.35">
      <c r="B428" t="s">
        <v>224</v>
      </c>
      <c r="C428" s="17">
        <v>0.28419235423344202</v>
      </c>
      <c r="D428" s="17">
        <v>0.28180807932527602</v>
      </c>
      <c r="E428" s="17">
        <v>0.285880938168528</v>
      </c>
      <c r="F428" s="17"/>
      <c r="G428" s="17">
        <v>0.17176787169313901</v>
      </c>
      <c r="H428" s="17">
        <v>0.22477223879573399</v>
      </c>
      <c r="I428" s="17">
        <v>0.256615144673425</v>
      </c>
      <c r="J428" s="17">
        <v>0.28147200848577802</v>
      </c>
      <c r="K428" s="17">
        <v>0.38716762424222301</v>
      </c>
      <c r="L428" s="17">
        <v>0.36294155184870402</v>
      </c>
      <c r="M428" s="17"/>
      <c r="N428" s="17">
        <v>0.23577804157609</v>
      </c>
      <c r="O428" s="17">
        <v>0.278131094844697</v>
      </c>
      <c r="P428" s="17">
        <v>0.32478738526983197</v>
      </c>
      <c r="Q428" s="17">
        <v>0.30720238763547802</v>
      </c>
      <c r="R428" s="17"/>
      <c r="S428" s="17">
        <v>0.23143235843721299</v>
      </c>
      <c r="T428" s="17">
        <v>0.298109622888799</v>
      </c>
      <c r="U428" s="17">
        <v>0.30740159594317701</v>
      </c>
      <c r="V428" s="17">
        <v>0.31524398770942502</v>
      </c>
      <c r="W428" s="17">
        <v>0.26768033236306998</v>
      </c>
      <c r="X428" s="17">
        <v>0.26851086086864401</v>
      </c>
      <c r="Y428" s="17">
        <v>0.326579152017898</v>
      </c>
      <c r="Z428" s="17">
        <v>0.21696732587876599</v>
      </c>
      <c r="AA428" s="17">
        <v>0.26964016821470999</v>
      </c>
      <c r="AB428" s="17">
        <v>0.30968425036995101</v>
      </c>
      <c r="AC428" s="17">
        <v>0.27382815961062001</v>
      </c>
      <c r="AD428" s="17">
        <v>0.371094665524136</v>
      </c>
      <c r="AE428" s="17"/>
      <c r="AF428" s="17">
        <v>0.37509688466562002</v>
      </c>
      <c r="AG428" s="17">
        <v>0.22729837511202</v>
      </c>
      <c r="AH428" s="17">
        <v>0.26400395573130903</v>
      </c>
      <c r="AI428" s="17"/>
      <c r="AJ428" s="17">
        <v>0.355191888215727</v>
      </c>
      <c r="AK428" s="17">
        <v>0.14000049772315901</v>
      </c>
      <c r="AL428" s="17">
        <v>0.26543299145777899</v>
      </c>
      <c r="AM428" s="17">
        <v>0.53148434482201401</v>
      </c>
      <c r="AN428" s="17">
        <v>0.34426690406042998</v>
      </c>
      <c r="AO428" s="17"/>
      <c r="AP428" s="17">
        <v>0.26059086606551901</v>
      </c>
      <c r="AQ428" s="17">
        <v>0.108008982189127</v>
      </c>
      <c r="AR428" s="17">
        <v>0.27848130662105097</v>
      </c>
      <c r="AS428" s="17"/>
      <c r="AT428" s="17">
        <v>0.338498187825997</v>
      </c>
      <c r="AU428" s="17">
        <v>0.28541135809449197</v>
      </c>
      <c r="AV428" s="17">
        <v>0.25974583904106902</v>
      </c>
      <c r="AW428" s="17">
        <v>0.20478027355560099</v>
      </c>
      <c r="AX428" s="17">
        <v>0.26505328337676998</v>
      </c>
      <c r="AY428" s="17"/>
      <c r="AZ428" s="17">
        <v>0.25628277862655502</v>
      </c>
      <c r="BA428" s="17">
        <v>0.247346478725716</v>
      </c>
      <c r="BB428" s="17">
        <v>0.20674395645608501</v>
      </c>
      <c r="BC428" s="17">
        <v>0.36767079571315098</v>
      </c>
      <c r="BD428" s="17">
        <v>0.32462299458570398</v>
      </c>
      <c r="BE428" s="17"/>
      <c r="BF428" s="17">
        <v>0.30906808770932198</v>
      </c>
      <c r="BG428" s="17">
        <v>0.28325149128944099</v>
      </c>
      <c r="BH428" s="17">
        <v>0.272482306801134</v>
      </c>
      <c r="BI428" s="17">
        <v>0.246851230759005</v>
      </c>
      <c r="BJ428" s="17"/>
      <c r="BK428" s="17">
        <v>0.29000690889632902</v>
      </c>
      <c r="BL428" s="17">
        <v>0.31565121243855998</v>
      </c>
      <c r="BM428" s="17">
        <v>0.28793220264302299</v>
      </c>
      <c r="BN428" s="17">
        <v>0.28356435522047602</v>
      </c>
      <c r="BO428" s="17">
        <v>0.19587680524555101</v>
      </c>
      <c r="BP428" s="17"/>
      <c r="BQ428" s="17">
        <v>0.28175857172074997</v>
      </c>
      <c r="BR428" s="17">
        <v>0.28748871563262002</v>
      </c>
      <c r="BS428" s="17"/>
      <c r="BT428" s="17">
        <v>0.33560874056430601</v>
      </c>
      <c r="BU428" s="17">
        <v>0.26154000894755702</v>
      </c>
      <c r="BV428" s="17">
        <v>0.25447976937481598</v>
      </c>
      <c r="BW428" s="17">
        <v>0.24851557602352201</v>
      </c>
      <c r="BX428" s="17">
        <v>0.24512125771240201</v>
      </c>
      <c r="BY428" s="17">
        <v>0.26572690902183999</v>
      </c>
    </row>
    <row r="429" spans="2:77" x14ac:dyDescent="0.35">
      <c r="B429" t="s">
        <v>145</v>
      </c>
      <c r="C429" s="17">
        <v>0.102073616204469</v>
      </c>
      <c r="D429" s="17">
        <v>7.4129553757708605E-2</v>
      </c>
      <c r="E429" s="17">
        <v>0.13004180504066201</v>
      </c>
      <c r="F429" s="17"/>
      <c r="G429" s="17">
        <v>0.110551846658536</v>
      </c>
      <c r="H429" s="17">
        <v>9.2830750253361502E-2</v>
      </c>
      <c r="I429" s="17">
        <v>7.5305311297153302E-2</v>
      </c>
      <c r="J429" s="17">
        <v>0.12611208470653201</v>
      </c>
      <c r="K429" s="17">
        <v>0.106660527111801</v>
      </c>
      <c r="L429" s="17">
        <v>0.102977141323863</v>
      </c>
      <c r="M429" s="17"/>
      <c r="N429" s="17">
        <v>9.0497222003279795E-2</v>
      </c>
      <c r="O429" s="17">
        <v>0.104279986153843</v>
      </c>
      <c r="P429" s="17">
        <v>9.3294205281969994E-2</v>
      </c>
      <c r="Q429" s="17">
        <v>0.12051186593303199</v>
      </c>
      <c r="R429" s="17"/>
      <c r="S429" s="17">
        <v>0.102171303858024</v>
      </c>
      <c r="T429" s="17">
        <v>0.11142926181453799</v>
      </c>
      <c r="U429" s="17">
        <v>9.8188294000404894E-2</v>
      </c>
      <c r="V429" s="17">
        <v>9.5491119392350707E-2</v>
      </c>
      <c r="W429" s="17">
        <v>9.7670700954036696E-2</v>
      </c>
      <c r="X429" s="17">
        <v>0.106093619991538</v>
      </c>
      <c r="Y429" s="17">
        <v>0.105117950722176</v>
      </c>
      <c r="Z429" s="17">
        <v>9.4235034954427796E-2</v>
      </c>
      <c r="AA429" s="17">
        <v>0.106729296966787</v>
      </c>
      <c r="AB429" s="17">
        <v>0.116706738120468</v>
      </c>
      <c r="AC429" s="17">
        <v>7.4336987830037698E-2</v>
      </c>
      <c r="AD429" s="17">
        <v>7.6818182775289304E-2</v>
      </c>
      <c r="AE429" s="17"/>
      <c r="AF429" s="17">
        <v>9.4818355568833002E-2</v>
      </c>
      <c r="AG429" s="17">
        <v>8.5637246973535697E-2</v>
      </c>
      <c r="AH429" s="17">
        <v>0.151507811375656</v>
      </c>
      <c r="AI429" s="17"/>
      <c r="AJ429" s="17">
        <v>9.6888519924038602E-2</v>
      </c>
      <c r="AK429" s="17">
        <v>6.2510522572903404E-2</v>
      </c>
      <c r="AL429" s="17">
        <v>8.3575080298333798E-2</v>
      </c>
      <c r="AM429" s="17">
        <v>3.65319328732309E-2</v>
      </c>
      <c r="AN429" s="17">
        <v>0.191483920907139</v>
      </c>
      <c r="AO429" s="17"/>
      <c r="AP429" s="17">
        <v>7.8656885369251306E-2</v>
      </c>
      <c r="AQ429" s="17">
        <v>6.6143439880952906E-2</v>
      </c>
      <c r="AR429" s="17">
        <v>7.6076962702515002E-2</v>
      </c>
      <c r="AS429" s="17"/>
      <c r="AT429" s="17">
        <v>0.11789224983299</v>
      </c>
      <c r="AU429" s="17">
        <v>0.10607139153061899</v>
      </c>
      <c r="AV429" s="17">
        <v>0.101496271443067</v>
      </c>
      <c r="AW429" s="17">
        <v>6.0570632913942699E-2</v>
      </c>
      <c r="AX429" s="17">
        <v>3.0087877734376899E-2</v>
      </c>
      <c r="AY429" s="17"/>
      <c r="AZ429" s="17">
        <v>7.5567524673039205E-2</v>
      </c>
      <c r="BA429" s="17">
        <v>0.119905938052716</v>
      </c>
      <c r="BB429" s="17">
        <v>0.156912320136181</v>
      </c>
      <c r="BC429" s="17">
        <v>9.8748118931037396E-2</v>
      </c>
      <c r="BD429" s="17">
        <v>0.158919322106157</v>
      </c>
      <c r="BE429" s="17"/>
      <c r="BF429" s="17">
        <v>0.114198923426795</v>
      </c>
      <c r="BG429" s="17">
        <v>0.106830600931047</v>
      </c>
      <c r="BH429" s="17">
        <v>7.3769056816620604E-2</v>
      </c>
      <c r="BI429" s="17">
        <v>9.1786128091150804E-2</v>
      </c>
      <c r="BJ429" s="17"/>
      <c r="BK429" s="17">
        <v>9.4579279037630207E-2</v>
      </c>
      <c r="BL429" s="17">
        <v>9.1783498411124695E-2</v>
      </c>
      <c r="BM429" s="17">
        <v>0.119522010130599</v>
      </c>
      <c r="BN429" s="17">
        <v>9.5517949128647403E-2</v>
      </c>
      <c r="BO429" s="17">
        <v>7.0740892379981601E-2</v>
      </c>
      <c r="BP429" s="17"/>
      <c r="BQ429" s="17">
        <v>9.84971092280683E-2</v>
      </c>
      <c r="BR429" s="17">
        <v>0.106917705386398</v>
      </c>
      <c r="BS429" s="17"/>
      <c r="BT429" s="17">
        <v>0.100405466939864</v>
      </c>
      <c r="BU429" s="17">
        <v>0.103003391712659</v>
      </c>
      <c r="BV429" s="17">
        <v>0.14024565238966699</v>
      </c>
      <c r="BW429" s="17">
        <v>8.9113433511533502E-2</v>
      </c>
      <c r="BX429" s="17">
        <v>8.1563207689367895E-2</v>
      </c>
      <c r="BY429" s="17">
        <v>0.14105148620831401</v>
      </c>
    </row>
    <row r="430" spans="2:77" x14ac:dyDescent="0.35">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row>
    <row r="431" spans="2:77" x14ac:dyDescent="0.35">
      <c r="B431" s="6" t="s">
        <v>235</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row>
    <row r="432" spans="2:77" x14ac:dyDescent="0.35">
      <c r="B432" s="24" t="s">
        <v>94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row>
    <row r="433" spans="2:77" x14ac:dyDescent="0.35">
      <c r="B433" t="s">
        <v>221</v>
      </c>
      <c r="C433" s="17">
        <v>0.314428500240785</v>
      </c>
      <c r="D433" s="17">
        <v>0.30080536404650299</v>
      </c>
      <c r="E433" s="17">
        <v>0.327231819579127</v>
      </c>
      <c r="F433" s="17"/>
      <c r="G433" s="17">
        <v>0.40361043369910399</v>
      </c>
      <c r="H433" s="17">
        <v>0.37861744044222501</v>
      </c>
      <c r="I433" s="17">
        <v>0.38310831299895498</v>
      </c>
      <c r="J433" s="17">
        <v>0.32439365189264202</v>
      </c>
      <c r="K433" s="17">
        <v>0.237214875271965</v>
      </c>
      <c r="L433" s="17">
        <v>0.19088085315148201</v>
      </c>
      <c r="M433" s="17"/>
      <c r="N433" s="17">
        <v>0.29563017732122798</v>
      </c>
      <c r="O433" s="17">
        <v>0.32205800780411298</v>
      </c>
      <c r="P433" s="17">
        <v>0.326664045721964</v>
      </c>
      <c r="Q433" s="17">
        <v>0.31703732448449801</v>
      </c>
      <c r="R433" s="17"/>
      <c r="S433" s="17">
        <v>0.29567674193347099</v>
      </c>
      <c r="T433" s="17">
        <v>0.27986112481312603</v>
      </c>
      <c r="U433" s="17">
        <v>0.289928352320516</v>
      </c>
      <c r="V433" s="17">
        <v>0.22877315304863099</v>
      </c>
      <c r="W433" s="17">
        <v>0.32477235788016701</v>
      </c>
      <c r="X433" s="17">
        <v>0.33835096920666802</v>
      </c>
      <c r="Y433" s="17">
        <v>0.316219230117816</v>
      </c>
      <c r="Z433" s="17">
        <v>0.38556736691789201</v>
      </c>
      <c r="AA433" s="17">
        <v>0.35307341556031102</v>
      </c>
      <c r="AB433" s="17">
        <v>0.34275638529581198</v>
      </c>
      <c r="AC433" s="17">
        <v>0.385979486559272</v>
      </c>
      <c r="AD433" s="17">
        <v>0.33305187813144699</v>
      </c>
      <c r="AE433" s="17"/>
      <c r="AF433" s="17">
        <v>0.240293518449993</v>
      </c>
      <c r="AG433" s="17">
        <v>0.36002030355620501</v>
      </c>
      <c r="AH433" s="17">
        <v>0.33102905444833702</v>
      </c>
      <c r="AI433" s="17"/>
      <c r="AJ433" s="17">
        <v>0.16016454205223199</v>
      </c>
      <c r="AK433" s="17">
        <v>0.53719573556434697</v>
      </c>
      <c r="AL433" s="17">
        <v>0.25240897437576598</v>
      </c>
      <c r="AM433" s="17">
        <v>0.159871002842563</v>
      </c>
      <c r="AN433" s="17">
        <v>0.26864480316445599</v>
      </c>
      <c r="AO433" s="17"/>
      <c r="AP433" s="17">
        <v>0.119876398039221</v>
      </c>
      <c r="AQ433" s="17">
        <v>0.56746181497864301</v>
      </c>
      <c r="AR433" s="17">
        <v>0.26524794646182098</v>
      </c>
      <c r="AS433" s="17"/>
      <c r="AT433" s="17">
        <v>0.280634948257312</v>
      </c>
      <c r="AU433" s="17">
        <v>0.351191046101891</v>
      </c>
      <c r="AV433" s="17">
        <v>0.310486362301719</v>
      </c>
      <c r="AW433" s="17">
        <v>0.36895001519549903</v>
      </c>
      <c r="AX433" s="17">
        <v>0.27343082013351699</v>
      </c>
      <c r="AY433" s="17"/>
      <c r="AZ433" s="17">
        <v>0.34911405145181001</v>
      </c>
      <c r="BA433" s="17">
        <v>0.35873122879616198</v>
      </c>
      <c r="BB433" s="17">
        <v>0.358741231237245</v>
      </c>
      <c r="BC433" s="17">
        <v>0.188736215844448</v>
      </c>
      <c r="BD433" s="17">
        <v>0.32051999933229802</v>
      </c>
      <c r="BE433" s="17"/>
      <c r="BF433" s="17">
        <v>0.325995478698835</v>
      </c>
      <c r="BG433" s="17">
        <v>0.318107207023821</v>
      </c>
      <c r="BH433" s="17">
        <v>0.326547830996469</v>
      </c>
      <c r="BI433" s="17">
        <v>0.280548327271812</v>
      </c>
      <c r="BJ433" s="17"/>
      <c r="BK433" s="17">
        <v>0.40511649111479903</v>
      </c>
      <c r="BL433" s="17">
        <v>0.38311761568698199</v>
      </c>
      <c r="BM433" s="17">
        <v>0.333075825318775</v>
      </c>
      <c r="BN433" s="17">
        <v>0.26474984929627599</v>
      </c>
      <c r="BO433" s="17">
        <v>0.27267401932961199</v>
      </c>
      <c r="BP433" s="17"/>
      <c r="BQ433" s="17">
        <v>0.30724858638416902</v>
      </c>
      <c r="BR433" s="17">
        <v>0.32415311234681699</v>
      </c>
      <c r="BS433" s="17"/>
      <c r="BT433" s="17">
        <v>0.22274863207984599</v>
      </c>
      <c r="BU433" s="17">
        <v>0.346537933529729</v>
      </c>
      <c r="BV433" s="17">
        <v>0.32966025700278101</v>
      </c>
      <c r="BW433" s="17">
        <v>0.40292128573091401</v>
      </c>
      <c r="BX433" s="17">
        <v>0.39770721724812802</v>
      </c>
      <c r="BY433" s="17">
        <v>0.34310280463078102</v>
      </c>
    </row>
    <row r="434" spans="2:77" x14ac:dyDescent="0.35">
      <c r="B434" t="s">
        <v>222</v>
      </c>
      <c r="C434" s="17">
        <v>9.6127695575746103E-2</v>
      </c>
      <c r="D434" s="17">
        <v>0.10802290642166699</v>
      </c>
      <c r="E434" s="17">
        <v>8.4638395195147903E-2</v>
      </c>
      <c r="F434" s="17"/>
      <c r="G434" s="17">
        <v>0.134911233229636</v>
      </c>
      <c r="H434" s="17">
        <v>0.124974001273062</v>
      </c>
      <c r="I434" s="17">
        <v>0.122006216555942</v>
      </c>
      <c r="J434" s="17">
        <v>5.9572302173451698E-2</v>
      </c>
      <c r="K434" s="17">
        <v>6.9261675704046996E-2</v>
      </c>
      <c r="L434" s="17">
        <v>7.3661652220619003E-2</v>
      </c>
      <c r="M434" s="17"/>
      <c r="N434" s="17">
        <v>0.108212763094422</v>
      </c>
      <c r="O434" s="17">
        <v>8.7138529046549396E-2</v>
      </c>
      <c r="P434" s="17">
        <v>8.2839761444315096E-2</v>
      </c>
      <c r="Q434" s="17">
        <v>0.10362995656667</v>
      </c>
      <c r="R434" s="17"/>
      <c r="S434" s="17">
        <v>0.162839471976749</v>
      </c>
      <c r="T434" s="17">
        <v>8.8303420089200793E-2</v>
      </c>
      <c r="U434" s="17">
        <v>7.8585515748162693E-2</v>
      </c>
      <c r="V434" s="17">
        <v>0.113743067087024</v>
      </c>
      <c r="W434" s="17">
        <v>0.10267569706565401</v>
      </c>
      <c r="X434" s="17">
        <v>5.7558220665198299E-2</v>
      </c>
      <c r="Y434" s="17">
        <v>8.4187128450703197E-2</v>
      </c>
      <c r="Z434" s="17">
        <v>8.0907728399921303E-2</v>
      </c>
      <c r="AA434" s="17">
        <v>0.103143743817027</v>
      </c>
      <c r="AB434" s="17">
        <v>7.39560269246506E-2</v>
      </c>
      <c r="AC434" s="17">
        <v>6.7053932763116303E-2</v>
      </c>
      <c r="AD434" s="17">
        <v>5.4452630796622797E-2</v>
      </c>
      <c r="AE434" s="17"/>
      <c r="AF434" s="17">
        <v>8.59898386181948E-2</v>
      </c>
      <c r="AG434" s="17">
        <v>9.8065135794361602E-2</v>
      </c>
      <c r="AH434" s="17">
        <v>0.111278970379069</v>
      </c>
      <c r="AI434" s="17"/>
      <c r="AJ434" s="17">
        <v>8.6244024371177799E-2</v>
      </c>
      <c r="AK434" s="17">
        <v>0.109087454786813</v>
      </c>
      <c r="AL434" s="17">
        <v>0.16231341285336701</v>
      </c>
      <c r="AM434" s="17">
        <v>3.2648918737256803E-2</v>
      </c>
      <c r="AN434" s="17">
        <v>9.3189429189077896E-2</v>
      </c>
      <c r="AO434" s="17"/>
      <c r="AP434" s="17">
        <v>0.10951670604734</v>
      </c>
      <c r="AQ434" s="17">
        <v>0.10704803915250501</v>
      </c>
      <c r="AR434" s="17">
        <v>0.16119742670356299</v>
      </c>
      <c r="AS434" s="17"/>
      <c r="AT434" s="17">
        <v>8.0192796740819902E-2</v>
      </c>
      <c r="AU434" s="17">
        <v>9.3951701300687293E-2</v>
      </c>
      <c r="AV434" s="17">
        <v>9.8963204980112005E-2</v>
      </c>
      <c r="AW434" s="17">
        <v>0.118733480658827</v>
      </c>
      <c r="AX434" s="17">
        <v>0.143361534159934</v>
      </c>
      <c r="AY434" s="17"/>
      <c r="AZ434" s="17">
        <v>0.11227805298186</v>
      </c>
      <c r="BA434" s="17">
        <v>8.3087170276612193E-2</v>
      </c>
      <c r="BB434" s="17">
        <v>0.13414574728293099</v>
      </c>
      <c r="BC434" s="17">
        <v>7.7766684423493299E-2</v>
      </c>
      <c r="BD434" s="17">
        <v>7.3391602698792399E-2</v>
      </c>
      <c r="BE434" s="17"/>
      <c r="BF434" s="17">
        <v>9.3513852018919805E-2</v>
      </c>
      <c r="BG434" s="17">
        <v>9.8647889711695802E-2</v>
      </c>
      <c r="BH434" s="17">
        <v>9.7164044514906095E-2</v>
      </c>
      <c r="BI434" s="17">
        <v>0.108581172776113</v>
      </c>
      <c r="BJ434" s="17"/>
      <c r="BK434" s="17">
        <v>6.7935685510123606E-2</v>
      </c>
      <c r="BL434" s="17">
        <v>7.7989867452631798E-2</v>
      </c>
      <c r="BM434" s="17">
        <v>8.6262262188362401E-2</v>
      </c>
      <c r="BN434" s="17">
        <v>0.10901665856232</v>
      </c>
      <c r="BO434" s="17">
        <v>0.13573523826470699</v>
      </c>
      <c r="BP434" s="17"/>
      <c r="BQ434" s="17">
        <v>9.9663373549762901E-2</v>
      </c>
      <c r="BR434" s="17">
        <v>9.1338905972445303E-2</v>
      </c>
      <c r="BS434" s="17"/>
      <c r="BT434" s="17">
        <v>8.6255275585313596E-2</v>
      </c>
      <c r="BU434" s="17">
        <v>0.103873571466576</v>
      </c>
      <c r="BV434" s="17">
        <v>0.103840555145104</v>
      </c>
      <c r="BW434" s="17">
        <v>0.116819678550418</v>
      </c>
      <c r="BX434" s="17">
        <v>0.102402383638275</v>
      </c>
      <c r="BY434" s="17">
        <v>6.0648003614593202E-2</v>
      </c>
    </row>
    <row r="435" spans="2:77" x14ac:dyDescent="0.35">
      <c r="B435" t="s">
        <v>223</v>
      </c>
      <c r="C435" s="17">
        <v>0.21497345566284901</v>
      </c>
      <c r="D435" s="17">
        <v>0.25831929491886702</v>
      </c>
      <c r="E435" s="17">
        <v>0.172983073996888</v>
      </c>
      <c r="F435" s="17"/>
      <c r="G435" s="17">
        <v>0.14874695392950699</v>
      </c>
      <c r="H435" s="17">
        <v>0.170734364250443</v>
      </c>
      <c r="I435" s="17">
        <v>0.165853262996662</v>
      </c>
      <c r="J435" s="17">
        <v>0.221709912167946</v>
      </c>
      <c r="K435" s="17">
        <v>0.24804139803379799</v>
      </c>
      <c r="L435" s="17">
        <v>0.30713711157560097</v>
      </c>
      <c r="M435" s="17"/>
      <c r="N435" s="17">
        <v>0.29096948061706102</v>
      </c>
      <c r="O435" s="17">
        <v>0.21566704112122501</v>
      </c>
      <c r="P435" s="17">
        <v>0.19405180816488601</v>
      </c>
      <c r="Q435" s="17">
        <v>0.14761396827265599</v>
      </c>
      <c r="R435" s="17"/>
      <c r="S435" s="17">
        <v>0.225882140023592</v>
      </c>
      <c r="T435" s="17">
        <v>0.21909594146025299</v>
      </c>
      <c r="U435" s="17">
        <v>0.20250842783629799</v>
      </c>
      <c r="V435" s="17">
        <v>0.249585495644011</v>
      </c>
      <c r="W435" s="17">
        <v>0.21591542291952701</v>
      </c>
      <c r="X435" s="17">
        <v>0.267249198995963</v>
      </c>
      <c r="Y435" s="17">
        <v>0.22252307954022399</v>
      </c>
      <c r="Z435" s="17">
        <v>0.21546856002886899</v>
      </c>
      <c r="AA435" s="17">
        <v>0.20221785552882501</v>
      </c>
      <c r="AB435" s="17">
        <v>0.15015624459068</v>
      </c>
      <c r="AC435" s="17">
        <v>0.19510119661519601</v>
      </c>
      <c r="AD435" s="17">
        <v>0.169949330548577</v>
      </c>
      <c r="AE435" s="17"/>
      <c r="AF435" s="17">
        <v>0.26329806196052702</v>
      </c>
      <c r="AG435" s="17">
        <v>0.21338943463082299</v>
      </c>
      <c r="AH435" s="17">
        <v>0.13851591893451701</v>
      </c>
      <c r="AI435" s="17"/>
      <c r="AJ435" s="17">
        <v>0.38480781027720901</v>
      </c>
      <c r="AK435" s="17">
        <v>0.107249942969906</v>
      </c>
      <c r="AL435" s="17">
        <v>0.19418686501121499</v>
      </c>
      <c r="AM435" s="17">
        <v>0.25971832580644599</v>
      </c>
      <c r="AN435" s="17">
        <v>0.114928982089856</v>
      </c>
      <c r="AO435" s="17"/>
      <c r="AP435" s="17">
        <v>0.53570745322797297</v>
      </c>
      <c r="AQ435" s="17">
        <v>0.11549825449018999</v>
      </c>
      <c r="AR435" s="17">
        <v>0.17723370554055101</v>
      </c>
      <c r="AS435" s="17"/>
      <c r="AT435" s="17">
        <v>0.21682771416581001</v>
      </c>
      <c r="AU435" s="17">
        <v>0.189284699336639</v>
      </c>
      <c r="AV435" s="17">
        <v>0.215084961666757</v>
      </c>
      <c r="AW435" s="17">
        <v>0.22788923588579399</v>
      </c>
      <c r="AX435" s="17">
        <v>0.33150788041316098</v>
      </c>
      <c r="AY435" s="17"/>
      <c r="AZ435" s="17">
        <v>0.22670540396974001</v>
      </c>
      <c r="BA435" s="17">
        <v>0.168730386337785</v>
      </c>
      <c r="BB435" s="17">
        <v>0.16683221578601501</v>
      </c>
      <c r="BC435" s="17">
        <v>0.290819693416626</v>
      </c>
      <c r="BD435" s="17">
        <v>0.126809499338111</v>
      </c>
      <c r="BE435" s="17"/>
      <c r="BF435" s="17">
        <v>0.150545972910369</v>
      </c>
      <c r="BG435" s="17">
        <v>0.20202859639448101</v>
      </c>
      <c r="BH435" s="17">
        <v>0.22046315495320401</v>
      </c>
      <c r="BI435" s="17">
        <v>0.32921388687452202</v>
      </c>
      <c r="BJ435" s="17"/>
      <c r="BK435" s="17">
        <v>0.14093861630819901</v>
      </c>
      <c r="BL435" s="17">
        <v>0.108347944960273</v>
      </c>
      <c r="BM435" s="17">
        <v>0.172053937099062</v>
      </c>
      <c r="BN435" s="17">
        <v>0.28591590856724902</v>
      </c>
      <c r="BO435" s="17">
        <v>0.35244653531368703</v>
      </c>
      <c r="BP435" s="17"/>
      <c r="BQ435" s="17">
        <v>0.23202301450016799</v>
      </c>
      <c r="BR435" s="17">
        <v>0.191881208376464</v>
      </c>
      <c r="BS435" s="17"/>
      <c r="BT435" s="17">
        <v>0.28238676535395801</v>
      </c>
      <c r="BU435" s="17">
        <v>0.20961709015753799</v>
      </c>
      <c r="BV435" s="17">
        <v>0.15473963992322201</v>
      </c>
      <c r="BW435" s="17">
        <v>0.13877355350343501</v>
      </c>
      <c r="BX435" s="17">
        <v>0.15900991657858099</v>
      </c>
      <c r="BY435" s="17">
        <v>0.17382121540314899</v>
      </c>
    </row>
    <row r="436" spans="2:77" x14ac:dyDescent="0.35">
      <c r="B436" t="s">
        <v>224</v>
      </c>
      <c r="C436" s="17">
        <v>0.26524298197766299</v>
      </c>
      <c r="D436" s="17">
        <v>0.250892598468134</v>
      </c>
      <c r="E436" s="17">
        <v>0.27856636122860901</v>
      </c>
      <c r="F436" s="17"/>
      <c r="G436" s="17">
        <v>0.19632215861026101</v>
      </c>
      <c r="H436" s="17">
        <v>0.22564678220634801</v>
      </c>
      <c r="I436" s="17">
        <v>0.23399183113210001</v>
      </c>
      <c r="J436" s="17">
        <v>0.28227707420047998</v>
      </c>
      <c r="K436" s="17">
        <v>0.32021712685769599</v>
      </c>
      <c r="L436" s="17">
        <v>0.31794161385529202</v>
      </c>
      <c r="M436" s="17"/>
      <c r="N436" s="17">
        <v>0.21539034150941999</v>
      </c>
      <c r="O436" s="17">
        <v>0.26642464001988098</v>
      </c>
      <c r="P436" s="17">
        <v>0.29028016205299201</v>
      </c>
      <c r="Q436" s="17">
        <v>0.29671734780263098</v>
      </c>
      <c r="R436" s="17"/>
      <c r="S436" s="17">
        <v>0.225518304689031</v>
      </c>
      <c r="T436" s="17">
        <v>0.30510394200042101</v>
      </c>
      <c r="U436" s="17">
        <v>0.304825550880368</v>
      </c>
      <c r="V436" s="17">
        <v>0.30311990135528699</v>
      </c>
      <c r="W436" s="17">
        <v>0.24697896430843899</v>
      </c>
      <c r="X436" s="17">
        <v>0.219735097419647</v>
      </c>
      <c r="Y436" s="17">
        <v>0.27844396670188698</v>
      </c>
      <c r="Z436" s="17">
        <v>0.210195104734101</v>
      </c>
      <c r="AA436" s="17">
        <v>0.23279812989997301</v>
      </c>
      <c r="AB436" s="17">
        <v>0.30473667859155601</v>
      </c>
      <c r="AC436" s="17">
        <v>0.25387378133072303</v>
      </c>
      <c r="AD436" s="17">
        <v>0.29522191002041398</v>
      </c>
      <c r="AE436" s="17"/>
      <c r="AF436" s="17">
        <v>0.314616578055327</v>
      </c>
      <c r="AG436" s="17">
        <v>0.23581199011908399</v>
      </c>
      <c r="AH436" s="17">
        <v>0.24706952566610199</v>
      </c>
      <c r="AI436" s="17"/>
      <c r="AJ436" s="17">
        <v>0.27163571643210899</v>
      </c>
      <c r="AK436" s="17">
        <v>0.171195384997129</v>
      </c>
      <c r="AL436" s="17">
        <v>0.30055739009351401</v>
      </c>
      <c r="AM436" s="17">
        <v>0.515847969046205</v>
      </c>
      <c r="AN436" s="17">
        <v>0.33569579963027502</v>
      </c>
      <c r="AO436" s="17"/>
      <c r="AP436" s="17">
        <v>0.16119881786183399</v>
      </c>
      <c r="AQ436" s="17">
        <v>0.140839874004172</v>
      </c>
      <c r="AR436" s="17">
        <v>0.31067107295351498</v>
      </c>
      <c r="AS436" s="17"/>
      <c r="AT436" s="17">
        <v>0.29222225333108498</v>
      </c>
      <c r="AU436" s="17">
        <v>0.26705767482861698</v>
      </c>
      <c r="AV436" s="17">
        <v>0.26277606556792099</v>
      </c>
      <c r="AW436" s="17">
        <v>0.21587142576544299</v>
      </c>
      <c r="AX436" s="17">
        <v>0.22587685519291101</v>
      </c>
      <c r="AY436" s="17"/>
      <c r="AZ436" s="17">
        <v>0.229714128394957</v>
      </c>
      <c r="BA436" s="17">
        <v>0.268257149201306</v>
      </c>
      <c r="BB436" s="17">
        <v>0.20653879411620199</v>
      </c>
      <c r="BC436" s="17">
        <v>0.31904428778306498</v>
      </c>
      <c r="BD436" s="17">
        <v>0.32216757099889798</v>
      </c>
      <c r="BE436" s="17"/>
      <c r="BF436" s="17">
        <v>0.29550770752018102</v>
      </c>
      <c r="BG436" s="17">
        <v>0.26746900979576599</v>
      </c>
      <c r="BH436" s="17">
        <v>0.26649349811840201</v>
      </c>
      <c r="BI436" s="17">
        <v>0.210580025385705</v>
      </c>
      <c r="BJ436" s="17"/>
      <c r="BK436" s="17">
        <v>0.28649712067079502</v>
      </c>
      <c r="BL436" s="17">
        <v>0.32572514690339399</v>
      </c>
      <c r="BM436" s="17">
        <v>0.284579761592266</v>
      </c>
      <c r="BN436" s="17">
        <v>0.23812399669310699</v>
      </c>
      <c r="BO436" s="17">
        <v>0.15718465734679399</v>
      </c>
      <c r="BP436" s="17"/>
      <c r="BQ436" s="17">
        <v>0.256629654674772</v>
      </c>
      <c r="BR436" s="17">
        <v>0.27690903656211202</v>
      </c>
      <c r="BS436" s="17"/>
      <c r="BT436" s="17">
        <v>0.29803344033278001</v>
      </c>
      <c r="BU436" s="17">
        <v>0.243714822221062</v>
      </c>
      <c r="BV436" s="17">
        <v>0.24701349126399599</v>
      </c>
      <c r="BW436" s="17">
        <v>0.25393131644089101</v>
      </c>
      <c r="BX436" s="17">
        <v>0.237422580209632</v>
      </c>
      <c r="BY436" s="17">
        <v>0.28405086386844802</v>
      </c>
    </row>
    <row r="437" spans="2:77" x14ac:dyDescent="0.35">
      <c r="B437" t="s">
        <v>145</v>
      </c>
      <c r="C437" s="17">
        <v>0.109227366542958</v>
      </c>
      <c r="D437" s="17">
        <v>8.1959836144829296E-2</v>
      </c>
      <c r="E437" s="17">
        <v>0.136580350000229</v>
      </c>
      <c r="F437" s="17"/>
      <c r="G437" s="17">
        <v>0.116409220531493</v>
      </c>
      <c r="H437" s="17">
        <v>0.10002741182792201</v>
      </c>
      <c r="I437" s="17">
        <v>9.5040376316340394E-2</v>
      </c>
      <c r="J437" s="17">
        <v>0.11204705956548</v>
      </c>
      <c r="K437" s="17">
        <v>0.12526492413249399</v>
      </c>
      <c r="L437" s="17">
        <v>0.110378769197005</v>
      </c>
      <c r="M437" s="17"/>
      <c r="N437" s="17">
        <v>8.97972374578698E-2</v>
      </c>
      <c r="O437" s="17">
        <v>0.10871178200823201</v>
      </c>
      <c r="P437" s="17">
        <v>0.106164222615843</v>
      </c>
      <c r="Q437" s="17">
        <v>0.13500140287354501</v>
      </c>
      <c r="R437" s="17"/>
      <c r="S437" s="17">
        <v>9.0083341377155998E-2</v>
      </c>
      <c r="T437" s="17">
        <v>0.10763557163699899</v>
      </c>
      <c r="U437" s="17">
        <v>0.124152153214655</v>
      </c>
      <c r="V437" s="17">
        <v>0.104778382865046</v>
      </c>
      <c r="W437" s="17">
        <v>0.109657557826214</v>
      </c>
      <c r="X437" s="17">
        <v>0.11710651371252399</v>
      </c>
      <c r="Y437" s="17">
        <v>9.8626595189369906E-2</v>
      </c>
      <c r="Z437" s="17">
        <v>0.10786123991921601</v>
      </c>
      <c r="AA437" s="17">
        <v>0.108766855193864</v>
      </c>
      <c r="AB437" s="17">
        <v>0.12839466459730201</v>
      </c>
      <c r="AC437" s="17">
        <v>9.7991602731692204E-2</v>
      </c>
      <c r="AD437" s="17">
        <v>0.14732425050294001</v>
      </c>
      <c r="AE437" s="17"/>
      <c r="AF437" s="17">
        <v>9.5802002915958195E-2</v>
      </c>
      <c r="AG437" s="17">
        <v>9.2713135899526497E-2</v>
      </c>
      <c r="AH437" s="17">
        <v>0.172106530571975</v>
      </c>
      <c r="AI437" s="17"/>
      <c r="AJ437" s="17">
        <v>9.7147906867272496E-2</v>
      </c>
      <c r="AK437" s="17">
        <v>7.5271481681805696E-2</v>
      </c>
      <c r="AL437" s="17">
        <v>9.0533357666137904E-2</v>
      </c>
      <c r="AM437" s="17">
        <v>3.19137835675301E-2</v>
      </c>
      <c r="AN437" s="17">
        <v>0.187540985926335</v>
      </c>
      <c r="AO437" s="17"/>
      <c r="AP437" s="17">
        <v>7.3700624823632599E-2</v>
      </c>
      <c r="AQ437" s="17">
        <v>6.9152017374491004E-2</v>
      </c>
      <c r="AR437" s="17">
        <v>8.5649848340549506E-2</v>
      </c>
      <c r="AS437" s="17"/>
      <c r="AT437" s="17">
        <v>0.13012228750497301</v>
      </c>
      <c r="AU437" s="17">
        <v>9.85148784321664E-2</v>
      </c>
      <c r="AV437" s="17">
        <v>0.112689405483491</v>
      </c>
      <c r="AW437" s="17">
        <v>6.8555842494437205E-2</v>
      </c>
      <c r="AX437" s="17">
        <v>2.58229101004777E-2</v>
      </c>
      <c r="AY437" s="17"/>
      <c r="AZ437" s="17">
        <v>8.2188363201632197E-2</v>
      </c>
      <c r="BA437" s="17">
        <v>0.121194065388135</v>
      </c>
      <c r="BB437" s="17">
        <v>0.13374201157760701</v>
      </c>
      <c r="BC437" s="17">
        <v>0.123633118532367</v>
      </c>
      <c r="BD437" s="17">
        <v>0.1571113276319</v>
      </c>
      <c r="BE437" s="17"/>
      <c r="BF437" s="17">
        <v>0.134436988851695</v>
      </c>
      <c r="BG437" s="17">
        <v>0.113747297074236</v>
      </c>
      <c r="BH437" s="17">
        <v>8.9331471417018096E-2</v>
      </c>
      <c r="BI437" s="17">
        <v>7.1076587691847701E-2</v>
      </c>
      <c r="BJ437" s="17"/>
      <c r="BK437" s="17">
        <v>9.9512086396083499E-2</v>
      </c>
      <c r="BL437" s="17">
        <v>0.10481942499671899</v>
      </c>
      <c r="BM437" s="17">
        <v>0.124028213801535</v>
      </c>
      <c r="BN437" s="17">
        <v>0.102193586881047</v>
      </c>
      <c r="BO437" s="17">
        <v>8.1959549745200297E-2</v>
      </c>
      <c r="BP437" s="17"/>
      <c r="BQ437" s="17">
        <v>0.104435370891129</v>
      </c>
      <c r="BR437" s="17">
        <v>0.115717736742162</v>
      </c>
      <c r="BS437" s="17"/>
      <c r="BT437" s="17">
        <v>0.110575886648102</v>
      </c>
      <c r="BU437" s="17">
        <v>9.6256582625095705E-2</v>
      </c>
      <c r="BV437" s="17">
        <v>0.164746056664898</v>
      </c>
      <c r="BW437" s="17">
        <v>8.7554165774341899E-2</v>
      </c>
      <c r="BX437" s="17">
        <v>0.103457902325384</v>
      </c>
      <c r="BY437" s="17">
        <v>0.138377112483029</v>
      </c>
    </row>
    <row r="438" spans="2:77"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row>
    <row r="439" spans="2:77" x14ac:dyDescent="0.35">
      <c r="B439" s="6" t="s">
        <v>236</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row>
    <row r="440" spans="2:77" x14ac:dyDescent="0.35">
      <c r="B440" s="24" t="s">
        <v>94</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row>
    <row r="441" spans="2:77" x14ac:dyDescent="0.35">
      <c r="B441" t="s">
        <v>221</v>
      </c>
      <c r="C441" s="17">
        <v>0.361086350675771</v>
      </c>
      <c r="D441" s="17">
        <v>0.37485970783452</v>
      </c>
      <c r="E441" s="17">
        <v>0.34703415837141899</v>
      </c>
      <c r="F441" s="17"/>
      <c r="G441" s="17">
        <v>0.37255472745220602</v>
      </c>
      <c r="H441" s="17">
        <v>0.36681261727724401</v>
      </c>
      <c r="I441" s="17">
        <v>0.37306507961202501</v>
      </c>
      <c r="J441" s="17">
        <v>0.414196362088119</v>
      </c>
      <c r="K441" s="17">
        <v>0.32271484709394499</v>
      </c>
      <c r="L441" s="17">
        <v>0.32153317468182402</v>
      </c>
      <c r="M441" s="17"/>
      <c r="N441" s="17">
        <v>0.38675393458984098</v>
      </c>
      <c r="O441" s="17">
        <v>0.39185831253200398</v>
      </c>
      <c r="P441" s="17">
        <v>0.341694310932391</v>
      </c>
      <c r="Q441" s="17">
        <v>0.32053709889503901</v>
      </c>
      <c r="R441" s="17"/>
      <c r="S441" s="17">
        <v>0.33344629728172698</v>
      </c>
      <c r="T441" s="17">
        <v>0.35564016109824098</v>
      </c>
      <c r="U441" s="17">
        <v>0.32895280396655002</v>
      </c>
      <c r="V441" s="17">
        <v>0.30982557186818199</v>
      </c>
      <c r="W441" s="17">
        <v>0.37666199386697302</v>
      </c>
      <c r="X441" s="17">
        <v>0.34075574084599303</v>
      </c>
      <c r="Y441" s="17">
        <v>0.34563291075233799</v>
      </c>
      <c r="Z441" s="17">
        <v>0.42643184530918599</v>
      </c>
      <c r="AA441" s="17">
        <v>0.42966077473841802</v>
      </c>
      <c r="AB441" s="17">
        <v>0.37145844087489199</v>
      </c>
      <c r="AC441" s="17">
        <v>0.45888391846425802</v>
      </c>
      <c r="AD441" s="17">
        <v>0.28679193485264898</v>
      </c>
      <c r="AE441" s="17"/>
      <c r="AF441" s="17">
        <v>0.26697741330664898</v>
      </c>
      <c r="AG441" s="17">
        <v>0.46712605035245303</v>
      </c>
      <c r="AH441" s="17">
        <v>0.30571425861547102</v>
      </c>
      <c r="AI441" s="17"/>
      <c r="AJ441" s="17">
        <v>0.18622559799133201</v>
      </c>
      <c r="AK441" s="17">
        <v>0.63354417303851196</v>
      </c>
      <c r="AL441" s="17">
        <v>0.40812317421050798</v>
      </c>
      <c r="AM441" s="17">
        <v>0.20218387990616599</v>
      </c>
      <c r="AN441" s="17">
        <v>0.25368426754807499</v>
      </c>
      <c r="AO441" s="17"/>
      <c r="AP441" s="17">
        <v>0.107300203647216</v>
      </c>
      <c r="AQ441" s="17">
        <v>0.66243145305530704</v>
      </c>
      <c r="AR441" s="17">
        <v>0.34190278214356101</v>
      </c>
      <c r="AS441" s="17"/>
      <c r="AT441" s="17">
        <v>0.32719155514409098</v>
      </c>
      <c r="AU441" s="17">
        <v>0.358007624861646</v>
      </c>
      <c r="AV441" s="17">
        <v>0.39803523577599598</v>
      </c>
      <c r="AW441" s="17">
        <v>0.38229758458955898</v>
      </c>
      <c r="AX441" s="17">
        <v>0.45622887600137002</v>
      </c>
      <c r="AY441" s="17"/>
      <c r="AZ441" s="17">
        <v>0.38630646407519997</v>
      </c>
      <c r="BA441" s="17">
        <v>0.36822324246210197</v>
      </c>
      <c r="BB441" s="17">
        <v>0.31655008113454602</v>
      </c>
      <c r="BC441" s="17">
        <v>0.31971463405116402</v>
      </c>
      <c r="BD441" s="17">
        <v>0.34922631933913301</v>
      </c>
      <c r="BE441" s="17"/>
      <c r="BF441" s="17">
        <v>0.36737441349314698</v>
      </c>
      <c r="BG441" s="17">
        <v>0.34004466870479599</v>
      </c>
      <c r="BH441" s="17">
        <v>0.37974143154616102</v>
      </c>
      <c r="BI441" s="17">
        <v>0.38022991424111802</v>
      </c>
      <c r="BJ441" s="17"/>
      <c r="BK441" s="17">
        <v>0.362264135040608</v>
      </c>
      <c r="BL441" s="17">
        <v>0.39532429815169001</v>
      </c>
      <c r="BM441" s="17">
        <v>0.36798243740936798</v>
      </c>
      <c r="BN441" s="17">
        <v>0.34823854585684799</v>
      </c>
      <c r="BO441" s="17">
        <v>0.313281888774747</v>
      </c>
      <c r="BP441" s="17"/>
      <c r="BQ441" s="17">
        <v>0.35827143909237402</v>
      </c>
      <c r="BR441" s="17">
        <v>0.36489892054888901</v>
      </c>
      <c r="BS441" s="17"/>
      <c r="BT441" s="17">
        <v>0.32162671904156598</v>
      </c>
      <c r="BU441" s="17">
        <v>0.409396734530932</v>
      </c>
      <c r="BV441" s="17">
        <v>0.36975060808802501</v>
      </c>
      <c r="BW441" s="17">
        <v>0.37535014659222599</v>
      </c>
      <c r="BX441" s="17">
        <v>0.36624175725672597</v>
      </c>
      <c r="BY441" s="17">
        <v>0.35137963686005202</v>
      </c>
    </row>
    <row r="442" spans="2:77" x14ac:dyDescent="0.35">
      <c r="B442" t="s">
        <v>222</v>
      </c>
      <c r="C442" s="17">
        <v>0.14356455504110999</v>
      </c>
      <c r="D442" s="17">
        <v>0.15336510089521199</v>
      </c>
      <c r="E442" s="17">
        <v>0.133874708193571</v>
      </c>
      <c r="F442" s="17"/>
      <c r="G442" s="17">
        <v>0.16106815469171601</v>
      </c>
      <c r="H442" s="17">
        <v>0.17602836096291399</v>
      </c>
      <c r="I442" s="17">
        <v>0.15150983929253001</v>
      </c>
      <c r="J442" s="17">
        <v>0.10268519387821901</v>
      </c>
      <c r="K442" s="17">
        <v>0.12562060933014099</v>
      </c>
      <c r="L442" s="17">
        <v>0.14442606532288699</v>
      </c>
      <c r="M442" s="17"/>
      <c r="N442" s="17">
        <v>0.15725988802878399</v>
      </c>
      <c r="O442" s="17">
        <v>0.13992279750404399</v>
      </c>
      <c r="P442" s="17">
        <v>0.14028906675157099</v>
      </c>
      <c r="Q442" s="17">
        <v>0.136356711910913</v>
      </c>
      <c r="R442" s="17"/>
      <c r="S442" s="17">
        <v>0.196577516234723</v>
      </c>
      <c r="T442" s="17">
        <v>0.135414952453528</v>
      </c>
      <c r="U442" s="17">
        <v>0.15028168604148301</v>
      </c>
      <c r="V442" s="17">
        <v>0.17417339337427501</v>
      </c>
      <c r="W442" s="17">
        <v>0.100515182020916</v>
      </c>
      <c r="X442" s="17">
        <v>0.154792838615119</v>
      </c>
      <c r="Y442" s="17">
        <v>0.11615332603497899</v>
      </c>
      <c r="Z442" s="17">
        <v>0.16330242835099401</v>
      </c>
      <c r="AA442" s="17">
        <v>0.128138454466521</v>
      </c>
      <c r="AB442" s="17">
        <v>0.107103372001179</v>
      </c>
      <c r="AC442" s="17">
        <v>9.1535151303399301E-2</v>
      </c>
      <c r="AD442" s="17">
        <v>0.18818959460767601</v>
      </c>
      <c r="AE442" s="17"/>
      <c r="AF442" s="17">
        <v>0.14135834183486501</v>
      </c>
      <c r="AG442" s="17">
        <v>0.14367862693944899</v>
      </c>
      <c r="AH442" s="17">
        <v>0.15156024788361599</v>
      </c>
      <c r="AI442" s="17"/>
      <c r="AJ442" s="17">
        <v>0.17540898694859799</v>
      </c>
      <c r="AK442" s="17">
        <v>0.106480695089958</v>
      </c>
      <c r="AL442" s="17">
        <v>0.20673371594274401</v>
      </c>
      <c r="AM442" s="17">
        <v>7.8186267164429293E-2</v>
      </c>
      <c r="AN442" s="17">
        <v>0.124808667815397</v>
      </c>
      <c r="AO442" s="17"/>
      <c r="AP442" s="17">
        <v>0.21064040059911501</v>
      </c>
      <c r="AQ442" s="17">
        <v>0.129249927099263</v>
      </c>
      <c r="AR442" s="17">
        <v>0.20962753357219299</v>
      </c>
      <c r="AS442" s="17"/>
      <c r="AT442" s="17">
        <v>0.13157804531876799</v>
      </c>
      <c r="AU442" s="17">
        <v>0.13013440036901799</v>
      </c>
      <c r="AV442" s="17">
        <v>0.15852499449447899</v>
      </c>
      <c r="AW442" s="17">
        <v>0.162230520681208</v>
      </c>
      <c r="AX442" s="17">
        <v>0.20205762775431599</v>
      </c>
      <c r="AY442" s="17"/>
      <c r="AZ442" s="17">
        <v>0.15220582491745199</v>
      </c>
      <c r="BA442" s="17">
        <v>0.12979335428712099</v>
      </c>
      <c r="BB442" s="17">
        <v>0.185198452825246</v>
      </c>
      <c r="BC442" s="17">
        <v>0.15341245731890399</v>
      </c>
      <c r="BD442" s="17">
        <v>9.9982899973319203E-2</v>
      </c>
      <c r="BE442" s="17"/>
      <c r="BF442" s="17">
        <v>0.123419113823687</v>
      </c>
      <c r="BG442" s="17">
        <v>0.148159128967083</v>
      </c>
      <c r="BH442" s="17">
        <v>0.15196569384528</v>
      </c>
      <c r="BI442" s="17">
        <v>0.160820813082166</v>
      </c>
      <c r="BJ442" s="17"/>
      <c r="BK442" s="17">
        <v>0.127887653931441</v>
      </c>
      <c r="BL442" s="17">
        <v>0.124064258136593</v>
      </c>
      <c r="BM442" s="17">
        <v>0.12880350344013999</v>
      </c>
      <c r="BN442" s="17">
        <v>0.162594361912105</v>
      </c>
      <c r="BO442" s="17">
        <v>0.17521398976761199</v>
      </c>
      <c r="BP442" s="17"/>
      <c r="BQ442" s="17">
        <v>0.14832857679259301</v>
      </c>
      <c r="BR442" s="17">
        <v>0.137112073225442</v>
      </c>
      <c r="BS442" s="17"/>
      <c r="BT442" s="17">
        <v>0.14573762890875799</v>
      </c>
      <c r="BU442" s="17">
        <v>0.124786802184901</v>
      </c>
      <c r="BV442" s="17">
        <v>0.14101208160478901</v>
      </c>
      <c r="BW442" s="17">
        <v>0.145225402179886</v>
      </c>
      <c r="BX442" s="17">
        <v>0.17398174341351899</v>
      </c>
      <c r="BY442" s="17">
        <v>0.11788319332593</v>
      </c>
    </row>
    <row r="443" spans="2:77" x14ac:dyDescent="0.35">
      <c r="B443" t="s">
        <v>223</v>
      </c>
      <c r="C443" s="17">
        <v>0.14517575757023801</v>
      </c>
      <c r="D443" s="17">
        <v>0.159745269917242</v>
      </c>
      <c r="E443" s="17">
        <v>0.13186980347641999</v>
      </c>
      <c r="F443" s="17"/>
      <c r="G443" s="17">
        <v>0.16589045816116399</v>
      </c>
      <c r="H443" s="17">
        <v>0.13822648029922999</v>
      </c>
      <c r="I443" s="17">
        <v>0.14838999264466601</v>
      </c>
      <c r="J443" s="17">
        <v>0.12216263627831001</v>
      </c>
      <c r="K443" s="17">
        <v>0.118204282195934</v>
      </c>
      <c r="L443" s="17">
        <v>0.17115722671960301</v>
      </c>
      <c r="M443" s="17"/>
      <c r="N443" s="17">
        <v>0.162486730665891</v>
      </c>
      <c r="O443" s="17">
        <v>0.12968414061390099</v>
      </c>
      <c r="P443" s="17">
        <v>0.152948680797968</v>
      </c>
      <c r="Q443" s="17">
        <v>0.133515208860403</v>
      </c>
      <c r="R443" s="17"/>
      <c r="S443" s="17">
        <v>0.15637087683706799</v>
      </c>
      <c r="T443" s="17">
        <v>0.14078547695199201</v>
      </c>
      <c r="U443" s="17">
        <v>0.15483692338145</v>
      </c>
      <c r="V443" s="17">
        <v>0.13781338589067599</v>
      </c>
      <c r="W443" s="17">
        <v>0.16614818517951199</v>
      </c>
      <c r="X443" s="17">
        <v>0.171469436084594</v>
      </c>
      <c r="Y443" s="17">
        <v>0.16881244642812199</v>
      </c>
      <c r="Z443" s="17">
        <v>0.12578130037341001</v>
      </c>
      <c r="AA443" s="17">
        <v>0.13565689789109001</v>
      </c>
      <c r="AB443" s="17">
        <v>0.10197911064161</v>
      </c>
      <c r="AC443" s="17">
        <v>0.14502975744375199</v>
      </c>
      <c r="AD443" s="17">
        <v>0.107794564673675</v>
      </c>
      <c r="AE443" s="17"/>
      <c r="AF443" s="17">
        <v>0.180086423779238</v>
      </c>
      <c r="AG443" s="17">
        <v>0.11900661301342801</v>
      </c>
      <c r="AH443" s="17">
        <v>0.12019750537247099</v>
      </c>
      <c r="AI443" s="17"/>
      <c r="AJ443" s="17">
        <v>0.27148211148743001</v>
      </c>
      <c r="AK443" s="17">
        <v>6.3056896902433199E-2</v>
      </c>
      <c r="AL443" s="17">
        <v>8.4521171608822498E-2</v>
      </c>
      <c r="AM443" s="17">
        <v>7.7343587296774693E-2</v>
      </c>
      <c r="AN443" s="17">
        <v>9.7853559683563199E-2</v>
      </c>
      <c r="AO443" s="17"/>
      <c r="AP443" s="17">
        <v>0.43805110007870501</v>
      </c>
      <c r="AQ443" s="17">
        <v>5.4178857598078903E-2</v>
      </c>
      <c r="AR443" s="17">
        <v>0.10075315115219501</v>
      </c>
      <c r="AS443" s="17"/>
      <c r="AT443" s="17">
        <v>0.14729255875996899</v>
      </c>
      <c r="AU443" s="17">
        <v>0.14776047109218499</v>
      </c>
      <c r="AV443" s="17">
        <v>0.12291840868811001</v>
      </c>
      <c r="AW443" s="17">
        <v>0.18853498722859099</v>
      </c>
      <c r="AX443" s="17">
        <v>7.3625217013805699E-2</v>
      </c>
      <c r="AY443" s="17"/>
      <c r="AZ443" s="17">
        <v>0.15014781261354199</v>
      </c>
      <c r="BA443" s="17">
        <v>0.13519332657342001</v>
      </c>
      <c r="BB443" s="17">
        <v>0.14945783366260701</v>
      </c>
      <c r="BC443" s="17">
        <v>0.165172142312421</v>
      </c>
      <c r="BD443" s="17">
        <v>0.10637516739293799</v>
      </c>
      <c r="BE443" s="17"/>
      <c r="BF443" s="17">
        <v>0.121610469115467</v>
      </c>
      <c r="BG443" s="17">
        <v>0.156490829405252</v>
      </c>
      <c r="BH443" s="17">
        <v>0.143938363239135</v>
      </c>
      <c r="BI443" s="17">
        <v>0.16264666508672501</v>
      </c>
      <c r="BJ443" s="17"/>
      <c r="BK443" s="17">
        <v>0.10475211347871</v>
      </c>
      <c r="BL443" s="17">
        <v>8.0489345138175405E-2</v>
      </c>
      <c r="BM443" s="17">
        <v>0.133514104059066</v>
      </c>
      <c r="BN443" s="17">
        <v>0.164905021670534</v>
      </c>
      <c r="BO443" s="17">
        <v>0.26837006714240003</v>
      </c>
      <c r="BP443" s="17"/>
      <c r="BQ443" s="17">
        <v>0.15371953041834199</v>
      </c>
      <c r="BR443" s="17">
        <v>0.13360390886437701</v>
      </c>
      <c r="BS443" s="17"/>
      <c r="BT443" s="17">
        <v>0.16523741352223201</v>
      </c>
      <c r="BU443" s="17">
        <v>0.14100514985995899</v>
      </c>
      <c r="BV443" s="17">
        <v>0.122496888218248</v>
      </c>
      <c r="BW443" s="17">
        <v>0.149526561296391</v>
      </c>
      <c r="BX443" s="17">
        <v>0.12801055962515101</v>
      </c>
      <c r="BY443" s="17">
        <v>8.4099044316463006E-2</v>
      </c>
    </row>
    <row r="444" spans="2:77" x14ac:dyDescent="0.35">
      <c r="B444" t="s">
        <v>224</v>
      </c>
      <c r="C444" s="17">
        <v>0.23883087478394399</v>
      </c>
      <c r="D444" s="17">
        <v>0.23316525602794599</v>
      </c>
      <c r="E444" s="17">
        <v>0.24395012312071099</v>
      </c>
      <c r="F444" s="17"/>
      <c r="G444" s="17">
        <v>0.173962650185221</v>
      </c>
      <c r="H444" s="17">
        <v>0.200285298791717</v>
      </c>
      <c r="I444" s="17">
        <v>0.234032006845969</v>
      </c>
      <c r="J444" s="17">
        <v>0.25715774905385602</v>
      </c>
      <c r="K444" s="17">
        <v>0.294484947124251</v>
      </c>
      <c r="L444" s="17">
        <v>0.26504065867260901</v>
      </c>
      <c r="M444" s="17"/>
      <c r="N444" s="17">
        <v>0.202656904533591</v>
      </c>
      <c r="O444" s="17">
        <v>0.23080842110928401</v>
      </c>
      <c r="P444" s="17">
        <v>0.26209043783382602</v>
      </c>
      <c r="Q444" s="17">
        <v>0.26528095533403601</v>
      </c>
      <c r="R444" s="17"/>
      <c r="S444" s="17">
        <v>0.210174197971463</v>
      </c>
      <c r="T444" s="17">
        <v>0.25456787892252303</v>
      </c>
      <c r="U444" s="17">
        <v>0.24952601457904</v>
      </c>
      <c r="V444" s="17">
        <v>0.26882093450112399</v>
      </c>
      <c r="W444" s="17">
        <v>0.21971332451249101</v>
      </c>
      <c r="X444" s="17">
        <v>0.233807729273981</v>
      </c>
      <c r="Y444" s="17">
        <v>0.24996739115550501</v>
      </c>
      <c r="Z444" s="17">
        <v>0.16175310715796001</v>
      </c>
      <c r="AA444" s="17">
        <v>0.20668922303016299</v>
      </c>
      <c r="AB444" s="17">
        <v>0.30290882717262402</v>
      </c>
      <c r="AC444" s="17">
        <v>0.223072573434099</v>
      </c>
      <c r="AD444" s="17">
        <v>0.27013860654298899</v>
      </c>
      <c r="AE444" s="17"/>
      <c r="AF444" s="17">
        <v>0.30412489250756702</v>
      </c>
      <c r="AG444" s="17">
        <v>0.190068761053308</v>
      </c>
      <c r="AH444" s="17">
        <v>0.237152011399451</v>
      </c>
      <c r="AI444" s="17"/>
      <c r="AJ444" s="17">
        <v>0.27594433707523602</v>
      </c>
      <c r="AK444" s="17">
        <v>0.11870353001848701</v>
      </c>
      <c r="AL444" s="17">
        <v>0.211370374904995</v>
      </c>
      <c r="AM444" s="17">
        <v>0.59403649231827005</v>
      </c>
      <c r="AN444" s="17">
        <v>0.308403667987795</v>
      </c>
      <c r="AO444" s="17"/>
      <c r="AP444" s="17">
        <v>0.17241922990543601</v>
      </c>
      <c r="AQ444" s="17">
        <v>8.6462036600329001E-2</v>
      </c>
      <c r="AR444" s="17">
        <v>0.27437231497867698</v>
      </c>
      <c r="AS444" s="17"/>
      <c r="AT444" s="17">
        <v>0.25217625586657599</v>
      </c>
      <c r="AU444" s="17">
        <v>0.25514252147959299</v>
      </c>
      <c r="AV444" s="17">
        <v>0.21697420582445101</v>
      </c>
      <c r="AW444" s="17">
        <v>0.198876215600406</v>
      </c>
      <c r="AX444" s="17">
        <v>0.205705736124939</v>
      </c>
      <c r="AY444" s="17"/>
      <c r="AZ444" s="17">
        <v>0.21935718158267101</v>
      </c>
      <c r="BA444" s="17">
        <v>0.236277785829619</v>
      </c>
      <c r="BB444" s="17">
        <v>0.19487292406982701</v>
      </c>
      <c r="BC444" s="17">
        <v>0.26730906042900898</v>
      </c>
      <c r="BD444" s="17">
        <v>0.27838134797589398</v>
      </c>
      <c r="BE444" s="17"/>
      <c r="BF444" s="17">
        <v>0.24801653333455501</v>
      </c>
      <c r="BG444" s="17">
        <v>0.237852943245659</v>
      </c>
      <c r="BH444" s="17">
        <v>0.24771666875665499</v>
      </c>
      <c r="BI444" s="17">
        <v>0.20592437797325699</v>
      </c>
      <c r="BJ444" s="17"/>
      <c r="BK444" s="17">
        <v>0.31077615890604499</v>
      </c>
      <c r="BL444" s="17">
        <v>0.27184437311100401</v>
      </c>
      <c r="BM444" s="17">
        <v>0.24259619446136299</v>
      </c>
      <c r="BN444" s="17">
        <v>0.227779814851681</v>
      </c>
      <c r="BO444" s="17">
        <v>0.168885567555176</v>
      </c>
      <c r="BP444" s="17"/>
      <c r="BQ444" s="17">
        <v>0.23222484078052899</v>
      </c>
      <c r="BR444" s="17">
        <v>0.24777821308428699</v>
      </c>
      <c r="BS444" s="17"/>
      <c r="BT444" s="17">
        <v>0.26325409603098099</v>
      </c>
      <c r="BU444" s="17">
        <v>0.22088406050819301</v>
      </c>
      <c r="BV444" s="17">
        <v>0.23341720056049101</v>
      </c>
      <c r="BW444" s="17">
        <v>0.21318409421662499</v>
      </c>
      <c r="BX444" s="17">
        <v>0.22477672082184</v>
      </c>
      <c r="BY444" s="17">
        <v>0.25899468534169001</v>
      </c>
    </row>
    <row r="445" spans="2:77" x14ac:dyDescent="0.35">
      <c r="B445" t="s">
        <v>145</v>
      </c>
      <c r="C445" s="17">
        <v>0.111342461928938</v>
      </c>
      <c r="D445" s="17">
        <v>7.8864665325080893E-2</v>
      </c>
      <c r="E445" s="17">
        <v>0.143271206837879</v>
      </c>
      <c r="F445" s="17"/>
      <c r="G445" s="17">
        <v>0.126524009509693</v>
      </c>
      <c r="H445" s="17">
        <v>0.11864724266889499</v>
      </c>
      <c r="I445" s="17">
        <v>9.3003081604809704E-2</v>
      </c>
      <c r="J445" s="17">
        <v>0.103798058701496</v>
      </c>
      <c r="K445" s="17">
        <v>0.13897531425572901</v>
      </c>
      <c r="L445" s="17">
        <v>9.7842874603076405E-2</v>
      </c>
      <c r="M445" s="17"/>
      <c r="N445" s="17">
        <v>9.0842542181892402E-2</v>
      </c>
      <c r="O445" s="17">
        <v>0.107726328240766</v>
      </c>
      <c r="P445" s="17">
        <v>0.10297750368424401</v>
      </c>
      <c r="Q445" s="17">
        <v>0.14431002499960899</v>
      </c>
      <c r="R445" s="17"/>
      <c r="S445" s="17">
        <v>0.10343111167501801</v>
      </c>
      <c r="T445" s="17">
        <v>0.113591530573716</v>
      </c>
      <c r="U445" s="17">
        <v>0.116402572031477</v>
      </c>
      <c r="V445" s="17">
        <v>0.109366714365742</v>
      </c>
      <c r="W445" s="17">
        <v>0.136961314420109</v>
      </c>
      <c r="X445" s="17">
        <v>9.9174255180312504E-2</v>
      </c>
      <c r="Y445" s="17">
        <v>0.119433925629055</v>
      </c>
      <c r="Z445" s="17">
        <v>0.12273131880844999</v>
      </c>
      <c r="AA445" s="17">
        <v>9.9854649873808696E-2</v>
      </c>
      <c r="AB445" s="17">
        <v>0.116550249309695</v>
      </c>
      <c r="AC445" s="17">
        <v>8.1478599354491504E-2</v>
      </c>
      <c r="AD445" s="17">
        <v>0.14708529932301001</v>
      </c>
      <c r="AE445" s="17"/>
      <c r="AF445" s="17">
        <v>0.107452928571681</v>
      </c>
      <c r="AG445" s="17">
        <v>8.0119948641362307E-2</v>
      </c>
      <c r="AH445" s="17">
        <v>0.185375976728992</v>
      </c>
      <c r="AI445" s="17"/>
      <c r="AJ445" s="17">
        <v>9.0938966497403795E-2</v>
      </c>
      <c r="AK445" s="17">
        <v>7.8214704950610503E-2</v>
      </c>
      <c r="AL445" s="17">
        <v>8.9251563332931605E-2</v>
      </c>
      <c r="AM445" s="17">
        <v>4.8249773314359701E-2</v>
      </c>
      <c r="AN445" s="17">
        <v>0.21524983696517</v>
      </c>
      <c r="AO445" s="17"/>
      <c r="AP445" s="17">
        <v>7.1589065769528004E-2</v>
      </c>
      <c r="AQ445" s="17">
        <v>6.7677725647022194E-2</v>
      </c>
      <c r="AR445" s="17">
        <v>7.3344218153373802E-2</v>
      </c>
      <c r="AS445" s="17"/>
      <c r="AT445" s="17">
        <v>0.14176158491059601</v>
      </c>
      <c r="AU445" s="17">
        <v>0.108954982197558</v>
      </c>
      <c r="AV445" s="17">
        <v>0.103547155216963</v>
      </c>
      <c r="AW445" s="17">
        <v>6.8060691900235504E-2</v>
      </c>
      <c r="AX445" s="17">
        <v>6.2382543105569697E-2</v>
      </c>
      <c r="AY445" s="17"/>
      <c r="AZ445" s="17">
        <v>9.1982716811135706E-2</v>
      </c>
      <c r="BA445" s="17">
        <v>0.13051229084773799</v>
      </c>
      <c r="BB445" s="17">
        <v>0.15392070830777499</v>
      </c>
      <c r="BC445" s="17">
        <v>9.4391705888502403E-2</v>
      </c>
      <c r="BD445" s="17">
        <v>0.16603426531871601</v>
      </c>
      <c r="BE445" s="17"/>
      <c r="BF445" s="17">
        <v>0.13957947023314399</v>
      </c>
      <c r="BG445" s="17">
        <v>0.11745242967721101</v>
      </c>
      <c r="BH445" s="17">
        <v>7.6637842612769097E-2</v>
      </c>
      <c r="BI445" s="17">
        <v>9.0378229616733002E-2</v>
      </c>
      <c r="BJ445" s="17"/>
      <c r="BK445" s="17">
        <v>9.4319938643197099E-2</v>
      </c>
      <c r="BL445" s="17">
        <v>0.12827772546253799</v>
      </c>
      <c r="BM445" s="17">
        <v>0.12710376063006401</v>
      </c>
      <c r="BN445" s="17">
        <v>9.6482255708832607E-2</v>
      </c>
      <c r="BO445" s="17">
        <v>7.4248486760064E-2</v>
      </c>
      <c r="BP445" s="17"/>
      <c r="BQ445" s="17">
        <v>0.107455612916162</v>
      </c>
      <c r="BR445" s="17">
        <v>0.116606884277005</v>
      </c>
      <c r="BS445" s="17"/>
      <c r="BT445" s="17">
        <v>0.10414414249646201</v>
      </c>
      <c r="BU445" s="17">
        <v>0.103927252916015</v>
      </c>
      <c r="BV445" s="17">
        <v>0.133323221528446</v>
      </c>
      <c r="BW445" s="17">
        <v>0.116713795714872</v>
      </c>
      <c r="BX445" s="17">
        <v>0.106989218882765</v>
      </c>
      <c r="BY445" s="17">
        <v>0.18764344015586401</v>
      </c>
    </row>
    <row r="446" spans="2:77" x14ac:dyDescent="0.35">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row>
    <row r="447" spans="2:77" x14ac:dyDescent="0.35">
      <c r="B447" s="6" t="s">
        <v>237</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row>
    <row r="448" spans="2:77" x14ac:dyDescent="0.35">
      <c r="B448" s="24" t="s">
        <v>94</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row>
    <row r="449" spans="2:77" x14ac:dyDescent="0.35">
      <c r="B449" t="s">
        <v>221</v>
      </c>
      <c r="C449" s="17">
        <v>0.16560227118758999</v>
      </c>
      <c r="D449" s="17">
        <v>0.17823391989218401</v>
      </c>
      <c r="E449" s="17">
        <v>0.15385509744802101</v>
      </c>
      <c r="F449" s="17"/>
      <c r="G449" s="17">
        <v>0.179902211166655</v>
      </c>
      <c r="H449" s="17">
        <v>0.200724188616376</v>
      </c>
      <c r="I449" s="17">
        <v>0.20422111879497401</v>
      </c>
      <c r="J449" s="17">
        <v>0.188538901189856</v>
      </c>
      <c r="K449" s="17">
        <v>0.120272289742152</v>
      </c>
      <c r="L449" s="17">
        <v>0.10796749719217701</v>
      </c>
      <c r="M449" s="17"/>
      <c r="N449" s="17">
        <v>0.16683352054289199</v>
      </c>
      <c r="O449" s="17">
        <v>0.15699492148004801</v>
      </c>
      <c r="P449" s="17">
        <v>0.16906925926718999</v>
      </c>
      <c r="Q449" s="17">
        <v>0.17250153728620901</v>
      </c>
      <c r="R449" s="17"/>
      <c r="S449" s="17">
        <v>0.174570292026971</v>
      </c>
      <c r="T449" s="17">
        <v>0.145821193940323</v>
      </c>
      <c r="U449" s="17">
        <v>0.138989406405296</v>
      </c>
      <c r="V449" s="17">
        <v>0.137158006980693</v>
      </c>
      <c r="W449" s="17">
        <v>0.171319522336012</v>
      </c>
      <c r="X449" s="17">
        <v>0.18246381825395899</v>
      </c>
      <c r="Y449" s="17">
        <v>0.148047117914548</v>
      </c>
      <c r="Z449" s="17">
        <v>0.23153518087539801</v>
      </c>
      <c r="AA449" s="17">
        <v>0.19553444449949101</v>
      </c>
      <c r="AB449" s="17">
        <v>0.15625403970771001</v>
      </c>
      <c r="AC449" s="17">
        <v>0.22091010668630201</v>
      </c>
      <c r="AD449" s="17">
        <v>8.7176312796212393E-2</v>
      </c>
      <c r="AE449" s="17"/>
      <c r="AF449" s="17">
        <v>0.14550108376903501</v>
      </c>
      <c r="AG449" s="17">
        <v>0.192960134822905</v>
      </c>
      <c r="AH449" s="17">
        <v>0.163418045731095</v>
      </c>
      <c r="AI449" s="17"/>
      <c r="AJ449" s="17">
        <v>8.1330923569505498E-2</v>
      </c>
      <c r="AK449" s="17">
        <v>0.31640446290519503</v>
      </c>
      <c r="AL449" s="17">
        <v>0.15880296372824301</v>
      </c>
      <c r="AM449" s="17">
        <v>6.1918680795382798E-2</v>
      </c>
      <c r="AN449" s="17">
        <v>0.12899099309808301</v>
      </c>
      <c r="AO449" s="17"/>
      <c r="AP449" s="17">
        <v>7.2623634032329396E-2</v>
      </c>
      <c r="AQ449" s="17">
        <v>0.337038985435064</v>
      </c>
      <c r="AR449" s="17">
        <v>0.1089983339817</v>
      </c>
      <c r="AS449" s="17"/>
      <c r="AT449" s="17">
        <v>0.166012590750443</v>
      </c>
      <c r="AU449" s="17">
        <v>0.17216273757732101</v>
      </c>
      <c r="AV449" s="17">
        <v>0.160657728689338</v>
      </c>
      <c r="AW449" s="17">
        <v>0.189502068330098</v>
      </c>
      <c r="AX449" s="17">
        <v>0.20470367523207</v>
      </c>
      <c r="AY449" s="17"/>
      <c r="AZ449" s="17">
        <v>0.19572812772621501</v>
      </c>
      <c r="BA449" s="17">
        <v>0.16501310848166101</v>
      </c>
      <c r="BB449" s="17">
        <v>0.119075021924757</v>
      </c>
      <c r="BC449" s="17">
        <v>0.107227229373554</v>
      </c>
      <c r="BD449" s="17">
        <v>0.168022569703771</v>
      </c>
      <c r="BE449" s="17"/>
      <c r="BF449" s="17">
        <v>0.18090796733113801</v>
      </c>
      <c r="BG449" s="17">
        <v>0.163482781651836</v>
      </c>
      <c r="BH449" s="17">
        <v>0.17408156090563701</v>
      </c>
      <c r="BI449" s="17">
        <v>0.16308946833247601</v>
      </c>
      <c r="BJ449" s="17"/>
      <c r="BK449" s="17">
        <v>0.25292668046920802</v>
      </c>
      <c r="BL449" s="17">
        <v>0.17555666805949399</v>
      </c>
      <c r="BM449" s="17">
        <v>0.15309017308294301</v>
      </c>
      <c r="BN449" s="17">
        <v>0.153762309150036</v>
      </c>
      <c r="BO449" s="17">
        <v>0.22761328045120899</v>
      </c>
      <c r="BP449" s="17"/>
      <c r="BQ449" s="17">
        <v>0.17288790981643901</v>
      </c>
      <c r="BR449" s="17">
        <v>0.155734463435968</v>
      </c>
      <c r="BS449" s="17"/>
      <c r="BT449" s="17">
        <v>0.133629238183992</v>
      </c>
      <c r="BU449" s="17">
        <v>0.183330425553663</v>
      </c>
      <c r="BV449" s="17">
        <v>0.184667966767074</v>
      </c>
      <c r="BW449" s="17">
        <v>0.21407368463358301</v>
      </c>
      <c r="BX449" s="17">
        <v>0.18208907265173299</v>
      </c>
      <c r="BY449" s="17">
        <v>0.14296803788602899</v>
      </c>
    </row>
    <row r="450" spans="2:77" x14ac:dyDescent="0.35">
      <c r="B450" t="s">
        <v>222</v>
      </c>
      <c r="C450" s="17">
        <v>0.139846130573621</v>
      </c>
      <c r="D450" s="17">
        <v>0.150099655215606</v>
      </c>
      <c r="E450" s="17">
        <v>0.128736878750601</v>
      </c>
      <c r="F450" s="17"/>
      <c r="G450" s="17">
        <v>0.15343563247364</v>
      </c>
      <c r="H450" s="17">
        <v>0.17768048073269699</v>
      </c>
      <c r="I450" s="17">
        <v>0.17344946999282199</v>
      </c>
      <c r="J450" s="17">
        <v>0.11092347361570599</v>
      </c>
      <c r="K450" s="17">
        <v>0.10291373773767599</v>
      </c>
      <c r="L450" s="17">
        <v>0.12113660473181199</v>
      </c>
      <c r="M450" s="17"/>
      <c r="N450" s="17">
        <v>0.15770637271328899</v>
      </c>
      <c r="O450" s="17">
        <v>0.123443175422327</v>
      </c>
      <c r="P450" s="17">
        <v>0.14021135478626401</v>
      </c>
      <c r="Q450" s="17">
        <v>0.13726493287098501</v>
      </c>
      <c r="R450" s="17"/>
      <c r="S450" s="17">
        <v>0.19763533040789999</v>
      </c>
      <c r="T450" s="17">
        <v>9.4101000935868595E-2</v>
      </c>
      <c r="U450" s="17">
        <v>0.13900243222299599</v>
      </c>
      <c r="V450" s="17">
        <v>0.15464373685515601</v>
      </c>
      <c r="W450" s="17">
        <v>0.158237412592592</v>
      </c>
      <c r="X450" s="17">
        <v>9.6367015468220199E-2</v>
      </c>
      <c r="Y450" s="17">
        <v>0.166011330165099</v>
      </c>
      <c r="Z450" s="17">
        <v>0.183358782560918</v>
      </c>
      <c r="AA450" s="17">
        <v>0.12629818738107901</v>
      </c>
      <c r="AB450" s="17">
        <v>0.12927304505815601</v>
      </c>
      <c r="AC450" s="17">
        <v>0.10135254271753701</v>
      </c>
      <c r="AD450" s="17">
        <v>0.131493253496137</v>
      </c>
      <c r="AE450" s="17"/>
      <c r="AF450" s="17">
        <v>0.122976572825105</v>
      </c>
      <c r="AG450" s="17">
        <v>0.15171028376079801</v>
      </c>
      <c r="AH450" s="17">
        <v>0.15568011741484</v>
      </c>
      <c r="AI450" s="17"/>
      <c r="AJ450" s="17">
        <v>0.123850859398466</v>
      </c>
      <c r="AK450" s="17">
        <v>0.17068057444461901</v>
      </c>
      <c r="AL450" s="17">
        <v>0.20726366143112299</v>
      </c>
      <c r="AM450" s="17">
        <v>0.135272200348906</v>
      </c>
      <c r="AN450" s="17">
        <v>0.116510198555839</v>
      </c>
      <c r="AO450" s="17"/>
      <c r="AP450" s="17">
        <v>0.15717891581278101</v>
      </c>
      <c r="AQ450" s="17">
        <v>0.161950008847178</v>
      </c>
      <c r="AR450" s="17">
        <v>0.22776839692755901</v>
      </c>
      <c r="AS450" s="17"/>
      <c r="AT450" s="17">
        <v>0.12395901692616</v>
      </c>
      <c r="AU450" s="17">
        <v>0.12643059074736099</v>
      </c>
      <c r="AV450" s="17">
        <v>0.14901053633998801</v>
      </c>
      <c r="AW450" s="17">
        <v>0.17606332519981399</v>
      </c>
      <c r="AX450" s="17">
        <v>0.203306672738362</v>
      </c>
      <c r="AY450" s="17"/>
      <c r="AZ450" s="17">
        <v>0.15638079304390701</v>
      </c>
      <c r="BA450" s="17">
        <v>0.13776229846472199</v>
      </c>
      <c r="BB450" s="17">
        <v>0.13216642211937801</v>
      </c>
      <c r="BC450" s="17">
        <v>0.121231454853593</v>
      </c>
      <c r="BD450" s="17">
        <v>0.11621610974242701</v>
      </c>
      <c r="BE450" s="17"/>
      <c r="BF450" s="17">
        <v>0.116055136487793</v>
      </c>
      <c r="BG450" s="17">
        <v>0.143853161423073</v>
      </c>
      <c r="BH450" s="17">
        <v>0.15480137009067901</v>
      </c>
      <c r="BI450" s="17">
        <v>0.15034077677301699</v>
      </c>
      <c r="BJ450" s="17"/>
      <c r="BK450" s="17">
        <v>8.7264329180682706E-2</v>
      </c>
      <c r="BL450" s="17">
        <v>0.112912281318486</v>
      </c>
      <c r="BM450" s="17">
        <v>0.13563542772081499</v>
      </c>
      <c r="BN450" s="17">
        <v>0.154183548223085</v>
      </c>
      <c r="BO450" s="17">
        <v>0.173522603717295</v>
      </c>
      <c r="BP450" s="17"/>
      <c r="BQ450" s="17">
        <v>0.15037155084370499</v>
      </c>
      <c r="BR450" s="17">
        <v>0.12559030084869599</v>
      </c>
      <c r="BS450" s="17"/>
      <c r="BT450" s="17">
        <v>0.130145939114021</v>
      </c>
      <c r="BU450" s="17">
        <v>0.14314698746295601</v>
      </c>
      <c r="BV450" s="17">
        <v>0.121825877502535</v>
      </c>
      <c r="BW450" s="17">
        <v>0.18127902029378501</v>
      </c>
      <c r="BX450" s="17">
        <v>0.15398066299049601</v>
      </c>
      <c r="BY450" s="17">
        <v>8.3530040852103193E-2</v>
      </c>
    </row>
    <row r="451" spans="2:77" x14ac:dyDescent="0.35">
      <c r="B451" t="s">
        <v>223</v>
      </c>
      <c r="C451" s="17">
        <v>0.333693881632315</v>
      </c>
      <c r="D451" s="17">
        <v>0.364500631489237</v>
      </c>
      <c r="E451" s="17">
        <v>0.30257218364017002</v>
      </c>
      <c r="F451" s="17"/>
      <c r="G451" s="17">
        <v>0.35595506806850102</v>
      </c>
      <c r="H451" s="17">
        <v>0.30003324040690599</v>
      </c>
      <c r="I451" s="17">
        <v>0.29865790296329198</v>
      </c>
      <c r="J451" s="17">
        <v>0.311728007187833</v>
      </c>
      <c r="K451" s="17">
        <v>0.30741061873266901</v>
      </c>
      <c r="L451" s="17">
        <v>0.40996410655743198</v>
      </c>
      <c r="M451" s="17"/>
      <c r="N451" s="17">
        <v>0.38716363680091198</v>
      </c>
      <c r="O451" s="17">
        <v>0.34777997503881902</v>
      </c>
      <c r="P451" s="17">
        <v>0.33271709545699402</v>
      </c>
      <c r="Q451" s="17">
        <v>0.25662457842770497</v>
      </c>
      <c r="R451" s="17"/>
      <c r="S451" s="17">
        <v>0.339298235505607</v>
      </c>
      <c r="T451" s="17">
        <v>0.39483602253960298</v>
      </c>
      <c r="U451" s="17">
        <v>0.31306171897961199</v>
      </c>
      <c r="V451" s="17">
        <v>0.31248742815437502</v>
      </c>
      <c r="W451" s="17">
        <v>0.31078105679308998</v>
      </c>
      <c r="X451" s="17">
        <v>0.36342195116183901</v>
      </c>
      <c r="Y451" s="17">
        <v>0.32346246158931602</v>
      </c>
      <c r="Z451" s="17">
        <v>0.24705744570292801</v>
      </c>
      <c r="AA451" s="17">
        <v>0.34592960506870102</v>
      </c>
      <c r="AB451" s="17">
        <v>0.29927018452549398</v>
      </c>
      <c r="AC451" s="17">
        <v>0.325021275540679</v>
      </c>
      <c r="AD451" s="17">
        <v>0.34120082298030902</v>
      </c>
      <c r="AE451" s="17"/>
      <c r="AF451" s="17">
        <v>0.35505931250517597</v>
      </c>
      <c r="AG451" s="17">
        <v>0.32674890423305603</v>
      </c>
      <c r="AH451" s="17">
        <v>0.25564071838696001</v>
      </c>
      <c r="AI451" s="17"/>
      <c r="AJ451" s="17">
        <v>0.46486830184936401</v>
      </c>
      <c r="AK451" s="17">
        <v>0.233537407480741</v>
      </c>
      <c r="AL451" s="17">
        <v>0.30487992324165603</v>
      </c>
      <c r="AM451" s="17">
        <v>0.28408611845976101</v>
      </c>
      <c r="AN451" s="17">
        <v>0.25663630093487599</v>
      </c>
      <c r="AO451" s="17"/>
      <c r="AP451" s="17">
        <v>0.55980331164010899</v>
      </c>
      <c r="AQ451" s="17">
        <v>0.25185127776795102</v>
      </c>
      <c r="AR451" s="17">
        <v>0.35601092262085698</v>
      </c>
      <c r="AS451" s="17"/>
      <c r="AT451" s="17">
        <v>0.27140053366060701</v>
      </c>
      <c r="AU451" s="17">
        <v>0.35446830087567199</v>
      </c>
      <c r="AV451" s="17">
        <v>0.35071029452597802</v>
      </c>
      <c r="AW451" s="17">
        <v>0.36637267443316801</v>
      </c>
      <c r="AX451" s="17">
        <v>0.33781572590109898</v>
      </c>
      <c r="AY451" s="17"/>
      <c r="AZ451" s="17">
        <v>0.33797889666979902</v>
      </c>
      <c r="BA451" s="17">
        <v>0.27656926776338198</v>
      </c>
      <c r="BB451" s="17">
        <v>0.397926910211716</v>
      </c>
      <c r="BC451" s="17">
        <v>0.40846809675544699</v>
      </c>
      <c r="BD451" s="17">
        <v>0.249415565080195</v>
      </c>
      <c r="BE451" s="17"/>
      <c r="BF451" s="17">
        <v>0.27086526078767298</v>
      </c>
      <c r="BG451" s="17">
        <v>0.32756565760185002</v>
      </c>
      <c r="BH451" s="17">
        <v>0.36037689620299601</v>
      </c>
      <c r="BI451" s="17">
        <v>0.396373769443229</v>
      </c>
      <c r="BJ451" s="17"/>
      <c r="BK451" s="17">
        <v>0.22573477178877399</v>
      </c>
      <c r="BL451" s="17">
        <v>0.27330066570530298</v>
      </c>
      <c r="BM451" s="17">
        <v>0.32736496070987198</v>
      </c>
      <c r="BN451" s="17">
        <v>0.36647970694648802</v>
      </c>
      <c r="BO451" s="17">
        <v>0.38545271116456797</v>
      </c>
      <c r="BP451" s="17"/>
      <c r="BQ451" s="17">
        <v>0.32913848597442802</v>
      </c>
      <c r="BR451" s="17">
        <v>0.339863796292453</v>
      </c>
      <c r="BS451" s="17"/>
      <c r="BT451" s="17">
        <v>0.36821971459698799</v>
      </c>
      <c r="BU451" s="17">
        <v>0.31694240189960599</v>
      </c>
      <c r="BV451" s="17">
        <v>0.28747321344253901</v>
      </c>
      <c r="BW451" s="17">
        <v>0.244426004680909</v>
      </c>
      <c r="BX451" s="17">
        <v>0.348768861329524</v>
      </c>
      <c r="BY451" s="17">
        <v>0.32658254018942701</v>
      </c>
    </row>
    <row r="452" spans="2:77" x14ac:dyDescent="0.35">
      <c r="B452" t="s">
        <v>224</v>
      </c>
      <c r="C452" s="17">
        <v>0.208692892842232</v>
      </c>
      <c r="D452" s="17">
        <v>0.20760162276004099</v>
      </c>
      <c r="E452" s="17">
        <v>0.211101841084992</v>
      </c>
      <c r="F452" s="17"/>
      <c r="G452" s="17">
        <v>0.13161778707268401</v>
      </c>
      <c r="H452" s="17">
        <v>0.174703627359441</v>
      </c>
      <c r="I452" s="17">
        <v>0.204687194735235</v>
      </c>
      <c r="J452" s="17">
        <v>0.22323689347592901</v>
      </c>
      <c r="K452" s="17">
        <v>0.29752146650683903</v>
      </c>
      <c r="L452" s="17">
        <v>0.219604888878283</v>
      </c>
      <c r="M452" s="17"/>
      <c r="N452" s="17">
        <v>0.17645579163873801</v>
      </c>
      <c r="O452" s="17">
        <v>0.20477717403698101</v>
      </c>
      <c r="P452" s="17">
        <v>0.21836830679691799</v>
      </c>
      <c r="Q452" s="17">
        <v>0.24012550904421401</v>
      </c>
      <c r="R452" s="17"/>
      <c r="S452" s="17">
        <v>0.16617750745340201</v>
      </c>
      <c r="T452" s="17">
        <v>0.21216466092267999</v>
      </c>
      <c r="U452" s="17">
        <v>0.24825913181098799</v>
      </c>
      <c r="V452" s="17">
        <v>0.25201047514171898</v>
      </c>
      <c r="W452" s="17">
        <v>0.21369705663906399</v>
      </c>
      <c r="X452" s="17">
        <v>0.17547832049123699</v>
      </c>
      <c r="Y452" s="17">
        <v>0.194548784907943</v>
      </c>
      <c r="Z452" s="17">
        <v>0.16865393691932201</v>
      </c>
      <c r="AA452" s="17">
        <v>0.19935891463879901</v>
      </c>
      <c r="AB452" s="17">
        <v>0.24840485219560501</v>
      </c>
      <c r="AC452" s="17">
        <v>0.22286883773275501</v>
      </c>
      <c r="AD452" s="17">
        <v>0.22686516582404501</v>
      </c>
      <c r="AE452" s="17"/>
      <c r="AF452" s="17">
        <v>0.243945572888593</v>
      </c>
      <c r="AG452" s="17">
        <v>0.19291438583064799</v>
      </c>
      <c r="AH452" s="17">
        <v>0.20985522409627999</v>
      </c>
      <c r="AI452" s="17"/>
      <c r="AJ452" s="17">
        <v>0.218274253942811</v>
      </c>
      <c r="AK452" s="17">
        <v>0.137509761376025</v>
      </c>
      <c r="AL452" s="17">
        <v>0.21662545058579499</v>
      </c>
      <c r="AM452" s="17">
        <v>0.449778518531192</v>
      </c>
      <c r="AN452" s="17">
        <v>0.25371477999418002</v>
      </c>
      <c r="AO452" s="17"/>
      <c r="AP452" s="17">
        <v>0.133417322539014</v>
      </c>
      <c r="AQ452" s="17">
        <v>0.113860566720138</v>
      </c>
      <c r="AR452" s="17">
        <v>0.200831056479118</v>
      </c>
      <c r="AS452" s="17"/>
      <c r="AT452" s="17">
        <v>0.24619086382557701</v>
      </c>
      <c r="AU452" s="17">
        <v>0.20503279367913499</v>
      </c>
      <c r="AV452" s="17">
        <v>0.190651851592644</v>
      </c>
      <c r="AW452" s="17">
        <v>0.185659607474017</v>
      </c>
      <c r="AX452" s="17">
        <v>0.199200021082407</v>
      </c>
      <c r="AY452" s="17"/>
      <c r="AZ452" s="17">
        <v>0.19507791948665901</v>
      </c>
      <c r="BA452" s="17">
        <v>0.21446161615309001</v>
      </c>
      <c r="BB452" s="17">
        <v>0.134233163406075</v>
      </c>
      <c r="BC452" s="17">
        <v>0.21922772857636899</v>
      </c>
      <c r="BD452" s="17">
        <v>0.25892516023202</v>
      </c>
      <c r="BE452" s="17"/>
      <c r="BF452" s="17">
        <v>0.23053227541041199</v>
      </c>
      <c r="BG452" s="17">
        <v>0.211983214430429</v>
      </c>
      <c r="BH452" s="17">
        <v>0.20029078596734201</v>
      </c>
      <c r="BI452" s="17">
        <v>0.18225609146847199</v>
      </c>
      <c r="BJ452" s="17"/>
      <c r="BK452" s="17">
        <v>0.26504000212996298</v>
      </c>
      <c r="BL452" s="17">
        <v>0.26288946508482902</v>
      </c>
      <c r="BM452" s="17">
        <v>0.21242859757339999</v>
      </c>
      <c r="BN452" s="17">
        <v>0.19118856696693301</v>
      </c>
      <c r="BO452" s="17">
        <v>0.131307087824834</v>
      </c>
      <c r="BP452" s="17"/>
      <c r="BQ452" s="17">
        <v>0.201967756083513</v>
      </c>
      <c r="BR452" s="17">
        <v>0.21780154618329001</v>
      </c>
      <c r="BS452" s="17"/>
      <c r="BT452" s="17">
        <v>0.21966894951882501</v>
      </c>
      <c r="BU452" s="17">
        <v>0.21157036688533701</v>
      </c>
      <c r="BV452" s="17">
        <v>0.18517121242693099</v>
      </c>
      <c r="BW452" s="17">
        <v>0.20384912181092801</v>
      </c>
      <c r="BX452" s="17">
        <v>0.192664595361761</v>
      </c>
      <c r="BY452" s="17">
        <v>0.214803354477546</v>
      </c>
    </row>
    <row r="453" spans="2:77" x14ac:dyDescent="0.35">
      <c r="B453" t="s">
        <v>145</v>
      </c>
      <c r="C453" s="17">
        <v>0.15216482376424201</v>
      </c>
      <c r="D453" s="17">
        <v>9.9564170642931493E-2</v>
      </c>
      <c r="E453" s="17">
        <v>0.203733999076217</v>
      </c>
      <c r="F453" s="17"/>
      <c r="G453" s="17">
        <v>0.17908930121851999</v>
      </c>
      <c r="H453" s="17">
        <v>0.14685846288457999</v>
      </c>
      <c r="I453" s="17">
        <v>0.118984313513676</v>
      </c>
      <c r="J453" s="17">
        <v>0.16557272453067601</v>
      </c>
      <c r="K453" s="17">
        <v>0.171881887280664</v>
      </c>
      <c r="L453" s="17">
        <v>0.14132690264029599</v>
      </c>
      <c r="M453" s="17"/>
      <c r="N453" s="17">
        <v>0.11184067830416899</v>
      </c>
      <c r="O453" s="17">
        <v>0.16700475402182499</v>
      </c>
      <c r="P453" s="17">
        <v>0.139633983692634</v>
      </c>
      <c r="Q453" s="17">
        <v>0.19348344237088599</v>
      </c>
      <c r="R453" s="17"/>
      <c r="S453" s="17">
        <v>0.122318634606121</v>
      </c>
      <c r="T453" s="17">
        <v>0.15307712166152501</v>
      </c>
      <c r="U453" s="17">
        <v>0.16068731058110799</v>
      </c>
      <c r="V453" s="17">
        <v>0.14370035286805699</v>
      </c>
      <c r="W453" s="17">
        <v>0.145964951639243</v>
      </c>
      <c r="X453" s="17">
        <v>0.18226889462474399</v>
      </c>
      <c r="Y453" s="17">
        <v>0.16793030542309401</v>
      </c>
      <c r="Z453" s="17">
        <v>0.16939465394143399</v>
      </c>
      <c r="AA453" s="17">
        <v>0.13287884841193101</v>
      </c>
      <c r="AB453" s="17">
        <v>0.16679787851303601</v>
      </c>
      <c r="AC453" s="17">
        <v>0.12984723732272699</v>
      </c>
      <c r="AD453" s="17">
        <v>0.21326444490329699</v>
      </c>
      <c r="AE453" s="17"/>
      <c r="AF453" s="17">
        <v>0.132517458012092</v>
      </c>
      <c r="AG453" s="17">
        <v>0.13566629135259201</v>
      </c>
      <c r="AH453" s="17">
        <v>0.215405894370826</v>
      </c>
      <c r="AI453" s="17"/>
      <c r="AJ453" s="17">
        <v>0.11167566123985399</v>
      </c>
      <c r="AK453" s="17">
        <v>0.14186779379341899</v>
      </c>
      <c r="AL453" s="17">
        <v>0.112428001013184</v>
      </c>
      <c r="AM453" s="17">
        <v>6.8944481864758003E-2</v>
      </c>
      <c r="AN453" s="17">
        <v>0.24414772741702201</v>
      </c>
      <c r="AO453" s="17"/>
      <c r="AP453" s="17">
        <v>7.6976815975767499E-2</v>
      </c>
      <c r="AQ453" s="17">
        <v>0.13529916122967001</v>
      </c>
      <c r="AR453" s="17">
        <v>0.106391289990766</v>
      </c>
      <c r="AS453" s="17"/>
      <c r="AT453" s="17">
        <v>0.19243699483721299</v>
      </c>
      <c r="AU453" s="17">
        <v>0.141905577120511</v>
      </c>
      <c r="AV453" s="17">
        <v>0.148969588852051</v>
      </c>
      <c r="AW453" s="17">
        <v>8.2402324562903598E-2</v>
      </c>
      <c r="AX453" s="17">
        <v>5.4973905046061602E-2</v>
      </c>
      <c r="AY453" s="17"/>
      <c r="AZ453" s="17">
        <v>0.11483426307342</v>
      </c>
      <c r="BA453" s="17">
        <v>0.20619370913714499</v>
      </c>
      <c r="BB453" s="17">
        <v>0.21659848233807399</v>
      </c>
      <c r="BC453" s="17">
        <v>0.143845490441037</v>
      </c>
      <c r="BD453" s="17">
        <v>0.20742059524158701</v>
      </c>
      <c r="BE453" s="17"/>
      <c r="BF453" s="17">
        <v>0.20163935998298399</v>
      </c>
      <c r="BG453" s="17">
        <v>0.15311518489281201</v>
      </c>
      <c r="BH453" s="17">
        <v>0.110449386833346</v>
      </c>
      <c r="BI453" s="17">
        <v>0.107939893982807</v>
      </c>
      <c r="BJ453" s="17"/>
      <c r="BK453" s="17">
        <v>0.16903421643137301</v>
      </c>
      <c r="BL453" s="17">
        <v>0.17534091983188901</v>
      </c>
      <c r="BM453" s="17">
        <v>0.17148084091297</v>
      </c>
      <c r="BN453" s="17">
        <v>0.13438586871345801</v>
      </c>
      <c r="BO453" s="17">
        <v>8.2104316842093406E-2</v>
      </c>
      <c r="BP453" s="17"/>
      <c r="BQ453" s="17">
        <v>0.14563429728191499</v>
      </c>
      <c r="BR453" s="17">
        <v>0.161009893239592</v>
      </c>
      <c r="BS453" s="17"/>
      <c r="BT453" s="17">
        <v>0.14833615858617499</v>
      </c>
      <c r="BU453" s="17">
        <v>0.145009818198438</v>
      </c>
      <c r="BV453" s="17">
        <v>0.22086172986092101</v>
      </c>
      <c r="BW453" s="17">
        <v>0.156372168580795</v>
      </c>
      <c r="BX453" s="17">
        <v>0.122496807666487</v>
      </c>
      <c r="BY453" s="17">
        <v>0.232116026594895</v>
      </c>
    </row>
    <row r="454" spans="2:77" x14ac:dyDescent="0.35">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row>
    <row r="455" spans="2:77" x14ac:dyDescent="0.35">
      <c r="B455" s="6" t="s">
        <v>247</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row>
    <row r="456" spans="2:77" x14ac:dyDescent="0.35">
      <c r="B456" s="24" t="s">
        <v>541</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row>
    <row r="457" spans="2:77" x14ac:dyDescent="0.35">
      <c r="B457" t="s">
        <v>238</v>
      </c>
      <c r="C457" s="17">
        <v>0.48402748729601103</v>
      </c>
      <c r="D457" s="17">
        <v>0.46379634995512398</v>
      </c>
      <c r="E457" s="17">
        <v>0.50270976660162603</v>
      </c>
      <c r="F457" s="17"/>
      <c r="G457" s="17">
        <v>0.42282148969411099</v>
      </c>
      <c r="H457" s="17">
        <v>0.41748932352422102</v>
      </c>
      <c r="I457" s="17">
        <v>0.437767668445388</v>
      </c>
      <c r="J457" s="17">
        <v>0.51252873509070696</v>
      </c>
      <c r="K457" s="17">
        <v>0.56528989082798797</v>
      </c>
      <c r="L457" s="17">
        <v>0.59882051322743801</v>
      </c>
      <c r="M457" s="17"/>
      <c r="N457" s="17">
        <v>0.50472851325582202</v>
      </c>
      <c r="O457" s="17">
        <v>0.49432971742168402</v>
      </c>
      <c r="P457" s="17">
        <v>0.41433503117877202</v>
      </c>
      <c r="Q457" s="17">
        <v>0.50479371370874904</v>
      </c>
      <c r="R457" s="17"/>
      <c r="S457" s="17">
        <v>0.45264612688987899</v>
      </c>
      <c r="T457" s="17">
        <v>0.54361075049470797</v>
      </c>
      <c r="U457" s="17">
        <v>0.56082526482122397</v>
      </c>
      <c r="V457" s="17">
        <v>0.50714186799541905</v>
      </c>
      <c r="W457" s="17">
        <v>0.465881859639042</v>
      </c>
      <c r="X457" s="17">
        <v>0.37829181595424199</v>
      </c>
      <c r="Y457" s="17">
        <v>0.514809837649993</v>
      </c>
      <c r="Z457" s="17">
        <v>0.44585051485001898</v>
      </c>
      <c r="AA457" s="17">
        <v>0.40891650113822903</v>
      </c>
      <c r="AB457" s="17">
        <v>0.53549617081427003</v>
      </c>
      <c r="AC457" s="17">
        <v>0.59698158976959903</v>
      </c>
      <c r="AD457" s="17">
        <v>0.73676654462114699</v>
      </c>
      <c r="AE457" s="17"/>
      <c r="AF457" s="17">
        <v>0.47542570953187802</v>
      </c>
      <c r="AG457" s="17">
        <v>0.49136132961126899</v>
      </c>
      <c r="AH457" s="17">
        <v>0.51232806926850905</v>
      </c>
      <c r="AI457" s="17"/>
      <c r="AJ457" s="17">
        <v>0.60953541426074598</v>
      </c>
      <c r="AK457" s="17">
        <v>0.428603776110352</v>
      </c>
      <c r="AL457" s="17">
        <v>0.64436147780751596</v>
      </c>
      <c r="AM457" s="17">
        <v>0.51098248149988401</v>
      </c>
      <c r="AN457" s="17">
        <v>0.58017406071921696</v>
      </c>
      <c r="AO457" s="17"/>
      <c r="AP457" s="17" t="s">
        <v>130</v>
      </c>
      <c r="AQ457" s="17">
        <v>0.48402748729601103</v>
      </c>
      <c r="AR457" s="17" t="s">
        <v>130</v>
      </c>
      <c r="AS457" s="17"/>
      <c r="AT457" s="17">
        <v>0.44667461062983299</v>
      </c>
      <c r="AU457" s="17">
        <v>0.47765892043470098</v>
      </c>
      <c r="AV457" s="17">
        <v>0.49966003358713101</v>
      </c>
      <c r="AW457" s="17">
        <v>0.51056377479327297</v>
      </c>
      <c r="AX457" s="17">
        <v>0.24026635218970999</v>
      </c>
      <c r="AY457" s="17"/>
      <c r="AZ457" s="17">
        <v>0.45457506231696898</v>
      </c>
      <c r="BA457" s="17">
        <v>0.468578696245042</v>
      </c>
      <c r="BB457" s="17">
        <v>0.50570440261609195</v>
      </c>
      <c r="BC457" s="17">
        <v>0.61718832912615895</v>
      </c>
      <c r="BD457" s="17">
        <v>0.46404112071152798</v>
      </c>
      <c r="BE457" s="17"/>
      <c r="BF457" s="17">
        <v>0.51532835458981696</v>
      </c>
      <c r="BG457" s="17">
        <v>0.44854113653165201</v>
      </c>
      <c r="BH457" s="17">
        <v>0.48882510085997799</v>
      </c>
      <c r="BI457" s="17">
        <v>0.51670383623124905</v>
      </c>
      <c r="BJ457" s="17"/>
      <c r="BK457" s="17">
        <v>0.48352222143621398</v>
      </c>
      <c r="BL457" s="17">
        <v>0.433778257867249</v>
      </c>
      <c r="BM457" s="17">
        <v>0.52237734089180299</v>
      </c>
      <c r="BN457" s="17">
        <v>0.47582910942519402</v>
      </c>
      <c r="BO457" s="17">
        <v>0.45357910577024302</v>
      </c>
      <c r="BP457" s="17"/>
      <c r="BQ457" s="17">
        <v>0.48035719967778401</v>
      </c>
      <c r="BR457" s="17">
        <v>0.48924066699811802</v>
      </c>
      <c r="BS457" s="17"/>
      <c r="BT457" s="17">
        <v>0.50345854124370604</v>
      </c>
      <c r="BU457" s="17">
        <v>0.49962930373165199</v>
      </c>
      <c r="BV457" s="17">
        <v>0.439102218694781</v>
      </c>
      <c r="BW457" s="17">
        <v>0.42942666197940499</v>
      </c>
      <c r="BX457" s="17">
        <v>0.47686353144932803</v>
      </c>
      <c r="BY457" s="17">
        <v>0.53284181234479799</v>
      </c>
    </row>
    <row r="458" spans="2:77" x14ac:dyDescent="0.35">
      <c r="B458" t="s">
        <v>239</v>
      </c>
      <c r="C458" s="17">
        <v>0.48272693863126998</v>
      </c>
      <c r="D458" s="17">
        <v>0.44358560662767199</v>
      </c>
      <c r="E458" s="17">
        <v>0.52196045479576003</v>
      </c>
      <c r="F458" s="17"/>
      <c r="G458" s="17">
        <v>0.40403068349207599</v>
      </c>
      <c r="H458" s="17">
        <v>0.438407231430822</v>
      </c>
      <c r="I458" s="17">
        <v>0.42380604033212599</v>
      </c>
      <c r="J458" s="17">
        <v>0.48258823725211902</v>
      </c>
      <c r="K458" s="17">
        <v>0.54232221269265501</v>
      </c>
      <c r="L458" s="17">
        <v>0.65545426408476304</v>
      </c>
      <c r="M458" s="17"/>
      <c r="N458" s="17">
        <v>0.49953751063538998</v>
      </c>
      <c r="O458" s="17">
        <v>0.49117954886520299</v>
      </c>
      <c r="P458" s="17">
        <v>0.480938373083306</v>
      </c>
      <c r="Q458" s="17">
        <v>0.45341251179453701</v>
      </c>
      <c r="R458" s="17"/>
      <c r="S458" s="17">
        <v>0.44227445171312302</v>
      </c>
      <c r="T458" s="17">
        <v>0.54246331120873204</v>
      </c>
      <c r="U458" s="17">
        <v>0.49763727908468902</v>
      </c>
      <c r="V458" s="17">
        <v>0.46791516395223498</v>
      </c>
      <c r="W458" s="17">
        <v>0.50968260462145498</v>
      </c>
      <c r="X458" s="17">
        <v>0.435765506713086</v>
      </c>
      <c r="Y458" s="17">
        <v>0.536518495204936</v>
      </c>
      <c r="Z458" s="17">
        <v>0.41212050593532001</v>
      </c>
      <c r="AA458" s="17">
        <v>0.44960222010525303</v>
      </c>
      <c r="AB458" s="17">
        <v>0.477991831231734</v>
      </c>
      <c r="AC458" s="17">
        <v>0.63868928951996995</v>
      </c>
      <c r="AD458" s="17">
        <v>0.33863200239079499</v>
      </c>
      <c r="AE458" s="17"/>
      <c r="AF458" s="17">
        <v>0.46334597805746702</v>
      </c>
      <c r="AG458" s="17">
        <v>0.52408925896081704</v>
      </c>
      <c r="AH458" s="17">
        <v>0.43552434725927702</v>
      </c>
      <c r="AI458" s="17"/>
      <c r="AJ458" s="17">
        <v>0.39253559863593301</v>
      </c>
      <c r="AK458" s="17">
        <v>0.51790943008464496</v>
      </c>
      <c r="AL458" s="17">
        <v>0.50013167387958801</v>
      </c>
      <c r="AM458" s="17">
        <v>0.33477183254202297</v>
      </c>
      <c r="AN458" s="17">
        <v>0.37338933816863001</v>
      </c>
      <c r="AO458" s="17"/>
      <c r="AP458" s="17" t="s">
        <v>130</v>
      </c>
      <c r="AQ458" s="17">
        <v>0.48272693863126998</v>
      </c>
      <c r="AR458" s="17" t="s">
        <v>130</v>
      </c>
      <c r="AS458" s="17"/>
      <c r="AT458" s="17">
        <v>0.45352477512488598</v>
      </c>
      <c r="AU458" s="17">
        <v>0.474950386046322</v>
      </c>
      <c r="AV458" s="17">
        <v>0.46660307657335898</v>
      </c>
      <c r="AW458" s="17">
        <v>0.53632897714916095</v>
      </c>
      <c r="AX458" s="17">
        <v>0.56465904056266902</v>
      </c>
      <c r="AY458" s="17"/>
      <c r="AZ458" s="17">
        <v>0.450051031064995</v>
      </c>
      <c r="BA458" s="17">
        <v>0.49893019991063398</v>
      </c>
      <c r="BB458" s="17">
        <v>0.44857870900804597</v>
      </c>
      <c r="BC458" s="17">
        <v>0.64874503872792999</v>
      </c>
      <c r="BD458" s="17">
        <v>0.41725844385608302</v>
      </c>
      <c r="BE458" s="17"/>
      <c r="BF458" s="17">
        <v>0.49667928807686601</v>
      </c>
      <c r="BG458" s="17">
        <v>0.454651673902845</v>
      </c>
      <c r="BH458" s="17">
        <v>0.45887397467140401</v>
      </c>
      <c r="BI458" s="17">
        <v>0.53886553454476405</v>
      </c>
      <c r="BJ458" s="17"/>
      <c r="BK458" s="17">
        <v>0.51151531275946505</v>
      </c>
      <c r="BL458" s="17">
        <v>0.48180710282442801</v>
      </c>
      <c r="BM458" s="17">
        <v>0.50967785031842305</v>
      </c>
      <c r="BN458" s="17">
        <v>0.464382724730866</v>
      </c>
      <c r="BO458" s="17">
        <v>0.41516529541949798</v>
      </c>
      <c r="BP458" s="17"/>
      <c r="BQ458" s="17">
        <v>0.49449731068441899</v>
      </c>
      <c r="BR458" s="17">
        <v>0.46600861269709198</v>
      </c>
      <c r="BS458" s="17"/>
      <c r="BT458" s="17">
        <v>0.54930677069949496</v>
      </c>
      <c r="BU458" s="17">
        <v>0.45601905542188498</v>
      </c>
      <c r="BV458" s="17">
        <v>0.54369602384383298</v>
      </c>
      <c r="BW458" s="17">
        <v>0.36329382075778999</v>
      </c>
      <c r="BX458" s="17">
        <v>0.48238137919838298</v>
      </c>
      <c r="BY458" s="17">
        <v>0.35206955110031102</v>
      </c>
    </row>
    <row r="459" spans="2:77" x14ac:dyDescent="0.35">
      <c r="B459" t="s">
        <v>240</v>
      </c>
      <c r="C459" s="17">
        <v>0.44855504065276602</v>
      </c>
      <c r="D459" s="17">
        <v>0.46506173549312502</v>
      </c>
      <c r="E459" s="17">
        <v>0.42894027963450398</v>
      </c>
      <c r="F459" s="17"/>
      <c r="G459" s="17">
        <v>0.43585650208295401</v>
      </c>
      <c r="H459" s="17">
        <v>0.40587026814459398</v>
      </c>
      <c r="I459" s="17">
        <v>0.30802606743824301</v>
      </c>
      <c r="J459" s="17">
        <v>0.52162033904037297</v>
      </c>
      <c r="K459" s="17">
        <v>0.55754390489136396</v>
      </c>
      <c r="L459" s="17">
        <v>0.51782474442346604</v>
      </c>
      <c r="M459" s="17"/>
      <c r="N459" s="17">
        <v>0.48290691511036099</v>
      </c>
      <c r="O459" s="17">
        <v>0.49731249406981798</v>
      </c>
      <c r="P459" s="17">
        <v>0.42596385387420299</v>
      </c>
      <c r="Q459" s="17">
        <v>0.37362988707181999</v>
      </c>
      <c r="R459" s="17"/>
      <c r="S459" s="17">
        <v>0.394798938132431</v>
      </c>
      <c r="T459" s="17">
        <v>0.49974164288182399</v>
      </c>
      <c r="U459" s="17">
        <v>0.55862612156977098</v>
      </c>
      <c r="V459" s="17">
        <v>0.45398238326214901</v>
      </c>
      <c r="W459" s="17">
        <v>0.47357834956407802</v>
      </c>
      <c r="X459" s="17">
        <v>0.35519743580112501</v>
      </c>
      <c r="Y459" s="17">
        <v>0.43160784857423801</v>
      </c>
      <c r="Z459" s="17">
        <v>0.49740342435437401</v>
      </c>
      <c r="AA459" s="17">
        <v>0.43169400822381898</v>
      </c>
      <c r="AB459" s="17">
        <v>0.47610777473939903</v>
      </c>
      <c r="AC459" s="17">
        <v>0.47857992305862601</v>
      </c>
      <c r="AD459" s="17">
        <v>0.43790524385669799</v>
      </c>
      <c r="AE459" s="17"/>
      <c r="AF459" s="17">
        <v>0.38650858722215498</v>
      </c>
      <c r="AG459" s="17">
        <v>0.49613669249126702</v>
      </c>
      <c r="AH459" s="17">
        <v>0.32676190951874001</v>
      </c>
      <c r="AI459" s="17"/>
      <c r="AJ459" s="17">
        <v>0.327760400694941</v>
      </c>
      <c r="AK459" s="17">
        <v>0.46811037347026702</v>
      </c>
      <c r="AL459" s="17">
        <v>0.64329996453952698</v>
      </c>
      <c r="AM459" s="17">
        <v>0.64089786707014096</v>
      </c>
      <c r="AN459" s="17">
        <v>0.29843004707203902</v>
      </c>
      <c r="AO459" s="17"/>
      <c r="AP459" s="17" t="s">
        <v>130</v>
      </c>
      <c r="AQ459" s="17">
        <v>0.44855504065276602</v>
      </c>
      <c r="AR459" s="17" t="s">
        <v>130</v>
      </c>
      <c r="AS459" s="17"/>
      <c r="AT459" s="17">
        <v>0.40802389690768598</v>
      </c>
      <c r="AU459" s="17">
        <v>0.460003386564723</v>
      </c>
      <c r="AV459" s="17">
        <v>0.472160287699949</v>
      </c>
      <c r="AW459" s="17">
        <v>0.40567946584415099</v>
      </c>
      <c r="AX459" s="17">
        <v>0.41556344898730901</v>
      </c>
      <c r="AY459" s="17"/>
      <c r="AZ459" s="17">
        <v>0.44247283365289403</v>
      </c>
      <c r="BA459" s="17">
        <v>0.351328101756887</v>
      </c>
      <c r="BB459" s="17">
        <v>0.53530229510759697</v>
      </c>
      <c r="BC459" s="17">
        <v>0.54509076157558201</v>
      </c>
      <c r="BD459" s="17">
        <v>0.47012697209666499</v>
      </c>
      <c r="BE459" s="17"/>
      <c r="BF459" s="17">
        <v>0.42843741936373197</v>
      </c>
      <c r="BG459" s="17">
        <v>0.44679856021034098</v>
      </c>
      <c r="BH459" s="17">
        <v>0.44097732322879202</v>
      </c>
      <c r="BI459" s="17">
        <v>0.47631926988618101</v>
      </c>
      <c r="BJ459" s="17"/>
      <c r="BK459" s="17">
        <v>0.47391468968477202</v>
      </c>
      <c r="BL459" s="17">
        <v>0.44951717185877099</v>
      </c>
      <c r="BM459" s="17">
        <v>0.44364032909794798</v>
      </c>
      <c r="BN459" s="17">
        <v>0.45534330447635002</v>
      </c>
      <c r="BO459" s="17">
        <v>0.42472623827058298</v>
      </c>
      <c r="BP459" s="17"/>
      <c r="BQ459" s="17">
        <v>0.40874586347816899</v>
      </c>
      <c r="BR459" s="17">
        <v>0.50509894565178903</v>
      </c>
      <c r="BS459" s="17"/>
      <c r="BT459" s="17">
        <v>0.49833431119664401</v>
      </c>
      <c r="BU459" s="17">
        <v>0.47592523120432001</v>
      </c>
      <c r="BV459" s="17">
        <v>0.44550073976502302</v>
      </c>
      <c r="BW459" s="17">
        <v>0.38002148169851302</v>
      </c>
      <c r="BX459" s="17">
        <v>0.36959974681834201</v>
      </c>
      <c r="BY459" s="17">
        <v>0.49506463343562501</v>
      </c>
    </row>
    <row r="460" spans="2:77" x14ac:dyDescent="0.35">
      <c r="B460" t="s">
        <v>241</v>
      </c>
      <c r="C460" s="17">
        <v>0.432792608284091</v>
      </c>
      <c r="D460" s="17">
        <v>0.42937256335955398</v>
      </c>
      <c r="E460" s="17">
        <v>0.43574434072334201</v>
      </c>
      <c r="F460" s="17"/>
      <c r="G460" s="17">
        <v>0.34142312692196303</v>
      </c>
      <c r="H460" s="17">
        <v>0.35249684043233598</v>
      </c>
      <c r="I460" s="17">
        <v>0.36607709830767299</v>
      </c>
      <c r="J460" s="17">
        <v>0.47788367651114999</v>
      </c>
      <c r="K460" s="17">
        <v>0.49281514272574301</v>
      </c>
      <c r="L460" s="17">
        <v>0.62050083385338395</v>
      </c>
      <c r="M460" s="17"/>
      <c r="N460" s="17">
        <v>0.43336029239361401</v>
      </c>
      <c r="O460" s="17">
        <v>0.46474457798950303</v>
      </c>
      <c r="P460" s="17">
        <v>0.37708797719354797</v>
      </c>
      <c r="Q460" s="17">
        <v>0.43723327418487601</v>
      </c>
      <c r="R460" s="17"/>
      <c r="S460" s="17">
        <v>0.404594101349248</v>
      </c>
      <c r="T460" s="17">
        <v>0.44096133956796102</v>
      </c>
      <c r="U460" s="17">
        <v>0.47179653151275203</v>
      </c>
      <c r="V460" s="17">
        <v>0.40902921010260701</v>
      </c>
      <c r="W460" s="17">
        <v>0.39552974872306301</v>
      </c>
      <c r="X460" s="17">
        <v>0.43699840423215802</v>
      </c>
      <c r="Y460" s="17">
        <v>0.40383872293080803</v>
      </c>
      <c r="Z460" s="17">
        <v>0.36151941280713501</v>
      </c>
      <c r="AA460" s="17">
        <v>0.49327104892499002</v>
      </c>
      <c r="AB460" s="17">
        <v>0.46401956177180398</v>
      </c>
      <c r="AC460" s="17">
        <v>0.46537562053649201</v>
      </c>
      <c r="AD460" s="17">
        <v>0.37142320293571002</v>
      </c>
      <c r="AE460" s="17"/>
      <c r="AF460" s="17">
        <v>0.43099007289476499</v>
      </c>
      <c r="AG460" s="17">
        <v>0.45341162402288099</v>
      </c>
      <c r="AH460" s="17">
        <v>0.42321627916068799</v>
      </c>
      <c r="AI460" s="17"/>
      <c r="AJ460" s="17">
        <v>0.40592755803856101</v>
      </c>
      <c r="AK460" s="17">
        <v>0.44180500624216001</v>
      </c>
      <c r="AL460" s="17">
        <v>0.50076463394816895</v>
      </c>
      <c r="AM460" s="17">
        <v>0.39682503168792799</v>
      </c>
      <c r="AN460" s="17">
        <v>0.42738752422600601</v>
      </c>
      <c r="AO460" s="17"/>
      <c r="AP460" s="17" t="s">
        <v>130</v>
      </c>
      <c r="AQ460" s="17">
        <v>0.432792608284091</v>
      </c>
      <c r="AR460" s="17" t="s">
        <v>130</v>
      </c>
      <c r="AS460" s="17"/>
      <c r="AT460" s="17">
        <v>0.44218323933915898</v>
      </c>
      <c r="AU460" s="17">
        <v>0.40542085007346401</v>
      </c>
      <c r="AV460" s="17">
        <v>0.43119972347330898</v>
      </c>
      <c r="AW460" s="17">
        <v>0.43818790296075899</v>
      </c>
      <c r="AX460" s="17">
        <v>0.51121659365318695</v>
      </c>
      <c r="AY460" s="17"/>
      <c r="AZ460" s="17">
        <v>0.404562555410372</v>
      </c>
      <c r="BA460" s="17">
        <v>0.43717584133760801</v>
      </c>
      <c r="BB460" s="17">
        <v>0.29199007508262897</v>
      </c>
      <c r="BC460" s="17">
        <v>0.58696517131406101</v>
      </c>
      <c r="BD460" s="17">
        <v>0.41768193392737801</v>
      </c>
      <c r="BE460" s="17"/>
      <c r="BF460" s="17">
        <v>0.42892933985410903</v>
      </c>
      <c r="BG460" s="17">
        <v>0.42889643798418298</v>
      </c>
      <c r="BH460" s="17">
        <v>0.39809117059168497</v>
      </c>
      <c r="BI460" s="17">
        <v>0.47217910712453498</v>
      </c>
      <c r="BJ460" s="17"/>
      <c r="BK460" s="17">
        <v>0.30010945791182603</v>
      </c>
      <c r="BL460" s="17">
        <v>0.40166594682863199</v>
      </c>
      <c r="BM460" s="17">
        <v>0.45834378710458401</v>
      </c>
      <c r="BN460" s="17">
        <v>0.43897740710352201</v>
      </c>
      <c r="BO460" s="17">
        <v>0.41689823018303801</v>
      </c>
      <c r="BP460" s="17"/>
      <c r="BQ460" s="17">
        <v>0.43092404968303299</v>
      </c>
      <c r="BR460" s="17">
        <v>0.43544665962406198</v>
      </c>
      <c r="BS460" s="17"/>
      <c r="BT460" s="17">
        <v>0.51247978348451595</v>
      </c>
      <c r="BU460" s="17">
        <v>0.39228278741688999</v>
      </c>
      <c r="BV460" s="17">
        <v>0.41560171936399998</v>
      </c>
      <c r="BW460" s="17">
        <v>0.38459970258420001</v>
      </c>
      <c r="BX460" s="17">
        <v>0.42913005834310203</v>
      </c>
      <c r="BY460" s="17">
        <v>0.30772393037278201</v>
      </c>
    </row>
    <row r="461" spans="2:77" x14ac:dyDescent="0.35">
      <c r="B461" t="s">
        <v>242</v>
      </c>
      <c r="C461" s="17">
        <v>0.36226459085992802</v>
      </c>
      <c r="D461" s="17">
        <v>0.36318963544636601</v>
      </c>
      <c r="E461" s="17">
        <v>0.35789322757994602</v>
      </c>
      <c r="F461" s="17"/>
      <c r="G461" s="17">
        <v>0.40640577642346898</v>
      </c>
      <c r="H461" s="17">
        <v>0.35144314055839698</v>
      </c>
      <c r="I461" s="17">
        <v>0.31391658479835699</v>
      </c>
      <c r="J461" s="17">
        <v>0.38567909681258999</v>
      </c>
      <c r="K461" s="17">
        <v>0.39952719985049101</v>
      </c>
      <c r="L461" s="17">
        <v>0.33102382516427098</v>
      </c>
      <c r="M461" s="17"/>
      <c r="N461" s="17">
        <v>0.35385425407887999</v>
      </c>
      <c r="O461" s="17">
        <v>0.380370845389981</v>
      </c>
      <c r="P461" s="17">
        <v>0.33795788321859399</v>
      </c>
      <c r="Q461" s="17">
        <v>0.36823525805192298</v>
      </c>
      <c r="R461" s="17"/>
      <c r="S461" s="17">
        <v>0.29513793578358999</v>
      </c>
      <c r="T461" s="17">
        <v>0.39389868327956301</v>
      </c>
      <c r="U461" s="17">
        <v>0.43412992135788298</v>
      </c>
      <c r="V461" s="17">
        <v>0.36914764281656398</v>
      </c>
      <c r="W461" s="17">
        <v>0.42016284323123698</v>
      </c>
      <c r="X461" s="17">
        <v>0.29278035069589198</v>
      </c>
      <c r="Y461" s="17">
        <v>0.42049214648232802</v>
      </c>
      <c r="Z461" s="17">
        <v>0.30755384750595399</v>
      </c>
      <c r="AA461" s="17">
        <v>0.37448254333461001</v>
      </c>
      <c r="AB461" s="17">
        <v>0.32402774019006603</v>
      </c>
      <c r="AC461" s="17">
        <v>0.37512939503724702</v>
      </c>
      <c r="AD461" s="17">
        <v>0.54943797254641902</v>
      </c>
      <c r="AE461" s="17"/>
      <c r="AF461" s="17">
        <v>0.36841147570461902</v>
      </c>
      <c r="AG461" s="17">
        <v>0.34994949035286999</v>
      </c>
      <c r="AH461" s="17">
        <v>0.35224421852640603</v>
      </c>
      <c r="AI461" s="17"/>
      <c r="AJ461" s="17">
        <v>0.34168999691635399</v>
      </c>
      <c r="AK461" s="17">
        <v>0.36220034170089599</v>
      </c>
      <c r="AL461" s="17">
        <v>0.29055744688643298</v>
      </c>
      <c r="AM461" s="17">
        <v>0.344516067923958</v>
      </c>
      <c r="AN461" s="17">
        <v>0.37209455691055099</v>
      </c>
      <c r="AO461" s="17"/>
      <c r="AP461" s="17" t="s">
        <v>130</v>
      </c>
      <c r="AQ461" s="17">
        <v>0.36226459085992802</v>
      </c>
      <c r="AR461" s="17" t="s">
        <v>130</v>
      </c>
      <c r="AS461" s="17"/>
      <c r="AT461" s="17">
        <v>0.38486547556600897</v>
      </c>
      <c r="AU461" s="17">
        <v>0.36566915731027999</v>
      </c>
      <c r="AV461" s="17">
        <v>0.355013113199457</v>
      </c>
      <c r="AW461" s="17">
        <v>0.326027061114601</v>
      </c>
      <c r="AX461" s="17">
        <v>0.31950012094067198</v>
      </c>
      <c r="AY461" s="17"/>
      <c r="AZ461" s="17">
        <v>0.36689359865940202</v>
      </c>
      <c r="BA461" s="17">
        <v>0.29961131873566399</v>
      </c>
      <c r="BB461" s="17">
        <v>0.38515184319011703</v>
      </c>
      <c r="BC461" s="17">
        <v>0.36802148416151598</v>
      </c>
      <c r="BD461" s="17">
        <v>0.417470113781307</v>
      </c>
      <c r="BE461" s="17"/>
      <c r="BF461" s="17">
        <v>0.427670616663825</v>
      </c>
      <c r="BG461" s="17">
        <v>0.34867675439694001</v>
      </c>
      <c r="BH461" s="17">
        <v>0.36588188845580699</v>
      </c>
      <c r="BI461" s="17">
        <v>0.31939734773691603</v>
      </c>
      <c r="BJ461" s="17"/>
      <c r="BK461" s="17">
        <v>0.43210293832336</v>
      </c>
      <c r="BL461" s="17">
        <v>0.43452666403087398</v>
      </c>
      <c r="BM461" s="17">
        <v>0.36643246622241299</v>
      </c>
      <c r="BN461" s="17">
        <v>0.31543703713619198</v>
      </c>
      <c r="BO461" s="17">
        <v>0.34212940506866202</v>
      </c>
      <c r="BP461" s="17"/>
      <c r="BQ461" s="17">
        <v>0.318957687142915</v>
      </c>
      <c r="BR461" s="17">
        <v>0.42377657436153998</v>
      </c>
      <c r="BS461" s="17"/>
      <c r="BT461" s="17">
        <v>0.33720859867348502</v>
      </c>
      <c r="BU461" s="17">
        <v>0.37373496097367398</v>
      </c>
      <c r="BV461" s="17">
        <v>0.42097774557671502</v>
      </c>
      <c r="BW461" s="17">
        <v>0.35361818568134001</v>
      </c>
      <c r="BX461" s="17">
        <v>0.35240477672958298</v>
      </c>
      <c r="BY461" s="17">
        <v>0.47822206999434203</v>
      </c>
    </row>
    <row r="462" spans="2:77" x14ac:dyDescent="0.35">
      <c r="B462" t="s">
        <v>243</v>
      </c>
      <c r="C462" s="17">
        <v>0.35662072513257098</v>
      </c>
      <c r="D462" s="17">
        <v>0.34619446394932102</v>
      </c>
      <c r="E462" s="17">
        <v>0.36905495252863502</v>
      </c>
      <c r="F462" s="17"/>
      <c r="G462" s="17">
        <v>0.34284969837741103</v>
      </c>
      <c r="H462" s="17">
        <v>0.35214070782025497</v>
      </c>
      <c r="I462" s="17">
        <v>0.29442361859039701</v>
      </c>
      <c r="J462" s="17">
        <v>0.33582260828389898</v>
      </c>
      <c r="K462" s="17">
        <v>0.41293030257024299</v>
      </c>
      <c r="L462" s="17">
        <v>0.43766241569912001</v>
      </c>
      <c r="M462" s="17"/>
      <c r="N462" s="17">
        <v>0.355169919587634</v>
      </c>
      <c r="O462" s="17">
        <v>0.393762434336694</v>
      </c>
      <c r="P462" s="17">
        <v>0.36254571421522702</v>
      </c>
      <c r="Q462" s="17">
        <v>0.31078734659551599</v>
      </c>
      <c r="R462" s="17"/>
      <c r="S462" s="17">
        <v>0.29033034970006499</v>
      </c>
      <c r="T462" s="17">
        <v>0.356986500494401</v>
      </c>
      <c r="U462" s="17">
        <v>0.38896316292834499</v>
      </c>
      <c r="V462" s="17">
        <v>0.33221892653305501</v>
      </c>
      <c r="W462" s="17">
        <v>0.351080913732227</v>
      </c>
      <c r="X462" s="17">
        <v>0.32032631811485801</v>
      </c>
      <c r="Y462" s="17">
        <v>0.41645843797385601</v>
      </c>
      <c r="Z462" s="17">
        <v>0.323684870664318</v>
      </c>
      <c r="AA462" s="17">
        <v>0.404674093949634</v>
      </c>
      <c r="AB462" s="17">
        <v>0.34932941269914503</v>
      </c>
      <c r="AC462" s="17">
        <v>0.445041201078471</v>
      </c>
      <c r="AD462" s="17">
        <v>0.33536387038077597</v>
      </c>
      <c r="AE462" s="17"/>
      <c r="AF462" s="17">
        <v>0.31682977304889898</v>
      </c>
      <c r="AG462" s="17">
        <v>0.400382655802691</v>
      </c>
      <c r="AH462" s="17">
        <v>0.31883146903179299</v>
      </c>
      <c r="AI462" s="17"/>
      <c r="AJ462" s="17">
        <v>0.27260150617041201</v>
      </c>
      <c r="AK462" s="17">
        <v>0.401042613246607</v>
      </c>
      <c r="AL462" s="17">
        <v>0.266133108225802</v>
      </c>
      <c r="AM462" s="17">
        <v>0.22252744003606001</v>
      </c>
      <c r="AN462" s="17">
        <v>0.26147540470131803</v>
      </c>
      <c r="AO462" s="17"/>
      <c r="AP462" s="17" t="s">
        <v>130</v>
      </c>
      <c r="AQ462" s="17">
        <v>0.35662072513257098</v>
      </c>
      <c r="AR462" s="17" t="s">
        <v>130</v>
      </c>
      <c r="AS462" s="17"/>
      <c r="AT462" s="17">
        <v>0.34070929100648401</v>
      </c>
      <c r="AU462" s="17">
        <v>0.33011896075395197</v>
      </c>
      <c r="AV462" s="17">
        <v>0.35627779672679799</v>
      </c>
      <c r="AW462" s="17">
        <v>0.425519391010934</v>
      </c>
      <c r="AX462" s="17">
        <v>0.45279618979625702</v>
      </c>
      <c r="AY462" s="17"/>
      <c r="AZ462" s="17">
        <v>0.36051008350498498</v>
      </c>
      <c r="BA462" s="17">
        <v>0.33463625952147003</v>
      </c>
      <c r="BB462" s="17">
        <v>0.31442987841537001</v>
      </c>
      <c r="BC462" s="17">
        <v>0.44251303613783599</v>
      </c>
      <c r="BD462" s="17">
        <v>0.29039101412982998</v>
      </c>
      <c r="BE462" s="17"/>
      <c r="BF462" s="17">
        <v>0.33828890308814302</v>
      </c>
      <c r="BG462" s="17">
        <v>0.34686791585339199</v>
      </c>
      <c r="BH462" s="17">
        <v>0.35669126182449301</v>
      </c>
      <c r="BI462" s="17">
        <v>0.38890263836594802</v>
      </c>
      <c r="BJ462" s="17"/>
      <c r="BK462" s="17">
        <v>0.279204642952043</v>
      </c>
      <c r="BL462" s="17">
        <v>0.35024230848730797</v>
      </c>
      <c r="BM462" s="17">
        <v>0.32423207358175599</v>
      </c>
      <c r="BN462" s="17">
        <v>0.391637029646624</v>
      </c>
      <c r="BO462" s="17">
        <v>0.41489113033007602</v>
      </c>
      <c r="BP462" s="17"/>
      <c r="BQ462" s="17">
        <v>0.36512210556382702</v>
      </c>
      <c r="BR462" s="17">
        <v>0.34454558865443602</v>
      </c>
      <c r="BS462" s="17"/>
      <c r="BT462" s="17">
        <v>0.40867664340580601</v>
      </c>
      <c r="BU462" s="17">
        <v>0.34282397253691399</v>
      </c>
      <c r="BV462" s="17">
        <v>0.39575650087612502</v>
      </c>
      <c r="BW462" s="17">
        <v>0.24670329056988</v>
      </c>
      <c r="BX462" s="17">
        <v>0.36413157134040502</v>
      </c>
      <c r="BY462" s="17">
        <v>0.29091156484894998</v>
      </c>
    </row>
    <row r="463" spans="2:77" x14ac:dyDescent="0.35">
      <c r="B463" t="s">
        <v>244</v>
      </c>
      <c r="C463" s="17">
        <v>0.34238659352604101</v>
      </c>
      <c r="D463" s="17">
        <v>0.36426858598529399</v>
      </c>
      <c r="E463" s="17">
        <v>0.32217239921197199</v>
      </c>
      <c r="F463" s="17"/>
      <c r="G463" s="17">
        <v>0.31142553670087703</v>
      </c>
      <c r="H463" s="17">
        <v>0.32542744591378597</v>
      </c>
      <c r="I463" s="17">
        <v>0.34215139694376701</v>
      </c>
      <c r="J463" s="17">
        <v>0.360858679013286</v>
      </c>
      <c r="K463" s="17">
        <v>0.32939043058671502</v>
      </c>
      <c r="L463" s="17">
        <v>0.38613486028247401</v>
      </c>
      <c r="M463" s="17"/>
      <c r="N463" s="17">
        <v>0.33984451018010797</v>
      </c>
      <c r="O463" s="17">
        <v>0.33674911701542798</v>
      </c>
      <c r="P463" s="17">
        <v>0.33536952214688198</v>
      </c>
      <c r="Q463" s="17">
        <v>0.35403380747583402</v>
      </c>
      <c r="R463" s="17"/>
      <c r="S463" s="17">
        <v>0.32535033189362</v>
      </c>
      <c r="T463" s="17">
        <v>0.34582662221229399</v>
      </c>
      <c r="U463" s="17">
        <v>0.31198194142862301</v>
      </c>
      <c r="V463" s="17">
        <v>0.26053874571654101</v>
      </c>
      <c r="W463" s="17">
        <v>0.33089465017012398</v>
      </c>
      <c r="X463" s="17">
        <v>0.37276102524048499</v>
      </c>
      <c r="Y463" s="17">
        <v>0.37210715429347002</v>
      </c>
      <c r="Z463" s="17">
        <v>0.333661872375275</v>
      </c>
      <c r="AA463" s="17">
        <v>0.38700058147191502</v>
      </c>
      <c r="AB463" s="17">
        <v>0.32127063415180501</v>
      </c>
      <c r="AC463" s="17">
        <v>0.334762515648384</v>
      </c>
      <c r="AD463" s="17">
        <v>0.46939106385664098</v>
      </c>
      <c r="AE463" s="17"/>
      <c r="AF463" s="17">
        <v>0.32610007174679401</v>
      </c>
      <c r="AG463" s="17">
        <v>0.36203913873124299</v>
      </c>
      <c r="AH463" s="17">
        <v>0.336963737466205</v>
      </c>
      <c r="AI463" s="17"/>
      <c r="AJ463" s="17">
        <v>0.21001487180837899</v>
      </c>
      <c r="AK463" s="17">
        <v>0.40685619359630498</v>
      </c>
      <c r="AL463" s="17">
        <v>0.17936243887540401</v>
      </c>
      <c r="AM463" s="17">
        <v>0.25077332946186698</v>
      </c>
      <c r="AN463" s="17">
        <v>0.25925890610019198</v>
      </c>
      <c r="AO463" s="17"/>
      <c r="AP463" s="17" t="s">
        <v>130</v>
      </c>
      <c r="AQ463" s="17">
        <v>0.34238659352604101</v>
      </c>
      <c r="AR463" s="17" t="s">
        <v>130</v>
      </c>
      <c r="AS463" s="17"/>
      <c r="AT463" s="17">
        <v>0.36077507356746202</v>
      </c>
      <c r="AU463" s="17">
        <v>0.34052513536203499</v>
      </c>
      <c r="AV463" s="17">
        <v>0.33834817661628103</v>
      </c>
      <c r="AW463" s="17">
        <v>0.36844886612588601</v>
      </c>
      <c r="AX463" s="17">
        <v>0.42849910881523701</v>
      </c>
      <c r="AY463" s="17"/>
      <c r="AZ463" s="17">
        <v>0.33651243900611899</v>
      </c>
      <c r="BA463" s="17">
        <v>0.36600162083142301</v>
      </c>
      <c r="BB463" s="17">
        <v>0.207054322217015</v>
      </c>
      <c r="BC463" s="17">
        <v>0.38959886589618198</v>
      </c>
      <c r="BD463" s="17">
        <v>0.32413258669357897</v>
      </c>
      <c r="BE463" s="17"/>
      <c r="BF463" s="17">
        <v>0.402501688691355</v>
      </c>
      <c r="BG463" s="17">
        <v>0.352981092810495</v>
      </c>
      <c r="BH463" s="17">
        <v>0.31809539697261702</v>
      </c>
      <c r="BI463" s="17">
        <v>0.30646886713548399</v>
      </c>
      <c r="BJ463" s="17"/>
      <c r="BK463" s="17">
        <v>0.24120170023679199</v>
      </c>
      <c r="BL463" s="17">
        <v>0.34869957628953302</v>
      </c>
      <c r="BM463" s="17">
        <v>0.33248568317379201</v>
      </c>
      <c r="BN463" s="17">
        <v>0.34028728331993802</v>
      </c>
      <c r="BO463" s="17">
        <v>0.444263082574193</v>
      </c>
      <c r="BP463" s="17"/>
      <c r="BQ463" s="17">
        <v>0.350870878041324</v>
      </c>
      <c r="BR463" s="17">
        <v>0.330335739635924</v>
      </c>
      <c r="BS463" s="17"/>
      <c r="BT463" s="17">
        <v>0.33399023810215001</v>
      </c>
      <c r="BU463" s="17">
        <v>0.347333777776268</v>
      </c>
      <c r="BV463" s="17">
        <v>0.38391279345243301</v>
      </c>
      <c r="BW463" s="17">
        <v>0.300993688323618</v>
      </c>
      <c r="BX463" s="17">
        <v>0.35910089311641302</v>
      </c>
      <c r="BY463" s="17">
        <v>0.38999667022440498</v>
      </c>
    </row>
    <row r="464" spans="2:77" x14ac:dyDescent="0.35">
      <c r="B464" t="s">
        <v>245</v>
      </c>
      <c r="C464" s="17">
        <v>0.25195127936323802</v>
      </c>
      <c r="D464" s="17">
        <v>0.27533041892837701</v>
      </c>
      <c r="E464" s="17">
        <v>0.22974008899220699</v>
      </c>
      <c r="F464" s="17"/>
      <c r="G464" s="17">
        <v>0.13166006780573999</v>
      </c>
      <c r="H464" s="17">
        <v>0.16707917857906299</v>
      </c>
      <c r="I464" s="17">
        <v>0.29846332236407003</v>
      </c>
      <c r="J464" s="17">
        <v>0.24628656370774099</v>
      </c>
      <c r="K464" s="17">
        <v>0.33573754559956098</v>
      </c>
      <c r="L464" s="17">
        <v>0.38044823196202698</v>
      </c>
      <c r="M464" s="17"/>
      <c r="N464" s="17">
        <v>0.26504199337713402</v>
      </c>
      <c r="O464" s="17">
        <v>0.27037383767016898</v>
      </c>
      <c r="P464" s="17">
        <v>0.22188822843386699</v>
      </c>
      <c r="Q464" s="17">
        <v>0.24157127991817501</v>
      </c>
      <c r="R464" s="17"/>
      <c r="S464" s="17">
        <v>0.21255177077819101</v>
      </c>
      <c r="T464" s="17">
        <v>0.29058569454813599</v>
      </c>
      <c r="U464" s="17">
        <v>0.33110371609409001</v>
      </c>
      <c r="V464" s="17">
        <v>0.28570994893587598</v>
      </c>
      <c r="W464" s="17">
        <v>0.23749814184065199</v>
      </c>
      <c r="X464" s="17">
        <v>0.27712947371471403</v>
      </c>
      <c r="Y464" s="17">
        <v>0.18320347228952699</v>
      </c>
      <c r="Z464" s="17">
        <v>0.20059993536892201</v>
      </c>
      <c r="AA464" s="17">
        <v>0.26562443872708502</v>
      </c>
      <c r="AB464" s="17">
        <v>0.279166887799359</v>
      </c>
      <c r="AC464" s="17">
        <v>0.20720000605043101</v>
      </c>
      <c r="AD464" s="17">
        <v>0.26385838048827098</v>
      </c>
      <c r="AE464" s="17"/>
      <c r="AF464" s="17">
        <v>0.28118046366416699</v>
      </c>
      <c r="AG464" s="17">
        <v>0.26774152055276201</v>
      </c>
      <c r="AH464" s="17">
        <v>0.240155560303147</v>
      </c>
      <c r="AI464" s="17"/>
      <c r="AJ464" s="17">
        <v>0.257126142251274</v>
      </c>
      <c r="AK464" s="17">
        <v>0.25912749627563902</v>
      </c>
      <c r="AL464" s="17">
        <v>0.40474555561534498</v>
      </c>
      <c r="AM464" s="17">
        <v>0.11224439250596301</v>
      </c>
      <c r="AN464" s="17">
        <v>0.214043853911531</v>
      </c>
      <c r="AO464" s="17"/>
      <c r="AP464" s="17" t="s">
        <v>130</v>
      </c>
      <c r="AQ464" s="17">
        <v>0.25195127936323802</v>
      </c>
      <c r="AR464" s="17" t="s">
        <v>130</v>
      </c>
      <c r="AS464" s="17"/>
      <c r="AT464" s="17">
        <v>0.30889099078765803</v>
      </c>
      <c r="AU464" s="17">
        <v>0.21162363295276099</v>
      </c>
      <c r="AV464" s="17">
        <v>0.23272229510616399</v>
      </c>
      <c r="AW464" s="17">
        <v>0.230621390946015</v>
      </c>
      <c r="AX464" s="17">
        <v>0.29594607129685302</v>
      </c>
      <c r="AY464" s="17"/>
      <c r="AZ464" s="17">
        <v>0.25059482626881302</v>
      </c>
      <c r="BA464" s="17">
        <v>0.213532514565176</v>
      </c>
      <c r="BB464" s="17">
        <v>0.105606056290159</v>
      </c>
      <c r="BC464" s="17">
        <v>0.35934706234613301</v>
      </c>
      <c r="BD464" s="17">
        <v>0.24247043319471401</v>
      </c>
      <c r="BE464" s="17"/>
      <c r="BF464" s="17">
        <v>0.27838498927551703</v>
      </c>
      <c r="BG464" s="17">
        <v>0.254894372394738</v>
      </c>
      <c r="BH464" s="17">
        <v>0.24971738062312199</v>
      </c>
      <c r="BI464" s="17">
        <v>0.245541193658179</v>
      </c>
      <c r="BJ464" s="17"/>
      <c r="BK464" s="17">
        <v>0.36433358673017902</v>
      </c>
      <c r="BL464" s="17">
        <v>0.20119535448494599</v>
      </c>
      <c r="BM464" s="17">
        <v>0.23757815970812099</v>
      </c>
      <c r="BN464" s="17">
        <v>0.27331424545893301</v>
      </c>
      <c r="BO464" s="17">
        <v>0.302239346453818</v>
      </c>
      <c r="BP464" s="17"/>
      <c r="BQ464" s="17">
        <v>0.291312481573337</v>
      </c>
      <c r="BR464" s="17">
        <v>0.19604366618515501</v>
      </c>
      <c r="BS464" s="17"/>
      <c r="BT464" s="17">
        <v>0.28613450929963102</v>
      </c>
      <c r="BU464" s="17">
        <v>0.27045999803644299</v>
      </c>
      <c r="BV464" s="17">
        <v>0.25691628576991199</v>
      </c>
      <c r="BW464" s="17">
        <v>0.26857611775085299</v>
      </c>
      <c r="BX464" s="17">
        <v>0.201957385726972</v>
      </c>
      <c r="BY464" s="17">
        <v>0.10725050670231499</v>
      </c>
    </row>
    <row r="465" spans="2:77" x14ac:dyDescent="0.35">
      <c r="B465" t="s">
        <v>246</v>
      </c>
      <c r="C465" s="17">
        <v>0.24522128916945199</v>
      </c>
      <c r="D465" s="17">
        <v>0.25072520638193202</v>
      </c>
      <c r="E465" s="17">
        <v>0.239680024603763</v>
      </c>
      <c r="F465" s="17"/>
      <c r="G465" s="17">
        <v>0.21559190849025001</v>
      </c>
      <c r="H465" s="17">
        <v>0.28141370125232101</v>
      </c>
      <c r="I465" s="17">
        <v>0.16696715161549899</v>
      </c>
      <c r="J465" s="17">
        <v>0.28698827113502101</v>
      </c>
      <c r="K465" s="17">
        <v>0.26934455562944798</v>
      </c>
      <c r="L465" s="17">
        <v>0.25285829856911302</v>
      </c>
      <c r="M465" s="17"/>
      <c r="N465" s="17">
        <v>0.20039158286749401</v>
      </c>
      <c r="O465" s="17">
        <v>0.24777051697401201</v>
      </c>
      <c r="P465" s="17">
        <v>0.257032836152498</v>
      </c>
      <c r="Q465" s="17">
        <v>0.276552332886569</v>
      </c>
      <c r="R465" s="17"/>
      <c r="S465" s="17">
        <v>0.29462416026309801</v>
      </c>
      <c r="T465" s="17">
        <v>0.19402885728414401</v>
      </c>
      <c r="U465" s="17">
        <v>0.15535225499420099</v>
      </c>
      <c r="V465" s="17">
        <v>0.19637615158055599</v>
      </c>
      <c r="W465" s="17">
        <v>0.244565687553745</v>
      </c>
      <c r="X465" s="17">
        <v>0.27423011977198802</v>
      </c>
      <c r="Y465" s="17">
        <v>0.292777586407034</v>
      </c>
      <c r="Z465" s="17">
        <v>0.18759968719096801</v>
      </c>
      <c r="AA465" s="17">
        <v>0.28445319460235002</v>
      </c>
      <c r="AB465" s="17">
        <v>0.16901509216558</v>
      </c>
      <c r="AC465" s="17">
        <v>0.30543226711080002</v>
      </c>
      <c r="AD465" s="17">
        <v>0.32796407243164799</v>
      </c>
      <c r="AE465" s="17"/>
      <c r="AF465" s="17">
        <v>0.195481381585282</v>
      </c>
      <c r="AG465" s="17">
        <v>0.299710702712574</v>
      </c>
      <c r="AH465" s="17">
        <v>0.16157662312683599</v>
      </c>
      <c r="AI465" s="17"/>
      <c r="AJ465" s="17">
        <v>3.2712708133533198E-2</v>
      </c>
      <c r="AK465" s="17">
        <v>0.34739677499865301</v>
      </c>
      <c r="AL465" s="17">
        <v>4.68654458435789E-2</v>
      </c>
      <c r="AM465" s="17">
        <v>0.104787736756822</v>
      </c>
      <c r="AN465" s="17">
        <v>8.7652949555231494E-2</v>
      </c>
      <c r="AO465" s="17"/>
      <c r="AP465" s="17" t="s">
        <v>130</v>
      </c>
      <c r="AQ465" s="17">
        <v>0.24522128916945199</v>
      </c>
      <c r="AR465" s="17" t="s">
        <v>130</v>
      </c>
      <c r="AS465" s="17"/>
      <c r="AT465" s="17">
        <v>0.25123677398536598</v>
      </c>
      <c r="AU465" s="17">
        <v>0.213542579760299</v>
      </c>
      <c r="AV465" s="17">
        <v>0.26028780741191998</v>
      </c>
      <c r="AW465" s="17">
        <v>0.24826799340000799</v>
      </c>
      <c r="AX465" s="17">
        <v>0.24860815991005</v>
      </c>
      <c r="AY465" s="17"/>
      <c r="AZ465" s="17">
        <v>0.2468982631418</v>
      </c>
      <c r="BA465" s="17">
        <v>0.22324931146938001</v>
      </c>
      <c r="BB465" s="17">
        <v>0.176444504766017</v>
      </c>
      <c r="BC465" s="17">
        <v>0.25948720992026603</v>
      </c>
      <c r="BD465" s="17">
        <v>0.28086357937629802</v>
      </c>
      <c r="BE465" s="17"/>
      <c r="BF465" s="17">
        <v>0.28313160033671197</v>
      </c>
      <c r="BG465" s="17">
        <v>0.243975454098248</v>
      </c>
      <c r="BH465" s="17">
        <v>0.25094918181495501</v>
      </c>
      <c r="BI465" s="17">
        <v>0.20938180130343501</v>
      </c>
      <c r="BJ465" s="17"/>
      <c r="BK465" s="17">
        <v>0.33240311162604402</v>
      </c>
      <c r="BL465" s="17">
        <v>0.27449546754151</v>
      </c>
      <c r="BM465" s="17">
        <v>0.22129075097166601</v>
      </c>
      <c r="BN465" s="17">
        <v>0.236924154857868</v>
      </c>
      <c r="BO465" s="17">
        <v>0.292369748013599</v>
      </c>
      <c r="BP465" s="17"/>
      <c r="BQ465" s="17">
        <v>0.24358541570608699</v>
      </c>
      <c r="BR465" s="17">
        <v>0.24754484067862501</v>
      </c>
      <c r="BS465" s="17"/>
      <c r="BT465" s="17">
        <v>0.24569379013933099</v>
      </c>
      <c r="BU465" s="17">
        <v>0.23144415571062399</v>
      </c>
      <c r="BV465" s="17">
        <v>0.27504363816569799</v>
      </c>
      <c r="BW465" s="17">
        <v>0.27136337747700101</v>
      </c>
      <c r="BX465" s="17">
        <v>0.238134365952822</v>
      </c>
      <c r="BY465" s="17">
        <v>0.21743193523384699</v>
      </c>
    </row>
    <row r="466" spans="2:77" x14ac:dyDescent="0.35">
      <c r="B466" t="s">
        <v>145</v>
      </c>
      <c r="C466" s="17">
        <v>5.0751152031995204E-3</v>
      </c>
      <c r="D466" s="17">
        <v>7.2451614243962603E-3</v>
      </c>
      <c r="E466" s="17">
        <v>2.9147420643897601E-3</v>
      </c>
      <c r="F466" s="17"/>
      <c r="G466" s="17">
        <v>1.7929701345817201E-2</v>
      </c>
      <c r="H466" s="17">
        <v>1.1001882859063301E-2</v>
      </c>
      <c r="I466" s="17">
        <v>0</v>
      </c>
      <c r="J466" s="17">
        <v>0</v>
      </c>
      <c r="K466" s="17">
        <v>0</v>
      </c>
      <c r="L466" s="17">
        <v>0</v>
      </c>
      <c r="M466" s="17"/>
      <c r="N466" s="17">
        <v>0</v>
      </c>
      <c r="O466" s="17">
        <v>7.2685386095483898E-3</v>
      </c>
      <c r="P466" s="17">
        <v>0</v>
      </c>
      <c r="Q466" s="17">
        <v>1.20498188463177E-2</v>
      </c>
      <c r="R466" s="17"/>
      <c r="S466" s="17">
        <v>0</v>
      </c>
      <c r="T466" s="17">
        <v>0</v>
      </c>
      <c r="U466" s="17">
        <v>0</v>
      </c>
      <c r="V466" s="17">
        <v>1.15302174099463E-2</v>
      </c>
      <c r="W466" s="17">
        <v>1.90870787801708E-2</v>
      </c>
      <c r="X466" s="17">
        <v>1.37010236514506E-2</v>
      </c>
      <c r="Y466" s="17">
        <v>0</v>
      </c>
      <c r="Z466" s="17">
        <v>0</v>
      </c>
      <c r="AA466" s="17">
        <v>5.6731196117841397E-3</v>
      </c>
      <c r="AB466" s="17">
        <v>9.5553259099210395E-3</v>
      </c>
      <c r="AC466" s="17">
        <v>0</v>
      </c>
      <c r="AD466" s="17">
        <v>0</v>
      </c>
      <c r="AE466" s="17"/>
      <c r="AF466" s="17">
        <v>3.26604450452275E-3</v>
      </c>
      <c r="AG466" s="17">
        <v>4.24541202831574E-3</v>
      </c>
      <c r="AH466" s="17">
        <v>4.8405504124968196E-3</v>
      </c>
      <c r="AI466" s="17"/>
      <c r="AJ466" s="17">
        <v>0</v>
      </c>
      <c r="AK466" s="17">
        <v>3.3357637790090598E-3</v>
      </c>
      <c r="AL466" s="17">
        <v>1.6638192924952999E-2</v>
      </c>
      <c r="AM466" s="17">
        <v>0</v>
      </c>
      <c r="AN466" s="17">
        <v>6.6948725045721299E-3</v>
      </c>
      <c r="AO466" s="17"/>
      <c r="AP466" s="17" t="s">
        <v>130</v>
      </c>
      <c r="AQ466" s="17">
        <v>5.0751152031995204E-3</v>
      </c>
      <c r="AR466" s="17" t="s">
        <v>130</v>
      </c>
      <c r="AS466" s="17"/>
      <c r="AT466" s="17">
        <v>3.7339215518754098E-3</v>
      </c>
      <c r="AU466" s="17">
        <v>3.3885030550387398E-3</v>
      </c>
      <c r="AV466" s="17">
        <v>4.8911320528708399E-3</v>
      </c>
      <c r="AW466" s="17">
        <v>5.4491424570854603E-3</v>
      </c>
      <c r="AX466" s="17">
        <v>0</v>
      </c>
      <c r="AY466" s="17"/>
      <c r="AZ466" s="17">
        <v>2.4836785360096399E-3</v>
      </c>
      <c r="BA466" s="17">
        <v>4.65942064253846E-3</v>
      </c>
      <c r="BB466" s="17">
        <v>3.4582152377171799E-2</v>
      </c>
      <c r="BC466" s="17">
        <v>0</v>
      </c>
      <c r="BD466" s="17">
        <v>1.19504664849505E-2</v>
      </c>
      <c r="BE466" s="17"/>
      <c r="BF466" s="17">
        <v>7.2920434637817801E-3</v>
      </c>
      <c r="BG466" s="17">
        <v>5.50911146748844E-3</v>
      </c>
      <c r="BH466" s="17">
        <v>3.83687787935555E-3</v>
      </c>
      <c r="BI466" s="17">
        <v>0</v>
      </c>
      <c r="BJ466" s="17"/>
      <c r="BK466" s="17">
        <v>0</v>
      </c>
      <c r="BL466" s="17">
        <v>1.1097969651077099E-2</v>
      </c>
      <c r="BM466" s="17">
        <v>8.1787642887073894E-3</v>
      </c>
      <c r="BN466" s="17">
        <v>0</v>
      </c>
      <c r="BO466" s="17">
        <v>0</v>
      </c>
      <c r="BP466" s="17"/>
      <c r="BQ466" s="17">
        <v>1.2498807083386799E-3</v>
      </c>
      <c r="BR466" s="17">
        <v>1.05083773610121E-2</v>
      </c>
      <c r="BS466" s="17"/>
      <c r="BT466" s="17">
        <v>0</v>
      </c>
      <c r="BU466" s="17">
        <v>5.7418105957964503E-3</v>
      </c>
      <c r="BV466" s="17">
        <v>1.0926423176693499E-2</v>
      </c>
      <c r="BW466" s="17">
        <v>1.1442391342831299E-2</v>
      </c>
      <c r="BX466" s="17">
        <v>3.0630304047001302E-3</v>
      </c>
      <c r="BY466" s="17">
        <v>2.12937855447397E-2</v>
      </c>
    </row>
    <row r="467" spans="2:77" x14ac:dyDescent="0.35">
      <c r="B467" t="s">
        <v>170</v>
      </c>
      <c r="C467" s="17">
        <v>9.6050919081985004E-3</v>
      </c>
      <c r="D467" s="17">
        <v>7.6022904848575398E-3</v>
      </c>
      <c r="E467" s="17">
        <v>1.1676014817882999E-2</v>
      </c>
      <c r="F467" s="17"/>
      <c r="G467" s="17">
        <v>1.40581844185282E-2</v>
      </c>
      <c r="H467" s="17">
        <v>9.7375248098813209E-3</v>
      </c>
      <c r="I467" s="17">
        <v>1.4313014024988101E-2</v>
      </c>
      <c r="J467" s="17">
        <v>4.39379969339592E-3</v>
      </c>
      <c r="K467" s="17">
        <v>9.7472122473493197E-3</v>
      </c>
      <c r="L467" s="17">
        <v>5.2634653392746502E-3</v>
      </c>
      <c r="M467" s="17"/>
      <c r="N467" s="17">
        <v>9.2202025108210194E-3</v>
      </c>
      <c r="O467" s="17">
        <v>4.5977888483810497E-3</v>
      </c>
      <c r="P467" s="17">
        <v>3.6202231795436899E-3</v>
      </c>
      <c r="Q467" s="17">
        <v>2.0201104851980799E-2</v>
      </c>
      <c r="R467" s="17"/>
      <c r="S467" s="17">
        <v>1.01809408717706E-2</v>
      </c>
      <c r="T467" s="17">
        <v>6.6916366128181798E-3</v>
      </c>
      <c r="U467" s="17">
        <v>0</v>
      </c>
      <c r="V467" s="17">
        <v>2.6580278488521899E-2</v>
      </c>
      <c r="W467" s="17">
        <v>0</v>
      </c>
      <c r="X467" s="17">
        <v>0</v>
      </c>
      <c r="Y467" s="17">
        <v>2.2194131829659701E-2</v>
      </c>
      <c r="Z467" s="17">
        <v>0</v>
      </c>
      <c r="AA467" s="17">
        <v>8.5278261458278503E-3</v>
      </c>
      <c r="AB467" s="17">
        <v>1.9637066833677299E-2</v>
      </c>
      <c r="AC467" s="17">
        <v>1.1904594810664E-2</v>
      </c>
      <c r="AD467" s="17">
        <v>0</v>
      </c>
      <c r="AE467" s="17"/>
      <c r="AF467" s="17">
        <v>1.27669603661885E-2</v>
      </c>
      <c r="AG467" s="17">
        <v>7.6054977930802301E-3</v>
      </c>
      <c r="AH467" s="17">
        <v>1.3268220411848299E-2</v>
      </c>
      <c r="AI467" s="17"/>
      <c r="AJ467" s="17">
        <v>1.2918917827584401E-2</v>
      </c>
      <c r="AK467" s="17">
        <v>7.2340799862049103E-3</v>
      </c>
      <c r="AL467" s="17">
        <v>0</v>
      </c>
      <c r="AM467" s="17">
        <v>0</v>
      </c>
      <c r="AN467" s="17">
        <v>3.5305185831785497E-2</v>
      </c>
      <c r="AO467" s="17"/>
      <c r="AP467" s="17" t="s">
        <v>130</v>
      </c>
      <c r="AQ467" s="17">
        <v>9.6050919081985004E-3</v>
      </c>
      <c r="AR467" s="17" t="s">
        <v>130</v>
      </c>
      <c r="AS467" s="17"/>
      <c r="AT467" s="17">
        <v>1.8223573453411902E-2</v>
      </c>
      <c r="AU467" s="17">
        <v>3.90497572585861E-3</v>
      </c>
      <c r="AV467" s="17">
        <v>1.36277374762234E-2</v>
      </c>
      <c r="AW467" s="17">
        <v>6.1271274897304997E-3</v>
      </c>
      <c r="AX467" s="17">
        <v>0</v>
      </c>
      <c r="AY467" s="17"/>
      <c r="AZ467" s="17">
        <v>3.61613073072758E-3</v>
      </c>
      <c r="BA467" s="17">
        <v>1.71471274347345E-2</v>
      </c>
      <c r="BB467" s="17">
        <v>2.05548828419574E-2</v>
      </c>
      <c r="BC467" s="17">
        <v>9.2656160918504205E-3</v>
      </c>
      <c r="BD467" s="17">
        <v>2.0132106844771701E-2</v>
      </c>
      <c r="BE467" s="17"/>
      <c r="BF467" s="17">
        <v>1.3131302645699601E-2</v>
      </c>
      <c r="BG467" s="17">
        <v>1.35467689371165E-2</v>
      </c>
      <c r="BH467" s="17">
        <v>9.13251900823632E-3</v>
      </c>
      <c r="BI467" s="17">
        <v>0</v>
      </c>
      <c r="BJ467" s="17"/>
      <c r="BK467" s="17">
        <v>0</v>
      </c>
      <c r="BL467" s="17">
        <v>9.1031513705375107E-3</v>
      </c>
      <c r="BM467" s="17">
        <v>1.53341899541214E-2</v>
      </c>
      <c r="BN467" s="17">
        <v>3.1865747395172801E-3</v>
      </c>
      <c r="BO467" s="17">
        <v>1.7375377202225199E-2</v>
      </c>
      <c r="BP467" s="17"/>
      <c r="BQ467" s="17">
        <v>7.1620854631773501E-3</v>
      </c>
      <c r="BR467" s="17">
        <v>1.30750738104475E-2</v>
      </c>
      <c r="BS467" s="17"/>
      <c r="BT467" s="17">
        <v>8.6809294383635802E-3</v>
      </c>
      <c r="BU467" s="17">
        <v>1.3180755722781001E-2</v>
      </c>
      <c r="BV467" s="17">
        <v>1.0855434755540501E-2</v>
      </c>
      <c r="BW467" s="17">
        <v>7.9969797008738602E-3</v>
      </c>
      <c r="BX467" s="17">
        <v>8.8225276753269109E-3</v>
      </c>
      <c r="BY467" s="17">
        <v>0</v>
      </c>
    </row>
    <row r="468" spans="2:77"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row>
    <row r="469" spans="2:77" x14ac:dyDescent="0.35">
      <c r="B469" s="6" t="s">
        <v>265</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row>
    <row r="470" spans="2:77" x14ac:dyDescent="0.35">
      <c r="B470" s="24" t="s">
        <v>94</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row>
    <row r="471" spans="2:77" x14ac:dyDescent="0.35">
      <c r="B471" t="s">
        <v>257</v>
      </c>
      <c r="C471" s="17">
        <v>0.27623840950443601</v>
      </c>
      <c r="D471" s="17">
        <v>0.283617697543875</v>
      </c>
      <c r="E471" s="17">
        <v>0.27020810310611998</v>
      </c>
      <c r="F471" s="17"/>
      <c r="G471" s="17">
        <v>0.26132952999056402</v>
      </c>
      <c r="H471" s="17">
        <v>0.29391211059202099</v>
      </c>
      <c r="I471" s="17">
        <v>0.28771950047328598</v>
      </c>
      <c r="J471" s="17">
        <v>0.224203737991373</v>
      </c>
      <c r="K471" s="17">
        <v>0.28450200336257597</v>
      </c>
      <c r="L471" s="17">
        <v>0.29936591292339998</v>
      </c>
      <c r="M471" s="17"/>
      <c r="N471" s="17">
        <v>0.27694187001556098</v>
      </c>
      <c r="O471" s="17">
        <v>0.256115820484214</v>
      </c>
      <c r="P471" s="17">
        <v>0.28288872540752102</v>
      </c>
      <c r="Q471" s="17">
        <v>0.28867209809529398</v>
      </c>
      <c r="R471" s="17"/>
      <c r="S471" s="17">
        <v>0.28933595052178002</v>
      </c>
      <c r="T471" s="17">
        <v>0.28353313298138599</v>
      </c>
      <c r="U471" s="17">
        <v>0.30261601447492598</v>
      </c>
      <c r="V471" s="17">
        <v>0.27795846325249102</v>
      </c>
      <c r="W471" s="17">
        <v>0.21679184344583399</v>
      </c>
      <c r="X471" s="17">
        <v>0.26057443521524898</v>
      </c>
      <c r="Y471" s="17">
        <v>0.269637395029311</v>
      </c>
      <c r="Z471" s="17">
        <v>0.27172236084760898</v>
      </c>
      <c r="AA471" s="17">
        <v>0.30580379381559902</v>
      </c>
      <c r="AB471" s="17">
        <v>0.25519319931789902</v>
      </c>
      <c r="AC471" s="17">
        <v>0.26894275217986202</v>
      </c>
      <c r="AD471" s="17">
        <v>0.28443067752715301</v>
      </c>
      <c r="AE471" s="17"/>
      <c r="AF471" s="17">
        <v>0.30852284787133499</v>
      </c>
      <c r="AG471" s="17">
        <v>0.26308033700234101</v>
      </c>
      <c r="AH471" s="17">
        <v>0.24950713843369399</v>
      </c>
      <c r="AI471" s="17"/>
      <c r="AJ471" s="17">
        <v>0.301640411325174</v>
      </c>
      <c r="AK471" s="17">
        <v>0.27276613825567397</v>
      </c>
      <c r="AL471" s="17">
        <v>0.26376979407214102</v>
      </c>
      <c r="AM471" s="17">
        <v>0.30160873525501602</v>
      </c>
      <c r="AN471" s="17">
        <v>0.24152289472960101</v>
      </c>
      <c r="AO471" s="17"/>
      <c r="AP471" s="17">
        <v>0.30477837617487602</v>
      </c>
      <c r="AQ471" s="17">
        <v>0.28140351604653202</v>
      </c>
      <c r="AR471" s="17">
        <v>0.28611290529713501</v>
      </c>
      <c r="AS471" s="17"/>
      <c r="AT471" s="17">
        <v>0.29109530582438498</v>
      </c>
      <c r="AU471" s="17">
        <v>0.28042324258762702</v>
      </c>
      <c r="AV471" s="17">
        <v>0.26389160782430898</v>
      </c>
      <c r="AW471" s="17">
        <v>0.25180611555781102</v>
      </c>
      <c r="AX471" s="17">
        <v>0.33079581491193</v>
      </c>
      <c r="AY471" s="17"/>
      <c r="AZ471" s="17">
        <v>0.28812616159311799</v>
      </c>
      <c r="BA471" s="17">
        <v>0.24464982495629001</v>
      </c>
      <c r="BB471" s="17">
        <v>0.263075867596752</v>
      </c>
      <c r="BC471" s="17">
        <v>0.30355025925249701</v>
      </c>
      <c r="BD471" s="17">
        <v>0.232487394128985</v>
      </c>
      <c r="BE471" s="17"/>
      <c r="BF471" s="17">
        <v>0.32174000501111699</v>
      </c>
      <c r="BG471" s="17">
        <v>0.25594857287502198</v>
      </c>
      <c r="BH471" s="17">
        <v>0.27793968354085302</v>
      </c>
      <c r="BI471" s="17">
        <v>0.295390323251769</v>
      </c>
      <c r="BJ471" s="17"/>
      <c r="BK471" s="17">
        <v>0.36349950522413899</v>
      </c>
      <c r="BL471" s="17">
        <v>0.25560641851364901</v>
      </c>
      <c r="BM471" s="17">
        <v>0.265581096344432</v>
      </c>
      <c r="BN471" s="17">
        <v>0.26680141936476398</v>
      </c>
      <c r="BO471" s="17">
        <v>0.38430228770161101</v>
      </c>
      <c r="BP471" s="17"/>
      <c r="BQ471" s="17">
        <v>0.29445505533330601</v>
      </c>
      <c r="BR471" s="17">
        <v>0.25156543736348203</v>
      </c>
      <c r="BS471" s="17"/>
      <c r="BT471" s="17">
        <v>0.29599260587021098</v>
      </c>
      <c r="BU471" s="17">
        <v>0.23087594369110201</v>
      </c>
      <c r="BV471" s="17">
        <v>0.28719979776999399</v>
      </c>
      <c r="BW471" s="17">
        <v>0.27072395908263203</v>
      </c>
      <c r="BX471" s="17">
        <v>0.30924025702283098</v>
      </c>
      <c r="BY471" s="17">
        <v>0.24456304999209799</v>
      </c>
    </row>
    <row r="472" spans="2:77" x14ac:dyDescent="0.35">
      <c r="B472" t="s">
        <v>258</v>
      </c>
      <c r="C472" s="17">
        <v>0.34966873940529702</v>
      </c>
      <c r="D472" s="17">
        <v>0.358225430050986</v>
      </c>
      <c r="E472" s="17">
        <v>0.34072762399784101</v>
      </c>
      <c r="F472" s="17"/>
      <c r="G472" s="17">
        <v>0.34462088870712898</v>
      </c>
      <c r="H472" s="17">
        <v>0.32783687561502001</v>
      </c>
      <c r="I472" s="17">
        <v>0.332140715006912</v>
      </c>
      <c r="J472" s="17">
        <v>0.358743858726989</v>
      </c>
      <c r="K472" s="17">
        <v>0.33260156772353999</v>
      </c>
      <c r="L472" s="17">
        <v>0.388941322119016</v>
      </c>
      <c r="M472" s="17"/>
      <c r="N472" s="17">
        <v>0.35801518044098302</v>
      </c>
      <c r="O472" s="17">
        <v>0.336482531103101</v>
      </c>
      <c r="P472" s="17">
        <v>0.378586411773295</v>
      </c>
      <c r="Q472" s="17">
        <v>0.327408792465401</v>
      </c>
      <c r="R472" s="17"/>
      <c r="S472" s="17">
        <v>0.34650079091855301</v>
      </c>
      <c r="T472" s="17">
        <v>0.33914135111132099</v>
      </c>
      <c r="U472" s="17">
        <v>0.30466015199145402</v>
      </c>
      <c r="V472" s="17">
        <v>0.35191637051506802</v>
      </c>
      <c r="W472" s="17">
        <v>0.45131354763807602</v>
      </c>
      <c r="X472" s="17">
        <v>0.36476503553744699</v>
      </c>
      <c r="Y472" s="17">
        <v>0.39435863538994098</v>
      </c>
      <c r="Z472" s="17">
        <v>0.36568350629414098</v>
      </c>
      <c r="AA472" s="17">
        <v>0.30848154355555502</v>
      </c>
      <c r="AB472" s="17">
        <v>0.30739417352661103</v>
      </c>
      <c r="AC472" s="17">
        <v>0.41251568479419398</v>
      </c>
      <c r="AD472" s="17">
        <v>0.27326840262774199</v>
      </c>
      <c r="AE472" s="17"/>
      <c r="AF472" s="17">
        <v>0.37138227334235402</v>
      </c>
      <c r="AG472" s="17">
        <v>0.33700224269124501</v>
      </c>
      <c r="AH472" s="17">
        <v>0.33082697982654602</v>
      </c>
      <c r="AI472" s="17"/>
      <c r="AJ472" s="17">
        <v>0.37931113157492202</v>
      </c>
      <c r="AK472" s="17">
        <v>0.34224660461235301</v>
      </c>
      <c r="AL472" s="17">
        <v>0.38461061872115898</v>
      </c>
      <c r="AM472" s="17">
        <v>0.38169163789460298</v>
      </c>
      <c r="AN472" s="17">
        <v>0.30117894354082497</v>
      </c>
      <c r="AO472" s="17"/>
      <c r="AP472" s="17">
        <v>0.35443821040093498</v>
      </c>
      <c r="AQ472" s="17">
        <v>0.34486474792208399</v>
      </c>
      <c r="AR472" s="17">
        <v>0.38654750715485697</v>
      </c>
      <c r="AS472" s="17"/>
      <c r="AT472" s="17">
        <v>0.36853985149208002</v>
      </c>
      <c r="AU472" s="17">
        <v>0.32358767418391898</v>
      </c>
      <c r="AV472" s="17">
        <v>0.35968805055036002</v>
      </c>
      <c r="AW472" s="17">
        <v>0.371316070191759</v>
      </c>
      <c r="AX472" s="17">
        <v>0.17805505576008801</v>
      </c>
      <c r="AY472" s="17"/>
      <c r="AZ472" s="17">
        <v>0.35098252062114099</v>
      </c>
      <c r="BA472" s="17">
        <v>0.33396670484233398</v>
      </c>
      <c r="BB472" s="17">
        <v>0.321770418707017</v>
      </c>
      <c r="BC472" s="17">
        <v>0.38676209885843899</v>
      </c>
      <c r="BD472" s="17">
        <v>0.318339673751038</v>
      </c>
      <c r="BE472" s="17"/>
      <c r="BF472" s="17">
        <v>0.30853120871126499</v>
      </c>
      <c r="BG472" s="17">
        <v>0.35691608811991898</v>
      </c>
      <c r="BH472" s="17">
        <v>0.35690318014222999</v>
      </c>
      <c r="BI472" s="17">
        <v>0.36245315086377</v>
      </c>
      <c r="BJ472" s="17"/>
      <c r="BK472" s="17">
        <v>0.28161261320262998</v>
      </c>
      <c r="BL472" s="17">
        <v>0.340953803909402</v>
      </c>
      <c r="BM472" s="17">
        <v>0.34536934948960402</v>
      </c>
      <c r="BN472" s="17">
        <v>0.37210900308731099</v>
      </c>
      <c r="BO472" s="17">
        <v>0.31021991772208402</v>
      </c>
      <c r="BP472" s="17"/>
      <c r="BQ472" s="17">
        <v>0.360699248039061</v>
      </c>
      <c r="BR472" s="17">
        <v>0.33472880837858299</v>
      </c>
      <c r="BS472" s="17"/>
      <c r="BT472" s="17">
        <v>0.353774260595766</v>
      </c>
      <c r="BU472" s="17">
        <v>0.39410616750891198</v>
      </c>
      <c r="BV472" s="17">
        <v>0.33383970801111601</v>
      </c>
      <c r="BW472" s="17">
        <v>0.30570432165182299</v>
      </c>
      <c r="BX472" s="17">
        <v>0.32155456386117898</v>
      </c>
      <c r="BY472" s="17">
        <v>0.29443548297479999</v>
      </c>
    </row>
    <row r="473" spans="2:77" x14ac:dyDescent="0.35">
      <c r="B473" t="s">
        <v>259</v>
      </c>
      <c r="C473" s="17">
        <v>0.207710569393355</v>
      </c>
      <c r="D473" s="17">
        <v>0.21490525993760201</v>
      </c>
      <c r="E473" s="17">
        <v>0.200569282905845</v>
      </c>
      <c r="F473" s="17"/>
      <c r="G473" s="17">
        <v>0.22593294764053601</v>
      </c>
      <c r="H473" s="17">
        <v>0.19684215549307299</v>
      </c>
      <c r="I473" s="17">
        <v>0.22812859011749501</v>
      </c>
      <c r="J473" s="17">
        <v>0.21455813190089701</v>
      </c>
      <c r="K473" s="17">
        <v>0.216544851545621</v>
      </c>
      <c r="L473" s="17">
        <v>0.17635947553578399</v>
      </c>
      <c r="M473" s="17"/>
      <c r="N473" s="17">
        <v>0.21508775593076199</v>
      </c>
      <c r="O473" s="17">
        <v>0.201193587410194</v>
      </c>
      <c r="P473" s="17">
        <v>0.201260544555392</v>
      </c>
      <c r="Q473" s="17">
        <v>0.21325838571249001</v>
      </c>
      <c r="R473" s="17"/>
      <c r="S473" s="17">
        <v>0.213423649207787</v>
      </c>
      <c r="T473" s="17">
        <v>0.217946980623868</v>
      </c>
      <c r="U473" s="17">
        <v>0.226197713751975</v>
      </c>
      <c r="V473" s="17">
        <v>0.170453071994696</v>
      </c>
      <c r="W473" s="17">
        <v>0.19834121970947199</v>
      </c>
      <c r="X473" s="17">
        <v>0.23503024917662299</v>
      </c>
      <c r="Y473" s="17">
        <v>0.18577822135702901</v>
      </c>
      <c r="Z473" s="17">
        <v>0.21966382308496399</v>
      </c>
      <c r="AA473" s="17">
        <v>0.217057771303654</v>
      </c>
      <c r="AB473" s="17">
        <v>0.185207572687933</v>
      </c>
      <c r="AC473" s="17">
        <v>0.198749033216923</v>
      </c>
      <c r="AD473" s="17">
        <v>0.22995926359962299</v>
      </c>
      <c r="AE473" s="17"/>
      <c r="AF473" s="17">
        <v>0.18227480664472501</v>
      </c>
      <c r="AG473" s="17">
        <v>0.21485792605471701</v>
      </c>
      <c r="AH473" s="17">
        <v>0.25364911520329603</v>
      </c>
      <c r="AI473" s="17"/>
      <c r="AJ473" s="17">
        <v>0.192020296973306</v>
      </c>
      <c r="AK473" s="17">
        <v>0.21467188679608501</v>
      </c>
      <c r="AL473" s="17">
        <v>0.18867537244750901</v>
      </c>
      <c r="AM473" s="17">
        <v>0.212720830527768</v>
      </c>
      <c r="AN473" s="17">
        <v>0.23974688287930401</v>
      </c>
      <c r="AO473" s="17"/>
      <c r="AP473" s="17">
        <v>0.22029805036424899</v>
      </c>
      <c r="AQ473" s="17">
        <v>0.213764312092661</v>
      </c>
      <c r="AR473" s="17">
        <v>0.16231027352980201</v>
      </c>
      <c r="AS473" s="17"/>
      <c r="AT473" s="17">
        <v>0.19029649475739199</v>
      </c>
      <c r="AU473" s="17">
        <v>0.21446840907793599</v>
      </c>
      <c r="AV473" s="17">
        <v>0.20723294106944401</v>
      </c>
      <c r="AW473" s="17">
        <v>0.216102617197761</v>
      </c>
      <c r="AX473" s="17">
        <v>0.28458627286301702</v>
      </c>
      <c r="AY473" s="17"/>
      <c r="AZ473" s="17">
        <v>0.20317666487720501</v>
      </c>
      <c r="BA473" s="17">
        <v>0.23249831973211199</v>
      </c>
      <c r="BB473" s="17">
        <v>0.23571453864564501</v>
      </c>
      <c r="BC473" s="17">
        <v>0.180195025284207</v>
      </c>
      <c r="BD473" s="17">
        <v>0.22663996811682299</v>
      </c>
      <c r="BE473" s="17"/>
      <c r="BF473" s="17">
        <v>0.191183256485219</v>
      </c>
      <c r="BG473" s="17">
        <v>0.22428467083647499</v>
      </c>
      <c r="BH473" s="17">
        <v>0.204815156689894</v>
      </c>
      <c r="BI473" s="17">
        <v>0.18439578516776201</v>
      </c>
      <c r="BJ473" s="17"/>
      <c r="BK473" s="17">
        <v>0.20610032516631399</v>
      </c>
      <c r="BL473" s="17">
        <v>0.21039923819416201</v>
      </c>
      <c r="BM473" s="17">
        <v>0.205441516715518</v>
      </c>
      <c r="BN473" s="17">
        <v>0.21248393066601201</v>
      </c>
      <c r="BO473" s="17">
        <v>0.19044933867552899</v>
      </c>
      <c r="BP473" s="17"/>
      <c r="BQ473" s="17">
        <v>0.18868882348926699</v>
      </c>
      <c r="BR473" s="17">
        <v>0.23347398441348299</v>
      </c>
      <c r="BS473" s="17"/>
      <c r="BT473" s="17">
        <v>0.202379480193253</v>
      </c>
      <c r="BU473" s="17">
        <v>0.20772701693996501</v>
      </c>
      <c r="BV473" s="17">
        <v>0.20108818854187099</v>
      </c>
      <c r="BW473" s="17">
        <v>0.236242850128946</v>
      </c>
      <c r="BX473" s="17">
        <v>0.199515505994248</v>
      </c>
      <c r="BY473" s="17">
        <v>0.22329956544339399</v>
      </c>
    </row>
    <row r="474" spans="2:77" x14ac:dyDescent="0.35">
      <c r="B474" t="s">
        <v>260</v>
      </c>
      <c r="C474" s="17">
        <v>5.3939894082842103E-2</v>
      </c>
      <c r="D474" s="17">
        <v>5.9155778770511702E-2</v>
      </c>
      <c r="E474" s="17">
        <v>4.8651280191543501E-2</v>
      </c>
      <c r="F474" s="17"/>
      <c r="G474" s="17">
        <v>5.2700185607911502E-2</v>
      </c>
      <c r="H474" s="17">
        <v>3.7417256551536701E-2</v>
      </c>
      <c r="I474" s="17">
        <v>5.1576492831057003E-2</v>
      </c>
      <c r="J474" s="17">
        <v>7.1470976557924004E-2</v>
      </c>
      <c r="K474" s="17">
        <v>6.4364700629870694E-2</v>
      </c>
      <c r="L474" s="17">
        <v>4.8833357634389798E-2</v>
      </c>
      <c r="M474" s="17"/>
      <c r="N474" s="17">
        <v>7.2650399792695802E-2</v>
      </c>
      <c r="O474" s="17">
        <v>5.6952745772105497E-2</v>
      </c>
      <c r="P474" s="17">
        <v>4.4376906603357399E-2</v>
      </c>
      <c r="Q474" s="17">
        <v>3.9753557354936297E-2</v>
      </c>
      <c r="R474" s="17"/>
      <c r="S474" s="17">
        <v>5.8812942824379197E-2</v>
      </c>
      <c r="T474" s="17">
        <v>4.8698029843694E-2</v>
      </c>
      <c r="U474" s="17">
        <v>4.9918295658923903E-2</v>
      </c>
      <c r="V474" s="17">
        <v>6.5733400088087507E-2</v>
      </c>
      <c r="W474" s="17">
        <v>5.3548183543890203E-2</v>
      </c>
      <c r="X474" s="17">
        <v>4.2784725777776499E-2</v>
      </c>
      <c r="Y474" s="17">
        <v>3.2827610207557797E-2</v>
      </c>
      <c r="Z474" s="17">
        <v>6.18380508931465E-2</v>
      </c>
      <c r="AA474" s="17">
        <v>5.3116400207166597E-2</v>
      </c>
      <c r="AB474" s="17">
        <v>7.7782969830648793E-2</v>
      </c>
      <c r="AC474" s="17">
        <v>4.0054189125560198E-2</v>
      </c>
      <c r="AD474" s="17">
        <v>6.4055984229251295E-2</v>
      </c>
      <c r="AE474" s="17"/>
      <c r="AF474" s="17">
        <v>4.7669473041064003E-2</v>
      </c>
      <c r="AG474" s="17">
        <v>6.3892132564556794E-2</v>
      </c>
      <c r="AH474" s="17">
        <v>3.9708533964466101E-2</v>
      </c>
      <c r="AI474" s="17"/>
      <c r="AJ474" s="17">
        <v>5.5716044315367599E-2</v>
      </c>
      <c r="AK474" s="17">
        <v>5.7826865999375802E-2</v>
      </c>
      <c r="AL474" s="17">
        <v>7.8763791507754796E-2</v>
      </c>
      <c r="AM474" s="17">
        <v>2.7168304878807999E-2</v>
      </c>
      <c r="AN474" s="17">
        <v>3.1573389877287403E-2</v>
      </c>
      <c r="AO474" s="17"/>
      <c r="AP474" s="17">
        <v>6.1601508421351099E-2</v>
      </c>
      <c r="AQ474" s="17">
        <v>5.3574710508188197E-2</v>
      </c>
      <c r="AR474" s="17">
        <v>7.5610553210918294E-2</v>
      </c>
      <c r="AS474" s="17"/>
      <c r="AT474" s="17">
        <v>3.85442425508008E-2</v>
      </c>
      <c r="AU474" s="17">
        <v>5.6455851726496697E-2</v>
      </c>
      <c r="AV474" s="17">
        <v>6.2760109170616502E-2</v>
      </c>
      <c r="AW474" s="17">
        <v>7.3866266563990798E-2</v>
      </c>
      <c r="AX474" s="17">
        <v>3.1606386375281501E-2</v>
      </c>
      <c r="AY474" s="17"/>
      <c r="AZ474" s="17">
        <v>5.88252178942806E-2</v>
      </c>
      <c r="BA474" s="17">
        <v>5.0206367521391598E-2</v>
      </c>
      <c r="BB474" s="17">
        <v>4.2661754512276197E-2</v>
      </c>
      <c r="BC474" s="17">
        <v>5.0147657766536499E-2</v>
      </c>
      <c r="BD474" s="17">
        <v>5.2470410522303397E-2</v>
      </c>
      <c r="BE474" s="17"/>
      <c r="BF474" s="17">
        <v>4.8754206906066598E-2</v>
      </c>
      <c r="BG474" s="17">
        <v>5.1439075783059E-2</v>
      </c>
      <c r="BH474" s="17">
        <v>6.2094023976751601E-2</v>
      </c>
      <c r="BI474" s="17">
        <v>6.7639897686659303E-2</v>
      </c>
      <c r="BJ474" s="17"/>
      <c r="BK474" s="17">
        <v>4.0161363070050103E-2</v>
      </c>
      <c r="BL474" s="17">
        <v>5.19946637876166E-2</v>
      </c>
      <c r="BM474" s="17">
        <v>5.8446907069814702E-2</v>
      </c>
      <c r="BN474" s="17">
        <v>5.1804731019412201E-2</v>
      </c>
      <c r="BO474" s="17">
        <v>5.1838050205547902E-2</v>
      </c>
      <c r="BP474" s="17"/>
      <c r="BQ474" s="17">
        <v>5.32178394005422E-2</v>
      </c>
      <c r="BR474" s="17">
        <v>5.49178586998188E-2</v>
      </c>
      <c r="BS474" s="17"/>
      <c r="BT474" s="17">
        <v>5.3295057973899197E-2</v>
      </c>
      <c r="BU474" s="17">
        <v>5.7800019574484197E-2</v>
      </c>
      <c r="BV474" s="17">
        <v>3.9197935689827199E-2</v>
      </c>
      <c r="BW474" s="17">
        <v>6.5589206280717696E-2</v>
      </c>
      <c r="BX474" s="17">
        <v>5.4281705621190099E-2</v>
      </c>
      <c r="BY474" s="17">
        <v>3.5440795925904801E-2</v>
      </c>
    </row>
    <row r="475" spans="2:77" x14ac:dyDescent="0.35">
      <c r="B475" t="s">
        <v>261</v>
      </c>
      <c r="C475" s="17">
        <v>1.9107444596939901E-2</v>
      </c>
      <c r="D475" s="17">
        <v>2.24069662463094E-2</v>
      </c>
      <c r="E475" s="17">
        <v>1.5550097386060001E-2</v>
      </c>
      <c r="F475" s="17"/>
      <c r="G475" s="17">
        <v>1.87309016540331E-2</v>
      </c>
      <c r="H475" s="17">
        <v>4.1108249201780099E-2</v>
      </c>
      <c r="I475" s="17">
        <v>1.6118240661551E-2</v>
      </c>
      <c r="J475" s="17">
        <v>1.6191193002147001E-2</v>
      </c>
      <c r="K475" s="17">
        <v>1.78836606922264E-2</v>
      </c>
      <c r="L475" s="17">
        <v>7.1474843502949501E-3</v>
      </c>
      <c r="M475" s="17"/>
      <c r="N475" s="17">
        <v>2.0252341193550301E-2</v>
      </c>
      <c r="O475" s="17">
        <v>2.2428195979205201E-2</v>
      </c>
      <c r="P475" s="17">
        <v>1.6398409208997398E-2</v>
      </c>
      <c r="Q475" s="17">
        <v>1.7066504934056499E-2</v>
      </c>
      <c r="R475" s="17"/>
      <c r="S475" s="17">
        <v>2.09487807152226E-2</v>
      </c>
      <c r="T475" s="17">
        <v>2.1720710953411201E-2</v>
      </c>
      <c r="U475" s="17">
        <v>5.7345432492850196E-3</v>
      </c>
      <c r="V475" s="17">
        <v>2.1666610214575499E-2</v>
      </c>
      <c r="W475" s="17">
        <v>2.4859467796408501E-2</v>
      </c>
      <c r="X475" s="17">
        <v>1.50758206929031E-2</v>
      </c>
      <c r="Y475" s="17">
        <v>2.46085704627843E-2</v>
      </c>
      <c r="Z475" s="17">
        <v>0</v>
      </c>
      <c r="AA475" s="17">
        <v>1.37863754184042E-2</v>
      </c>
      <c r="AB475" s="17">
        <v>3.5431511484794599E-2</v>
      </c>
      <c r="AC475" s="17">
        <v>0</v>
      </c>
      <c r="AD475" s="17">
        <v>3.8943697899588299E-2</v>
      </c>
      <c r="AE475" s="17"/>
      <c r="AF475" s="17">
        <v>1.5569866649916501E-2</v>
      </c>
      <c r="AG475" s="17">
        <v>2.1483029884554899E-2</v>
      </c>
      <c r="AH475" s="17">
        <v>2.09151824509754E-2</v>
      </c>
      <c r="AI475" s="17"/>
      <c r="AJ475" s="17">
        <v>1.30353612165725E-2</v>
      </c>
      <c r="AK475" s="17">
        <v>2.0680710299935599E-2</v>
      </c>
      <c r="AL475" s="17">
        <v>1.48748316504321E-2</v>
      </c>
      <c r="AM475" s="17">
        <v>3.5306722475471099E-2</v>
      </c>
      <c r="AN475" s="17">
        <v>2.44595951543706E-2</v>
      </c>
      <c r="AO475" s="17"/>
      <c r="AP475" s="17">
        <v>1.27517411543813E-2</v>
      </c>
      <c r="AQ475" s="17">
        <v>1.8371623746737901E-2</v>
      </c>
      <c r="AR475" s="17">
        <v>1.6168800170035001E-2</v>
      </c>
      <c r="AS475" s="17"/>
      <c r="AT475" s="17">
        <v>1.4835283126689301E-2</v>
      </c>
      <c r="AU475" s="17">
        <v>1.4184580843927401E-2</v>
      </c>
      <c r="AV475" s="17">
        <v>2.6730874341667401E-2</v>
      </c>
      <c r="AW475" s="17">
        <v>1.9689722469161501E-2</v>
      </c>
      <c r="AX475" s="17">
        <v>8.3844977519047598E-2</v>
      </c>
      <c r="AY475" s="17"/>
      <c r="AZ475" s="17">
        <v>2.4942858007683699E-2</v>
      </c>
      <c r="BA475" s="17">
        <v>1.09520841011109E-2</v>
      </c>
      <c r="BB475" s="17">
        <v>1.9091519215288899E-2</v>
      </c>
      <c r="BC475" s="17">
        <v>8.4370656887340894E-3</v>
      </c>
      <c r="BD475" s="17">
        <v>2.50728311356068E-2</v>
      </c>
      <c r="BE475" s="17"/>
      <c r="BF475" s="17">
        <v>1.9576613888972999E-2</v>
      </c>
      <c r="BG475" s="17">
        <v>1.54742866029131E-2</v>
      </c>
      <c r="BH475" s="17">
        <v>1.9241778411752598E-2</v>
      </c>
      <c r="BI475" s="17">
        <v>2.7771866027527101E-2</v>
      </c>
      <c r="BJ475" s="17"/>
      <c r="BK475" s="17">
        <v>4.10126053408452E-2</v>
      </c>
      <c r="BL475" s="17">
        <v>1.4330648107950599E-2</v>
      </c>
      <c r="BM475" s="17">
        <v>1.63281084420763E-2</v>
      </c>
      <c r="BN475" s="17">
        <v>2.1668944749086701E-2</v>
      </c>
      <c r="BO475" s="17">
        <v>2.13317397656776E-2</v>
      </c>
      <c r="BP475" s="17"/>
      <c r="BQ475" s="17">
        <v>1.6757718951615298E-2</v>
      </c>
      <c r="BR475" s="17">
        <v>2.22899577736577E-2</v>
      </c>
      <c r="BS475" s="17"/>
      <c r="BT475" s="17">
        <v>1.64327985384966E-2</v>
      </c>
      <c r="BU475" s="17">
        <v>1.92110971474324E-2</v>
      </c>
      <c r="BV475" s="17">
        <v>3.0435544437972101E-2</v>
      </c>
      <c r="BW475" s="17">
        <v>2.3819661439463999E-2</v>
      </c>
      <c r="BX475" s="17">
        <v>1.5912987976350299E-2</v>
      </c>
      <c r="BY475" s="17">
        <v>2.7819524898908401E-2</v>
      </c>
    </row>
    <row r="476" spans="2:77" x14ac:dyDescent="0.35">
      <c r="B476" t="s">
        <v>145</v>
      </c>
      <c r="C476" s="17">
        <v>9.3334943017129801E-2</v>
      </c>
      <c r="D476" s="17">
        <v>6.1688867450715501E-2</v>
      </c>
      <c r="E476" s="17">
        <v>0.12429361241259</v>
      </c>
      <c r="F476" s="17"/>
      <c r="G476" s="17">
        <v>9.6685546399825198E-2</v>
      </c>
      <c r="H476" s="17">
        <v>0.102883352546568</v>
      </c>
      <c r="I476" s="17">
        <v>8.4316460909698895E-2</v>
      </c>
      <c r="J476" s="17">
        <v>0.11483210182067</v>
      </c>
      <c r="K476" s="17">
        <v>8.4103216046165497E-2</v>
      </c>
      <c r="L476" s="17">
        <v>7.9352447437114698E-2</v>
      </c>
      <c r="M476" s="17"/>
      <c r="N476" s="17">
        <v>5.7052452626448098E-2</v>
      </c>
      <c r="O476" s="17">
        <v>0.12682711925118001</v>
      </c>
      <c r="P476" s="17">
        <v>7.6489002451438096E-2</v>
      </c>
      <c r="Q476" s="17">
        <v>0.113840661437821</v>
      </c>
      <c r="R476" s="17"/>
      <c r="S476" s="17">
        <v>7.0977885812278693E-2</v>
      </c>
      <c r="T476" s="17">
        <v>8.8959794486319299E-2</v>
      </c>
      <c r="U476" s="17">
        <v>0.11087328087343599</v>
      </c>
      <c r="V476" s="17">
        <v>0.11227208393508301</v>
      </c>
      <c r="W476" s="17">
        <v>5.5145737866319697E-2</v>
      </c>
      <c r="X476" s="17">
        <v>8.1769733600002503E-2</v>
      </c>
      <c r="Y476" s="17">
        <v>9.2789567553375904E-2</v>
      </c>
      <c r="Z476" s="17">
        <v>8.1092258880138698E-2</v>
      </c>
      <c r="AA476" s="17">
        <v>0.10175411569962101</v>
      </c>
      <c r="AB476" s="17">
        <v>0.13899057315211399</v>
      </c>
      <c r="AC476" s="17">
        <v>7.9738340683460196E-2</v>
      </c>
      <c r="AD476" s="17">
        <v>0.109341974116642</v>
      </c>
      <c r="AE476" s="17"/>
      <c r="AF476" s="17">
        <v>7.4580732450605106E-2</v>
      </c>
      <c r="AG476" s="17">
        <v>9.9684331802585402E-2</v>
      </c>
      <c r="AH476" s="17">
        <v>0.105393050121022</v>
      </c>
      <c r="AI476" s="17"/>
      <c r="AJ476" s="17">
        <v>5.8276754594658003E-2</v>
      </c>
      <c r="AK476" s="17">
        <v>9.1807794036576601E-2</v>
      </c>
      <c r="AL476" s="17">
        <v>6.9305591601003302E-2</v>
      </c>
      <c r="AM476" s="17">
        <v>4.15037689683335E-2</v>
      </c>
      <c r="AN476" s="17">
        <v>0.16151829381861199</v>
      </c>
      <c r="AO476" s="17"/>
      <c r="AP476" s="17">
        <v>4.6132113484207503E-2</v>
      </c>
      <c r="AQ476" s="17">
        <v>8.8021089683796697E-2</v>
      </c>
      <c r="AR476" s="17">
        <v>7.3249960637252504E-2</v>
      </c>
      <c r="AS476" s="17"/>
      <c r="AT476" s="17">
        <v>9.6688822248653106E-2</v>
      </c>
      <c r="AU476" s="17">
        <v>0.11088024158009301</v>
      </c>
      <c r="AV476" s="17">
        <v>7.9696417043603099E-2</v>
      </c>
      <c r="AW476" s="17">
        <v>6.7219208019517099E-2</v>
      </c>
      <c r="AX476" s="17">
        <v>9.1111492570635999E-2</v>
      </c>
      <c r="AY476" s="17"/>
      <c r="AZ476" s="17">
        <v>7.3946577006571895E-2</v>
      </c>
      <c r="BA476" s="17">
        <v>0.12772669884676199</v>
      </c>
      <c r="BB476" s="17">
        <v>0.11768590132302</v>
      </c>
      <c r="BC476" s="17">
        <v>7.0907893149585802E-2</v>
      </c>
      <c r="BD476" s="17">
        <v>0.14498972234524299</v>
      </c>
      <c r="BE476" s="17"/>
      <c r="BF476" s="17">
        <v>0.110214708997359</v>
      </c>
      <c r="BG476" s="17">
        <v>9.5937305782610796E-2</v>
      </c>
      <c r="BH476" s="17">
        <v>7.9006177238518396E-2</v>
      </c>
      <c r="BI476" s="17">
        <v>6.2348977002512497E-2</v>
      </c>
      <c r="BJ476" s="17"/>
      <c r="BK476" s="17">
        <v>6.7613587996021796E-2</v>
      </c>
      <c r="BL476" s="17">
        <v>0.12671522748722</v>
      </c>
      <c r="BM476" s="17">
        <v>0.108833021938554</v>
      </c>
      <c r="BN476" s="17">
        <v>7.5131971113414103E-2</v>
      </c>
      <c r="BO476" s="17">
        <v>4.1858665929550301E-2</v>
      </c>
      <c r="BP476" s="17"/>
      <c r="BQ476" s="17">
        <v>8.6181314786208899E-2</v>
      </c>
      <c r="BR476" s="17">
        <v>0.103023953370975</v>
      </c>
      <c r="BS476" s="17"/>
      <c r="BT476" s="17">
        <v>7.8125796828374394E-2</v>
      </c>
      <c r="BU476" s="17">
        <v>9.02797551381051E-2</v>
      </c>
      <c r="BV476" s="17">
        <v>0.10823882554922</v>
      </c>
      <c r="BW476" s="17">
        <v>9.7920001416416796E-2</v>
      </c>
      <c r="BX476" s="17">
        <v>9.9494979524201999E-2</v>
      </c>
      <c r="BY476" s="17">
        <v>0.17444158076489399</v>
      </c>
    </row>
    <row r="477" spans="2:77" x14ac:dyDescent="0.35">
      <c r="B477" t="s">
        <v>262</v>
      </c>
      <c r="C477" s="17">
        <v>0.62590714890973398</v>
      </c>
      <c r="D477" s="17">
        <v>0.64184312759486095</v>
      </c>
      <c r="E477" s="17">
        <v>0.61093572710396205</v>
      </c>
      <c r="F477" s="17"/>
      <c r="G477" s="17">
        <v>0.60595041869769395</v>
      </c>
      <c r="H477" s="17">
        <v>0.621748986207041</v>
      </c>
      <c r="I477" s="17">
        <v>0.61986021548019798</v>
      </c>
      <c r="J477" s="17">
        <v>0.58294759671836205</v>
      </c>
      <c r="K477" s="17">
        <v>0.61710357108611602</v>
      </c>
      <c r="L477" s="17">
        <v>0.68830723504241598</v>
      </c>
      <c r="M477" s="17"/>
      <c r="N477" s="17">
        <v>0.63495705045654405</v>
      </c>
      <c r="O477" s="17">
        <v>0.592598351587315</v>
      </c>
      <c r="P477" s="17">
        <v>0.66147513718081496</v>
      </c>
      <c r="Q477" s="17">
        <v>0.61608089056069504</v>
      </c>
      <c r="R477" s="17"/>
      <c r="S477" s="17">
        <v>0.63583674144033298</v>
      </c>
      <c r="T477" s="17">
        <v>0.62267448409270698</v>
      </c>
      <c r="U477" s="17">
        <v>0.60727616646638005</v>
      </c>
      <c r="V477" s="17">
        <v>0.62987483376755804</v>
      </c>
      <c r="W477" s="17">
        <v>0.66810539108390998</v>
      </c>
      <c r="X477" s="17">
        <v>0.62533947075269503</v>
      </c>
      <c r="Y477" s="17">
        <v>0.66399603041925304</v>
      </c>
      <c r="Z477" s="17">
        <v>0.63740586714174996</v>
      </c>
      <c r="AA477" s="17">
        <v>0.61428533737115398</v>
      </c>
      <c r="AB477" s="17">
        <v>0.56258737284450999</v>
      </c>
      <c r="AC477" s="17">
        <v>0.68145843697405595</v>
      </c>
      <c r="AD477" s="17">
        <v>0.557699080154896</v>
      </c>
      <c r="AE477" s="17"/>
      <c r="AF477" s="17">
        <v>0.67990512121368996</v>
      </c>
      <c r="AG477" s="17">
        <v>0.60008257969358603</v>
      </c>
      <c r="AH477" s="17">
        <v>0.58033411826023995</v>
      </c>
      <c r="AI477" s="17"/>
      <c r="AJ477" s="17">
        <v>0.68095154290009596</v>
      </c>
      <c r="AK477" s="17">
        <v>0.61501274286802698</v>
      </c>
      <c r="AL477" s="17">
        <v>0.64838041279330005</v>
      </c>
      <c r="AM477" s="17">
        <v>0.683300373149619</v>
      </c>
      <c r="AN477" s="17">
        <v>0.54270183827042595</v>
      </c>
      <c r="AO477" s="17"/>
      <c r="AP477" s="17">
        <v>0.65921658657581095</v>
      </c>
      <c r="AQ477" s="17">
        <v>0.62626826396861601</v>
      </c>
      <c r="AR477" s="17">
        <v>0.67266041245199204</v>
      </c>
      <c r="AS477" s="17"/>
      <c r="AT477" s="17">
        <v>0.65963515731646505</v>
      </c>
      <c r="AU477" s="17">
        <v>0.60401091677154595</v>
      </c>
      <c r="AV477" s="17">
        <v>0.623579658374669</v>
      </c>
      <c r="AW477" s="17">
        <v>0.62312218574957001</v>
      </c>
      <c r="AX477" s="17">
        <v>0.50885087067201795</v>
      </c>
      <c r="AY477" s="17"/>
      <c r="AZ477" s="17">
        <v>0.63910868221425898</v>
      </c>
      <c r="BA477" s="17">
        <v>0.57861652979862299</v>
      </c>
      <c r="BB477" s="17">
        <v>0.58484628630377</v>
      </c>
      <c r="BC477" s="17">
        <v>0.69031235811093705</v>
      </c>
      <c r="BD477" s="17">
        <v>0.550827067880024</v>
      </c>
      <c r="BE477" s="17"/>
      <c r="BF477" s="17">
        <v>0.63027121372238304</v>
      </c>
      <c r="BG477" s="17">
        <v>0.61286466099494197</v>
      </c>
      <c r="BH477" s="17">
        <v>0.63484286368308396</v>
      </c>
      <c r="BI477" s="17">
        <v>0.65784347411553901</v>
      </c>
      <c r="BJ477" s="17"/>
      <c r="BK477" s="17">
        <v>0.64511211842676897</v>
      </c>
      <c r="BL477" s="17">
        <v>0.59656022242305096</v>
      </c>
      <c r="BM477" s="17">
        <v>0.61095044583403701</v>
      </c>
      <c r="BN477" s="17">
        <v>0.63891042245207497</v>
      </c>
      <c r="BO477" s="17">
        <v>0.69452220542369503</v>
      </c>
      <c r="BP477" s="17"/>
      <c r="BQ477" s="17">
        <v>0.65515430337236602</v>
      </c>
      <c r="BR477" s="17">
        <v>0.58629424574206501</v>
      </c>
      <c r="BS477" s="17"/>
      <c r="BT477" s="17">
        <v>0.64976686646597703</v>
      </c>
      <c r="BU477" s="17">
        <v>0.62498211120001401</v>
      </c>
      <c r="BV477" s="17">
        <v>0.62103950578111</v>
      </c>
      <c r="BW477" s="17">
        <v>0.57642828073445596</v>
      </c>
      <c r="BX477" s="17">
        <v>0.63079482088400995</v>
      </c>
      <c r="BY477" s="17">
        <v>0.53899853296689804</v>
      </c>
    </row>
    <row r="478" spans="2:77" x14ac:dyDescent="0.35">
      <c r="B478" t="s">
        <v>263</v>
      </c>
      <c r="C478" s="17">
        <v>7.3047338679781998E-2</v>
      </c>
      <c r="D478" s="17">
        <v>8.1562745016821106E-2</v>
      </c>
      <c r="E478" s="17">
        <v>6.4201377577603594E-2</v>
      </c>
      <c r="F478" s="17"/>
      <c r="G478" s="17">
        <v>7.1431087261944595E-2</v>
      </c>
      <c r="H478" s="17">
        <v>7.8525505753316793E-2</v>
      </c>
      <c r="I478" s="17">
        <v>6.76947334926081E-2</v>
      </c>
      <c r="J478" s="17">
        <v>8.7662169560071002E-2</v>
      </c>
      <c r="K478" s="17">
        <v>8.2248361322097105E-2</v>
      </c>
      <c r="L478" s="17">
        <v>5.5980841984684802E-2</v>
      </c>
      <c r="M478" s="17"/>
      <c r="N478" s="17">
        <v>9.2902740986245999E-2</v>
      </c>
      <c r="O478" s="17">
        <v>7.9380941751310594E-2</v>
      </c>
      <c r="P478" s="17">
        <v>6.0775315812354798E-2</v>
      </c>
      <c r="Q478" s="17">
        <v>5.6820062288992799E-2</v>
      </c>
      <c r="R478" s="17"/>
      <c r="S478" s="17">
        <v>7.9761723539601703E-2</v>
      </c>
      <c r="T478" s="17">
        <v>7.0418740797105195E-2</v>
      </c>
      <c r="U478" s="17">
        <v>5.56528389082089E-2</v>
      </c>
      <c r="V478" s="17">
        <v>8.7400010302663006E-2</v>
      </c>
      <c r="W478" s="17">
        <v>7.8407651340298701E-2</v>
      </c>
      <c r="X478" s="17">
        <v>5.7860546470679501E-2</v>
      </c>
      <c r="Y478" s="17">
        <v>5.7436180670342202E-2</v>
      </c>
      <c r="Z478" s="17">
        <v>6.18380508931465E-2</v>
      </c>
      <c r="AA478" s="17">
        <v>6.6902775625570801E-2</v>
      </c>
      <c r="AB478" s="17">
        <v>0.113214481315443</v>
      </c>
      <c r="AC478" s="17">
        <v>4.0054189125560198E-2</v>
      </c>
      <c r="AD478" s="17">
        <v>0.10299968212884</v>
      </c>
      <c r="AE478" s="17"/>
      <c r="AF478" s="17">
        <v>6.3239339690980501E-2</v>
      </c>
      <c r="AG478" s="17">
        <v>8.5375162449111697E-2</v>
      </c>
      <c r="AH478" s="17">
        <v>6.0623716415441502E-2</v>
      </c>
      <c r="AI478" s="17"/>
      <c r="AJ478" s="17">
        <v>6.8751405531940105E-2</v>
      </c>
      <c r="AK478" s="17">
        <v>7.8507576299311294E-2</v>
      </c>
      <c r="AL478" s="17">
        <v>9.3638623158186898E-2</v>
      </c>
      <c r="AM478" s="17">
        <v>6.2475027354279102E-2</v>
      </c>
      <c r="AN478" s="17">
        <v>5.6032985031658003E-2</v>
      </c>
      <c r="AO478" s="17"/>
      <c r="AP478" s="17">
        <v>7.4353249575732305E-2</v>
      </c>
      <c r="AQ478" s="17">
        <v>7.1946334254926095E-2</v>
      </c>
      <c r="AR478" s="17">
        <v>9.1779353380953402E-2</v>
      </c>
      <c r="AS478" s="17"/>
      <c r="AT478" s="17">
        <v>5.3379525677490103E-2</v>
      </c>
      <c r="AU478" s="17">
        <v>7.06404325704241E-2</v>
      </c>
      <c r="AV478" s="17">
        <v>8.9490983512283906E-2</v>
      </c>
      <c r="AW478" s="17">
        <v>9.3555989033152306E-2</v>
      </c>
      <c r="AX478" s="17">
        <v>0.115451363894329</v>
      </c>
      <c r="AY478" s="17"/>
      <c r="AZ478" s="17">
        <v>8.3768075901964403E-2</v>
      </c>
      <c r="BA478" s="17">
        <v>6.1158451622502497E-2</v>
      </c>
      <c r="BB478" s="17">
        <v>6.1753273727565103E-2</v>
      </c>
      <c r="BC478" s="17">
        <v>5.85847234552705E-2</v>
      </c>
      <c r="BD478" s="17">
        <v>7.75432416579101E-2</v>
      </c>
      <c r="BE478" s="17"/>
      <c r="BF478" s="17">
        <v>6.8330820795039604E-2</v>
      </c>
      <c r="BG478" s="17">
        <v>6.6913362385972106E-2</v>
      </c>
      <c r="BH478" s="17">
        <v>8.13358023885042E-2</v>
      </c>
      <c r="BI478" s="17">
        <v>9.5411763714186401E-2</v>
      </c>
      <c r="BJ478" s="17"/>
      <c r="BK478" s="17">
        <v>8.1173968410895206E-2</v>
      </c>
      <c r="BL478" s="17">
        <v>6.6325311895567202E-2</v>
      </c>
      <c r="BM478" s="17">
        <v>7.4775015511891002E-2</v>
      </c>
      <c r="BN478" s="17">
        <v>7.3473675768498906E-2</v>
      </c>
      <c r="BO478" s="17">
        <v>7.3169789971225502E-2</v>
      </c>
      <c r="BP478" s="17"/>
      <c r="BQ478" s="17">
        <v>6.9975558352157505E-2</v>
      </c>
      <c r="BR478" s="17">
        <v>7.7207816473476507E-2</v>
      </c>
      <c r="BS478" s="17"/>
      <c r="BT478" s="17">
        <v>6.9727856512395797E-2</v>
      </c>
      <c r="BU478" s="17">
        <v>7.70111167219166E-2</v>
      </c>
      <c r="BV478" s="17">
        <v>6.9633480127799297E-2</v>
      </c>
      <c r="BW478" s="17">
        <v>8.9408867720181695E-2</v>
      </c>
      <c r="BX478" s="17">
        <v>7.0194693597540395E-2</v>
      </c>
      <c r="BY478" s="17">
        <v>6.3260320824813102E-2</v>
      </c>
    </row>
    <row r="479" spans="2:77" x14ac:dyDescent="0.35">
      <c r="B479" t="s">
        <v>148</v>
      </c>
      <c r="C479" s="17">
        <v>0.55285981022995201</v>
      </c>
      <c r="D479" s="17">
        <v>0.56028038257804003</v>
      </c>
      <c r="E479" s="17">
        <v>0.54673434952635802</v>
      </c>
      <c r="F479" s="17"/>
      <c r="G479" s="17">
        <v>0.53451933143574903</v>
      </c>
      <c r="H479" s="17">
        <v>0.54322348045372504</v>
      </c>
      <c r="I479" s="17">
        <v>0.55216548198758997</v>
      </c>
      <c r="J479" s="17">
        <v>0.49528542715829099</v>
      </c>
      <c r="K479" s="17">
        <v>0.53485520976401901</v>
      </c>
      <c r="L479" s="17">
        <v>0.63232639305773097</v>
      </c>
      <c r="M479" s="17"/>
      <c r="N479" s="17">
        <v>0.54205430947029798</v>
      </c>
      <c r="O479" s="17">
        <v>0.51321740983600495</v>
      </c>
      <c r="P479" s="17">
        <v>0.60069982136846101</v>
      </c>
      <c r="Q479" s="17">
        <v>0.55926082827170298</v>
      </c>
      <c r="R479" s="17"/>
      <c r="S479" s="17">
        <v>0.55607501790073099</v>
      </c>
      <c r="T479" s="17">
        <v>0.55225574329560201</v>
      </c>
      <c r="U479" s="17">
        <v>0.55162332755817101</v>
      </c>
      <c r="V479" s="17">
        <v>0.54247482346489495</v>
      </c>
      <c r="W479" s="17">
        <v>0.58969773974361095</v>
      </c>
      <c r="X479" s="17">
        <v>0.56747892428201596</v>
      </c>
      <c r="Y479" s="17">
        <v>0.60655984974891097</v>
      </c>
      <c r="Z479" s="17">
        <v>0.57556781624860398</v>
      </c>
      <c r="AA479" s="17">
        <v>0.54738256174558297</v>
      </c>
      <c r="AB479" s="17">
        <v>0.44937289152906601</v>
      </c>
      <c r="AC479" s="17">
        <v>0.64140424784849603</v>
      </c>
      <c r="AD479" s="17">
        <v>0.45469939802605602</v>
      </c>
      <c r="AE479" s="17"/>
      <c r="AF479" s="17">
        <v>0.61666578152270901</v>
      </c>
      <c r="AG479" s="17">
        <v>0.514707417244474</v>
      </c>
      <c r="AH479" s="17">
        <v>0.519710401844799</v>
      </c>
      <c r="AI479" s="17"/>
      <c r="AJ479" s="17">
        <v>0.61220013736815604</v>
      </c>
      <c r="AK479" s="17">
        <v>0.53650516656871605</v>
      </c>
      <c r="AL479" s="17">
        <v>0.554741789635114</v>
      </c>
      <c r="AM479" s="17">
        <v>0.62082534579533999</v>
      </c>
      <c r="AN479" s="17">
        <v>0.48666885323876802</v>
      </c>
      <c r="AO479" s="17"/>
      <c r="AP479" s="17">
        <v>0.58486333700007898</v>
      </c>
      <c r="AQ479" s="17">
        <v>0.55432192971368999</v>
      </c>
      <c r="AR479" s="17">
        <v>0.58088105907103804</v>
      </c>
      <c r="AS479" s="17"/>
      <c r="AT479" s="17">
        <v>0.606255631638975</v>
      </c>
      <c r="AU479" s="17">
        <v>0.53337048420112199</v>
      </c>
      <c r="AV479" s="17">
        <v>0.53408867486238498</v>
      </c>
      <c r="AW479" s="17">
        <v>0.52956619671641803</v>
      </c>
      <c r="AX479" s="17">
        <v>0.39339950677768898</v>
      </c>
      <c r="AY479" s="17"/>
      <c r="AZ479" s="17">
        <v>0.55534060631229498</v>
      </c>
      <c r="BA479" s="17">
        <v>0.51745807817612099</v>
      </c>
      <c r="BB479" s="17">
        <v>0.523093012576205</v>
      </c>
      <c r="BC479" s="17">
        <v>0.63172763465566595</v>
      </c>
      <c r="BD479" s="17">
        <v>0.47328382622211301</v>
      </c>
      <c r="BE479" s="17"/>
      <c r="BF479" s="17">
        <v>0.56194039292734299</v>
      </c>
      <c r="BG479" s="17">
        <v>0.54595129860896996</v>
      </c>
      <c r="BH479" s="17">
        <v>0.55350706129457905</v>
      </c>
      <c r="BI479" s="17">
        <v>0.56243171040135198</v>
      </c>
      <c r="BJ479" s="17"/>
      <c r="BK479" s="17">
        <v>0.563938150015874</v>
      </c>
      <c r="BL479" s="17">
        <v>0.53023491052748395</v>
      </c>
      <c r="BM479" s="17">
        <v>0.53617543032214598</v>
      </c>
      <c r="BN479" s="17">
        <v>0.56543674668357602</v>
      </c>
      <c r="BO479" s="17">
        <v>0.621352415452469</v>
      </c>
      <c r="BP479" s="17"/>
      <c r="BQ479" s="17">
        <v>0.58517874502020895</v>
      </c>
      <c r="BR479" s="17">
        <v>0.50908642926858905</v>
      </c>
      <c r="BS479" s="17"/>
      <c r="BT479" s="17">
        <v>0.58003900995358104</v>
      </c>
      <c r="BU479" s="17">
        <v>0.54797099447809705</v>
      </c>
      <c r="BV479" s="17">
        <v>0.55140602565330998</v>
      </c>
      <c r="BW479" s="17">
        <v>0.48701941301427398</v>
      </c>
      <c r="BX479" s="17">
        <v>0.56060012728646902</v>
      </c>
      <c r="BY479" s="17">
        <v>0.475738212142085</v>
      </c>
    </row>
    <row r="480" spans="2:77" x14ac:dyDescent="0.35">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row>
    <row r="481" spans="2:77" x14ac:dyDescent="0.35">
      <c r="B481" s="6" t="s">
        <v>266</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row>
    <row r="482" spans="2:77" x14ac:dyDescent="0.35">
      <c r="B482" s="24" t="s">
        <v>94</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row>
    <row r="483" spans="2:77" x14ac:dyDescent="0.35">
      <c r="B483" t="s">
        <v>257</v>
      </c>
      <c r="C483" s="17">
        <v>0.35666724804310401</v>
      </c>
      <c r="D483" s="17">
        <v>0.36947933788986898</v>
      </c>
      <c r="E483" s="17">
        <v>0.34235018022824298</v>
      </c>
      <c r="F483" s="17"/>
      <c r="G483" s="17">
        <v>0.34443182407539102</v>
      </c>
      <c r="H483" s="17">
        <v>0.365518311001923</v>
      </c>
      <c r="I483" s="17">
        <v>0.37397095469816999</v>
      </c>
      <c r="J483" s="17">
        <v>0.33079636435545001</v>
      </c>
      <c r="K483" s="17">
        <v>0.37859594666190299</v>
      </c>
      <c r="L483" s="17">
        <v>0.35002129687861699</v>
      </c>
      <c r="M483" s="17"/>
      <c r="N483" s="17">
        <v>0.355437891037785</v>
      </c>
      <c r="O483" s="17">
        <v>0.34657947735897099</v>
      </c>
      <c r="P483" s="17">
        <v>0.37080734869659299</v>
      </c>
      <c r="Q483" s="17">
        <v>0.35783557069578198</v>
      </c>
      <c r="R483" s="17"/>
      <c r="S483" s="17">
        <v>0.35535153339754599</v>
      </c>
      <c r="T483" s="17">
        <v>0.35821920205659502</v>
      </c>
      <c r="U483" s="17">
        <v>0.35014234755054502</v>
      </c>
      <c r="V483" s="17">
        <v>0.312755469698898</v>
      </c>
      <c r="W483" s="17">
        <v>0.36848137284203902</v>
      </c>
      <c r="X483" s="17">
        <v>0.33181157201102202</v>
      </c>
      <c r="Y483" s="17">
        <v>0.404865515117171</v>
      </c>
      <c r="Z483" s="17">
        <v>0.32547476688945598</v>
      </c>
      <c r="AA483" s="17">
        <v>0.38154158277650502</v>
      </c>
      <c r="AB483" s="17">
        <v>0.34011383767637399</v>
      </c>
      <c r="AC483" s="17">
        <v>0.362784158303951</v>
      </c>
      <c r="AD483" s="17">
        <v>0.41360466957923597</v>
      </c>
      <c r="AE483" s="17"/>
      <c r="AF483" s="17">
        <v>0.374048086678342</v>
      </c>
      <c r="AG483" s="17">
        <v>0.34422303108456198</v>
      </c>
      <c r="AH483" s="17">
        <v>0.33386004665090602</v>
      </c>
      <c r="AI483" s="17"/>
      <c r="AJ483" s="17">
        <v>0.35761781001138299</v>
      </c>
      <c r="AK483" s="17">
        <v>0.36681520089036801</v>
      </c>
      <c r="AL483" s="17">
        <v>0.32077799867481799</v>
      </c>
      <c r="AM483" s="17">
        <v>0.38288067290213101</v>
      </c>
      <c r="AN483" s="17">
        <v>0.319185653564864</v>
      </c>
      <c r="AO483" s="17"/>
      <c r="AP483" s="17">
        <v>0.31638896804908501</v>
      </c>
      <c r="AQ483" s="17">
        <v>0.39656531053988903</v>
      </c>
      <c r="AR483" s="17">
        <v>0.33258040597050997</v>
      </c>
      <c r="AS483" s="17"/>
      <c r="AT483" s="17">
        <v>0.38426919512033603</v>
      </c>
      <c r="AU483" s="17">
        <v>0.33548963893853201</v>
      </c>
      <c r="AV483" s="17">
        <v>0.33811955304283198</v>
      </c>
      <c r="AW483" s="17">
        <v>0.353461385286508</v>
      </c>
      <c r="AX483" s="17">
        <v>0.36008760611744201</v>
      </c>
      <c r="AY483" s="17"/>
      <c r="AZ483" s="17">
        <v>0.36461119256082603</v>
      </c>
      <c r="BA483" s="17">
        <v>0.34375705150865798</v>
      </c>
      <c r="BB483" s="17">
        <v>0.33554379663378198</v>
      </c>
      <c r="BC483" s="17">
        <v>0.356943072014553</v>
      </c>
      <c r="BD483" s="17">
        <v>0.34598917589362999</v>
      </c>
      <c r="BE483" s="17"/>
      <c r="BF483" s="17">
        <v>0.40629652929284299</v>
      </c>
      <c r="BG483" s="17">
        <v>0.34499319754824798</v>
      </c>
      <c r="BH483" s="17">
        <v>0.33319394151081599</v>
      </c>
      <c r="BI483" s="17">
        <v>0.38243389636448999</v>
      </c>
      <c r="BJ483" s="17"/>
      <c r="BK483" s="17">
        <v>0.44088218192621698</v>
      </c>
      <c r="BL483" s="17">
        <v>0.382543057975684</v>
      </c>
      <c r="BM483" s="17">
        <v>0.34707472073366602</v>
      </c>
      <c r="BN483" s="17">
        <v>0.33426329927998599</v>
      </c>
      <c r="BO483" s="17">
        <v>0.42244184831283499</v>
      </c>
      <c r="BP483" s="17"/>
      <c r="BQ483" s="17">
        <v>0.36923711259715603</v>
      </c>
      <c r="BR483" s="17">
        <v>0.339642384032948</v>
      </c>
      <c r="BS483" s="17"/>
      <c r="BT483" s="17">
        <v>0.35839141997162899</v>
      </c>
      <c r="BU483" s="17">
        <v>0.33416143341284998</v>
      </c>
      <c r="BV483" s="17">
        <v>0.35968672742093699</v>
      </c>
      <c r="BW483" s="17">
        <v>0.360559717472487</v>
      </c>
      <c r="BX483" s="17">
        <v>0.38095428754549798</v>
      </c>
      <c r="BY483" s="17">
        <v>0.34248710044271502</v>
      </c>
    </row>
    <row r="484" spans="2:77" x14ac:dyDescent="0.35">
      <c r="B484" t="s">
        <v>258</v>
      </c>
      <c r="C484" s="17">
        <v>0.34130900717974899</v>
      </c>
      <c r="D484" s="17">
        <v>0.32357351551026903</v>
      </c>
      <c r="E484" s="17">
        <v>0.35952228336464997</v>
      </c>
      <c r="F484" s="17"/>
      <c r="G484" s="17">
        <v>0.35790518489300899</v>
      </c>
      <c r="H484" s="17">
        <v>0.33705381872310802</v>
      </c>
      <c r="I484" s="17">
        <v>0.35225047900439399</v>
      </c>
      <c r="J484" s="17">
        <v>0.35943413310102901</v>
      </c>
      <c r="K484" s="17">
        <v>0.31152223314959099</v>
      </c>
      <c r="L484" s="17">
        <v>0.32999721556203199</v>
      </c>
      <c r="M484" s="17"/>
      <c r="N484" s="17">
        <v>0.335080429389496</v>
      </c>
      <c r="O484" s="17">
        <v>0.35834077742717901</v>
      </c>
      <c r="P484" s="17">
        <v>0.34315418527937702</v>
      </c>
      <c r="Q484" s="17">
        <v>0.32927448150264099</v>
      </c>
      <c r="R484" s="17"/>
      <c r="S484" s="17">
        <v>0.35016721040667098</v>
      </c>
      <c r="T484" s="17">
        <v>0.34663070418529202</v>
      </c>
      <c r="U484" s="17">
        <v>0.33736915085129598</v>
      </c>
      <c r="V484" s="17">
        <v>0.34301013556926302</v>
      </c>
      <c r="W484" s="17">
        <v>0.33014888117330898</v>
      </c>
      <c r="X484" s="17">
        <v>0.35635107100013702</v>
      </c>
      <c r="Y484" s="17">
        <v>0.311601106577443</v>
      </c>
      <c r="Z484" s="17">
        <v>0.39332809362072602</v>
      </c>
      <c r="AA484" s="17">
        <v>0.33195161498485998</v>
      </c>
      <c r="AB484" s="17">
        <v>0.31312223918299098</v>
      </c>
      <c r="AC484" s="17">
        <v>0.37166143511807698</v>
      </c>
      <c r="AD484" s="17">
        <v>0.341797801968589</v>
      </c>
      <c r="AE484" s="17"/>
      <c r="AF484" s="17">
        <v>0.32974795620533198</v>
      </c>
      <c r="AG484" s="17">
        <v>0.359639255439415</v>
      </c>
      <c r="AH484" s="17">
        <v>0.33326616103168</v>
      </c>
      <c r="AI484" s="17"/>
      <c r="AJ484" s="17">
        <v>0.32523188295296901</v>
      </c>
      <c r="AK484" s="17">
        <v>0.36437875147297399</v>
      </c>
      <c r="AL484" s="17">
        <v>0.34920508009817902</v>
      </c>
      <c r="AM484" s="17">
        <v>0.29981555854480002</v>
      </c>
      <c r="AN484" s="17">
        <v>0.33781973193103598</v>
      </c>
      <c r="AO484" s="17"/>
      <c r="AP484" s="17">
        <v>0.34683905512274199</v>
      </c>
      <c r="AQ484" s="17">
        <v>0.35559505424111199</v>
      </c>
      <c r="AR484" s="17">
        <v>0.35145318653181501</v>
      </c>
      <c r="AS484" s="17"/>
      <c r="AT484" s="17">
        <v>0.31111468652526802</v>
      </c>
      <c r="AU484" s="17">
        <v>0.35168762858855002</v>
      </c>
      <c r="AV484" s="17">
        <v>0.36531207850885</v>
      </c>
      <c r="AW484" s="17">
        <v>0.33021822999314099</v>
      </c>
      <c r="AX484" s="17">
        <v>0.28069240949617102</v>
      </c>
      <c r="AY484" s="17"/>
      <c r="AZ484" s="17">
        <v>0.33460295003978702</v>
      </c>
      <c r="BA484" s="17">
        <v>0.36693246340846802</v>
      </c>
      <c r="BB484" s="17">
        <v>0.38706796148157102</v>
      </c>
      <c r="BC484" s="17">
        <v>0.333349715326479</v>
      </c>
      <c r="BD484" s="17">
        <v>0.33545225462297601</v>
      </c>
      <c r="BE484" s="17"/>
      <c r="BF484" s="17">
        <v>0.30748289581719201</v>
      </c>
      <c r="BG484" s="17">
        <v>0.34979264064330101</v>
      </c>
      <c r="BH484" s="17">
        <v>0.36372955416688502</v>
      </c>
      <c r="BI484" s="17">
        <v>0.32404198739043</v>
      </c>
      <c r="BJ484" s="17"/>
      <c r="BK484" s="17">
        <v>0.28419050177891397</v>
      </c>
      <c r="BL484" s="17">
        <v>0.34183990982030299</v>
      </c>
      <c r="BM484" s="17">
        <v>0.36503570691095799</v>
      </c>
      <c r="BN484" s="17">
        <v>0.33495549822153903</v>
      </c>
      <c r="BO484" s="17">
        <v>0.27512951165195898</v>
      </c>
      <c r="BP484" s="17"/>
      <c r="BQ484" s="17">
        <v>0.34516813019279502</v>
      </c>
      <c r="BR484" s="17">
        <v>0.33608213745390098</v>
      </c>
      <c r="BS484" s="17"/>
      <c r="BT484" s="17">
        <v>0.34027151907859299</v>
      </c>
      <c r="BU484" s="17">
        <v>0.36395318777798702</v>
      </c>
      <c r="BV484" s="17">
        <v>0.33798724720506201</v>
      </c>
      <c r="BW484" s="17">
        <v>0.306377008620285</v>
      </c>
      <c r="BX484" s="17">
        <v>0.33771904491816801</v>
      </c>
      <c r="BY484" s="17">
        <v>0.30012111711368</v>
      </c>
    </row>
    <row r="485" spans="2:77" x14ac:dyDescent="0.35">
      <c r="B485" t="s">
        <v>259</v>
      </c>
      <c r="C485" s="17">
        <v>0.17574132646561499</v>
      </c>
      <c r="D485" s="17">
        <v>0.189570501742861</v>
      </c>
      <c r="E485" s="17">
        <v>0.16290015418214501</v>
      </c>
      <c r="F485" s="17"/>
      <c r="G485" s="17">
        <v>0.16654219418482299</v>
      </c>
      <c r="H485" s="17">
        <v>0.17419212017035199</v>
      </c>
      <c r="I485" s="17">
        <v>0.182227474172862</v>
      </c>
      <c r="J485" s="17">
        <v>0.175674771021465</v>
      </c>
      <c r="K485" s="17">
        <v>0.17406835756375999</v>
      </c>
      <c r="L485" s="17">
        <v>0.17904029047178999</v>
      </c>
      <c r="M485" s="17"/>
      <c r="N485" s="17">
        <v>0.19740337749753001</v>
      </c>
      <c r="O485" s="17">
        <v>0.163520934858676</v>
      </c>
      <c r="P485" s="17">
        <v>0.17527755768318101</v>
      </c>
      <c r="Q485" s="17">
        <v>0.16516456799338899</v>
      </c>
      <c r="R485" s="17"/>
      <c r="S485" s="17">
        <v>0.18545228276443301</v>
      </c>
      <c r="T485" s="17">
        <v>0.166293227392068</v>
      </c>
      <c r="U485" s="17">
        <v>0.17901535262236901</v>
      </c>
      <c r="V485" s="17">
        <v>0.184121940743952</v>
      </c>
      <c r="W485" s="17">
        <v>0.18303460272876501</v>
      </c>
      <c r="X485" s="17">
        <v>0.174395108294881</v>
      </c>
      <c r="Y485" s="17">
        <v>0.16354755213435401</v>
      </c>
      <c r="Z485" s="17">
        <v>0.160582096590941</v>
      </c>
      <c r="AA485" s="17">
        <v>0.16575139009726</v>
      </c>
      <c r="AB485" s="17">
        <v>0.20159720965910799</v>
      </c>
      <c r="AC485" s="17">
        <v>0.176893011898379</v>
      </c>
      <c r="AD485" s="17">
        <v>0.13420174819629399</v>
      </c>
      <c r="AE485" s="17"/>
      <c r="AF485" s="17">
        <v>0.166049946467451</v>
      </c>
      <c r="AG485" s="17">
        <v>0.18519096429371701</v>
      </c>
      <c r="AH485" s="17">
        <v>0.191242007716491</v>
      </c>
      <c r="AI485" s="17"/>
      <c r="AJ485" s="17">
        <v>0.18233061913703699</v>
      </c>
      <c r="AK485" s="17">
        <v>0.16639635413680701</v>
      </c>
      <c r="AL485" s="17">
        <v>0.230559589609246</v>
      </c>
      <c r="AM485" s="17">
        <v>0.135789875446365</v>
      </c>
      <c r="AN485" s="17">
        <v>0.183483628856461</v>
      </c>
      <c r="AO485" s="17"/>
      <c r="AP485" s="17">
        <v>0.201388698063208</v>
      </c>
      <c r="AQ485" s="17">
        <v>0.160631046100908</v>
      </c>
      <c r="AR485" s="17">
        <v>0.21233351544939799</v>
      </c>
      <c r="AS485" s="17"/>
      <c r="AT485" s="17">
        <v>0.18376172250095499</v>
      </c>
      <c r="AU485" s="17">
        <v>0.16003248947564899</v>
      </c>
      <c r="AV485" s="17">
        <v>0.17940827202375501</v>
      </c>
      <c r="AW485" s="17">
        <v>0.20322215022549001</v>
      </c>
      <c r="AX485" s="17">
        <v>0.24970765490843999</v>
      </c>
      <c r="AY485" s="17"/>
      <c r="AZ485" s="17">
        <v>0.18642729865996799</v>
      </c>
      <c r="BA485" s="17">
        <v>0.167649782392021</v>
      </c>
      <c r="BB485" s="17">
        <v>0.142033904656826</v>
      </c>
      <c r="BC485" s="17">
        <v>0.172228803786732</v>
      </c>
      <c r="BD485" s="17">
        <v>0.165250088806523</v>
      </c>
      <c r="BE485" s="17"/>
      <c r="BF485" s="17">
        <v>0.15259526435346801</v>
      </c>
      <c r="BG485" s="17">
        <v>0.18293280964324701</v>
      </c>
      <c r="BH485" s="17">
        <v>0.18751516457734199</v>
      </c>
      <c r="BI485" s="17">
        <v>0.17426409404549201</v>
      </c>
      <c r="BJ485" s="17"/>
      <c r="BK485" s="17">
        <v>0.16117134846015899</v>
      </c>
      <c r="BL485" s="17">
        <v>0.149459789655569</v>
      </c>
      <c r="BM485" s="17">
        <v>0.166725143037637</v>
      </c>
      <c r="BN485" s="17">
        <v>0.197528072859191</v>
      </c>
      <c r="BO485" s="17">
        <v>0.178474712787662</v>
      </c>
      <c r="BP485" s="17"/>
      <c r="BQ485" s="17">
        <v>0.165812962776339</v>
      </c>
      <c r="BR485" s="17">
        <v>0.189188491383461</v>
      </c>
      <c r="BS485" s="17"/>
      <c r="BT485" s="17">
        <v>0.172589899493751</v>
      </c>
      <c r="BU485" s="17">
        <v>0.18891450358841699</v>
      </c>
      <c r="BV485" s="17">
        <v>0.13135236125292599</v>
      </c>
      <c r="BW485" s="17">
        <v>0.21218050608174699</v>
      </c>
      <c r="BX485" s="17">
        <v>0.16827928676193299</v>
      </c>
      <c r="BY485" s="17">
        <v>0.15011259078731501</v>
      </c>
    </row>
    <row r="486" spans="2:77" x14ac:dyDescent="0.35">
      <c r="B486" t="s">
        <v>260</v>
      </c>
      <c r="C486" s="17">
        <v>4.2842888152298399E-2</v>
      </c>
      <c r="D486" s="17">
        <v>4.8063288490937002E-2</v>
      </c>
      <c r="E486" s="17">
        <v>3.8016216697993599E-2</v>
      </c>
      <c r="F486" s="17"/>
      <c r="G486" s="17">
        <v>3.8774424287380198E-2</v>
      </c>
      <c r="H486" s="17">
        <v>3.5140002875142698E-2</v>
      </c>
      <c r="I486" s="17">
        <v>3.2663367112518799E-2</v>
      </c>
      <c r="J486" s="17">
        <v>4.6094855759648501E-2</v>
      </c>
      <c r="K486" s="17">
        <v>4.90452616973421E-2</v>
      </c>
      <c r="L486" s="17">
        <v>5.3249091543510603E-2</v>
      </c>
      <c r="M486" s="17"/>
      <c r="N486" s="17">
        <v>4.9335745941965901E-2</v>
      </c>
      <c r="O486" s="17">
        <v>4.3354165935504799E-2</v>
      </c>
      <c r="P486" s="17">
        <v>3.4886260696271799E-2</v>
      </c>
      <c r="Q486" s="17">
        <v>4.10093447330038E-2</v>
      </c>
      <c r="R486" s="17"/>
      <c r="S486" s="17">
        <v>4.2967051441926897E-2</v>
      </c>
      <c r="T486" s="17">
        <v>4.9183414560009103E-2</v>
      </c>
      <c r="U486" s="17">
        <v>4.6583657304599797E-2</v>
      </c>
      <c r="V486" s="17">
        <v>6.1155004217345599E-2</v>
      </c>
      <c r="W486" s="17">
        <v>5.6459418185113498E-2</v>
      </c>
      <c r="X486" s="17">
        <v>3.92891881833475E-2</v>
      </c>
      <c r="Y486" s="17">
        <v>3.7663036326037902E-2</v>
      </c>
      <c r="Z486" s="17">
        <v>2.1383835978712101E-2</v>
      </c>
      <c r="AA486" s="17">
        <v>3.9232364537854302E-2</v>
      </c>
      <c r="AB486" s="17">
        <v>3.9722726428761401E-2</v>
      </c>
      <c r="AC486" s="17">
        <v>2.2615368767665001E-2</v>
      </c>
      <c r="AD486" s="17">
        <v>2.7281096792214299E-2</v>
      </c>
      <c r="AE486" s="17"/>
      <c r="AF486" s="17">
        <v>4.7743156802456603E-2</v>
      </c>
      <c r="AG486" s="17">
        <v>3.6749983379647799E-2</v>
      </c>
      <c r="AH486" s="17">
        <v>4.9407764661421598E-2</v>
      </c>
      <c r="AI486" s="17"/>
      <c r="AJ486" s="17">
        <v>5.6506098310156697E-2</v>
      </c>
      <c r="AK486" s="17">
        <v>3.2419096197624203E-2</v>
      </c>
      <c r="AL486" s="17">
        <v>3.6280130399522902E-2</v>
      </c>
      <c r="AM486" s="17">
        <v>5.8922958513289402E-2</v>
      </c>
      <c r="AN486" s="17">
        <v>4.8693646714068603E-2</v>
      </c>
      <c r="AO486" s="17"/>
      <c r="AP486" s="17">
        <v>6.9810653523629099E-2</v>
      </c>
      <c r="AQ486" s="17">
        <v>2.7119814300835501E-2</v>
      </c>
      <c r="AR486" s="17">
        <v>4.2873534527184801E-2</v>
      </c>
      <c r="AS486" s="17"/>
      <c r="AT486" s="17">
        <v>3.5196727360763701E-2</v>
      </c>
      <c r="AU486" s="17">
        <v>5.3939664500894699E-2</v>
      </c>
      <c r="AV486" s="17">
        <v>4.4068293384346501E-2</v>
      </c>
      <c r="AW486" s="17">
        <v>4.7087667378977002E-2</v>
      </c>
      <c r="AX486" s="17">
        <v>4.61085879808645E-2</v>
      </c>
      <c r="AY486" s="17"/>
      <c r="AZ486" s="17">
        <v>4.4628656994919198E-2</v>
      </c>
      <c r="BA486" s="17">
        <v>3.3044382419450499E-2</v>
      </c>
      <c r="BB486" s="17">
        <v>4.2236446763695402E-2</v>
      </c>
      <c r="BC486" s="17">
        <v>5.32402647579742E-2</v>
      </c>
      <c r="BD486" s="17">
        <v>3.3444943434479402E-2</v>
      </c>
      <c r="BE486" s="17"/>
      <c r="BF486" s="17">
        <v>3.6257646791752002E-2</v>
      </c>
      <c r="BG486" s="17">
        <v>3.8527828261933898E-2</v>
      </c>
      <c r="BH486" s="17">
        <v>4.7187932799554001E-2</v>
      </c>
      <c r="BI486" s="17">
        <v>5.4912661954387897E-2</v>
      </c>
      <c r="BJ486" s="17"/>
      <c r="BK486" s="17">
        <v>2.90165190373456E-2</v>
      </c>
      <c r="BL486" s="17">
        <v>3.7621896575333699E-2</v>
      </c>
      <c r="BM486" s="17">
        <v>3.9728117107391103E-2</v>
      </c>
      <c r="BN486" s="17">
        <v>4.5782700005831102E-2</v>
      </c>
      <c r="BO486" s="17">
        <v>6.2087584115492901E-2</v>
      </c>
      <c r="BP486" s="17"/>
      <c r="BQ486" s="17">
        <v>4.1325525965656501E-2</v>
      </c>
      <c r="BR486" s="17">
        <v>4.4898032403905101E-2</v>
      </c>
      <c r="BS486" s="17"/>
      <c r="BT486" s="17">
        <v>4.8377394690004599E-2</v>
      </c>
      <c r="BU486" s="17">
        <v>3.9782369139836703E-2</v>
      </c>
      <c r="BV486" s="17">
        <v>4.3665444646866898E-2</v>
      </c>
      <c r="BW486" s="17">
        <v>4.5861120847719497E-2</v>
      </c>
      <c r="BX486" s="17">
        <v>3.64738577712981E-2</v>
      </c>
      <c r="BY486" s="17">
        <v>3.9137233648152497E-2</v>
      </c>
    </row>
    <row r="487" spans="2:77" x14ac:dyDescent="0.35">
      <c r="B487" t="s">
        <v>261</v>
      </c>
      <c r="C487" s="17">
        <v>2.7920538770535699E-2</v>
      </c>
      <c r="D487" s="17">
        <v>3.2179058664725098E-2</v>
      </c>
      <c r="E487" s="17">
        <v>2.3937992966072599E-2</v>
      </c>
      <c r="F487" s="17"/>
      <c r="G487" s="17">
        <v>2.1070469082362198E-2</v>
      </c>
      <c r="H487" s="17">
        <v>1.9060283536417501E-2</v>
      </c>
      <c r="I487" s="17">
        <v>2.38222909462961E-2</v>
      </c>
      <c r="J487" s="17">
        <v>2.64096253110611E-2</v>
      </c>
      <c r="K487" s="17">
        <v>3.9008906440147997E-2</v>
      </c>
      <c r="L487" s="17">
        <v>3.6799848875864502E-2</v>
      </c>
      <c r="M487" s="17"/>
      <c r="N487" s="17">
        <v>2.9813167309661201E-2</v>
      </c>
      <c r="O487" s="17">
        <v>2.5626599198616401E-2</v>
      </c>
      <c r="P487" s="17">
        <v>3.0735236229329499E-2</v>
      </c>
      <c r="Q487" s="17">
        <v>2.5215118401559902E-2</v>
      </c>
      <c r="R487" s="17"/>
      <c r="S487" s="17">
        <v>2.11186817479782E-2</v>
      </c>
      <c r="T487" s="17">
        <v>3.4990092172286602E-2</v>
      </c>
      <c r="U487" s="17">
        <v>2.9307746060592801E-2</v>
      </c>
      <c r="V487" s="17">
        <v>3.84076327067061E-2</v>
      </c>
      <c r="W487" s="17">
        <v>3.56471313055211E-2</v>
      </c>
      <c r="X487" s="17">
        <v>3.5831638082429201E-2</v>
      </c>
      <c r="Y487" s="17">
        <v>2.1547728563772801E-2</v>
      </c>
      <c r="Z487" s="17">
        <v>2.9104640512856699E-2</v>
      </c>
      <c r="AA487" s="17">
        <v>2.5031609583779701E-2</v>
      </c>
      <c r="AB487" s="17">
        <v>2.8800933441369199E-2</v>
      </c>
      <c r="AC487" s="17">
        <v>5.0133060446651201E-3</v>
      </c>
      <c r="AD487" s="17">
        <v>1.3489265061430999E-2</v>
      </c>
      <c r="AE487" s="17"/>
      <c r="AF487" s="17">
        <v>3.4881795363487199E-2</v>
      </c>
      <c r="AG487" s="17">
        <v>2.44063841362302E-2</v>
      </c>
      <c r="AH487" s="17">
        <v>2.2324679388587499E-2</v>
      </c>
      <c r="AI487" s="17"/>
      <c r="AJ487" s="17">
        <v>3.6966444104396097E-2</v>
      </c>
      <c r="AK487" s="17">
        <v>1.9004351267976099E-2</v>
      </c>
      <c r="AL487" s="17">
        <v>3.1831672980788699E-2</v>
      </c>
      <c r="AM487" s="17">
        <v>0.122590934593414</v>
      </c>
      <c r="AN487" s="17">
        <v>1.5817580259528001E-2</v>
      </c>
      <c r="AO487" s="17"/>
      <c r="AP487" s="17">
        <v>2.9498015741576799E-2</v>
      </c>
      <c r="AQ487" s="17">
        <v>1.5973457052735601E-2</v>
      </c>
      <c r="AR487" s="17">
        <v>1.6001710752157301E-2</v>
      </c>
      <c r="AS487" s="17"/>
      <c r="AT487" s="17">
        <v>2.0843733168248599E-2</v>
      </c>
      <c r="AU487" s="17">
        <v>3.45966577772489E-2</v>
      </c>
      <c r="AV487" s="17">
        <v>2.76484071562761E-2</v>
      </c>
      <c r="AW487" s="17">
        <v>2.17715936773651E-2</v>
      </c>
      <c r="AX487" s="17">
        <v>4.8126313200682801E-2</v>
      </c>
      <c r="AY487" s="17"/>
      <c r="AZ487" s="17">
        <v>2.6615559128452301E-2</v>
      </c>
      <c r="BA487" s="17">
        <v>1.7590087436951899E-2</v>
      </c>
      <c r="BB487" s="17">
        <v>2.7875212058184499E-2</v>
      </c>
      <c r="BC487" s="17">
        <v>3.7392546702802301E-2</v>
      </c>
      <c r="BD487" s="17">
        <v>3.1926513295330597E-2</v>
      </c>
      <c r="BE487" s="17"/>
      <c r="BF487" s="17">
        <v>2.5369224081201201E-2</v>
      </c>
      <c r="BG487" s="17">
        <v>2.8918762641541602E-2</v>
      </c>
      <c r="BH487" s="17">
        <v>2.66661612961787E-2</v>
      </c>
      <c r="BI487" s="17">
        <v>2.97412445840495E-2</v>
      </c>
      <c r="BJ487" s="17"/>
      <c r="BK487" s="17">
        <v>1.35651915233956E-2</v>
      </c>
      <c r="BL487" s="17">
        <v>2.1476291388305899E-2</v>
      </c>
      <c r="BM487" s="17">
        <v>2.4205758008885001E-2</v>
      </c>
      <c r="BN487" s="17">
        <v>3.5859791500035099E-2</v>
      </c>
      <c r="BO487" s="17">
        <v>2.8311076423987599E-2</v>
      </c>
      <c r="BP487" s="17"/>
      <c r="BQ487" s="17">
        <v>2.91741143000387E-2</v>
      </c>
      <c r="BR487" s="17">
        <v>2.6222672192540701E-2</v>
      </c>
      <c r="BS487" s="17"/>
      <c r="BT487" s="17">
        <v>4.1323553795670001E-2</v>
      </c>
      <c r="BU487" s="17">
        <v>2.2069646811205101E-2</v>
      </c>
      <c r="BV487" s="17">
        <v>1.48228731757635E-2</v>
      </c>
      <c r="BW487" s="17">
        <v>2.5200408063896E-2</v>
      </c>
      <c r="BX487" s="17">
        <v>1.6051547149900501E-2</v>
      </c>
      <c r="BY487" s="17">
        <v>3.0041453025175802E-2</v>
      </c>
    </row>
    <row r="488" spans="2:77" x14ac:dyDescent="0.35">
      <c r="B488" t="s">
        <v>145</v>
      </c>
      <c r="C488" s="17">
        <v>5.55189913886978E-2</v>
      </c>
      <c r="D488" s="17">
        <v>3.7134297701339698E-2</v>
      </c>
      <c r="E488" s="17">
        <v>7.3273172560895397E-2</v>
      </c>
      <c r="F488" s="17"/>
      <c r="G488" s="17">
        <v>7.1275903477034802E-2</v>
      </c>
      <c r="H488" s="17">
        <v>6.9035463693056701E-2</v>
      </c>
      <c r="I488" s="17">
        <v>3.5065434065759703E-2</v>
      </c>
      <c r="J488" s="17">
        <v>6.1590250451346397E-2</v>
      </c>
      <c r="K488" s="17">
        <v>4.7759294487256701E-2</v>
      </c>
      <c r="L488" s="17">
        <v>5.0892256668184997E-2</v>
      </c>
      <c r="M488" s="17"/>
      <c r="N488" s="17">
        <v>3.2929388823562097E-2</v>
      </c>
      <c r="O488" s="17">
        <v>6.2578045221052397E-2</v>
      </c>
      <c r="P488" s="17">
        <v>4.5139411415247702E-2</v>
      </c>
      <c r="Q488" s="17">
        <v>8.1500916673624704E-2</v>
      </c>
      <c r="R488" s="17"/>
      <c r="S488" s="17">
        <v>4.4943240241444797E-2</v>
      </c>
      <c r="T488" s="17">
        <v>4.46833596337496E-2</v>
      </c>
      <c r="U488" s="17">
        <v>5.7581745610597701E-2</v>
      </c>
      <c r="V488" s="17">
        <v>6.0549817063834901E-2</v>
      </c>
      <c r="W488" s="17">
        <v>2.6228593765251901E-2</v>
      </c>
      <c r="X488" s="17">
        <v>6.23214224281829E-2</v>
      </c>
      <c r="Y488" s="17">
        <v>6.0775061281221197E-2</v>
      </c>
      <c r="Z488" s="17">
        <v>7.0126566407307703E-2</v>
      </c>
      <c r="AA488" s="17">
        <v>5.6491438019740402E-2</v>
      </c>
      <c r="AB488" s="17">
        <v>7.6643053611395298E-2</v>
      </c>
      <c r="AC488" s="17">
        <v>6.10327198672624E-2</v>
      </c>
      <c r="AD488" s="17">
        <v>6.9625418402235795E-2</v>
      </c>
      <c r="AE488" s="17"/>
      <c r="AF488" s="17">
        <v>4.7529058482930701E-2</v>
      </c>
      <c r="AG488" s="17">
        <v>4.9790381666428699E-2</v>
      </c>
      <c r="AH488" s="17">
        <v>6.9899340550913805E-2</v>
      </c>
      <c r="AI488" s="17"/>
      <c r="AJ488" s="17">
        <v>4.1347145484057997E-2</v>
      </c>
      <c r="AK488" s="17">
        <v>5.0986246034249803E-2</v>
      </c>
      <c r="AL488" s="17">
        <v>3.13455282374452E-2</v>
      </c>
      <c r="AM488" s="17">
        <v>0</v>
      </c>
      <c r="AN488" s="17">
        <v>9.4999758674042395E-2</v>
      </c>
      <c r="AO488" s="17"/>
      <c r="AP488" s="17">
        <v>3.6074609499759602E-2</v>
      </c>
      <c r="AQ488" s="17">
        <v>4.4115317764520698E-2</v>
      </c>
      <c r="AR488" s="17">
        <v>4.4757646768935302E-2</v>
      </c>
      <c r="AS488" s="17"/>
      <c r="AT488" s="17">
        <v>6.4813935324428099E-2</v>
      </c>
      <c r="AU488" s="17">
        <v>6.4253920719125404E-2</v>
      </c>
      <c r="AV488" s="17">
        <v>4.5443395883941202E-2</v>
      </c>
      <c r="AW488" s="17">
        <v>4.4238973438519298E-2</v>
      </c>
      <c r="AX488" s="17">
        <v>1.52774282964001E-2</v>
      </c>
      <c r="AY488" s="17"/>
      <c r="AZ488" s="17">
        <v>4.3114342616047498E-2</v>
      </c>
      <c r="BA488" s="17">
        <v>7.1026232834450503E-2</v>
      </c>
      <c r="BB488" s="17">
        <v>6.5242678405941404E-2</v>
      </c>
      <c r="BC488" s="17">
        <v>4.6845597411460001E-2</v>
      </c>
      <c r="BD488" s="17">
        <v>8.7937023947061793E-2</v>
      </c>
      <c r="BE488" s="17"/>
      <c r="BF488" s="17">
        <v>7.1998439663543704E-2</v>
      </c>
      <c r="BG488" s="17">
        <v>5.48347612617281E-2</v>
      </c>
      <c r="BH488" s="17">
        <v>4.17072456492249E-2</v>
      </c>
      <c r="BI488" s="17">
        <v>3.4606115661150502E-2</v>
      </c>
      <c r="BJ488" s="17"/>
      <c r="BK488" s="17">
        <v>7.1174257273968006E-2</v>
      </c>
      <c r="BL488" s="17">
        <v>6.7059054584804406E-2</v>
      </c>
      <c r="BM488" s="17">
        <v>5.7230554201464098E-2</v>
      </c>
      <c r="BN488" s="17">
        <v>5.16106381334175E-2</v>
      </c>
      <c r="BO488" s="17">
        <v>3.3555266708062401E-2</v>
      </c>
      <c r="BP488" s="17"/>
      <c r="BQ488" s="17">
        <v>4.92821541680157E-2</v>
      </c>
      <c r="BR488" s="17">
        <v>6.3966282533244698E-2</v>
      </c>
      <c r="BS488" s="17"/>
      <c r="BT488" s="17">
        <v>3.9046212970353399E-2</v>
      </c>
      <c r="BU488" s="17">
        <v>5.1118859269703998E-2</v>
      </c>
      <c r="BV488" s="17">
        <v>0.112485346298445</v>
      </c>
      <c r="BW488" s="17">
        <v>4.9821238913865702E-2</v>
      </c>
      <c r="BX488" s="17">
        <v>6.0521975853203097E-2</v>
      </c>
      <c r="BY488" s="17">
        <v>0.138100504982962</v>
      </c>
    </row>
    <row r="489" spans="2:77" x14ac:dyDescent="0.35">
      <c r="B489" t="s">
        <v>262</v>
      </c>
      <c r="C489" s="17">
        <v>0.697976255222853</v>
      </c>
      <c r="D489" s="17">
        <v>0.693052853400137</v>
      </c>
      <c r="E489" s="17">
        <v>0.70187246359289301</v>
      </c>
      <c r="F489" s="17"/>
      <c r="G489" s="17">
        <v>0.70233700896840001</v>
      </c>
      <c r="H489" s="17">
        <v>0.70257212972503102</v>
      </c>
      <c r="I489" s="17">
        <v>0.72622143370256398</v>
      </c>
      <c r="J489" s="17">
        <v>0.69023049745647902</v>
      </c>
      <c r="K489" s="17">
        <v>0.69011817981149304</v>
      </c>
      <c r="L489" s="17">
        <v>0.68001851244065004</v>
      </c>
      <c r="M489" s="17"/>
      <c r="N489" s="17">
        <v>0.69051832042728101</v>
      </c>
      <c r="O489" s="17">
        <v>0.70492025478614995</v>
      </c>
      <c r="P489" s="17">
        <v>0.71396153397596895</v>
      </c>
      <c r="Q489" s="17">
        <v>0.68711005219842303</v>
      </c>
      <c r="R489" s="17"/>
      <c r="S489" s="17">
        <v>0.70551874380421697</v>
      </c>
      <c r="T489" s="17">
        <v>0.70484990624188704</v>
      </c>
      <c r="U489" s="17">
        <v>0.687511498401841</v>
      </c>
      <c r="V489" s="17">
        <v>0.65576560526816197</v>
      </c>
      <c r="W489" s="17">
        <v>0.69863025401534795</v>
      </c>
      <c r="X489" s="17">
        <v>0.68816264301115904</v>
      </c>
      <c r="Y489" s="17">
        <v>0.71646662169461395</v>
      </c>
      <c r="Z489" s="17">
        <v>0.71880286051018205</v>
      </c>
      <c r="AA489" s="17">
        <v>0.71349319776136599</v>
      </c>
      <c r="AB489" s="17">
        <v>0.65323607685936502</v>
      </c>
      <c r="AC489" s="17">
        <v>0.73444559342202798</v>
      </c>
      <c r="AD489" s="17">
        <v>0.75540247154782403</v>
      </c>
      <c r="AE489" s="17"/>
      <c r="AF489" s="17">
        <v>0.70379604288367403</v>
      </c>
      <c r="AG489" s="17">
        <v>0.70386228652397698</v>
      </c>
      <c r="AH489" s="17">
        <v>0.66712620768258601</v>
      </c>
      <c r="AI489" s="17"/>
      <c r="AJ489" s="17">
        <v>0.68284969296435305</v>
      </c>
      <c r="AK489" s="17">
        <v>0.73119395236334295</v>
      </c>
      <c r="AL489" s="17">
        <v>0.66998307877299701</v>
      </c>
      <c r="AM489" s="17">
        <v>0.68269623144693103</v>
      </c>
      <c r="AN489" s="17">
        <v>0.65700538549590004</v>
      </c>
      <c r="AO489" s="17"/>
      <c r="AP489" s="17">
        <v>0.66322802317182605</v>
      </c>
      <c r="AQ489" s="17">
        <v>0.75216036478100101</v>
      </c>
      <c r="AR489" s="17">
        <v>0.68403359250232498</v>
      </c>
      <c r="AS489" s="17"/>
      <c r="AT489" s="17">
        <v>0.69538388164560405</v>
      </c>
      <c r="AU489" s="17">
        <v>0.68717726752708197</v>
      </c>
      <c r="AV489" s="17">
        <v>0.70343163155168198</v>
      </c>
      <c r="AW489" s="17">
        <v>0.68367961527964904</v>
      </c>
      <c r="AX489" s="17">
        <v>0.64078001561361297</v>
      </c>
      <c r="AY489" s="17"/>
      <c r="AZ489" s="17">
        <v>0.69921414260061299</v>
      </c>
      <c r="BA489" s="17">
        <v>0.71068951491712595</v>
      </c>
      <c r="BB489" s="17">
        <v>0.72261175811535305</v>
      </c>
      <c r="BC489" s="17">
        <v>0.69029278734103094</v>
      </c>
      <c r="BD489" s="17">
        <v>0.681441430516605</v>
      </c>
      <c r="BE489" s="17"/>
      <c r="BF489" s="17">
        <v>0.713779425110035</v>
      </c>
      <c r="BG489" s="17">
        <v>0.69478583819154904</v>
      </c>
      <c r="BH489" s="17">
        <v>0.69692349567770095</v>
      </c>
      <c r="BI489" s="17">
        <v>0.70647588375491999</v>
      </c>
      <c r="BJ489" s="17"/>
      <c r="BK489" s="17">
        <v>0.725072683705132</v>
      </c>
      <c r="BL489" s="17">
        <v>0.72438296779598699</v>
      </c>
      <c r="BM489" s="17">
        <v>0.71211042764462296</v>
      </c>
      <c r="BN489" s="17">
        <v>0.66921879750152602</v>
      </c>
      <c r="BO489" s="17">
        <v>0.69757135996479502</v>
      </c>
      <c r="BP489" s="17"/>
      <c r="BQ489" s="17">
        <v>0.71440524278995099</v>
      </c>
      <c r="BR489" s="17">
        <v>0.67572452148684903</v>
      </c>
      <c r="BS489" s="17"/>
      <c r="BT489" s="17">
        <v>0.69866293905022103</v>
      </c>
      <c r="BU489" s="17">
        <v>0.698114621190837</v>
      </c>
      <c r="BV489" s="17">
        <v>0.697673974625999</v>
      </c>
      <c r="BW489" s="17">
        <v>0.66693672609277199</v>
      </c>
      <c r="BX489" s="17">
        <v>0.71867333246366605</v>
      </c>
      <c r="BY489" s="17">
        <v>0.64260821755639497</v>
      </c>
    </row>
    <row r="490" spans="2:77" x14ac:dyDescent="0.35">
      <c r="B490" t="s">
        <v>263</v>
      </c>
      <c r="C490" s="17">
        <v>7.0763426922834202E-2</v>
      </c>
      <c r="D490" s="17">
        <v>8.02423471556621E-2</v>
      </c>
      <c r="E490" s="17">
        <v>6.1954209664066201E-2</v>
      </c>
      <c r="F490" s="17"/>
      <c r="G490" s="17">
        <v>5.98448933697424E-2</v>
      </c>
      <c r="H490" s="17">
        <v>5.4200286411560203E-2</v>
      </c>
      <c r="I490" s="17">
        <v>5.6485658058814898E-2</v>
      </c>
      <c r="J490" s="17">
        <v>7.25044810707096E-2</v>
      </c>
      <c r="K490" s="17">
        <v>8.8054168137490105E-2</v>
      </c>
      <c r="L490" s="17">
        <v>9.0048940419375195E-2</v>
      </c>
      <c r="M490" s="17"/>
      <c r="N490" s="17">
        <v>7.9148913251627095E-2</v>
      </c>
      <c r="O490" s="17">
        <v>6.89807651341212E-2</v>
      </c>
      <c r="P490" s="17">
        <v>6.5621496925601305E-2</v>
      </c>
      <c r="Q490" s="17">
        <v>6.6224463134563594E-2</v>
      </c>
      <c r="R490" s="17"/>
      <c r="S490" s="17">
        <v>6.4085733189905097E-2</v>
      </c>
      <c r="T490" s="17">
        <v>8.4173506732295594E-2</v>
      </c>
      <c r="U490" s="17">
        <v>7.5891403365192595E-2</v>
      </c>
      <c r="V490" s="17">
        <v>9.9562636924051706E-2</v>
      </c>
      <c r="W490" s="17">
        <v>9.2106549490634598E-2</v>
      </c>
      <c r="X490" s="17">
        <v>7.5120826265776597E-2</v>
      </c>
      <c r="Y490" s="17">
        <v>5.9210764889810703E-2</v>
      </c>
      <c r="Z490" s="17">
        <v>5.0488476491568797E-2</v>
      </c>
      <c r="AA490" s="17">
        <v>6.4263974121633996E-2</v>
      </c>
      <c r="AB490" s="17">
        <v>6.8523659870130593E-2</v>
      </c>
      <c r="AC490" s="17">
        <v>2.7628674812330101E-2</v>
      </c>
      <c r="AD490" s="17">
        <v>4.0770361853645402E-2</v>
      </c>
      <c r="AE490" s="17"/>
      <c r="AF490" s="17">
        <v>8.2624952165943802E-2</v>
      </c>
      <c r="AG490" s="17">
        <v>6.11563675158781E-2</v>
      </c>
      <c r="AH490" s="17">
        <v>7.17324440500091E-2</v>
      </c>
      <c r="AI490" s="17"/>
      <c r="AJ490" s="17">
        <v>9.3472542414552703E-2</v>
      </c>
      <c r="AK490" s="17">
        <v>5.1423447465600299E-2</v>
      </c>
      <c r="AL490" s="17">
        <v>6.8111803380311697E-2</v>
      </c>
      <c r="AM490" s="17">
        <v>0.18151389310670299</v>
      </c>
      <c r="AN490" s="17">
        <v>6.4511226973596694E-2</v>
      </c>
      <c r="AO490" s="17"/>
      <c r="AP490" s="17">
        <v>9.9308669265205901E-2</v>
      </c>
      <c r="AQ490" s="17">
        <v>4.3093271353571098E-2</v>
      </c>
      <c r="AR490" s="17">
        <v>5.8875245279342202E-2</v>
      </c>
      <c r="AS490" s="17"/>
      <c r="AT490" s="17">
        <v>5.60404605290123E-2</v>
      </c>
      <c r="AU490" s="17">
        <v>8.8536322278143606E-2</v>
      </c>
      <c r="AV490" s="17">
        <v>7.1716700540622597E-2</v>
      </c>
      <c r="AW490" s="17">
        <v>6.88592610563422E-2</v>
      </c>
      <c r="AX490" s="17">
        <v>9.4234901181547301E-2</v>
      </c>
      <c r="AY490" s="17"/>
      <c r="AZ490" s="17">
        <v>7.1244216123371507E-2</v>
      </c>
      <c r="BA490" s="17">
        <v>5.0634469856402402E-2</v>
      </c>
      <c r="BB490" s="17">
        <v>7.0111658821879905E-2</v>
      </c>
      <c r="BC490" s="17">
        <v>9.0632811460776605E-2</v>
      </c>
      <c r="BD490" s="17">
        <v>6.5371456729809999E-2</v>
      </c>
      <c r="BE490" s="17"/>
      <c r="BF490" s="17">
        <v>6.1626870872953099E-2</v>
      </c>
      <c r="BG490" s="17">
        <v>6.7446590903475503E-2</v>
      </c>
      <c r="BH490" s="17">
        <v>7.3854094095732695E-2</v>
      </c>
      <c r="BI490" s="17">
        <v>8.4653906538437296E-2</v>
      </c>
      <c r="BJ490" s="17"/>
      <c r="BK490" s="17">
        <v>4.2581710560741101E-2</v>
      </c>
      <c r="BL490" s="17">
        <v>5.9098187963639498E-2</v>
      </c>
      <c r="BM490" s="17">
        <v>6.3933875116276101E-2</v>
      </c>
      <c r="BN490" s="17">
        <v>8.1642491505866194E-2</v>
      </c>
      <c r="BO490" s="17">
        <v>9.0398660539480494E-2</v>
      </c>
      <c r="BP490" s="17"/>
      <c r="BQ490" s="17">
        <v>7.0499640265695204E-2</v>
      </c>
      <c r="BR490" s="17">
        <v>7.1120704596445802E-2</v>
      </c>
      <c r="BS490" s="17"/>
      <c r="BT490" s="17">
        <v>8.97009484856746E-2</v>
      </c>
      <c r="BU490" s="17">
        <v>6.1852015951041797E-2</v>
      </c>
      <c r="BV490" s="17">
        <v>5.8488317822630399E-2</v>
      </c>
      <c r="BW490" s="17">
        <v>7.1061528911615504E-2</v>
      </c>
      <c r="BX490" s="17">
        <v>5.2525404921198601E-2</v>
      </c>
      <c r="BY490" s="17">
        <v>6.9178686673328299E-2</v>
      </c>
    </row>
    <row r="491" spans="2:77" x14ac:dyDescent="0.35">
      <c r="B491" t="s">
        <v>148</v>
      </c>
      <c r="C491" s="17">
        <v>0.62721282830001801</v>
      </c>
      <c r="D491" s="17">
        <v>0.61281050624447497</v>
      </c>
      <c r="E491" s="17">
        <v>0.63991825392882695</v>
      </c>
      <c r="F491" s="17"/>
      <c r="G491" s="17">
        <v>0.64249211559865804</v>
      </c>
      <c r="H491" s="17">
        <v>0.64837184331347097</v>
      </c>
      <c r="I491" s="17">
        <v>0.66973577564374898</v>
      </c>
      <c r="J491" s="17">
        <v>0.61772601638576896</v>
      </c>
      <c r="K491" s="17">
        <v>0.60206401167400303</v>
      </c>
      <c r="L491" s="17">
        <v>0.58996957202127398</v>
      </c>
      <c r="M491" s="17"/>
      <c r="N491" s="17">
        <v>0.61136940717565402</v>
      </c>
      <c r="O491" s="17">
        <v>0.63593948965202896</v>
      </c>
      <c r="P491" s="17">
        <v>0.64834003705036802</v>
      </c>
      <c r="Q491" s="17">
        <v>0.62088558906385904</v>
      </c>
      <c r="R491" s="17"/>
      <c r="S491" s="17">
        <v>0.64143301061431202</v>
      </c>
      <c r="T491" s="17">
        <v>0.62067639950959097</v>
      </c>
      <c r="U491" s="17">
        <v>0.61162009503664805</v>
      </c>
      <c r="V491" s="17">
        <v>0.55620296834410998</v>
      </c>
      <c r="W491" s="17">
        <v>0.60652370452471405</v>
      </c>
      <c r="X491" s="17">
        <v>0.61304181674538205</v>
      </c>
      <c r="Y491" s="17">
        <v>0.65725585680480303</v>
      </c>
      <c r="Z491" s="17">
        <v>0.66831438401861298</v>
      </c>
      <c r="AA491" s="17">
        <v>0.64922922363973201</v>
      </c>
      <c r="AB491" s="17">
        <v>0.58471241698923504</v>
      </c>
      <c r="AC491" s="17">
        <v>0.70681691860969798</v>
      </c>
      <c r="AD491" s="17">
        <v>0.71463210969417901</v>
      </c>
      <c r="AE491" s="17"/>
      <c r="AF491" s="17">
        <v>0.62117109071773002</v>
      </c>
      <c r="AG491" s="17">
        <v>0.64270591900809904</v>
      </c>
      <c r="AH491" s="17">
        <v>0.59539376363257701</v>
      </c>
      <c r="AI491" s="17"/>
      <c r="AJ491" s="17">
        <v>0.5893771505498</v>
      </c>
      <c r="AK491" s="17">
        <v>0.67977050489774205</v>
      </c>
      <c r="AL491" s="17">
        <v>0.60187127539268503</v>
      </c>
      <c r="AM491" s="17">
        <v>0.50118233834022796</v>
      </c>
      <c r="AN491" s="17">
        <v>0.59249415852230403</v>
      </c>
      <c r="AO491" s="17"/>
      <c r="AP491" s="17">
        <v>0.56391935390662096</v>
      </c>
      <c r="AQ491" s="17">
        <v>0.70906709342743002</v>
      </c>
      <c r="AR491" s="17">
        <v>0.62515834722298202</v>
      </c>
      <c r="AS491" s="17"/>
      <c r="AT491" s="17">
        <v>0.63934342111659204</v>
      </c>
      <c r="AU491" s="17">
        <v>0.59864094524893796</v>
      </c>
      <c r="AV491" s="17">
        <v>0.63171493101105902</v>
      </c>
      <c r="AW491" s="17">
        <v>0.61482035422330705</v>
      </c>
      <c r="AX491" s="17">
        <v>0.54654511443206599</v>
      </c>
      <c r="AY491" s="17"/>
      <c r="AZ491" s="17">
        <v>0.62796992647724204</v>
      </c>
      <c r="BA491" s="17">
        <v>0.66005504506072299</v>
      </c>
      <c r="BB491" s="17">
        <v>0.65250009929347297</v>
      </c>
      <c r="BC491" s="17">
        <v>0.59965997588025499</v>
      </c>
      <c r="BD491" s="17">
        <v>0.61606997378679496</v>
      </c>
      <c r="BE491" s="17"/>
      <c r="BF491" s="17">
        <v>0.65215255423708196</v>
      </c>
      <c r="BG491" s="17">
        <v>0.627339247288074</v>
      </c>
      <c r="BH491" s="17">
        <v>0.623069401581968</v>
      </c>
      <c r="BI491" s="17">
        <v>0.62182197721648302</v>
      </c>
      <c r="BJ491" s="17"/>
      <c r="BK491" s="17">
        <v>0.682490973144391</v>
      </c>
      <c r="BL491" s="17">
        <v>0.66528477983234702</v>
      </c>
      <c r="BM491" s="17">
        <v>0.64817655252834705</v>
      </c>
      <c r="BN491" s="17">
        <v>0.58757630599565902</v>
      </c>
      <c r="BO491" s="17">
        <v>0.60717269942531404</v>
      </c>
      <c r="BP491" s="17"/>
      <c r="BQ491" s="17">
        <v>0.64390560252425499</v>
      </c>
      <c r="BR491" s="17">
        <v>0.60460381689040299</v>
      </c>
      <c r="BS491" s="17"/>
      <c r="BT491" s="17">
        <v>0.60896199056454703</v>
      </c>
      <c r="BU491" s="17">
        <v>0.63626260523979505</v>
      </c>
      <c r="BV491" s="17">
        <v>0.63918565680336803</v>
      </c>
      <c r="BW491" s="17">
        <v>0.595875197181156</v>
      </c>
      <c r="BX491" s="17">
        <v>0.66614792754246699</v>
      </c>
      <c r="BY491" s="17">
        <v>0.57342953088306703</v>
      </c>
    </row>
    <row r="492" spans="2:77" x14ac:dyDescent="0.35">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row>
    <row r="493" spans="2:77" x14ac:dyDescent="0.35">
      <c r="B493" s="6" t="s">
        <v>267</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row>
    <row r="494" spans="2:77" x14ac:dyDescent="0.35">
      <c r="B494" s="24" t="s">
        <v>94</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row>
    <row r="495" spans="2:77" x14ac:dyDescent="0.35">
      <c r="B495" t="s">
        <v>257</v>
      </c>
      <c r="C495" s="17">
        <v>0.45714730527760999</v>
      </c>
      <c r="D495" s="17">
        <v>0.47277456314733701</v>
      </c>
      <c r="E495" s="17">
        <v>0.44191228622886197</v>
      </c>
      <c r="F495" s="17"/>
      <c r="G495" s="17">
        <v>0.33289670547259897</v>
      </c>
      <c r="H495" s="17">
        <v>0.37099963178102702</v>
      </c>
      <c r="I495" s="17">
        <v>0.39595521449139698</v>
      </c>
      <c r="J495" s="17">
        <v>0.43025189768798</v>
      </c>
      <c r="K495" s="17">
        <v>0.54212275475610405</v>
      </c>
      <c r="L495" s="17">
        <v>0.62436294044678997</v>
      </c>
      <c r="M495" s="17"/>
      <c r="N495" s="17">
        <v>0.46246285575400398</v>
      </c>
      <c r="O495" s="17">
        <v>0.45277591019249702</v>
      </c>
      <c r="P495" s="17">
        <v>0.45250732880826899</v>
      </c>
      <c r="Q495" s="17">
        <v>0.45624075656909202</v>
      </c>
      <c r="R495" s="17"/>
      <c r="S495" s="17">
        <v>0.46773573386800099</v>
      </c>
      <c r="T495" s="17">
        <v>0.47441882832596299</v>
      </c>
      <c r="U495" s="17">
        <v>0.491504378374652</v>
      </c>
      <c r="V495" s="17">
        <v>0.43493608550510399</v>
      </c>
      <c r="W495" s="17">
        <v>0.41897706624592201</v>
      </c>
      <c r="X495" s="17">
        <v>0.45775492973596399</v>
      </c>
      <c r="Y495" s="17">
        <v>0.49383014482602899</v>
      </c>
      <c r="Z495" s="17">
        <v>0.47760391539699099</v>
      </c>
      <c r="AA495" s="17">
        <v>0.48649943574209797</v>
      </c>
      <c r="AB495" s="17">
        <v>0.38046696537796199</v>
      </c>
      <c r="AC495" s="17">
        <v>0.453178390727974</v>
      </c>
      <c r="AD495" s="17">
        <v>0.399153845559161</v>
      </c>
      <c r="AE495" s="17"/>
      <c r="AF495" s="17">
        <v>0.56054534775079301</v>
      </c>
      <c r="AG495" s="17">
        <v>0.41795189417920497</v>
      </c>
      <c r="AH495" s="17">
        <v>0.39500471669010101</v>
      </c>
      <c r="AI495" s="17"/>
      <c r="AJ495" s="17">
        <v>0.57000775271468695</v>
      </c>
      <c r="AK495" s="17">
        <v>0.39430996138858099</v>
      </c>
      <c r="AL495" s="17">
        <v>0.42274531630582601</v>
      </c>
      <c r="AM495" s="17">
        <v>0.69339501853583196</v>
      </c>
      <c r="AN495" s="17">
        <v>0.410157701216668</v>
      </c>
      <c r="AO495" s="17"/>
      <c r="AP495" s="17">
        <v>0.524591383857412</v>
      </c>
      <c r="AQ495" s="17">
        <v>0.42906665491340301</v>
      </c>
      <c r="AR495" s="17">
        <v>0.40870739995292499</v>
      </c>
      <c r="AS495" s="17"/>
      <c r="AT495" s="17">
        <v>0.51226186763905701</v>
      </c>
      <c r="AU495" s="17">
        <v>0.44787057930249802</v>
      </c>
      <c r="AV495" s="17">
        <v>0.40713387012802998</v>
      </c>
      <c r="AW495" s="17">
        <v>0.41397596551361798</v>
      </c>
      <c r="AX495" s="17">
        <v>0.48600793750512</v>
      </c>
      <c r="AY495" s="17"/>
      <c r="AZ495" s="17">
        <v>0.42276192390283202</v>
      </c>
      <c r="BA495" s="17">
        <v>0.39839706838734701</v>
      </c>
      <c r="BB495" s="17">
        <v>0.32271510012995303</v>
      </c>
      <c r="BC495" s="17">
        <v>0.61809193324618505</v>
      </c>
      <c r="BD495" s="17">
        <v>0.44298377817728601</v>
      </c>
      <c r="BE495" s="17"/>
      <c r="BF495" s="17">
        <v>0.49716586023391801</v>
      </c>
      <c r="BG495" s="17">
        <v>0.45680127912652801</v>
      </c>
      <c r="BH495" s="17">
        <v>0.44389513530841501</v>
      </c>
      <c r="BI495" s="17">
        <v>0.44828489823057499</v>
      </c>
      <c r="BJ495" s="17"/>
      <c r="BK495" s="17">
        <v>0.48399021155816002</v>
      </c>
      <c r="BL495" s="17">
        <v>0.41340106417373401</v>
      </c>
      <c r="BM495" s="17">
        <v>0.43766639851314798</v>
      </c>
      <c r="BN495" s="17">
        <v>0.47662370797700898</v>
      </c>
      <c r="BO495" s="17">
        <v>0.54524108722125797</v>
      </c>
      <c r="BP495" s="17"/>
      <c r="BQ495" s="17">
        <v>0.49028961329980097</v>
      </c>
      <c r="BR495" s="17">
        <v>0.41225873192550899</v>
      </c>
      <c r="BS495" s="17"/>
      <c r="BT495" s="17">
        <v>0.540437883344704</v>
      </c>
      <c r="BU495" s="17">
        <v>0.37633945857575002</v>
      </c>
      <c r="BV495" s="17">
        <v>0.41377514250174102</v>
      </c>
      <c r="BW495" s="17">
        <v>0.49540392204775802</v>
      </c>
      <c r="BX495" s="17">
        <v>0.42095296053169301</v>
      </c>
      <c r="BY495" s="17">
        <v>0.34271285336019702</v>
      </c>
    </row>
    <row r="496" spans="2:77" x14ac:dyDescent="0.35">
      <c r="B496" t="s">
        <v>258</v>
      </c>
      <c r="C496" s="17">
        <v>0.34201126894828199</v>
      </c>
      <c r="D496" s="17">
        <v>0.34021492423934202</v>
      </c>
      <c r="E496" s="17">
        <v>0.34439618861680898</v>
      </c>
      <c r="F496" s="17"/>
      <c r="G496" s="17">
        <v>0.37432803198852099</v>
      </c>
      <c r="H496" s="17">
        <v>0.35826938087416399</v>
      </c>
      <c r="I496" s="17">
        <v>0.365118943235542</v>
      </c>
      <c r="J496" s="17">
        <v>0.36874826598507698</v>
      </c>
      <c r="K496" s="17">
        <v>0.31414856097418398</v>
      </c>
      <c r="L496" s="17">
        <v>0.28545990409373301</v>
      </c>
      <c r="M496" s="17"/>
      <c r="N496" s="17">
        <v>0.36257213019663997</v>
      </c>
      <c r="O496" s="17">
        <v>0.33727078110223002</v>
      </c>
      <c r="P496" s="17">
        <v>0.33060775597785202</v>
      </c>
      <c r="Q496" s="17">
        <v>0.338661301286798</v>
      </c>
      <c r="R496" s="17"/>
      <c r="S496" s="17">
        <v>0.32409927730638</v>
      </c>
      <c r="T496" s="17">
        <v>0.343737363483123</v>
      </c>
      <c r="U496" s="17">
        <v>0.32377249281325299</v>
      </c>
      <c r="V496" s="17">
        <v>0.36064950985726102</v>
      </c>
      <c r="W496" s="17">
        <v>0.39450096607938201</v>
      </c>
      <c r="X496" s="17">
        <v>0.33055292374339001</v>
      </c>
      <c r="Y496" s="17">
        <v>0.34879961535570803</v>
      </c>
      <c r="Z496" s="17">
        <v>0.30938753049543999</v>
      </c>
      <c r="AA496" s="17">
        <v>0.32274537112509299</v>
      </c>
      <c r="AB496" s="17">
        <v>0.36742068482961499</v>
      </c>
      <c r="AC496" s="17">
        <v>0.332206268566551</v>
      </c>
      <c r="AD496" s="17">
        <v>0.35857735557703102</v>
      </c>
      <c r="AE496" s="17"/>
      <c r="AF496" s="17">
        <v>0.28997757115057599</v>
      </c>
      <c r="AG496" s="17">
        <v>0.37665396545285401</v>
      </c>
      <c r="AH496" s="17">
        <v>0.36390922916479101</v>
      </c>
      <c r="AI496" s="17"/>
      <c r="AJ496" s="17">
        <v>0.30567017104000099</v>
      </c>
      <c r="AK496" s="17">
        <v>0.36685549311090199</v>
      </c>
      <c r="AL496" s="17">
        <v>0.40262968470756899</v>
      </c>
      <c r="AM496" s="17">
        <v>0.236175189475714</v>
      </c>
      <c r="AN496" s="17">
        <v>0.32719788277726197</v>
      </c>
      <c r="AO496" s="17"/>
      <c r="AP496" s="17">
        <v>0.33261892148192701</v>
      </c>
      <c r="AQ496" s="17">
        <v>0.36798049410553901</v>
      </c>
      <c r="AR496" s="17">
        <v>0.37001095233474002</v>
      </c>
      <c r="AS496" s="17"/>
      <c r="AT496" s="17">
        <v>0.32148681365874299</v>
      </c>
      <c r="AU496" s="17">
        <v>0.33449780407679602</v>
      </c>
      <c r="AV496" s="17">
        <v>0.37241092497703998</v>
      </c>
      <c r="AW496" s="17">
        <v>0.39535582692141102</v>
      </c>
      <c r="AX496" s="17">
        <v>0.30718218976240103</v>
      </c>
      <c r="AY496" s="17"/>
      <c r="AZ496" s="17">
        <v>0.35607515979454601</v>
      </c>
      <c r="BA496" s="17">
        <v>0.35999769792182801</v>
      </c>
      <c r="BB496" s="17">
        <v>0.420110533258861</v>
      </c>
      <c r="BC496" s="17">
        <v>0.30142260188619302</v>
      </c>
      <c r="BD496" s="17">
        <v>0.31212569123102502</v>
      </c>
      <c r="BE496" s="17"/>
      <c r="BF496" s="17">
        <v>0.31627384262880698</v>
      </c>
      <c r="BG496" s="17">
        <v>0.33548674274472201</v>
      </c>
      <c r="BH496" s="17">
        <v>0.368490248802335</v>
      </c>
      <c r="BI496" s="17">
        <v>0.35377786763681901</v>
      </c>
      <c r="BJ496" s="17"/>
      <c r="BK496" s="17">
        <v>0.233275105655669</v>
      </c>
      <c r="BL496" s="17">
        <v>0.34802962307347601</v>
      </c>
      <c r="BM496" s="17">
        <v>0.36004813853026202</v>
      </c>
      <c r="BN496" s="17">
        <v>0.34613880834069</v>
      </c>
      <c r="BO496" s="17">
        <v>0.26429096426659798</v>
      </c>
      <c r="BP496" s="17"/>
      <c r="BQ496" s="17">
        <v>0.33033521485101702</v>
      </c>
      <c r="BR496" s="17">
        <v>0.35782553904851899</v>
      </c>
      <c r="BS496" s="17"/>
      <c r="BT496" s="17">
        <v>0.30876256730958102</v>
      </c>
      <c r="BU496" s="17">
        <v>0.40375424282081901</v>
      </c>
      <c r="BV496" s="17">
        <v>0.29654751409302399</v>
      </c>
      <c r="BW496" s="17">
        <v>0.311613551323289</v>
      </c>
      <c r="BX496" s="17">
        <v>0.34992657338744398</v>
      </c>
      <c r="BY496" s="17">
        <v>0.37330355646287799</v>
      </c>
    </row>
    <row r="497" spans="2:77" x14ac:dyDescent="0.35">
      <c r="B497" t="s">
        <v>259</v>
      </c>
      <c r="C497" s="17">
        <v>0.12877873864223199</v>
      </c>
      <c r="D497" s="17">
        <v>0.12931939045436899</v>
      </c>
      <c r="E497" s="17">
        <v>0.127119007417794</v>
      </c>
      <c r="F497" s="17"/>
      <c r="G497" s="17">
        <v>0.17332892258175001</v>
      </c>
      <c r="H497" s="17">
        <v>0.15674345066782999</v>
      </c>
      <c r="I497" s="17">
        <v>0.17227847462684001</v>
      </c>
      <c r="J497" s="17">
        <v>0.13737381634294399</v>
      </c>
      <c r="K497" s="17">
        <v>9.2095153999571799E-2</v>
      </c>
      <c r="L497" s="17">
        <v>5.8731325406716703E-2</v>
      </c>
      <c r="M497" s="17"/>
      <c r="N497" s="17">
        <v>0.12534501832561701</v>
      </c>
      <c r="O497" s="17">
        <v>0.13983281394719199</v>
      </c>
      <c r="P497" s="17">
        <v>0.134747470813188</v>
      </c>
      <c r="Q497" s="17">
        <v>0.11567676230783901</v>
      </c>
      <c r="R497" s="17"/>
      <c r="S497" s="17">
        <v>0.14391139262251901</v>
      </c>
      <c r="T497" s="17">
        <v>0.13312355882136201</v>
      </c>
      <c r="U497" s="17">
        <v>0.118803375047422</v>
      </c>
      <c r="V497" s="17">
        <v>0.121690116323356</v>
      </c>
      <c r="W497" s="17">
        <v>0.13328505314202599</v>
      </c>
      <c r="X497" s="17">
        <v>0.13933034285082699</v>
      </c>
      <c r="Y497" s="17">
        <v>9.6791455543780894E-2</v>
      </c>
      <c r="Z497" s="17">
        <v>0.111545289044442</v>
      </c>
      <c r="AA497" s="17">
        <v>0.117895695738842</v>
      </c>
      <c r="AB497" s="17">
        <v>0.13055289330879999</v>
      </c>
      <c r="AC497" s="17">
        <v>0.13647634484719801</v>
      </c>
      <c r="AD497" s="17">
        <v>0.17526119378348301</v>
      </c>
      <c r="AE497" s="17"/>
      <c r="AF497" s="17">
        <v>0.10670743938381801</v>
      </c>
      <c r="AG497" s="17">
        <v>0.129149654338407</v>
      </c>
      <c r="AH497" s="17">
        <v>0.13888968662756099</v>
      </c>
      <c r="AI497" s="17"/>
      <c r="AJ497" s="17">
        <v>8.8680838808806006E-2</v>
      </c>
      <c r="AK497" s="17">
        <v>0.15323230068259899</v>
      </c>
      <c r="AL497" s="17">
        <v>0.125021399617359</v>
      </c>
      <c r="AM497" s="17">
        <v>7.0429791988453894E-2</v>
      </c>
      <c r="AN497" s="17">
        <v>0.14950302813357599</v>
      </c>
      <c r="AO497" s="17"/>
      <c r="AP497" s="17">
        <v>0.110244592486708</v>
      </c>
      <c r="AQ497" s="17">
        <v>0.13551593318762101</v>
      </c>
      <c r="AR497" s="17">
        <v>0.16151758735153701</v>
      </c>
      <c r="AS497" s="17"/>
      <c r="AT497" s="17">
        <v>0.10763332265438701</v>
      </c>
      <c r="AU497" s="17">
        <v>0.127598926975664</v>
      </c>
      <c r="AV497" s="17">
        <v>0.14758548454324499</v>
      </c>
      <c r="AW497" s="17">
        <v>0.14159359335378599</v>
      </c>
      <c r="AX497" s="17">
        <v>0.151691669649067</v>
      </c>
      <c r="AY497" s="17"/>
      <c r="AZ497" s="17">
        <v>0.15165911915926999</v>
      </c>
      <c r="BA497" s="17">
        <v>0.155567324028142</v>
      </c>
      <c r="BB497" s="17">
        <v>0.15284597010614101</v>
      </c>
      <c r="BC497" s="17">
        <v>5.4171108018576997E-2</v>
      </c>
      <c r="BD497" s="17">
        <v>0.118489074966802</v>
      </c>
      <c r="BE497" s="17"/>
      <c r="BF497" s="17">
        <v>0.111776176639966</v>
      </c>
      <c r="BG497" s="17">
        <v>0.140653185682965</v>
      </c>
      <c r="BH497" s="17">
        <v>0.116414606055847</v>
      </c>
      <c r="BI497" s="17">
        <v>0.134759220944181</v>
      </c>
      <c r="BJ497" s="17"/>
      <c r="BK497" s="17">
        <v>0.17150451608809</v>
      </c>
      <c r="BL497" s="17">
        <v>0.136737688589813</v>
      </c>
      <c r="BM497" s="17">
        <v>0.131528794323517</v>
      </c>
      <c r="BN497" s="17">
        <v>0.116565580655491</v>
      </c>
      <c r="BO497" s="17">
        <v>0.13845051694467</v>
      </c>
      <c r="BP497" s="17"/>
      <c r="BQ497" s="17">
        <v>0.117492834590482</v>
      </c>
      <c r="BR497" s="17">
        <v>0.14406458208839601</v>
      </c>
      <c r="BS497" s="17"/>
      <c r="BT497" s="17">
        <v>9.6673696807179604E-2</v>
      </c>
      <c r="BU497" s="17">
        <v>0.14350125245034301</v>
      </c>
      <c r="BV497" s="17">
        <v>0.17048553807854899</v>
      </c>
      <c r="BW497" s="17">
        <v>0.129759624369332</v>
      </c>
      <c r="BX497" s="17">
        <v>0.153762299303603</v>
      </c>
      <c r="BY497" s="17">
        <v>0.135417596383832</v>
      </c>
    </row>
    <row r="498" spans="2:77" x14ac:dyDescent="0.35">
      <c r="B498" t="s">
        <v>260</v>
      </c>
      <c r="C498" s="17">
        <v>2.3386939154378901E-2</v>
      </c>
      <c r="D498" s="17">
        <v>2.14259265462271E-2</v>
      </c>
      <c r="E498" s="17">
        <v>2.54540011871996E-2</v>
      </c>
      <c r="F498" s="17"/>
      <c r="G498" s="17">
        <v>4.46641183425254E-2</v>
      </c>
      <c r="H498" s="17">
        <v>3.8510673632580303E-2</v>
      </c>
      <c r="I498" s="17">
        <v>2.6614380816142001E-2</v>
      </c>
      <c r="J498" s="17">
        <v>1.43264077676742E-2</v>
      </c>
      <c r="K498" s="17">
        <v>1.7712434004811501E-2</v>
      </c>
      <c r="L498" s="17">
        <v>5.5138704918646303E-3</v>
      </c>
      <c r="M498" s="17"/>
      <c r="N498" s="17">
        <v>2.2027008270877099E-2</v>
      </c>
      <c r="O498" s="17">
        <v>2.7630560319341399E-2</v>
      </c>
      <c r="P498" s="17">
        <v>2.1336401686578799E-2</v>
      </c>
      <c r="Q498" s="17">
        <v>2.2573394680691299E-2</v>
      </c>
      <c r="R498" s="17"/>
      <c r="S498" s="17">
        <v>2.3752668285494501E-2</v>
      </c>
      <c r="T498" s="17">
        <v>1.01773572931271E-2</v>
      </c>
      <c r="U498" s="17">
        <v>2.8868174114797099E-2</v>
      </c>
      <c r="V498" s="17">
        <v>2.4730797065685799E-2</v>
      </c>
      <c r="W498" s="17">
        <v>2.5505996248158701E-2</v>
      </c>
      <c r="X498" s="17">
        <v>3.06047482739145E-2</v>
      </c>
      <c r="Y498" s="17">
        <v>1.6532183056641302E-2</v>
      </c>
      <c r="Z498" s="17">
        <v>3.1207913663234398E-2</v>
      </c>
      <c r="AA498" s="17">
        <v>2.6983339257985201E-2</v>
      </c>
      <c r="AB498" s="17">
        <v>3.1121906897671501E-2</v>
      </c>
      <c r="AC498" s="17">
        <v>1.9751807364456499E-2</v>
      </c>
      <c r="AD498" s="17">
        <v>1.11214492315526E-2</v>
      </c>
      <c r="AE498" s="17"/>
      <c r="AF498" s="17">
        <v>9.4043621389203903E-3</v>
      </c>
      <c r="AG498" s="17">
        <v>3.2334113978813597E-2</v>
      </c>
      <c r="AH498" s="17">
        <v>2.31709094217428E-2</v>
      </c>
      <c r="AI498" s="17"/>
      <c r="AJ498" s="17">
        <v>1.2788971897073899E-2</v>
      </c>
      <c r="AK498" s="17">
        <v>3.9682071022647099E-2</v>
      </c>
      <c r="AL498" s="17">
        <v>3.11884133668279E-2</v>
      </c>
      <c r="AM498" s="17">
        <v>0</v>
      </c>
      <c r="AN498" s="17">
        <v>1.2452912065670599E-2</v>
      </c>
      <c r="AO498" s="17"/>
      <c r="AP498" s="17">
        <v>1.8262994493757199E-2</v>
      </c>
      <c r="AQ498" s="17">
        <v>2.81069085607485E-2</v>
      </c>
      <c r="AR498" s="17">
        <v>3.5795292703897703E-2</v>
      </c>
      <c r="AS498" s="17"/>
      <c r="AT498" s="17">
        <v>9.6194015012432393E-3</v>
      </c>
      <c r="AU498" s="17">
        <v>3.2146320932807199E-2</v>
      </c>
      <c r="AV498" s="17">
        <v>2.8223213159469199E-2</v>
      </c>
      <c r="AW498" s="17">
        <v>2.3980095404356101E-2</v>
      </c>
      <c r="AX498" s="17">
        <v>3.5919916487797202E-2</v>
      </c>
      <c r="AY498" s="17"/>
      <c r="AZ498" s="17">
        <v>2.81075039833571E-2</v>
      </c>
      <c r="BA498" s="17">
        <v>2.08340841072772E-2</v>
      </c>
      <c r="BB498" s="17">
        <v>5.1302755959636598E-2</v>
      </c>
      <c r="BC498" s="17">
        <v>6.8211535164949197E-3</v>
      </c>
      <c r="BD498" s="17">
        <v>2.7900689684420301E-2</v>
      </c>
      <c r="BE498" s="17"/>
      <c r="BF498" s="17">
        <v>1.84696056521036E-2</v>
      </c>
      <c r="BG498" s="17">
        <v>2.19203310538502E-2</v>
      </c>
      <c r="BH498" s="17">
        <v>2.3447945491975201E-2</v>
      </c>
      <c r="BI498" s="17">
        <v>3.1671510371253299E-2</v>
      </c>
      <c r="BJ498" s="17"/>
      <c r="BK498" s="17">
        <v>3.5807140338899701E-2</v>
      </c>
      <c r="BL498" s="17">
        <v>2.9934610500862501E-2</v>
      </c>
      <c r="BM498" s="17">
        <v>1.7505721452925501E-2</v>
      </c>
      <c r="BN498" s="17">
        <v>2.6251138830010599E-2</v>
      </c>
      <c r="BO498" s="17">
        <v>1.9403313042555801E-2</v>
      </c>
      <c r="BP498" s="17"/>
      <c r="BQ498" s="17">
        <v>2.0446609678718301E-2</v>
      </c>
      <c r="BR498" s="17">
        <v>2.73693774100114E-2</v>
      </c>
      <c r="BS498" s="17"/>
      <c r="BT498" s="17">
        <v>1.92901224394556E-2</v>
      </c>
      <c r="BU498" s="17">
        <v>2.7769013175821301E-2</v>
      </c>
      <c r="BV498" s="17">
        <v>2.50135812750263E-2</v>
      </c>
      <c r="BW498" s="17">
        <v>3.1217186138019201E-2</v>
      </c>
      <c r="BX498" s="17">
        <v>2.4878549474823999E-2</v>
      </c>
      <c r="BY498" s="17">
        <v>7.3232929276557598E-3</v>
      </c>
    </row>
    <row r="499" spans="2:77" x14ac:dyDescent="0.35">
      <c r="B499" t="s">
        <v>261</v>
      </c>
      <c r="C499" s="17">
        <v>9.0540394036586393E-3</v>
      </c>
      <c r="D499" s="17">
        <v>1.24939100582425E-2</v>
      </c>
      <c r="E499" s="17">
        <v>5.7502597410589501E-3</v>
      </c>
      <c r="F499" s="17"/>
      <c r="G499" s="17">
        <v>1.8266286457946399E-2</v>
      </c>
      <c r="H499" s="17">
        <v>1.26812342363692E-2</v>
      </c>
      <c r="I499" s="17">
        <v>1.10515577342371E-2</v>
      </c>
      <c r="J499" s="17">
        <v>7.6005777898308299E-3</v>
      </c>
      <c r="K499" s="17">
        <v>5.41504059353708E-3</v>
      </c>
      <c r="L499" s="17">
        <v>1.9763492510450399E-3</v>
      </c>
      <c r="M499" s="17"/>
      <c r="N499" s="17">
        <v>5.61622516192232E-3</v>
      </c>
      <c r="O499" s="17">
        <v>8.10731562762638E-3</v>
      </c>
      <c r="P499" s="17">
        <v>1.55621392858391E-2</v>
      </c>
      <c r="Q499" s="17">
        <v>8.1514184871712501E-3</v>
      </c>
      <c r="R499" s="17"/>
      <c r="S499" s="17">
        <v>1.2055352401096E-2</v>
      </c>
      <c r="T499" s="17">
        <v>1.5491510726217701E-3</v>
      </c>
      <c r="U499" s="17">
        <v>1.07903486039798E-2</v>
      </c>
      <c r="V499" s="17">
        <v>7.8474712155017605E-3</v>
      </c>
      <c r="W499" s="17">
        <v>3.7457699500877402E-3</v>
      </c>
      <c r="X499" s="17">
        <v>2.5315374004655799E-3</v>
      </c>
      <c r="Y499" s="17">
        <v>1.23508720389034E-2</v>
      </c>
      <c r="Z499" s="17">
        <v>1.8258633797853901E-2</v>
      </c>
      <c r="AA499" s="17">
        <v>1.0240572506740901E-2</v>
      </c>
      <c r="AB499" s="17">
        <v>1.9343683972615901E-2</v>
      </c>
      <c r="AC499" s="17">
        <v>1.03946392532031E-2</v>
      </c>
      <c r="AD499" s="17">
        <v>0</v>
      </c>
      <c r="AE499" s="17"/>
      <c r="AF499" s="17">
        <v>7.0891023369933498E-3</v>
      </c>
      <c r="AG499" s="17">
        <v>9.7069325433435903E-3</v>
      </c>
      <c r="AH499" s="17">
        <v>1.1784125469902099E-2</v>
      </c>
      <c r="AI499" s="17"/>
      <c r="AJ499" s="17">
        <v>4.6788208914043403E-3</v>
      </c>
      <c r="AK499" s="17">
        <v>9.0839807410555105E-3</v>
      </c>
      <c r="AL499" s="17">
        <v>0</v>
      </c>
      <c r="AM499" s="17">
        <v>0</v>
      </c>
      <c r="AN499" s="17">
        <v>1.37100468793787E-2</v>
      </c>
      <c r="AO499" s="17"/>
      <c r="AP499" s="17">
        <v>4.4688042051474397E-3</v>
      </c>
      <c r="AQ499" s="17">
        <v>3.3893316634715002E-3</v>
      </c>
      <c r="AR499" s="17">
        <v>3.75323690497087E-3</v>
      </c>
      <c r="AS499" s="17"/>
      <c r="AT499" s="17">
        <v>2.9544143496575302E-3</v>
      </c>
      <c r="AU499" s="17">
        <v>1.45962743837458E-2</v>
      </c>
      <c r="AV499" s="17">
        <v>1.12349989780947E-2</v>
      </c>
      <c r="AW499" s="17">
        <v>7.0829581018188497E-3</v>
      </c>
      <c r="AX499" s="17">
        <v>1.9198286595614698E-2</v>
      </c>
      <c r="AY499" s="17"/>
      <c r="AZ499" s="17">
        <v>1.3885772465336101E-2</v>
      </c>
      <c r="BA499" s="17">
        <v>4.7742092576978203E-3</v>
      </c>
      <c r="BB499" s="17">
        <v>4.9364826732017199E-3</v>
      </c>
      <c r="BC499" s="17">
        <v>2.0176901050432002E-3</v>
      </c>
      <c r="BD499" s="17">
        <v>1.0347279341157801E-2</v>
      </c>
      <c r="BE499" s="17"/>
      <c r="BF499" s="17">
        <v>9.1800330498959699E-3</v>
      </c>
      <c r="BG499" s="17">
        <v>6.3654507895282196E-3</v>
      </c>
      <c r="BH499" s="17">
        <v>1.40794746903536E-2</v>
      </c>
      <c r="BI499" s="17">
        <v>9.2754498572890798E-3</v>
      </c>
      <c r="BJ499" s="17"/>
      <c r="BK499" s="17">
        <v>1.80452272252964E-2</v>
      </c>
      <c r="BL499" s="17">
        <v>7.24864373532414E-3</v>
      </c>
      <c r="BM499" s="17">
        <v>1.0858359941039E-2</v>
      </c>
      <c r="BN499" s="17">
        <v>5.1994747716075096E-3</v>
      </c>
      <c r="BO499" s="17">
        <v>1.8844346375904899E-2</v>
      </c>
      <c r="BP499" s="17"/>
      <c r="BQ499" s="17">
        <v>7.1748637299494803E-3</v>
      </c>
      <c r="BR499" s="17">
        <v>1.15992307347601E-2</v>
      </c>
      <c r="BS499" s="17"/>
      <c r="BT499" s="17">
        <v>7.4889676993083699E-3</v>
      </c>
      <c r="BU499" s="17">
        <v>1.31136560029033E-2</v>
      </c>
      <c r="BV499" s="17">
        <v>7.6978545623501904E-3</v>
      </c>
      <c r="BW499" s="17">
        <v>4.0595999656880301E-3</v>
      </c>
      <c r="BX499" s="17">
        <v>9.7713928513388695E-3</v>
      </c>
      <c r="BY499" s="17">
        <v>1.21621503046438E-2</v>
      </c>
    </row>
    <row r="500" spans="2:77" x14ac:dyDescent="0.35">
      <c r="B500" t="s">
        <v>145</v>
      </c>
      <c r="C500" s="17">
        <v>3.9621708573839003E-2</v>
      </c>
      <c r="D500" s="17">
        <v>2.3771285554482199E-2</v>
      </c>
      <c r="E500" s="17">
        <v>5.5368256808275597E-2</v>
      </c>
      <c r="F500" s="17"/>
      <c r="G500" s="17">
        <v>5.6515935156658197E-2</v>
      </c>
      <c r="H500" s="17">
        <v>6.2795628808030093E-2</v>
      </c>
      <c r="I500" s="17">
        <v>2.8981429095842198E-2</v>
      </c>
      <c r="J500" s="17">
        <v>4.1699034426493503E-2</v>
      </c>
      <c r="K500" s="17">
        <v>2.8506055671792499E-2</v>
      </c>
      <c r="L500" s="17">
        <v>2.39556103098514E-2</v>
      </c>
      <c r="M500" s="17"/>
      <c r="N500" s="17">
        <v>2.1976762290939901E-2</v>
      </c>
      <c r="O500" s="17">
        <v>3.4382618811112702E-2</v>
      </c>
      <c r="P500" s="17">
        <v>4.5238903428272602E-2</v>
      </c>
      <c r="Q500" s="17">
        <v>5.8696366668409598E-2</v>
      </c>
      <c r="R500" s="17"/>
      <c r="S500" s="17">
        <v>2.8445575516509801E-2</v>
      </c>
      <c r="T500" s="17">
        <v>3.6993741003803503E-2</v>
      </c>
      <c r="U500" s="17">
        <v>2.6261231045896199E-2</v>
      </c>
      <c r="V500" s="17">
        <v>5.0146020033091598E-2</v>
      </c>
      <c r="W500" s="17">
        <v>2.3985148334423001E-2</v>
      </c>
      <c r="X500" s="17">
        <v>3.9225517995439101E-2</v>
      </c>
      <c r="Y500" s="17">
        <v>3.16957291789371E-2</v>
      </c>
      <c r="Z500" s="17">
        <v>5.1996717602038903E-2</v>
      </c>
      <c r="AA500" s="17">
        <v>3.5635585629241302E-2</v>
      </c>
      <c r="AB500" s="17">
        <v>7.1093865613335999E-2</v>
      </c>
      <c r="AC500" s="17">
        <v>4.7992549240617299E-2</v>
      </c>
      <c r="AD500" s="17">
        <v>5.5886155848771997E-2</v>
      </c>
      <c r="AE500" s="17"/>
      <c r="AF500" s="17">
        <v>2.6276177238899901E-2</v>
      </c>
      <c r="AG500" s="17">
        <v>3.4203439507376497E-2</v>
      </c>
      <c r="AH500" s="17">
        <v>6.7241332625903094E-2</v>
      </c>
      <c r="AI500" s="17"/>
      <c r="AJ500" s="17">
        <v>1.8173444648028302E-2</v>
      </c>
      <c r="AK500" s="17">
        <v>3.68361930542156E-2</v>
      </c>
      <c r="AL500" s="17">
        <v>1.8415186002418302E-2</v>
      </c>
      <c r="AM500" s="17">
        <v>0</v>
      </c>
      <c r="AN500" s="17">
        <v>8.6978428927444396E-2</v>
      </c>
      <c r="AO500" s="17"/>
      <c r="AP500" s="17">
        <v>9.81330347504813E-3</v>
      </c>
      <c r="AQ500" s="17">
        <v>3.5940677569216997E-2</v>
      </c>
      <c r="AR500" s="17">
        <v>2.02155307519294E-2</v>
      </c>
      <c r="AS500" s="17"/>
      <c r="AT500" s="17">
        <v>4.6044180196912199E-2</v>
      </c>
      <c r="AU500" s="17">
        <v>4.3290094328488703E-2</v>
      </c>
      <c r="AV500" s="17">
        <v>3.3411508214120603E-2</v>
      </c>
      <c r="AW500" s="17">
        <v>1.8011560705010601E-2</v>
      </c>
      <c r="AX500" s="17">
        <v>0</v>
      </c>
      <c r="AY500" s="17"/>
      <c r="AZ500" s="17">
        <v>2.7510520694658602E-2</v>
      </c>
      <c r="BA500" s="17">
        <v>6.0429616297707697E-2</v>
      </c>
      <c r="BB500" s="17">
        <v>4.8089157872207203E-2</v>
      </c>
      <c r="BC500" s="17">
        <v>1.7475513227506699E-2</v>
      </c>
      <c r="BD500" s="17">
        <v>8.8153486599308897E-2</v>
      </c>
      <c r="BE500" s="17"/>
      <c r="BF500" s="17">
        <v>4.7134481795309498E-2</v>
      </c>
      <c r="BG500" s="17">
        <v>3.8773010602406899E-2</v>
      </c>
      <c r="BH500" s="17">
        <v>3.3672589651074301E-2</v>
      </c>
      <c r="BI500" s="17">
        <v>2.2231052959882001E-2</v>
      </c>
      <c r="BJ500" s="17"/>
      <c r="BK500" s="17">
        <v>5.73777991338855E-2</v>
      </c>
      <c r="BL500" s="17">
        <v>6.46483699267906E-2</v>
      </c>
      <c r="BM500" s="17">
        <v>4.2392587239109498E-2</v>
      </c>
      <c r="BN500" s="17">
        <v>2.9221289425191799E-2</v>
      </c>
      <c r="BO500" s="17">
        <v>1.3769772149012901E-2</v>
      </c>
      <c r="BP500" s="17"/>
      <c r="BQ500" s="17">
        <v>3.42608638500327E-2</v>
      </c>
      <c r="BR500" s="17">
        <v>4.6882538792804899E-2</v>
      </c>
      <c r="BS500" s="17"/>
      <c r="BT500" s="17">
        <v>2.73467623997714E-2</v>
      </c>
      <c r="BU500" s="17">
        <v>3.5522376974363001E-2</v>
      </c>
      <c r="BV500" s="17">
        <v>8.6480369489308706E-2</v>
      </c>
      <c r="BW500" s="17">
        <v>2.7946116155914202E-2</v>
      </c>
      <c r="BX500" s="17">
        <v>4.0708224451097799E-2</v>
      </c>
      <c r="BY500" s="17">
        <v>0.12908055056079401</v>
      </c>
    </row>
    <row r="501" spans="2:77" x14ac:dyDescent="0.35">
      <c r="B501" t="s">
        <v>262</v>
      </c>
      <c r="C501" s="17">
        <v>0.79915857422589198</v>
      </c>
      <c r="D501" s="17">
        <v>0.81298948738667898</v>
      </c>
      <c r="E501" s="17">
        <v>0.78630847484567101</v>
      </c>
      <c r="F501" s="17"/>
      <c r="G501" s="17">
        <v>0.70722473746112002</v>
      </c>
      <c r="H501" s="17">
        <v>0.72926901265519095</v>
      </c>
      <c r="I501" s="17">
        <v>0.76107415772693898</v>
      </c>
      <c r="J501" s="17">
        <v>0.79900016367305704</v>
      </c>
      <c r="K501" s="17">
        <v>0.85627131573028703</v>
      </c>
      <c r="L501" s="17">
        <v>0.90982284454052198</v>
      </c>
      <c r="M501" s="17"/>
      <c r="N501" s="17">
        <v>0.82503498595064395</v>
      </c>
      <c r="O501" s="17">
        <v>0.79004669129472704</v>
      </c>
      <c r="P501" s="17">
        <v>0.78311508478612202</v>
      </c>
      <c r="Q501" s="17">
        <v>0.79490205785588897</v>
      </c>
      <c r="R501" s="17"/>
      <c r="S501" s="17">
        <v>0.79183501117438104</v>
      </c>
      <c r="T501" s="17">
        <v>0.81815619180908605</v>
      </c>
      <c r="U501" s="17">
        <v>0.81527687118790504</v>
      </c>
      <c r="V501" s="17">
        <v>0.79558559536236495</v>
      </c>
      <c r="W501" s="17">
        <v>0.81347803232530502</v>
      </c>
      <c r="X501" s="17">
        <v>0.78830785347935395</v>
      </c>
      <c r="Y501" s="17">
        <v>0.84262976018173696</v>
      </c>
      <c r="Z501" s="17">
        <v>0.78699144589243097</v>
      </c>
      <c r="AA501" s="17">
        <v>0.80924480686719003</v>
      </c>
      <c r="AB501" s="17">
        <v>0.74788765020757597</v>
      </c>
      <c r="AC501" s="17">
        <v>0.78538465929452494</v>
      </c>
      <c r="AD501" s="17">
        <v>0.75773120113619197</v>
      </c>
      <c r="AE501" s="17"/>
      <c r="AF501" s="17">
        <v>0.850522918901369</v>
      </c>
      <c r="AG501" s="17">
        <v>0.79460585963205999</v>
      </c>
      <c r="AH501" s="17">
        <v>0.75891394585489103</v>
      </c>
      <c r="AI501" s="17"/>
      <c r="AJ501" s="17">
        <v>0.875677923754687</v>
      </c>
      <c r="AK501" s="17">
        <v>0.76116545449948303</v>
      </c>
      <c r="AL501" s="17">
        <v>0.825375001013395</v>
      </c>
      <c r="AM501" s="17">
        <v>0.929570208011546</v>
      </c>
      <c r="AN501" s="17">
        <v>0.73735558399392997</v>
      </c>
      <c r="AO501" s="17"/>
      <c r="AP501" s="17">
        <v>0.85721030533933895</v>
      </c>
      <c r="AQ501" s="17">
        <v>0.79704714901894202</v>
      </c>
      <c r="AR501" s="17">
        <v>0.77871835228766595</v>
      </c>
      <c r="AS501" s="17"/>
      <c r="AT501" s="17">
        <v>0.8337486812978</v>
      </c>
      <c r="AU501" s="17">
        <v>0.78236838337929404</v>
      </c>
      <c r="AV501" s="17">
        <v>0.77954479510507002</v>
      </c>
      <c r="AW501" s="17">
        <v>0.80933179243502895</v>
      </c>
      <c r="AX501" s="17">
        <v>0.79319012726752103</v>
      </c>
      <c r="AY501" s="17"/>
      <c r="AZ501" s="17">
        <v>0.77883708369737803</v>
      </c>
      <c r="BA501" s="17">
        <v>0.75839476630917502</v>
      </c>
      <c r="BB501" s="17">
        <v>0.74282563338881402</v>
      </c>
      <c r="BC501" s="17">
        <v>0.91951453513237802</v>
      </c>
      <c r="BD501" s="17">
        <v>0.75510946940831103</v>
      </c>
      <c r="BE501" s="17"/>
      <c r="BF501" s="17">
        <v>0.81343970286272504</v>
      </c>
      <c r="BG501" s="17">
        <v>0.79228802187125003</v>
      </c>
      <c r="BH501" s="17">
        <v>0.81238538411075001</v>
      </c>
      <c r="BI501" s="17">
        <v>0.802062765867395</v>
      </c>
      <c r="BJ501" s="17"/>
      <c r="BK501" s="17">
        <v>0.71726531721382802</v>
      </c>
      <c r="BL501" s="17">
        <v>0.76143068724720997</v>
      </c>
      <c r="BM501" s="17">
        <v>0.79771453704341</v>
      </c>
      <c r="BN501" s="17">
        <v>0.82276251631769903</v>
      </c>
      <c r="BO501" s="17">
        <v>0.80953205148785601</v>
      </c>
      <c r="BP501" s="17"/>
      <c r="BQ501" s="17">
        <v>0.82062482815081705</v>
      </c>
      <c r="BR501" s="17">
        <v>0.77008427097402798</v>
      </c>
      <c r="BS501" s="17"/>
      <c r="BT501" s="17">
        <v>0.84920045065428496</v>
      </c>
      <c r="BU501" s="17">
        <v>0.78009370139656897</v>
      </c>
      <c r="BV501" s="17">
        <v>0.71032265659476501</v>
      </c>
      <c r="BW501" s="17">
        <v>0.80701747337104701</v>
      </c>
      <c r="BX501" s="17">
        <v>0.77087953391913699</v>
      </c>
      <c r="BY501" s="17">
        <v>0.71601640982307502</v>
      </c>
    </row>
    <row r="502" spans="2:77" x14ac:dyDescent="0.35">
      <c r="B502" t="s">
        <v>263</v>
      </c>
      <c r="C502" s="17">
        <v>3.24409785580375E-2</v>
      </c>
      <c r="D502" s="17">
        <v>3.3919836604469601E-2</v>
      </c>
      <c r="E502" s="17">
        <v>3.1204260928258599E-2</v>
      </c>
      <c r="F502" s="17"/>
      <c r="G502" s="17">
        <v>6.2930404800471795E-2</v>
      </c>
      <c r="H502" s="17">
        <v>5.1191907868949497E-2</v>
      </c>
      <c r="I502" s="17">
        <v>3.7665938550379099E-2</v>
      </c>
      <c r="J502" s="17">
        <v>2.1926985557505E-2</v>
      </c>
      <c r="K502" s="17">
        <v>2.3127474598348598E-2</v>
      </c>
      <c r="L502" s="17">
        <v>7.4902197429096698E-3</v>
      </c>
      <c r="M502" s="17"/>
      <c r="N502" s="17">
        <v>2.76432334327994E-2</v>
      </c>
      <c r="O502" s="17">
        <v>3.5737875946967798E-2</v>
      </c>
      <c r="P502" s="17">
        <v>3.6898540972417897E-2</v>
      </c>
      <c r="Q502" s="17">
        <v>3.0724813167862599E-2</v>
      </c>
      <c r="R502" s="17"/>
      <c r="S502" s="17">
        <v>3.5808020686590503E-2</v>
      </c>
      <c r="T502" s="17">
        <v>1.1726508365748799E-2</v>
      </c>
      <c r="U502" s="17">
        <v>3.9658522718776901E-2</v>
      </c>
      <c r="V502" s="17">
        <v>3.2578268281187601E-2</v>
      </c>
      <c r="W502" s="17">
        <v>2.92517661982464E-2</v>
      </c>
      <c r="X502" s="17">
        <v>3.3136285674380102E-2</v>
      </c>
      <c r="Y502" s="17">
        <v>2.8883055095544698E-2</v>
      </c>
      <c r="Z502" s="17">
        <v>4.9466547461088299E-2</v>
      </c>
      <c r="AA502" s="17">
        <v>3.72239117647261E-2</v>
      </c>
      <c r="AB502" s="17">
        <v>5.0465590870287402E-2</v>
      </c>
      <c r="AC502" s="17">
        <v>3.0146446617659702E-2</v>
      </c>
      <c r="AD502" s="17">
        <v>1.11214492315526E-2</v>
      </c>
      <c r="AE502" s="17"/>
      <c r="AF502" s="17">
        <v>1.64934644759137E-2</v>
      </c>
      <c r="AG502" s="17">
        <v>4.2041046522157198E-2</v>
      </c>
      <c r="AH502" s="17">
        <v>3.49550348916449E-2</v>
      </c>
      <c r="AI502" s="17"/>
      <c r="AJ502" s="17">
        <v>1.7467792788478199E-2</v>
      </c>
      <c r="AK502" s="17">
        <v>4.8766051763702599E-2</v>
      </c>
      <c r="AL502" s="17">
        <v>3.11884133668279E-2</v>
      </c>
      <c r="AM502" s="17">
        <v>0</v>
      </c>
      <c r="AN502" s="17">
        <v>2.6162958945049299E-2</v>
      </c>
      <c r="AO502" s="17"/>
      <c r="AP502" s="17">
        <v>2.2731798698904699E-2</v>
      </c>
      <c r="AQ502" s="17">
        <v>3.1496240224219998E-2</v>
      </c>
      <c r="AR502" s="17">
        <v>3.95485296088686E-2</v>
      </c>
      <c r="AS502" s="17"/>
      <c r="AT502" s="17">
        <v>1.25738158509008E-2</v>
      </c>
      <c r="AU502" s="17">
        <v>4.67425953165529E-2</v>
      </c>
      <c r="AV502" s="17">
        <v>3.9458212137563897E-2</v>
      </c>
      <c r="AW502" s="17">
        <v>3.1063053506175001E-2</v>
      </c>
      <c r="AX502" s="17">
        <v>5.51182030834119E-2</v>
      </c>
      <c r="AY502" s="17"/>
      <c r="AZ502" s="17">
        <v>4.1993276448693197E-2</v>
      </c>
      <c r="BA502" s="17">
        <v>2.5608293364974999E-2</v>
      </c>
      <c r="BB502" s="17">
        <v>5.6239238632838397E-2</v>
      </c>
      <c r="BC502" s="17">
        <v>8.8388436215381203E-3</v>
      </c>
      <c r="BD502" s="17">
        <v>3.8247969025578102E-2</v>
      </c>
      <c r="BE502" s="17"/>
      <c r="BF502" s="17">
        <v>2.7649638701999601E-2</v>
      </c>
      <c r="BG502" s="17">
        <v>2.8285781843378401E-2</v>
      </c>
      <c r="BH502" s="17">
        <v>3.7527420182328797E-2</v>
      </c>
      <c r="BI502" s="17">
        <v>4.0946960228542398E-2</v>
      </c>
      <c r="BJ502" s="17"/>
      <c r="BK502" s="17">
        <v>5.3852367564196001E-2</v>
      </c>
      <c r="BL502" s="17">
        <v>3.7183254236186597E-2</v>
      </c>
      <c r="BM502" s="17">
        <v>2.8364081393964499E-2</v>
      </c>
      <c r="BN502" s="17">
        <v>3.1450613601618202E-2</v>
      </c>
      <c r="BO502" s="17">
        <v>3.8247659418460603E-2</v>
      </c>
      <c r="BP502" s="17"/>
      <c r="BQ502" s="17">
        <v>2.7621473408667802E-2</v>
      </c>
      <c r="BR502" s="17">
        <v>3.8968608144771502E-2</v>
      </c>
      <c r="BS502" s="17"/>
      <c r="BT502" s="17">
        <v>2.6779090138763999E-2</v>
      </c>
      <c r="BU502" s="17">
        <v>4.0882669178724497E-2</v>
      </c>
      <c r="BV502" s="17">
        <v>3.2711435837376499E-2</v>
      </c>
      <c r="BW502" s="17">
        <v>3.52767861037072E-2</v>
      </c>
      <c r="BX502" s="17">
        <v>3.4649942326162898E-2</v>
      </c>
      <c r="BY502" s="17">
        <v>1.9485443232299501E-2</v>
      </c>
    </row>
    <row r="503" spans="2:77" x14ac:dyDescent="0.35">
      <c r="B503" t="s">
        <v>148</v>
      </c>
      <c r="C503" s="17">
        <v>0.76671759566785402</v>
      </c>
      <c r="D503" s="17">
        <v>0.77906965078221002</v>
      </c>
      <c r="E503" s="17">
        <v>0.755104213917413</v>
      </c>
      <c r="F503" s="17"/>
      <c r="G503" s="17">
        <v>0.64429433266064795</v>
      </c>
      <c r="H503" s="17">
        <v>0.67807710478624095</v>
      </c>
      <c r="I503" s="17">
        <v>0.72340821917655995</v>
      </c>
      <c r="J503" s="17">
        <v>0.77707317811555199</v>
      </c>
      <c r="K503" s="17">
        <v>0.83314384113193896</v>
      </c>
      <c r="L503" s="17">
        <v>0.902332624797613</v>
      </c>
      <c r="M503" s="17"/>
      <c r="N503" s="17">
        <v>0.797391752517845</v>
      </c>
      <c r="O503" s="17">
        <v>0.75430881534775895</v>
      </c>
      <c r="P503" s="17">
        <v>0.74621654381370395</v>
      </c>
      <c r="Q503" s="17">
        <v>0.76417724468802695</v>
      </c>
      <c r="R503" s="17"/>
      <c r="S503" s="17">
        <v>0.75602699048778998</v>
      </c>
      <c r="T503" s="17">
        <v>0.80642968344333699</v>
      </c>
      <c r="U503" s="17">
        <v>0.77561834846912803</v>
      </c>
      <c r="V503" s="17">
        <v>0.76300732708117702</v>
      </c>
      <c r="W503" s="17">
        <v>0.78422626612705804</v>
      </c>
      <c r="X503" s="17">
        <v>0.75517156780497396</v>
      </c>
      <c r="Y503" s="17">
        <v>0.81374670508619296</v>
      </c>
      <c r="Z503" s="17">
        <v>0.73752489843134195</v>
      </c>
      <c r="AA503" s="17">
        <v>0.77202089510246397</v>
      </c>
      <c r="AB503" s="17">
        <v>0.69742205933728896</v>
      </c>
      <c r="AC503" s="17">
        <v>0.75523821267686497</v>
      </c>
      <c r="AD503" s="17">
        <v>0.74660975190463996</v>
      </c>
      <c r="AE503" s="17"/>
      <c r="AF503" s="17">
        <v>0.83402945442545495</v>
      </c>
      <c r="AG503" s="17">
        <v>0.75256481310990198</v>
      </c>
      <c r="AH503" s="17">
        <v>0.72395891096324605</v>
      </c>
      <c r="AI503" s="17"/>
      <c r="AJ503" s="17">
        <v>0.85821013096620902</v>
      </c>
      <c r="AK503" s="17">
        <v>0.71239940273577995</v>
      </c>
      <c r="AL503" s="17">
        <v>0.79418658764656702</v>
      </c>
      <c r="AM503" s="17">
        <v>0.929570208011546</v>
      </c>
      <c r="AN503" s="17">
        <v>0.71119262504888103</v>
      </c>
      <c r="AO503" s="17"/>
      <c r="AP503" s="17">
        <v>0.83447850664043399</v>
      </c>
      <c r="AQ503" s="17">
        <v>0.76555090879472198</v>
      </c>
      <c r="AR503" s="17">
        <v>0.73916982267879705</v>
      </c>
      <c r="AS503" s="17"/>
      <c r="AT503" s="17">
        <v>0.82117486544689899</v>
      </c>
      <c r="AU503" s="17">
        <v>0.73562578806274104</v>
      </c>
      <c r="AV503" s="17">
        <v>0.74008658296750696</v>
      </c>
      <c r="AW503" s="17">
        <v>0.77826873892885395</v>
      </c>
      <c r="AX503" s="17">
        <v>0.73807192418410905</v>
      </c>
      <c r="AY503" s="17"/>
      <c r="AZ503" s="17">
        <v>0.73684380724868503</v>
      </c>
      <c r="BA503" s="17">
        <v>0.73278647294419996</v>
      </c>
      <c r="BB503" s="17">
        <v>0.68658639475597505</v>
      </c>
      <c r="BC503" s="17">
        <v>0.91067569151084005</v>
      </c>
      <c r="BD503" s="17">
        <v>0.716861500382733</v>
      </c>
      <c r="BE503" s="17"/>
      <c r="BF503" s="17">
        <v>0.78579006416072605</v>
      </c>
      <c r="BG503" s="17">
        <v>0.76400224002787098</v>
      </c>
      <c r="BH503" s="17">
        <v>0.77485796392842099</v>
      </c>
      <c r="BI503" s="17">
        <v>0.76111580563885195</v>
      </c>
      <c r="BJ503" s="17"/>
      <c r="BK503" s="17">
        <v>0.66341294964963204</v>
      </c>
      <c r="BL503" s="17">
        <v>0.72424743301102301</v>
      </c>
      <c r="BM503" s="17">
        <v>0.76935045564944504</v>
      </c>
      <c r="BN503" s="17">
        <v>0.79131190271608098</v>
      </c>
      <c r="BO503" s="17">
        <v>0.77128439206939603</v>
      </c>
      <c r="BP503" s="17"/>
      <c r="BQ503" s="17">
        <v>0.79300335474215</v>
      </c>
      <c r="BR503" s="17">
        <v>0.731115662829257</v>
      </c>
      <c r="BS503" s="17"/>
      <c r="BT503" s="17">
        <v>0.82242136051552095</v>
      </c>
      <c r="BU503" s="17">
        <v>0.73921103221784501</v>
      </c>
      <c r="BV503" s="17">
        <v>0.677611220757389</v>
      </c>
      <c r="BW503" s="17">
        <v>0.77174068726733902</v>
      </c>
      <c r="BX503" s="17">
        <v>0.73622959159297396</v>
      </c>
      <c r="BY503" s="17">
        <v>0.69653096659077496</v>
      </c>
    </row>
    <row r="504" spans="2:77"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row>
    <row r="505" spans="2:77" x14ac:dyDescent="0.35">
      <c r="B505" s="6" t="s">
        <v>268</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row>
    <row r="506" spans="2:77" x14ac:dyDescent="0.35">
      <c r="B506" s="24" t="s">
        <v>94</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row>
    <row r="507" spans="2:77" x14ac:dyDescent="0.35">
      <c r="B507" t="s">
        <v>257</v>
      </c>
      <c r="C507" s="17">
        <v>0.468840090485518</v>
      </c>
      <c r="D507" s="17">
        <v>0.47480298941587701</v>
      </c>
      <c r="E507" s="17">
        <v>0.46310507849841698</v>
      </c>
      <c r="F507" s="17"/>
      <c r="G507" s="17">
        <v>0.21665905257993401</v>
      </c>
      <c r="H507" s="17">
        <v>0.33405310418059397</v>
      </c>
      <c r="I507" s="17">
        <v>0.38018550423722902</v>
      </c>
      <c r="J507" s="17">
        <v>0.52741080992683198</v>
      </c>
      <c r="K507" s="17">
        <v>0.62962664660287004</v>
      </c>
      <c r="L507" s="17">
        <v>0.66270246410978095</v>
      </c>
      <c r="M507" s="17"/>
      <c r="N507" s="17">
        <v>0.44452446866300099</v>
      </c>
      <c r="O507" s="17">
        <v>0.451653454671188</v>
      </c>
      <c r="P507" s="17">
        <v>0.50777523838891103</v>
      </c>
      <c r="Q507" s="17">
        <v>0.478749263110329</v>
      </c>
      <c r="R507" s="17"/>
      <c r="S507" s="17">
        <v>0.38798872037576498</v>
      </c>
      <c r="T507" s="17">
        <v>0.49917420656564399</v>
      </c>
      <c r="U507" s="17">
        <v>0.47939699939091601</v>
      </c>
      <c r="V507" s="17">
        <v>0.47908612929863797</v>
      </c>
      <c r="W507" s="17">
        <v>0.47491379689379298</v>
      </c>
      <c r="X507" s="17">
        <v>0.48492306152535902</v>
      </c>
      <c r="Y507" s="17">
        <v>0.50850901546638205</v>
      </c>
      <c r="Z507" s="17">
        <v>0.46138618174986001</v>
      </c>
      <c r="AA507" s="17">
        <v>0.52340123229527302</v>
      </c>
      <c r="AB507" s="17">
        <v>0.373450177156462</v>
      </c>
      <c r="AC507" s="17">
        <v>0.54855616091536097</v>
      </c>
      <c r="AD507" s="17">
        <v>0.45086571752210702</v>
      </c>
      <c r="AE507" s="17"/>
      <c r="AF507" s="17">
        <v>0.65264636368197604</v>
      </c>
      <c r="AG507" s="17">
        <v>0.388136741155514</v>
      </c>
      <c r="AH507" s="17">
        <v>0.388102464224857</v>
      </c>
      <c r="AI507" s="17"/>
      <c r="AJ507" s="17">
        <v>0.64266262106261096</v>
      </c>
      <c r="AK507" s="17">
        <v>0.38022060575128303</v>
      </c>
      <c r="AL507" s="17">
        <v>0.378287343299263</v>
      </c>
      <c r="AM507" s="17">
        <v>0.64398038506948996</v>
      </c>
      <c r="AN507" s="17">
        <v>0.37360738392937898</v>
      </c>
      <c r="AO507" s="17"/>
      <c r="AP507" s="17">
        <v>0.55817109240694396</v>
      </c>
      <c r="AQ507" s="17">
        <v>0.417752877216302</v>
      </c>
      <c r="AR507" s="17">
        <v>0.37712210295826998</v>
      </c>
      <c r="AS507" s="17"/>
      <c r="AT507" s="17">
        <v>0.59682081345916504</v>
      </c>
      <c r="AU507" s="17">
        <v>0.44711961841322101</v>
      </c>
      <c r="AV507" s="17">
        <v>0.38596558308692203</v>
      </c>
      <c r="AW507" s="17">
        <v>0.37890712424901801</v>
      </c>
      <c r="AX507" s="17">
        <v>0.27747773651899998</v>
      </c>
      <c r="AY507" s="17"/>
      <c r="AZ507" s="17">
        <v>0.43772715141885499</v>
      </c>
      <c r="BA507" s="17">
        <v>0.392060702017688</v>
      </c>
      <c r="BB507" s="17">
        <v>0.222120316375923</v>
      </c>
      <c r="BC507" s="17">
        <v>0.65831330884386496</v>
      </c>
      <c r="BD507" s="17">
        <v>0.46333948724143298</v>
      </c>
      <c r="BE507" s="17"/>
      <c r="BF507" s="17">
        <v>0.50711531021039102</v>
      </c>
      <c r="BG507" s="17">
        <v>0.46888448260487697</v>
      </c>
      <c r="BH507" s="17">
        <v>0.46995375405026502</v>
      </c>
      <c r="BI507" s="17">
        <v>0.44501021062007101</v>
      </c>
      <c r="BJ507" s="17"/>
      <c r="BK507" s="17">
        <v>0.447320462733521</v>
      </c>
      <c r="BL507" s="17">
        <v>0.44652637887572399</v>
      </c>
      <c r="BM507" s="17">
        <v>0.45086844763850897</v>
      </c>
      <c r="BN507" s="17">
        <v>0.50091995701238001</v>
      </c>
      <c r="BO507" s="17">
        <v>0.46094920537218598</v>
      </c>
      <c r="BP507" s="17"/>
      <c r="BQ507" s="17">
        <v>0.53344271836305401</v>
      </c>
      <c r="BR507" s="17">
        <v>0.381341060596666</v>
      </c>
      <c r="BS507" s="17"/>
      <c r="BT507" s="17">
        <v>0.56672520219378897</v>
      </c>
      <c r="BU507" s="17">
        <v>0.42364734816458299</v>
      </c>
      <c r="BV507" s="17">
        <v>0.426868699688424</v>
      </c>
      <c r="BW507" s="17">
        <v>0.45887161541479699</v>
      </c>
      <c r="BX507" s="17">
        <v>0.39302534973624498</v>
      </c>
      <c r="BY507" s="17">
        <v>0.27950830267100302</v>
      </c>
    </row>
    <row r="508" spans="2:77" x14ac:dyDescent="0.35">
      <c r="B508" t="s">
        <v>258</v>
      </c>
      <c r="C508" s="17">
        <v>0.269157252286854</v>
      </c>
      <c r="D508" s="17">
        <v>0.2686588761325</v>
      </c>
      <c r="E508" s="17">
        <v>0.27093506819922603</v>
      </c>
      <c r="F508" s="17"/>
      <c r="G508" s="17">
        <v>0.29552607091391903</v>
      </c>
      <c r="H508" s="17">
        <v>0.28569164288844101</v>
      </c>
      <c r="I508" s="17">
        <v>0.32770732660636498</v>
      </c>
      <c r="J508" s="17">
        <v>0.25263829451405201</v>
      </c>
      <c r="K508" s="17">
        <v>0.22976715851271101</v>
      </c>
      <c r="L508" s="17">
        <v>0.230529416229076</v>
      </c>
      <c r="M508" s="17"/>
      <c r="N508" s="17">
        <v>0.30105036927739298</v>
      </c>
      <c r="O508" s="17">
        <v>0.29325871900211897</v>
      </c>
      <c r="P508" s="17">
        <v>0.22945777452357</v>
      </c>
      <c r="Q508" s="17">
        <v>0.24085447460522</v>
      </c>
      <c r="R508" s="17"/>
      <c r="S508" s="17">
        <v>0.28548199726285001</v>
      </c>
      <c r="T508" s="17">
        <v>0.287772004480285</v>
      </c>
      <c r="U508" s="17">
        <v>0.24309784117463901</v>
      </c>
      <c r="V508" s="17">
        <v>0.264454980398796</v>
      </c>
      <c r="W508" s="17">
        <v>0.29185790585455301</v>
      </c>
      <c r="X508" s="17">
        <v>0.25765006509813199</v>
      </c>
      <c r="Y508" s="17">
        <v>0.26610713884739201</v>
      </c>
      <c r="Z508" s="17">
        <v>0.28045754965923397</v>
      </c>
      <c r="AA508" s="17">
        <v>0.233102202113698</v>
      </c>
      <c r="AB508" s="17">
        <v>0.31099101088087799</v>
      </c>
      <c r="AC508" s="17">
        <v>0.25707846836265902</v>
      </c>
      <c r="AD508" s="17">
        <v>0.19721865187990201</v>
      </c>
      <c r="AE508" s="17"/>
      <c r="AF508" s="17">
        <v>0.20576155986257</v>
      </c>
      <c r="AG508" s="17">
        <v>0.32740761450280798</v>
      </c>
      <c r="AH508" s="17">
        <v>0.25305423772437402</v>
      </c>
      <c r="AI508" s="17"/>
      <c r="AJ508" s="17">
        <v>0.21899594121857399</v>
      </c>
      <c r="AK508" s="17">
        <v>0.29627358774089002</v>
      </c>
      <c r="AL508" s="17">
        <v>0.38692916771484598</v>
      </c>
      <c r="AM508" s="17">
        <v>0.222157333972854</v>
      </c>
      <c r="AN508" s="17">
        <v>0.26714918658664699</v>
      </c>
      <c r="AO508" s="17"/>
      <c r="AP508" s="17">
        <v>0.25526182171928202</v>
      </c>
      <c r="AQ508" s="17">
        <v>0.288095241822941</v>
      </c>
      <c r="AR508" s="17">
        <v>0.34568531284116299</v>
      </c>
      <c r="AS508" s="17"/>
      <c r="AT508" s="17">
        <v>0.209536748001731</v>
      </c>
      <c r="AU508" s="17">
        <v>0.25360056905770501</v>
      </c>
      <c r="AV508" s="17">
        <v>0.31500753002437298</v>
      </c>
      <c r="AW508" s="17">
        <v>0.34798370131521</v>
      </c>
      <c r="AX508" s="17">
        <v>0.32618284124214503</v>
      </c>
      <c r="AY508" s="17"/>
      <c r="AZ508" s="17">
        <v>0.28834755985716898</v>
      </c>
      <c r="BA508" s="17">
        <v>0.28494244513159001</v>
      </c>
      <c r="BB508" s="17">
        <v>0.276914347901416</v>
      </c>
      <c r="BC508" s="17">
        <v>0.240669441991678</v>
      </c>
      <c r="BD508" s="17">
        <v>0.22310650963520301</v>
      </c>
      <c r="BE508" s="17"/>
      <c r="BF508" s="17">
        <v>0.21703926390377901</v>
      </c>
      <c r="BG508" s="17">
        <v>0.27600564391658899</v>
      </c>
      <c r="BH508" s="17">
        <v>0.27385253867277698</v>
      </c>
      <c r="BI508" s="17">
        <v>0.31666868908506701</v>
      </c>
      <c r="BJ508" s="17"/>
      <c r="BK508" s="17">
        <v>0.23478111670004101</v>
      </c>
      <c r="BL508" s="17">
        <v>0.240164781355163</v>
      </c>
      <c r="BM508" s="17">
        <v>0.28555868995481198</v>
      </c>
      <c r="BN508" s="17">
        <v>0.27289306007262398</v>
      </c>
      <c r="BO508" s="17">
        <v>0.24548068796862199</v>
      </c>
      <c r="BP508" s="17"/>
      <c r="BQ508" s="17">
        <v>0.259608500273392</v>
      </c>
      <c r="BR508" s="17">
        <v>0.28209026391930597</v>
      </c>
      <c r="BS508" s="17"/>
      <c r="BT508" s="17">
        <v>0.24976702635020201</v>
      </c>
      <c r="BU508" s="17">
        <v>0.30933435115867403</v>
      </c>
      <c r="BV508" s="17">
        <v>0.225567442349003</v>
      </c>
      <c r="BW508" s="17">
        <v>0.27268856139758901</v>
      </c>
      <c r="BX508" s="17">
        <v>0.27511524866786402</v>
      </c>
      <c r="BY508" s="17">
        <v>0.25710112406770202</v>
      </c>
    </row>
    <row r="509" spans="2:77" x14ac:dyDescent="0.35">
      <c r="B509" t="s">
        <v>259</v>
      </c>
      <c r="C509" s="17">
        <v>0.14290855359861099</v>
      </c>
      <c r="D509" s="17">
        <v>0.149342423590305</v>
      </c>
      <c r="E509" s="17">
        <v>0.13694464988514299</v>
      </c>
      <c r="F509" s="17"/>
      <c r="G509" s="17">
        <v>0.24077284645823599</v>
      </c>
      <c r="H509" s="17">
        <v>0.198310184239153</v>
      </c>
      <c r="I509" s="17">
        <v>0.17043359333678901</v>
      </c>
      <c r="J509" s="17">
        <v>0.11602166127854301</v>
      </c>
      <c r="K509" s="17">
        <v>9.2698373208214502E-2</v>
      </c>
      <c r="L509" s="17">
        <v>6.5980713376463607E-2</v>
      </c>
      <c r="M509" s="17"/>
      <c r="N509" s="17">
        <v>0.153102474134474</v>
      </c>
      <c r="O509" s="17">
        <v>0.134547132809784</v>
      </c>
      <c r="P509" s="17">
        <v>0.13083786431042799</v>
      </c>
      <c r="Q509" s="17">
        <v>0.15322832471693501</v>
      </c>
      <c r="R509" s="17"/>
      <c r="S509" s="17">
        <v>0.179779556663162</v>
      </c>
      <c r="T509" s="17">
        <v>0.116975949956175</v>
      </c>
      <c r="U509" s="17">
        <v>0.160186227322971</v>
      </c>
      <c r="V509" s="17">
        <v>0.13336061618217401</v>
      </c>
      <c r="W509" s="17">
        <v>0.11566702214411</v>
      </c>
      <c r="X509" s="17">
        <v>0.142518983577122</v>
      </c>
      <c r="Y509" s="17">
        <v>0.123437961991645</v>
      </c>
      <c r="Z509" s="17">
        <v>0.149093351500624</v>
      </c>
      <c r="AA509" s="17">
        <v>0.12714340647695199</v>
      </c>
      <c r="AB509" s="17">
        <v>0.17189805874452799</v>
      </c>
      <c r="AC509" s="17">
        <v>0.111769119519794</v>
      </c>
      <c r="AD509" s="17">
        <v>0.19705742969988199</v>
      </c>
      <c r="AE509" s="17"/>
      <c r="AF509" s="17">
        <v>7.8282296387317804E-2</v>
      </c>
      <c r="AG509" s="17">
        <v>0.15683227076940101</v>
      </c>
      <c r="AH509" s="17">
        <v>0.21716707748453501</v>
      </c>
      <c r="AI509" s="17"/>
      <c r="AJ509" s="17">
        <v>8.4187318567674405E-2</v>
      </c>
      <c r="AK509" s="17">
        <v>0.170869986458067</v>
      </c>
      <c r="AL509" s="17">
        <v>0.14059313854951599</v>
      </c>
      <c r="AM509" s="17">
        <v>6.4400906003474104E-2</v>
      </c>
      <c r="AN509" s="17">
        <v>0.20542882774981699</v>
      </c>
      <c r="AO509" s="17"/>
      <c r="AP509" s="17">
        <v>0.119604630677015</v>
      </c>
      <c r="AQ509" s="17">
        <v>0.16057647976020301</v>
      </c>
      <c r="AR509" s="17">
        <v>0.179303752688281</v>
      </c>
      <c r="AS509" s="17"/>
      <c r="AT509" s="17">
        <v>0.111691402461721</v>
      </c>
      <c r="AU509" s="17">
        <v>0.14535474220134001</v>
      </c>
      <c r="AV509" s="17">
        <v>0.179014097659939</v>
      </c>
      <c r="AW509" s="17">
        <v>0.142042547689093</v>
      </c>
      <c r="AX509" s="17">
        <v>0.232634803666707</v>
      </c>
      <c r="AY509" s="17"/>
      <c r="AZ509" s="17">
        <v>0.153077523087851</v>
      </c>
      <c r="BA509" s="17">
        <v>0.18923953236254501</v>
      </c>
      <c r="BB509" s="17">
        <v>0.222480317868471</v>
      </c>
      <c r="BC509" s="17">
        <v>6.2434061044483201E-2</v>
      </c>
      <c r="BD509" s="17">
        <v>0.14625643372886801</v>
      </c>
      <c r="BE509" s="17"/>
      <c r="BF509" s="17">
        <v>0.15055438701940599</v>
      </c>
      <c r="BG509" s="17">
        <v>0.14654888001341501</v>
      </c>
      <c r="BH509" s="17">
        <v>0.142413974801466</v>
      </c>
      <c r="BI509" s="17">
        <v>0.123521687381585</v>
      </c>
      <c r="BJ509" s="17"/>
      <c r="BK509" s="17">
        <v>0.17753496741852601</v>
      </c>
      <c r="BL509" s="17">
        <v>0.16359962822298099</v>
      </c>
      <c r="BM509" s="17">
        <v>0.13519563482646799</v>
      </c>
      <c r="BN509" s="17">
        <v>0.13435219681577101</v>
      </c>
      <c r="BO509" s="17">
        <v>0.16394619639535399</v>
      </c>
      <c r="BP509" s="17"/>
      <c r="BQ509" s="17">
        <v>0.117925902690811</v>
      </c>
      <c r="BR509" s="17">
        <v>0.17674553191206499</v>
      </c>
      <c r="BS509" s="17"/>
      <c r="BT509" s="17">
        <v>0.107862535687635</v>
      </c>
      <c r="BU509" s="17">
        <v>0.14954112835523301</v>
      </c>
      <c r="BV509" s="17">
        <v>0.18998518011410701</v>
      </c>
      <c r="BW509" s="17">
        <v>0.14167780160084001</v>
      </c>
      <c r="BX509" s="17">
        <v>0.17935856019438301</v>
      </c>
      <c r="BY509" s="17">
        <v>0.18313263749363401</v>
      </c>
    </row>
    <row r="510" spans="2:77" x14ac:dyDescent="0.35">
      <c r="B510" t="s">
        <v>260</v>
      </c>
      <c r="C510" s="17">
        <v>4.7950518015069998E-2</v>
      </c>
      <c r="D510" s="17">
        <v>5.1370926486903001E-2</v>
      </c>
      <c r="E510" s="17">
        <v>4.4915954058074102E-2</v>
      </c>
      <c r="F510" s="17"/>
      <c r="G510" s="17">
        <v>0.123422808539736</v>
      </c>
      <c r="H510" s="17">
        <v>6.9967978863535202E-2</v>
      </c>
      <c r="I510" s="17">
        <v>4.8227908996097801E-2</v>
      </c>
      <c r="J510" s="17">
        <v>3.3545048771590098E-2</v>
      </c>
      <c r="K510" s="17">
        <v>1.7784266511036501E-2</v>
      </c>
      <c r="L510" s="17">
        <v>1.15058895378149E-2</v>
      </c>
      <c r="M510" s="17"/>
      <c r="N510" s="17">
        <v>4.8859169183625699E-2</v>
      </c>
      <c r="O510" s="17">
        <v>4.6304403629037497E-2</v>
      </c>
      <c r="P510" s="17">
        <v>5.3546755925290797E-2</v>
      </c>
      <c r="Q510" s="17">
        <v>4.4425560465313499E-2</v>
      </c>
      <c r="R510" s="17"/>
      <c r="S510" s="17">
        <v>6.6168778555816404E-2</v>
      </c>
      <c r="T510" s="17">
        <v>3.4428958299856503E-2</v>
      </c>
      <c r="U510" s="17">
        <v>4.0692631548909598E-2</v>
      </c>
      <c r="V510" s="17">
        <v>4.81624350030085E-2</v>
      </c>
      <c r="W510" s="17">
        <v>6.6404088686232002E-2</v>
      </c>
      <c r="X510" s="17">
        <v>5.4844656580163E-2</v>
      </c>
      <c r="Y510" s="17">
        <v>4.1267983128899198E-2</v>
      </c>
      <c r="Z510" s="17">
        <v>2.3030681252086301E-2</v>
      </c>
      <c r="AA510" s="17">
        <v>5.0846527943292801E-2</v>
      </c>
      <c r="AB510" s="17">
        <v>6.3356931292267202E-2</v>
      </c>
      <c r="AC510" s="17">
        <v>2.1083111143356599E-2</v>
      </c>
      <c r="AD510" s="17">
        <v>1.5195294220512899E-2</v>
      </c>
      <c r="AE510" s="17"/>
      <c r="AF510" s="17">
        <v>2.2264855968150601E-2</v>
      </c>
      <c r="AG510" s="17">
        <v>5.5130123292052399E-2</v>
      </c>
      <c r="AH510" s="17">
        <v>5.18630866900745E-2</v>
      </c>
      <c r="AI510" s="17"/>
      <c r="AJ510" s="17">
        <v>2.2453040835659001E-2</v>
      </c>
      <c r="AK510" s="17">
        <v>6.9810851780200106E-2</v>
      </c>
      <c r="AL510" s="17">
        <v>4.3905950574303403E-2</v>
      </c>
      <c r="AM510" s="17">
        <v>5.5549603354977203E-2</v>
      </c>
      <c r="AN510" s="17">
        <v>4.8135537174372099E-2</v>
      </c>
      <c r="AO510" s="17"/>
      <c r="AP510" s="17">
        <v>3.5159463113184103E-2</v>
      </c>
      <c r="AQ510" s="17">
        <v>6.0656156708878299E-2</v>
      </c>
      <c r="AR510" s="17">
        <v>3.7619781518611797E-2</v>
      </c>
      <c r="AS510" s="17"/>
      <c r="AT510" s="17">
        <v>3.3583225492134397E-2</v>
      </c>
      <c r="AU510" s="17">
        <v>5.6448205579443599E-2</v>
      </c>
      <c r="AV510" s="17">
        <v>4.4263329646797502E-2</v>
      </c>
      <c r="AW510" s="17">
        <v>7.0375642490834805E-2</v>
      </c>
      <c r="AX510" s="17">
        <v>6.2704955890381803E-2</v>
      </c>
      <c r="AY510" s="17"/>
      <c r="AZ510" s="17">
        <v>6.1521207703844498E-2</v>
      </c>
      <c r="BA510" s="17">
        <v>4.1007823338651599E-2</v>
      </c>
      <c r="BB510" s="17">
        <v>0.119055651728437</v>
      </c>
      <c r="BC510" s="17">
        <v>1.34775014969006E-2</v>
      </c>
      <c r="BD510" s="17">
        <v>4.0835821742595597E-2</v>
      </c>
      <c r="BE510" s="17"/>
      <c r="BF510" s="17">
        <v>3.40838635755496E-2</v>
      </c>
      <c r="BG510" s="17">
        <v>4.7209061780959197E-2</v>
      </c>
      <c r="BH510" s="17">
        <v>5.2577483039625901E-2</v>
      </c>
      <c r="BI510" s="17">
        <v>6.0047440421854399E-2</v>
      </c>
      <c r="BJ510" s="17"/>
      <c r="BK510" s="17">
        <v>1.9443136865763301E-2</v>
      </c>
      <c r="BL510" s="17">
        <v>5.7101740635844001E-2</v>
      </c>
      <c r="BM510" s="17">
        <v>5.1912639496573598E-2</v>
      </c>
      <c r="BN510" s="17">
        <v>3.79526537958789E-2</v>
      </c>
      <c r="BO510" s="17">
        <v>6.9975610484018499E-2</v>
      </c>
      <c r="BP510" s="17"/>
      <c r="BQ510" s="17">
        <v>3.4262490124600503E-2</v>
      </c>
      <c r="BR510" s="17">
        <v>6.6489843749280297E-2</v>
      </c>
      <c r="BS510" s="17"/>
      <c r="BT510" s="17">
        <v>3.1365508491112297E-2</v>
      </c>
      <c r="BU510" s="17">
        <v>5.1030029520399797E-2</v>
      </c>
      <c r="BV510" s="17">
        <v>5.6922078729942899E-2</v>
      </c>
      <c r="BW510" s="17">
        <v>5.0742632410016301E-2</v>
      </c>
      <c r="BX510" s="17">
        <v>6.5793405541208605E-2</v>
      </c>
      <c r="BY510" s="17">
        <v>6.6405783002658494E-2</v>
      </c>
    </row>
    <row r="511" spans="2:77" x14ac:dyDescent="0.35">
      <c r="B511" t="s">
        <v>261</v>
      </c>
      <c r="C511" s="17">
        <v>2.49213484747252E-2</v>
      </c>
      <c r="D511" s="17">
        <v>2.0537764142549101E-2</v>
      </c>
      <c r="E511" s="17">
        <v>2.7463507576729201E-2</v>
      </c>
      <c r="F511" s="17"/>
      <c r="G511" s="17">
        <v>4.6776794592388003E-2</v>
      </c>
      <c r="H511" s="17">
        <v>3.8447260664478698E-2</v>
      </c>
      <c r="I511" s="17">
        <v>3.2988456605126303E-2</v>
      </c>
      <c r="J511" s="17">
        <v>1.38289173397126E-2</v>
      </c>
      <c r="K511" s="17">
        <v>1.2514664054961299E-2</v>
      </c>
      <c r="L511" s="17">
        <v>1.0189208486778499E-2</v>
      </c>
      <c r="M511" s="17"/>
      <c r="N511" s="17">
        <v>1.9753156831995501E-2</v>
      </c>
      <c r="O511" s="17">
        <v>2.3842914395524401E-2</v>
      </c>
      <c r="P511" s="17">
        <v>3.2952517700262099E-2</v>
      </c>
      <c r="Q511" s="17">
        <v>2.4907794286543002E-2</v>
      </c>
      <c r="R511" s="17"/>
      <c r="S511" s="17">
        <v>3.25082412801624E-2</v>
      </c>
      <c r="T511" s="17">
        <v>1.69172075641764E-2</v>
      </c>
      <c r="U511" s="17">
        <v>2.06239689492232E-2</v>
      </c>
      <c r="V511" s="17">
        <v>1.30652342118645E-2</v>
      </c>
      <c r="W511" s="17">
        <v>2.0732920034382901E-2</v>
      </c>
      <c r="X511" s="17">
        <v>1.6358509270264301E-2</v>
      </c>
      <c r="Y511" s="17">
        <v>2.4316204385457701E-2</v>
      </c>
      <c r="Z511" s="17">
        <v>3.7582530428178003E-2</v>
      </c>
      <c r="AA511" s="17">
        <v>2.8771709519266601E-2</v>
      </c>
      <c r="AB511" s="17">
        <v>3.4314791536382103E-2</v>
      </c>
      <c r="AC511" s="17">
        <v>1.6150439405012099E-2</v>
      </c>
      <c r="AD511" s="17">
        <v>6.3881615043605802E-2</v>
      </c>
      <c r="AE511" s="17"/>
      <c r="AF511" s="17">
        <v>1.4713960329979001E-2</v>
      </c>
      <c r="AG511" s="17">
        <v>3.1519993268025202E-2</v>
      </c>
      <c r="AH511" s="17">
        <v>1.7362651567322501E-2</v>
      </c>
      <c r="AI511" s="17"/>
      <c r="AJ511" s="17">
        <v>1.5332059008811899E-2</v>
      </c>
      <c r="AK511" s="17">
        <v>3.4331276890305198E-2</v>
      </c>
      <c r="AL511" s="17">
        <v>1.8953406815138501E-2</v>
      </c>
      <c r="AM511" s="17">
        <v>0</v>
      </c>
      <c r="AN511" s="17">
        <v>1.8016843714215199E-2</v>
      </c>
      <c r="AO511" s="17"/>
      <c r="AP511" s="17">
        <v>1.4501856682209401E-2</v>
      </c>
      <c r="AQ511" s="17">
        <v>2.6177606180326801E-2</v>
      </c>
      <c r="AR511" s="17">
        <v>2.3122160867264499E-2</v>
      </c>
      <c r="AS511" s="17"/>
      <c r="AT511" s="17">
        <v>1.19217173046984E-2</v>
      </c>
      <c r="AU511" s="17">
        <v>3.7373396166527101E-2</v>
      </c>
      <c r="AV511" s="17">
        <v>2.9712633492393999E-2</v>
      </c>
      <c r="AW511" s="17">
        <v>2.67536480943458E-2</v>
      </c>
      <c r="AX511" s="17">
        <v>0</v>
      </c>
      <c r="AY511" s="17"/>
      <c r="AZ511" s="17">
        <v>2.4625149057765298E-2</v>
      </c>
      <c r="BA511" s="17">
        <v>3.1894871379471397E-2</v>
      </c>
      <c r="BB511" s="17">
        <v>5.7995235505309502E-2</v>
      </c>
      <c r="BC511" s="17">
        <v>9.4611816581044398E-3</v>
      </c>
      <c r="BD511" s="17">
        <v>2.7397452236207601E-2</v>
      </c>
      <c r="BE511" s="17"/>
      <c r="BF511" s="17">
        <v>2.8282699734357999E-2</v>
      </c>
      <c r="BG511" s="17">
        <v>1.99215852087485E-2</v>
      </c>
      <c r="BH511" s="17">
        <v>3.4126778289474503E-2</v>
      </c>
      <c r="BI511" s="17">
        <v>2.0313936464702299E-2</v>
      </c>
      <c r="BJ511" s="17"/>
      <c r="BK511" s="17">
        <v>5.6728217614446803E-2</v>
      </c>
      <c r="BL511" s="17">
        <v>3.0514748452761E-2</v>
      </c>
      <c r="BM511" s="17">
        <v>2.4201215938720301E-2</v>
      </c>
      <c r="BN511" s="17">
        <v>2.0565359584655201E-2</v>
      </c>
      <c r="BO511" s="17">
        <v>2.3562004497390501E-2</v>
      </c>
      <c r="BP511" s="17"/>
      <c r="BQ511" s="17">
        <v>2.2278613005586301E-2</v>
      </c>
      <c r="BR511" s="17">
        <v>2.8500719738706201E-2</v>
      </c>
      <c r="BS511" s="17"/>
      <c r="BT511" s="17">
        <v>1.6630649707137599E-2</v>
      </c>
      <c r="BU511" s="17">
        <v>2.6288181871296199E-2</v>
      </c>
      <c r="BV511" s="17">
        <v>5.3265122946062102E-2</v>
      </c>
      <c r="BW511" s="17">
        <v>3.0570674878532701E-2</v>
      </c>
      <c r="BX511" s="17">
        <v>2.79069590070695E-2</v>
      </c>
      <c r="BY511" s="17">
        <v>2.0263485895546999E-2</v>
      </c>
    </row>
    <row r="512" spans="2:77" x14ac:dyDescent="0.35">
      <c r="B512" t="s">
        <v>145</v>
      </c>
      <c r="C512" s="17">
        <v>4.6222237139222203E-2</v>
      </c>
      <c r="D512" s="17">
        <v>3.5287020231865397E-2</v>
      </c>
      <c r="E512" s="17">
        <v>5.6635741782410098E-2</v>
      </c>
      <c r="F512" s="17"/>
      <c r="G512" s="17">
        <v>7.6842426915788201E-2</v>
      </c>
      <c r="H512" s="17">
        <v>7.3529829163797994E-2</v>
      </c>
      <c r="I512" s="17">
        <v>4.0457210218392797E-2</v>
      </c>
      <c r="J512" s="17">
        <v>5.6555268169270402E-2</v>
      </c>
      <c r="K512" s="17">
        <v>1.7608891110207001E-2</v>
      </c>
      <c r="L512" s="17">
        <v>1.90923082600854E-2</v>
      </c>
      <c r="M512" s="17"/>
      <c r="N512" s="17">
        <v>3.27103619095113E-2</v>
      </c>
      <c r="O512" s="17">
        <v>5.0393375492347403E-2</v>
      </c>
      <c r="P512" s="17">
        <v>4.5429849151537499E-2</v>
      </c>
      <c r="Q512" s="17">
        <v>5.783458281566E-2</v>
      </c>
      <c r="R512" s="17"/>
      <c r="S512" s="17">
        <v>4.8072705862244401E-2</v>
      </c>
      <c r="T512" s="17">
        <v>4.4731673133863198E-2</v>
      </c>
      <c r="U512" s="17">
        <v>5.6002331613340901E-2</v>
      </c>
      <c r="V512" s="17">
        <v>6.18706049055191E-2</v>
      </c>
      <c r="W512" s="17">
        <v>3.0424266386928502E-2</v>
      </c>
      <c r="X512" s="17">
        <v>4.37047239489603E-2</v>
      </c>
      <c r="Y512" s="17">
        <v>3.6361696180223897E-2</v>
      </c>
      <c r="Z512" s="17">
        <v>4.8449705410017301E-2</v>
      </c>
      <c r="AA512" s="17">
        <v>3.6734921651517503E-2</v>
      </c>
      <c r="AB512" s="17">
        <v>4.5989030389482398E-2</v>
      </c>
      <c r="AC512" s="17">
        <v>4.5362700653816999E-2</v>
      </c>
      <c r="AD512" s="17">
        <v>7.5781291633990194E-2</v>
      </c>
      <c r="AE512" s="17"/>
      <c r="AF512" s="17">
        <v>2.63309637700068E-2</v>
      </c>
      <c r="AG512" s="17">
        <v>4.0973257012199497E-2</v>
      </c>
      <c r="AH512" s="17">
        <v>7.2450482308837605E-2</v>
      </c>
      <c r="AI512" s="17"/>
      <c r="AJ512" s="17">
        <v>1.6369019306669699E-2</v>
      </c>
      <c r="AK512" s="17">
        <v>4.8493691379255299E-2</v>
      </c>
      <c r="AL512" s="17">
        <v>3.1330993046932903E-2</v>
      </c>
      <c r="AM512" s="17">
        <v>1.3911771599204301E-2</v>
      </c>
      <c r="AN512" s="17">
        <v>8.7662220845569197E-2</v>
      </c>
      <c r="AO512" s="17"/>
      <c r="AP512" s="17">
        <v>1.7301135401366099E-2</v>
      </c>
      <c r="AQ512" s="17">
        <v>4.6741638311347797E-2</v>
      </c>
      <c r="AR512" s="17">
        <v>3.7146889126409302E-2</v>
      </c>
      <c r="AS512" s="17"/>
      <c r="AT512" s="17">
        <v>3.64460932805502E-2</v>
      </c>
      <c r="AU512" s="17">
        <v>6.0103468581763499E-2</v>
      </c>
      <c r="AV512" s="17">
        <v>4.6036826089574198E-2</v>
      </c>
      <c r="AW512" s="17">
        <v>3.39373361614978E-2</v>
      </c>
      <c r="AX512" s="17">
        <v>0.10099966268176599</v>
      </c>
      <c r="AY512" s="17"/>
      <c r="AZ512" s="17">
        <v>3.4701408874515602E-2</v>
      </c>
      <c r="BA512" s="17">
        <v>6.0854625770053197E-2</v>
      </c>
      <c r="BB512" s="17">
        <v>0.101434130620443</v>
      </c>
      <c r="BC512" s="17">
        <v>1.5644504964969101E-2</v>
      </c>
      <c r="BD512" s="17">
        <v>9.9064295415692796E-2</v>
      </c>
      <c r="BE512" s="17"/>
      <c r="BF512" s="17">
        <v>6.2924475556516604E-2</v>
      </c>
      <c r="BG512" s="17">
        <v>4.1430346475411203E-2</v>
      </c>
      <c r="BH512" s="17">
        <v>2.70754711463916E-2</v>
      </c>
      <c r="BI512" s="17">
        <v>3.4438036026720201E-2</v>
      </c>
      <c r="BJ512" s="17"/>
      <c r="BK512" s="17">
        <v>6.4192098667702494E-2</v>
      </c>
      <c r="BL512" s="17">
        <v>6.20927224575279E-2</v>
      </c>
      <c r="BM512" s="17">
        <v>5.22633721449169E-2</v>
      </c>
      <c r="BN512" s="17">
        <v>3.3316772718690199E-2</v>
      </c>
      <c r="BO512" s="17">
        <v>3.6086295282428599E-2</v>
      </c>
      <c r="BP512" s="17"/>
      <c r="BQ512" s="17">
        <v>3.2481775542556497E-2</v>
      </c>
      <c r="BR512" s="17">
        <v>6.4832580083976105E-2</v>
      </c>
      <c r="BS512" s="17"/>
      <c r="BT512" s="17">
        <v>2.7649077570124799E-2</v>
      </c>
      <c r="BU512" s="17">
        <v>4.0158960929813602E-2</v>
      </c>
      <c r="BV512" s="17">
        <v>4.7391476172460499E-2</v>
      </c>
      <c r="BW512" s="17">
        <v>4.5448714298224099E-2</v>
      </c>
      <c r="BX512" s="17">
        <v>5.8800476853229297E-2</v>
      </c>
      <c r="BY512" s="17">
        <v>0.193588666869456</v>
      </c>
    </row>
    <row r="513" spans="2:77" x14ac:dyDescent="0.35">
      <c r="B513" t="s">
        <v>262</v>
      </c>
      <c r="C513" s="17">
        <v>0.73799734277237194</v>
      </c>
      <c r="D513" s="17">
        <v>0.74346186554837701</v>
      </c>
      <c r="E513" s="17">
        <v>0.73404014669764295</v>
      </c>
      <c r="F513" s="17"/>
      <c r="G513" s="17">
        <v>0.51218512349385303</v>
      </c>
      <c r="H513" s="17">
        <v>0.61974474706903504</v>
      </c>
      <c r="I513" s="17">
        <v>0.707892830843594</v>
      </c>
      <c r="J513" s="17">
        <v>0.78004910444088404</v>
      </c>
      <c r="K513" s="17">
        <v>0.85939380511558106</v>
      </c>
      <c r="L513" s="17">
        <v>0.89323188033885703</v>
      </c>
      <c r="M513" s="17"/>
      <c r="N513" s="17">
        <v>0.74557483794039403</v>
      </c>
      <c r="O513" s="17">
        <v>0.74491217367330698</v>
      </c>
      <c r="P513" s="17">
        <v>0.737233012912481</v>
      </c>
      <c r="Q513" s="17">
        <v>0.71960373771554897</v>
      </c>
      <c r="R513" s="17"/>
      <c r="S513" s="17">
        <v>0.67347071763861499</v>
      </c>
      <c r="T513" s="17">
        <v>0.78694621104592899</v>
      </c>
      <c r="U513" s="17">
        <v>0.72249484056555502</v>
      </c>
      <c r="V513" s="17">
        <v>0.74354110969743403</v>
      </c>
      <c r="W513" s="17">
        <v>0.76677170274834605</v>
      </c>
      <c r="X513" s="17">
        <v>0.74257312662349095</v>
      </c>
      <c r="Y513" s="17">
        <v>0.77461615431377395</v>
      </c>
      <c r="Z513" s="17">
        <v>0.74184373140909399</v>
      </c>
      <c r="AA513" s="17">
        <v>0.75650343440897205</v>
      </c>
      <c r="AB513" s="17">
        <v>0.68444118803734</v>
      </c>
      <c r="AC513" s="17">
        <v>0.80563462927802099</v>
      </c>
      <c r="AD513" s="17">
        <v>0.64808436940200898</v>
      </c>
      <c r="AE513" s="17"/>
      <c r="AF513" s="17">
        <v>0.85840792354454598</v>
      </c>
      <c r="AG513" s="17">
        <v>0.71554435565832197</v>
      </c>
      <c r="AH513" s="17">
        <v>0.64115670194923002</v>
      </c>
      <c r="AI513" s="17"/>
      <c r="AJ513" s="17">
        <v>0.86165856228118498</v>
      </c>
      <c r="AK513" s="17">
        <v>0.67649419349217199</v>
      </c>
      <c r="AL513" s="17">
        <v>0.76521651101410904</v>
      </c>
      <c r="AM513" s="17">
        <v>0.86613771904234405</v>
      </c>
      <c r="AN513" s="17">
        <v>0.64075657051602697</v>
      </c>
      <c r="AO513" s="17"/>
      <c r="AP513" s="17">
        <v>0.81343291412622598</v>
      </c>
      <c r="AQ513" s="17">
        <v>0.70584811903924405</v>
      </c>
      <c r="AR513" s="17">
        <v>0.72280741579943397</v>
      </c>
      <c r="AS513" s="17"/>
      <c r="AT513" s="17">
        <v>0.80635756146089599</v>
      </c>
      <c r="AU513" s="17">
        <v>0.70072018747092601</v>
      </c>
      <c r="AV513" s="17">
        <v>0.70097311311129495</v>
      </c>
      <c r="AW513" s="17">
        <v>0.72689082556422802</v>
      </c>
      <c r="AX513" s="17">
        <v>0.60366057776114401</v>
      </c>
      <c r="AY513" s="17"/>
      <c r="AZ513" s="17">
        <v>0.72607471127602397</v>
      </c>
      <c r="BA513" s="17">
        <v>0.67700314714927901</v>
      </c>
      <c r="BB513" s="17">
        <v>0.49903466427734</v>
      </c>
      <c r="BC513" s="17">
        <v>0.89898275083554302</v>
      </c>
      <c r="BD513" s="17">
        <v>0.68644599687663599</v>
      </c>
      <c r="BE513" s="17"/>
      <c r="BF513" s="17">
        <v>0.72415457411416995</v>
      </c>
      <c r="BG513" s="17">
        <v>0.74489012652146602</v>
      </c>
      <c r="BH513" s="17">
        <v>0.743806292723042</v>
      </c>
      <c r="BI513" s="17">
        <v>0.76167889970513802</v>
      </c>
      <c r="BJ513" s="17"/>
      <c r="BK513" s="17">
        <v>0.68210157943356198</v>
      </c>
      <c r="BL513" s="17">
        <v>0.68669116023088606</v>
      </c>
      <c r="BM513" s="17">
        <v>0.73642713759332101</v>
      </c>
      <c r="BN513" s="17">
        <v>0.77381301708500505</v>
      </c>
      <c r="BO513" s="17">
        <v>0.70642989334080797</v>
      </c>
      <c r="BP513" s="17"/>
      <c r="BQ513" s="17">
        <v>0.79305121863644601</v>
      </c>
      <c r="BR513" s="17">
        <v>0.66343132451597298</v>
      </c>
      <c r="BS513" s="17"/>
      <c r="BT513" s="17">
        <v>0.81649222854398995</v>
      </c>
      <c r="BU513" s="17">
        <v>0.73298169932325696</v>
      </c>
      <c r="BV513" s="17">
        <v>0.65243614203742695</v>
      </c>
      <c r="BW513" s="17">
        <v>0.73156017681238605</v>
      </c>
      <c r="BX513" s="17">
        <v>0.668140598404109</v>
      </c>
      <c r="BY513" s="17">
        <v>0.53660942673870504</v>
      </c>
    </row>
    <row r="514" spans="2:77" x14ac:dyDescent="0.35">
      <c r="B514" t="s">
        <v>263</v>
      </c>
      <c r="C514" s="17">
        <v>7.2871866489795198E-2</v>
      </c>
      <c r="D514" s="17">
        <v>7.1908690629452099E-2</v>
      </c>
      <c r="E514" s="17">
        <v>7.2379461634803299E-2</v>
      </c>
      <c r="F514" s="17"/>
      <c r="G514" s="17">
        <v>0.17019960313212401</v>
      </c>
      <c r="H514" s="17">
        <v>0.108415239528014</v>
      </c>
      <c r="I514" s="17">
        <v>8.1216365601224097E-2</v>
      </c>
      <c r="J514" s="17">
        <v>4.73739661113027E-2</v>
      </c>
      <c r="K514" s="17">
        <v>3.0298930565997799E-2</v>
      </c>
      <c r="L514" s="17">
        <v>2.16950980245935E-2</v>
      </c>
      <c r="M514" s="17"/>
      <c r="N514" s="17">
        <v>6.86123260156212E-2</v>
      </c>
      <c r="O514" s="17">
        <v>7.0147318024561894E-2</v>
      </c>
      <c r="P514" s="17">
        <v>8.6499273625552903E-2</v>
      </c>
      <c r="Q514" s="17">
        <v>6.9333354751856494E-2</v>
      </c>
      <c r="R514" s="17"/>
      <c r="S514" s="17">
        <v>9.8677019835978805E-2</v>
      </c>
      <c r="T514" s="17">
        <v>5.13461658640329E-2</v>
      </c>
      <c r="U514" s="17">
        <v>6.1316600498132798E-2</v>
      </c>
      <c r="V514" s="17">
        <v>6.1227669214873E-2</v>
      </c>
      <c r="W514" s="17">
        <v>8.7137008720615E-2</v>
      </c>
      <c r="X514" s="17">
        <v>7.1203165850427297E-2</v>
      </c>
      <c r="Y514" s="17">
        <v>6.5584187514356795E-2</v>
      </c>
      <c r="Z514" s="17">
        <v>6.0613211680264303E-2</v>
      </c>
      <c r="AA514" s="17">
        <v>7.9618237462559305E-2</v>
      </c>
      <c r="AB514" s="17">
        <v>9.7671722828649304E-2</v>
      </c>
      <c r="AC514" s="17">
        <v>3.7233550548368799E-2</v>
      </c>
      <c r="AD514" s="17">
        <v>7.9076909264118603E-2</v>
      </c>
      <c r="AE514" s="17"/>
      <c r="AF514" s="17">
        <v>3.6978816298129602E-2</v>
      </c>
      <c r="AG514" s="17">
        <v>8.6650116560077595E-2</v>
      </c>
      <c r="AH514" s="17">
        <v>6.9225738257397001E-2</v>
      </c>
      <c r="AI514" s="17"/>
      <c r="AJ514" s="17">
        <v>3.7785099844470899E-2</v>
      </c>
      <c r="AK514" s="17">
        <v>0.104142128670505</v>
      </c>
      <c r="AL514" s="17">
        <v>6.28593573894419E-2</v>
      </c>
      <c r="AM514" s="17">
        <v>5.5549603354977203E-2</v>
      </c>
      <c r="AN514" s="17">
        <v>6.6152380888587298E-2</v>
      </c>
      <c r="AO514" s="17"/>
      <c r="AP514" s="17">
        <v>4.9661319795393503E-2</v>
      </c>
      <c r="AQ514" s="17">
        <v>8.6833762889205204E-2</v>
      </c>
      <c r="AR514" s="17">
        <v>6.07419423858764E-2</v>
      </c>
      <c r="AS514" s="17"/>
      <c r="AT514" s="17">
        <v>4.5504942796832697E-2</v>
      </c>
      <c r="AU514" s="17">
        <v>9.3821601745970706E-2</v>
      </c>
      <c r="AV514" s="17">
        <v>7.3975963139191497E-2</v>
      </c>
      <c r="AW514" s="17">
        <v>9.7129290585180605E-2</v>
      </c>
      <c r="AX514" s="17">
        <v>6.2704955890381803E-2</v>
      </c>
      <c r="AY514" s="17"/>
      <c r="AZ514" s="17">
        <v>8.6146356761609699E-2</v>
      </c>
      <c r="BA514" s="17">
        <v>7.2902694718122996E-2</v>
      </c>
      <c r="BB514" s="17">
        <v>0.17705088723374601</v>
      </c>
      <c r="BC514" s="17">
        <v>2.2938683155005E-2</v>
      </c>
      <c r="BD514" s="17">
        <v>6.8233273978803202E-2</v>
      </c>
      <c r="BE514" s="17"/>
      <c r="BF514" s="17">
        <v>6.2366563309907697E-2</v>
      </c>
      <c r="BG514" s="17">
        <v>6.7130646989707707E-2</v>
      </c>
      <c r="BH514" s="17">
        <v>8.6704261329100404E-2</v>
      </c>
      <c r="BI514" s="17">
        <v>8.0361376886556701E-2</v>
      </c>
      <c r="BJ514" s="17"/>
      <c r="BK514" s="17">
        <v>7.6171354480210202E-2</v>
      </c>
      <c r="BL514" s="17">
        <v>8.7616489088605004E-2</v>
      </c>
      <c r="BM514" s="17">
        <v>7.6113855435294003E-2</v>
      </c>
      <c r="BN514" s="17">
        <v>5.8518013380534098E-2</v>
      </c>
      <c r="BO514" s="17">
        <v>9.3537614981409001E-2</v>
      </c>
      <c r="BP514" s="17"/>
      <c r="BQ514" s="17">
        <v>5.6541103130186898E-2</v>
      </c>
      <c r="BR514" s="17">
        <v>9.4990563487986596E-2</v>
      </c>
      <c r="BS514" s="17"/>
      <c r="BT514" s="17">
        <v>4.79961581982499E-2</v>
      </c>
      <c r="BU514" s="17">
        <v>7.7318211391696104E-2</v>
      </c>
      <c r="BV514" s="17">
        <v>0.110187201676005</v>
      </c>
      <c r="BW514" s="17">
        <v>8.1313307288549005E-2</v>
      </c>
      <c r="BX514" s="17">
        <v>9.3700364548278098E-2</v>
      </c>
      <c r="BY514" s="17">
        <v>8.6669268898205407E-2</v>
      </c>
    </row>
    <row r="515" spans="2:77" x14ac:dyDescent="0.35">
      <c r="B515" t="s">
        <v>148</v>
      </c>
      <c r="C515" s="17">
        <v>0.66512547628257701</v>
      </c>
      <c r="D515" s="17">
        <v>0.67155317491892497</v>
      </c>
      <c r="E515" s="17">
        <v>0.66166068506284004</v>
      </c>
      <c r="F515" s="17"/>
      <c r="G515" s="17">
        <v>0.34198552036172902</v>
      </c>
      <c r="H515" s="17">
        <v>0.51132950754102102</v>
      </c>
      <c r="I515" s="17">
        <v>0.62667646524236997</v>
      </c>
      <c r="J515" s="17">
        <v>0.73267513832958098</v>
      </c>
      <c r="K515" s="17">
        <v>0.82909487454958297</v>
      </c>
      <c r="L515" s="17">
        <v>0.87153678231426401</v>
      </c>
      <c r="M515" s="17"/>
      <c r="N515" s="17">
        <v>0.67696251192477197</v>
      </c>
      <c r="O515" s="17">
        <v>0.674764855648745</v>
      </c>
      <c r="P515" s="17">
        <v>0.65073373928692801</v>
      </c>
      <c r="Q515" s="17">
        <v>0.650270382963692</v>
      </c>
      <c r="R515" s="17"/>
      <c r="S515" s="17">
        <v>0.57479369780263601</v>
      </c>
      <c r="T515" s="17">
        <v>0.73560004518189603</v>
      </c>
      <c r="U515" s="17">
        <v>0.66117824006742199</v>
      </c>
      <c r="V515" s="17">
        <v>0.68231344048256104</v>
      </c>
      <c r="W515" s="17">
        <v>0.67963469402773102</v>
      </c>
      <c r="X515" s="17">
        <v>0.67136996077306299</v>
      </c>
      <c r="Y515" s="17">
        <v>0.70903196679941805</v>
      </c>
      <c r="Z515" s="17">
        <v>0.68123051972882998</v>
      </c>
      <c r="AA515" s="17">
        <v>0.67688519694641203</v>
      </c>
      <c r="AB515" s="17">
        <v>0.586769465208691</v>
      </c>
      <c r="AC515" s="17">
        <v>0.76840107872965202</v>
      </c>
      <c r="AD515" s="17">
        <v>0.56900746013789005</v>
      </c>
      <c r="AE515" s="17"/>
      <c r="AF515" s="17">
        <v>0.82142910724641605</v>
      </c>
      <c r="AG515" s="17">
        <v>0.62889423909824405</v>
      </c>
      <c r="AH515" s="17">
        <v>0.57193096369183305</v>
      </c>
      <c r="AI515" s="17"/>
      <c r="AJ515" s="17">
        <v>0.823873462436714</v>
      </c>
      <c r="AK515" s="17">
        <v>0.57235206482166701</v>
      </c>
      <c r="AL515" s="17">
        <v>0.702357153624667</v>
      </c>
      <c r="AM515" s="17">
        <v>0.81058811568736699</v>
      </c>
      <c r="AN515" s="17">
        <v>0.57460418962743898</v>
      </c>
      <c r="AO515" s="17"/>
      <c r="AP515" s="17">
        <v>0.76377159433083197</v>
      </c>
      <c r="AQ515" s="17">
        <v>0.61901435615003897</v>
      </c>
      <c r="AR515" s="17">
        <v>0.66206547341355704</v>
      </c>
      <c r="AS515" s="17"/>
      <c r="AT515" s="17">
        <v>0.76085261866406295</v>
      </c>
      <c r="AU515" s="17">
        <v>0.60689858572495503</v>
      </c>
      <c r="AV515" s="17">
        <v>0.62699714997210299</v>
      </c>
      <c r="AW515" s="17">
        <v>0.62976153497904797</v>
      </c>
      <c r="AX515" s="17">
        <v>0.54095562187076296</v>
      </c>
      <c r="AY515" s="17"/>
      <c r="AZ515" s="17">
        <v>0.63992835451441399</v>
      </c>
      <c r="BA515" s="17">
        <v>0.60410045243115595</v>
      </c>
      <c r="BB515" s="17">
        <v>0.32198377704359299</v>
      </c>
      <c r="BC515" s="17">
        <v>0.876044067680538</v>
      </c>
      <c r="BD515" s="17">
        <v>0.61821272289783302</v>
      </c>
      <c r="BE515" s="17"/>
      <c r="BF515" s="17">
        <v>0.66178801080426197</v>
      </c>
      <c r="BG515" s="17">
        <v>0.67775947953175897</v>
      </c>
      <c r="BH515" s="17">
        <v>0.65710203139394197</v>
      </c>
      <c r="BI515" s="17">
        <v>0.68131752281858105</v>
      </c>
      <c r="BJ515" s="17"/>
      <c r="BK515" s="17">
        <v>0.60593022495335103</v>
      </c>
      <c r="BL515" s="17">
        <v>0.59907467114228097</v>
      </c>
      <c r="BM515" s="17">
        <v>0.66031328215802698</v>
      </c>
      <c r="BN515" s="17">
        <v>0.71529500370447097</v>
      </c>
      <c r="BO515" s="17">
        <v>0.61289227835939897</v>
      </c>
      <c r="BP515" s="17"/>
      <c r="BQ515" s="17">
        <v>0.736510115506259</v>
      </c>
      <c r="BR515" s="17">
        <v>0.56844076102798602</v>
      </c>
      <c r="BS515" s="17"/>
      <c r="BT515" s="17">
        <v>0.76849607034574097</v>
      </c>
      <c r="BU515" s="17">
        <v>0.65566348793156104</v>
      </c>
      <c r="BV515" s="17">
        <v>0.54224894036142202</v>
      </c>
      <c r="BW515" s="17">
        <v>0.65024686952383703</v>
      </c>
      <c r="BX515" s="17">
        <v>0.57444023385583098</v>
      </c>
      <c r="BY515" s="17">
        <v>0.44994015784049901</v>
      </c>
    </row>
    <row r="516" spans="2:77" x14ac:dyDescent="0.35">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row>
    <row r="517" spans="2:77" x14ac:dyDescent="0.35">
      <c r="B517" s="6" t="s">
        <v>269</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row>
    <row r="518" spans="2:77" x14ac:dyDescent="0.35">
      <c r="B518" s="24" t="s">
        <v>94</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row>
    <row r="519" spans="2:77" x14ac:dyDescent="0.35">
      <c r="B519" t="s">
        <v>257</v>
      </c>
      <c r="C519" s="17">
        <v>0.33750582003178398</v>
      </c>
      <c r="D519" s="17">
        <v>0.36435184641793</v>
      </c>
      <c r="E519" s="17">
        <v>0.30900373498529199</v>
      </c>
      <c r="F519" s="17"/>
      <c r="G519" s="17">
        <v>0.297027869999687</v>
      </c>
      <c r="H519" s="17">
        <v>0.33102687780728002</v>
      </c>
      <c r="I519" s="17">
        <v>0.3218107150299</v>
      </c>
      <c r="J519" s="17">
        <v>0.367927875676476</v>
      </c>
      <c r="K519" s="17">
        <v>0.34773062898915502</v>
      </c>
      <c r="L519" s="17">
        <v>0.35084193266651698</v>
      </c>
      <c r="M519" s="17"/>
      <c r="N519" s="17">
        <v>0.367717626629328</v>
      </c>
      <c r="O519" s="17">
        <v>0.33693985091621098</v>
      </c>
      <c r="P519" s="17">
        <v>0.33843332988693198</v>
      </c>
      <c r="Q519" s="17">
        <v>0.30528280823415399</v>
      </c>
      <c r="R519" s="17"/>
      <c r="S519" s="17">
        <v>0.31997847254710698</v>
      </c>
      <c r="T519" s="17">
        <v>0.35079897871687599</v>
      </c>
      <c r="U519" s="17">
        <v>0.29839134885813501</v>
      </c>
      <c r="V519" s="17">
        <v>0.30709529457956503</v>
      </c>
      <c r="W519" s="17">
        <v>0.30950718226129997</v>
      </c>
      <c r="X519" s="17">
        <v>0.33923776097052899</v>
      </c>
      <c r="Y519" s="17">
        <v>0.37232527215604699</v>
      </c>
      <c r="Z519" s="17">
        <v>0.35683962718791601</v>
      </c>
      <c r="AA519" s="17">
        <v>0.364049464169792</v>
      </c>
      <c r="AB519" s="17">
        <v>0.33481255890243899</v>
      </c>
      <c r="AC519" s="17">
        <v>0.362549810023436</v>
      </c>
      <c r="AD519" s="17">
        <v>0.36810055413255299</v>
      </c>
      <c r="AE519" s="17"/>
      <c r="AF519" s="17">
        <v>0.33069472235492697</v>
      </c>
      <c r="AG519" s="17">
        <v>0.36231921903097403</v>
      </c>
      <c r="AH519" s="17">
        <v>0.303447194915133</v>
      </c>
      <c r="AI519" s="17"/>
      <c r="AJ519" s="17">
        <v>0.31110797360932901</v>
      </c>
      <c r="AK519" s="17">
        <v>0.39376415790211</v>
      </c>
      <c r="AL519" s="17">
        <v>0.36924333155288802</v>
      </c>
      <c r="AM519" s="17">
        <v>0.27347696809312599</v>
      </c>
      <c r="AN519" s="17">
        <v>0.26290767391442599</v>
      </c>
      <c r="AO519" s="17"/>
      <c r="AP519" s="17">
        <v>0.29273284274049499</v>
      </c>
      <c r="AQ519" s="17">
        <v>0.39308284830746998</v>
      </c>
      <c r="AR519" s="17">
        <v>0.39016743855021302</v>
      </c>
      <c r="AS519" s="17"/>
      <c r="AT519" s="17">
        <v>0.33287007775052602</v>
      </c>
      <c r="AU519" s="17">
        <v>0.31123358015619901</v>
      </c>
      <c r="AV519" s="17">
        <v>0.34198186959001098</v>
      </c>
      <c r="AW519" s="17">
        <v>0.38737244346727601</v>
      </c>
      <c r="AX519" s="17">
        <v>0.379023018865699</v>
      </c>
      <c r="AY519" s="17"/>
      <c r="AZ519" s="17">
        <v>0.35749337928017599</v>
      </c>
      <c r="BA519" s="17">
        <v>0.29805278359918302</v>
      </c>
      <c r="BB519" s="17">
        <v>0.282947858667979</v>
      </c>
      <c r="BC519" s="17">
        <v>0.350220587709133</v>
      </c>
      <c r="BD519" s="17">
        <v>0.31977372446394198</v>
      </c>
      <c r="BE519" s="17"/>
      <c r="BF519" s="17">
        <v>0.36514462545035697</v>
      </c>
      <c r="BG519" s="17">
        <v>0.31487769705045399</v>
      </c>
      <c r="BH519" s="17">
        <v>0.34870068285334999</v>
      </c>
      <c r="BI519" s="17">
        <v>0.36860063343291499</v>
      </c>
      <c r="BJ519" s="17"/>
      <c r="BK519" s="17">
        <v>0.440581378533562</v>
      </c>
      <c r="BL519" s="17">
        <v>0.36696880867357001</v>
      </c>
      <c r="BM519" s="17">
        <v>0.31249919515812402</v>
      </c>
      <c r="BN519" s="17">
        <v>0.33070391094483398</v>
      </c>
      <c r="BO519" s="17">
        <v>0.38871881862917101</v>
      </c>
      <c r="BP519" s="17"/>
      <c r="BQ519" s="17">
        <v>0.35657726854013899</v>
      </c>
      <c r="BR519" s="17">
        <v>0.31167508685759199</v>
      </c>
      <c r="BS519" s="17"/>
      <c r="BT519" s="17">
        <v>0.33638494219241999</v>
      </c>
      <c r="BU519" s="17">
        <v>0.332697640493679</v>
      </c>
      <c r="BV519" s="17">
        <v>0.332268781817118</v>
      </c>
      <c r="BW519" s="17">
        <v>0.38287551836439998</v>
      </c>
      <c r="BX519" s="17">
        <v>0.34348124687124998</v>
      </c>
      <c r="BY519" s="17">
        <v>0.282474960566171</v>
      </c>
    </row>
    <row r="520" spans="2:77" x14ac:dyDescent="0.35">
      <c r="B520" t="s">
        <v>258</v>
      </c>
      <c r="C520" s="17">
        <v>0.336391047221344</v>
      </c>
      <c r="D520" s="17">
        <v>0.32528848343132399</v>
      </c>
      <c r="E520" s="17">
        <v>0.34793857656611499</v>
      </c>
      <c r="F520" s="17"/>
      <c r="G520" s="17">
        <v>0.35744574776955002</v>
      </c>
      <c r="H520" s="17">
        <v>0.32394851181876699</v>
      </c>
      <c r="I520" s="17">
        <v>0.370295592162936</v>
      </c>
      <c r="J520" s="17">
        <v>0.31345594733752602</v>
      </c>
      <c r="K520" s="17">
        <v>0.33699372807793698</v>
      </c>
      <c r="L520" s="17">
        <v>0.323237738143687</v>
      </c>
      <c r="M520" s="17"/>
      <c r="N520" s="17">
        <v>0.33050864869505397</v>
      </c>
      <c r="O520" s="17">
        <v>0.33720188443868898</v>
      </c>
      <c r="P520" s="17">
        <v>0.31550973776826802</v>
      </c>
      <c r="Q520" s="17">
        <v>0.36088630662641502</v>
      </c>
      <c r="R520" s="17"/>
      <c r="S520" s="17">
        <v>0.35535972725631199</v>
      </c>
      <c r="T520" s="17">
        <v>0.32051349449898597</v>
      </c>
      <c r="U520" s="17">
        <v>0.352888000687194</v>
      </c>
      <c r="V520" s="17">
        <v>0.33688605181412201</v>
      </c>
      <c r="W520" s="17">
        <v>0.39547456946790999</v>
      </c>
      <c r="X520" s="17">
        <v>0.28458267889076</v>
      </c>
      <c r="Y520" s="17">
        <v>0.34065175453066399</v>
      </c>
      <c r="Z520" s="17">
        <v>0.36476272630612799</v>
      </c>
      <c r="AA520" s="17">
        <v>0.335058437406136</v>
      </c>
      <c r="AB520" s="17">
        <v>0.30721108465411301</v>
      </c>
      <c r="AC520" s="17">
        <v>0.35424797938981401</v>
      </c>
      <c r="AD520" s="17">
        <v>0.30221790419252198</v>
      </c>
      <c r="AE520" s="17"/>
      <c r="AF520" s="17">
        <v>0.32522282544435899</v>
      </c>
      <c r="AG520" s="17">
        <v>0.34689967911106501</v>
      </c>
      <c r="AH520" s="17">
        <v>0.32676506631672902</v>
      </c>
      <c r="AI520" s="17"/>
      <c r="AJ520" s="17">
        <v>0.32675541672855601</v>
      </c>
      <c r="AK520" s="17">
        <v>0.35792203230785502</v>
      </c>
      <c r="AL520" s="17">
        <v>0.374617054960517</v>
      </c>
      <c r="AM520" s="17">
        <v>0.277610288596913</v>
      </c>
      <c r="AN520" s="17">
        <v>0.31819420812881899</v>
      </c>
      <c r="AO520" s="17"/>
      <c r="AP520" s="17">
        <v>0.33604371245528702</v>
      </c>
      <c r="AQ520" s="17">
        <v>0.36154486349437698</v>
      </c>
      <c r="AR520" s="17">
        <v>0.34927731777565102</v>
      </c>
      <c r="AS520" s="17"/>
      <c r="AT520" s="17">
        <v>0.33220856771224</v>
      </c>
      <c r="AU520" s="17">
        <v>0.33602999030668401</v>
      </c>
      <c r="AV520" s="17">
        <v>0.33740106761222499</v>
      </c>
      <c r="AW520" s="17">
        <v>0.33499444840408699</v>
      </c>
      <c r="AX520" s="17">
        <v>0.32681076133280201</v>
      </c>
      <c r="AY520" s="17"/>
      <c r="AZ520" s="17">
        <v>0.33661355605615101</v>
      </c>
      <c r="BA520" s="17">
        <v>0.36004947370027401</v>
      </c>
      <c r="BB520" s="17">
        <v>0.38746290846974102</v>
      </c>
      <c r="BC520" s="17">
        <v>0.33074305244805302</v>
      </c>
      <c r="BD520" s="17">
        <v>0.298680899468793</v>
      </c>
      <c r="BE520" s="17"/>
      <c r="BF520" s="17">
        <v>0.32234291103149898</v>
      </c>
      <c r="BG520" s="17">
        <v>0.35785832166095199</v>
      </c>
      <c r="BH520" s="17">
        <v>0.34180385100876398</v>
      </c>
      <c r="BI520" s="17">
        <v>0.308527225348179</v>
      </c>
      <c r="BJ520" s="17"/>
      <c r="BK520" s="17">
        <v>0.24633381468599799</v>
      </c>
      <c r="BL520" s="17">
        <v>0.307847275110953</v>
      </c>
      <c r="BM520" s="17">
        <v>0.369206409512844</v>
      </c>
      <c r="BN520" s="17">
        <v>0.33950605072109902</v>
      </c>
      <c r="BO520" s="17">
        <v>0.25528281212734</v>
      </c>
      <c r="BP520" s="17"/>
      <c r="BQ520" s="17">
        <v>0.329768933736798</v>
      </c>
      <c r="BR520" s="17">
        <v>0.34536016387724899</v>
      </c>
      <c r="BS520" s="17"/>
      <c r="BT520" s="17">
        <v>0.329177032172978</v>
      </c>
      <c r="BU520" s="17">
        <v>0.36883221685668699</v>
      </c>
      <c r="BV520" s="17">
        <v>0.29034298222697902</v>
      </c>
      <c r="BW520" s="17">
        <v>0.30636372696271702</v>
      </c>
      <c r="BX520" s="17">
        <v>0.34119549137336103</v>
      </c>
      <c r="BY520" s="17">
        <v>0.33659884216184</v>
      </c>
    </row>
    <row r="521" spans="2:77" x14ac:dyDescent="0.35">
      <c r="B521" t="s">
        <v>259</v>
      </c>
      <c r="C521" s="17">
        <v>0.184851985451506</v>
      </c>
      <c r="D521" s="17">
        <v>0.184124023223879</v>
      </c>
      <c r="E521" s="17">
        <v>0.18675249640247599</v>
      </c>
      <c r="F521" s="17"/>
      <c r="G521" s="17">
        <v>0.201650294244927</v>
      </c>
      <c r="H521" s="17">
        <v>0.20655194069114899</v>
      </c>
      <c r="I521" s="17">
        <v>0.175850278889602</v>
      </c>
      <c r="J521" s="17">
        <v>0.177961771078849</v>
      </c>
      <c r="K521" s="17">
        <v>0.17562305384721799</v>
      </c>
      <c r="L521" s="17">
        <v>0.175152248154616</v>
      </c>
      <c r="M521" s="17"/>
      <c r="N521" s="17">
        <v>0.17298654556633</v>
      </c>
      <c r="O521" s="17">
        <v>0.17946254919600299</v>
      </c>
      <c r="P521" s="17">
        <v>0.2010739107956</v>
      </c>
      <c r="Q521" s="17">
        <v>0.18666542135387401</v>
      </c>
      <c r="R521" s="17"/>
      <c r="S521" s="17">
        <v>0.18088255354600899</v>
      </c>
      <c r="T521" s="17">
        <v>0.19486286007970799</v>
      </c>
      <c r="U521" s="17">
        <v>0.19436204578969099</v>
      </c>
      <c r="V521" s="17">
        <v>0.20007614756283701</v>
      </c>
      <c r="W521" s="17">
        <v>0.182398237225955</v>
      </c>
      <c r="X521" s="17">
        <v>0.25088515808891598</v>
      </c>
      <c r="Y521" s="17">
        <v>0.154676296678915</v>
      </c>
      <c r="Z521" s="17">
        <v>0.15219743724359999</v>
      </c>
      <c r="AA521" s="17">
        <v>0.17452158383935901</v>
      </c>
      <c r="AB521" s="17">
        <v>0.15562964593100201</v>
      </c>
      <c r="AC521" s="17">
        <v>0.16970441823976201</v>
      </c>
      <c r="AD521" s="17">
        <v>0.17117839994766701</v>
      </c>
      <c r="AE521" s="17"/>
      <c r="AF521" s="17">
        <v>0.18328076110111399</v>
      </c>
      <c r="AG521" s="17">
        <v>0.17743340489928999</v>
      </c>
      <c r="AH521" s="17">
        <v>0.227657293298133</v>
      </c>
      <c r="AI521" s="17"/>
      <c r="AJ521" s="17">
        <v>0.200767137919385</v>
      </c>
      <c r="AK521" s="17">
        <v>0.14851438696302</v>
      </c>
      <c r="AL521" s="17">
        <v>0.17565112254985699</v>
      </c>
      <c r="AM521" s="17">
        <v>0.17905381083348201</v>
      </c>
      <c r="AN521" s="17">
        <v>0.23094664107462501</v>
      </c>
      <c r="AO521" s="17"/>
      <c r="AP521" s="17">
        <v>0.203564994657256</v>
      </c>
      <c r="AQ521" s="17">
        <v>0.15528130627744899</v>
      </c>
      <c r="AR521" s="17">
        <v>0.19312046034635799</v>
      </c>
      <c r="AS521" s="17"/>
      <c r="AT521" s="17">
        <v>0.18869690110197099</v>
      </c>
      <c r="AU521" s="17">
        <v>0.18463851344466201</v>
      </c>
      <c r="AV521" s="17">
        <v>0.19066198246625801</v>
      </c>
      <c r="AW521" s="17">
        <v>0.16943329486934899</v>
      </c>
      <c r="AX521" s="17">
        <v>0.145124465973588</v>
      </c>
      <c r="AY521" s="17"/>
      <c r="AZ521" s="17">
        <v>0.176132653500056</v>
      </c>
      <c r="BA521" s="17">
        <v>0.20167053395315601</v>
      </c>
      <c r="BB521" s="17">
        <v>0.19088074240310701</v>
      </c>
      <c r="BC521" s="17">
        <v>0.17932105990248901</v>
      </c>
      <c r="BD521" s="17">
        <v>0.19606569782461999</v>
      </c>
      <c r="BE521" s="17"/>
      <c r="BF521" s="17">
        <v>0.17950783134138901</v>
      </c>
      <c r="BG521" s="17">
        <v>0.18908885968594299</v>
      </c>
      <c r="BH521" s="17">
        <v>0.16714731715651199</v>
      </c>
      <c r="BI521" s="17">
        <v>0.18576745437184</v>
      </c>
      <c r="BJ521" s="17"/>
      <c r="BK521" s="17">
        <v>0.17168893301160601</v>
      </c>
      <c r="BL521" s="17">
        <v>0.18560671458096201</v>
      </c>
      <c r="BM521" s="17">
        <v>0.184044516089274</v>
      </c>
      <c r="BN521" s="17">
        <v>0.18343937636395</v>
      </c>
      <c r="BO521" s="17">
        <v>0.20035304244409599</v>
      </c>
      <c r="BP521" s="17"/>
      <c r="BQ521" s="17">
        <v>0.17380023213630499</v>
      </c>
      <c r="BR521" s="17">
        <v>0.199820690679476</v>
      </c>
      <c r="BS521" s="17"/>
      <c r="BT521" s="17">
        <v>0.183316973193136</v>
      </c>
      <c r="BU521" s="17">
        <v>0.17221046153730901</v>
      </c>
      <c r="BV521" s="17">
        <v>0.21483372965137301</v>
      </c>
      <c r="BW521" s="17">
        <v>0.18635611210629799</v>
      </c>
      <c r="BX521" s="17">
        <v>0.19463024701053</v>
      </c>
      <c r="BY521" s="17">
        <v>0.14062161479271701</v>
      </c>
    </row>
    <row r="522" spans="2:77" x14ac:dyDescent="0.35">
      <c r="B522" t="s">
        <v>260</v>
      </c>
      <c r="C522" s="17">
        <v>4.54950465098218E-2</v>
      </c>
      <c r="D522" s="17">
        <v>4.8307649082230099E-2</v>
      </c>
      <c r="E522" s="17">
        <v>4.25085493079028E-2</v>
      </c>
      <c r="F522" s="17"/>
      <c r="G522" s="17">
        <v>4.48370500633955E-2</v>
      </c>
      <c r="H522" s="17">
        <v>4.7850072248557397E-2</v>
      </c>
      <c r="I522" s="17">
        <v>3.9727571311868298E-2</v>
      </c>
      <c r="J522" s="17">
        <v>3.63309086880865E-2</v>
      </c>
      <c r="K522" s="17">
        <v>4.4856659654224099E-2</v>
      </c>
      <c r="L522" s="17">
        <v>5.65819416746478E-2</v>
      </c>
      <c r="M522" s="17"/>
      <c r="N522" s="17">
        <v>4.88190076042486E-2</v>
      </c>
      <c r="O522" s="17">
        <v>4.3142393917253899E-2</v>
      </c>
      <c r="P522" s="17">
        <v>5.1467102945675303E-2</v>
      </c>
      <c r="Q522" s="17">
        <v>3.9728859202020003E-2</v>
      </c>
      <c r="R522" s="17"/>
      <c r="S522" s="17">
        <v>5.1019223622047499E-2</v>
      </c>
      <c r="T522" s="17">
        <v>4.1064005952261E-2</v>
      </c>
      <c r="U522" s="17">
        <v>5.7483826090566702E-2</v>
      </c>
      <c r="V522" s="17">
        <v>4.8391727770086899E-2</v>
      </c>
      <c r="W522" s="17">
        <v>3.3106414508630701E-2</v>
      </c>
      <c r="X522" s="17">
        <v>2.9182405540616199E-2</v>
      </c>
      <c r="Y522" s="17">
        <v>4.8687697190048798E-2</v>
      </c>
      <c r="Z522" s="17">
        <v>2.5400357165681502E-2</v>
      </c>
      <c r="AA522" s="17">
        <v>4.7924677427616198E-2</v>
      </c>
      <c r="AB522" s="17">
        <v>5.78421375213483E-2</v>
      </c>
      <c r="AC522" s="17">
        <v>3.8735386439681503E-2</v>
      </c>
      <c r="AD522" s="17">
        <v>5.9656464677049E-2</v>
      </c>
      <c r="AE522" s="17"/>
      <c r="AF522" s="17">
        <v>5.4780468547129001E-2</v>
      </c>
      <c r="AG522" s="17">
        <v>3.8452589169130399E-2</v>
      </c>
      <c r="AH522" s="17">
        <v>3.8172827372959101E-2</v>
      </c>
      <c r="AI522" s="17"/>
      <c r="AJ522" s="17">
        <v>6.0664537079263697E-2</v>
      </c>
      <c r="AK522" s="17">
        <v>3.7458069492488102E-2</v>
      </c>
      <c r="AL522" s="17">
        <v>3.96100367456068E-2</v>
      </c>
      <c r="AM522" s="17">
        <v>7.7337721854531097E-2</v>
      </c>
      <c r="AN522" s="17">
        <v>3.5112299505907801E-2</v>
      </c>
      <c r="AO522" s="17"/>
      <c r="AP522" s="17">
        <v>7.4720573072692406E-2</v>
      </c>
      <c r="AQ522" s="17">
        <v>3.0311991639392698E-2</v>
      </c>
      <c r="AR522" s="17">
        <v>3.0330092947314001E-2</v>
      </c>
      <c r="AS522" s="17"/>
      <c r="AT522" s="17">
        <v>4.6139912482369101E-2</v>
      </c>
      <c r="AU522" s="17">
        <v>4.8198232839766902E-2</v>
      </c>
      <c r="AV522" s="17">
        <v>4.4437741864290899E-2</v>
      </c>
      <c r="AW522" s="17">
        <v>4.3635592350577998E-2</v>
      </c>
      <c r="AX522" s="17">
        <v>5.5586504173859803E-2</v>
      </c>
      <c r="AY522" s="17"/>
      <c r="AZ522" s="17">
        <v>4.3692603622123398E-2</v>
      </c>
      <c r="BA522" s="17">
        <v>4.2010753801496097E-2</v>
      </c>
      <c r="BB522" s="17">
        <v>2.7620887160171598E-2</v>
      </c>
      <c r="BC522" s="17">
        <v>5.4856094980538998E-2</v>
      </c>
      <c r="BD522" s="17">
        <v>4.6591152999010198E-2</v>
      </c>
      <c r="BE522" s="17"/>
      <c r="BF522" s="17">
        <v>3.7540064076910497E-2</v>
      </c>
      <c r="BG522" s="17">
        <v>4.7125330111427402E-2</v>
      </c>
      <c r="BH522" s="17">
        <v>4.7070714933232803E-2</v>
      </c>
      <c r="BI522" s="17">
        <v>4.8309072651180403E-2</v>
      </c>
      <c r="BJ522" s="17"/>
      <c r="BK522" s="17">
        <v>4.1082718199850703E-2</v>
      </c>
      <c r="BL522" s="17">
        <v>4.25722015994206E-2</v>
      </c>
      <c r="BM522" s="17">
        <v>3.8061560182269E-2</v>
      </c>
      <c r="BN522" s="17">
        <v>5.4129476262454103E-2</v>
      </c>
      <c r="BO522" s="17">
        <v>4.9343015440804001E-2</v>
      </c>
      <c r="BP522" s="17"/>
      <c r="BQ522" s="17">
        <v>4.5688439914969597E-2</v>
      </c>
      <c r="BR522" s="17">
        <v>4.5233110797710897E-2</v>
      </c>
      <c r="BS522" s="17"/>
      <c r="BT522" s="17">
        <v>4.9563566873457303E-2</v>
      </c>
      <c r="BU522" s="17">
        <v>4.3999641155387702E-2</v>
      </c>
      <c r="BV522" s="17">
        <v>4.0129996382367597E-2</v>
      </c>
      <c r="BW522" s="17">
        <v>4.3796961843663197E-2</v>
      </c>
      <c r="BX522" s="17">
        <v>4.08783103241721E-2</v>
      </c>
      <c r="BY522" s="17">
        <v>5.8885377833901499E-2</v>
      </c>
    </row>
    <row r="523" spans="2:77" x14ac:dyDescent="0.35">
      <c r="B523" t="s">
        <v>261</v>
      </c>
      <c r="C523" s="17">
        <v>3.9708106446045999E-2</v>
      </c>
      <c r="D523" s="17">
        <v>4.5436362497623499E-2</v>
      </c>
      <c r="E523" s="17">
        <v>3.4364909419835499E-2</v>
      </c>
      <c r="F523" s="17"/>
      <c r="G523" s="17">
        <v>2.91948233680864E-2</v>
      </c>
      <c r="H523" s="17">
        <v>2.9674384954747099E-2</v>
      </c>
      <c r="I523" s="17">
        <v>2.6240538661986501E-2</v>
      </c>
      <c r="J523" s="17">
        <v>4.40239718225824E-2</v>
      </c>
      <c r="K523" s="17">
        <v>5.3832501644599302E-2</v>
      </c>
      <c r="L523" s="17">
        <v>5.27986580462017E-2</v>
      </c>
      <c r="M523" s="17"/>
      <c r="N523" s="17">
        <v>4.6134584324311702E-2</v>
      </c>
      <c r="O523" s="17">
        <v>4.0643258574578997E-2</v>
      </c>
      <c r="P523" s="17">
        <v>4.2316819692847299E-2</v>
      </c>
      <c r="Q523" s="17">
        <v>2.91459178260631E-2</v>
      </c>
      <c r="R523" s="17"/>
      <c r="S523" s="17">
        <v>4.8032864706491103E-2</v>
      </c>
      <c r="T523" s="17">
        <v>3.9746224697015303E-2</v>
      </c>
      <c r="U523" s="17">
        <v>4.9892414621027698E-2</v>
      </c>
      <c r="V523" s="17">
        <v>4.3781007913108301E-2</v>
      </c>
      <c r="W523" s="17">
        <v>4.2563768649046603E-2</v>
      </c>
      <c r="X523" s="17">
        <v>3.1084969074734702E-2</v>
      </c>
      <c r="Y523" s="17">
        <v>3.3829075204436301E-2</v>
      </c>
      <c r="Z523" s="17">
        <v>2.2263746825859999E-2</v>
      </c>
      <c r="AA523" s="17">
        <v>2.8819772440147499E-2</v>
      </c>
      <c r="AB523" s="17">
        <v>5.22968567529596E-2</v>
      </c>
      <c r="AC523" s="17">
        <v>4.1464203291686E-2</v>
      </c>
      <c r="AD523" s="17">
        <v>1.8587614399078699E-2</v>
      </c>
      <c r="AE523" s="17"/>
      <c r="AF523" s="17">
        <v>5.6621059782004997E-2</v>
      </c>
      <c r="AG523" s="17">
        <v>2.65114462244345E-2</v>
      </c>
      <c r="AH523" s="17">
        <v>3.3666691957669602E-2</v>
      </c>
      <c r="AI523" s="17"/>
      <c r="AJ523" s="17">
        <v>6.1093807376772898E-2</v>
      </c>
      <c r="AK523" s="17">
        <v>1.8295219681357701E-2</v>
      </c>
      <c r="AL523" s="17">
        <v>1.049031799771E-2</v>
      </c>
      <c r="AM523" s="17">
        <v>0.17249386214585599</v>
      </c>
      <c r="AN523" s="17">
        <v>3.8661872001080101E-2</v>
      </c>
      <c r="AO523" s="17"/>
      <c r="AP523" s="17">
        <v>5.6589474402667803E-2</v>
      </c>
      <c r="AQ523" s="17">
        <v>1.6409954551110498E-2</v>
      </c>
      <c r="AR523" s="17">
        <v>1.88073487186582E-2</v>
      </c>
      <c r="AS523" s="17"/>
      <c r="AT523" s="17">
        <v>3.8392978881051698E-2</v>
      </c>
      <c r="AU523" s="17">
        <v>4.80502377912514E-2</v>
      </c>
      <c r="AV523" s="17">
        <v>3.8428688412567899E-2</v>
      </c>
      <c r="AW523" s="17">
        <v>2.6327633060002499E-2</v>
      </c>
      <c r="AX523" s="17">
        <v>8.2666759367343301E-2</v>
      </c>
      <c r="AY523" s="17"/>
      <c r="AZ523" s="17">
        <v>4.3068573812629803E-2</v>
      </c>
      <c r="BA523" s="17">
        <v>2.4889448389035201E-2</v>
      </c>
      <c r="BB523" s="17">
        <v>2.3920209626607E-2</v>
      </c>
      <c r="BC523" s="17">
        <v>4.8592749712358198E-2</v>
      </c>
      <c r="BD523" s="17">
        <v>3.91796324108451E-2</v>
      </c>
      <c r="BE523" s="17"/>
      <c r="BF523" s="17">
        <v>3.41666101307379E-2</v>
      </c>
      <c r="BG523" s="17">
        <v>3.3864966092658301E-2</v>
      </c>
      <c r="BH523" s="17">
        <v>4.3414255731270598E-2</v>
      </c>
      <c r="BI523" s="17">
        <v>5.2751103887553399E-2</v>
      </c>
      <c r="BJ523" s="17"/>
      <c r="BK523" s="17">
        <v>3.84413409026289E-2</v>
      </c>
      <c r="BL523" s="17">
        <v>2.3528787442272801E-2</v>
      </c>
      <c r="BM523" s="17">
        <v>3.57102533035763E-2</v>
      </c>
      <c r="BN523" s="17">
        <v>4.41068726048717E-2</v>
      </c>
      <c r="BO523" s="17">
        <v>7.4765073394627707E-2</v>
      </c>
      <c r="BP523" s="17"/>
      <c r="BQ523" s="17">
        <v>4.1291305408021797E-2</v>
      </c>
      <c r="BR523" s="17">
        <v>3.7563791611725003E-2</v>
      </c>
      <c r="BS523" s="17"/>
      <c r="BT523" s="17">
        <v>5.88302671338524E-2</v>
      </c>
      <c r="BU523" s="17">
        <v>3.2633964315199299E-2</v>
      </c>
      <c r="BV523" s="17">
        <v>2.3262409426425601E-2</v>
      </c>
      <c r="BW523" s="17">
        <v>2.44418780870444E-2</v>
      </c>
      <c r="BX523" s="17">
        <v>2.6758750249259802E-2</v>
      </c>
      <c r="BY523" s="17">
        <v>1.9136852013990499E-2</v>
      </c>
    </row>
    <row r="524" spans="2:77" x14ac:dyDescent="0.35">
      <c r="B524" t="s">
        <v>145</v>
      </c>
      <c r="C524" s="17">
        <v>5.6047994339498003E-2</v>
      </c>
      <c r="D524" s="17">
        <v>3.2491635347013499E-2</v>
      </c>
      <c r="E524" s="17">
        <v>7.94317333183783E-2</v>
      </c>
      <c r="F524" s="17"/>
      <c r="G524" s="17">
        <v>6.9844214554354203E-2</v>
      </c>
      <c r="H524" s="17">
        <v>6.0948212479499803E-2</v>
      </c>
      <c r="I524" s="17">
        <v>6.6075303943707295E-2</v>
      </c>
      <c r="J524" s="17">
        <v>6.02995253964798E-2</v>
      </c>
      <c r="K524" s="17">
        <v>4.0963427786866902E-2</v>
      </c>
      <c r="L524" s="17">
        <v>4.13874813143301E-2</v>
      </c>
      <c r="M524" s="17"/>
      <c r="N524" s="17">
        <v>3.3833587180727702E-2</v>
      </c>
      <c r="O524" s="17">
        <v>6.2610062957264304E-2</v>
      </c>
      <c r="P524" s="17">
        <v>5.1199098910677102E-2</v>
      </c>
      <c r="Q524" s="17">
        <v>7.8290686757474498E-2</v>
      </c>
      <c r="R524" s="17"/>
      <c r="S524" s="17">
        <v>4.4727158322033299E-2</v>
      </c>
      <c r="T524" s="17">
        <v>5.30144360551539E-2</v>
      </c>
      <c r="U524" s="17">
        <v>4.6982363953385502E-2</v>
      </c>
      <c r="V524" s="17">
        <v>6.3769770360281294E-2</v>
      </c>
      <c r="W524" s="17">
        <v>3.6949827887157297E-2</v>
      </c>
      <c r="X524" s="17">
        <v>6.5027027434443899E-2</v>
      </c>
      <c r="Y524" s="17">
        <v>4.98299042398892E-2</v>
      </c>
      <c r="Z524" s="17">
        <v>7.8536105270814505E-2</v>
      </c>
      <c r="AA524" s="17">
        <v>4.9626064716949803E-2</v>
      </c>
      <c r="AB524" s="17">
        <v>9.2207716238137699E-2</v>
      </c>
      <c r="AC524" s="17">
        <v>3.3298202615620602E-2</v>
      </c>
      <c r="AD524" s="17">
        <v>8.0259062651129004E-2</v>
      </c>
      <c r="AE524" s="17"/>
      <c r="AF524" s="17">
        <v>4.9400162770465397E-2</v>
      </c>
      <c r="AG524" s="17">
        <v>4.8383661565105998E-2</v>
      </c>
      <c r="AH524" s="17">
        <v>7.0290926139376098E-2</v>
      </c>
      <c r="AI524" s="17"/>
      <c r="AJ524" s="17">
        <v>3.96111272866932E-2</v>
      </c>
      <c r="AK524" s="17">
        <v>4.4046133653168999E-2</v>
      </c>
      <c r="AL524" s="17">
        <v>3.0388136193421199E-2</v>
      </c>
      <c r="AM524" s="17">
        <v>2.0027348476092399E-2</v>
      </c>
      <c r="AN524" s="17">
        <v>0.11417730537514199</v>
      </c>
      <c r="AO524" s="17"/>
      <c r="AP524" s="17">
        <v>3.6348402671601797E-2</v>
      </c>
      <c r="AQ524" s="17">
        <v>4.3369035730200699E-2</v>
      </c>
      <c r="AR524" s="17">
        <v>1.8297341661806701E-2</v>
      </c>
      <c r="AS524" s="17"/>
      <c r="AT524" s="17">
        <v>6.1691562071841198E-2</v>
      </c>
      <c r="AU524" s="17">
        <v>7.1849445461436401E-2</v>
      </c>
      <c r="AV524" s="17">
        <v>4.7088650054647102E-2</v>
      </c>
      <c r="AW524" s="17">
        <v>3.8236587848708002E-2</v>
      </c>
      <c r="AX524" s="17">
        <v>1.0788490286708301E-2</v>
      </c>
      <c r="AY524" s="17"/>
      <c r="AZ524" s="17">
        <v>4.29992337288643E-2</v>
      </c>
      <c r="BA524" s="17">
        <v>7.3327006556854896E-2</v>
      </c>
      <c r="BB524" s="17">
        <v>8.7167393672394303E-2</v>
      </c>
      <c r="BC524" s="17">
        <v>3.6266455247426999E-2</v>
      </c>
      <c r="BD524" s="17">
        <v>9.9708892832789303E-2</v>
      </c>
      <c r="BE524" s="17"/>
      <c r="BF524" s="17">
        <v>6.1297957969105803E-2</v>
      </c>
      <c r="BG524" s="17">
        <v>5.71848253985663E-2</v>
      </c>
      <c r="BH524" s="17">
        <v>5.1863178316870602E-2</v>
      </c>
      <c r="BI524" s="17">
        <v>3.6044510308332299E-2</v>
      </c>
      <c r="BJ524" s="17"/>
      <c r="BK524" s="17">
        <v>6.18718146663539E-2</v>
      </c>
      <c r="BL524" s="17">
        <v>7.3476212592821305E-2</v>
      </c>
      <c r="BM524" s="17">
        <v>6.0478065753912701E-2</v>
      </c>
      <c r="BN524" s="17">
        <v>4.8114313102791198E-2</v>
      </c>
      <c r="BO524" s="17">
        <v>3.1537237963960803E-2</v>
      </c>
      <c r="BP524" s="17"/>
      <c r="BQ524" s="17">
        <v>5.2873820263766802E-2</v>
      </c>
      <c r="BR524" s="17">
        <v>6.03471561762473E-2</v>
      </c>
      <c r="BS524" s="17"/>
      <c r="BT524" s="17">
        <v>4.27272184341565E-2</v>
      </c>
      <c r="BU524" s="17">
        <v>4.9626075641738002E-2</v>
      </c>
      <c r="BV524" s="17">
        <v>9.9162100495736802E-2</v>
      </c>
      <c r="BW524" s="17">
        <v>5.6165802635877699E-2</v>
      </c>
      <c r="BX524" s="17">
        <v>5.3055954171427298E-2</v>
      </c>
      <c r="BY524" s="17">
        <v>0.16228235263137999</v>
      </c>
    </row>
    <row r="525" spans="2:77" x14ac:dyDescent="0.35">
      <c r="B525" t="s">
        <v>262</v>
      </c>
      <c r="C525" s="17">
        <v>0.67389686725312803</v>
      </c>
      <c r="D525" s="17">
        <v>0.68964032984925405</v>
      </c>
      <c r="E525" s="17">
        <v>0.65694231155140703</v>
      </c>
      <c r="F525" s="17"/>
      <c r="G525" s="17">
        <v>0.65447361776923696</v>
      </c>
      <c r="H525" s="17">
        <v>0.65497538962604596</v>
      </c>
      <c r="I525" s="17">
        <v>0.69210630719283595</v>
      </c>
      <c r="J525" s="17">
        <v>0.68138382301400202</v>
      </c>
      <c r="K525" s="17">
        <v>0.684724357067092</v>
      </c>
      <c r="L525" s="17">
        <v>0.67407967081020503</v>
      </c>
      <c r="M525" s="17"/>
      <c r="N525" s="17">
        <v>0.69822627532438197</v>
      </c>
      <c r="O525" s="17">
        <v>0.67414173535489996</v>
      </c>
      <c r="P525" s="17">
        <v>0.65394306765520005</v>
      </c>
      <c r="Q525" s="17">
        <v>0.66616911486056896</v>
      </c>
      <c r="R525" s="17"/>
      <c r="S525" s="17">
        <v>0.67533819980341903</v>
      </c>
      <c r="T525" s="17">
        <v>0.67131247321586096</v>
      </c>
      <c r="U525" s="17">
        <v>0.65127934954532996</v>
      </c>
      <c r="V525" s="17">
        <v>0.64398134639368698</v>
      </c>
      <c r="W525" s="17">
        <v>0.70498175172921096</v>
      </c>
      <c r="X525" s="17">
        <v>0.62382043986128899</v>
      </c>
      <c r="Y525" s="17">
        <v>0.71297702668671104</v>
      </c>
      <c r="Z525" s="17">
        <v>0.721602353494044</v>
      </c>
      <c r="AA525" s="17">
        <v>0.69910790157592795</v>
      </c>
      <c r="AB525" s="17">
        <v>0.64202364355655195</v>
      </c>
      <c r="AC525" s="17">
        <v>0.71679778941325001</v>
      </c>
      <c r="AD525" s="17">
        <v>0.67031845832507597</v>
      </c>
      <c r="AE525" s="17"/>
      <c r="AF525" s="17">
        <v>0.65591754779928602</v>
      </c>
      <c r="AG525" s="17">
        <v>0.70921889814203898</v>
      </c>
      <c r="AH525" s="17">
        <v>0.63021226123186203</v>
      </c>
      <c r="AI525" s="17"/>
      <c r="AJ525" s="17">
        <v>0.63786339033788497</v>
      </c>
      <c r="AK525" s="17">
        <v>0.75168619020996497</v>
      </c>
      <c r="AL525" s="17">
        <v>0.74386038651340503</v>
      </c>
      <c r="AM525" s="17">
        <v>0.551087256690039</v>
      </c>
      <c r="AN525" s="17">
        <v>0.58110188204324498</v>
      </c>
      <c r="AO525" s="17"/>
      <c r="AP525" s="17">
        <v>0.62877655519578202</v>
      </c>
      <c r="AQ525" s="17">
        <v>0.75462771180184696</v>
      </c>
      <c r="AR525" s="17">
        <v>0.73944475632586304</v>
      </c>
      <c r="AS525" s="17"/>
      <c r="AT525" s="17">
        <v>0.66507864546276696</v>
      </c>
      <c r="AU525" s="17">
        <v>0.64726357046288296</v>
      </c>
      <c r="AV525" s="17">
        <v>0.67938293720223597</v>
      </c>
      <c r="AW525" s="17">
        <v>0.72236689187136305</v>
      </c>
      <c r="AX525" s="17">
        <v>0.70583378019850096</v>
      </c>
      <c r="AY525" s="17"/>
      <c r="AZ525" s="17">
        <v>0.69410693533632595</v>
      </c>
      <c r="BA525" s="17">
        <v>0.65810225729945804</v>
      </c>
      <c r="BB525" s="17">
        <v>0.67041076713771997</v>
      </c>
      <c r="BC525" s="17">
        <v>0.68096364015718602</v>
      </c>
      <c r="BD525" s="17">
        <v>0.61845462393273498</v>
      </c>
      <c r="BE525" s="17"/>
      <c r="BF525" s="17">
        <v>0.68748753648185601</v>
      </c>
      <c r="BG525" s="17">
        <v>0.67273601871140498</v>
      </c>
      <c r="BH525" s="17">
        <v>0.69050453386211397</v>
      </c>
      <c r="BI525" s="17">
        <v>0.67712785878109405</v>
      </c>
      <c r="BJ525" s="17"/>
      <c r="BK525" s="17">
        <v>0.68691519321956096</v>
      </c>
      <c r="BL525" s="17">
        <v>0.67481608378452296</v>
      </c>
      <c r="BM525" s="17">
        <v>0.68170560467096797</v>
      </c>
      <c r="BN525" s="17">
        <v>0.67020996166593305</v>
      </c>
      <c r="BO525" s="17">
        <v>0.64400163075651196</v>
      </c>
      <c r="BP525" s="17"/>
      <c r="BQ525" s="17">
        <v>0.68634620227693699</v>
      </c>
      <c r="BR525" s="17">
        <v>0.65703525073484104</v>
      </c>
      <c r="BS525" s="17"/>
      <c r="BT525" s="17">
        <v>0.66556197436539799</v>
      </c>
      <c r="BU525" s="17">
        <v>0.70152985735036599</v>
      </c>
      <c r="BV525" s="17">
        <v>0.62261176404409702</v>
      </c>
      <c r="BW525" s="17">
        <v>0.689239245327117</v>
      </c>
      <c r="BX525" s="17">
        <v>0.68467673824461095</v>
      </c>
      <c r="BY525" s="17">
        <v>0.61907380272801105</v>
      </c>
    </row>
    <row r="526" spans="2:77" x14ac:dyDescent="0.35">
      <c r="B526" t="s">
        <v>263</v>
      </c>
      <c r="C526" s="17">
        <v>8.5203152955867806E-2</v>
      </c>
      <c r="D526" s="17">
        <v>9.3744011579853501E-2</v>
      </c>
      <c r="E526" s="17">
        <v>7.6873458727738195E-2</v>
      </c>
      <c r="F526" s="17"/>
      <c r="G526" s="17">
        <v>7.4031873431481904E-2</v>
      </c>
      <c r="H526" s="17">
        <v>7.7524457203304503E-2</v>
      </c>
      <c r="I526" s="17">
        <v>6.5968109973854896E-2</v>
      </c>
      <c r="J526" s="17">
        <v>8.0354880510668997E-2</v>
      </c>
      <c r="K526" s="17">
        <v>9.8689161298823394E-2</v>
      </c>
      <c r="L526" s="17">
        <v>0.10938059972085</v>
      </c>
      <c r="M526" s="17"/>
      <c r="N526" s="17">
        <v>9.4953591928560302E-2</v>
      </c>
      <c r="O526" s="17">
        <v>8.3785652491832993E-2</v>
      </c>
      <c r="P526" s="17">
        <v>9.3783922638522504E-2</v>
      </c>
      <c r="Q526" s="17">
        <v>6.8874777028083103E-2</v>
      </c>
      <c r="R526" s="17"/>
      <c r="S526" s="17">
        <v>9.9052088328538596E-2</v>
      </c>
      <c r="T526" s="17">
        <v>8.0810230649276199E-2</v>
      </c>
      <c r="U526" s="17">
        <v>0.107376240711594</v>
      </c>
      <c r="V526" s="17">
        <v>9.21727356831952E-2</v>
      </c>
      <c r="W526" s="17">
        <v>7.5670183157677304E-2</v>
      </c>
      <c r="X526" s="17">
        <v>6.0267374615350901E-2</v>
      </c>
      <c r="Y526" s="17">
        <v>8.2516772394485099E-2</v>
      </c>
      <c r="Z526" s="17">
        <v>4.7664103991541501E-2</v>
      </c>
      <c r="AA526" s="17">
        <v>7.6744449867763798E-2</v>
      </c>
      <c r="AB526" s="17">
        <v>0.110138994274308</v>
      </c>
      <c r="AC526" s="17">
        <v>8.0199589731367399E-2</v>
      </c>
      <c r="AD526" s="17">
        <v>7.8244079076127696E-2</v>
      </c>
      <c r="AE526" s="17"/>
      <c r="AF526" s="17">
        <v>0.111401528329134</v>
      </c>
      <c r="AG526" s="17">
        <v>6.4964035393564795E-2</v>
      </c>
      <c r="AH526" s="17">
        <v>7.1839519330628696E-2</v>
      </c>
      <c r="AI526" s="17"/>
      <c r="AJ526" s="17">
        <v>0.121758344456037</v>
      </c>
      <c r="AK526" s="17">
        <v>5.5753289173845699E-2</v>
      </c>
      <c r="AL526" s="17">
        <v>5.0100354743316797E-2</v>
      </c>
      <c r="AM526" s="17">
        <v>0.24983158400038699</v>
      </c>
      <c r="AN526" s="17">
        <v>7.3774171506988007E-2</v>
      </c>
      <c r="AO526" s="17"/>
      <c r="AP526" s="17">
        <v>0.13131004747535999</v>
      </c>
      <c r="AQ526" s="17">
        <v>4.6721946190503197E-2</v>
      </c>
      <c r="AR526" s="17">
        <v>4.9137441665972198E-2</v>
      </c>
      <c r="AS526" s="17"/>
      <c r="AT526" s="17">
        <v>8.4532891363420806E-2</v>
      </c>
      <c r="AU526" s="17">
        <v>9.6248470631018296E-2</v>
      </c>
      <c r="AV526" s="17">
        <v>8.2866430276858694E-2</v>
      </c>
      <c r="AW526" s="17">
        <v>6.9963225410580504E-2</v>
      </c>
      <c r="AX526" s="17">
        <v>0.13825326354120299</v>
      </c>
      <c r="AY526" s="17"/>
      <c r="AZ526" s="17">
        <v>8.6761177434753201E-2</v>
      </c>
      <c r="BA526" s="17">
        <v>6.6900202190531305E-2</v>
      </c>
      <c r="BB526" s="17">
        <v>5.1541096786778699E-2</v>
      </c>
      <c r="BC526" s="17">
        <v>0.103448844692897</v>
      </c>
      <c r="BD526" s="17">
        <v>8.5770785409855194E-2</v>
      </c>
      <c r="BE526" s="17"/>
      <c r="BF526" s="17">
        <v>7.1706674207648494E-2</v>
      </c>
      <c r="BG526" s="17">
        <v>8.0990296204085696E-2</v>
      </c>
      <c r="BH526" s="17">
        <v>9.0484970664503506E-2</v>
      </c>
      <c r="BI526" s="17">
        <v>0.101060176538734</v>
      </c>
      <c r="BJ526" s="17"/>
      <c r="BK526" s="17">
        <v>7.9524059102479602E-2</v>
      </c>
      <c r="BL526" s="17">
        <v>6.6100989041693398E-2</v>
      </c>
      <c r="BM526" s="17">
        <v>7.37718134858453E-2</v>
      </c>
      <c r="BN526" s="17">
        <v>9.8236348867325796E-2</v>
      </c>
      <c r="BO526" s="17">
        <v>0.12410808883543201</v>
      </c>
      <c r="BP526" s="17"/>
      <c r="BQ526" s="17">
        <v>8.6979745322991395E-2</v>
      </c>
      <c r="BR526" s="17">
        <v>8.2796902409435894E-2</v>
      </c>
      <c r="BS526" s="17"/>
      <c r="BT526" s="17">
        <v>0.10839383400730999</v>
      </c>
      <c r="BU526" s="17">
        <v>7.6633605470586993E-2</v>
      </c>
      <c r="BV526" s="17">
        <v>6.3392405808793198E-2</v>
      </c>
      <c r="BW526" s="17">
        <v>6.8238839930707604E-2</v>
      </c>
      <c r="BX526" s="17">
        <v>6.7637060573431898E-2</v>
      </c>
      <c r="BY526" s="17">
        <v>7.8022229847892005E-2</v>
      </c>
    </row>
    <row r="527" spans="2:77" x14ac:dyDescent="0.35">
      <c r="B527" t="s">
        <v>148</v>
      </c>
      <c r="C527" s="17">
        <v>0.58869371429726003</v>
      </c>
      <c r="D527" s="17">
        <v>0.59589631826940104</v>
      </c>
      <c r="E527" s="17">
        <v>0.58006885282366905</v>
      </c>
      <c r="F527" s="17"/>
      <c r="G527" s="17">
        <v>0.58044174433775497</v>
      </c>
      <c r="H527" s="17">
        <v>0.57745093242274204</v>
      </c>
      <c r="I527" s="17">
        <v>0.62613819721898101</v>
      </c>
      <c r="J527" s="17">
        <v>0.60102894250333305</v>
      </c>
      <c r="K527" s="17">
        <v>0.58603519576826801</v>
      </c>
      <c r="L527" s="17">
        <v>0.56469907108935502</v>
      </c>
      <c r="M527" s="17"/>
      <c r="N527" s="17">
        <v>0.60327268339582196</v>
      </c>
      <c r="O527" s="17">
        <v>0.59035608286306696</v>
      </c>
      <c r="P527" s="17">
        <v>0.56015914501667696</v>
      </c>
      <c r="Q527" s="17">
        <v>0.59729433783248598</v>
      </c>
      <c r="R527" s="17"/>
      <c r="S527" s="17">
        <v>0.57628611147487996</v>
      </c>
      <c r="T527" s="17">
        <v>0.59050224256658501</v>
      </c>
      <c r="U527" s="17">
        <v>0.54390310883373505</v>
      </c>
      <c r="V527" s="17">
        <v>0.55180861071049103</v>
      </c>
      <c r="W527" s="17">
        <v>0.62931156857153303</v>
      </c>
      <c r="X527" s="17">
        <v>0.56355306524593796</v>
      </c>
      <c r="Y527" s="17">
        <v>0.63046025429222596</v>
      </c>
      <c r="Z527" s="17">
        <v>0.67393824950250303</v>
      </c>
      <c r="AA527" s="17">
        <v>0.62236345170816398</v>
      </c>
      <c r="AB527" s="17">
        <v>0.53188464928224399</v>
      </c>
      <c r="AC527" s="17">
        <v>0.63659819968188203</v>
      </c>
      <c r="AD527" s="17">
        <v>0.59207437924894801</v>
      </c>
      <c r="AE527" s="17"/>
      <c r="AF527" s="17">
        <v>0.54451601947015205</v>
      </c>
      <c r="AG527" s="17">
        <v>0.64425486274847399</v>
      </c>
      <c r="AH527" s="17">
        <v>0.55837274190123298</v>
      </c>
      <c r="AI527" s="17"/>
      <c r="AJ527" s="17">
        <v>0.51610504588184802</v>
      </c>
      <c r="AK527" s="17">
        <v>0.69593290103611904</v>
      </c>
      <c r="AL527" s="17">
        <v>0.69376003177008805</v>
      </c>
      <c r="AM527" s="17">
        <v>0.30125567268965198</v>
      </c>
      <c r="AN527" s="17">
        <v>0.50732771053625703</v>
      </c>
      <c r="AO527" s="17"/>
      <c r="AP527" s="17">
        <v>0.497466507720422</v>
      </c>
      <c r="AQ527" s="17">
        <v>0.707905765611344</v>
      </c>
      <c r="AR527" s="17">
        <v>0.69030731465989104</v>
      </c>
      <c r="AS527" s="17"/>
      <c r="AT527" s="17">
        <v>0.58054575409934595</v>
      </c>
      <c r="AU527" s="17">
        <v>0.55101509983186503</v>
      </c>
      <c r="AV527" s="17">
        <v>0.59651650692537705</v>
      </c>
      <c r="AW527" s="17">
        <v>0.65240366646078196</v>
      </c>
      <c r="AX527" s="17">
        <v>0.56758051665729703</v>
      </c>
      <c r="AY527" s="17"/>
      <c r="AZ527" s="17">
        <v>0.60734575790157297</v>
      </c>
      <c r="BA527" s="17">
        <v>0.59120205510892698</v>
      </c>
      <c r="BB527" s="17">
        <v>0.61886967035094198</v>
      </c>
      <c r="BC527" s="17">
        <v>0.57751479546428897</v>
      </c>
      <c r="BD527" s="17">
        <v>0.53268383852288004</v>
      </c>
      <c r="BE527" s="17"/>
      <c r="BF527" s="17">
        <v>0.61578086227420803</v>
      </c>
      <c r="BG527" s="17">
        <v>0.59174572250731905</v>
      </c>
      <c r="BH527" s="17">
        <v>0.60001956319761096</v>
      </c>
      <c r="BI527" s="17">
        <v>0.57606768224236005</v>
      </c>
      <c r="BJ527" s="17"/>
      <c r="BK527" s="17">
        <v>0.60739113411708101</v>
      </c>
      <c r="BL527" s="17">
        <v>0.60871509474283003</v>
      </c>
      <c r="BM527" s="17">
        <v>0.60793379118512303</v>
      </c>
      <c r="BN527" s="17">
        <v>0.57197361279860703</v>
      </c>
      <c r="BO527" s="17">
        <v>0.51989354192107995</v>
      </c>
      <c r="BP527" s="17"/>
      <c r="BQ527" s="17">
        <v>0.59936645695394497</v>
      </c>
      <c r="BR527" s="17">
        <v>0.57423834832540499</v>
      </c>
      <c r="BS527" s="17"/>
      <c r="BT527" s="17">
        <v>0.55716814035808804</v>
      </c>
      <c r="BU527" s="17">
        <v>0.62489625187977904</v>
      </c>
      <c r="BV527" s="17">
        <v>0.559219358235304</v>
      </c>
      <c r="BW527" s="17">
        <v>0.62100040539640899</v>
      </c>
      <c r="BX527" s="17">
        <v>0.61703967767117895</v>
      </c>
      <c r="BY527" s="17">
        <v>0.54105157288011896</v>
      </c>
    </row>
    <row r="528" spans="2:77"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row>
    <row r="529" spans="2:77" x14ac:dyDescent="0.35">
      <c r="B529" s="6" t="s">
        <v>270</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row>
    <row r="530" spans="2:77" x14ac:dyDescent="0.35">
      <c r="B530" s="24" t="s">
        <v>94</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row>
    <row r="531" spans="2:77" x14ac:dyDescent="0.35">
      <c r="B531" t="s">
        <v>257</v>
      </c>
      <c r="C531" s="17">
        <v>0.27118953628124098</v>
      </c>
      <c r="D531" s="17">
        <v>0.282161633105938</v>
      </c>
      <c r="E531" s="17">
        <v>0.25734617393987902</v>
      </c>
      <c r="F531" s="17"/>
      <c r="G531" s="17">
        <v>0.31268222432700798</v>
      </c>
      <c r="H531" s="17">
        <v>0.24573316376684201</v>
      </c>
      <c r="I531" s="17">
        <v>0.27103061100901199</v>
      </c>
      <c r="J531" s="17">
        <v>0.28045520678633601</v>
      </c>
      <c r="K531" s="17">
        <v>0.271674549263348</v>
      </c>
      <c r="L531" s="17">
        <v>0.25644252739800399</v>
      </c>
      <c r="M531" s="17"/>
      <c r="N531" s="17">
        <v>0.29911513444536703</v>
      </c>
      <c r="O531" s="17">
        <v>0.29920674660951202</v>
      </c>
      <c r="P531" s="17">
        <v>0.247839478496787</v>
      </c>
      <c r="Q531" s="17">
        <v>0.23133417530515199</v>
      </c>
      <c r="R531" s="17"/>
      <c r="S531" s="17">
        <v>0.29731954420723999</v>
      </c>
      <c r="T531" s="17">
        <v>0.28850205767192599</v>
      </c>
      <c r="U531" s="17">
        <v>0.24273059724341101</v>
      </c>
      <c r="V531" s="17">
        <v>0.235295553439542</v>
      </c>
      <c r="W531" s="17">
        <v>0.248047360371868</v>
      </c>
      <c r="X531" s="17">
        <v>0.24741963635071901</v>
      </c>
      <c r="Y531" s="17">
        <v>0.27700730093624798</v>
      </c>
      <c r="Z531" s="17">
        <v>0.28112639712599102</v>
      </c>
      <c r="AA531" s="17">
        <v>0.29035632769998398</v>
      </c>
      <c r="AB531" s="17">
        <v>0.26829035090804998</v>
      </c>
      <c r="AC531" s="17">
        <v>0.278368080109826</v>
      </c>
      <c r="AD531" s="17">
        <v>0.28119375338839497</v>
      </c>
      <c r="AE531" s="17"/>
      <c r="AF531" s="17">
        <v>0.223778151326369</v>
      </c>
      <c r="AG531" s="17">
        <v>0.308869003002533</v>
      </c>
      <c r="AH531" s="17">
        <v>0.25244482109227001</v>
      </c>
      <c r="AI531" s="17"/>
      <c r="AJ531" s="17">
        <v>0.21141978784856999</v>
      </c>
      <c r="AK531" s="17">
        <v>0.33081036212512199</v>
      </c>
      <c r="AL531" s="17">
        <v>0.32303229266128503</v>
      </c>
      <c r="AM531" s="17">
        <v>0.13824316876836501</v>
      </c>
      <c r="AN531" s="17">
        <v>0.23355548814858401</v>
      </c>
      <c r="AO531" s="17"/>
      <c r="AP531" s="17">
        <v>0.21134600375606799</v>
      </c>
      <c r="AQ531" s="17">
        <v>0.33575520457560798</v>
      </c>
      <c r="AR531" s="17">
        <v>0.310047689224354</v>
      </c>
      <c r="AS531" s="17"/>
      <c r="AT531" s="17">
        <v>0.24393182140982</v>
      </c>
      <c r="AU531" s="17">
        <v>0.24849019053504601</v>
      </c>
      <c r="AV531" s="17">
        <v>0.29580637691022199</v>
      </c>
      <c r="AW531" s="17">
        <v>0.32009627953764003</v>
      </c>
      <c r="AX531" s="17">
        <v>0.35228660701502001</v>
      </c>
      <c r="AY531" s="17"/>
      <c r="AZ531" s="17">
        <v>0.276272931463247</v>
      </c>
      <c r="BA531" s="17">
        <v>0.278589310367649</v>
      </c>
      <c r="BB531" s="17">
        <v>0.30859253841589301</v>
      </c>
      <c r="BC531" s="17">
        <v>0.25364871185638499</v>
      </c>
      <c r="BD531" s="17">
        <v>0.261437876241084</v>
      </c>
      <c r="BE531" s="17"/>
      <c r="BF531" s="17">
        <v>0.296322820128958</v>
      </c>
      <c r="BG531" s="17">
        <v>0.25348477649729501</v>
      </c>
      <c r="BH531" s="17">
        <v>0.272952482645201</v>
      </c>
      <c r="BI531" s="17">
        <v>0.305664590181073</v>
      </c>
      <c r="BJ531" s="17"/>
      <c r="BK531" s="17">
        <v>0.202939964081429</v>
      </c>
      <c r="BL531" s="17">
        <v>0.27726460093614202</v>
      </c>
      <c r="BM531" s="17">
        <v>0.27212148549757498</v>
      </c>
      <c r="BN531" s="17">
        <v>0.25880931804346302</v>
      </c>
      <c r="BO531" s="17">
        <v>0.34552895533621097</v>
      </c>
      <c r="BP531" s="17"/>
      <c r="BQ531" s="17">
        <v>0.26966784762412099</v>
      </c>
      <c r="BR531" s="17">
        <v>0.27325054038688201</v>
      </c>
      <c r="BS531" s="17"/>
      <c r="BT531" s="17">
        <v>0.26030680874192202</v>
      </c>
      <c r="BU531" s="17">
        <v>0.280259887799375</v>
      </c>
      <c r="BV531" s="17">
        <v>0.25517062074128199</v>
      </c>
      <c r="BW531" s="17">
        <v>0.275592073150983</v>
      </c>
      <c r="BX531" s="17">
        <v>0.29161867010474701</v>
      </c>
      <c r="BY531" s="17">
        <v>0.26108808602744799</v>
      </c>
    </row>
    <row r="532" spans="2:77" x14ac:dyDescent="0.35">
      <c r="B532" t="s">
        <v>258</v>
      </c>
      <c r="C532" s="17">
        <v>0.32058945662889998</v>
      </c>
      <c r="D532" s="17">
        <v>0.311080921051057</v>
      </c>
      <c r="E532" s="17">
        <v>0.331414731254568</v>
      </c>
      <c r="F532" s="17"/>
      <c r="G532" s="17">
        <v>0.31407497475069301</v>
      </c>
      <c r="H532" s="17">
        <v>0.35645572417971499</v>
      </c>
      <c r="I532" s="17">
        <v>0.337969514697952</v>
      </c>
      <c r="J532" s="17">
        <v>0.31012928231217401</v>
      </c>
      <c r="K532" s="17">
        <v>0.27123090349778001</v>
      </c>
      <c r="L532" s="17">
        <v>0.32329042967166199</v>
      </c>
      <c r="M532" s="17"/>
      <c r="N532" s="17">
        <v>0.32653728171459301</v>
      </c>
      <c r="O532" s="17">
        <v>0.301393501643693</v>
      </c>
      <c r="P532" s="17">
        <v>0.33657212315031998</v>
      </c>
      <c r="Q532" s="17">
        <v>0.31949982048376102</v>
      </c>
      <c r="R532" s="17"/>
      <c r="S532" s="17">
        <v>0.34160568994360402</v>
      </c>
      <c r="T532" s="17">
        <v>0.32005045166901402</v>
      </c>
      <c r="U532" s="17">
        <v>0.35532184760327101</v>
      </c>
      <c r="V532" s="17">
        <v>0.29359437627578799</v>
      </c>
      <c r="W532" s="17">
        <v>0.336345819870148</v>
      </c>
      <c r="X532" s="17">
        <v>0.29084939895376799</v>
      </c>
      <c r="Y532" s="17">
        <v>0.33331198489498198</v>
      </c>
      <c r="Z532" s="17">
        <v>0.35152718868698102</v>
      </c>
      <c r="AA532" s="17">
        <v>0.31884448121171299</v>
      </c>
      <c r="AB532" s="17">
        <v>0.28026744484201999</v>
      </c>
      <c r="AC532" s="17">
        <v>0.32553890641271299</v>
      </c>
      <c r="AD532" s="17">
        <v>0.30973818571157602</v>
      </c>
      <c r="AE532" s="17"/>
      <c r="AF532" s="17">
        <v>0.28449829578309699</v>
      </c>
      <c r="AG532" s="17">
        <v>0.36900699830468298</v>
      </c>
      <c r="AH532" s="17">
        <v>0.29973622049883802</v>
      </c>
      <c r="AI532" s="17"/>
      <c r="AJ532" s="17">
        <v>0.300262463235271</v>
      </c>
      <c r="AK532" s="17">
        <v>0.35935069692361599</v>
      </c>
      <c r="AL532" s="17">
        <v>0.417765719968618</v>
      </c>
      <c r="AM532" s="17">
        <v>0.181152181325928</v>
      </c>
      <c r="AN532" s="17">
        <v>0.275135739349057</v>
      </c>
      <c r="AO532" s="17"/>
      <c r="AP532" s="17">
        <v>0.295593112842093</v>
      </c>
      <c r="AQ532" s="17">
        <v>0.34272331194716898</v>
      </c>
      <c r="AR532" s="17">
        <v>0.44998705741351902</v>
      </c>
      <c r="AS532" s="17"/>
      <c r="AT532" s="17">
        <v>0.30973723005177201</v>
      </c>
      <c r="AU532" s="17">
        <v>0.30106684257314098</v>
      </c>
      <c r="AV532" s="17">
        <v>0.33536114518450499</v>
      </c>
      <c r="AW532" s="17">
        <v>0.36183882091357</v>
      </c>
      <c r="AX532" s="17">
        <v>0.38196821824583599</v>
      </c>
      <c r="AY532" s="17"/>
      <c r="AZ532" s="17">
        <v>0.33288870168406498</v>
      </c>
      <c r="BA532" s="17">
        <v>0.33045419441375801</v>
      </c>
      <c r="BB532" s="17">
        <v>0.27011565056855502</v>
      </c>
      <c r="BC532" s="17">
        <v>0.31820764941580598</v>
      </c>
      <c r="BD532" s="17">
        <v>0.28186565235067401</v>
      </c>
      <c r="BE532" s="17"/>
      <c r="BF532" s="17">
        <v>0.30790170568367198</v>
      </c>
      <c r="BG532" s="17">
        <v>0.33037760553075401</v>
      </c>
      <c r="BH532" s="17">
        <v>0.322487066605607</v>
      </c>
      <c r="BI532" s="17">
        <v>0.32026299198853098</v>
      </c>
      <c r="BJ532" s="17"/>
      <c r="BK532" s="17">
        <v>0.338416304725217</v>
      </c>
      <c r="BL532" s="17">
        <v>0.31247398105164798</v>
      </c>
      <c r="BM532" s="17">
        <v>0.31111261506889898</v>
      </c>
      <c r="BN532" s="17">
        <v>0.33984225860129902</v>
      </c>
      <c r="BO532" s="17">
        <v>0.28350935457605903</v>
      </c>
      <c r="BP532" s="17"/>
      <c r="BQ532" s="17">
        <v>0.31653745531363098</v>
      </c>
      <c r="BR532" s="17">
        <v>0.32607756440164298</v>
      </c>
      <c r="BS532" s="17"/>
      <c r="BT532" s="17">
        <v>0.31224130673753198</v>
      </c>
      <c r="BU532" s="17">
        <v>0.33734590059972402</v>
      </c>
      <c r="BV532" s="17">
        <v>0.29930467098351599</v>
      </c>
      <c r="BW532" s="17">
        <v>0.31518557421872501</v>
      </c>
      <c r="BX532" s="17">
        <v>0.33435749959991301</v>
      </c>
      <c r="BY532" s="17">
        <v>0.26251417213414002</v>
      </c>
    </row>
    <row r="533" spans="2:77" x14ac:dyDescent="0.35">
      <c r="B533" t="s">
        <v>259</v>
      </c>
      <c r="C533" s="17">
        <v>0.20464369579938901</v>
      </c>
      <c r="D533" s="17">
        <v>0.20502643430508799</v>
      </c>
      <c r="E533" s="17">
        <v>0.205119335918961</v>
      </c>
      <c r="F533" s="17"/>
      <c r="G533" s="17">
        <v>0.20256033222422801</v>
      </c>
      <c r="H533" s="17">
        <v>0.208064984172905</v>
      </c>
      <c r="I533" s="17">
        <v>0.218899587552422</v>
      </c>
      <c r="J533" s="17">
        <v>0.18780972414639499</v>
      </c>
      <c r="K533" s="17">
        <v>0.21247649910991601</v>
      </c>
      <c r="L533" s="17">
        <v>0.20017204428934701</v>
      </c>
      <c r="M533" s="17"/>
      <c r="N533" s="17">
        <v>0.19083392548168099</v>
      </c>
      <c r="O533" s="17">
        <v>0.19675489607935601</v>
      </c>
      <c r="P533" s="17">
        <v>0.20811093917760301</v>
      </c>
      <c r="Q533" s="17">
        <v>0.22536505148747099</v>
      </c>
      <c r="R533" s="17"/>
      <c r="S533" s="17">
        <v>0.20389468362788801</v>
      </c>
      <c r="T533" s="17">
        <v>0.18490833303794499</v>
      </c>
      <c r="U533" s="17">
        <v>0.19172375403389399</v>
      </c>
      <c r="V533" s="17">
        <v>0.21360840570807799</v>
      </c>
      <c r="W533" s="17">
        <v>0.22759441798989399</v>
      </c>
      <c r="X533" s="17">
        <v>0.248235178206625</v>
      </c>
      <c r="Y533" s="17">
        <v>0.19698624520753999</v>
      </c>
      <c r="Z533" s="17">
        <v>0.19272280234403399</v>
      </c>
      <c r="AA533" s="17">
        <v>0.21109581965830199</v>
      </c>
      <c r="AB533" s="17">
        <v>0.20917555528062901</v>
      </c>
      <c r="AC533" s="17">
        <v>0.19966408925687601</v>
      </c>
      <c r="AD533" s="17">
        <v>0.12385353273345</v>
      </c>
      <c r="AE533" s="17"/>
      <c r="AF533" s="17">
        <v>0.21631430845944399</v>
      </c>
      <c r="AG533" s="17">
        <v>0.18051118045203501</v>
      </c>
      <c r="AH533" s="17">
        <v>0.24414001762784801</v>
      </c>
      <c r="AI533" s="17"/>
      <c r="AJ533" s="17">
        <v>0.22789888478468101</v>
      </c>
      <c r="AK533" s="17">
        <v>0.184352777744203</v>
      </c>
      <c r="AL533" s="17">
        <v>0.16532658174905801</v>
      </c>
      <c r="AM533" s="17">
        <v>0.245006725312476</v>
      </c>
      <c r="AN533" s="17">
        <v>0.238897264737125</v>
      </c>
      <c r="AO533" s="17"/>
      <c r="AP533" s="17">
        <v>0.24585028312506299</v>
      </c>
      <c r="AQ533" s="17">
        <v>0.19843222687192599</v>
      </c>
      <c r="AR533" s="17">
        <v>0.124809182706036</v>
      </c>
      <c r="AS533" s="17"/>
      <c r="AT533" s="17">
        <v>0.23259095637687099</v>
      </c>
      <c r="AU533" s="17">
        <v>0.20435193730484599</v>
      </c>
      <c r="AV533" s="17">
        <v>0.20071863293190001</v>
      </c>
      <c r="AW533" s="17">
        <v>0.15609753452724801</v>
      </c>
      <c r="AX533" s="17">
        <v>0.16095785956297501</v>
      </c>
      <c r="AY533" s="17"/>
      <c r="AZ533" s="17">
        <v>0.20217460263988299</v>
      </c>
      <c r="BA533" s="17">
        <v>0.180520564846814</v>
      </c>
      <c r="BB533" s="17">
        <v>0.24935425018670401</v>
      </c>
      <c r="BC533" s="17">
        <v>0.219974398870873</v>
      </c>
      <c r="BD533" s="17">
        <v>0.203113021124288</v>
      </c>
      <c r="BE533" s="17"/>
      <c r="BF533" s="17">
        <v>0.197606659493333</v>
      </c>
      <c r="BG533" s="17">
        <v>0.208712444579495</v>
      </c>
      <c r="BH533" s="17">
        <v>0.205347410160716</v>
      </c>
      <c r="BI533" s="17">
        <v>0.18411407172986899</v>
      </c>
      <c r="BJ533" s="17"/>
      <c r="BK533" s="17">
        <v>0.241393674465742</v>
      </c>
      <c r="BL533" s="17">
        <v>0.21032068460502701</v>
      </c>
      <c r="BM533" s="17">
        <v>0.21208527546765199</v>
      </c>
      <c r="BN533" s="17">
        <v>0.197374709631048</v>
      </c>
      <c r="BO533" s="17">
        <v>0.17321771195694699</v>
      </c>
      <c r="BP533" s="17"/>
      <c r="BQ533" s="17">
        <v>0.20547632224186299</v>
      </c>
      <c r="BR533" s="17">
        <v>0.203515970684021</v>
      </c>
      <c r="BS533" s="17"/>
      <c r="BT533" s="17">
        <v>0.20379508419703299</v>
      </c>
      <c r="BU533" s="17">
        <v>0.199824109160293</v>
      </c>
      <c r="BV533" s="17">
        <v>0.22676290155555301</v>
      </c>
      <c r="BW533" s="17">
        <v>0.200846719237292</v>
      </c>
      <c r="BX533" s="17">
        <v>0.20476185277999401</v>
      </c>
      <c r="BY533" s="17">
        <v>0.19717679956091699</v>
      </c>
    </row>
    <row r="534" spans="2:77" x14ac:dyDescent="0.35">
      <c r="B534" t="s">
        <v>260</v>
      </c>
      <c r="C534" s="17">
        <v>8.1935926002420306E-2</v>
      </c>
      <c r="D534" s="17">
        <v>7.5120348457887703E-2</v>
      </c>
      <c r="E534" s="17">
        <v>8.9124287260610405E-2</v>
      </c>
      <c r="F534" s="17"/>
      <c r="G534" s="17">
        <v>8.0293526302561605E-2</v>
      </c>
      <c r="H534" s="17">
        <v>8.7597750099443594E-2</v>
      </c>
      <c r="I534" s="17">
        <v>6.8704227347750002E-2</v>
      </c>
      <c r="J534" s="17">
        <v>7.7239864002650205E-2</v>
      </c>
      <c r="K534" s="17">
        <v>9.1740328440113594E-2</v>
      </c>
      <c r="L534" s="17">
        <v>8.6432042976492193E-2</v>
      </c>
      <c r="M534" s="17"/>
      <c r="N534" s="17">
        <v>9.0619702986154099E-2</v>
      </c>
      <c r="O534" s="17">
        <v>7.5697478491207199E-2</v>
      </c>
      <c r="P534" s="17">
        <v>8.3051793398634804E-2</v>
      </c>
      <c r="Q534" s="17">
        <v>7.9208678629136803E-2</v>
      </c>
      <c r="R534" s="17"/>
      <c r="S534" s="17">
        <v>6.3090309644770401E-2</v>
      </c>
      <c r="T534" s="17">
        <v>9.0928905405861293E-2</v>
      </c>
      <c r="U534" s="17">
        <v>0.10732441087955299</v>
      </c>
      <c r="V534" s="17">
        <v>0.104669869425784</v>
      </c>
      <c r="W534" s="17">
        <v>7.3727288199062394E-2</v>
      </c>
      <c r="X534" s="17">
        <v>8.2949862546180197E-2</v>
      </c>
      <c r="Y534" s="17">
        <v>6.1121543735218199E-2</v>
      </c>
      <c r="Z534" s="17">
        <v>6.5895887117319599E-2</v>
      </c>
      <c r="AA534" s="17">
        <v>7.7436720427569106E-2</v>
      </c>
      <c r="AB534" s="17">
        <v>8.6085122248285101E-2</v>
      </c>
      <c r="AC534" s="17">
        <v>9.4791215165920206E-2</v>
      </c>
      <c r="AD534" s="17">
        <v>7.0555844783647195E-2</v>
      </c>
      <c r="AE534" s="17"/>
      <c r="AF534" s="17">
        <v>0.112215123226285</v>
      </c>
      <c r="AG534" s="17">
        <v>5.8808538631511302E-2</v>
      </c>
      <c r="AH534" s="17">
        <v>6.9761431974435406E-2</v>
      </c>
      <c r="AI534" s="17"/>
      <c r="AJ534" s="17">
        <v>0.110344349882793</v>
      </c>
      <c r="AK534" s="17">
        <v>5.04746226702565E-2</v>
      </c>
      <c r="AL534" s="17">
        <v>5.39910064021192E-2</v>
      </c>
      <c r="AM534" s="17">
        <v>0.103110384506688</v>
      </c>
      <c r="AN534" s="17">
        <v>9.75678271877405E-2</v>
      </c>
      <c r="AO534" s="17"/>
      <c r="AP534" s="17">
        <v>0.118202376902072</v>
      </c>
      <c r="AQ534" s="17">
        <v>5.3987690611901999E-2</v>
      </c>
      <c r="AR534" s="17">
        <v>6.0909158942383003E-2</v>
      </c>
      <c r="AS534" s="17"/>
      <c r="AT534" s="17">
        <v>8.0272121008256606E-2</v>
      </c>
      <c r="AU534" s="17">
        <v>9.5991177478546394E-2</v>
      </c>
      <c r="AV534" s="17">
        <v>7.2229458477888697E-2</v>
      </c>
      <c r="AW534" s="17">
        <v>7.9857553272547399E-2</v>
      </c>
      <c r="AX534" s="17">
        <v>6.8289419378843905E-2</v>
      </c>
      <c r="AY534" s="17"/>
      <c r="AZ534" s="17">
        <v>8.06651130137509E-2</v>
      </c>
      <c r="BA534" s="17">
        <v>7.90032756790994E-2</v>
      </c>
      <c r="BB534" s="17">
        <v>6.0571248397386902E-2</v>
      </c>
      <c r="BC534" s="17">
        <v>8.7940858760183996E-2</v>
      </c>
      <c r="BD534" s="17">
        <v>9.0319400805275896E-2</v>
      </c>
      <c r="BE534" s="17"/>
      <c r="BF534" s="17">
        <v>7.3279133004054101E-2</v>
      </c>
      <c r="BG534" s="17">
        <v>8.0506111533192801E-2</v>
      </c>
      <c r="BH534" s="17">
        <v>9.1542267885638101E-2</v>
      </c>
      <c r="BI534" s="17">
        <v>8.4690249588911401E-2</v>
      </c>
      <c r="BJ534" s="17"/>
      <c r="BK534" s="17">
        <v>6.0976773559060303E-2</v>
      </c>
      <c r="BL534" s="17">
        <v>8.2597233669841896E-2</v>
      </c>
      <c r="BM534" s="17">
        <v>8.1444924167495103E-2</v>
      </c>
      <c r="BN534" s="17">
        <v>8.6928003162361905E-2</v>
      </c>
      <c r="BO534" s="17">
        <v>6.7649712806414006E-2</v>
      </c>
      <c r="BP534" s="17"/>
      <c r="BQ534" s="17">
        <v>8.5537872242577903E-2</v>
      </c>
      <c r="BR534" s="17">
        <v>7.7057381397036398E-2</v>
      </c>
      <c r="BS534" s="17"/>
      <c r="BT534" s="17">
        <v>8.9006706721234702E-2</v>
      </c>
      <c r="BU534" s="17">
        <v>6.9702416601549202E-2</v>
      </c>
      <c r="BV534" s="17">
        <v>0.10726040556061101</v>
      </c>
      <c r="BW534" s="17">
        <v>0.101241521412844</v>
      </c>
      <c r="BX534" s="17">
        <v>7.4917363630061198E-2</v>
      </c>
      <c r="BY534" s="17">
        <v>3.9803569911167597E-2</v>
      </c>
    </row>
    <row r="535" spans="2:77" x14ac:dyDescent="0.35">
      <c r="B535" t="s">
        <v>261</v>
      </c>
      <c r="C535" s="17">
        <v>7.6307926428784006E-2</v>
      </c>
      <c r="D535" s="17">
        <v>9.54694645446795E-2</v>
      </c>
      <c r="E535" s="17">
        <v>5.8070896426259497E-2</v>
      </c>
      <c r="F535" s="17"/>
      <c r="G535" s="17">
        <v>3.2293153916753699E-2</v>
      </c>
      <c r="H535" s="17">
        <v>4.6838721776209E-2</v>
      </c>
      <c r="I535" s="17">
        <v>6.4155050389948801E-2</v>
      </c>
      <c r="J535" s="17">
        <v>9.39386696422886E-2</v>
      </c>
      <c r="K535" s="17">
        <v>0.122792555245989</v>
      </c>
      <c r="L535" s="17">
        <v>9.3928985575871607E-2</v>
      </c>
      <c r="M535" s="17"/>
      <c r="N535" s="17">
        <v>6.83262912348339E-2</v>
      </c>
      <c r="O535" s="17">
        <v>6.9555337763426095E-2</v>
      </c>
      <c r="P535" s="17">
        <v>8.4211128627378701E-2</v>
      </c>
      <c r="Q535" s="17">
        <v>8.4217103895626894E-2</v>
      </c>
      <c r="R535" s="17"/>
      <c r="S535" s="17">
        <v>5.61410982269583E-2</v>
      </c>
      <c r="T535" s="17">
        <v>7.8940628677675706E-2</v>
      </c>
      <c r="U535" s="17">
        <v>7.1532535270917602E-2</v>
      </c>
      <c r="V535" s="17">
        <v>9.6505895279119805E-2</v>
      </c>
      <c r="W535" s="17">
        <v>7.8008847349772995E-2</v>
      </c>
      <c r="X535" s="17">
        <v>9.5039536303356098E-2</v>
      </c>
      <c r="Y535" s="17">
        <v>7.5961012647237397E-2</v>
      </c>
      <c r="Z535" s="17">
        <v>5.6085548474855397E-2</v>
      </c>
      <c r="AA535" s="17">
        <v>6.1899908332766297E-2</v>
      </c>
      <c r="AB535" s="17">
        <v>8.8111279795298397E-2</v>
      </c>
      <c r="AC535" s="17">
        <v>7.0137588381770394E-2</v>
      </c>
      <c r="AD535" s="17">
        <v>0.10645260264678599</v>
      </c>
      <c r="AE535" s="17"/>
      <c r="AF535" s="17">
        <v>0.122645782101428</v>
      </c>
      <c r="AG535" s="17">
        <v>4.5296236326174202E-2</v>
      </c>
      <c r="AH535" s="17">
        <v>6.7958458119565204E-2</v>
      </c>
      <c r="AI535" s="17"/>
      <c r="AJ535" s="17">
        <v>0.12309682954764201</v>
      </c>
      <c r="AK535" s="17">
        <v>3.1633651778025997E-2</v>
      </c>
      <c r="AL535" s="17">
        <v>1.6053205614677001E-2</v>
      </c>
      <c r="AM535" s="17">
        <v>0.33248754008654402</v>
      </c>
      <c r="AN535" s="17">
        <v>6.7558428200725107E-2</v>
      </c>
      <c r="AO535" s="17"/>
      <c r="AP535" s="17">
        <v>0.108242714938576</v>
      </c>
      <c r="AQ535" s="17">
        <v>3.02311489227476E-2</v>
      </c>
      <c r="AR535" s="17">
        <v>4.00220469624415E-2</v>
      </c>
      <c r="AS535" s="17"/>
      <c r="AT535" s="17">
        <v>8.8470180795313394E-2</v>
      </c>
      <c r="AU535" s="17">
        <v>9.1022191305308003E-2</v>
      </c>
      <c r="AV535" s="17">
        <v>5.8640146668615799E-2</v>
      </c>
      <c r="AW535" s="17">
        <v>4.9669719141436502E-2</v>
      </c>
      <c r="AX535" s="17">
        <v>1.53884287475042E-2</v>
      </c>
      <c r="AY535" s="17"/>
      <c r="AZ535" s="17">
        <v>7.5416968842534099E-2</v>
      </c>
      <c r="BA535" s="17">
        <v>5.8045885691674098E-2</v>
      </c>
      <c r="BB535" s="17">
        <v>4.26642773424038E-2</v>
      </c>
      <c r="BC535" s="17">
        <v>8.8027674847910103E-2</v>
      </c>
      <c r="BD535" s="17">
        <v>9.7429564285861595E-2</v>
      </c>
      <c r="BE535" s="17"/>
      <c r="BF535" s="17">
        <v>6.4393974525500497E-2</v>
      </c>
      <c r="BG535" s="17">
        <v>8.46713739386111E-2</v>
      </c>
      <c r="BH535" s="17">
        <v>6.7940478552259695E-2</v>
      </c>
      <c r="BI535" s="17">
        <v>7.7760014091016599E-2</v>
      </c>
      <c r="BJ535" s="17"/>
      <c r="BK535" s="17">
        <v>0.100614354348231</v>
      </c>
      <c r="BL535" s="17">
        <v>6.6807652919314897E-2</v>
      </c>
      <c r="BM535" s="17">
        <v>7.5228013968260302E-2</v>
      </c>
      <c r="BN535" s="17">
        <v>7.61382071890392E-2</v>
      </c>
      <c r="BO535" s="17">
        <v>9.2702871468492903E-2</v>
      </c>
      <c r="BP535" s="17"/>
      <c r="BQ535" s="17">
        <v>8.0489229761071798E-2</v>
      </c>
      <c r="BR535" s="17">
        <v>7.0644689540963507E-2</v>
      </c>
      <c r="BS535" s="17"/>
      <c r="BT535" s="17">
        <v>9.7042597198259806E-2</v>
      </c>
      <c r="BU535" s="17">
        <v>6.9468403002665505E-2</v>
      </c>
      <c r="BV535" s="17">
        <v>7.1822151211357599E-2</v>
      </c>
      <c r="BW535" s="17">
        <v>6.0701590337966398E-2</v>
      </c>
      <c r="BX535" s="17">
        <v>5.2602442890918102E-2</v>
      </c>
      <c r="BY535" s="17">
        <v>9.2762725506383106E-2</v>
      </c>
    </row>
    <row r="536" spans="2:77" x14ac:dyDescent="0.35">
      <c r="B536" t="s">
        <v>145</v>
      </c>
      <c r="C536" s="17">
        <v>4.5333458859266103E-2</v>
      </c>
      <c r="D536" s="17">
        <v>3.1141198535349201E-2</v>
      </c>
      <c r="E536" s="17">
        <v>5.8924575199722301E-2</v>
      </c>
      <c r="F536" s="17"/>
      <c r="G536" s="17">
        <v>5.8095788478756301E-2</v>
      </c>
      <c r="H536" s="17">
        <v>5.5309656004885598E-2</v>
      </c>
      <c r="I536" s="17">
        <v>3.9241009002915397E-2</v>
      </c>
      <c r="J536" s="17">
        <v>5.0427253110155501E-2</v>
      </c>
      <c r="K536" s="17">
        <v>3.0085164442853401E-2</v>
      </c>
      <c r="L536" s="17">
        <v>3.9733970088623401E-2</v>
      </c>
      <c r="M536" s="17"/>
      <c r="N536" s="17">
        <v>2.4567664137370899E-2</v>
      </c>
      <c r="O536" s="17">
        <v>5.7392039412805698E-2</v>
      </c>
      <c r="P536" s="17">
        <v>4.0214537149277203E-2</v>
      </c>
      <c r="Q536" s="17">
        <v>6.0375170198852503E-2</v>
      </c>
      <c r="R536" s="17"/>
      <c r="S536" s="17">
        <v>3.7948674349539302E-2</v>
      </c>
      <c r="T536" s="17">
        <v>3.6669623537577502E-2</v>
      </c>
      <c r="U536" s="17">
        <v>3.13668549689535E-2</v>
      </c>
      <c r="V536" s="17">
        <v>5.6325899871687103E-2</v>
      </c>
      <c r="W536" s="17">
        <v>3.6276266219255601E-2</v>
      </c>
      <c r="X536" s="17">
        <v>3.5506387639351898E-2</v>
      </c>
      <c r="Y536" s="17">
        <v>5.5611912578774202E-2</v>
      </c>
      <c r="Z536" s="17">
        <v>5.2642176250819399E-2</v>
      </c>
      <c r="AA536" s="17">
        <v>4.0366742669665702E-2</v>
      </c>
      <c r="AB536" s="17">
        <v>6.8070246925716296E-2</v>
      </c>
      <c r="AC536" s="17">
        <v>3.1500120672894302E-2</v>
      </c>
      <c r="AD536" s="17">
        <v>0.108206080736146</v>
      </c>
      <c r="AE536" s="17"/>
      <c r="AF536" s="17">
        <v>4.05483391033774E-2</v>
      </c>
      <c r="AG536" s="17">
        <v>3.7508043283063702E-2</v>
      </c>
      <c r="AH536" s="17">
        <v>6.5959050687043996E-2</v>
      </c>
      <c r="AI536" s="17"/>
      <c r="AJ536" s="17">
        <v>2.6977684701043399E-2</v>
      </c>
      <c r="AK536" s="17">
        <v>4.3377888758776399E-2</v>
      </c>
      <c r="AL536" s="17">
        <v>2.3831193604243201E-2</v>
      </c>
      <c r="AM536" s="17">
        <v>0</v>
      </c>
      <c r="AN536" s="17">
        <v>8.7285252376767805E-2</v>
      </c>
      <c r="AO536" s="17"/>
      <c r="AP536" s="17">
        <v>2.07655084361279E-2</v>
      </c>
      <c r="AQ536" s="17">
        <v>3.8870417070647298E-2</v>
      </c>
      <c r="AR536" s="17">
        <v>1.42248647512666E-2</v>
      </c>
      <c r="AS536" s="17"/>
      <c r="AT536" s="17">
        <v>4.4997690357966698E-2</v>
      </c>
      <c r="AU536" s="17">
        <v>5.9077660803112803E-2</v>
      </c>
      <c r="AV536" s="17">
        <v>3.7244239826868003E-2</v>
      </c>
      <c r="AW536" s="17">
        <v>3.24400926075585E-2</v>
      </c>
      <c r="AX536" s="17">
        <v>2.1109467049820401E-2</v>
      </c>
      <c r="AY536" s="17"/>
      <c r="AZ536" s="17">
        <v>3.2581682356520501E-2</v>
      </c>
      <c r="BA536" s="17">
        <v>7.3386769001006394E-2</v>
      </c>
      <c r="BB536" s="17">
        <v>6.8702035089057395E-2</v>
      </c>
      <c r="BC536" s="17">
        <v>3.2200706248842602E-2</v>
      </c>
      <c r="BD536" s="17">
        <v>6.5834485192816095E-2</v>
      </c>
      <c r="BE536" s="17"/>
      <c r="BF536" s="17">
        <v>6.0495707164481403E-2</v>
      </c>
      <c r="BG536" s="17">
        <v>4.2247687920651998E-2</v>
      </c>
      <c r="BH536" s="17">
        <v>3.9730294150578598E-2</v>
      </c>
      <c r="BI536" s="17">
        <v>2.7508082420598899E-2</v>
      </c>
      <c r="BJ536" s="17"/>
      <c r="BK536" s="17">
        <v>5.5658928820319697E-2</v>
      </c>
      <c r="BL536" s="17">
        <v>5.0535846818026302E-2</v>
      </c>
      <c r="BM536" s="17">
        <v>4.8007685830118302E-2</v>
      </c>
      <c r="BN536" s="17">
        <v>4.0907503372787798E-2</v>
      </c>
      <c r="BO536" s="17">
        <v>3.7391393855876399E-2</v>
      </c>
      <c r="BP536" s="17"/>
      <c r="BQ536" s="17">
        <v>4.2291272816735198E-2</v>
      </c>
      <c r="BR536" s="17">
        <v>4.9453853589453499E-2</v>
      </c>
      <c r="BS536" s="17"/>
      <c r="BT536" s="17">
        <v>3.7607496404019197E-2</v>
      </c>
      <c r="BU536" s="17">
        <v>4.3399282836393299E-2</v>
      </c>
      <c r="BV536" s="17">
        <v>3.9679249947680802E-2</v>
      </c>
      <c r="BW536" s="17">
        <v>4.6432521642189202E-2</v>
      </c>
      <c r="BX536" s="17">
        <v>4.1742170994367001E-2</v>
      </c>
      <c r="BY536" s="17">
        <v>0.146654646859945</v>
      </c>
    </row>
    <row r="537" spans="2:77" x14ac:dyDescent="0.35">
      <c r="B537" t="s">
        <v>262</v>
      </c>
      <c r="C537" s="17">
        <v>0.59177899291014102</v>
      </c>
      <c r="D537" s="17">
        <v>0.59324255415699501</v>
      </c>
      <c r="E537" s="17">
        <v>0.58876090519444702</v>
      </c>
      <c r="F537" s="17"/>
      <c r="G537" s="17">
        <v>0.626757199077701</v>
      </c>
      <c r="H537" s="17">
        <v>0.60218888794655701</v>
      </c>
      <c r="I537" s="17">
        <v>0.60900012570696305</v>
      </c>
      <c r="J537" s="17">
        <v>0.59058448909851002</v>
      </c>
      <c r="K537" s="17">
        <v>0.542905452761128</v>
      </c>
      <c r="L537" s="17">
        <v>0.57973295706966599</v>
      </c>
      <c r="M537" s="17"/>
      <c r="N537" s="17">
        <v>0.62565241615996003</v>
      </c>
      <c r="O537" s="17">
        <v>0.60060024825320502</v>
      </c>
      <c r="P537" s="17">
        <v>0.58441160164710604</v>
      </c>
      <c r="Q537" s="17">
        <v>0.55083399578891301</v>
      </c>
      <c r="R537" s="17"/>
      <c r="S537" s="17">
        <v>0.63892523415084401</v>
      </c>
      <c r="T537" s="17">
        <v>0.60855250934094096</v>
      </c>
      <c r="U537" s="17">
        <v>0.59805244484668196</v>
      </c>
      <c r="V537" s="17">
        <v>0.52888992971533</v>
      </c>
      <c r="W537" s="17">
        <v>0.58439318024201503</v>
      </c>
      <c r="X537" s="17">
        <v>0.538269035304487</v>
      </c>
      <c r="Y537" s="17">
        <v>0.61031928583122996</v>
      </c>
      <c r="Z537" s="17">
        <v>0.63265358581297104</v>
      </c>
      <c r="AA537" s="17">
        <v>0.60920080891169703</v>
      </c>
      <c r="AB537" s="17">
        <v>0.54855779575007102</v>
      </c>
      <c r="AC537" s="17">
        <v>0.60390698652253905</v>
      </c>
      <c r="AD537" s="17">
        <v>0.59093193909997099</v>
      </c>
      <c r="AE537" s="17"/>
      <c r="AF537" s="17">
        <v>0.50827644710946696</v>
      </c>
      <c r="AG537" s="17">
        <v>0.67787600130721604</v>
      </c>
      <c r="AH537" s="17">
        <v>0.55218104159110803</v>
      </c>
      <c r="AI537" s="17"/>
      <c r="AJ537" s="17">
        <v>0.51168225108384102</v>
      </c>
      <c r="AK537" s="17">
        <v>0.69016105904873803</v>
      </c>
      <c r="AL537" s="17">
        <v>0.74079801262990297</v>
      </c>
      <c r="AM537" s="17">
        <v>0.31939535009429298</v>
      </c>
      <c r="AN537" s="17">
        <v>0.50869122749764195</v>
      </c>
      <c r="AO537" s="17"/>
      <c r="AP537" s="17">
        <v>0.50693911659816004</v>
      </c>
      <c r="AQ537" s="17">
        <v>0.67847851652277702</v>
      </c>
      <c r="AR537" s="17">
        <v>0.76003474663787296</v>
      </c>
      <c r="AS537" s="17"/>
      <c r="AT537" s="17">
        <v>0.55366905146159195</v>
      </c>
      <c r="AU537" s="17">
        <v>0.54955703310818704</v>
      </c>
      <c r="AV537" s="17">
        <v>0.63116752209472704</v>
      </c>
      <c r="AW537" s="17">
        <v>0.68193510045120997</v>
      </c>
      <c r="AX537" s="17">
        <v>0.73425482526085595</v>
      </c>
      <c r="AY537" s="17"/>
      <c r="AZ537" s="17">
        <v>0.60916163314731198</v>
      </c>
      <c r="BA537" s="17">
        <v>0.60904350478140701</v>
      </c>
      <c r="BB537" s="17">
        <v>0.57870818898444798</v>
      </c>
      <c r="BC537" s="17">
        <v>0.57185636127219097</v>
      </c>
      <c r="BD537" s="17">
        <v>0.54330352859175901</v>
      </c>
      <c r="BE537" s="17"/>
      <c r="BF537" s="17">
        <v>0.60422452581263097</v>
      </c>
      <c r="BG537" s="17">
        <v>0.58386238202804897</v>
      </c>
      <c r="BH537" s="17">
        <v>0.595439549250808</v>
      </c>
      <c r="BI537" s="17">
        <v>0.62592758216960398</v>
      </c>
      <c r="BJ537" s="17"/>
      <c r="BK537" s="17">
        <v>0.541356268806647</v>
      </c>
      <c r="BL537" s="17">
        <v>0.58973858198778994</v>
      </c>
      <c r="BM537" s="17">
        <v>0.58323410056647396</v>
      </c>
      <c r="BN537" s="17">
        <v>0.59865157664476298</v>
      </c>
      <c r="BO537" s="17">
        <v>0.62903830991227005</v>
      </c>
      <c r="BP537" s="17"/>
      <c r="BQ537" s="17">
        <v>0.58620530293775297</v>
      </c>
      <c r="BR537" s="17">
        <v>0.59932810478852505</v>
      </c>
      <c r="BS537" s="17"/>
      <c r="BT537" s="17">
        <v>0.57254811547945395</v>
      </c>
      <c r="BU537" s="17">
        <v>0.61760578839909896</v>
      </c>
      <c r="BV537" s="17">
        <v>0.55447529172479804</v>
      </c>
      <c r="BW537" s="17">
        <v>0.59077764736970895</v>
      </c>
      <c r="BX537" s="17">
        <v>0.62597616970465997</v>
      </c>
      <c r="BY537" s="17">
        <v>0.52360225816158801</v>
      </c>
    </row>
    <row r="538" spans="2:77" x14ac:dyDescent="0.35">
      <c r="B538" t="s">
        <v>263</v>
      </c>
      <c r="C538" s="17">
        <v>0.15824385243120401</v>
      </c>
      <c r="D538" s="17">
        <v>0.17058981300256701</v>
      </c>
      <c r="E538" s="17">
        <v>0.14719518368687001</v>
      </c>
      <c r="F538" s="17"/>
      <c r="G538" s="17">
        <v>0.11258668021931501</v>
      </c>
      <c r="H538" s="17">
        <v>0.134436471875653</v>
      </c>
      <c r="I538" s="17">
        <v>0.13285927773769901</v>
      </c>
      <c r="J538" s="17">
        <v>0.17117853364493901</v>
      </c>
      <c r="K538" s="17">
        <v>0.21453288368610299</v>
      </c>
      <c r="L538" s="17">
        <v>0.18036102855236399</v>
      </c>
      <c r="M538" s="17"/>
      <c r="N538" s="17">
        <v>0.15894599422098801</v>
      </c>
      <c r="O538" s="17">
        <v>0.14525281625463299</v>
      </c>
      <c r="P538" s="17">
        <v>0.167262922026014</v>
      </c>
      <c r="Q538" s="17">
        <v>0.163425782524764</v>
      </c>
      <c r="R538" s="17"/>
      <c r="S538" s="17">
        <v>0.11923140787172901</v>
      </c>
      <c r="T538" s="17">
        <v>0.169869534083537</v>
      </c>
      <c r="U538" s="17">
        <v>0.17885694615046999</v>
      </c>
      <c r="V538" s="17">
        <v>0.201175764704904</v>
      </c>
      <c r="W538" s="17">
        <v>0.151736135548835</v>
      </c>
      <c r="X538" s="17">
        <v>0.17798939884953599</v>
      </c>
      <c r="Y538" s="17">
        <v>0.13708255638245601</v>
      </c>
      <c r="Z538" s="17">
        <v>0.121981435592175</v>
      </c>
      <c r="AA538" s="17">
        <v>0.13933662876033501</v>
      </c>
      <c r="AB538" s="17">
        <v>0.174196402043584</v>
      </c>
      <c r="AC538" s="17">
        <v>0.16492880354769099</v>
      </c>
      <c r="AD538" s="17">
        <v>0.17700844743043401</v>
      </c>
      <c r="AE538" s="17"/>
      <c r="AF538" s="17">
        <v>0.23486090532771201</v>
      </c>
      <c r="AG538" s="17">
        <v>0.104104774957686</v>
      </c>
      <c r="AH538" s="17">
        <v>0.13771989009400101</v>
      </c>
      <c r="AI538" s="17"/>
      <c r="AJ538" s="17">
        <v>0.23344117943043399</v>
      </c>
      <c r="AK538" s="17">
        <v>8.2108274448282503E-2</v>
      </c>
      <c r="AL538" s="17">
        <v>7.0044212016796198E-2</v>
      </c>
      <c r="AM538" s="17">
        <v>0.43559792459323199</v>
      </c>
      <c r="AN538" s="17">
        <v>0.16512625538846601</v>
      </c>
      <c r="AO538" s="17"/>
      <c r="AP538" s="17">
        <v>0.22644509184064801</v>
      </c>
      <c r="AQ538" s="17">
        <v>8.4218839534649703E-2</v>
      </c>
      <c r="AR538" s="17">
        <v>0.100931205904824</v>
      </c>
      <c r="AS538" s="17"/>
      <c r="AT538" s="17">
        <v>0.16874230180357</v>
      </c>
      <c r="AU538" s="17">
        <v>0.18701336878385399</v>
      </c>
      <c r="AV538" s="17">
        <v>0.130869605146505</v>
      </c>
      <c r="AW538" s="17">
        <v>0.12952727241398401</v>
      </c>
      <c r="AX538" s="17">
        <v>8.3677848126348098E-2</v>
      </c>
      <c r="AY538" s="17"/>
      <c r="AZ538" s="17">
        <v>0.156082081856285</v>
      </c>
      <c r="BA538" s="17">
        <v>0.137049161370773</v>
      </c>
      <c r="BB538" s="17">
        <v>0.103235525739791</v>
      </c>
      <c r="BC538" s="17">
        <v>0.175968533608094</v>
      </c>
      <c r="BD538" s="17">
        <v>0.187748965091137</v>
      </c>
      <c r="BE538" s="17"/>
      <c r="BF538" s="17">
        <v>0.137673107529555</v>
      </c>
      <c r="BG538" s="17">
        <v>0.165177485471804</v>
      </c>
      <c r="BH538" s="17">
        <v>0.159482746437898</v>
      </c>
      <c r="BI538" s="17">
        <v>0.16245026367992799</v>
      </c>
      <c r="BJ538" s="17"/>
      <c r="BK538" s="17">
        <v>0.16159112790729099</v>
      </c>
      <c r="BL538" s="17">
        <v>0.14940488658915699</v>
      </c>
      <c r="BM538" s="17">
        <v>0.156672938135755</v>
      </c>
      <c r="BN538" s="17">
        <v>0.16306621035140101</v>
      </c>
      <c r="BO538" s="17">
        <v>0.16035258427490701</v>
      </c>
      <c r="BP538" s="17"/>
      <c r="BQ538" s="17">
        <v>0.16602710200365001</v>
      </c>
      <c r="BR538" s="17">
        <v>0.147702070938</v>
      </c>
      <c r="BS538" s="17"/>
      <c r="BT538" s="17">
        <v>0.18604930391949401</v>
      </c>
      <c r="BU538" s="17">
        <v>0.13917081960421501</v>
      </c>
      <c r="BV538" s="17">
        <v>0.17908255677196799</v>
      </c>
      <c r="BW538" s="17">
        <v>0.161943111750811</v>
      </c>
      <c r="BX538" s="17">
        <v>0.127519806520979</v>
      </c>
      <c r="BY538" s="17">
        <v>0.13256629541755099</v>
      </c>
    </row>
    <row r="539" spans="2:77" x14ac:dyDescent="0.35">
      <c r="B539" t="s">
        <v>148</v>
      </c>
      <c r="C539" s="17">
        <v>0.43353514047893599</v>
      </c>
      <c r="D539" s="17">
        <v>0.42265274115442802</v>
      </c>
      <c r="E539" s="17">
        <v>0.441565721507577</v>
      </c>
      <c r="F539" s="17"/>
      <c r="G539" s="17">
        <v>0.51417051885838605</v>
      </c>
      <c r="H539" s="17">
        <v>0.46775241607090401</v>
      </c>
      <c r="I539" s="17">
        <v>0.47614084796926498</v>
      </c>
      <c r="J539" s="17">
        <v>0.41940595545357201</v>
      </c>
      <c r="K539" s="17">
        <v>0.32837256907502499</v>
      </c>
      <c r="L539" s="17">
        <v>0.39937192851730202</v>
      </c>
      <c r="M539" s="17"/>
      <c r="N539" s="17">
        <v>0.46670642193897199</v>
      </c>
      <c r="O539" s="17">
        <v>0.45534743199857203</v>
      </c>
      <c r="P539" s="17">
        <v>0.41714867962109298</v>
      </c>
      <c r="Q539" s="17">
        <v>0.38740821326414898</v>
      </c>
      <c r="R539" s="17"/>
      <c r="S539" s="17">
        <v>0.51969382627911498</v>
      </c>
      <c r="T539" s="17">
        <v>0.43868297525740402</v>
      </c>
      <c r="U539" s="17">
        <v>0.41919549869621198</v>
      </c>
      <c r="V539" s="17">
        <v>0.327714165010426</v>
      </c>
      <c r="W539" s="17">
        <v>0.43265704469318</v>
      </c>
      <c r="X539" s="17">
        <v>0.36027963645495098</v>
      </c>
      <c r="Y539" s="17">
        <v>0.47323672944877399</v>
      </c>
      <c r="Z539" s="17">
        <v>0.51067215022079604</v>
      </c>
      <c r="AA539" s="17">
        <v>0.469864180151362</v>
      </c>
      <c r="AB539" s="17">
        <v>0.37436139370648702</v>
      </c>
      <c r="AC539" s="17">
        <v>0.43897818297484897</v>
      </c>
      <c r="AD539" s="17">
        <v>0.41392349166953801</v>
      </c>
      <c r="AE539" s="17"/>
      <c r="AF539" s="17">
        <v>0.27341554178175498</v>
      </c>
      <c r="AG539" s="17">
        <v>0.57377122634953004</v>
      </c>
      <c r="AH539" s="17">
        <v>0.41446115149710699</v>
      </c>
      <c r="AI539" s="17"/>
      <c r="AJ539" s="17">
        <v>0.278241071653407</v>
      </c>
      <c r="AK539" s="17">
        <v>0.60805278460045598</v>
      </c>
      <c r="AL539" s="17">
        <v>0.67075380061310697</v>
      </c>
      <c r="AM539" s="17">
        <v>-0.116202574498939</v>
      </c>
      <c r="AN539" s="17">
        <v>0.34356497210917603</v>
      </c>
      <c r="AO539" s="17"/>
      <c r="AP539" s="17">
        <v>0.28049402475751201</v>
      </c>
      <c r="AQ539" s="17">
        <v>0.59425967698812698</v>
      </c>
      <c r="AR539" s="17">
        <v>0.659103540733048</v>
      </c>
      <c r="AS539" s="17"/>
      <c r="AT539" s="17">
        <v>0.38492674965802198</v>
      </c>
      <c r="AU539" s="17">
        <v>0.36254366432433299</v>
      </c>
      <c r="AV539" s="17">
        <v>0.50029791694822201</v>
      </c>
      <c r="AW539" s="17">
        <v>0.55240782803722599</v>
      </c>
      <c r="AX539" s="17">
        <v>0.65057697713450802</v>
      </c>
      <c r="AY539" s="17"/>
      <c r="AZ539" s="17">
        <v>0.45307955129102701</v>
      </c>
      <c r="BA539" s="17">
        <v>0.47199434341063301</v>
      </c>
      <c r="BB539" s="17">
        <v>0.47547266324465698</v>
      </c>
      <c r="BC539" s="17">
        <v>0.39588782766409703</v>
      </c>
      <c r="BD539" s="17">
        <v>0.35555456350062098</v>
      </c>
      <c r="BE539" s="17"/>
      <c r="BF539" s="17">
        <v>0.466551418283076</v>
      </c>
      <c r="BG539" s="17">
        <v>0.41868489655624502</v>
      </c>
      <c r="BH539" s="17">
        <v>0.43595680281290999</v>
      </c>
      <c r="BI539" s="17">
        <v>0.46347731848967599</v>
      </c>
      <c r="BJ539" s="17"/>
      <c r="BK539" s="17">
        <v>0.37976514089935598</v>
      </c>
      <c r="BL539" s="17">
        <v>0.44033369539863298</v>
      </c>
      <c r="BM539" s="17">
        <v>0.42656116243071901</v>
      </c>
      <c r="BN539" s="17">
        <v>0.43558536629336098</v>
      </c>
      <c r="BO539" s="17">
        <v>0.46868572563736299</v>
      </c>
      <c r="BP539" s="17"/>
      <c r="BQ539" s="17">
        <v>0.42017820093410302</v>
      </c>
      <c r="BR539" s="17">
        <v>0.45162603385052502</v>
      </c>
      <c r="BS539" s="17"/>
      <c r="BT539" s="17">
        <v>0.38649881155995902</v>
      </c>
      <c r="BU539" s="17">
        <v>0.47843496879488501</v>
      </c>
      <c r="BV539" s="17">
        <v>0.37539273495282999</v>
      </c>
      <c r="BW539" s="17">
        <v>0.42883453561889801</v>
      </c>
      <c r="BX539" s="17">
        <v>0.49845636318367997</v>
      </c>
      <c r="BY539" s="17">
        <v>0.39103596274403701</v>
      </c>
    </row>
    <row r="540" spans="2:77"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row>
    <row r="541" spans="2:77" x14ac:dyDescent="0.35">
      <c r="B541" s="6" t="s">
        <v>271</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row>
    <row r="542" spans="2:77" x14ac:dyDescent="0.35">
      <c r="B542" s="24" t="s">
        <v>94</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row>
    <row r="543" spans="2:77" x14ac:dyDescent="0.35">
      <c r="B543" t="s">
        <v>257</v>
      </c>
      <c r="C543" s="17">
        <v>0.38669046600627999</v>
      </c>
      <c r="D543" s="17">
        <v>0.37885466895953201</v>
      </c>
      <c r="E543" s="17">
        <v>0.39479731909867499</v>
      </c>
      <c r="F543" s="17"/>
      <c r="G543" s="17">
        <v>0.21936929605205299</v>
      </c>
      <c r="H543" s="17">
        <v>0.28354257785562498</v>
      </c>
      <c r="I543" s="17">
        <v>0.38825877720448498</v>
      </c>
      <c r="J543" s="17">
        <v>0.41366622043726597</v>
      </c>
      <c r="K543" s="17">
        <v>0.47885451887701003</v>
      </c>
      <c r="L543" s="17">
        <v>0.49687475672597198</v>
      </c>
      <c r="M543" s="17"/>
      <c r="N543" s="17">
        <v>0.38686623618515398</v>
      </c>
      <c r="O543" s="17">
        <v>0.36865497225384303</v>
      </c>
      <c r="P543" s="17">
        <v>0.38931978073005002</v>
      </c>
      <c r="Q543" s="17">
        <v>0.40306966144541401</v>
      </c>
      <c r="R543" s="17"/>
      <c r="S543" s="17">
        <v>0.37023078632755302</v>
      </c>
      <c r="T543" s="17">
        <v>0.384708751253453</v>
      </c>
      <c r="U543" s="17">
        <v>0.39908768317793297</v>
      </c>
      <c r="V543" s="17">
        <v>0.38813686087931998</v>
      </c>
      <c r="W543" s="17">
        <v>0.36147931713359699</v>
      </c>
      <c r="X543" s="17">
        <v>0.39169834892073202</v>
      </c>
      <c r="Y543" s="17">
        <v>0.43678531963185402</v>
      </c>
      <c r="Z543" s="17">
        <v>0.39876826402468502</v>
      </c>
      <c r="AA543" s="17">
        <v>0.43582031513762198</v>
      </c>
      <c r="AB543" s="17">
        <v>0.37009963273540603</v>
      </c>
      <c r="AC543" s="17">
        <v>0.32997311096193999</v>
      </c>
      <c r="AD543" s="17">
        <v>0.29247035981500502</v>
      </c>
      <c r="AE543" s="17"/>
      <c r="AF543" s="17">
        <v>0.477385969518897</v>
      </c>
      <c r="AG543" s="17">
        <v>0.36825783834536602</v>
      </c>
      <c r="AH543" s="17">
        <v>0.31742540414100401</v>
      </c>
      <c r="AI543" s="17"/>
      <c r="AJ543" s="17">
        <v>0.46558124384685901</v>
      </c>
      <c r="AK543" s="17">
        <v>0.36245612267824601</v>
      </c>
      <c r="AL543" s="17">
        <v>0.35900461130107197</v>
      </c>
      <c r="AM543" s="17">
        <v>0.53510704581267099</v>
      </c>
      <c r="AN543" s="17">
        <v>0.33604472743062702</v>
      </c>
      <c r="AO543" s="17"/>
      <c r="AP543" s="17">
        <v>0.417124393348758</v>
      </c>
      <c r="AQ543" s="17">
        <v>0.39948774620635502</v>
      </c>
      <c r="AR543" s="17">
        <v>0.32755439862381602</v>
      </c>
      <c r="AS543" s="17"/>
      <c r="AT543" s="17">
        <v>0.46753070311918998</v>
      </c>
      <c r="AU543" s="17">
        <v>0.375904644476794</v>
      </c>
      <c r="AV543" s="17">
        <v>0.324633699589222</v>
      </c>
      <c r="AW543" s="17">
        <v>0.33558031734213301</v>
      </c>
      <c r="AX543" s="17">
        <v>0.30984198792095002</v>
      </c>
      <c r="AY543" s="17"/>
      <c r="AZ543" s="17">
        <v>0.36733811887627799</v>
      </c>
      <c r="BA543" s="17">
        <v>0.35972110382604</v>
      </c>
      <c r="BB543" s="17">
        <v>0.196951578998705</v>
      </c>
      <c r="BC543" s="17">
        <v>0.50342565730996902</v>
      </c>
      <c r="BD543" s="17">
        <v>0.36850875318812298</v>
      </c>
      <c r="BE543" s="17"/>
      <c r="BF543" s="17">
        <v>0.43156346309009103</v>
      </c>
      <c r="BG543" s="17">
        <v>0.38190227366621898</v>
      </c>
      <c r="BH543" s="17">
        <v>0.36583208823116198</v>
      </c>
      <c r="BI543" s="17">
        <v>0.402059340330014</v>
      </c>
      <c r="BJ543" s="17"/>
      <c r="BK543" s="17">
        <v>0.39361756270368597</v>
      </c>
      <c r="BL543" s="17">
        <v>0.36168975768700501</v>
      </c>
      <c r="BM543" s="17">
        <v>0.36300045586736501</v>
      </c>
      <c r="BN543" s="17">
        <v>0.40242719164829899</v>
      </c>
      <c r="BO543" s="17">
        <v>0.48275566444226697</v>
      </c>
      <c r="BP543" s="17"/>
      <c r="BQ543" s="17">
        <v>0.42673016479222597</v>
      </c>
      <c r="BR543" s="17">
        <v>0.33245993520723299</v>
      </c>
      <c r="BS543" s="17"/>
      <c r="BT543" s="17">
        <v>0.44454305447181303</v>
      </c>
      <c r="BU543" s="17">
        <v>0.35723126578533898</v>
      </c>
      <c r="BV543" s="17">
        <v>0.36738114130897798</v>
      </c>
      <c r="BW543" s="17">
        <v>0.421138387251212</v>
      </c>
      <c r="BX543" s="17">
        <v>0.32182019059593803</v>
      </c>
      <c r="BY543" s="17">
        <v>0.306911495611151</v>
      </c>
    </row>
    <row r="544" spans="2:77" x14ac:dyDescent="0.35">
      <c r="B544" t="s">
        <v>258</v>
      </c>
      <c r="C544" s="17">
        <v>0.36794581038364399</v>
      </c>
      <c r="D544" s="17">
        <v>0.3644871649359</v>
      </c>
      <c r="E544" s="17">
        <v>0.37278882709422301</v>
      </c>
      <c r="F544" s="17"/>
      <c r="G544" s="17">
        <v>0.33051454692650301</v>
      </c>
      <c r="H544" s="17">
        <v>0.34836660341790798</v>
      </c>
      <c r="I544" s="17">
        <v>0.36798467120849998</v>
      </c>
      <c r="J544" s="17">
        <v>0.39203227802498902</v>
      </c>
      <c r="K544" s="17">
        <v>0.36979344901651501</v>
      </c>
      <c r="L544" s="17">
        <v>0.38787190950058797</v>
      </c>
      <c r="M544" s="17"/>
      <c r="N544" s="17">
        <v>0.37978570710187298</v>
      </c>
      <c r="O544" s="17">
        <v>0.39168993921892697</v>
      </c>
      <c r="P544" s="17">
        <v>0.34119393725381603</v>
      </c>
      <c r="Q544" s="17">
        <v>0.35144962070908098</v>
      </c>
      <c r="R544" s="17"/>
      <c r="S544" s="17">
        <v>0.33003020268536798</v>
      </c>
      <c r="T544" s="17">
        <v>0.37363212261746798</v>
      </c>
      <c r="U544" s="17">
        <v>0.373279413439908</v>
      </c>
      <c r="V544" s="17">
        <v>0.39010425192096299</v>
      </c>
      <c r="W544" s="17">
        <v>0.425709708159275</v>
      </c>
      <c r="X544" s="17">
        <v>0.34506947783122599</v>
      </c>
      <c r="Y544" s="17">
        <v>0.35194258136699003</v>
      </c>
      <c r="Z544" s="17">
        <v>0.38284810141159797</v>
      </c>
      <c r="AA544" s="17">
        <v>0.361037764348697</v>
      </c>
      <c r="AB544" s="17">
        <v>0.34610590993138901</v>
      </c>
      <c r="AC544" s="17">
        <v>0.43215003640060201</v>
      </c>
      <c r="AD544" s="17">
        <v>0.38016062239283299</v>
      </c>
      <c r="AE544" s="17"/>
      <c r="AF544" s="17">
        <v>0.35067117293066802</v>
      </c>
      <c r="AG544" s="17">
        <v>0.39858560110721603</v>
      </c>
      <c r="AH544" s="17">
        <v>0.33709965694517402</v>
      </c>
      <c r="AI544" s="17"/>
      <c r="AJ544" s="17">
        <v>0.36822771022531903</v>
      </c>
      <c r="AK544" s="17">
        <v>0.37371196931713202</v>
      </c>
      <c r="AL544" s="17">
        <v>0.45532893408428299</v>
      </c>
      <c r="AM544" s="17">
        <v>0.23883594033323899</v>
      </c>
      <c r="AN544" s="17">
        <v>0.32770360571603202</v>
      </c>
      <c r="AO544" s="17"/>
      <c r="AP544" s="17">
        <v>0.40162946305983299</v>
      </c>
      <c r="AQ544" s="17">
        <v>0.36670491828580498</v>
      </c>
      <c r="AR544" s="17">
        <v>0.39652834691486599</v>
      </c>
      <c r="AS544" s="17"/>
      <c r="AT544" s="17">
        <v>0.33959190898200597</v>
      </c>
      <c r="AU544" s="17">
        <v>0.35294937507422303</v>
      </c>
      <c r="AV544" s="17">
        <v>0.39695686640115802</v>
      </c>
      <c r="AW544" s="17">
        <v>0.41097617114523199</v>
      </c>
      <c r="AX544" s="17">
        <v>0.37663427263442401</v>
      </c>
      <c r="AY544" s="17"/>
      <c r="AZ544" s="17">
        <v>0.36477504296610402</v>
      </c>
      <c r="BA544" s="17">
        <v>0.358905309662304</v>
      </c>
      <c r="BB544" s="17">
        <v>0.37274243365619703</v>
      </c>
      <c r="BC544" s="17">
        <v>0.396562165511747</v>
      </c>
      <c r="BD544" s="17">
        <v>0.34569609858205003</v>
      </c>
      <c r="BE544" s="17"/>
      <c r="BF544" s="17">
        <v>0.32876313151958803</v>
      </c>
      <c r="BG544" s="17">
        <v>0.373311329575719</v>
      </c>
      <c r="BH544" s="17">
        <v>0.384965943084628</v>
      </c>
      <c r="BI544" s="17">
        <v>0.37399516588403398</v>
      </c>
      <c r="BJ544" s="17"/>
      <c r="BK544" s="17">
        <v>0.272616235430028</v>
      </c>
      <c r="BL544" s="17">
        <v>0.35121589190177399</v>
      </c>
      <c r="BM544" s="17">
        <v>0.37895788552484899</v>
      </c>
      <c r="BN544" s="17">
        <v>0.38766735166323801</v>
      </c>
      <c r="BO544" s="17">
        <v>0.29302984646831398</v>
      </c>
      <c r="BP544" s="17"/>
      <c r="BQ544" s="17">
        <v>0.37756961030950897</v>
      </c>
      <c r="BR544" s="17">
        <v>0.35491115242895699</v>
      </c>
      <c r="BS544" s="17"/>
      <c r="BT544" s="17">
        <v>0.38060102468513701</v>
      </c>
      <c r="BU544" s="17">
        <v>0.38608955299496001</v>
      </c>
      <c r="BV544" s="17">
        <v>0.33620534167308802</v>
      </c>
      <c r="BW544" s="17">
        <v>0.31802767945465898</v>
      </c>
      <c r="BX544" s="17">
        <v>0.35475432307624</v>
      </c>
      <c r="BY544" s="17">
        <v>0.37563186243133201</v>
      </c>
    </row>
    <row r="545" spans="2:77" x14ac:dyDescent="0.35">
      <c r="B545" t="s">
        <v>259</v>
      </c>
      <c r="C545" s="17">
        <v>0.15278521523451799</v>
      </c>
      <c r="D545" s="17">
        <v>0.17231873142351201</v>
      </c>
      <c r="E545" s="17">
        <v>0.13358749084926</v>
      </c>
      <c r="F545" s="17"/>
      <c r="G545" s="17">
        <v>0.23544562183407999</v>
      </c>
      <c r="H545" s="17">
        <v>0.21759021866866601</v>
      </c>
      <c r="I545" s="17">
        <v>0.17522065363597999</v>
      </c>
      <c r="J545" s="17">
        <v>0.123648986414527</v>
      </c>
      <c r="K545" s="17">
        <v>9.5965967091291293E-2</v>
      </c>
      <c r="L545" s="17">
        <v>8.87367115393667E-2</v>
      </c>
      <c r="M545" s="17"/>
      <c r="N545" s="17">
        <v>0.164703243318397</v>
      </c>
      <c r="O545" s="17">
        <v>0.15371515885846601</v>
      </c>
      <c r="P545" s="17">
        <v>0.15087152962994099</v>
      </c>
      <c r="Q545" s="17">
        <v>0.14276052478554099</v>
      </c>
      <c r="R545" s="17"/>
      <c r="S545" s="17">
        <v>0.18266624398904099</v>
      </c>
      <c r="T545" s="17">
        <v>0.15295735035545099</v>
      </c>
      <c r="U545" s="17">
        <v>0.13314557037956401</v>
      </c>
      <c r="V545" s="17">
        <v>0.14234749537328301</v>
      </c>
      <c r="W545" s="17">
        <v>0.15461548571943201</v>
      </c>
      <c r="X545" s="17">
        <v>0.173667133541859</v>
      </c>
      <c r="Y545" s="17">
        <v>0.12173334764905799</v>
      </c>
      <c r="Z545" s="17">
        <v>0.148268962293474</v>
      </c>
      <c r="AA545" s="17">
        <v>0.121428504668825</v>
      </c>
      <c r="AB545" s="17">
        <v>0.148143938353515</v>
      </c>
      <c r="AC545" s="17">
        <v>0.17487573258379199</v>
      </c>
      <c r="AD545" s="17">
        <v>0.210644635816852</v>
      </c>
      <c r="AE545" s="17"/>
      <c r="AF545" s="17">
        <v>0.11945457260867599</v>
      </c>
      <c r="AG545" s="17">
        <v>0.14877688338393599</v>
      </c>
      <c r="AH545" s="17">
        <v>0.21235362053581</v>
      </c>
      <c r="AI545" s="17"/>
      <c r="AJ545" s="17">
        <v>0.117442476249289</v>
      </c>
      <c r="AK545" s="17">
        <v>0.16459354824421299</v>
      </c>
      <c r="AL545" s="17">
        <v>0.12120491001379</v>
      </c>
      <c r="AM545" s="17">
        <v>0.104048501276852</v>
      </c>
      <c r="AN545" s="17">
        <v>0.197604762218691</v>
      </c>
      <c r="AO545" s="17"/>
      <c r="AP545" s="17">
        <v>0.134463632005519</v>
      </c>
      <c r="AQ545" s="17">
        <v>0.15017421137772699</v>
      </c>
      <c r="AR545" s="17">
        <v>0.16149405715003901</v>
      </c>
      <c r="AS545" s="17"/>
      <c r="AT545" s="17">
        <v>0.13522810038796099</v>
      </c>
      <c r="AU545" s="17">
        <v>0.150767471940772</v>
      </c>
      <c r="AV545" s="17">
        <v>0.17718675960191901</v>
      </c>
      <c r="AW545" s="17">
        <v>0.16909769927187801</v>
      </c>
      <c r="AX545" s="17">
        <v>0.20474048780983001</v>
      </c>
      <c r="AY545" s="17"/>
      <c r="AZ545" s="17">
        <v>0.16972187118056301</v>
      </c>
      <c r="BA545" s="17">
        <v>0.183128339022463</v>
      </c>
      <c r="BB545" s="17">
        <v>0.20861619790295399</v>
      </c>
      <c r="BC545" s="17">
        <v>7.7322594752630203E-2</v>
      </c>
      <c r="BD545" s="17">
        <v>0.15672681896672</v>
      </c>
      <c r="BE545" s="17"/>
      <c r="BF545" s="17">
        <v>0.15848995997628401</v>
      </c>
      <c r="BG545" s="17">
        <v>0.15402915207780399</v>
      </c>
      <c r="BH545" s="17">
        <v>0.15766979480320001</v>
      </c>
      <c r="BI545" s="17">
        <v>0.139298045880725</v>
      </c>
      <c r="BJ545" s="17"/>
      <c r="BK545" s="17">
        <v>0.25906176351805299</v>
      </c>
      <c r="BL545" s="17">
        <v>0.16316837356222699</v>
      </c>
      <c r="BM545" s="17">
        <v>0.156484025570473</v>
      </c>
      <c r="BN545" s="17">
        <v>0.13771869740512199</v>
      </c>
      <c r="BO545" s="17">
        <v>0.137614312643729</v>
      </c>
      <c r="BP545" s="17"/>
      <c r="BQ545" s="17">
        <v>0.12631055258083401</v>
      </c>
      <c r="BR545" s="17">
        <v>0.18864300267968601</v>
      </c>
      <c r="BS545" s="17"/>
      <c r="BT545" s="17">
        <v>0.11470544684888399</v>
      </c>
      <c r="BU545" s="17">
        <v>0.16801559962191301</v>
      </c>
      <c r="BV545" s="17">
        <v>0.177529594557333</v>
      </c>
      <c r="BW545" s="17">
        <v>0.18137361595165</v>
      </c>
      <c r="BX545" s="17">
        <v>0.183035758723264</v>
      </c>
      <c r="BY545" s="17">
        <v>0.13873309128210901</v>
      </c>
    </row>
    <row r="546" spans="2:77" x14ac:dyDescent="0.35">
      <c r="B546" t="s">
        <v>260</v>
      </c>
      <c r="C546" s="17">
        <v>4.2526115964280298E-2</v>
      </c>
      <c r="D546" s="17">
        <v>4.2624889304423999E-2</v>
      </c>
      <c r="E546" s="17">
        <v>4.1732348146921401E-2</v>
      </c>
      <c r="F546" s="17"/>
      <c r="G546" s="17">
        <v>0.114704113893346</v>
      </c>
      <c r="H546" s="17">
        <v>6.5004849127442907E-2</v>
      </c>
      <c r="I546" s="17">
        <v>3.0426940506245E-2</v>
      </c>
      <c r="J546" s="17">
        <v>2.6331296493855301E-2</v>
      </c>
      <c r="K546" s="17">
        <v>2.5530916586927702E-2</v>
      </c>
      <c r="L546" s="17">
        <v>1.0582775898576299E-2</v>
      </c>
      <c r="M546" s="17"/>
      <c r="N546" s="17">
        <v>4.1718132970721897E-2</v>
      </c>
      <c r="O546" s="17">
        <v>3.26746156162823E-2</v>
      </c>
      <c r="P546" s="17">
        <v>5.4384949337532101E-2</v>
      </c>
      <c r="Q546" s="17">
        <v>4.38076526376582E-2</v>
      </c>
      <c r="R546" s="17"/>
      <c r="S546" s="17">
        <v>5.91256017444984E-2</v>
      </c>
      <c r="T546" s="17">
        <v>4.7652267881952301E-2</v>
      </c>
      <c r="U546" s="17">
        <v>4.3130971384231699E-2</v>
      </c>
      <c r="V546" s="17">
        <v>2.2691102132896299E-2</v>
      </c>
      <c r="W546" s="17">
        <v>2.9471919744999901E-2</v>
      </c>
      <c r="X546" s="17">
        <v>4.5327478173731103E-2</v>
      </c>
      <c r="Y546" s="17">
        <v>5.1783951851589301E-2</v>
      </c>
      <c r="Z546" s="17">
        <v>2.26927214132434E-2</v>
      </c>
      <c r="AA546" s="17">
        <v>3.8835278828889798E-2</v>
      </c>
      <c r="AB546" s="17">
        <v>4.7891485540964097E-2</v>
      </c>
      <c r="AC546" s="17">
        <v>3.3867275861525797E-2</v>
      </c>
      <c r="AD546" s="17">
        <v>3.6401591421360298E-2</v>
      </c>
      <c r="AE546" s="17"/>
      <c r="AF546" s="17">
        <v>1.9295576562201801E-2</v>
      </c>
      <c r="AG546" s="17">
        <v>3.9669970797558997E-2</v>
      </c>
      <c r="AH546" s="17">
        <v>5.76419655223449E-2</v>
      </c>
      <c r="AI546" s="17"/>
      <c r="AJ546" s="17">
        <v>2.57647424111303E-2</v>
      </c>
      <c r="AK546" s="17">
        <v>4.9218593051294203E-2</v>
      </c>
      <c r="AL546" s="17">
        <v>3.3385026146166202E-2</v>
      </c>
      <c r="AM546" s="17">
        <v>4.9762922878820198E-2</v>
      </c>
      <c r="AN546" s="17">
        <v>5.5985967603569303E-2</v>
      </c>
      <c r="AO546" s="17"/>
      <c r="AP546" s="17">
        <v>3.11104254028256E-2</v>
      </c>
      <c r="AQ546" s="17">
        <v>4.3576511814288399E-2</v>
      </c>
      <c r="AR546" s="17">
        <v>6.5498162783681396E-2</v>
      </c>
      <c r="AS546" s="17"/>
      <c r="AT546" s="17">
        <v>1.53663217089494E-2</v>
      </c>
      <c r="AU546" s="17">
        <v>6.1025045005702203E-2</v>
      </c>
      <c r="AV546" s="17">
        <v>4.5683178569052699E-2</v>
      </c>
      <c r="AW546" s="17">
        <v>5.5081467702541201E-2</v>
      </c>
      <c r="AX546" s="17">
        <v>5.5670753656569198E-2</v>
      </c>
      <c r="AY546" s="17"/>
      <c r="AZ546" s="17">
        <v>5.1302528291547897E-2</v>
      </c>
      <c r="BA546" s="17">
        <v>3.8416201075005103E-2</v>
      </c>
      <c r="BB546" s="17">
        <v>0.10976983765585201</v>
      </c>
      <c r="BC546" s="17">
        <v>1.0179952340738801E-2</v>
      </c>
      <c r="BD546" s="17">
        <v>4.5009952177393599E-2</v>
      </c>
      <c r="BE546" s="17"/>
      <c r="BF546" s="17">
        <v>2.8539227799871201E-2</v>
      </c>
      <c r="BG546" s="17">
        <v>4.2817588654763102E-2</v>
      </c>
      <c r="BH546" s="17">
        <v>4.6557624096938498E-2</v>
      </c>
      <c r="BI546" s="17">
        <v>4.5671299800535997E-2</v>
      </c>
      <c r="BJ546" s="17"/>
      <c r="BK546" s="17">
        <v>3.2859328404679401E-2</v>
      </c>
      <c r="BL546" s="17">
        <v>4.6169529334468898E-2</v>
      </c>
      <c r="BM546" s="17">
        <v>4.91749337897643E-2</v>
      </c>
      <c r="BN546" s="17">
        <v>3.5982751639584101E-2</v>
      </c>
      <c r="BO546" s="17">
        <v>3.7105549474632502E-2</v>
      </c>
      <c r="BP546" s="17"/>
      <c r="BQ546" s="17">
        <v>3.2289288183728997E-2</v>
      </c>
      <c r="BR546" s="17">
        <v>5.6391070523643498E-2</v>
      </c>
      <c r="BS546" s="17"/>
      <c r="BT546" s="17">
        <v>2.8881766375569499E-2</v>
      </c>
      <c r="BU546" s="17">
        <v>4.8178264719941702E-2</v>
      </c>
      <c r="BV546" s="17">
        <v>2.95027557110587E-2</v>
      </c>
      <c r="BW546" s="17">
        <v>3.3843853833244501E-2</v>
      </c>
      <c r="BX546" s="17">
        <v>6.6904828841187994E-2</v>
      </c>
      <c r="BY546" s="17">
        <v>5.06513371970813E-2</v>
      </c>
    </row>
    <row r="547" spans="2:77" x14ac:dyDescent="0.35">
      <c r="B547" t="s">
        <v>261</v>
      </c>
      <c r="C547" s="17">
        <v>1.8656617614762502E-2</v>
      </c>
      <c r="D547" s="17">
        <v>2.20143904464766E-2</v>
      </c>
      <c r="E547" s="17">
        <v>1.40653733284682E-2</v>
      </c>
      <c r="F547" s="17"/>
      <c r="G547" s="17">
        <v>5.0475307133733903E-2</v>
      </c>
      <c r="H547" s="17">
        <v>2.8818002832201199E-2</v>
      </c>
      <c r="I547" s="17">
        <v>1.7868111284571199E-2</v>
      </c>
      <c r="J547" s="17">
        <v>6.7551945099560001E-3</v>
      </c>
      <c r="K547" s="17">
        <v>1.11272521251711E-2</v>
      </c>
      <c r="L547" s="17">
        <v>4.5879793572044698E-3</v>
      </c>
      <c r="M547" s="17"/>
      <c r="N547" s="17">
        <v>1.18967311188723E-2</v>
      </c>
      <c r="O547" s="17">
        <v>1.8038687305843501E-2</v>
      </c>
      <c r="P547" s="17">
        <v>2.4191216943278599E-2</v>
      </c>
      <c r="Q547" s="17">
        <v>2.19955223811686E-2</v>
      </c>
      <c r="R547" s="17"/>
      <c r="S547" s="17">
        <v>2.1485384374718901E-2</v>
      </c>
      <c r="T547" s="17">
        <v>1.6370567178095E-2</v>
      </c>
      <c r="U547" s="17">
        <v>1.8618339421735498E-2</v>
      </c>
      <c r="V547" s="17">
        <v>2.4627442418271601E-2</v>
      </c>
      <c r="W547" s="17">
        <v>2.1911601053507101E-2</v>
      </c>
      <c r="X547" s="17">
        <v>9.3630753334709594E-3</v>
      </c>
      <c r="Y547" s="17">
        <v>1.28368546193664E-2</v>
      </c>
      <c r="Z547" s="17">
        <v>1.5779262584998802E-2</v>
      </c>
      <c r="AA547" s="17">
        <v>1.66658263635516E-2</v>
      </c>
      <c r="AB547" s="17">
        <v>3.6413002103185599E-2</v>
      </c>
      <c r="AC547" s="17">
        <v>0</v>
      </c>
      <c r="AD547" s="17">
        <v>2.22320874107368E-2</v>
      </c>
      <c r="AE547" s="17"/>
      <c r="AF547" s="17">
        <v>1.07079465882602E-2</v>
      </c>
      <c r="AG547" s="17">
        <v>1.71381048673886E-2</v>
      </c>
      <c r="AH547" s="17">
        <v>2.56867242972935E-2</v>
      </c>
      <c r="AI547" s="17"/>
      <c r="AJ547" s="17">
        <v>8.9904643076751407E-3</v>
      </c>
      <c r="AK547" s="17">
        <v>2.19098372517448E-2</v>
      </c>
      <c r="AL547" s="17">
        <v>8.0158949949238004E-3</v>
      </c>
      <c r="AM547" s="17">
        <v>7.2245589698418503E-2</v>
      </c>
      <c r="AN547" s="17">
        <v>1.6173387762728302E-2</v>
      </c>
      <c r="AO547" s="17"/>
      <c r="AP547" s="17">
        <v>8.2920054889359593E-3</v>
      </c>
      <c r="AQ547" s="17">
        <v>1.73860929523772E-2</v>
      </c>
      <c r="AR547" s="17">
        <v>2.4871076562078102E-2</v>
      </c>
      <c r="AS547" s="17"/>
      <c r="AT547" s="17">
        <v>1.45319271987564E-2</v>
      </c>
      <c r="AU547" s="17">
        <v>2.4676351968797E-2</v>
      </c>
      <c r="AV547" s="17">
        <v>2.0217012559373301E-2</v>
      </c>
      <c r="AW547" s="17">
        <v>1.09990778092258E-2</v>
      </c>
      <c r="AX547" s="17">
        <v>5.3112497978226599E-2</v>
      </c>
      <c r="AY547" s="17"/>
      <c r="AZ547" s="17">
        <v>1.9292872452088099E-2</v>
      </c>
      <c r="BA547" s="17">
        <v>1.9145781570018599E-2</v>
      </c>
      <c r="BB547" s="17">
        <v>4.0601241399954503E-2</v>
      </c>
      <c r="BC547" s="17">
        <v>3.3292889742366498E-3</v>
      </c>
      <c r="BD547" s="17">
        <v>3.2371903014699603E-2</v>
      </c>
      <c r="BE547" s="17"/>
      <c r="BF547" s="17">
        <v>1.5627077640843801E-2</v>
      </c>
      <c r="BG547" s="17">
        <v>1.8110613045435799E-2</v>
      </c>
      <c r="BH547" s="17">
        <v>2.0878087565555599E-2</v>
      </c>
      <c r="BI547" s="17">
        <v>1.38650323988337E-2</v>
      </c>
      <c r="BJ547" s="17"/>
      <c r="BK547" s="17">
        <v>1.8515339065361201E-2</v>
      </c>
      <c r="BL547" s="17">
        <v>3.7507673573563098E-2</v>
      </c>
      <c r="BM547" s="17">
        <v>1.71175463305684E-2</v>
      </c>
      <c r="BN547" s="17">
        <v>1.0125450034222799E-2</v>
      </c>
      <c r="BO547" s="17">
        <v>2.7505630337587898E-2</v>
      </c>
      <c r="BP547" s="17"/>
      <c r="BQ547" s="17">
        <v>1.49641854883847E-2</v>
      </c>
      <c r="BR547" s="17">
        <v>2.3657718028215199E-2</v>
      </c>
      <c r="BS547" s="17"/>
      <c r="BT547" s="17">
        <v>1.55737489934272E-2</v>
      </c>
      <c r="BU547" s="17">
        <v>1.52725757678278E-2</v>
      </c>
      <c r="BV547" s="17">
        <v>2.30465840578487E-2</v>
      </c>
      <c r="BW547" s="17">
        <v>1.31371578449053E-2</v>
      </c>
      <c r="BX547" s="17">
        <v>2.9880270532260701E-2</v>
      </c>
      <c r="BY547" s="17">
        <v>1.89229201524037E-2</v>
      </c>
    </row>
    <row r="548" spans="2:77" x14ac:dyDescent="0.35">
      <c r="B548" t="s">
        <v>145</v>
      </c>
      <c r="C548" s="17">
        <v>3.1395774796515299E-2</v>
      </c>
      <c r="D548" s="17">
        <v>1.9700154930154899E-2</v>
      </c>
      <c r="E548" s="17">
        <v>4.3028641482452001E-2</v>
      </c>
      <c r="F548" s="17"/>
      <c r="G548" s="17">
        <v>4.94911141602839E-2</v>
      </c>
      <c r="H548" s="17">
        <v>5.6677748098156899E-2</v>
      </c>
      <c r="I548" s="17">
        <v>2.0240846160219199E-2</v>
      </c>
      <c r="J548" s="17">
        <v>3.7566024119406703E-2</v>
      </c>
      <c r="K548" s="17">
        <v>1.8727896303084801E-2</v>
      </c>
      <c r="L548" s="17">
        <v>1.13458669782924E-2</v>
      </c>
      <c r="M548" s="17"/>
      <c r="N548" s="17">
        <v>1.50299493049811E-2</v>
      </c>
      <c r="O548" s="17">
        <v>3.5226626746637901E-2</v>
      </c>
      <c r="P548" s="17">
        <v>4.00385861053821E-2</v>
      </c>
      <c r="Q548" s="17">
        <v>3.6917018041137499E-2</v>
      </c>
      <c r="R548" s="17"/>
      <c r="S548" s="17">
        <v>3.6461780878820099E-2</v>
      </c>
      <c r="T548" s="17">
        <v>2.46789407135804E-2</v>
      </c>
      <c r="U548" s="17">
        <v>3.2738022196627602E-2</v>
      </c>
      <c r="V548" s="17">
        <v>3.2092847275266199E-2</v>
      </c>
      <c r="W548" s="17">
        <v>6.8119681891886602E-3</v>
      </c>
      <c r="X548" s="17">
        <v>3.4874486198981501E-2</v>
      </c>
      <c r="Y548" s="17">
        <v>2.4917944881142299E-2</v>
      </c>
      <c r="Z548" s="17">
        <v>3.16426882719998E-2</v>
      </c>
      <c r="AA548" s="17">
        <v>2.6212310652414101E-2</v>
      </c>
      <c r="AB548" s="17">
        <v>5.1346031335539701E-2</v>
      </c>
      <c r="AC548" s="17">
        <v>2.9133844192140101E-2</v>
      </c>
      <c r="AD548" s="17">
        <v>5.8090703143212602E-2</v>
      </c>
      <c r="AE548" s="17"/>
      <c r="AF548" s="17">
        <v>2.2484761791297901E-2</v>
      </c>
      <c r="AG548" s="17">
        <v>2.75716014985335E-2</v>
      </c>
      <c r="AH548" s="17">
        <v>4.9792628558372999E-2</v>
      </c>
      <c r="AI548" s="17"/>
      <c r="AJ548" s="17">
        <v>1.39933629597273E-2</v>
      </c>
      <c r="AK548" s="17">
        <v>2.81099294573697E-2</v>
      </c>
      <c r="AL548" s="17">
        <v>2.3060623459765599E-2</v>
      </c>
      <c r="AM548" s="17">
        <v>0</v>
      </c>
      <c r="AN548" s="17">
        <v>6.6487549268352999E-2</v>
      </c>
      <c r="AO548" s="17"/>
      <c r="AP548" s="17">
        <v>7.38008069412856E-3</v>
      </c>
      <c r="AQ548" s="17">
        <v>2.2670519363448102E-2</v>
      </c>
      <c r="AR548" s="17">
        <v>2.4053957965519301E-2</v>
      </c>
      <c r="AS548" s="17"/>
      <c r="AT548" s="17">
        <v>2.7751038603136002E-2</v>
      </c>
      <c r="AU548" s="17">
        <v>3.4677111533711301E-2</v>
      </c>
      <c r="AV548" s="17">
        <v>3.5322483279275202E-2</v>
      </c>
      <c r="AW548" s="17">
        <v>1.8265266728989801E-2</v>
      </c>
      <c r="AX548" s="17">
        <v>0</v>
      </c>
      <c r="AY548" s="17"/>
      <c r="AZ548" s="17">
        <v>2.7569566233418899E-2</v>
      </c>
      <c r="BA548" s="17">
        <v>4.0683264844170501E-2</v>
      </c>
      <c r="BB548" s="17">
        <v>7.1318710386337705E-2</v>
      </c>
      <c r="BC548" s="17">
        <v>9.1803411106775295E-3</v>
      </c>
      <c r="BD548" s="17">
        <v>5.1686474071013302E-2</v>
      </c>
      <c r="BE548" s="17"/>
      <c r="BF548" s="17">
        <v>3.7017139973322198E-2</v>
      </c>
      <c r="BG548" s="17">
        <v>2.9829042980058701E-2</v>
      </c>
      <c r="BH548" s="17">
        <v>2.4096462218516301E-2</v>
      </c>
      <c r="BI548" s="17">
        <v>2.5111115705856699E-2</v>
      </c>
      <c r="BJ548" s="17"/>
      <c r="BK548" s="17">
        <v>2.3329770878193198E-2</v>
      </c>
      <c r="BL548" s="17">
        <v>4.0248773940962101E-2</v>
      </c>
      <c r="BM548" s="17">
        <v>3.5265152916981103E-2</v>
      </c>
      <c r="BN548" s="17">
        <v>2.6078557609533301E-2</v>
      </c>
      <c r="BO548" s="17">
        <v>2.1988996633469302E-2</v>
      </c>
      <c r="BP548" s="17"/>
      <c r="BQ548" s="17">
        <v>2.2136198645317299E-2</v>
      </c>
      <c r="BR548" s="17">
        <v>4.3937121132265597E-2</v>
      </c>
      <c r="BS548" s="17"/>
      <c r="BT548" s="17">
        <v>1.56949586251699E-2</v>
      </c>
      <c r="BU548" s="17">
        <v>2.5212741110017999E-2</v>
      </c>
      <c r="BV548" s="17">
        <v>6.63345826916929E-2</v>
      </c>
      <c r="BW548" s="17">
        <v>3.2479305664329002E-2</v>
      </c>
      <c r="BX548" s="17">
        <v>4.3604628231108999E-2</v>
      </c>
      <c r="BY548" s="17">
        <v>0.109149293325924</v>
      </c>
    </row>
    <row r="549" spans="2:77" x14ac:dyDescent="0.35">
      <c r="B549" t="s">
        <v>262</v>
      </c>
      <c r="C549" s="17">
        <v>0.75463627638992303</v>
      </c>
      <c r="D549" s="17">
        <v>0.74334183389543296</v>
      </c>
      <c r="E549" s="17">
        <v>0.767586146192899</v>
      </c>
      <c r="F549" s="17"/>
      <c r="G549" s="17">
        <v>0.54988384297855597</v>
      </c>
      <c r="H549" s="17">
        <v>0.63190918127353302</v>
      </c>
      <c r="I549" s="17">
        <v>0.75624344841298496</v>
      </c>
      <c r="J549" s="17">
        <v>0.80569849846225505</v>
      </c>
      <c r="K549" s="17">
        <v>0.84864796789352503</v>
      </c>
      <c r="L549" s="17">
        <v>0.88474666622655995</v>
      </c>
      <c r="M549" s="17"/>
      <c r="N549" s="17">
        <v>0.76665194328702702</v>
      </c>
      <c r="O549" s="17">
        <v>0.76034491147277095</v>
      </c>
      <c r="P549" s="17">
        <v>0.730513717983866</v>
      </c>
      <c r="Q549" s="17">
        <v>0.75451928215449504</v>
      </c>
      <c r="R549" s="17"/>
      <c r="S549" s="17">
        <v>0.700260989012921</v>
      </c>
      <c r="T549" s="17">
        <v>0.75834087387092097</v>
      </c>
      <c r="U549" s="17">
        <v>0.77236709661784098</v>
      </c>
      <c r="V549" s="17">
        <v>0.77824111280028296</v>
      </c>
      <c r="W549" s="17">
        <v>0.78718902529287205</v>
      </c>
      <c r="X549" s="17">
        <v>0.73676782675195795</v>
      </c>
      <c r="Y549" s="17">
        <v>0.78872790099884404</v>
      </c>
      <c r="Z549" s="17">
        <v>0.78161636543628399</v>
      </c>
      <c r="AA549" s="17">
        <v>0.79685807948631904</v>
      </c>
      <c r="AB549" s="17">
        <v>0.71620554266679504</v>
      </c>
      <c r="AC549" s="17">
        <v>0.76212314736254205</v>
      </c>
      <c r="AD549" s="17">
        <v>0.67263098220783801</v>
      </c>
      <c r="AE549" s="17"/>
      <c r="AF549" s="17">
        <v>0.82805714244956397</v>
      </c>
      <c r="AG549" s="17">
        <v>0.76684343945258304</v>
      </c>
      <c r="AH549" s="17">
        <v>0.65452506108617803</v>
      </c>
      <c r="AI549" s="17"/>
      <c r="AJ549" s="17">
        <v>0.83380895407217803</v>
      </c>
      <c r="AK549" s="17">
        <v>0.73616809199537803</v>
      </c>
      <c r="AL549" s="17">
        <v>0.81433354538535396</v>
      </c>
      <c r="AM549" s="17">
        <v>0.77394298614590995</v>
      </c>
      <c r="AN549" s="17">
        <v>0.66374833314665904</v>
      </c>
      <c r="AO549" s="17"/>
      <c r="AP549" s="17">
        <v>0.818753856408591</v>
      </c>
      <c r="AQ549" s="17">
        <v>0.76619266449215995</v>
      </c>
      <c r="AR549" s="17">
        <v>0.72408274553868202</v>
      </c>
      <c r="AS549" s="17"/>
      <c r="AT549" s="17">
        <v>0.80712261210119696</v>
      </c>
      <c r="AU549" s="17">
        <v>0.72885401955101703</v>
      </c>
      <c r="AV549" s="17">
        <v>0.72159056599037996</v>
      </c>
      <c r="AW549" s="17">
        <v>0.746556488487365</v>
      </c>
      <c r="AX549" s="17">
        <v>0.68647626055537403</v>
      </c>
      <c r="AY549" s="17"/>
      <c r="AZ549" s="17">
        <v>0.73211316184238195</v>
      </c>
      <c r="BA549" s="17">
        <v>0.718626413488343</v>
      </c>
      <c r="BB549" s="17">
        <v>0.56969401265490205</v>
      </c>
      <c r="BC549" s="17">
        <v>0.89998782282171697</v>
      </c>
      <c r="BD549" s="17">
        <v>0.71420485177017301</v>
      </c>
      <c r="BE549" s="17"/>
      <c r="BF549" s="17">
        <v>0.760326594609678</v>
      </c>
      <c r="BG549" s="17">
        <v>0.75521360324193798</v>
      </c>
      <c r="BH549" s="17">
        <v>0.75079803131579004</v>
      </c>
      <c r="BI549" s="17">
        <v>0.77605450621404803</v>
      </c>
      <c r="BJ549" s="17"/>
      <c r="BK549" s="17">
        <v>0.66623379813371297</v>
      </c>
      <c r="BL549" s="17">
        <v>0.712905649588779</v>
      </c>
      <c r="BM549" s="17">
        <v>0.74195834139221295</v>
      </c>
      <c r="BN549" s="17">
        <v>0.79009454331153695</v>
      </c>
      <c r="BO549" s="17">
        <v>0.77578551091058101</v>
      </c>
      <c r="BP549" s="17"/>
      <c r="BQ549" s="17">
        <v>0.804299775101735</v>
      </c>
      <c r="BR549" s="17">
        <v>0.68737108763618904</v>
      </c>
      <c r="BS549" s="17"/>
      <c r="BT549" s="17">
        <v>0.82514407915694998</v>
      </c>
      <c r="BU549" s="17">
        <v>0.74332081878029899</v>
      </c>
      <c r="BV549" s="17">
        <v>0.70358648298206705</v>
      </c>
      <c r="BW549" s="17">
        <v>0.73916606670587104</v>
      </c>
      <c r="BX549" s="17">
        <v>0.67657451367217802</v>
      </c>
      <c r="BY549" s="17">
        <v>0.68254335804248201</v>
      </c>
    </row>
    <row r="550" spans="2:77" x14ac:dyDescent="0.35">
      <c r="B550" t="s">
        <v>263</v>
      </c>
      <c r="C550" s="17">
        <v>6.1182733579042803E-2</v>
      </c>
      <c r="D550" s="17">
        <v>6.46392797509006E-2</v>
      </c>
      <c r="E550" s="17">
        <v>5.5797721475389597E-2</v>
      </c>
      <c r="F550" s="17"/>
      <c r="G550" s="17">
        <v>0.16517942102708</v>
      </c>
      <c r="H550" s="17">
        <v>9.3822851959644099E-2</v>
      </c>
      <c r="I550" s="17">
        <v>4.8295051790816203E-2</v>
      </c>
      <c r="J550" s="17">
        <v>3.3086491003811301E-2</v>
      </c>
      <c r="K550" s="17">
        <v>3.6658168712098801E-2</v>
      </c>
      <c r="L550" s="17">
        <v>1.51707552557807E-2</v>
      </c>
      <c r="M550" s="17"/>
      <c r="N550" s="17">
        <v>5.3614864089594198E-2</v>
      </c>
      <c r="O550" s="17">
        <v>5.0713302922125697E-2</v>
      </c>
      <c r="P550" s="17">
        <v>7.8576166280810697E-2</v>
      </c>
      <c r="Q550" s="17">
        <v>6.5803175018826807E-2</v>
      </c>
      <c r="R550" s="17"/>
      <c r="S550" s="17">
        <v>8.0610986119217298E-2</v>
      </c>
      <c r="T550" s="17">
        <v>6.4022835060047301E-2</v>
      </c>
      <c r="U550" s="17">
        <v>6.1749310805967197E-2</v>
      </c>
      <c r="V550" s="17">
        <v>4.73185445511679E-2</v>
      </c>
      <c r="W550" s="17">
        <v>5.1383520798506999E-2</v>
      </c>
      <c r="X550" s="17">
        <v>5.4690553507202103E-2</v>
      </c>
      <c r="Y550" s="17">
        <v>6.4620806470955694E-2</v>
      </c>
      <c r="Z550" s="17">
        <v>3.8471983998242198E-2</v>
      </c>
      <c r="AA550" s="17">
        <v>5.5501105192441398E-2</v>
      </c>
      <c r="AB550" s="17">
        <v>8.4304487644149703E-2</v>
      </c>
      <c r="AC550" s="17">
        <v>3.3867275861525797E-2</v>
      </c>
      <c r="AD550" s="17">
        <v>5.8633678832097101E-2</v>
      </c>
      <c r="AE550" s="17"/>
      <c r="AF550" s="17">
        <v>3.0003523150462001E-2</v>
      </c>
      <c r="AG550" s="17">
        <v>5.6808075664947603E-2</v>
      </c>
      <c r="AH550" s="17">
        <v>8.3328689819638396E-2</v>
      </c>
      <c r="AI550" s="17"/>
      <c r="AJ550" s="17">
        <v>3.4755206718805498E-2</v>
      </c>
      <c r="AK550" s="17">
        <v>7.1128430303039003E-2</v>
      </c>
      <c r="AL550" s="17">
        <v>4.1400921141090001E-2</v>
      </c>
      <c r="AM550" s="17">
        <v>0.12200851257723901</v>
      </c>
      <c r="AN550" s="17">
        <v>7.2159355366297598E-2</v>
      </c>
      <c r="AO550" s="17"/>
      <c r="AP550" s="17">
        <v>3.9402430891761597E-2</v>
      </c>
      <c r="AQ550" s="17">
        <v>6.0962604766665603E-2</v>
      </c>
      <c r="AR550" s="17">
        <v>9.0369239345759494E-2</v>
      </c>
      <c r="AS550" s="17"/>
      <c r="AT550" s="17">
        <v>2.9898248907705802E-2</v>
      </c>
      <c r="AU550" s="17">
        <v>8.5701396974499106E-2</v>
      </c>
      <c r="AV550" s="17">
        <v>6.5900191128425906E-2</v>
      </c>
      <c r="AW550" s="17">
        <v>6.6080545511766994E-2</v>
      </c>
      <c r="AX550" s="17">
        <v>0.108783251634796</v>
      </c>
      <c r="AY550" s="17"/>
      <c r="AZ550" s="17">
        <v>7.0595400743635905E-2</v>
      </c>
      <c r="BA550" s="17">
        <v>5.7561982645023699E-2</v>
      </c>
      <c r="BB550" s="17">
        <v>0.15037107905580699</v>
      </c>
      <c r="BC550" s="17">
        <v>1.3509241314975501E-2</v>
      </c>
      <c r="BD550" s="17">
        <v>7.7381855192093299E-2</v>
      </c>
      <c r="BE550" s="17"/>
      <c r="BF550" s="17">
        <v>4.4166305440715002E-2</v>
      </c>
      <c r="BG550" s="17">
        <v>6.09282017001989E-2</v>
      </c>
      <c r="BH550" s="17">
        <v>6.7435711662494097E-2</v>
      </c>
      <c r="BI550" s="17">
        <v>5.9536332199369699E-2</v>
      </c>
      <c r="BJ550" s="17"/>
      <c r="BK550" s="17">
        <v>5.1374667470040603E-2</v>
      </c>
      <c r="BL550" s="17">
        <v>8.3677202908032003E-2</v>
      </c>
      <c r="BM550" s="17">
        <v>6.6292480120332703E-2</v>
      </c>
      <c r="BN550" s="17">
        <v>4.6108201673806998E-2</v>
      </c>
      <c r="BO550" s="17">
        <v>6.4611179812220407E-2</v>
      </c>
      <c r="BP550" s="17"/>
      <c r="BQ550" s="17">
        <v>4.7253473672113799E-2</v>
      </c>
      <c r="BR550" s="17">
        <v>8.0048788551858693E-2</v>
      </c>
      <c r="BS550" s="17"/>
      <c r="BT550" s="17">
        <v>4.4455515368996598E-2</v>
      </c>
      <c r="BU550" s="17">
        <v>6.3450840487769597E-2</v>
      </c>
      <c r="BV550" s="17">
        <v>5.2549339768907501E-2</v>
      </c>
      <c r="BW550" s="17">
        <v>4.6981011678149803E-2</v>
      </c>
      <c r="BX550" s="17">
        <v>9.6785099373448702E-2</v>
      </c>
      <c r="BY550" s="17">
        <v>6.9574257349484997E-2</v>
      </c>
    </row>
    <row r="551" spans="2:77" x14ac:dyDescent="0.35">
      <c r="B551" t="s">
        <v>148</v>
      </c>
      <c r="C551" s="17">
        <v>0.69345354281088101</v>
      </c>
      <c r="D551" s="17">
        <v>0.67870255414453196</v>
      </c>
      <c r="E551" s="17">
        <v>0.71178842471750903</v>
      </c>
      <c r="F551" s="17"/>
      <c r="G551" s="17">
        <v>0.38470442195147603</v>
      </c>
      <c r="H551" s="17">
        <v>0.538086329313889</v>
      </c>
      <c r="I551" s="17">
        <v>0.70794839662216902</v>
      </c>
      <c r="J551" s="17">
        <v>0.77261200745844305</v>
      </c>
      <c r="K551" s="17">
        <v>0.811989799181426</v>
      </c>
      <c r="L551" s="17">
        <v>0.86957591097077902</v>
      </c>
      <c r="M551" s="17"/>
      <c r="N551" s="17">
        <v>0.71303707919743298</v>
      </c>
      <c r="O551" s="17">
        <v>0.709631608550645</v>
      </c>
      <c r="P551" s="17">
        <v>0.65193755170305601</v>
      </c>
      <c r="Q551" s="17">
        <v>0.688716107135668</v>
      </c>
      <c r="R551" s="17"/>
      <c r="S551" s="17">
        <v>0.61965000289370398</v>
      </c>
      <c r="T551" s="17">
        <v>0.69431803881087395</v>
      </c>
      <c r="U551" s="17">
        <v>0.71061778581187396</v>
      </c>
      <c r="V551" s="17">
        <v>0.73092256824911495</v>
      </c>
      <c r="W551" s="17">
        <v>0.73580550449436499</v>
      </c>
      <c r="X551" s="17">
        <v>0.68207727324475498</v>
      </c>
      <c r="Y551" s="17">
        <v>0.72410709452788802</v>
      </c>
      <c r="Z551" s="17">
        <v>0.74314438143804196</v>
      </c>
      <c r="AA551" s="17">
        <v>0.74135697429387803</v>
      </c>
      <c r="AB551" s="17">
        <v>0.63190105502264604</v>
      </c>
      <c r="AC551" s="17">
        <v>0.72825587150101601</v>
      </c>
      <c r="AD551" s="17">
        <v>0.61399730337574099</v>
      </c>
      <c r="AE551" s="17"/>
      <c r="AF551" s="17">
        <v>0.79805361929910201</v>
      </c>
      <c r="AG551" s="17">
        <v>0.71003536378763499</v>
      </c>
      <c r="AH551" s="17">
        <v>0.57119637126653999</v>
      </c>
      <c r="AI551" s="17"/>
      <c r="AJ551" s="17">
        <v>0.79905374735337298</v>
      </c>
      <c r="AK551" s="17">
        <v>0.66503966169233897</v>
      </c>
      <c r="AL551" s="17">
        <v>0.77293262424426401</v>
      </c>
      <c r="AM551" s="17">
        <v>0.65193447356867096</v>
      </c>
      <c r="AN551" s="17">
        <v>0.59158897778036101</v>
      </c>
      <c r="AO551" s="17"/>
      <c r="AP551" s="17">
        <v>0.77935142551682901</v>
      </c>
      <c r="AQ551" s="17">
        <v>0.70523005972549402</v>
      </c>
      <c r="AR551" s="17">
        <v>0.63371350619292299</v>
      </c>
      <c r="AS551" s="17"/>
      <c r="AT551" s="17">
        <v>0.77722436319349097</v>
      </c>
      <c r="AU551" s="17">
        <v>0.64315262257651795</v>
      </c>
      <c r="AV551" s="17">
        <v>0.65569037486195403</v>
      </c>
      <c r="AW551" s="17">
        <v>0.68047594297559799</v>
      </c>
      <c r="AX551" s="17">
        <v>0.57769300892057796</v>
      </c>
      <c r="AY551" s="17"/>
      <c r="AZ551" s="17">
        <v>0.66151776109874605</v>
      </c>
      <c r="BA551" s="17">
        <v>0.66106443084332001</v>
      </c>
      <c r="BB551" s="17">
        <v>0.419322933599095</v>
      </c>
      <c r="BC551" s="17">
        <v>0.88647858150674097</v>
      </c>
      <c r="BD551" s="17">
        <v>0.63682299657807995</v>
      </c>
      <c r="BE551" s="17"/>
      <c r="BF551" s="17">
        <v>0.71616028916896302</v>
      </c>
      <c r="BG551" s="17">
        <v>0.69428540154173901</v>
      </c>
      <c r="BH551" s="17">
        <v>0.68336231965329597</v>
      </c>
      <c r="BI551" s="17">
        <v>0.71651817401467899</v>
      </c>
      <c r="BJ551" s="17"/>
      <c r="BK551" s="17">
        <v>0.61485913066367304</v>
      </c>
      <c r="BL551" s="17">
        <v>0.62922844668074696</v>
      </c>
      <c r="BM551" s="17">
        <v>0.675665861271881</v>
      </c>
      <c r="BN551" s="17">
        <v>0.74398634163773003</v>
      </c>
      <c r="BO551" s="17">
        <v>0.71117433109836103</v>
      </c>
      <c r="BP551" s="17"/>
      <c r="BQ551" s="17">
        <v>0.75704630142962104</v>
      </c>
      <c r="BR551" s="17">
        <v>0.607322299084331</v>
      </c>
      <c r="BS551" s="17"/>
      <c r="BT551" s="17">
        <v>0.78068856378795304</v>
      </c>
      <c r="BU551" s="17">
        <v>0.67986997829253004</v>
      </c>
      <c r="BV551" s="17">
        <v>0.65103714321315898</v>
      </c>
      <c r="BW551" s="17">
        <v>0.69218505502772099</v>
      </c>
      <c r="BX551" s="17">
        <v>0.57978941429872899</v>
      </c>
      <c r="BY551" s="17">
        <v>0.61296910069299704</v>
      </c>
    </row>
    <row r="552" spans="2:77" x14ac:dyDescent="0.35">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row>
    <row r="553" spans="2:77" x14ac:dyDescent="0.35">
      <c r="B553" s="6" t="s">
        <v>272</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row>
    <row r="554" spans="2:77" x14ac:dyDescent="0.35">
      <c r="B554" s="24" t="s">
        <v>94</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row>
    <row r="555" spans="2:77" x14ac:dyDescent="0.35">
      <c r="B555" t="s">
        <v>257</v>
      </c>
      <c r="C555" s="17">
        <v>0.320470062566374</v>
      </c>
      <c r="D555" s="17">
        <v>0.28666410615842702</v>
      </c>
      <c r="E555" s="17">
        <v>0.35074606361674199</v>
      </c>
      <c r="F555" s="17"/>
      <c r="G555" s="17">
        <v>0.34841430845320398</v>
      </c>
      <c r="H555" s="17">
        <v>0.37561247325827801</v>
      </c>
      <c r="I555" s="17">
        <v>0.375806198801378</v>
      </c>
      <c r="J555" s="17">
        <v>0.30394816095918498</v>
      </c>
      <c r="K555" s="17">
        <v>0.28269396853883699</v>
      </c>
      <c r="L555" s="17">
        <v>0.25104304083850298</v>
      </c>
      <c r="M555" s="17"/>
      <c r="N555" s="17">
        <v>0.29011962147297898</v>
      </c>
      <c r="O555" s="17">
        <v>0.32161573159871398</v>
      </c>
      <c r="P555" s="17">
        <v>0.35276741103207498</v>
      </c>
      <c r="Q555" s="17">
        <v>0.32403551231122601</v>
      </c>
      <c r="R555" s="17"/>
      <c r="S555" s="17">
        <v>0.35083826154433501</v>
      </c>
      <c r="T555" s="17">
        <v>0.31854036684067399</v>
      </c>
      <c r="U555" s="17">
        <v>0.31357101130959902</v>
      </c>
      <c r="V555" s="17">
        <v>0.22575011436511599</v>
      </c>
      <c r="W555" s="17">
        <v>0.29770633863159401</v>
      </c>
      <c r="X555" s="17">
        <v>0.28215740748075402</v>
      </c>
      <c r="Y555" s="17">
        <v>0.32498474365555202</v>
      </c>
      <c r="Z555" s="17">
        <v>0.35278213012426202</v>
      </c>
      <c r="AA555" s="17">
        <v>0.35739227528509598</v>
      </c>
      <c r="AB555" s="17">
        <v>0.35644554179863502</v>
      </c>
      <c r="AC555" s="17">
        <v>0.31947861600154098</v>
      </c>
      <c r="AD555" s="17">
        <v>0.361433667105173</v>
      </c>
      <c r="AE555" s="17"/>
      <c r="AF555" s="17">
        <v>0.276315873828055</v>
      </c>
      <c r="AG555" s="17">
        <v>0.360993413358079</v>
      </c>
      <c r="AH555" s="17">
        <v>0.29279464809795203</v>
      </c>
      <c r="AI555" s="17"/>
      <c r="AJ555" s="17">
        <v>0.23453273080149201</v>
      </c>
      <c r="AK555" s="17">
        <v>0.41167000767808898</v>
      </c>
      <c r="AL555" s="17">
        <v>0.27457770046088198</v>
      </c>
      <c r="AM555" s="17">
        <v>0.29593202945746699</v>
      </c>
      <c r="AN555" s="17">
        <v>0.33079777916370301</v>
      </c>
      <c r="AO555" s="17"/>
      <c r="AP555" s="17">
        <v>0.21958427185986201</v>
      </c>
      <c r="AQ555" s="17">
        <v>0.39977311290129403</v>
      </c>
      <c r="AR555" s="17">
        <v>0.30928560471947097</v>
      </c>
      <c r="AS555" s="17"/>
      <c r="AT555" s="17">
        <v>0.31746034338919799</v>
      </c>
      <c r="AU555" s="17">
        <v>0.29608120308616298</v>
      </c>
      <c r="AV555" s="17">
        <v>0.31818571792403899</v>
      </c>
      <c r="AW555" s="17">
        <v>0.32770930138650101</v>
      </c>
      <c r="AX555" s="17">
        <v>0.35546309875950599</v>
      </c>
      <c r="AY555" s="17"/>
      <c r="AZ555" s="17">
        <v>0.34799616808216799</v>
      </c>
      <c r="BA555" s="17">
        <v>0.33569855610490401</v>
      </c>
      <c r="BB555" s="17">
        <v>0.354907069768995</v>
      </c>
      <c r="BC555" s="17">
        <v>0.242739282593563</v>
      </c>
      <c r="BD555" s="17">
        <v>0.315377310741633</v>
      </c>
      <c r="BE555" s="17"/>
      <c r="BF555" s="17">
        <v>0.35374478341126397</v>
      </c>
      <c r="BG555" s="17">
        <v>0.30883011182439501</v>
      </c>
      <c r="BH555" s="17">
        <v>0.32173467625857299</v>
      </c>
      <c r="BI555" s="17">
        <v>0.31805600403524398</v>
      </c>
      <c r="BJ555" s="17"/>
      <c r="BK555" s="17">
        <v>0.39159100778450501</v>
      </c>
      <c r="BL555" s="17">
        <v>0.38126653898763302</v>
      </c>
      <c r="BM555" s="17">
        <v>0.30949533110930999</v>
      </c>
      <c r="BN555" s="17">
        <v>0.293230581394962</v>
      </c>
      <c r="BO555" s="17">
        <v>0.34625132246221002</v>
      </c>
      <c r="BP555" s="17"/>
      <c r="BQ555" s="17">
        <v>0.34547644775643999</v>
      </c>
      <c r="BR555" s="17">
        <v>0.28660093808887499</v>
      </c>
      <c r="BS555" s="17"/>
      <c r="BT555" s="17">
        <v>0.262648241395322</v>
      </c>
      <c r="BU555" s="17">
        <v>0.34085947820256401</v>
      </c>
      <c r="BV555" s="17">
        <v>0.38647728360355599</v>
      </c>
      <c r="BW555" s="17">
        <v>0.40037194866582498</v>
      </c>
      <c r="BX555" s="17">
        <v>0.35697440957570797</v>
      </c>
      <c r="BY555" s="17">
        <v>0.27315193572923002</v>
      </c>
    </row>
    <row r="556" spans="2:77" x14ac:dyDescent="0.35">
      <c r="B556" t="s">
        <v>258</v>
      </c>
      <c r="C556" s="17">
        <v>0.311628238263011</v>
      </c>
      <c r="D556" s="17">
        <v>0.294977378440542</v>
      </c>
      <c r="E556" s="17">
        <v>0.32885356939464699</v>
      </c>
      <c r="F556" s="17"/>
      <c r="G556" s="17">
        <v>0.29884268624471699</v>
      </c>
      <c r="H556" s="17">
        <v>0.30240978132460899</v>
      </c>
      <c r="I556" s="17">
        <v>0.330011001309503</v>
      </c>
      <c r="J556" s="17">
        <v>0.31461033952713702</v>
      </c>
      <c r="K556" s="17">
        <v>0.304132479382767</v>
      </c>
      <c r="L556" s="17">
        <v>0.31530099323618499</v>
      </c>
      <c r="M556" s="17"/>
      <c r="N556" s="17">
        <v>0.33711909618036001</v>
      </c>
      <c r="O556" s="17">
        <v>0.31277662653254001</v>
      </c>
      <c r="P556" s="17">
        <v>0.28151164258964101</v>
      </c>
      <c r="Q556" s="17">
        <v>0.30958635695150499</v>
      </c>
      <c r="R556" s="17"/>
      <c r="S556" s="17">
        <v>0.304965774169349</v>
      </c>
      <c r="T556" s="17">
        <v>0.26941495943979898</v>
      </c>
      <c r="U556" s="17">
        <v>0.312622637538577</v>
      </c>
      <c r="V556" s="17">
        <v>0.35217823669500298</v>
      </c>
      <c r="W556" s="17">
        <v>0.33968243096279699</v>
      </c>
      <c r="X556" s="17">
        <v>0.32435513825335299</v>
      </c>
      <c r="Y556" s="17">
        <v>0.32861164701148499</v>
      </c>
      <c r="Z556" s="17">
        <v>0.35662599076010298</v>
      </c>
      <c r="AA556" s="17">
        <v>0.298229995372229</v>
      </c>
      <c r="AB556" s="17">
        <v>0.315151073023548</v>
      </c>
      <c r="AC556" s="17">
        <v>0.26500204405803301</v>
      </c>
      <c r="AD556" s="17">
        <v>0.30832168743793098</v>
      </c>
      <c r="AE556" s="17"/>
      <c r="AF556" s="17">
        <v>0.28889415788471201</v>
      </c>
      <c r="AG556" s="17">
        <v>0.32356399172431499</v>
      </c>
      <c r="AH556" s="17">
        <v>0.32500316221737602</v>
      </c>
      <c r="AI556" s="17"/>
      <c r="AJ556" s="17">
        <v>0.29860022922183499</v>
      </c>
      <c r="AK556" s="17">
        <v>0.32451052729761498</v>
      </c>
      <c r="AL556" s="17">
        <v>0.38683688080453998</v>
      </c>
      <c r="AM556" s="17">
        <v>0.27700927586885998</v>
      </c>
      <c r="AN556" s="17">
        <v>0.28553551613018402</v>
      </c>
      <c r="AO556" s="17"/>
      <c r="AP556" s="17">
        <v>0.29858127026179798</v>
      </c>
      <c r="AQ556" s="17">
        <v>0.33395136933408698</v>
      </c>
      <c r="AR556" s="17">
        <v>0.38432125131113498</v>
      </c>
      <c r="AS556" s="17"/>
      <c r="AT556" s="17">
        <v>0.30123823831704999</v>
      </c>
      <c r="AU556" s="17">
        <v>0.31848453190602199</v>
      </c>
      <c r="AV556" s="17">
        <v>0.31096470818993899</v>
      </c>
      <c r="AW556" s="17">
        <v>0.33996647206661901</v>
      </c>
      <c r="AX556" s="17">
        <v>0.23867222621832601</v>
      </c>
      <c r="AY556" s="17"/>
      <c r="AZ556" s="17">
        <v>0.30555325146385198</v>
      </c>
      <c r="BA556" s="17">
        <v>0.309689116176527</v>
      </c>
      <c r="BB556" s="17">
        <v>0.31607981807957303</v>
      </c>
      <c r="BC556" s="17">
        <v>0.31119683849646501</v>
      </c>
      <c r="BD556" s="17">
        <v>0.33841691901853799</v>
      </c>
      <c r="BE556" s="17"/>
      <c r="BF556" s="17">
        <v>0.298726729199493</v>
      </c>
      <c r="BG556" s="17">
        <v>0.32232559721787801</v>
      </c>
      <c r="BH556" s="17">
        <v>0.31402035368638898</v>
      </c>
      <c r="BI556" s="17">
        <v>0.30140574522022001</v>
      </c>
      <c r="BJ556" s="17"/>
      <c r="BK556" s="17">
        <v>0.371742820642181</v>
      </c>
      <c r="BL556" s="17">
        <v>0.31829802956947401</v>
      </c>
      <c r="BM556" s="17">
        <v>0.32782874925210997</v>
      </c>
      <c r="BN556" s="17">
        <v>0.302571065756224</v>
      </c>
      <c r="BO556" s="17">
        <v>0.23109487739297699</v>
      </c>
      <c r="BP556" s="17"/>
      <c r="BQ556" s="17">
        <v>0.32475650774363601</v>
      </c>
      <c r="BR556" s="17">
        <v>0.29384705998259097</v>
      </c>
      <c r="BS556" s="17"/>
      <c r="BT556" s="17">
        <v>0.29865243250014401</v>
      </c>
      <c r="BU556" s="17">
        <v>0.33473196941947803</v>
      </c>
      <c r="BV556" s="17">
        <v>0.29551941194986198</v>
      </c>
      <c r="BW556" s="17">
        <v>0.291931218666932</v>
      </c>
      <c r="BX556" s="17">
        <v>0.31807237070490202</v>
      </c>
      <c r="BY556" s="17">
        <v>0.32071260165064702</v>
      </c>
    </row>
    <row r="557" spans="2:77" x14ac:dyDescent="0.35">
      <c r="B557" t="s">
        <v>259</v>
      </c>
      <c r="C557" s="17">
        <v>0.23129663854205401</v>
      </c>
      <c r="D557" s="17">
        <v>0.25955899512696501</v>
      </c>
      <c r="E557" s="17">
        <v>0.20460876595431499</v>
      </c>
      <c r="F557" s="17"/>
      <c r="G557" s="17">
        <v>0.212029229992277</v>
      </c>
      <c r="H557" s="17">
        <v>0.18495742460491099</v>
      </c>
      <c r="I557" s="17">
        <v>0.18349743929715101</v>
      </c>
      <c r="J557" s="17">
        <v>0.239799219519363</v>
      </c>
      <c r="K557" s="17">
        <v>0.25815829931908402</v>
      </c>
      <c r="L557" s="17">
        <v>0.29552639328334301</v>
      </c>
      <c r="M557" s="17"/>
      <c r="N557" s="17">
        <v>0.23566552360819801</v>
      </c>
      <c r="O557" s="17">
        <v>0.22850841572823299</v>
      </c>
      <c r="P557" s="17">
        <v>0.23473467092223499</v>
      </c>
      <c r="Q557" s="17">
        <v>0.22485923134731201</v>
      </c>
      <c r="R557" s="17"/>
      <c r="S557" s="17">
        <v>0.19951017566576101</v>
      </c>
      <c r="T557" s="17">
        <v>0.27671714493293298</v>
      </c>
      <c r="U557" s="17">
        <v>0.24071365025236999</v>
      </c>
      <c r="V557" s="17">
        <v>0.25105299808382903</v>
      </c>
      <c r="W557" s="17">
        <v>0.235167560459657</v>
      </c>
      <c r="X557" s="17">
        <v>0.23672454420136599</v>
      </c>
      <c r="Y557" s="17">
        <v>0.247424714001866</v>
      </c>
      <c r="Z557" s="17">
        <v>0.17534542818967899</v>
      </c>
      <c r="AA557" s="17">
        <v>0.21247104727896601</v>
      </c>
      <c r="AB557" s="17">
        <v>0.19512829700523401</v>
      </c>
      <c r="AC557" s="17">
        <v>0.28181616537835302</v>
      </c>
      <c r="AD557" s="17">
        <v>0.197947525191081</v>
      </c>
      <c r="AE557" s="17"/>
      <c r="AF557" s="17">
        <v>0.27016955692552302</v>
      </c>
      <c r="AG557" s="17">
        <v>0.208941002547546</v>
      </c>
      <c r="AH557" s="17">
        <v>0.22882804632815501</v>
      </c>
      <c r="AI557" s="17"/>
      <c r="AJ557" s="17">
        <v>0.29143093870272502</v>
      </c>
      <c r="AK557" s="17">
        <v>0.18126284290281999</v>
      </c>
      <c r="AL557" s="17">
        <v>0.202745606303319</v>
      </c>
      <c r="AM557" s="17">
        <v>0.21315048173138601</v>
      </c>
      <c r="AN557" s="17">
        <v>0.23514736481821999</v>
      </c>
      <c r="AO557" s="17"/>
      <c r="AP557" s="17">
        <v>0.3068555378626</v>
      </c>
      <c r="AQ557" s="17">
        <v>0.18222561650420999</v>
      </c>
      <c r="AR557" s="17">
        <v>0.218903847253619</v>
      </c>
      <c r="AS557" s="17"/>
      <c r="AT557" s="17">
        <v>0.24638884454250601</v>
      </c>
      <c r="AU557" s="17">
        <v>0.22648780634267399</v>
      </c>
      <c r="AV557" s="17">
        <v>0.245460675625474</v>
      </c>
      <c r="AW557" s="17">
        <v>0.21176586246152901</v>
      </c>
      <c r="AX557" s="17">
        <v>0.25538342221371102</v>
      </c>
      <c r="AY557" s="17"/>
      <c r="AZ557" s="17">
        <v>0.208824933808375</v>
      </c>
      <c r="BA557" s="17">
        <v>0.24462110256911501</v>
      </c>
      <c r="BB557" s="17">
        <v>0.19064419930225801</v>
      </c>
      <c r="BC557" s="17">
        <v>0.30843908776860401</v>
      </c>
      <c r="BD557" s="17">
        <v>0.18151356465035201</v>
      </c>
      <c r="BE557" s="17"/>
      <c r="BF557" s="17">
        <v>0.21497365975829</v>
      </c>
      <c r="BG557" s="17">
        <v>0.23324032628740701</v>
      </c>
      <c r="BH557" s="17">
        <v>0.23672560084352301</v>
      </c>
      <c r="BI557" s="17">
        <v>0.236127845996494</v>
      </c>
      <c r="BJ557" s="17"/>
      <c r="BK557" s="17">
        <v>0.10091514064690101</v>
      </c>
      <c r="BL557" s="17">
        <v>0.18882524292620601</v>
      </c>
      <c r="BM557" s="17">
        <v>0.22464632136528001</v>
      </c>
      <c r="BN557" s="17">
        <v>0.26581571598546</v>
      </c>
      <c r="BO557" s="17">
        <v>0.246653752427752</v>
      </c>
      <c r="BP557" s="17"/>
      <c r="BQ557" s="17">
        <v>0.208761082819542</v>
      </c>
      <c r="BR557" s="17">
        <v>0.26181922451895701</v>
      </c>
      <c r="BS557" s="17"/>
      <c r="BT557" s="17">
        <v>0.28191993031827201</v>
      </c>
      <c r="BU557" s="17">
        <v>0.19722159811748899</v>
      </c>
      <c r="BV557" s="17">
        <v>0.16254203003662401</v>
      </c>
      <c r="BW557" s="17">
        <v>0.219851223729538</v>
      </c>
      <c r="BX557" s="17">
        <v>0.20261731782888601</v>
      </c>
      <c r="BY557" s="17">
        <v>0.23566463780786401</v>
      </c>
    </row>
    <row r="558" spans="2:77" x14ac:dyDescent="0.35">
      <c r="B558" t="s">
        <v>260</v>
      </c>
      <c r="C558" s="17">
        <v>6.6813655535894204E-2</v>
      </c>
      <c r="D558" s="17">
        <v>7.7410469384626507E-2</v>
      </c>
      <c r="E558" s="17">
        <v>5.6886439184149901E-2</v>
      </c>
      <c r="F558" s="17"/>
      <c r="G558" s="17">
        <v>7.6839941554660396E-2</v>
      </c>
      <c r="H558" s="17">
        <v>7.3427882500447697E-2</v>
      </c>
      <c r="I558" s="17">
        <v>5.3447967771108898E-2</v>
      </c>
      <c r="J558" s="17">
        <v>6.2867873195644797E-2</v>
      </c>
      <c r="K558" s="17">
        <v>6.43302991897651E-2</v>
      </c>
      <c r="L558" s="17">
        <v>7.0477153627684794E-2</v>
      </c>
      <c r="M558" s="17"/>
      <c r="N558" s="17">
        <v>7.4769919871108106E-2</v>
      </c>
      <c r="O558" s="17">
        <v>6.0841359708149301E-2</v>
      </c>
      <c r="P558" s="17">
        <v>7.0462746584853797E-2</v>
      </c>
      <c r="Q558" s="17">
        <v>6.21525796769744E-2</v>
      </c>
      <c r="R558" s="17"/>
      <c r="S558" s="17">
        <v>7.23740729024729E-2</v>
      </c>
      <c r="T558" s="17">
        <v>5.6560286342233597E-2</v>
      </c>
      <c r="U558" s="17">
        <v>6.3981117157707407E-2</v>
      </c>
      <c r="V558" s="17">
        <v>9.1426130675970399E-2</v>
      </c>
      <c r="W558" s="17">
        <v>8.5238228352782705E-2</v>
      </c>
      <c r="X558" s="17">
        <v>7.1239097646395494E-2</v>
      </c>
      <c r="Y558" s="17">
        <v>5.2641100006417002E-2</v>
      </c>
      <c r="Z558" s="17">
        <v>4.3688010050543402E-2</v>
      </c>
      <c r="AA558" s="17">
        <v>7.2885359620062803E-2</v>
      </c>
      <c r="AB558" s="17">
        <v>5.70906811169773E-2</v>
      </c>
      <c r="AC558" s="17">
        <v>5.7742539367706597E-2</v>
      </c>
      <c r="AD558" s="17">
        <v>5.3204611943496301E-2</v>
      </c>
      <c r="AE558" s="17"/>
      <c r="AF558" s="17">
        <v>8.1723216021132403E-2</v>
      </c>
      <c r="AG558" s="17">
        <v>5.5910553150778398E-2</v>
      </c>
      <c r="AH558" s="17">
        <v>6.9922008512073905E-2</v>
      </c>
      <c r="AI558" s="17"/>
      <c r="AJ558" s="17">
        <v>9.2563982055724497E-2</v>
      </c>
      <c r="AK558" s="17">
        <v>4.2055085696019699E-2</v>
      </c>
      <c r="AL558" s="17">
        <v>6.2641097605941595E-2</v>
      </c>
      <c r="AM558" s="17">
        <v>0.100043920017216</v>
      </c>
      <c r="AN558" s="17">
        <v>6.2653490373452303E-2</v>
      </c>
      <c r="AO558" s="17"/>
      <c r="AP558" s="17">
        <v>9.92806307506542E-2</v>
      </c>
      <c r="AQ558" s="17">
        <v>4.2689682280572801E-2</v>
      </c>
      <c r="AR558" s="17">
        <v>4.1672305041067302E-2</v>
      </c>
      <c r="AS558" s="17"/>
      <c r="AT558" s="17">
        <v>5.2684529964399297E-2</v>
      </c>
      <c r="AU558" s="17">
        <v>7.9476126947290004E-2</v>
      </c>
      <c r="AV558" s="17">
        <v>7.5822375173568102E-2</v>
      </c>
      <c r="AW558" s="17">
        <v>5.5940482499198398E-2</v>
      </c>
      <c r="AX558" s="17">
        <v>7.1075111044939895E-2</v>
      </c>
      <c r="AY558" s="17"/>
      <c r="AZ558" s="17">
        <v>6.8104992210668097E-2</v>
      </c>
      <c r="BA558" s="17">
        <v>5.5788056620209102E-2</v>
      </c>
      <c r="BB558" s="17">
        <v>6.7772338954833006E-2</v>
      </c>
      <c r="BC558" s="17">
        <v>7.4087911999180994E-2</v>
      </c>
      <c r="BD558" s="17">
        <v>6.3914221102364499E-2</v>
      </c>
      <c r="BE558" s="17"/>
      <c r="BF558" s="17">
        <v>5.5608350770242197E-2</v>
      </c>
      <c r="BG558" s="17">
        <v>6.29827333035307E-2</v>
      </c>
      <c r="BH558" s="17">
        <v>7.1536515154648206E-2</v>
      </c>
      <c r="BI558" s="17">
        <v>8.1705611779318094E-2</v>
      </c>
      <c r="BJ558" s="17"/>
      <c r="BK558" s="17">
        <v>6.1311429907031E-2</v>
      </c>
      <c r="BL558" s="17">
        <v>4.90621023468455E-2</v>
      </c>
      <c r="BM558" s="17">
        <v>6.1635827649081397E-2</v>
      </c>
      <c r="BN558" s="17">
        <v>7.0152677684820405E-2</v>
      </c>
      <c r="BO558" s="17">
        <v>0.118633397047625</v>
      </c>
      <c r="BP558" s="17"/>
      <c r="BQ558" s="17">
        <v>6.3994924433917896E-2</v>
      </c>
      <c r="BR558" s="17">
        <v>7.0631398637738194E-2</v>
      </c>
      <c r="BS558" s="17"/>
      <c r="BT558" s="17">
        <v>7.75191583159731E-2</v>
      </c>
      <c r="BU558" s="17">
        <v>7.4324355116530599E-2</v>
      </c>
      <c r="BV558" s="17">
        <v>8.3108926937608005E-2</v>
      </c>
      <c r="BW558" s="17">
        <v>4.3236982495775997E-2</v>
      </c>
      <c r="BX558" s="17">
        <v>4.71674111406757E-2</v>
      </c>
      <c r="BY558" s="17">
        <v>3.6105853812791001E-2</v>
      </c>
    </row>
    <row r="559" spans="2:77" x14ac:dyDescent="0.35">
      <c r="B559" t="s">
        <v>261</v>
      </c>
      <c r="C559" s="17">
        <v>3.2026068177594902E-2</v>
      </c>
      <c r="D559" s="17">
        <v>4.2288339697829497E-2</v>
      </c>
      <c r="E559" s="17">
        <v>2.22020582872848E-2</v>
      </c>
      <c r="F559" s="17"/>
      <c r="G559" s="17">
        <v>2.2659742525772499E-2</v>
      </c>
      <c r="H559" s="17">
        <v>2.1899846861367599E-2</v>
      </c>
      <c r="I559" s="17">
        <v>2.8367411298689301E-2</v>
      </c>
      <c r="J559" s="17">
        <v>3.3625206769368102E-2</v>
      </c>
      <c r="K559" s="17">
        <v>5.6951391522823802E-2</v>
      </c>
      <c r="L559" s="17">
        <v>3.1472101043492497E-2</v>
      </c>
      <c r="M559" s="17"/>
      <c r="N559" s="17">
        <v>3.2132057120457698E-2</v>
      </c>
      <c r="O559" s="17">
        <v>3.7659359787173399E-2</v>
      </c>
      <c r="P559" s="17">
        <v>2.4323511427461201E-2</v>
      </c>
      <c r="Q559" s="17">
        <v>3.2373853329986803E-2</v>
      </c>
      <c r="R559" s="17"/>
      <c r="S559" s="17">
        <v>4.2297087629043301E-2</v>
      </c>
      <c r="T559" s="17">
        <v>3.5187610280352201E-2</v>
      </c>
      <c r="U559" s="17">
        <v>3.0581408850780398E-2</v>
      </c>
      <c r="V559" s="17">
        <v>4.4193554366643101E-2</v>
      </c>
      <c r="W559" s="17">
        <v>2.0346296911183299E-2</v>
      </c>
      <c r="X559" s="17">
        <v>4.1216478745429198E-2</v>
      </c>
      <c r="Y559" s="17">
        <v>1.32124747335771E-2</v>
      </c>
      <c r="Z559" s="17">
        <v>1.5939056860130099E-2</v>
      </c>
      <c r="AA559" s="17">
        <v>2.4379591782975499E-2</v>
      </c>
      <c r="AB559" s="17">
        <v>2.5568419872758201E-2</v>
      </c>
      <c r="AC559" s="17">
        <v>5.5830017728358501E-2</v>
      </c>
      <c r="AD559" s="17">
        <v>1.6875240283266701E-2</v>
      </c>
      <c r="AE559" s="17"/>
      <c r="AF559" s="17">
        <v>4.60411396080544E-2</v>
      </c>
      <c r="AG559" s="17">
        <v>2.14134957633106E-2</v>
      </c>
      <c r="AH559" s="17">
        <v>2.6507252196981398E-2</v>
      </c>
      <c r="AI559" s="17"/>
      <c r="AJ559" s="17">
        <v>5.16567784073865E-2</v>
      </c>
      <c r="AK559" s="17">
        <v>1.54059889559152E-2</v>
      </c>
      <c r="AL559" s="17">
        <v>4.1542108997899202E-2</v>
      </c>
      <c r="AM559" s="17">
        <v>5.7748795141270397E-2</v>
      </c>
      <c r="AN559" s="17">
        <v>1.6198774405038301E-2</v>
      </c>
      <c r="AO559" s="17"/>
      <c r="AP559" s="17">
        <v>4.4604471173070197E-2</v>
      </c>
      <c r="AQ559" s="17">
        <v>1.63072255272185E-2</v>
      </c>
      <c r="AR559" s="17">
        <v>2.75664269045717E-2</v>
      </c>
      <c r="AS559" s="17"/>
      <c r="AT559" s="17">
        <v>2.9540401228832398E-2</v>
      </c>
      <c r="AU559" s="17">
        <v>3.8235127998013103E-2</v>
      </c>
      <c r="AV559" s="17">
        <v>2.5449228003604399E-2</v>
      </c>
      <c r="AW559" s="17">
        <v>3.4000087084729902E-2</v>
      </c>
      <c r="AX559" s="17">
        <v>1.53884287475042E-2</v>
      </c>
      <c r="AY559" s="17"/>
      <c r="AZ559" s="17">
        <v>3.9112297886281101E-2</v>
      </c>
      <c r="BA559" s="17">
        <v>1.44475912841955E-2</v>
      </c>
      <c r="BB559" s="17">
        <v>2.7021731771274999E-2</v>
      </c>
      <c r="BC559" s="17">
        <v>3.2100752628015802E-2</v>
      </c>
      <c r="BD559" s="17">
        <v>3.2166247488430701E-2</v>
      </c>
      <c r="BE559" s="17"/>
      <c r="BF559" s="17">
        <v>3.7777469503641498E-2</v>
      </c>
      <c r="BG559" s="17">
        <v>3.35371750230797E-2</v>
      </c>
      <c r="BH559" s="17">
        <v>2.8556767094501799E-2</v>
      </c>
      <c r="BI559" s="17">
        <v>3.4938637248257499E-2</v>
      </c>
      <c r="BJ559" s="17"/>
      <c r="BK559" s="17">
        <v>2.74103203109827E-2</v>
      </c>
      <c r="BL559" s="17">
        <v>2.5285283764649499E-2</v>
      </c>
      <c r="BM559" s="17">
        <v>3.34119763961922E-2</v>
      </c>
      <c r="BN559" s="17">
        <v>3.4600691210154098E-2</v>
      </c>
      <c r="BO559" s="17">
        <v>2.90313719865621E-2</v>
      </c>
      <c r="BP559" s="17"/>
      <c r="BQ559" s="17">
        <v>3.1313120612080698E-2</v>
      </c>
      <c r="BR559" s="17">
        <v>3.29916979421047E-2</v>
      </c>
      <c r="BS559" s="17"/>
      <c r="BT559" s="17">
        <v>4.3134568601944603E-2</v>
      </c>
      <c r="BU559" s="17">
        <v>2.5490675758587201E-2</v>
      </c>
      <c r="BV559" s="17">
        <v>2.0225675407538099E-2</v>
      </c>
      <c r="BW559" s="17">
        <v>1.8237856177981699E-2</v>
      </c>
      <c r="BX559" s="17">
        <v>3.6420248091923998E-2</v>
      </c>
      <c r="BY559" s="17">
        <v>0</v>
      </c>
    </row>
    <row r="560" spans="2:77" x14ac:dyDescent="0.35">
      <c r="B560" t="s">
        <v>145</v>
      </c>
      <c r="C560" s="17">
        <v>3.77653369150725E-2</v>
      </c>
      <c r="D560" s="17">
        <v>3.9100711191609801E-2</v>
      </c>
      <c r="E560" s="17">
        <v>3.6703103562861598E-2</v>
      </c>
      <c r="F560" s="17"/>
      <c r="G560" s="17">
        <v>4.12140912293694E-2</v>
      </c>
      <c r="H560" s="17">
        <v>4.1692591450387E-2</v>
      </c>
      <c r="I560" s="17">
        <v>2.8869981522169599E-2</v>
      </c>
      <c r="J560" s="17">
        <v>4.5149200029302103E-2</v>
      </c>
      <c r="K560" s="17">
        <v>3.3733562046722898E-2</v>
      </c>
      <c r="L560" s="17">
        <v>3.6180317970791902E-2</v>
      </c>
      <c r="M560" s="17"/>
      <c r="N560" s="17">
        <v>3.01937817468966E-2</v>
      </c>
      <c r="O560" s="17">
        <v>3.8598506645190503E-2</v>
      </c>
      <c r="P560" s="17">
        <v>3.6200017443733502E-2</v>
      </c>
      <c r="Q560" s="17">
        <v>4.6992466382995597E-2</v>
      </c>
      <c r="R560" s="17"/>
      <c r="S560" s="17">
        <v>3.0014628089039399E-2</v>
      </c>
      <c r="T560" s="17">
        <v>4.35796321640078E-2</v>
      </c>
      <c r="U560" s="17">
        <v>3.85301748909656E-2</v>
      </c>
      <c r="V560" s="17">
        <v>3.5398965813439001E-2</v>
      </c>
      <c r="W560" s="17">
        <v>2.1859144681985299E-2</v>
      </c>
      <c r="X560" s="17">
        <v>4.43073336727033E-2</v>
      </c>
      <c r="Y560" s="17">
        <v>3.3125320591102903E-2</v>
      </c>
      <c r="Z560" s="17">
        <v>5.5619384015281298E-2</v>
      </c>
      <c r="AA560" s="17">
        <v>3.4641730660671201E-2</v>
      </c>
      <c r="AB560" s="17">
        <v>5.0615987182847398E-2</v>
      </c>
      <c r="AC560" s="17">
        <v>2.0130617466007202E-2</v>
      </c>
      <c r="AD560" s="17">
        <v>6.2217268039052497E-2</v>
      </c>
      <c r="AE560" s="17"/>
      <c r="AF560" s="17">
        <v>3.6856055732522798E-2</v>
      </c>
      <c r="AG560" s="17">
        <v>2.91775434559698E-2</v>
      </c>
      <c r="AH560" s="17">
        <v>5.6944882647461802E-2</v>
      </c>
      <c r="AI560" s="17"/>
      <c r="AJ560" s="17">
        <v>3.12153408108377E-2</v>
      </c>
      <c r="AK560" s="17">
        <v>2.50955474695412E-2</v>
      </c>
      <c r="AL560" s="17">
        <v>3.1656605827418402E-2</v>
      </c>
      <c r="AM560" s="17">
        <v>5.6115497783800303E-2</v>
      </c>
      <c r="AN560" s="17">
        <v>6.9667075109402302E-2</v>
      </c>
      <c r="AO560" s="17"/>
      <c r="AP560" s="17">
        <v>3.1093818092015699E-2</v>
      </c>
      <c r="AQ560" s="17">
        <v>2.5052993452618001E-2</v>
      </c>
      <c r="AR560" s="17">
        <v>1.8250564770135699E-2</v>
      </c>
      <c r="AS560" s="17"/>
      <c r="AT560" s="17">
        <v>5.2687642558014197E-2</v>
      </c>
      <c r="AU560" s="17">
        <v>4.1235203719838603E-2</v>
      </c>
      <c r="AV560" s="17">
        <v>2.4117295083375598E-2</v>
      </c>
      <c r="AW560" s="17">
        <v>3.06177945014224E-2</v>
      </c>
      <c r="AX560" s="17">
        <v>6.4017713016012903E-2</v>
      </c>
      <c r="AY560" s="17"/>
      <c r="AZ560" s="17">
        <v>3.04083565486555E-2</v>
      </c>
      <c r="BA560" s="17">
        <v>3.9755577245049897E-2</v>
      </c>
      <c r="BB560" s="17">
        <v>4.3574842123065498E-2</v>
      </c>
      <c r="BC560" s="17">
        <v>3.1436126514170701E-2</v>
      </c>
      <c r="BD560" s="17">
        <v>6.8611736998681394E-2</v>
      </c>
      <c r="BE560" s="17"/>
      <c r="BF560" s="17">
        <v>3.9169007357069401E-2</v>
      </c>
      <c r="BG560" s="17">
        <v>3.9084056343708803E-2</v>
      </c>
      <c r="BH560" s="17">
        <v>2.7426086962364999E-2</v>
      </c>
      <c r="BI560" s="17">
        <v>2.7766155720466E-2</v>
      </c>
      <c r="BJ560" s="17"/>
      <c r="BK560" s="17">
        <v>4.7029280708400699E-2</v>
      </c>
      <c r="BL560" s="17">
        <v>3.7262802405192502E-2</v>
      </c>
      <c r="BM560" s="17">
        <v>4.2981794228026997E-2</v>
      </c>
      <c r="BN560" s="17">
        <v>3.3629267968378403E-2</v>
      </c>
      <c r="BO560" s="17">
        <v>2.8335278682874401E-2</v>
      </c>
      <c r="BP560" s="17"/>
      <c r="BQ560" s="17">
        <v>2.5697916634383498E-2</v>
      </c>
      <c r="BR560" s="17">
        <v>5.4109680829733997E-2</v>
      </c>
      <c r="BS560" s="17"/>
      <c r="BT560" s="17">
        <v>3.6125668868343799E-2</v>
      </c>
      <c r="BU560" s="17">
        <v>2.7371923385351701E-2</v>
      </c>
      <c r="BV560" s="17">
        <v>5.2126672064812203E-2</v>
      </c>
      <c r="BW560" s="17">
        <v>2.6370770263946901E-2</v>
      </c>
      <c r="BX560" s="17">
        <v>3.8748242657903803E-2</v>
      </c>
      <c r="BY560" s="17">
        <v>0.13436497099946801</v>
      </c>
    </row>
    <row r="561" spans="2:77" x14ac:dyDescent="0.35">
      <c r="B561" t="s">
        <v>262</v>
      </c>
      <c r="C561" s="17">
        <v>0.63209830082938401</v>
      </c>
      <c r="D561" s="17">
        <v>0.58164148459896903</v>
      </c>
      <c r="E561" s="17">
        <v>0.67959963301138904</v>
      </c>
      <c r="F561" s="17"/>
      <c r="G561" s="17">
        <v>0.64725699469792097</v>
      </c>
      <c r="H561" s="17">
        <v>0.67802225458288701</v>
      </c>
      <c r="I561" s="17">
        <v>0.705817200110882</v>
      </c>
      <c r="J561" s="17">
        <v>0.61855850048632199</v>
      </c>
      <c r="K561" s="17">
        <v>0.58682644792160499</v>
      </c>
      <c r="L561" s="17">
        <v>0.56634403407468803</v>
      </c>
      <c r="M561" s="17"/>
      <c r="N561" s="17">
        <v>0.62723871765334005</v>
      </c>
      <c r="O561" s="17">
        <v>0.63439235813125405</v>
      </c>
      <c r="P561" s="17">
        <v>0.63427905362171599</v>
      </c>
      <c r="Q561" s="17">
        <v>0.63362186926273101</v>
      </c>
      <c r="R561" s="17"/>
      <c r="S561" s="17">
        <v>0.65580403571368295</v>
      </c>
      <c r="T561" s="17">
        <v>0.58795532628047398</v>
      </c>
      <c r="U561" s="17">
        <v>0.62619364884817696</v>
      </c>
      <c r="V561" s="17">
        <v>0.57792835106011897</v>
      </c>
      <c r="W561" s="17">
        <v>0.63738876959439095</v>
      </c>
      <c r="X561" s="17">
        <v>0.60651254573410696</v>
      </c>
      <c r="Y561" s="17">
        <v>0.65359639066703701</v>
      </c>
      <c r="Z561" s="17">
        <v>0.709408120884366</v>
      </c>
      <c r="AA561" s="17">
        <v>0.65562227065732503</v>
      </c>
      <c r="AB561" s="17">
        <v>0.67159661482218302</v>
      </c>
      <c r="AC561" s="17">
        <v>0.584480660059574</v>
      </c>
      <c r="AD561" s="17">
        <v>0.66975535454310398</v>
      </c>
      <c r="AE561" s="17"/>
      <c r="AF561" s="17">
        <v>0.56521003171276696</v>
      </c>
      <c r="AG561" s="17">
        <v>0.68455740508239504</v>
      </c>
      <c r="AH561" s="17">
        <v>0.61779781031532799</v>
      </c>
      <c r="AI561" s="17"/>
      <c r="AJ561" s="17">
        <v>0.533132960023327</v>
      </c>
      <c r="AK561" s="17">
        <v>0.73618053497570402</v>
      </c>
      <c r="AL561" s="17">
        <v>0.66141458126542196</v>
      </c>
      <c r="AM561" s="17">
        <v>0.57294130532632803</v>
      </c>
      <c r="AN561" s="17">
        <v>0.61633329529388703</v>
      </c>
      <c r="AO561" s="17"/>
      <c r="AP561" s="17">
        <v>0.51816554212165999</v>
      </c>
      <c r="AQ561" s="17">
        <v>0.733724482235381</v>
      </c>
      <c r="AR561" s="17">
        <v>0.69360685603060601</v>
      </c>
      <c r="AS561" s="17"/>
      <c r="AT561" s="17">
        <v>0.61869858170624803</v>
      </c>
      <c r="AU561" s="17">
        <v>0.61456573499218503</v>
      </c>
      <c r="AV561" s="17">
        <v>0.62915042611397798</v>
      </c>
      <c r="AW561" s="17">
        <v>0.66767577345312001</v>
      </c>
      <c r="AX561" s="17">
        <v>0.59413532497783195</v>
      </c>
      <c r="AY561" s="17"/>
      <c r="AZ561" s="17">
        <v>0.65354941954601997</v>
      </c>
      <c r="BA561" s="17">
        <v>0.64538767228143101</v>
      </c>
      <c r="BB561" s="17">
        <v>0.67098688784856797</v>
      </c>
      <c r="BC561" s="17">
        <v>0.55393612109002799</v>
      </c>
      <c r="BD561" s="17">
        <v>0.65379422976017099</v>
      </c>
      <c r="BE561" s="17"/>
      <c r="BF561" s="17">
        <v>0.65247151261075698</v>
      </c>
      <c r="BG561" s="17">
        <v>0.63115570904227303</v>
      </c>
      <c r="BH561" s="17">
        <v>0.63575502994496202</v>
      </c>
      <c r="BI561" s="17">
        <v>0.61946174925546404</v>
      </c>
      <c r="BJ561" s="17"/>
      <c r="BK561" s="17">
        <v>0.76333382842668496</v>
      </c>
      <c r="BL561" s="17">
        <v>0.69956456855710702</v>
      </c>
      <c r="BM561" s="17">
        <v>0.63732408036141996</v>
      </c>
      <c r="BN561" s="17">
        <v>0.595801647151187</v>
      </c>
      <c r="BO561" s="17">
        <v>0.57734619985518698</v>
      </c>
      <c r="BP561" s="17"/>
      <c r="BQ561" s="17">
        <v>0.670232955500076</v>
      </c>
      <c r="BR561" s="17">
        <v>0.58044799807146596</v>
      </c>
      <c r="BS561" s="17"/>
      <c r="BT561" s="17">
        <v>0.56130067389546601</v>
      </c>
      <c r="BU561" s="17">
        <v>0.67559144762204204</v>
      </c>
      <c r="BV561" s="17">
        <v>0.68199669555341702</v>
      </c>
      <c r="BW561" s="17">
        <v>0.69230316733275699</v>
      </c>
      <c r="BX561" s="17">
        <v>0.67504678028061105</v>
      </c>
      <c r="BY561" s="17">
        <v>0.59386453737987799</v>
      </c>
    </row>
    <row r="562" spans="2:77" x14ac:dyDescent="0.35">
      <c r="B562" t="s">
        <v>263</v>
      </c>
      <c r="C562" s="17">
        <v>9.8839723713488994E-2</v>
      </c>
      <c r="D562" s="17">
        <v>0.119698809082456</v>
      </c>
      <c r="E562" s="17">
        <v>7.9088497471434704E-2</v>
      </c>
      <c r="F562" s="17"/>
      <c r="G562" s="17">
        <v>9.9499684080432901E-2</v>
      </c>
      <c r="H562" s="17">
        <v>9.53277293618153E-2</v>
      </c>
      <c r="I562" s="17">
        <v>8.1815379069798203E-2</v>
      </c>
      <c r="J562" s="17">
        <v>9.6493079965012898E-2</v>
      </c>
      <c r="K562" s="17">
        <v>0.121281690712589</v>
      </c>
      <c r="L562" s="17">
        <v>0.10194925467117701</v>
      </c>
      <c r="M562" s="17"/>
      <c r="N562" s="17">
        <v>0.10690197699156601</v>
      </c>
      <c r="O562" s="17">
        <v>9.8500719495322797E-2</v>
      </c>
      <c r="P562" s="17">
        <v>9.4786258012314994E-2</v>
      </c>
      <c r="Q562" s="17">
        <v>9.4526433006961202E-2</v>
      </c>
      <c r="R562" s="17"/>
      <c r="S562" s="17">
        <v>0.11467116053151601</v>
      </c>
      <c r="T562" s="17">
        <v>9.1747896622585798E-2</v>
      </c>
      <c r="U562" s="17">
        <v>9.4562526008487802E-2</v>
      </c>
      <c r="V562" s="17">
        <v>0.13561968504261299</v>
      </c>
      <c r="W562" s="17">
        <v>0.105584525263966</v>
      </c>
      <c r="X562" s="17">
        <v>0.112455576391825</v>
      </c>
      <c r="Y562" s="17">
        <v>6.5853574739994106E-2</v>
      </c>
      <c r="Z562" s="17">
        <v>5.9627066910673501E-2</v>
      </c>
      <c r="AA562" s="17">
        <v>9.7264951403038299E-2</v>
      </c>
      <c r="AB562" s="17">
        <v>8.2659100989735501E-2</v>
      </c>
      <c r="AC562" s="17">
        <v>0.11357255709606499</v>
      </c>
      <c r="AD562" s="17">
        <v>7.0079852226762995E-2</v>
      </c>
      <c r="AE562" s="17"/>
      <c r="AF562" s="17">
        <v>0.127764355629187</v>
      </c>
      <c r="AG562" s="17">
        <v>7.7324048914089005E-2</v>
      </c>
      <c r="AH562" s="17">
        <v>9.64292607090554E-2</v>
      </c>
      <c r="AI562" s="17"/>
      <c r="AJ562" s="17">
        <v>0.144220760463111</v>
      </c>
      <c r="AK562" s="17">
        <v>5.7461074651934903E-2</v>
      </c>
      <c r="AL562" s="17">
        <v>0.10418320660384101</v>
      </c>
      <c r="AM562" s="17">
        <v>0.157792715158486</v>
      </c>
      <c r="AN562" s="17">
        <v>7.8852264778490597E-2</v>
      </c>
      <c r="AO562" s="17"/>
      <c r="AP562" s="17">
        <v>0.143885101923724</v>
      </c>
      <c r="AQ562" s="17">
        <v>5.89969078077913E-2</v>
      </c>
      <c r="AR562" s="17">
        <v>6.9238731945639106E-2</v>
      </c>
      <c r="AS562" s="17"/>
      <c r="AT562" s="17">
        <v>8.2224931193231696E-2</v>
      </c>
      <c r="AU562" s="17">
        <v>0.117711254945303</v>
      </c>
      <c r="AV562" s="17">
        <v>0.101271603177172</v>
      </c>
      <c r="AW562" s="17">
        <v>8.9940569583928306E-2</v>
      </c>
      <c r="AX562" s="17">
        <v>8.6463539792444005E-2</v>
      </c>
      <c r="AY562" s="17"/>
      <c r="AZ562" s="17">
        <v>0.107217290096949</v>
      </c>
      <c r="BA562" s="17">
        <v>7.0235647904404605E-2</v>
      </c>
      <c r="BB562" s="17">
        <v>9.4794070726108098E-2</v>
      </c>
      <c r="BC562" s="17">
        <v>0.106188664627197</v>
      </c>
      <c r="BD562" s="17">
        <v>9.6080468590795207E-2</v>
      </c>
      <c r="BE562" s="17"/>
      <c r="BF562" s="17">
        <v>9.3385820273883702E-2</v>
      </c>
      <c r="BG562" s="17">
        <v>9.6519908326610407E-2</v>
      </c>
      <c r="BH562" s="17">
        <v>0.10009328224915</v>
      </c>
      <c r="BI562" s="17">
        <v>0.116644249027576</v>
      </c>
      <c r="BJ562" s="17"/>
      <c r="BK562" s="17">
        <v>8.8721750218013595E-2</v>
      </c>
      <c r="BL562" s="17">
        <v>7.4347386111494995E-2</v>
      </c>
      <c r="BM562" s="17">
        <v>9.5047804045273604E-2</v>
      </c>
      <c r="BN562" s="17">
        <v>0.104753368894975</v>
      </c>
      <c r="BO562" s="17">
        <v>0.14766476903418699</v>
      </c>
      <c r="BP562" s="17"/>
      <c r="BQ562" s="17">
        <v>9.5308045045998602E-2</v>
      </c>
      <c r="BR562" s="17">
        <v>0.103623096579843</v>
      </c>
      <c r="BS562" s="17"/>
      <c r="BT562" s="17">
        <v>0.12065372691791799</v>
      </c>
      <c r="BU562" s="17">
        <v>9.9815030875117894E-2</v>
      </c>
      <c r="BV562" s="17">
        <v>0.10333460234514601</v>
      </c>
      <c r="BW562" s="17">
        <v>6.1474838673757699E-2</v>
      </c>
      <c r="BX562" s="17">
        <v>8.3587659232599795E-2</v>
      </c>
      <c r="BY562" s="17">
        <v>3.6105853812791001E-2</v>
      </c>
    </row>
    <row r="563" spans="2:77" x14ac:dyDescent="0.35">
      <c r="B563" t="s">
        <v>148</v>
      </c>
      <c r="C563" s="17">
        <v>0.53325857711589497</v>
      </c>
      <c r="D563" s="17">
        <v>0.46194267551651302</v>
      </c>
      <c r="E563" s="17">
        <v>0.60051113553995406</v>
      </c>
      <c r="F563" s="17"/>
      <c r="G563" s="17">
        <v>0.547757310617488</v>
      </c>
      <c r="H563" s="17">
        <v>0.58269452522107201</v>
      </c>
      <c r="I563" s="17">
        <v>0.62400182104108304</v>
      </c>
      <c r="J563" s="17">
        <v>0.522065420521309</v>
      </c>
      <c r="K563" s="17">
        <v>0.465544757209016</v>
      </c>
      <c r="L563" s="17">
        <v>0.46439477940350998</v>
      </c>
      <c r="M563" s="17"/>
      <c r="N563" s="17">
        <v>0.52033674066177404</v>
      </c>
      <c r="O563" s="17">
        <v>0.53589163863593103</v>
      </c>
      <c r="P563" s="17">
        <v>0.539492795609401</v>
      </c>
      <c r="Q563" s="17">
        <v>0.53909543625577006</v>
      </c>
      <c r="R563" s="17"/>
      <c r="S563" s="17">
        <v>0.54113287518216702</v>
      </c>
      <c r="T563" s="17">
        <v>0.496207429657888</v>
      </c>
      <c r="U563" s="17">
        <v>0.53163112283968905</v>
      </c>
      <c r="V563" s="17">
        <v>0.44230866601750601</v>
      </c>
      <c r="W563" s="17">
        <v>0.53180424433042495</v>
      </c>
      <c r="X563" s="17">
        <v>0.49405696934228199</v>
      </c>
      <c r="Y563" s="17">
        <v>0.58774281592704203</v>
      </c>
      <c r="Z563" s="17">
        <v>0.64978105397369201</v>
      </c>
      <c r="AA563" s="17">
        <v>0.558357319254287</v>
      </c>
      <c r="AB563" s="17">
        <v>0.58893751383244797</v>
      </c>
      <c r="AC563" s="17">
        <v>0.47090810296350899</v>
      </c>
      <c r="AD563" s="17">
        <v>0.59967550231634104</v>
      </c>
      <c r="AE563" s="17"/>
      <c r="AF563" s="17">
        <v>0.43744567608357998</v>
      </c>
      <c r="AG563" s="17">
        <v>0.60723335616830598</v>
      </c>
      <c r="AH563" s="17">
        <v>0.52136854960627299</v>
      </c>
      <c r="AI563" s="17"/>
      <c r="AJ563" s="17">
        <v>0.388912199560216</v>
      </c>
      <c r="AK563" s="17">
        <v>0.67871946032376895</v>
      </c>
      <c r="AL563" s="17">
        <v>0.55723137466158101</v>
      </c>
      <c r="AM563" s="17">
        <v>0.415148590167841</v>
      </c>
      <c r="AN563" s="17">
        <v>0.53748103051539697</v>
      </c>
      <c r="AO563" s="17"/>
      <c r="AP563" s="17">
        <v>0.37428044019793599</v>
      </c>
      <c r="AQ563" s="17">
        <v>0.67472757442759002</v>
      </c>
      <c r="AR563" s="17">
        <v>0.624368124084967</v>
      </c>
      <c r="AS563" s="17"/>
      <c r="AT563" s="17">
        <v>0.53647365051301599</v>
      </c>
      <c r="AU563" s="17">
        <v>0.49685448004688199</v>
      </c>
      <c r="AV563" s="17">
        <v>0.52787882293680499</v>
      </c>
      <c r="AW563" s="17">
        <v>0.57773520386919197</v>
      </c>
      <c r="AX563" s="17">
        <v>0.50767178518538802</v>
      </c>
      <c r="AY563" s="17"/>
      <c r="AZ563" s="17">
        <v>0.54633212944907095</v>
      </c>
      <c r="BA563" s="17">
        <v>0.57515202437702595</v>
      </c>
      <c r="BB563" s="17">
        <v>0.57619281712245995</v>
      </c>
      <c r="BC563" s="17">
        <v>0.44774745646283098</v>
      </c>
      <c r="BD563" s="17">
        <v>0.55771376116937599</v>
      </c>
      <c r="BE563" s="17"/>
      <c r="BF563" s="17">
        <v>0.559085692336873</v>
      </c>
      <c r="BG563" s="17">
        <v>0.53463580071566297</v>
      </c>
      <c r="BH563" s="17">
        <v>0.53566174769581199</v>
      </c>
      <c r="BI563" s="17">
        <v>0.50281750022788796</v>
      </c>
      <c r="BJ563" s="17"/>
      <c r="BK563" s="17">
        <v>0.67461207820867097</v>
      </c>
      <c r="BL563" s="17">
        <v>0.62521718244561197</v>
      </c>
      <c r="BM563" s="17">
        <v>0.54227627631614606</v>
      </c>
      <c r="BN563" s="17">
        <v>0.491048278256212</v>
      </c>
      <c r="BO563" s="17">
        <v>0.42968143082100102</v>
      </c>
      <c r="BP563" s="17"/>
      <c r="BQ563" s="17">
        <v>0.57492491045407701</v>
      </c>
      <c r="BR563" s="17">
        <v>0.47682490149162299</v>
      </c>
      <c r="BS563" s="17"/>
      <c r="BT563" s="17">
        <v>0.44064694697754903</v>
      </c>
      <c r="BU563" s="17">
        <v>0.57577641674692404</v>
      </c>
      <c r="BV563" s="17">
        <v>0.578662093208271</v>
      </c>
      <c r="BW563" s="17">
        <v>0.63082832865899896</v>
      </c>
      <c r="BX563" s="17">
        <v>0.59145912104801102</v>
      </c>
      <c r="BY563" s="17">
        <v>0.55775868356708702</v>
      </c>
    </row>
    <row r="564" spans="2:77"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row>
    <row r="565" spans="2:77" x14ac:dyDescent="0.35">
      <c r="B565" s="6" t="s">
        <v>273</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row>
    <row r="566" spans="2:77" x14ac:dyDescent="0.35">
      <c r="B566" s="24" t="s">
        <v>94</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row>
    <row r="567" spans="2:77" x14ac:dyDescent="0.35">
      <c r="B567" t="s">
        <v>257</v>
      </c>
      <c r="C567" s="17">
        <v>0.38621663321413602</v>
      </c>
      <c r="D567" s="17">
        <v>0.38950509607189598</v>
      </c>
      <c r="E567" s="17">
        <v>0.38154510678362202</v>
      </c>
      <c r="F567" s="17"/>
      <c r="G567" s="17">
        <v>0.310681392203846</v>
      </c>
      <c r="H567" s="17">
        <v>0.34844481346905098</v>
      </c>
      <c r="I567" s="17">
        <v>0.405176372965391</v>
      </c>
      <c r="J567" s="17">
        <v>0.41938238891602803</v>
      </c>
      <c r="K567" s="17">
        <v>0.44997624939980202</v>
      </c>
      <c r="L567" s="17">
        <v>0.38216245737944099</v>
      </c>
      <c r="M567" s="17"/>
      <c r="N567" s="17">
        <v>0.38443646060999997</v>
      </c>
      <c r="O567" s="17">
        <v>0.38746257152825497</v>
      </c>
      <c r="P567" s="17">
        <v>0.40498451933312801</v>
      </c>
      <c r="Q567" s="17">
        <v>0.36572327679189798</v>
      </c>
      <c r="R567" s="17"/>
      <c r="S567" s="17">
        <v>0.34107512829716502</v>
      </c>
      <c r="T567" s="17">
        <v>0.37856072090652798</v>
      </c>
      <c r="U567" s="17">
        <v>0.40529105260602599</v>
      </c>
      <c r="V567" s="17">
        <v>0.37432588555683599</v>
      </c>
      <c r="W567" s="17">
        <v>0.32301965085515699</v>
      </c>
      <c r="X567" s="17">
        <v>0.33112934944247602</v>
      </c>
      <c r="Y567" s="17">
        <v>0.39504055307716301</v>
      </c>
      <c r="Z567" s="17">
        <v>0.40569643237435099</v>
      </c>
      <c r="AA567" s="17">
        <v>0.42502273918274402</v>
      </c>
      <c r="AB567" s="17">
        <v>0.438746322332081</v>
      </c>
      <c r="AC567" s="17">
        <v>0.44651848504951203</v>
      </c>
      <c r="AD567" s="17">
        <v>0.47823705292998597</v>
      </c>
      <c r="AE567" s="17"/>
      <c r="AF567" s="17">
        <v>0.386815690340643</v>
      </c>
      <c r="AG567" s="17">
        <v>0.42275649661507297</v>
      </c>
      <c r="AH567" s="17">
        <v>0.32080861265987898</v>
      </c>
      <c r="AI567" s="17"/>
      <c r="AJ567" s="17">
        <v>0.33016781162014702</v>
      </c>
      <c r="AK567" s="17">
        <v>0.47365958340138697</v>
      </c>
      <c r="AL567" s="17">
        <v>0.41112369473505</v>
      </c>
      <c r="AM567" s="17">
        <v>0.37617917930685202</v>
      </c>
      <c r="AN567" s="17">
        <v>0.31704008393015198</v>
      </c>
      <c r="AO567" s="17"/>
      <c r="AP567" s="17">
        <v>0.26134545494487299</v>
      </c>
      <c r="AQ567" s="17">
        <v>0.48314800191356899</v>
      </c>
      <c r="AR567" s="17">
        <v>0.42250298269855502</v>
      </c>
      <c r="AS567" s="17"/>
      <c r="AT567" s="17">
        <v>0.41226089777723701</v>
      </c>
      <c r="AU567" s="17">
        <v>0.34287535795377699</v>
      </c>
      <c r="AV567" s="17">
        <v>0.401157086329687</v>
      </c>
      <c r="AW567" s="17">
        <v>0.36412047722871199</v>
      </c>
      <c r="AX567" s="17">
        <v>0.34025846056298897</v>
      </c>
      <c r="AY567" s="17"/>
      <c r="AZ567" s="17">
        <v>0.40295196458934002</v>
      </c>
      <c r="BA567" s="17">
        <v>0.36008789149989401</v>
      </c>
      <c r="BB567" s="17">
        <v>0.25434735144606202</v>
      </c>
      <c r="BC567" s="17">
        <v>0.39656204144350399</v>
      </c>
      <c r="BD567" s="17">
        <v>0.38872414126487398</v>
      </c>
      <c r="BE567" s="17"/>
      <c r="BF567" s="17">
        <v>0.41289135008788602</v>
      </c>
      <c r="BG567" s="17">
        <v>0.36861085579783298</v>
      </c>
      <c r="BH567" s="17">
        <v>0.41355703040599201</v>
      </c>
      <c r="BI567" s="17">
        <v>0.391570166082995</v>
      </c>
      <c r="BJ567" s="17"/>
      <c r="BK567" s="17">
        <v>0.41318520009804999</v>
      </c>
      <c r="BL567" s="17">
        <v>0.44268014541462802</v>
      </c>
      <c r="BM567" s="17">
        <v>0.36531027660687998</v>
      </c>
      <c r="BN567" s="17">
        <v>0.381679050724338</v>
      </c>
      <c r="BO567" s="17">
        <v>0.37981986710600601</v>
      </c>
      <c r="BP567" s="17"/>
      <c r="BQ567" s="17">
        <v>0.408792554472238</v>
      </c>
      <c r="BR567" s="17">
        <v>0.35563937538686002</v>
      </c>
      <c r="BS567" s="17"/>
      <c r="BT567" s="17">
        <v>0.39212032879552799</v>
      </c>
      <c r="BU567" s="17">
        <v>0.37919565440022102</v>
      </c>
      <c r="BV567" s="17">
        <v>0.38552551348284703</v>
      </c>
      <c r="BW567" s="17">
        <v>0.39348701499632599</v>
      </c>
      <c r="BX567" s="17">
        <v>0.39851387897831603</v>
      </c>
      <c r="BY567" s="17">
        <v>0.314201456478646</v>
      </c>
    </row>
    <row r="568" spans="2:77" x14ac:dyDescent="0.35">
      <c r="B568" t="s">
        <v>258</v>
      </c>
      <c r="C568" s="17">
        <v>0.29656855619744699</v>
      </c>
      <c r="D568" s="17">
        <v>0.28705749000108799</v>
      </c>
      <c r="E568" s="17">
        <v>0.30671881616253299</v>
      </c>
      <c r="F568" s="17"/>
      <c r="G568" s="17">
        <v>0.31009481340374401</v>
      </c>
      <c r="H568" s="17">
        <v>0.33743900119776499</v>
      </c>
      <c r="I568" s="17">
        <v>0.30813068589680498</v>
      </c>
      <c r="J568" s="17">
        <v>0.297149366904712</v>
      </c>
      <c r="K568" s="17">
        <v>0.24236153787899301</v>
      </c>
      <c r="L568" s="17">
        <v>0.28083802310876299</v>
      </c>
      <c r="M568" s="17"/>
      <c r="N568" s="17">
        <v>0.29336186642697498</v>
      </c>
      <c r="O568" s="17">
        <v>0.29620454236417798</v>
      </c>
      <c r="P568" s="17">
        <v>0.31900000457253802</v>
      </c>
      <c r="Q568" s="17">
        <v>0.28260910425778002</v>
      </c>
      <c r="R568" s="17"/>
      <c r="S568" s="17">
        <v>0.31605894379015798</v>
      </c>
      <c r="T568" s="17">
        <v>0.28465361130470102</v>
      </c>
      <c r="U568" s="17">
        <v>0.32510484284122698</v>
      </c>
      <c r="V568" s="17">
        <v>0.30046643547619201</v>
      </c>
      <c r="W568" s="17">
        <v>0.34450420534690901</v>
      </c>
      <c r="X568" s="17">
        <v>0.31453431748598498</v>
      </c>
      <c r="Y568" s="17">
        <v>0.26474643571851197</v>
      </c>
      <c r="Z568" s="17">
        <v>0.25209272187960702</v>
      </c>
      <c r="AA568" s="17">
        <v>0.26551008331062598</v>
      </c>
      <c r="AB568" s="17">
        <v>0.275784253963896</v>
      </c>
      <c r="AC568" s="17">
        <v>0.30488064454991198</v>
      </c>
      <c r="AD568" s="17">
        <v>0.31005973931001601</v>
      </c>
      <c r="AE568" s="17"/>
      <c r="AF568" s="17">
        <v>0.26880597612961299</v>
      </c>
      <c r="AG568" s="17">
        <v>0.31432457970955202</v>
      </c>
      <c r="AH568" s="17">
        <v>0.31926643523015003</v>
      </c>
      <c r="AI568" s="17"/>
      <c r="AJ568" s="17">
        <v>0.28474747113185001</v>
      </c>
      <c r="AK568" s="17">
        <v>0.28622001750070503</v>
      </c>
      <c r="AL568" s="17">
        <v>0.35162267778846301</v>
      </c>
      <c r="AM568" s="17">
        <v>0.26067183793738602</v>
      </c>
      <c r="AN568" s="17">
        <v>0.34033890596406702</v>
      </c>
      <c r="AO568" s="17"/>
      <c r="AP568" s="17">
        <v>0.30436935144648603</v>
      </c>
      <c r="AQ568" s="17">
        <v>0.28490951703401401</v>
      </c>
      <c r="AR568" s="17">
        <v>0.33625131309264</v>
      </c>
      <c r="AS568" s="17"/>
      <c r="AT568" s="17">
        <v>0.27841762621726501</v>
      </c>
      <c r="AU568" s="17">
        <v>0.31041831631830502</v>
      </c>
      <c r="AV568" s="17">
        <v>0.29343173991745602</v>
      </c>
      <c r="AW568" s="17">
        <v>0.33094595326614301</v>
      </c>
      <c r="AX568" s="17">
        <v>0.30035741826261098</v>
      </c>
      <c r="AY568" s="17"/>
      <c r="AZ568" s="17">
        <v>0.300060823401189</v>
      </c>
      <c r="BA568" s="17">
        <v>0.325608407290225</v>
      </c>
      <c r="BB568" s="17">
        <v>0.30809193149165198</v>
      </c>
      <c r="BC568" s="17">
        <v>0.27373144447347802</v>
      </c>
      <c r="BD568" s="17">
        <v>0.278609364932286</v>
      </c>
      <c r="BE568" s="17"/>
      <c r="BF568" s="17">
        <v>0.28537765339439303</v>
      </c>
      <c r="BG568" s="17">
        <v>0.30781159671056701</v>
      </c>
      <c r="BH568" s="17">
        <v>0.29165155563738798</v>
      </c>
      <c r="BI568" s="17">
        <v>0.29131939062745499</v>
      </c>
      <c r="BJ568" s="17"/>
      <c r="BK568" s="17">
        <v>0.25464067543597402</v>
      </c>
      <c r="BL568" s="17">
        <v>0.27871207091978001</v>
      </c>
      <c r="BM568" s="17">
        <v>0.314011958764082</v>
      </c>
      <c r="BN568" s="17">
        <v>0.302487807277462</v>
      </c>
      <c r="BO568" s="17">
        <v>0.23546038288164101</v>
      </c>
      <c r="BP568" s="17"/>
      <c r="BQ568" s="17">
        <v>0.29259258987937797</v>
      </c>
      <c r="BR568" s="17">
        <v>0.30195368072150203</v>
      </c>
      <c r="BS568" s="17"/>
      <c r="BT568" s="17">
        <v>0.28316967754025701</v>
      </c>
      <c r="BU568" s="17">
        <v>0.31886775569981102</v>
      </c>
      <c r="BV568" s="17">
        <v>0.26129316527410201</v>
      </c>
      <c r="BW568" s="17">
        <v>0.308391174207859</v>
      </c>
      <c r="BX568" s="17">
        <v>0.310208640375911</v>
      </c>
      <c r="BY568" s="17">
        <v>0.255171985519839</v>
      </c>
    </row>
    <row r="569" spans="2:77" x14ac:dyDescent="0.35">
      <c r="B569" t="s">
        <v>259</v>
      </c>
      <c r="C569" s="17">
        <v>0.15906265410711901</v>
      </c>
      <c r="D569" s="17">
        <v>0.161292957271092</v>
      </c>
      <c r="E569" s="17">
        <v>0.157439353311773</v>
      </c>
      <c r="F569" s="17"/>
      <c r="G569" s="17">
        <v>0.21375180142657901</v>
      </c>
      <c r="H569" s="17">
        <v>0.163080462664629</v>
      </c>
      <c r="I569" s="17">
        <v>0.15839267426802101</v>
      </c>
      <c r="J569" s="17">
        <v>0.13449211515223899</v>
      </c>
      <c r="K569" s="17">
        <v>0.14207706327327299</v>
      </c>
      <c r="L569" s="17">
        <v>0.15127187433564299</v>
      </c>
      <c r="M569" s="17"/>
      <c r="N569" s="17">
        <v>0.140210348177877</v>
      </c>
      <c r="O569" s="17">
        <v>0.17223016532771099</v>
      </c>
      <c r="P569" s="17">
        <v>0.135959840802749</v>
      </c>
      <c r="Q569" s="17">
        <v>0.186505569272188</v>
      </c>
      <c r="R569" s="17"/>
      <c r="S569" s="17">
        <v>0.16950302721465499</v>
      </c>
      <c r="T569" s="17">
        <v>0.157518447485333</v>
      </c>
      <c r="U569" s="17">
        <v>0.142530067830381</v>
      </c>
      <c r="V569" s="17">
        <v>0.116776749346402</v>
      </c>
      <c r="W569" s="17">
        <v>0.179679301450897</v>
      </c>
      <c r="X569" s="17">
        <v>0.18721679225731899</v>
      </c>
      <c r="Y569" s="17">
        <v>0.18814376711861</v>
      </c>
      <c r="Z569" s="17">
        <v>0.186088363863295</v>
      </c>
      <c r="AA569" s="17">
        <v>0.17703947895095701</v>
      </c>
      <c r="AB569" s="17">
        <v>0.120048542052987</v>
      </c>
      <c r="AC569" s="17">
        <v>0.146270933362255</v>
      </c>
      <c r="AD569" s="17">
        <v>0.114206706166361</v>
      </c>
      <c r="AE569" s="17"/>
      <c r="AF569" s="17">
        <v>0.15218325230872201</v>
      </c>
      <c r="AG569" s="17">
        <v>0.13934865373068001</v>
      </c>
      <c r="AH569" s="17">
        <v>0.213482166919581</v>
      </c>
      <c r="AI569" s="17"/>
      <c r="AJ569" s="17">
        <v>0.18178221321808699</v>
      </c>
      <c r="AK569" s="17">
        <v>0.13248439612387999</v>
      </c>
      <c r="AL569" s="17">
        <v>0.123838823617362</v>
      </c>
      <c r="AM569" s="17">
        <v>0.118158525677343</v>
      </c>
      <c r="AN569" s="17">
        <v>0.19425880162383199</v>
      </c>
      <c r="AO569" s="17"/>
      <c r="AP569" s="17">
        <v>0.208796787703943</v>
      </c>
      <c r="AQ569" s="17">
        <v>0.13151033847568699</v>
      </c>
      <c r="AR569" s="17">
        <v>0.12423200440273301</v>
      </c>
      <c r="AS569" s="17"/>
      <c r="AT569" s="17">
        <v>0.16798578602877901</v>
      </c>
      <c r="AU569" s="17">
        <v>0.16651345439967299</v>
      </c>
      <c r="AV569" s="17">
        <v>0.15166985860048601</v>
      </c>
      <c r="AW569" s="17">
        <v>0.15365681218456301</v>
      </c>
      <c r="AX569" s="17">
        <v>0.102651214399004</v>
      </c>
      <c r="AY569" s="17"/>
      <c r="AZ569" s="17">
        <v>0.14865398411851</v>
      </c>
      <c r="BA569" s="17">
        <v>0.18654641830875601</v>
      </c>
      <c r="BB569" s="17">
        <v>0.22266952880001201</v>
      </c>
      <c r="BC569" s="17">
        <v>0.15479790899606199</v>
      </c>
      <c r="BD569" s="17">
        <v>0.14545173715593701</v>
      </c>
      <c r="BE569" s="17"/>
      <c r="BF569" s="17">
        <v>0.16489860597171199</v>
      </c>
      <c r="BG569" s="17">
        <v>0.17827745758150099</v>
      </c>
      <c r="BH569" s="17">
        <v>0.13188712836421601</v>
      </c>
      <c r="BI569" s="17">
        <v>0.137156850692363</v>
      </c>
      <c r="BJ569" s="17"/>
      <c r="BK569" s="17">
        <v>0.181158385901389</v>
      </c>
      <c r="BL569" s="17">
        <v>0.140500616265999</v>
      </c>
      <c r="BM569" s="17">
        <v>0.174526114126523</v>
      </c>
      <c r="BN569" s="17">
        <v>0.14532680118301999</v>
      </c>
      <c r="BO569" s="17">
        <v>0.178599216181374</v>
      </c>
      <c r="BP569" s="17"/>
      <c r="BQ569" s="17">
        <v>0.13918199087879701</v>
      </c>
      <c r="BR569" s="17">
        <v>0.18598940311371701</v>
      </c>
      <c r="BS569" s="17"/>
      <c r="BT569" s="17">
        <v>0.14632467628972001</v>
      </c>
      <c r="BU569" s="17">
        <v>0.15482783914432999</v>
      </c>
      <c r="BV569" s="17">
        <v>0.15678402162778299</v>
      </c>
      <c r="BW569" s="17">
        <v>0.176905758549149</v>
      </c>
      <c r="BX569" s="17">
        <v>0.17287933975804901</v>
      </c>
      <c r="BY569" s="17">
        <v>0.21257562935666999</v>
      </c>
    </row>
    <row r="570" spans="2:77" x14ac:dyDescent="0.35">
      <c r="B570" t="s">
        <v>260</v>
      </c>
      <c r="C570" s="17">
        <v>5.8906059032929302E-2</v>
      </c>
      <c r="D570" s="17">
        <v>6.9103861976409303E-2</v>
      </c>
      <c r="E570" s="17">
        <v>4.8787770252564901E-2</v>
      </c>
      <c r="F570" s="17"/>
      <c r="G570" s="17">
        <v>5.7542413316739698E-2</v>
      </c>
      <c r="H570" s="17">
        <v>5.2786707728650802E-2</v>
      </c>
      <c r="I570" s="17">
        <v>5.8615400442912899E-2</v>
      </c>
      <c r="J570" s="17">
        <v>5.68697170288677E-2</v>
      </c>
      <c r="K570" s="17">
        <v>4.6980818205708E-2</v>
      </c>
      <c r="L570" s="17">
        <v>7.4634473785632593E-2</v>
      </c>
      <c r="M570" s="17"/>
      <c r="N570" s="17">
        <v>8.3243985444657095E-2</v>
      </c>
      <c r="O570" s="17">
        <v>4.7182819836605903E-2</v>
      </c>
      <c r="P570" s="17">
        <v>4.9331600490373897E-2</v>
      </c>
      <c r="Q570" s="17">
        <v>5.40568173616797E-2</v>
      </c>
      <c r="R570" s="17"/>
      <c r="S570" s="17">
        <v>6.4726661550774806E-2</v>
      </c>
      <c r="T570" s="17">
        <v>6.6843401265753194E-2</v>
      </c>
      <c r="U570" s="17">
        <v>5.2012850549661101E-2</v>
      </c>
      <c r="V570" s="17">
        <v>7.73300977748934E-2</v>
      </c>
      <c r="W570" s="17">
        <v>6.0646821865577197E-2</v>
      </c>
      <c r="X570" s="17">
        <v>5.0832488931046402E-2</v>
      </c>
      <c r="Y570" s="17">
        <v>5.67414182532451E-2</v>
      </c>
      <c r="Z570" s="17">
        <v>5.3081311838140001E-2</v>
      </c>
      <c r="AA570" s="17">
        <v>5.8276517898596003E-2</v>
      </c>
      <c r="AB570" s="17">
        <v>6.8341091081828897E-2</v>
      </c>
      <c r="AC570" s="17">
        <v>3.2983839570110897E-2</v>
      </c>
      <c r="AD570" s="17">
        <v>1.1149406470257001E-2</v>
      </c>
      <c r="AE570" s="17"/>
      <c r="AF570" s="17">
        <v>7.1890689169331196E-2</v>
      </c>
      <c r="AG570" s="17">
        <v>4.7991176643763102E-2</v>
      </c>
      <c r="AH570" s="17">
        <v>5.6386692984696098E-2</v>
      </c>
      <c r="AI570" s="17"/>
      <c r="AJ570" s="17">
        <v>8.0692884615060606E-2</v>
      </c>
      <c r="AK570" s="17">
        <v>4.6874267291305199E-2</v>
      </c>
      <c r="AL570" s="17">
        <v>5.5808913161530298E-2</v>
      </c>
      <c r="AM570" s="17">
        <v>0.115400926556396</v>
      </c>
      <c r="AN570" s="17">
        <v>3.6997802707088197E-2</v>
      </c>
      <c r="AO570" s="17"/>
      <c r="AP570" s="17">
        <v>8.8775957700747102E-2</v>
      </c>
      <c r="AQ570" s="17">
        <v>4.4437791904336603E-2</v>
      </c>
      <c r="AR570" s="17">
        <v>7.3469738699264597E-2</v>
      </c>
      <c r="AS570" s="17"/>
      <c r="AT570" s="17">
        <v>5.0785014025127903E-2</v>
      </c>
      <c r="AU570" s="17">
        <v>6.2329435788133797E-2</v>
      </c>
      <c r="AV570" s="17">
        <v>5.8397227759192198E-2</v>
      </c>
      <c r="AW570" s="17">
        <v>6.9981561857673402E-2</v>
      </c>
      <c r="AX570" s="17">
        <v>0.19095315620201</v>
      </c>
      <c r="AY570" s="17"/>
      <c r="AZ570" s="17">
        <v>5.9275590638016198E-2</v>
      </c>
      <c r="BA570" s="17">
        <v>4.11984071495375E-2</v>
      </c>
      <c r="BB570" s="17">
        <v>5.3181968604500703E-2</v>
      </c>
      <c r="BC570" s="17">
        <v>7.3217223270968398E-2</v>
      </c>
      <c r="BD570" s="17">
        <v>5.9257037289606802E-2</v>
      </c>
      <c r="BE570" s="17"/>
      <c r="BF570" s="17">
        <v>3.6488582087023998E-2</v>
      </c>
      <c r="BG570" s="17">
        <v>6.5339829382714598E-2</v>
      </c>
      <c r="BH570" s="17">
        <v>6.3613263455876798E-2</v>
      </c>
      <c r="BI570" s="17">
        <v>6.4336313991289806E-2</v>
      </c>
      <c r="BJ570" s="17"/>
      <c r="BK570" s="17">
        <v>4.1018654423640603E-2</v>
      </c>
      <c r="BL570" s="17">
        <v>4.5007645631318399E-2</v>
      </c>
      <c r="BM570" s="17">
        <v>5.2221911756955501E-2</v>
      </c>
      <c r="BN570" s="17">
        <v>6.7577021293137196E-2</v>
      </c>
      <c r="BO570" s="17">
        <v>8.9054303402476803E-2</v>
      </c>
      <c r="BP570" s="17"/>
      <c r="BQ570" s="17">
        <v>6.4135529933381799E-2</v>
      </c>
      <c r="BR570" s="17">
        <v>5.1823164023008503E-2</v>
      </c>
      <c r="BS570" s="17"/>
      <c r="BT570" s="17">
        <v>7.0289089036549998E-2</v>
      </c>
      <c r="BU570" s="17">
        <v>6.2452233081684301E-2</v>
      </c>
      <c r="BV570" s="17">
        <v>6.7364392134026299E-2</v>
      </c>
      <c r="BW570" s="17">
        <v>4.7794223009109099E-2</v>
      </c>
      <c r="BX570" s="17">
        <v>4.0875461077179397E-2</v>
      </c>
      <c r="BY570" s="17">
        <v>2.3133451626715099E-2</v>
      </c>
    </row>
    <row r="571" spans="2:77" x14ac:dyDescent="0.35">
      <c r="B571" t="s">
        <v>261</v>
      </c>
      <c r="C571" s="17">
        <v>4.2857813507699898E-2</v>
      </c>
      <c r="D571" s="17">
        <v>5.1342980081343199E-2</v>
      </c>
      <c r="E571" s="17">
        <v>3.4840361435663797E-2</v>
      </c>
      <c r="F571" s="17"/>
      <c r="G571" s="17">
        <v>3.4749885877740597E-2</v>
      </c>
      <c r="H571" s="17">
        <v>2.9124199506774199E-2</v>
      </c>
      <c r="I571" s="17">
        <v>1.8418182102899999E-2</v>
      </c>
      <c r="J571" s="17">
        <v>3.3814662528964201E-2</v>
      </c>
      <c r="K571" s="17">
        <v>6.9616004776419202E-2</v>
      </c>
      <c r="L571" s="17">
        <v>6.8660106253182404E-2</v>
      </c>
      <c r="M571" s="17"/>
      <c r="N571" s="17">
        <v>6.8366679463028407E-2</v>
      </c>
      <c r="O571" s="17">
        <v>3.29736945699972E-2</v>
      </c>
      <c r="P571" s="17">
        <v>3.1765316813838297E-2</v>
      </c>
      <c r="Q571" s="17">
        <v>3.5939824723617397E-2</v>
      </c>
      <c r="R571" s="17"/>
      <c r="S571" s="17">
        <v>5.8287381101428802E-2</v>
      </c>
      <c r="T571" s="17">
        <v>5.2085107654579799E-2</v>
      </c>
      <c r="U571" s="17">
        <v>4.4321633137863199E-2</v>
      </c>
      <c r="V571" s="17">
        <v>4.00246162372421E-2</v>
      </c>
      <c r="W571" s="17">
        <v>3.9800506848024698E-2</v>
      </c>
      <c r="X571" s="17">
        <v>5.6528556390129603E-2</v>
      </c>
      <c r="Y571" s="17">
        <v>3.51754384274474E-2</v>
      </c>
      <c r="Z571" s="17">
        <v>5.7113852119104302E-2</v>
      </c>
      <c r="AA571" s="17">
        <v>3.0592241963209699E-2</v>
      </c>
      <c r="AB571" s="17">
        <v>2.5057243938892301E-2</v>
      </c>
      <c r="AC571" s="17">
        <v>2.85296625868591E-2</v>
      </c>
      <c r="AD571" s="17">
        <v>2.5353452661880198E-2</v>
      </c>
      <c r="AE571" s="17"/>
      <c r="AF571" s="17">
        <v>6.4897474285706594E-2</v>
      </c>
      <c r="AG571" s="17">
        <v>3.0101633837728198E-2</v>
      </c>
      <c r="AH571" s="17">
        <v>2.47707989981697E-2</v>
      </c>
      <c r="AI571" s="17"/>
      <c r="AJ571" s="17">
        <v>7.9293453592674604E-2</v>
      </c>
      <c r="AK571" s="17">
        <v>1.5748814922748999E-2</v>
      </c>
      <c r="AL571" s="17">
        <v>2.64435742523246E-2</v>
      </c>
      <c r="AM571" s="17">
        <v>7.7815373901272494E-2</v>
      </c>
      <c r="AN571" s="17">
        <v>2.5052486305403299E-2</v>
      </c>
      <c r="AO571" s="17"/>
      <c r="AP571" s="17">
        <v>9.9511469552797202E-2</v>
      </c>
      <c r="AQ571" s="17">
        <v>1.1743534828712101E-2</v>
      </c>
      <c r="AR571" s="17">
        <v>1.85130476885427E-2</v>
      </c>
      <c r="AS571" s="17"/>
      <c r="AT571" s="17">
        <v>3.2217460238687802E-2</v>
      </c>
      <c r="AU571" s="17">
        <v>4.65376523879419E-2</v>
      </c>
      <c r="AV571" s="17">
        <v>4.2075022546990998E-2</v>
      </c>
      <c r="AW571" s="17">
        <v>5.8887105534105998E-2</v>
      </c>
      <c r="AX571" s="17">
        <v>3.0297287080166001E-2</v>
      </c>
      <c r="AY571" s="17"/>
      <c r="AZ571" s="17">
        <v>4.2493017707038901E-2</v>
      </c>
      <c r="BA571" s="17">
        <v>2.2307930622519401E-2</v>
      </c>
      <c r="BB571" s="17">
        <v>5.0112281276404901E-2</v>
      </c>
      <c r="BC571" s="17">
        <v>6.3892406131503598E-2</v>
      </c>
      <c r="BD571" s="17">
        <v>3.5759463243111897E-2</v>
      </c>
      <c r="BE571" s="17"/>
      <c r="BF571" s="17">
        <v>3.2302776545039602E-2</v>
      </c>
      <c r="BG571" s="17">
        <v>3.09205779887398E-2</v>
      </c>
      <c r="BH571" s="17">
        <v>4.9827949886684902E-2</v>
      </c>
      <c r="BI571" s="17">
        <v>7.3288007304281297E-2</v>
      </c>
      <c r="BJ571" s="17"/>
      <c r="BK571" s="17">
        <v>4.1444040202098097E-2</v>
      </c>
      <c r="BL571" s="17">
        <v>2.8961258324941199E-2</v>
      </c>
      <c r="BM571" s="17">
        <v>3.5776544521409097E-2</v>
      </c>
      <c r="BN571" s="17">
        <v>4.9543156470200203E-2</v>
      </c>
      <c r="BO571" s="17">
        <v>7.7475484979668802E-2</v>
      </c>
      <c r="BP571" s="17"/>
      <c r="BQ571" s="17">
        <v>4.7897694453793903E-2</v>
      </c>
      <c r="BR571" s="17">
        <v>3.60317027436843E-2</v>
      </c>
      <c r="BS571" s="17"/>
      <c r="BT571" s="17">
        <v>6.17227365904729E-2</v>
      </c>
      <c r="BU571" s="17">
        <v>3.7346642819817498E-2</v>
      </c>
      <c r="BV571" s="17">
        <v>2.84286536635921E-2</v>
      </c>
      <c r="BW571" s="17">
        <v>3.1157723445107598E-2</v>
      </c>
      <c r="BX571" s="17">
        <v>2.5513831780385202E-2</v>
      </c>
      <c r="BY571" s="17">
        <v>3.40986839504306E-2</v>
      </c>
    </row>
    <row r="572" spans="2:77" x14ac:dyDescent="0.35">
      <c r="B572" t="s">
        <v>145</v>
      </c>
      <c r="C572" s="17">
        <v>5.63882839406692E-2</v>
      </c>
      <c r="D572" s="17">
        <v>4.1697614598172297E-2</v>
      </c>
      <c r="E572" s="17">
        <v>7.0668592053843099E-2</v>
      </c>
      <c r="F572" s="17"/>
      <c r="G572" s="17">
        <v>7.3179693771350293E-2</v>
      </c>
      <c r="H572" s="17">
        <v>6.9124815433130898E-2</v>
      </c>
      <c r="I572" s="17">
        <v>5.1266684323969199E-2</v>
      </c>
      <c r="J572" s="17">
        <v>5.8291749469189302E-2</v>
      </c>
      <c r="K572" s="17">
        <v>4.8988326465804997E-2</v>
      </c>
      <c r="L572" s="17">
        <v>4.2433065137338098E-2</v>
      </c>
      <c r="M572" s="17"/>
      <c r="N572" s="17">
        <v>3.0380659877462E-2</v>
      </c>
      <c r="O572" s="17">
        <v>6.3946206373252795E-2</v>
      </c>
      <c r="P572" s="17">
        <v>5.8958717987373302E-2</v>
      </c>
      <c r="Q572" s="17">
        <v>7.5165407592836297E-2</v>
      </c>
      <c r="R572" s="17"/>
      <c r="S572" s="17">
        <v>5.0348858045818699E-2</v>
      </c>
      <c r="T572" s="17">
        <v>6.0338711383104697E-2</v>
      </c>
      <c r="U572" s="17">
        <v>3.0739553034841501E-2</v>
      </c>
      <c r="V572" s="17">
        <v>9.1076215608434694E-2</v>
      </c>
      <c r="W572" s="17">
        <v>5.23495136334352E-2</v>
      </c>
      <c r="X572" s="17">
        <v>5.9758495493043198E-2</v>
      </c>
      <c r="Y572" s="17">
        <v>6.0152387405022899E-2</v>
      </c>
      <c r="Z572" s="17">
        <v>4.5927317925502698E-2</v>
      </c>
      <c r="AA572" s="17">
        <v>4.3558938693867698E-2</v>
      </c>
      <c r="AB572" s="17">
        <v>7.2022546630314196E-2</v>
      </c>
      <c r="AC572" s="17">
        <v>4.08164348813519E-2</v>
      </c>
      <c r="AD572" s="17">
        <v>6.0993642461500401E-2</v>
      </c>
      <c r="AE572" s="17"/>
      <c r="AF572" s="17">
        <v>5.5406917765983901E-2</v>
      </c>
      <c r="AG572" s="17">
        <v>4.5477459463203203E-2</v>
      </c>
      <c r="AH572" s="17">
        <v>6.5285293207524603E-2</v>
      </c>
      <c r="AI572" s="17"/>
      <c r="AJ572" s="17">
        <v>4.3316165822181098E-2</v>
      </c>
      <c r="AK572" s="17">
        <v>4.5012920759973402E-2</v>
      </c>
      <c r="AL572" s="17">
        <v>3.1162316445270399E-2</v>
      </c>
      <c r="AM572" s="17">
        <v>5.1774156620750703E-2</v>
      </c>
      <c r="AN572" s="17">
        <v>8.6311919469458001E-2</v>
      </c>
      <c r="AO572" s="17"/>
      <c r="AP572" s="17">
        <v>3.7200978651152697E-2</v>
      </c>
      <c r="AQ572" s="17">
        <v>4.4250815843682102E-2</v>
      </c>
      <c r="AR572" s="17">
        <v>2.5030913418264501E-2</v>
      </c>
      <c r="AS572" s="17"/>
      <c r="AT572" s="17">
        <v>5.8333215712902398E-2</v>
      </c>
      <c r="AU572" s="17">
        <v>7.1325783152169295E-2</v>
      </c>
      <c r="AV572" s="17">
        <v>5.3269064846186799E-2</v>
      </c>
      <c r="AW572" s="17">
        <v>2.2408089928802801E-2</v>
      </c>
      <c r="AX572" s="17">
        <v>3.5482463493220498E-2</v>
      </c>
      <c r="AY572" s="17"/>
      <c r="AZ572" s="17">
        <v>4.6564619545906002E-2</v>
      </c>
      <c r="BA572" s="17">
        <v>6.4250945129067899E-2</v>
      </c>
      <c r="BB572" s="17">
        <v>0.111596938381368</v>
      </c>
      <c r="BC572" s="17">
        <v>3.7798975684482997E-2</v>
      </c>
      <c r="BD572" s="17">
        <v>9.2198256114185098E-2</v>
      </c>
      <c r="BE572" s="17"/>
      <c r="BF572" s="17">
        <v>6.8041031913944894E-2</v>
      </c>
      <c r="BG572" s="17">
        <v>4.9039682538645601E-2</v>
      </c>
      <c r="BH572" s="17">
        <v>4.9463072249842803E-2</v>
      </c>
      <c r="BI572" s="17">
        <v>4.2329271301615297E-2</v>
      </c>
      <c r="BJ572" s="17"/>
      <c r="BK572" s="17">
        <v>6.8553043938847702E-2</v>
      </c>
      <c r="BL572" s="17">
        <v>6.4138263443333093E-2</v>
      </c>
      <c r="BM572" s="17">
        <v>5.8153194224151203E-2</v>
      </c>
      <c r="BN572" s="17">
        <v>5.3386163051841899E-2</v>
      </c>
      <c r="BO572" s="17">
        <v>3.9590745448833897E-2</v>
      </c>
      <c r="BP572" s="17"/>
      <c r="BQ572" s="17">
        <v>4.73996403824107E-2</v>
      </c>
      <c r="BR572" s="17">
        <v>6.85626740112283E-2</v>
      </c>
      <c r="BS572" s="17"/>
      <c r="BT572" s="17">
        <v>4.6373491747471803E-2</v>
      </c>
      <c r="BU572" s="17">
        <v>4.7309874854136798E-2</v>
      </c>
      <c r="BV572" s="17">
        <v>0.10060425381764899</v>
      </c>
      <c r="BW572" s="17">
        <v>4.2264105792449998E-2</v>
      </c>
      <c r="BX572" s="17">
        <v>5.2008848030159198E-2</v>
      </c>
      <c r="BY572" s="17">
        <v>0.160818793067699</v>
      </c>
    </row>
    <row r="573" spans="2:77" x14ac:dyDescent="0.35">
      <c r="B573" t="s">
        <v>262</v>
      </c>
      <c r="C573" s="17">
        <v>0.68278518941158295</v>
      </c>
      <c r="D573" s="17">
        <v>0.67656258607298403</v>
      </c>
      <c r="E573" s="17">
        <v>0.68826392294615502</v>
      </c>
      <c r="F573" s="17"/>
      <c r="G573" s="17">
        <v>0.62077620560758995</v>
      </c>
      <c r="H573" s="17">
        <v>0.68588381466681503</v>
      </c>
      <c r="I573" s="17">
        <v>0.71330705886219703</v>
      </c>
      <c r="J573" s="17">
        <v>0.71653175582074002</v>
      </c>
      <c r="K573" s="17">
        <v>0.69233778727879502</v>
      </c>
      <c r="L573" s="17">
        <v>0.66300048048820404</v>
      </c>
      <c r="M573" s="17"/>
      <c r="N573" s="17">
        <v>0.67779832703697596</v>
      </c>
      <c r="O573" s="17">
        <v>0.68366711389243295</v>
      </c>
      <c r="P573" s="17">
        <v>0.72398452390566603</v>
      </c>
      <c r="Q573" s="17">
        <v>0.64833238104967805</v>
      </c>
      <c r="R573" s="17"/>
      <c r="S573" s="17">
        <v>0.657134072087322</v>
      </c>
      <c r="T573" s="17">
        <v>0.66321433221122905</v>
      </c>
      <c r="U573" s="17">
        <v>0.73039589544725303</v>
      </c>
      <c r="V573" s="17">
        <v>0.674792321033028</v>
      </c>
      <c r="W573" s="17">
        <v>0.667523856202066</v>
      </c>
      <c r="X573" s="17">
        <v>0.645663666928462</v>
      </c>
      <c r="Y573" s="17">
        <v>0.65978698879567499</v>
      </c>
      <c r="Z573" s="17">
        <v>0.65778915425395801</v>
      </c>
      <c r="AA573" s="17">
        <v>0.69053282249337</v>
      </c>
      <c r="AB573" s="17">
        <v>0.71453057629597705</v>
      </c>
      <c r="AC573" s="17">
        <v>0.75139912959942301</v>
      </c>
      <c r="AD573" s="17">
        <v>0.78829679224000204</v>
      </c>
      <c r="AE573" s="17"/>
      <c r="AF573" s="17">
        <v>0.65562166647025599</v>
      </c>
      <c r="AG573" s="17">
        <v>0.73708107632462505</v>
      </c>
      <c r="AH573" s="17">
        <v>0.640075047890029</v>
      </c>
      <c r="AI573" s="17"/>
      <c r="AJ573" s="17">
        <v>0.61491528275199603</v>
      </c>
      <c r="AK573" s="17">
        <v>0.75987960090209195</v>
      </c>
      <c r="AL573" s="17">
        <v>0.76274637252351196</v>
      </c>
      <c r="AM573" s="17">
        <v>0.63685101724423798</v>
      </c>
      <c r="AN573" s="17">
        <v>0.65737898989421895</v>
      </c>
      <c r="AO573" s="17"/>
      <c r="AP573" s="17">
        <v>0.56571480639135996</v>
      </c>
      <c r="AQ573" s="17">
        <v>0.76805751894758301</v>
      </c>
      <c r="AR573" s="17">
        <v>0.75875429579119502</v>
      </c>
      <c r="AS573" s="17"/>
      <c r="AT573" s="17">
        <v>0.69067852399450202</v>
      </c>
      <c r="AU573" s="17">
        <v>0.65329367427208196</v>
      </c>
      <c r="AV573" s="17">
        <v>0.69458882624714402</v>
      </c>
      <c r="AW573" s="17">
        <v>0.69506643049485495</v>
      </c>
      <c r="AX573" s="17">
        <v>0.6406158788256</v>
      </c>
      <c r="AY573" s="17"/>
      <c r="AZ573" s="17">
        <v>0.70301278799052902</v>
      </c>
      <c r="BA573" s="17">
        <v>0.68569629879011895</v>
      </c>
      <c r="BB573" s="17">
        <v>0.56243928293771395</v>
      </c>
      <c r="BC573" s="17">
        <v>0.67029348591698301</v>
      </c>
      <c r="BD573" s="17">
        <v>0.66733350619715903</v>
      </c>
      <c r="BE573" s="17"/>
      <c r="BF573" s="17">
        <v>0.69826900348228005</v>
      </c>
      <c r="BG573" s="17">
        <v>0.67642245250839905</v>
      </c>
      <c r="BH573" s="17">
        <v>0.70520858604337899</v>
      </c>
      <c r="BI573" s="17">
        <v>0.68288955671045004</v>
      </c>
      <c r="BJ573" s="17"/>
      <c r="BK573" s="17">
        <v>0.66782587553402395</v>
      </c>
      <c r="BL573" s="17">
        <v>0.72139221633440798</v>
      </c>
      <c r="BM573" s="17">
        <v>0.67932223537096204</v>
      </c>
      <c r="BN573" s="17">
        <v>0.68416685800179999</v>
      </c>
      <c r="BO573" s="17">
        <v>0.61528024998764697</v>
      </c>
      <c r="BP573" s="17"/>
      <c r="BQ573" s="17">
        <v>0.70138514435161603</v>
      </c>
      <c r="BR573" s="17">
        <v>0.65759305610836205</v>
      </c>
      <c r="BS573" s="17"/>
      <c r="BT573" s="17">
        <v>0.67529000633578495</v>
      </c>
      <c r="BU573" s="17">
        <v>0.69806341010003203</v>
      </c>
      <c r="BV573" s="17">
        <v>0.64681867875694898</v>
      </c>
      <c r="BW573" s="17">
        <v>0.70187818920418499</v>
      </c>
      <c r="BX573" s="17">
        <v>0.70872251935422703</v>
      </c>
      <c r="BY573" s="17">
        <v>0.56937344199848505</v>
      </c>
    </row>
    <row r="574" spans="2:77" x14ac:dyDescent="0.35">
      <c r="B574" t="s">
        <v>263</v>
      </c>
      <c r="C574" s="17">
        <v>0.10176387254062901</v>
      </c>
      <c r="D574" s="17">
        <v>0.120446842057752</v>
      </c>
      <c r="E574" s="17">
        <v>8.3628131688228705E-2</v>
      </c>
      <c r="F574" s="17"/>
      <c r="G574" s="17">
        <v>9.2292299194480301E-2</v>
      </c>
      <c r="H574" s="17">
        <v>8.1910907235424907E-2</v>
      </c>
      <c r="I574" s="17">
        <v>7.7033582545812801E-2</v>
      </c>
      <c r="J574" s="17">
        <v>9.0684379557831998E-2</v>
      </c>
      <c r="K574" s="17">
        <v>0.11659682298212699</v>
      </c>
      <c r="L574" s="17">
        <v>0.14329458003881501</v>
      </c>
      <c r="M574" s="17"/>
      <c r="N574" s="17">
        <v>0.15161066490768499</v>
      </c>
      <c r="O574" s="17">
        <v>8.0156514406603097E-2</v>
      </c>
      <c r="P574" s="17">
        <v>8.1096917304212202E-2</v>
      </c>
      <c r="Q574" s="17">
        <v>8.9996642085297104E-2</v>
      </c>
      <c r="R574" s="17"/>
      <c r="S574" s="17">
        <v>0.123014042652204</v>
      </c>
      <c r="T574" s="17">
        <v>0.11892850892033301</v>
      </c>
      <c r="U574" s="17">
        <v>9.6334483687524397E-2</v>
      </c>
      <c r="V574" s="17">
        <v>0.117354714012135</v>
      </c>
      <c r="W574" s="17">
        <v>0.100447328713602</v>
      </c>
      <c r="X574" s="17">
        <v>0.107361045321176</v>
      </c>
      <c r="Y574" s="17">
        <v>9.1916856680692494E-2</v>
      </c>
      <c r="Z574" s="17">
        <v>0.11019516395724401</v>
      </c>
      <c r="AA574" s="17">
        <v>8.8868759861805702E-2</v>
      </c>
      <c r="AB574" s="17">
        <v>9.3398335020721202E-2</v>
      </c>
      <c r="AC574" s="17">
        <v>6.1513502156969997E-2</v>
      </c>
      <c r="AD574" s="17">
        <v>3.6502859132137203E-2</v>
      </c>
      <c r="AE574" s="17"/>
      <c r="AF574" s="17">
        <v>0.136788163455038</v>
      </c>
      <c r="AG574" s="17">
        <v>7.8092810481491207E-2</v>
      </c>
      <c r="AH574" s="17">
        <v>8.1157491982865704E-2</v>
      </c>
      <c r="AI574" s="17"/>
      <c r="AJ574" s="17">
        <v>0.159986338207735</v>
      </c>
      <c r="AK574" s="17">
        <v>6.2623082214054201E-2</v>
      </c>
      <c r="AL574" s="17">
        <v>8.2252487413854894E-2</v>
      </c>
      <c r="AM574" s="17">
        <v>0.19321630045766799</v>
      </c>
      <c r="AN574" s="17">
        <v>6.2050289012491398E-2</v>
      </c>
      <c r="AO574" s="17"/>
      <c r="AP574" s="17">
        <v>0.188287427253544</v>
      </c>
      <c r="AQ574" s="17">
        <v>5.6181326733048702E-2</v>
      </c>
      <c r="AR574" s="17">
        <v>9.1982786387807297E-2</v>
      </c>
      <c r="AS574" s="17"/>
      <c r="AT574" s="17">
        <v>8.3002474263815698E-2</v>
      </c>
      <c r="AU574" s="17">
        <v>0.108867088176076</v>
      </c>
      <c r="AV574" s="17">
        <v>0.10047225030618299</v>
      </c>
      <c r="AW574" s="17">
        <v>0.12886866739177899</v>
      </c>
      <c r="AX574" s="17">
        <v>0.221250443282176</v>
      </c>
      <c r="AY574" s="17"/>
      <c r="AZ574" s="17">
        <v>0.10176860834505499</v>
      </c>
      <c r="BA574" s="17">
        <v>6.3506337772056901E-2</v>
      </c>
      <c r="BB574" s="17">
        <v>0.10329424988090601</v>
      </c>
      <c r="BC574" s="17">
        <v>0.13710962940247201</v>
      </c>
      <c r="BD574" s="17">
        <v>9.5016500532718803E-2</v>
      </c>
      <c r="BE574" s="17"/>
      <c r="BF574" s="17">
        <v>6.8791358632063607E-2</v>
      </c>
      <c r="BG574" s="17">
        <v>9.6260407371454401E-2</v>
      </c>
      <c r="BH574" s="17">
        <v>0.11344121334256201</v>
      </c>
      <c r="BI574" s="17">
        <v>0.13762432129557101</v>
      </c>
      <c r="BJ574" s="17"/>
      <c r="BK574" s="17">
        <v>8.24626946257387E-2</v>
      </c>
      <c r="BL574" s="17">
        <v>7.3968903956259602E-2</v>
      </c>
      <c r="BM574" s="17">
        <v>8.7998456278364598E-2</v>
      </c>
      <c r="BN574" s="17">
        <v>0.117120177763337</v>
      </c>
      <c r="BO574" s="17">
        <v>0.16652978838214599</v>
      </c>
      <c r="BP574" s="17"/>
      <c r="BQ574" s="17">
        <v>0.112033224387176</v>
      </c>
      <c r="BR574" s="17">
        <v>8.7854866766692796E-2</v>
      </c>
      <c r="BS574" s="17"/>
      <c r="BT574" s="17">
        <v>0.13201182562702299</v>
      </c>
      <c r="BU574" s="17">
        <v>9.9798875901501799E-2</v>
      </c>
      <c r="BV574" s="17">
        <v>9.5793045797618395E-2</v>
      </c>
      <c r="BW574" s="17">
        <v>7.8951946454216701E-2</v>
      </c>
      <c r="BX574" s="17">
        <v>6.6389292857564605E-2</v>
      </c>
      <c r="BY574" s="17">
        <v>5.7232135577145599E-2</v>
      </c>
    </row>
    <row r="575" spans="2:77" x14ac:dyDescent="0.35">
      <c r="B575" t="s">
        <v>148</v>
      </c>
      <c r="C575" s="17">
        <v>0.58102131687095404</v>
      </c>
      <c r="D575" s="17">
        <v>0.55611574401523101</v>
      </c>
      <c r="E575" s="17">
        <v>0.60463579125792599</v>
      </c>
      <c r="F575" s="17"/>
      <c r="G575" s="17">
        <v>0.52848390641311005</v>
      </c>
      <c r="H575" s="17">
        <v>0.60397290743138998</v>
      </c>
      <c r="I575" s="17">
        <v>0.63627347631638398</v>
      </c>
      <c r="J575" s="17">
        <v>0.62584737626290798</v>
      </c>
      <c r="K575" s="17">
        <v>0.57574096429666799</v>
      </c>
      <c r="L575" s="17">
        <v>0.51970590044938902</v>
      </c>
      <c r="M575" s="17"/>
      <c r="N575" s="17">
        <v>0.52618766212929002</v>
      </c>
      <c r="O575" s="17">
        <v>0.60351059948582997</v>
      </c>
      <c r="P575" s="17">
        <v>0.64288760660145405</v>
      </c>
      <c r="Q575" s="17">
        <v>0.55833573896438105</v>
      </c>
      <c r="R575" s="17"/>
      <c r="S575" s="17">
        <v>0.53412002943511905</v>
      </c>
      <c r="T575" s="17">
        <v>0.54428582329089603</v>
      </c>
      <c r="U575" s="17">
        <v>0.63406141175972797</v>
      </c>
      <c r="V575" s="17">
        <v>0.55743760702089196</v>
      </c>
      <c r="W575" s="17">
        <v>0.56707652748846404</v>
      </c>
      <c r="X575" s="17">
        <v>0.53830262160728604</v>
      </c>
      <c r="Y575" s="17">
        <v>0.56787013211498305</v>
      </c>
      <c r="Z575" s="17">
        <v>0.54759399029671396</v>
      </c>
      <c r="AA575" s="17">
        <v>0.60166406263156402</v>
      </c>
      <c r="AB575" s="17">
        <v>0.62113224127525601</v>
      </c>
      <c r="AC575" s="17">
        <v>0.68988562744245296</v>
      </c>
      <c r="AD575" s="17">
        <v>0.75179393310786402</v>
      </c>
      <c r="AE575" s="17"/>
      <c r="AF575" s="17">
        <v>0.51883350301521802</v>
      </c>
      <c r="AG575" s="17">
        <v>0.65898826584313397</v>
      </c>
      <c r="AH575" s="17">
        <v>0.55891755590716297</v>
      </c>
      <c r="AI575" s="17"/>
      <c r="AJ575" s="17">
        <v>0.45492894454426103</v>
      </c>
      <c r="AK575" s="17">
        <v>0.69725651868803795</v>
      </c>
      <c r="AL575" s="17">
        <v>0.68049388510965703</v>
      </c>
      <c r="AM575" s="17">
        <v>0.44363471678657002</v>
      </c>
      <c r="AN575" s="17">
        <v>0.59532870088172696</v>
      </c>
      <c r="AO575" s="17"/>
      <c r="AP575" s="17">
        <v>0.37742737913781599</v>
      </c>
      <c r="AQ575" s="17">
        <v>0.71187619221453402</v>
      </c>
      <c r="AR575" s="17">
        <v>0.66677150940338803</v>
      </c>
      <c r="AS575" s="17"/>
      <c r="AT575" s="17">
        <v>0.60767604973068701</v>
      </c>
      <c r="AU575" s="17">
        <v>0.54442658609600603</v>
      </c>
      <c r="AV575" s="17">
        <v>0.59411657594096001</v>
      </c>
      <c r="AW575" s="17">
        <v>0.56619776310307601</v>
      </c>
      <c r="AX575" s="17">
        <v>0.41936543554342398</v>
      </c>
      <c r="AY575" s="17"/>
      <c r="AZ575" s="17">
        <v>0.60124417964547305</v>
      </c>
      <c r="BA575" s="17">
        <v>0.62218996101806201</v>
      </c>
      <c r="BB575" s="17">
        <v>0.45914503305680798</v>
      </c>
      <c r="BC575" s="17">
        <v>0.53318385651451095</v>
      </c>
      <c r="BD575" s="17">
        <v>0.57231700566443999</v>
      </c>
      <c r="BE575" s="17"/>
      <c r="BF575" s="17">
        <v>0.62947764485021596</v>
      </c>
      <c r="BG575" s="17">
        <v>0.58016204513694503</v>
      </c>
      <c r="BH575" s="17">
        <v>0.59176737270081803</v>
      </c>
      <c r="BI575" s="17">
        <v>0.54526523541487903</v>
      </c>
      <c r="BJ575" s="17"/>
      <c r="BK575" s="17">
        <v>0.58536318090828499</v>
      </c>
      <c r="BL575" s="17">
        <v>0.64742331237814899</v>
      </c>
      <c r="BM575" s="17">
        <v>0.59132377909259703</v>
      </c>
      <c r="BN575" s="17">
        <v>0.56704668023846305</v>
      </c>
      <c r="BO575" s="17">
        <v>0.44875046160550103</v>
      </c>
      <c r="BP575" s="17"/>
      <c r="BQ575" s="17">
        <v>0.58935191996444103</v>
      </c>
      <c r="BR575" s="17">
        <v>0.56973818934166898</v>
      </c>
      <c r="BS575" s="17"/>
      <c r="BT575" s="17">
        <v>0.54327818070876199</v>
      </c>
      <c r="BU575" s="17">
        <v>0.59826453419852998</v>
      </c>
      <c r="BV575" s="17">
        <v>0.55102563295933105</v>
      </c>
      <c r="BW575" s="17">
        <v>0.622926242749968</v>
      </c>
      <c r="BX575" s="17">
        <v>0.64233322649666302</v>
      </c>
      <c r="BY575" s="17">
        <v>0.51214130642134004</v>
      </c>
    </row>
    <row r="576" spans="2:77" x14ac:dyDescent="0.35">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row>
    <row r="577" spans="2:77" x14ac:dyDescent="0.35">
      <c r="B577" s="6" t="s">
        <v>284</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row>
    <row r="578" spans="2:77" x14ac:dyDescent="0.35">
      <c r="B578" s="24" t="s">
        <v>94</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row>
    <row r="579" spans="2:77" x14ac:dyDescent="0.35">
      <c r="B579" t="s">
        <v>274</v>
      </c>
      <c r="C579" s="17">
        <v>0.32980505321623899</v>
      </c>
      <c r="D579" s="17">
        <v>0.34787315156815601</v>
      </c>
      <c r="E579" s="17">
        <v>0.31042757585506198</v>
      </c>
      <c r="F579" s="17"/>
      <c r="G579" s="17">
        <v>0.29873306176339998</v>
      </c>
      <c r="H579" s="17">
        <v>0.32444972029916702</v>
      </c>
      <c r="I579" s="17">
        <v>0.348959310408756</v>
      </c>
      <c r="J579" s="17">
        <v>0.36832534004867001</v>
      </c>
      <c r="K579" s="17">
        <v>0.33087074413645001</v>
      </c>
      <c r="L579" s="17">
        <v>0.30726250136279398</v>
      </c>
      <c r="M579" s="17"/>
      <c r="N579" s="17">
        <v>0.37905736459786699</v>
      </c>
      <c r="O579" s="17">
        <v>0.33923919878299702</v>
      </c>
      <c r="P579" s="17">
        <v>0.27319196233433701</v>
      </c>
      <c r="Q579" s="17">
        <v>0.31582817883186298</v>
      </c>
      <c r="R579" s="17"/>
      <c r="S579" s="17">
        <v>0.33464553833827898</v>
      </c>
      <c r="T579" s="17">
        <v>0.33487139012510803</v>
      </c>
      <c r="U579" s="17">
        <v>0.295028446008821</v>
      </c>
      <c r="V579" s="17">
        <v>0.31524810835133399</v>
      </c>
      <c r="W579" s="17">
        <v>0.338974705110483</v>
      </c>
      <c r="X579" s="17">
        <v>0.30645761088856699</v>
      </c>
      <c r="Y579" s="17">
        <v>0.340924110509566</v>
      </c>
      <c r="Z579" s="17">
        <v>0.370070558214943</v>
      </c>
      <c r="AA579" s="17">
        <v>0.370343297417627</v>
      </c>
      <c r="AB579" s="17">
        <v>0.31847246218888497</v>
      </c>
      <c r="AC579" s="17">
        <v>0.32056520748248302</v>
      </c>
      <c r="AD579" s="17">
        <v>0.28784199888200002</v>
      </c>
      <c r="AE579" s="17"/>
      <c r="AF579" s="17">
        <v>0.26955175430796702</v>
      </c>
      <c r="AG579" s="17">
        <v>0.38743996437644002</v>
      </c>
      <c r="AH579" s="17">
        <v>0.32649955235762501</v>
      </c>
      <c r="AI579" s="17"/>
      <c r="AJ579" s="17">
        <v>0.247339431910751</v>
      </c>
      <c r="AK579" s="17">
        <v>0.45524910040412198</v>
      </c>
      <c r="AL579" s="17">
        <v>0.413254721060483</v>
      </c>
      <c r="AM579" s="17">
        <v>0.188001462317086</v>
      </c>
      <c r="AN579" s="17">
        <v>0.26757098620446701</v>
      </c>
      <c r="AO579" s="17"/>
      <c r="AP579" s="17">
        <v>0.20354065019822701</v>
      </c>
      <c r="AQ579" s="17">
        <v>0.45557103775478403</v>
      </c>
      <c r="AR579" s="17">
        <v>0.36369629857139302</v>
      </c>
      <c r="AS579" s="17"/>
      <c r="AT579" s="17">
        <v>0.28845609276752798</v>
      </c>
      <c r="AU579" s="17">
        <v>0.30803290102259701</v>
      </c>
      <c r="AV579" s="17">
        <v>0.367828971859821</v>
      </c>
      <c r="AW579" s="17">
        <v>0.39530735771216002</v>
      </c>
      <c r="AX579" s="17">
        <v>0.40647802911115999</v>
      </c>
      <c r="AY579" s="17"/>
      <c r="AZ579" s="17">
        <v>0.35139573476352998</v>
      </c>
      <c r="BA579" s="17">
        <v>0.294990233590401</v>
      </c>
      <c r="BB579" s="17">
        <v>0.30057507757450902</v>
      </c>
      <c r="BC579" s="17">
        <v>0.32630508505924399</v>
      </c>
      <c r="BD579" s="17">
        <v>0.32143497444940999</v>
      </c>
      <c r="BE579" s="17"/>
      <c r="BF579" s="17">
        <v>0.322446605050067</v>
      </c>
      <c r="BG579" s="17">
        <v>0.32531659146213798</v>
      </c>
      <c r="BH579" s="17">
        <v>0.33690588689242501</v>
      </c>
      <c r="BI579" s="17">
        <v>0.36582666707337302</v>
      </c>
      <c r="BJ579" s="17"/>
      <c r="BK579" s="17">
        <v>0.27074571912216999</v>
      </c>
      <c r="BL579" s="17">
        <v>0.34461647843639498</v>
      </c>
      <c r="BM579" s="17">
        <v>0.33921143173521501</v>
      </c>
      <c r="BN579" s="17">
        <v>0.32628826283659002</v>
      </c>
      <c r="BO579" s="17">
        <v>0.29278336417307199</v>
      </c>
      <c r="BP579" s="17"/>
      <c r="BQ579" s="17">
        <v>0.33887994180029801</v>
      </c>
      <c r="BR579" s="17">
        <v>0.31751385123975201</v>
      </c>
      <c r="BS579" s="17"/>
      <c r="BT579" s="17">
        <v>0.31471670315779199</v>
      </c>
      <c r="BU579" s="17">
        <v>0.37005271629345898</v>
      </c>
      <c r="BV579" s="17">
        <v>0.29616134289197199</v>
      </c>
      <c r="BW579" s="17">
        <v>0.31443717149677902</v>
      </c>
      <c r="BX579" s="17">
        <v>0.34757420676304401</v>
      </c>
      <c r="BY579" s="17">
        <v>0.23304748499332101</v>
      </c>
    </row>
    <row r="580" spans="2:77" x14ac:dyDescent="0.35">
      <c r="B580" t="s">
        <v>275</v>
      </c>
      <c r="C580" s="17">
        <v>0.32883850037808499</v>
      </c>
      <c r="D580" s="17">
        <v>0.34070004537829002</v>
      </c>
      <c r="E580" s="17">
        <v>0.31680416566923297</v>
      </c>
      <c r="F580" s="17"/>
      <c r="G580" s="17">
        <v>0.22246534215918501</v>
      </c>
      <c r="H580" s="17">
        <v>0.28554809270567899</v>
      </c>
      <c r="I580" s="17">
        <v>0.33124832554571099</v>
      </c>
      <c r="J580" s="17">
        <v>0.36087454722476198</v>
      </c>
      <c r="K580" s="17">
        <v>0.38828637825222201</v>
      </c>
      <c r="L580" s="17">
        <v>0.36700396422376502</v>
      </c>
      <c r="M580" s="17"/>
      <c r="N580" s="17">
        <v>0.32113392112761602</v>
      </c>
      <c r="O580" s="17">
        <v>0.34293830109409801</v>
      </c>
      <c r="P580" s="17">
        <v>0.32341590672232601</v>
      </c>
      <c r="Q580" s="17">
        <v>0.326749750981147</v>
      </c>
      <c r="R580" s="17"/>
      <c r="S580" s="17">
        <v>0.30167900618240001</v>
      </c>
      <c r="T580" s="17">
        <v>0.30751574294629502</v>
      </c>
      <c r="U580" s="17">
        <v>0.33216199797342</v>
      </c>
      <c r="V580" s="17">
        <v>0.358889470392243</v>
      </c>
      <c r="W580" s="17">
        <v>0.32217839949096</v>
      </c>
      <c r="X580" s="17">
        <v>0.30172092425080599</v>
      </c>
      <c r="Y580" s="17">
        <v>0.37751762147089801</v>
      </c>
      <c r="Z580" s="17">
        <v>0.33832755131833703</v>
      </c>
      <c r="AA580" s="17">
        <v>0.37448278642365801</v>
      </c>
      <c r="AB580" s="17">
        <v>0.336956129540185</v>
      </c>
      <c r="AC580" s="17">
        <v>0.32314807435950899</v>
      </c>
      <c r="AD580" s="17">
        <v>0.22069989856150701</v>
      </c>
      <c r="AE580" s="17"/>
      <c r="AF580" s="17">
        <v>0.34586253390174199</v>
      </c>
      <c r="AG580" s="17">
        <v>0.35382063022552102</v>
      </c>
      <c r="AH580" s="17">
        <v>0.28769744692049598</v>
      </c>
      <c r="AI580" s="17"/>
      <c r="AJ580" s="17">
        <v>0.319261925903014</v>
      </c>
      <c r="AK580" s="17">
        <v>0.38719849949005702</v>
      </c>
      <c r="AL580" s="17">
        <v>0.37838168263472999</v>
      </c>
      <c r="AM580" s="17">
        <v>0.259057842274177</v>
      </c>
      <c r="AN580" s="17">
        <v>0.27528653100519801</v>
      </c>
      <c r="AO580" s="17"/>
      <c r="AP580" s="17">
        <v>0.25076161977243</v>
      </c>
      <c r="AQ580" s="17">
        <v>0.43294178893639301</v>
      </c>
      <c r="AR580" s="17">
        <v>0.310242806417594</v>
      </c>
      <c r="AS580" s="17"/>
      <c r="AT580" s="17">
        <v>0.342028912423958</v>
      </c>
      <c r="AU580" s="17">
        <v>0.32120720565699801</v>
      </c>
      <c r="AV580" s="17">
        <v>0.29914806454820803</v>
      </c>
      <c r="AW580" s="17">
        <v>0.30326908027774901</v>
      </c>
      <c r="AX580" s="17">
        <v>0.30251207837583299</v>
      </c>
      <c r="AY580" s="17"/>
      <c r="AZ580" s="17">
        <v>0.33763076177727702</v>
      </c>
      <c r="BA580" s="17">
        <v>0.29023586088064302</v>
      </c>
      <c r="BB580" s="17">
        <v>0.21585743985432901</v>
      </c>
      <c r="BC580" s="17">
        <v>0.37210358251605302</v>
      </c>
      <c r="BD580" s="17">
        <v>0.32036795785074301</v>
      </c>
      <c r="BE580" s="17"/>
      <c r="BF580" s="17">
        <v>0.335800941761148</v>
      </c>
      <c r="BG580" s="17">
        <v>0.34737438750377098</v>
      </c>
      <c r="BH580" s="17">
        <v>0.288867039236335</v>
      </c>
      <c r="BI580" s="17">
        <v>0.35519785715698099</v>
      </c>
      <c r="BJ580" s="17"/>
      <c r="BK580" s="17">
        <v>0.244692567392159</v>
      </c>
      <c r="BL580" s="17">
        <v>0.30779450942807601</v>
      </c>
      <c r="BM580" s="17">
        <v>0.34647790972727199</v>
      </c>
      <c r="BN580" s="17">
        <v>0.334145844570224</v>
      </c>
      <c r="BO580" s="17">
        <v>0.295936501961236</v>
      </c>
      <c r="BP580" s="17"/>
      <c r="BQ580" s="17">
        <v>0.34779827191917601</v>
      </c>
      <c r="BR580" s="17">
        <v>0.303159024615821</v>
      </c>
      <c r="BS580" s="17"/>
      <c r="BT580" s="17">
        <v>0.34259628384878399</v>
      </c>
      <c r="BU580" s="17">
        <v>0.341734766896789</v>
      </c>
      <c r="BV580" s="17">
        <v>0.34006839959684798</v>
      </c>
      <c r="BW580" s="17">
        <v>0.36922127531824001</v>
      </c>
      <c r="BX580" s="17">
        <v>0.28297346203653301</v>
      </c>
      <c r="BY580" s="17">
        <v>0.24344828976080601</v>
      </c>
    </row>
    <row r="581" spans="2:77" x14ac:dyDescent="0.35">
      <c r="B581" t="s">
        <v>276</v>
      </c>
      <c r="C581" s="17">
        <v>0.32350530856135401</v>
      </c>
      <c r="D581" s="17">
        <v>0.32866385465630499</v>
      </c>
      <c r="E581" s="17">
        <v>0.31807701403333299</v>
      </c>
      <c r="F581" s="17"/>
      <c r="G581" s="17">
        <v>0.20489769696742599</v>
      </c>
      <c r="H581" s="17">
        <v>0.25747318434079502</v>
      </c>
      <c r="I581" s="17">
        <v>0.324221925345064</v>
      </c>
      <c r="J581" s="17">
        <v>0.32563730944553199</v>
      </c>
      <c r="K581" s="17">
        <v>0.40488904291769801</v>
      </c>
      <c r="L581" s="17">
        <v>0.39928724029827001</v>
      </c>
      <c r="M581" s="17"/>
      <c r="N581" s="17">
        <v>0.32874806669846401</v>
      </c>
      <c r="O581" s="17">
        <v>0.32283193041142799</v>
      </c>
      <c r="P581" s="17">
        <v>0.32057415214879498</v>
      </c>
      <c r="Q581" s="17">
        <v>0.320960762729389</v>
      </c>
      <c r="R581" s="17"/>
      <c r="S581" s="17">
        <v>0.27344673021397597</v>
      </c>
      <c r="T581" s="17">
        <v>0.339099375606006</v>
      </c>
      <c r="U581" s="17">
        <v>0.33670116844838099</v>
      </c>
      <c r="V581" s="17">
        <v>0.31569331613937801</v>
      </c>
      <c r="W581" s="17">
        <v>0.306334057508788</v>
      </c>
      <c r="X581" s="17">
        <v>0.33217153006571698</v>
      </c>
      <c r="Y581" s="17">
        <v>0.34176051068389601</v>
      </c>
      <c r="Z581" s="17">
        <v>0.36850547811416301</v>
      </c>
      <c r="AA581" s="17">
        <v>0.335324609514212</v>
      </c>
      <c r="AB581" s="17">
        <v>0.32118999512555102</v>
      </c>
      <c r="AC581" s="17">
        <v>0.37861882063531799</v>
      </c>
      <c r="AD581" s="17">
        <v>0.25500474528800998</v>
      </c>
      <c r="AE581" s="17"/>
      <c r="AF581" s="17">
        <v>0.39507820176008202</v>
      </c>
      <c r="AG581" s="17">
        <v>0.29386804972826502</v>
      </c>
      <c r="AH581" s="17">
        <v>0.297329500237697</v>
      </c>
      <c r="AI581" s="17"/>
      <c r="AJ581" s="17">
        <v>0.364490108719355</v>
      </c>
      <c r="AK581" s="17">
        <v>0.320771807331242</v>
      </c>
      <c r="AL581" s="17">
        <v>0.29785303905836602</v>
      </c>
      <c r="AM581" s="17">
        <v>0.31264188215841798</v>
      </c>
      <c r="AN581" s="17">
        <v>0.290118580547852</v>
      </c>
      <c r="AO581" s="17"/>
      <c r="AP581" s="17">
        <v>0.29804871551532902</v>
      </c>
      <c r="AQ581" s="17">
        <v>0.35431996478001099</v>
      </c>
      <c r="AR581" s="17">
        <v>0.27997643119308402</v>
      </c>
      <c r="AS581" s="17"/>
      <c r="AT581" s="17">
        <v>0.35620747355041898</v>
      </c>
      <c r="AU581" s="17">
        <v>0.33634743746054502</v>
      </c>
      <c r="AV581" s="17">
        <v>0.283965837817375</v>
      </c>
      <c r="AW581" s="17">
        <v>0.31026491214061103</v>
      </c>
      <c r="AX581" s="17">
        <v>0.30114292130593801</v>
      </c>
      <c r="AY581" s="17"/>
      <c r="AZ581" s="17">
        <v>0.31380486655269402</v>
      </c>
      <c r="BA581" s="17">
        <v>0.28413891570389299</v>
      </c>
      <c r="BB581" s="17">
        <v>0.22614472468748301</v>
      </c>
      <c r="BC581" s="17">
        <v>0.39730499665553198</v>
      </c>
      <c r="BD581" s="17">
        <v>0.32873272754375399</v>
      </c>
      <c r="BE581" s="17"/>
      <c r="BF581" s="17">
        <v>0.35857235525390802</v>
      </c>
      <c r="BG581" s="17">
        <v>0.33075300512825001</v>
      </c>
      <c r="BH581" s="17">
        <v>0.30814264526033802</v>
      </c>
      <c r="BI581" s="17">
        <v>0.31428544469507103</v>
      </c>
      <c r="BJ581" s="17"/>
      <c r="BK581" s="17">
        <v>0.30531665208922198</v>
      </c>
      <c r="BL581" s="17">
        <v>0.33892241417970398</v>
      </c>
      <c r="BM581" s="17">
        <v>0.31528915516655798</v>
      </c>
      <c r="BN581" s="17">
        <v>0.33274850097284903</v>
      </c>
      <c r="BO581" s="17">
        <v>0.29409154520386999</v>
      </c>
      <c r="BP581" s="17"/>
      <c r="BQ581" s="17">
        <v>0.35268096575536501</v>
      </c>
      <c r="BR581" s="17">
        <v>0.28398924265634201</v>
      </c>
      <c r="BS581" s="17"/>
      <c r="BT581" s="17">
        <v>0.35148960539450502</v>
      </c>
      <c r="BU581" s="17">
        <v>0.318033554507404</v>
      </c>
      <c r="BV581" s="17">
        <v>0.30969585874870398</v>
      </c>
      <c r="BW581" s="17">
        <v>0.346317764073515</v>
      </c>
      <c r="BX581" s="17">
        <v>0.289195051870199</v>
      </c>
      <c r="BY581" s="17">
        <v>0.24612311320487701</v>
      </c>
    </row>
    <row r="582" spans="2:77" x14ac:dyDescent="0.35">
      <c r="B582" t="s">
        <v>277</v>
      </c>
      <c r="C582" s="17">
        <v>0.29600417527802197</v>
      </c>
      <c r="D582" s="17">
        <v>0.30776403799079499</v>
      </c>
      <c r="E582" s="17">
        <v>0.282999412739114</v>
      </c>
      <c r="F582" s="17"/>
      <c r="G582" s="17">
        <v>0.27757258353771502</v>
      </c>
      <c r="H582" s="17">
        <v>0.285781901906281</v>
      </c>
      <c r="I582" s="17">
        <v>0.33166545058029401</v>
      </c>
      <c r="J582" s="17">
        <v>0.298244126747437</v>
      </c>
      <c r="K582" s="17">
        <v>0.29321354991246901</v>
      </c>
      <c r="L582" s="17">
        <v>0.287710348979066</v>
      </c>
      <c r="M582" s="17"/>
      <c r="N582" s="17">
        <v>0.31351890343843702</v>
      </c>
      <c r="O582" s="17">
        <v>0.30695584042656199</v>
      </c>
      <c r="P582" s="17">
        <v>0.28612805913538603</v>
      </c>
      <c r="Q582" s="17">
        <v>0.27131986872110098</v>
      </c>
      <c r="R582" s="17"/>
      <c r="S582" s="17">
        <v>0.27137803372309</v>
      </c>
      <c r="T582" s="17">
        <v>0.29705671536262701</v>
      </c>
      <c r="U582" s="17">
        <v>0.32455204330263998</v>
      </c>
      <c r="V582" s="17">
        <v>0.28386279346714399</v>
      </c>
      <c r="W582" s="17">
        <v>0.27009105918632098</v>
      </c>
      <c r="X582" s="17">
        <v>0.241838811565316</v>
      </c>
      <c r="Y582" s="17">
        <v>0.29623966813841801</v>
      </c>
      <c r="Z582" s="17">
        <v>0.36824451500205502</v>
      </c>
      <c r="AA582" s="17">
        <v>0.31606297171558401</v>
      </c>
      <c r="AB582" s="17">
        <v>0.30734009801291301</v>
      </c>
      <c r="AC582" s="17">
        <v>0.31125626539812701</v>
      </c>
      <c r="AD582" s="17">
        <v>0.36016772454894203</v>
      </c>
      <c r="AE582" s="17"/>
      <c r="AF582" s="17">
        <v>0.24409293713640901</v>
      </c>
      <c r="AG582" s="17">
        <v>0.34780464766134001</v>
      </c>
      <c r="AH582" s="17">
        <v>0.272985368062721</v>
      </c>
      <c r="AI582" s="17"/>
      <c r="AJ582" s="17">
        <v>0.217771402295447</v>
      </c>
      <c r="AK582" s="17">
        <v>0.41309245857695998</v>
      </c>
      <c r="AL582" s="17">
        <v>0.34188585681832201</v>
      </c>
      <c r="AM582" s="17">
        <v>0.180610226480412</v>
      </c>
      <c r="AN582" s="17">
        <v>0.22982410842805101</v>
      </c>
      <c r="AO582" s="17"/>
      <c r="AP582" s="17">
        <v>0.154271251037117</v>
      </c>
      <c r="AQ582" s="17">
        <v>0.43471565306951698</v>
      </c>
      <c r="AR582" s="17">
        <v>0.33308349019192601</v>
      </c>
      <c r="AS582" s="17"/>
      <c r="AT582" s="17">
        <v>0.26853167435190001</v>
      </c>
      <c r="AU582" s="17">
        <v>0.29171578295408102</v>
      </c>
      <c r="AV582" s="17">
        <v>0.32162075759558501</v>
      </c>
      <c r="AW582" s="17">
        <v>0.299901826890483</v>
      </c>
      <c r="AX582" s="17">
        <v>0.29673680653161799</v>
      </c>
      <c r="AY582" s="17"/>
      <c r="AZ582" s="17">
        <v>0.30051154266254998</v>
      </c>
      <c r="BA582" s="17">
        <v>0.29031933055067699</v>
      </c>
      <c r="BB582" s="17">
        <v>0.30000419175801402</v>
      </c>
      <c r="BC582" s="17">
        <v>0.29241040332867002</v>
      </c>
      <c r="BD582" s="17">
        <v>0.29734445809066601</v>
      </c>
      <c r="BE582" s="17"/>
      <c r="BF582" s="17">
        <v>0.29003285098546799</v>
      </c>
      <c r="BG582" s="17">
        <v>0.286378250975035</v>
      </c>
      <c r="BH582" s="17">
        <v>0.31251828330002701</v>
      </c>
      <c r="BI582" s="17">
        <v>0.31337228126679201</v>
      </c>
      <c r="BJ582" s="17"/>
      <c r="BK582" s="17">
        <v>0.36073930704514501</v>
      </c>
      <c r="BL582" s="17">
        <v>0.283952132656967</v>
      </c>
      <c r="BM582" s="17">
        <v>0.31245043381654197</v>
      </c>
      <c r="BN582" s="17">
        <v>0.28280487798631798</v>
      </c>
      <c r="BO582" s="17">
        <v>0.274091802900015</v>
      </c>
      <c r="BP582" s="17"/>
      <c r="BQ582" s="17">
        <v>0.30738317095281498</v>
      </c>
      <c r="BR582" s="17">
        <v>0.28059224676419597</v>
      </c>
      <c r="BS582" s="17"/>
      <c r="BT582" s="17">
        <v>0.286106669382173</v>
      </c>
      <c r="BU582" s="17">
        <v>0.31733601951877199</v>
      </c>
      <c r="BV582" s="17">
        <v>0.28182793429175601</v>
      </c>
      <c r="BW582" s="17">
        <v>0.291496888111346</v>
      </c>
      <c r="BX582" s="17">
        <v>0.30132903133422501</v>
      </c>
      <c r="BY582" s="17">
        <v>0.29430876327016298</v>
      </c>
    </row>
    <row r="583" spans="2:77" x14ac:dyDescent="0.35">
      <c r="B583" t="s">
        <v>278</v>
      </c>
      <c r="C583" s="17">
        <v>0.28370871950802001</v>
      </c>
      <c r="D583" s="17">
        <v>0.301936104611983</v>
      </c>
      <c r="E583" s="17">
        <v>0.26379183736765899</v>
      </c>
      <c r="F583" s="17"/>
      <c r="G583" s="17">
        <v>0.38336163195202</v>
      </c>
      <c r="H583" s="17">
        <v>0.27662467687646802</v>
      </c>
      <c r="I583" s="17">
        <v>0.28862212395417203</v>
      </c>
      <c r="J583" s="17">
        <v>0.26834432633919097</v>
      </c>
      <c r="K583" s="17">
        <v>0.273821955498395</v>
      </c>
      <c r="L583" s="17">
        <v>0.238205612510204</v>
      </c>
      <c r="M583" s="17"/>
      <c r="N583" s="17">
        <v>0.32342090069428597</v>
      </c>
      <c r="O583" s="17">
        <v>0.28925411519681299</v>
      </c>
      <c r="P583" s="17">
        <v>0.25641209224345002</v>
      </c>
      <c r="Q583" s="17">
        <v>0.25916934430216698</v>
      </c>
      <c r="R583" s="17"/>
      <c r="S583" s="17">
        <v>0.30811960752084999</v>
      </c>
      <c r="T583" s="17">
        <v>0.29873184508045902</v>
      </c>
      <c r="U583" s="17">
        <v>0.27498738555597302</v>
      </c>
      <c r="V583" s="17">
        <v>0.25228242011449098</v>
      </c>
      <c r="W583" s="17">
        <v>0.27820038840602701</v>
      </c>
      <c r="X583" s="17">
        <v>0.26634178479151899</v>
      </c>
      <c r="Y583" s="17">
        <v>0.30857070054424302</v>
      </c>
      <c r="Z583" s="17">
        <v>0.255396008207744</v>
      </c>
      <c r="AA583" s="17">
        <v>0.28531724839703698</v>
      </c>
      <c r="AB583" s="17">
        <v>0.26486787513666099</v>
      </c>
      <c r="AC583" s="17">
        <v>0.30556726317660998</v>
      </c>
      <c r="AD583" s="17">
        <v>0.27297082134380002</v>
      </c>
      <c r="AE583" s="17"/>
      <c r="AF583" s="17">
        <v>0.19586132724772301</v>
      </c>
      <c r="AG583" s="17">
        <v>0.33531402517404302</v>
      </c>
      <c r="AH583" s="17">
        <v>0.28602699661597197</v>
      </c>
      <c r="AI583" s="17"/>
      <c r="AJ583" s="17">
        <v>0.191971053540063</v>
      </c>
      <c r="AK583" s="17">
        <v>0.37279819073596998</v>
      </c>
      <c r="AL583" s="17">
        <v>0.37217102592621198</v>
      </c>
      <c r="AM583" s="17">
        <v>9.4040550462609507E-2</v>
      </c>
      <c r="AN583" s="17">
        <v>0.239473131540683</v>
      </c>
      <c r="AO583" s="17"/>
      <c r="AP583" s="17">
        <v>0.16996500420086499</v>
      </c>
      <c r="AQ583" s="17">
        <v>0.37501095050021399</v>
      </c>
      <c r="AR583" s="17">
        <v>0.37157308385877702</v>
      </c>
      <c r="AS583" s="17"/>
      <c r="AT583" s="17">
        <v>0.23167077850569101</v>
      </c>
      <c r="AU583" s="17">
        <v>0.275264834351305</v>
      </c>
      <c r="AV583" s="17">
        <v>0.32862683161530498</v>
      </c>
      <c r="AW583" s="17">
        <v>0.330699927850099</v>
      </c>
      <c r="AX583" s="17">
        <v>0.43004691446604099</v>
      </c>
      <c r="AY583" s="17"/>
      <c r="AZ583" s="17">
        <v>0.28642657954779299</v>
      </c>
      <c r="BA583" s="17">
        <v>0.32318110396287197</v>
      </c>
      <c r="BB583" s="17">
        <v>0.39965304704758098</v>
      </c>
      <c r="BC583" s="17">
        <v>0.237148362249155</v>
      </c>
      <c r="BD583" s="17">
        <v>0.26192073304153501</v>
      </c>
      <c r="BE583" s="17"/>
      <c r="BF583" s="17">
        <v>0.29116070238337299</v>
      </c>
      <c r="BG583" s="17">
        <v>0.27215950766402103</v>
      </c>
      <c r="BH583" s="17">
        <v>0.28379380532533</v>
      </c>
      <c r="BI583" s="17">
        <v>0.30815603177950301</v>
      </c>
      <c r="BJ583" s="17"/>
      <c r="BK583" s="17">
        <v>0.22215409893440199</v>
      </c>
      <c r="BL583" s="17">
        <v>0.27609103647549998</v>
      </c>
      <c r="BM583" s="17">
        <v>0.29856377476183399</v>
      </c>
      <c r="BN583" s="17">
        <v>0.27744383661521899</v>
      </c>
      <c r="BO583" s="17">
        <v>0.28291238878326902</v>
      </c>
      <c r="BP583" s="17"/>
      <c r="BQ583" s="17">
        <v>0.267344605371995</v>
      </c>
      <c r="BR583" s="17">
        <v>0.30587258743312801</v>
      </c>
      <c r="BS583" s="17"/>
      <c r="BT583" s="17">
        <v>0.25445608123790397</v>
      </c>
      <c r="BU583" s="17">
        <v>0.3045055103089</v>
      </c>
      <c r="BV583" s="17">
        <v>0.265721648091576</v>
      </c>
      <c r="BW583" s="17">
        <v>0.27996616452603101</v>
      </c>
      <c r="BX583" s="17">
        <v>0.31602895286372901</v>
      </c>
      <c r="BY583" s="17">
        <v>0.33258161313699902</v>
      </c>
    </row>
    <row r="584" spans="2:77" x14ac:dyDescent="0.35">
      <c r="B584" t="s">
        <v>279</v>
      </c>
      <c r="C584" s="17">
        <v>0.283227400690378</v>
      </c>
      <c r="D584" s="17">
        <v>0.26947838075165498</v>
      </c>
      <c r="E584" s="17">
        <v>0.29553900156380197</v>
      </c>
      <c r="F584" s="17"/>
      <c r="G584" s="17">
        <v>0.341115284358319</v>
      </c>
      <c r="H584" s="17">
        <v>0.31798861337955903</v>
      </c>
      <c r="I584" s="17">
        <v>0.30168094507065901</v>
      </c>
      <c r="J584" s="17">
        <v>0.27684843512096502</v>
      </c>
      <c r="K584" s="17">
        <v>0.256061062409077</v>
      </c>
      <c r="L584" s="17">
        <v>0.22490733508055499</v>
      </c>
      <c r="M584" s="17"/>
      <c r="N584" s="17">
        <v>0.306779794003397</v>
      </c>
      <c r="O584" s="17">
        <v>0.28985353905351702</v>
      </c>
      <c r="P584" s="17">
        <v>0.27588982926726902</v>
      </c>
      <c r="Q584" s="17">
        <v>0.25828717765477799</v>
      </c>
      <c r="R584" s="17"/>
      <c r="S584" s="17">
        <v>0.301861515786851</v>
      </c>
      <c r="T584" s="17">
        <v>0.29674478241605001</v>
      </c>
      <c r="U584" s="17">
        <v>0.26859059838765198</v>
      </c>
      <c r="V584" s="17">
        <v>0.27435520215176401</v>
      </c>
      <c r="W584" s="17">
        <v>0.25945325900712501</v>
      </c>
      <c r="X584" s="17">
        <v>0.24493454119417499</v>
      </c>
      <c r="Y584" s="17">
        <v>0.304558927753802</v>
      </c>
      <c r="Z584" s="17">
        <v>0.251440053742987</v>
      </c>
      <c r="AA584" s="17">
        <v>0.28015286590546901</v>
      </c>
      <c r="AB584" s="17">
        <v>0.30437747811263199</v>
      </c>
      <c r="AC584" s="17">
        <v>0.28675660745571702</v>
      </c>
      <c r="AD584" s="17">
        <v>0.30126547073945797</v>
      </c>
      <c r="AE584" s="17"/>
      <c r="AF584" s="17">
        <v>0.234984841107829</v>
      </c>
      <c r="AG584" s="17">
        <v>0.30868083872673202</v>
      </c>
      <c r="AH584" s="17">
        <v>0.29259611799147101</v>
      </c>
      <c r="AI584" s="17"/>
      <c r="AJ584" s="17">
        <v>0.209640465842757</v>
      </c>
      <c r="AK584" s="17">
        <v>0.37730059818149198</v>
      </c>
      <c r="AL584" s="17">
        <v>0.30369913480003102</v>
      </c>
      <c r="AM584" s="17">
        <v>0.15395943346535801</v>
      </c>
      <c r="AN584" s="17">
        <v>0.25944847495439499</v>
      </c>
      <c r="AO584" s="17"/>
      <c r="AP584" s="17">
        <v>0.183026800046516</v>
      </c>
      <c r="AQ584" s="17">
        <v>0.38417842350915998</v>
      </c>
      <c r="AR584" s="17">
        <v>0.30000052316115</v>
      </c>
      <c r="AS584" s="17"/>
      <c r="AT584" s="17">
        <v>0.23200406397078599</v>
      </c>
      <c r="AU584" s="17">
        <v>0.30282459693319902</v>
      </c>
      <c r="AV584" s="17">
        <v>0.315280703930859</v>
      </c>
      <c r="AW584" s="17">
        <v>0.32378826026051699</v>
      </c>
      <c r="AX584" s="17">
        <v>0.25659002487829102</v>
      </c>
      <c r="AY584" s="17"/>
      <c r="AZ584" s="17">
        <v>0.29831887745201102</v>
      </c>
      <c r="BA584" s="17">
        <v>0.29224818083889098</v>
      </c>
      <c r="BB584" s="17">
        <v>0.34014520917293201</v>
      </c>
      <c r="BC584" s="17">
        <v>0.23470463995284399</v>
      </c>
      <c r="BD584" s="17">
        <v>0.27510744940329901</v>
      </c>
      <c r="BE584" s="17"/>
      <c r="BF584" s="17">
        <v>0.28453980313113098</v>
      </c>
      <c r="BG584" s="17">
        <v>0.274705326669612</v>
      </c>
      <c r="BH584" s="17">
        <v>0.290140742057727</v>
      </c>
      <c r="BI584" s="17">
        <v>0.30278615867289599</v>
      </c>
      <c r="BJ584" s="17"/>
      <c r="BK584" s="17">
        <v>0.255933742647726</v>
      </c>
      <c r="BL584" s="17">
        <v>0.29131225876941702</v>
      </c>
      <c r="BM584" s="17">
        <v>0.30535520863148602</v>
      </c>
      <c r="BN584" s="17">
        <v>0.25833093626096698</v>
      </c>
      <c r="BO584" s="17">
        <v>0.28743722501039398</v>
      </c>
      <c r="BP584" s="17"/>
      <c r="BQ584" s="17">
        <v>0.28375962920046699</v>
      </c>
      <c r="BR584" s="17">
        <v>0.28250654025726601</v>
      </c>
      <c r="BS584" s="17"/>
      <c r="BT584" s="17">
        <v>0.25588450864655998</v>
      </c>
      <c r="BU584" s="17">
        <v>0.30937545619487</v>
      </c>
      <c r="BV584" s="17">
        <v>0.24118333410699999</v>
      </c>
      <c r="BW584" s="17">
        <v>0.24118236384342401</v>
      </c>
      <c r="BX584" s="17">
        <v>0.34359341693194401</v>
      </c>
      <c r="BY584" s="17">
        <v>0.29155801281632698</v>
      </c>
    </row>
    <row r="585" spans="2:77" x14ac:dyDescent="0.35">
      <c r="B585" t="s">
        <v>280</v>
      </c>
      <c r="C585" s="17">
        <v>0.274034328180283</v>
      </c>
      <c r="D585" s="17">
        <v>0.29735852991144002</v>
      </c>
      <c r="E585" s="17">
        <v>0.25001800620713699</v>
      </c>
      <c r="F585" s="17"/>
      <c r="G585" s="17">
        <v>0.256537716378061</v>
      </c>
      <c r="H585" s="17">
        <v>0.235306456814878</v>
      </c>
      <c r="I585" s="17">
        <v>0.231317939908634</v>
      </c>
      <c r="J585" s="17">
        <v>0.248903771167131</v>
      </c>
      <c r="K585" s="17">
        <v>0.341437126318692</v>
      </c>
      <c r="L585" s="17">
        <v>0.32707224072801899</v>
      </c>
      <c r="M585" s="17"/>
      <c r="N585" s="17">
        <v>0.29512739093458401</v>
      </c>
      <c r="O585" s="17">
        <v>0.27880687218378197</v>
      </c>
      <c r="P585" s="17">
        <v>0.23335173892598701</v>
      </c>
      <c r="Q585" s="17">
        <v>0.27913541086250399</v>
      </c>
      <c r="R585" s="17"/>
      <c r="S585" s="17">
        <v>0.27757334698925401</v>
      </c>
      <c r="T585" s="17">
        <v>0.28851641892125102</v>
      </c>
      <c r="U585" s="17">
        <v>0.27065899110528102</v>
      </c>
      <c r="V585" s="17">
        <v>0.28415149887200197</v>
      </c>
      <c r="W585" s="17">
        <v>0.235153639900546</v>
      </c>
      <c r="X585" s="17">
        <v>0.29324517313882498</v>
      </c>
      <c r="Y585" s="17">
        <v>0.29415469551256501</v>
      </c>
      <c r="Z585" s="17">
        <v>0.33133324182568802</v>
      </c>
      <c r="AA585" s="17">
        <v>0.27800471645298602</v>
      </c>
      <c r="AB585" s="17">
        <v>0.22371710166209499</v>
      </c>
      <c r="AC585" s="17">
        <v>0.29283436167820298</v>
      </c>
      <c r="AD585" s="17">
        <v>0.18167860552522999</v>
      </c>
      <c r="AE585" s="17"/>
      <c r="AF585" s="17">
        <v>0.29468464352771001</v>
      </c>
      <c r="AG585" s="17">
        <v>0.266255678402678</v>
      </c>
      <c r="AH585" s="17">
        <v>0.253040191863869</v>
      </c>
      <c r="AI585" s="17"/>
      <c r="AJ585" s="17">
        <v>0.28593299945858802</v>
      </c>
      <c r="AK585" s="17">
        <v>0.30388989638844699</v>
      </c>
      <c r="AL585" s="17">
        <v>0.26805788292954702</v>
      </c>
      <c r="AM585" s="17">
        <v>0.27253489921135599</v>
      </c>
      <c r="AN585" s="17">
        <v>0.231185886999207</v>
      </c>
      <c r="AO585" s="17"/>
      <c r="AP585" s="17">
        <v>0.23339336705717401</v>
      </c>
      <c r="AQ585" s="17">
        <v>0.342243886701313</v>
      </c>
      <c r="AR585" s="17">
        <v>0.22397728411638099</v>
      </c>
      <c r="AS585" s="17"/>
      <c r="AT585" s="17">
        <v>0.284905286600244</v>
      </c>
      <c r="AU585" s="17">
        <v>0.28467133967532599</v>
      </c>
      <c r="AV585" s="17">
        <v>0.25869289358804698</v>
      </c>
      <c r="AW585" s="17">
        <v>0.28420302074643999</v>
      </c>
      <c r="AX585" s="17">
        <v>0.26633928669339701</v>
      </c>
      <c r="AY585" s="17"/>
      <c r="AZ585" s="17">
        <v>0.26095872667780301</v>
      </c>
      <c r="BA585" s="17">
        <v>0.23479819820803599</v>
      </c>
      <c r="BB585" s="17">
        <v>0.26420151886687099</v>
      </c>
      <c r="BC585" s="17">
        <v>0.33249679818501998</v>
      </c>
      <c r="BD585" s="17">
        <v>0.28388039054514702</v>
      </c>
      <c r="BE585" s="17"/>
      <c r="BF585" s="17">
        <v>0.319919915176199</v>
      </c>
      <c r="BG585" s="17">
        <v>0.27483794613462897</v>
      </c>
      <c r="BH585" s="17">
        <v>0.26414314933897698</v>
      </c>
      <c r="BI585" s="17">
        <v>0.25511651275196201</v>
      </c>
      <c r="BJ585" s="17"/>
      <c r="BK585" s="17">
        <v>0.26024818493236102</v>
      </c>
      <c r="BL585" s="17">
        <v>0.25869159810383702</v>
      </c>
      <c r="BM585" s="17">
        <v>0.276023202252833</v>
      </c>
      <c r="BN585" s="17">
        <v>0.27504791377979099</v>
      </c>
      <c r="BO585" s="17">
        <v>0.29885676808998402</v>
      </c>
      <c r="BP585" s="17"/>
      <c r="BQ585" s="17">
        <v>0.28185816088467702</v>
      </c>
      <c r="BR585" s="17">
        <v>0.26343758012005303</v>
      </c>
      <c r="BS585" s="17"/>
      <c r="BT585" s="17">
        <v>0.304022561232002</v>
      </c>
      <c r="BU585" s="17">
        <v>0.237890306861192</v>
      </c>
      <c r="BV585" s="17">
        <v>0.27846634515524499</v>
      </c>
      <c r="BW585" s="17">
        <v>0.29362590642354203</v>
      </c>
      <c r="BX585" s="17">
        <v>0.26277392348862899</v>
      </c>
      <c r="BY585" s="17">
        <v>0.21892549017127799</v>
      </c>
    </row>
    <row r="586" spans="2:77" x14ac:dyDescent="0.35">
      <c r="B586" t="s">
        <v>281</v>
      </c>
      <c r="C586" s="17">
        <v>0.24436063384117601</v>
      </c>
      <c r="D586" s="17">
        <v>0.20960868232935301</v>
      </c>
      <c r="E586" s="17">
        <v>0.27438777341104797</v>
      </c>
      <c r="F586" s="17"/>
      <c r="G586" s="17">
        <v>0.30159406169567199</v>
      </c>
      <c r="H586" s="17">
        <v>0.286089293840387</v>
      </c>
      <c r="I586" s="17">
        <v>0.28965510568951502</v>
      </c>
      <c r="J586" s="17">
        <v>0.20513164355931299</v>
      </c>
      <c r="K586" s="17">
        <v>0.20679924257374099</v>
      </c>
      <c r="L586" s="17">
        <v>0.19276268723793</v>
      </c>
      <c r="M586" s="17"/>
      <c r="N586" s="17">
        <v>0.250737301391456</v>
      </c>
      <c r="O586" s="17">
        <v>0.24684189296400699</v>
      </c>
      <c r="P586" s="17">
        <v>0.248231379252322</v>
      </c>
      <c r="Q586" s="17">
        <v>0.23174221015574101</v>
      </c>
      <c r="R586" s="17"/>
      <c r="S586" s="17">
        <v>0.24056715586549299</v>
      </c>
      <c r="T586" s="17">
        <v>0.24183047632384999</v>
      </c>
      <c r="U586" s="17">
        <v>0.25375362074548102</v>
      </c>
      <c r="V586" s="17">
        <v>0.18673967921757401</v>
      </c>
      <c r="W586" s="17">
        <v>0.244861591780629</v>
      </c>
      <c r="X586" s="17">
        <v>0.26193660614888598</v>
      </c>
      <c r="Y586" s="17">
        <v>0.23640832751442201</v>
      </c>
      <c r="Z586" s="17">
        <v>0.28653348113439397</v>
      </c>
      <c r="AA586" s="17">
        <v>0.238457983998342</v>
      </c>
      <c r="AB586" s="17">
        <v>0.278358505298267</v>
      </c>
      <c r="AC586" s="17">
        <v>0.24206563311735599</v>
      </c>
      <c r="AD586" s="17">
        <v>0.2555349178893</v>
      </c>
      <c r="AE586" s="17"/>
      <c r="AF586" s="17">
        <v>0.17209181217080899</v>
      </c>
      <c r="AG586" s="17">
        <v>0.28424472543740198</v>
      </c>
      <c r="AH586" s="17">
        <v>0.25613043743354003</v>
      </c>
      <c r="AI586" s="17"/>
      <c r="AJ586" s="17">
        <v>0.147761777089119</v>
      </c>
      <c r="AK586" s="17">
        <v>0.356937435781924</v>
      </c>
      <c r="AL586" s="17">
        <v>0.24591320604661901</v>
      </c>
      <c r="AM586" s="17">
        <v>0.17904633565837499</v>
      </c>
      <c r="AN586" s="17">
        <v>0.22773676458129299</v>
      </c>
      <c r="AO586" s="17"/>
      <c r="AP586" s="17">
        <v>0.13588847510327901</v>
      </c>
      <c r="AQ586" s="17">
        <v>0.35389621733296001</v>
      </c>
      <c r="AR586" s="17">
        <v>0.239031575536197</v>
      </c>
      <c r="AS586" s="17"/>
      <c r="AT586" s="17">
        <v>0.21980410969778999</v>
      </c>
      <c r="AU586" s="17">
        <v>0.24153940083887401</v>
      </c>
      <c r="AV586" s="17">
        <v>0.26553004292856902</v>
      </c>
      <c r="AW586" s="17">
        <v>0.265256651783988</v>
      </c>
      <c r="AX586" s="17">
        <v>0.197252363770859</v>
      </c>
      <c r="AY586" s="17"/>
      <c r="AZ586" s="17">
        <v>0.26207880750435503</v>
      </c>
      <c r="BA586" s="17">
        <v>0.24079194232710199</v>
      </c>
      <c r="BB586" s="17">
        <v>0.328788785302776</v>
      </c>
      <c r="BC586" s="17">
        <v>0.18207951691117</v>
      </c>
      <c r="BD586" s="17">
        <v>0.257924856808876</v>
      </c>
      <c r="BE586" s="17"/>
      <c r="BF586" s="17">
        <v>0.24230030450627199</v>
      </c>
      <c r="BG586" s="17">
        <v>0.233499444143804</v>
      </c>
      <c r="BH586" s="17">
        <v>0.25511947668514701</v>
      </c>
      <c r="BI586" s="17">
        <v>0.26183125802756402</v>
      </c>
      <c r="BJ586" s="17"/>
      <c r="BK586" s="17">
        <v>0.27581689057779102</v>
      </c>
      <c r="BL586" s="17">
        <v>0.27972357038017798</v>
      </c>
      <c r="BM586" s="17">
        <v>0.26013732914343002</v>
      </c>
      <c r="BN586" s="17">
        <v>0.21379139225281199</v>
      </c>
      <c r="BO586" s="17">
        <v>0.222734847794712</v>
      </c>
      <c r="BP586" s="17"/>
      <c r="BQ586" s="17">
        <v>0.25083454280802803</v>
      </c>
      <c r="BR586" s="17">
        <v>0.235592248207358</v>
      </c>
      <c r="BS586" s="17"/>
      <c r="BT586" s="17">
        <v>0.20014035333408201</v>
      </c>
      <c r="BU586" s="17">
        <v>0.27124593128626201</v>
      </c>
      <c r="BV586" s="17">
        <v>0.225056653940963</v>
      </c>
      <c r="BW586" s="17">
        <v>0.28968135096348602</v>
      </c>
      <c r="BX586" s="17">
        <v>0.28293323938440001</v>
      </c>
      <c r="BY586" s="17">
        <v>0.26056659541643201</v>
      </c>
    </row>
    <row r="587" spans="2:77" x14ac:dyDescent="0.35">
      <c r="B587" t="s">
        <v>282</v>
      </c>
      <c r="C587" s="17">
        <v>0.22758377295696899</v>
      </c>
      <c r="D587" s="17">
        <v>0.23717483213160301</v>
      </c>
      <c r="E587" s="17">
        <v>0.21868953357922799</v>
      </c>
      <c r="F587" s="17"/>
      <c r="G587" s="17">
        <v>0.29477736411016298</v>
      </c>
      <c r="H587" s="17">
        <v>0.24325729810288099</v>
      </c>
      <c r="I587" s="17">
        <v>0.23127066551213499</v>
      </c>
      <c r="J587" s="17">
        <v>0.191467438864139</v>
      </c>
      <c r="K587" s="17">
        <v>0.21130049095922501</v>
      </c>
      <c r="L587" s="17">
        <v>0.20741757365229099</v>
      </c>
      <c r="M587" s="17"/>
      <c r="N587" s="17">
        <v>0.27085682255857901</v>
      </c>
      <c r="O587" s="17">
        <v>0.21847223568339799</v>
      </c>
      <c r="P587" s="17">
        <v>0.21446548801051499</v>
      </c>
      <c r="Q587" s="17">
        <v>0.20212795270655701</v>
      </c>
      <c r="R587" s="17"/>
      <c r="S587" s="17">
        <v>0.26807920180100098</v>
      </c>
      <c r="T587" s="17">
        <v>0.22054669014499301</v>
      </c>
      <c r="U587" s="17">
        <v>0.19364077122057999</v>
      </c>
      <c r="V587" s="17">
        <v>0.25699529075657501</v>
      </c>
      <c r="W587" s="17">
        <v>0.199040028191421</v>
      </c>
      <c r="X587" s="17">
        <v>0.228011743127115</v>
      </c>
      <c r="Y587" s="17">
        <v>0.23456765632749399</v>
      </c>
      <c r="Z587" s="17">
        <v>0.24707630835748001</v>
      </c>
      <c r="AA587" s="17">
        <v>0.20455097217721399</v>
      </c>
      <c r="AB587" s="17">
        <v>0.221449001080195</v>
      </c>
      <c r="AC587" s="17">
        <v>0.19796868192103501</v>
      </c>
      <c r="AD587" s="17">
        <v>0.24447489589611501</v>
      </c>
      <c r="AE587" s="17"/>
      <c r="AF587" s="17">
        <v>0.21027253489515599</v>
      </c>
      <c r="AG587" s="17">
        <v>0.222358370015384</v>
      </c>
      <c r="AH587" s="17">
        <v>0.23837294148070301</v>
      </c>
      <c r="AI587" s="17"/>
      <c r="AJ587" s="17">
        <v>0.21079160078735301</v>
      </c>
      <c r="AK587" s="17">
        <v>0.25482092092502701</v>
      </c>
      <c r="AL587" s="17">
        <v>0.25995010795888002</v>
      </c>
      <c r="AM587" s="17">
        <v>0.12872034940281901</v>
      </c>
      <c r="AN587" s="17">
        <v>0.17688106881013799</v>
      </c>
      <c r="AO587" s="17"/>
      <c r="AP587" s="17">
        <v>0.19381033438495099</v>
      </c>
      <c r="AQ587" s="17">
        <v>0.27260769724657302</v>
      </c>
      <c r="AR587" s="17">
        <v>0.28185315410015999</v>
      </c>
      <c r="AS587" s="17"/>
      <c r="AT587" s="17">
        <v>0.20360059774892</v>
      </c>
      <c r="AU587" s="17">
        <v>0.21508335646659399</v>
      </c>
      <c r="AV587" s="17">
        <v>0.25503253110866603</v>
      </c>
      <c r="AW587" s="17">
        <v>0.28084961477081299</v>
      </c>
      <c r="AX587" s="17">
        <v>0.226641565744196</v>
      </c>
      <c r="AY587" s="17"/>
      <c r="AZ587" s="17">
        <v>0.238724023485025</v>
      </c>
      <c r="BA587" s="17">
        <v>0.19536490101614401</v>
      </c>
      <c r="BB587" s="17">
        <v>0.29907573922337599</v>
      </c>
      <c r="BC587" s="17">
        <v>0.218064886940668</v>
      </c>
      <c r="BD587" s="17">
        <v>0.22231576616953999</v>
      </c>
      <c r="BE587" s="17"/>
      <c r="BF587" s="17">
        <v>0.22680685413589599</v>
      </c>
      <c r="BG587" s="17">
        <v>0.20537723319673101</v>
      </c>
      <c r="BH587" s="17">
        <v>0.249239234842037</v>
      </c>
      <c r="BI587" s="17">
        <v>0.26853879818444298</v>
      </c>
      <c r="BJ587" s="17"/>
      <c r="BK587" s="17">
        <v>0.25177406121831503</v>
      </c>
      <c r="BL587" s="17">
        <v>0.20575696808483299</v>
      </c>
      <c r="BM587" s="17">
        <v>0.21561119237090001</v>
      </c>
      <c r="BN587" s="17">
        <v>0.24284187501153801</v>
      </c>
      <c r="BO587" s="17">
        <v>0.250689322933147</v>
      </c>
      <c r="BP587" s="17"/>
      <c r="BQ587" s="17">
        <v>0.22353411799745601</v>
      </c>
      <c r="BR587" s="17">
        <v>0.23306870278078001</v>
      </c>
      <c r="BS587" s="17"/>
      <c r="BT587" s="17">
        <v>0.22830495642235499</v>
      </c>
      <c r="BU587" s="17">
        <v>0.221488810694563</v>
      </c>
      <c r="BV587" s="17">
        <v>0.210698368151051</v>
      </c>
      <c r="BW587" s="17">
        <v>0.203920286271628</v>
      </c>
      <c r="BX587" s="17">
        <v>0.255729124219092</v>
      </c>
      <c r="BY587" s="17">
        <v>0.25060488566935601</v>
      </c>
    </row>
    <row r="588" spans="2:77" x14ac:dyDescent="0.35">
      <c r="B588" t="s">
        <v>283</v>
      </c>
      <c r="C588" s="17">
        <v>0.16167053479433</v>
      </c>
      <c r="D588" s="17">
        <v>0.162494298359357</v>
      </c>
      <c r="E588" s="17">
        <v>0.161905329134934</v>
      </c>
      <c r="F588" s="17"/>
      <c r="G588" s="17">
        <v>5.2144549519795198E-2</v>
      </c>
      <c r="H588" s="17">
        <v>6.6127555663380896E-2</v>
      </c>
      <c r="I588" s="17">
        <v>9.0900649607831299E-2</v>
      </c>
      <c r="J588" s="17">
        <v>0.18717735363246499</v>
      </c>
      <c r="K588" s="17">
        <v>0.20974033727914701</v>
      </c>
      <c r="L588" s="17">
        <v>0.31647651703989399</v>
      </c>
      <c r="M588" s="17"/>
      <c r="N588" s="17">
        <v>0.14957064374481499</v>
      </c>
      <c r="O588" s="17">
        <v>0.148250136127624</v>
      </c>
      <c r="P588" s="17">
        <v>0.1709729341738</v>
      </c>
      <c r="Q588" s="17">
        <v>0.178910849703213</v>
      </c>
      <c r="R588" s="17"/>
      <c r="S588" s="17">
        <v>0.114031695572735</v>
      </c>
      <c r="T588" s="17">
        <v>0.19507184402984501</v>
      </c>
      <c r="U588" s="17">
        <v>0.20673834407160899</v>
      </c>
      <c r="V588" s="17">
        <v>0.16918790128546199</v>
      </c>
      <c r="W588" s="17">
        <v>0.20013302582776701</v>
      </c>
      <c r="X588" s="17">
        <v>0.160841947732041</v>
      </c>
      <c r="Y588" s="17">
        <v>0.17177129377900799</v>
      </c>
      <c r="Z588" s="17">
        <v>0.132313551473806</v>
      </c>
      <c r="AA588" s="17">
        <v>0.13097765477560899</v>
      </c>
      <c r="AB588" s="17">
        <v>0.14104969737398401</v>
      </c>
      <c r="AC588" s="17">
        <v>0.18741876123412399</v>
      </c>
      <c r="AD588" s="17">
        <v>0.152675972607967</v>
      </c>
      <c r="AE588" s="17"/>
      <c r="AF588" s="17">
        <v>0.263389138386667</v>
      </c>
      <c r="AG588" s="17">
        <v>0.113618452866919</v>
      </c>
      <c r="AH588" s="17">
        <v>9.3179830002319594E-2</v>
      </c>
      <c r="AI588" s="17"/>
      <c r="AJ588" s="17">
        <v>0.30861797182992601</v>
      </c>
      <c r="AK588" s="17">
        <v>1.40456411904374E-2</v>
      </c>
      <c r="AL588" s="17">
        <v>0.113817589451626</v>
      </c>
      <c r="AM588" s="17">
        <v>0.32805942142692901</v>
      </c>
      <c r="AN588" s="17">
        <v>0.14228319622754501</v>
      </c>
      <c r="AO588" s="17"/>
      <c r="AP588" s="17">
        <v>0.33739546058334902</v>
      </c>
      <c r="AQ588" s="17">
        <v>2.1709036666068102E-3</v>
      </c>
      <c r="AR588" s="17">
        <v>0.13560598113337599</v>
      </c>
      <c r="AS588" s="17"/>
      <c r="AT588" s="17">
        <v>0.215562380733756</v>
      </c>
      <c r="AU588" s="17">
        <v>0.14146004799571099</v>
      </c>
      <c r="AV588" s="17">
        <v>0.13427506498512301</v>
      </c>
      <c r="AW588" s="17">
        <v>0.11621487708488699</v>
      </c>
      <c r="AX588" s="17">
        <v>5.94405945065632E-2</v>
      </c>
      <c r="AY588" s="17"/>
      <c r="AZ588" s="17">
        <v>0.116133617920975</v>
      </c>
      <c r="BA588" s="17">
        <v>0.13459927809389699</v>
      </c>
      <c r="BB588" s="17">
        <v>4.7436176781995902E-2</v>
      </c>
      <c r="BC588" s="17">
        <v>0.31343641608631001</v>
      </c>
      <c r="BD588" s="17">
        <v>0.150895232802572</v>
      </c>
      <c r="BE588" s="17"/>
      <c r="BF588" s="17">
        <v>0.16598525702401001</v>
      </c>
      <c r="BG588" s="17">
        <v>0.16683825583956399</v>
      </c>
      <c r="BH588" s="17">
        <v>0.152902980695551</v>
      </c>
      <c r="BI588" s="17">
        <v>0.14724455479391799</v>
      </c>
      <c r="BJ588" s="17"/>
      <c r="BK588" s="17">
        <v>0.17489711502580299</v>
      </c>
      <c r="BL588" s="17">
        <v>0.111414162702827</v>
      </c>
      <c r="BM588" s="17">
        <v>0.15908394147534699</v>
      </c>
      <c r="BN588" s="17">
        <v>0.17635121503718301</v>
      </c>
      <c r="BO588" s="17">
        <v>0.20695298050074501</v>
      </c>
      <c r="BP588" s="17"/>
      <c r="BQ588" s="17">
        <v>0.177472015859026</v>
      </c>
      <c r="BR588" s="17">
        <v>0.14026870781928999</v>
      </c>
      <c r="BS588" s="17"/>
      <c r="BT588" s="17">
        <v>0.23404050994592501</v>
      </c>
      <c r="BU588" s="17">
        <v>0.128386488618221</v>
      </c>
      <c r="BV588" s="17">
        <v>0.137966838107035</v>
      </c>
      <c r="BW588" s="17">
        <v>0.12239490986336</v>
      </c>
      <c r="BX588" s="17">
        <v>9.8412263377339104E-2</v>
      </c>
      <c r="BY588" s="17">
        <v>0.111182171852405</v>
      </c>
    </row>
    <row r="589" spans="2:77" x14ac:dyDescent="0.35">
      <c r="B589" t="s">
        <v>145</v>
      </c>
      <c r="C589" s="17">
        <v>5.3708276989111202E-2</v>
      </c>
      <c r="D589" s="17">
        <v>4.0736156936082298E-2</v>
      </c>
      <c r="E589" s="17">
        <v>6.6732274364106101E-2</v>
      </c>
      <c r="F589" s="17"/>
      <c r="G589" s="17">
        <v>6.4685439523719093E-2</v>
      </c>
      <c r="H589" s="17">
        <v>6.9208302061205998E-2</v>
      </c>
      <c r="I589" s="17">
        <v>4.4865750825846998E-2</v>
      </c>
      <c r="J589" s="17">
        <v>5.29469624526284E-2</v>
      </c>
      <c r="K589" s="17">
        <v>5.5031433290688499E-2</v>
      </c>
      <c r="L589" s="17">
        <v>4.0739728164718603E-2</v>
      </c>
      <c r="M589" s="17"/>
      <c r="N589" s="17">
        <v>3.94220069139498E-2</v>
      </c>
      <c r="O589" s="17">
        <v>5.7502358015819599E-2</v>
      </c>
      <c r="P589" s="17">
        <v>4.1489242529761203E-2</v>
      </c>
      <c r="Q589" s="17">
        <v>7.6719581991080296E-2</v>
      </c>
      <c r="R589" s="17"/>
      <c r="S589" s="17">
        <v>5.0730531153147303E-2</v>
      </c>
      <c r="T589" s="17">
        <v>4.8268446955471597E-2</v>
      </c>
      <c r="U589" s="17">
        <v>4.61543745901292E-2</v>
      </c>
      <c r="V589" s="17">
        <v>5.6940136910100803E-2</v>
      </c>
      <c r="W589" s="17">
        <v>4.6807780965805901E-2</v>
      </c>
      <c r="X589" s="17">
        <v>5.2719382189420599E-2</v>
      </c>
      <c r="Y589" s="17">
        <v>5.5757418399143201E-2</v>
      </c>
      <c r="Z589" s="17">
        <v>3.5317204809995797E-2</v>
      </c>
      <c r="AA589" s="17">
        <v>6.3562682695776807E-2</v>
      </c>
      <c r="AB589" s="17">
        <v>6.5359741063466106E-2</v>
      </c>
      <c r="AC589" s="17">
        <v>4.51123685823447E-2</v>
      </c>
      <c r="AD589" s="17">
        <v>8.2964787161118395E-2</v>
      </c>
      <c r="AE589" s="17"/>
      <c r="AF589" s="17">
        <v>4.1759987407118802E-2</v>
      </c>
      <c r="AG589" s="17">
        <v>5.0884457295553603E-2</v>
      </c>
      <c r="AH589" s="17">
        <v>7.6998949108049303E-2</v>
      </c>
      <c r="AI589" s="17"/>
      <c r="AJ589" s="17">
        <v>3.7293492850420697E-2</v>
      </c>
      <c r="AK589" s="17">
        <v>4.4441957829465202E-2</v>
      </c>
      <c r="AL589" s="17">
        <v>3.4418069933263497E-2</v>
      </c>
      <c r="AM589" s="17">
        <v>3.4942789298485301E-2</v>
      </c>
      <c r="AN589" s="17">
        <v>9.2906447579219897E-2</v>
      </c>
      <c r="AO589" s="17"/>
      <c r="AP589" s="17">
        <v>3.7804796698490302E-2</v>
      </c>
      <c r="AQ589" s="17">
        <v>4.3786864976605E-2</v>
      </c>
      <c r="AR589" s="17">
        <v>2.8236067860671801E-2</v>
      </c>
      <c r="AS589" s="17"/>
      <c r="AT589" s="17">
        <v>7.4163065234492995E-2</v>
      </c>
      <c r="AU589" s="17">
        <v>4.4747055333976299E-2</v>
      </c>
      <c r="AV589" s="17">
        <v>4.7951342782428297E-2</v>
      </c>
      <c r="AW589" s="17">
        <v>3.7455428492259697E-2</v>
      </c>
      <c r="AX589" s="17">
        <v>1.3587291636693401E-2</v>
      </c>
      <c r="AY589" s="17"/>
      <c r="AZ589" s="17">
        <v>4.6267565170899201E-2</v>
      </c>
      <c r="BA589" s="17">
        <v>6.4896477234650404E-2</v>
      </c>
      <c r="BB589" s="17">
        <v>7.6893584836582804E-2</v>
      </c>
      <c r="BC589" s="17">
        <v>3.84265552426893E-2</v>
      </c>
      <c r="BD589" s="17">
        <v>8.1241209550409602E-2</v>
      </c>
      <c r="BE589" s="17"/>
      <c r="BF589" s="17">
        <v>6.6706239752230598E-2</v>
      </c>
      <c r="BG589" s="17">
        <v>5.1732371615417397E-2</v>
      </c>
      <c r="BH589" s="17">
        <v>4.8025971872135503E-2</v>
      </c>
      <c r="BI589" s="17">
        <v>3.3060888252308601E-2</v>
      </c>
      <c r="BJ589" s="17"/>
      <c r="BK589" s="17">
        <v>5.1390962553404501E-2</v>
      </c>
      <c r="BL589" s="17">
        <v>6.2009532446163702E-2</v>
      </c>
      <c r="BM589" s="17">
        <v>5.6806091755094303E-2</v>
      </c>
      <c r="BN589" s="17">
        <v>5.1356279413669201E-2</v>
      </c>
      <c r="BO589" s="17">
        <v>3.2134630348122903E-2</v>
      </c>
      <c r="BP589" s="17"/>
      <c r="BQ589" s="17">
        <v>4.7729220422078597E-2</v>
      </c>
      <c r="BR589" s="17">
        <v>6.1806425105587898E-2</v>
      </c>
      <c r="BS589" s="17"/>
      <c r="BT589" s="17">
        <v>4.65560347865384E-2</v>
      </c>
      <c r="BU589" s="17">
        <v>4.3631794005501802E-2</v>
      </c>
      <c r="BV589" s="17">
        <v>6.6751993044587593E-2</v>
      </c>
      <c r="BW589" s="17">
        <v>5.4366659415067797E-2</v>
      </c>
      <c r="BX589" s="17">
        <v>6.0422668801017598E-2</v>
      </c>
      <c r="BY589" s="17">
        <v>0.119843497016418</v>
      </c>
    </row>
    <row r="590" spans="2:77" x14ac:dyDescent="0.35">
      <c r="B590" t="s">
        <v>170</v>
      </c>
      <c r="C590" s="17">
        <v>4.4618701679694298E-2</v>
      </c>
      <c r="D590" s="17">
        <v>4.2106001128941799E-2</v>
      </c>
      <c r="E590" s="17">
        <v>4.7361534777459698E-2</v>
      </c>
      <c r="F590" s="17"/>
      <c r="G590" s="17">
        <v>2.76752778274812E-2</v>
      </c>
      <c r="H590" s="17">
        <v>4.4519721180152398E-2</v>
      </c>
      <c r="I590" s="17">
        <v>4.9846450246102098E-2</v>
      </c>
      <c r="J590" s="17">
        <v>3.5608643072493597E-2</v>
      </c>
      <c r="K590" s="17">
        <v>4.5679162547549203E-2</v>
      </c>
      <c r="L590" s="17">
        <v>5.8370770585943602E-2</v>
      </c>
      <c r="M590" s="17"/>
      <c r="N590" s="17">
        <v>4.1311807473442402E-2</v>
      </c>
      <c r="O590" s="17">
        <v>4.2907448394636602E-2</v>
      </c>
      <c r="P590" s="17">
        <v>4.788503225435E-2</v>
      </c>
      <c r="Q590" s="17">
        <v>4.7724601739928998E-2</v>
      </c>
      <c r="R590" s="17"/>
      <c r="S590" s="17">
        <v>3.6719322536043798E-2</v>
      </c>
      <c r="T590" s="17">
        <v>3.9809930699821403E-2</v>
      </c>
      <c r="U590" s="17">
        <v>4.69566270661122E-2</v>
      </c>
      <c r="V590" s="17">
        <v>5.41031485092602E-2</v>
      </c>
      <c r="W590" s="17">
        <v>3.6542253521203598E-2</v>
      </c>
      <c r="X590" s="17">
        <v>5.4893592926663903E-2</v>
      </c>
      <c r="Y590" s="17">
        <v>4.4211244638977902E-2</v>
      </c>
      <c r="Z590" s="17">
        <v>3.5457613088793097E-2</v>
      </c>
      <c r="AA590" s="17">
        <v>3.65961272395516E-2</v>
      </c>
      <c r="AB590" s="17">
        <v>5.0729480514101498E-2</v>
      </c>
      <c r="AC590" s="17">
        <v>2.56192782625312E-2</v>
      </c>
      <c r="AD590" s="17">
        <v>0.111713976793196</v>
      </c>
      <c r="AE590" s="17"/>
      <c r="AF590" s="17">
        <v>4.5638758100003E-2</v>
      </c>
      <c r="AG590" s="17">
        <v>4.3247604382357897E-2</v>
      </c>
      <c r="AH590" s="17">
        <v>6.1793717599882197E-2</v>
      </c>
      <c r="AI590" s="17"/>
      <c r="AJ590" s="17">
        <v>4.9370156268353303E-2</v>
      </c>
      <c r="AK590" s="17">
        <v>2.0739106956709798E-2</v>
      </c>
      <c r="AL590" s="17">
        <v>4.3463771888543001E-2</v>
      </c>
      <c r="AM590" s="17">
        <v>7.3954835571785699E-2</v>
      </c>
      <c r="AN590" s="17">
        <v>8.6325502870047602E-2</v>
      </c>
      <c r="AO590" s="17"/>
      <c r="AP590" s="17">
        <v>5.7996593078168297E-2</v>
      </c>
      <c r="AQ590" s="17">
        <v>1.47567410645643E-2</v>
      </c>
      <c r="AR590" s="17">
        <v>4.4328013647216301E-2</v>
      </c>
      <c r="AS590" s="17"/>
      <c r="AT590" s="17">
        <v>4.0977405062616601E-2</v>
      </c>
      <c r="AU590" s="17">
        <v>3.2433919813002497E-2</v>
      </c>
      <c r="AV590" s="17">
        <v>4.7050467664447003E-2</v>
      </c>
      <c r="AW590" s="17">
        <v>4.3635237235622903E-2</v>
      </c>
      <c r="AX590" s="17">
        <v>8.2391013898691107E-2</v>
      </c>
      <c r="AY590" s="17"/>
      <c r="AZ590" s="17">
        <v>3.8506831691033298E-2</v>
      </c>
      <c r="BA590" s="17">
        <v>4.2813900979831697E-2</v>
      </c>
      <c r="BB590" s="17">
        <v>1.99960923016115E-2</v>
      </c>
      <c r="BC590" s="17">
        <v>5.7242213479014301E-2</v>
      </c>
      <c r="BD590" s="17">
        <v>5.722733010936E-2</v>
      </c>
      <c r="BE590" s="17"/>
      <c r="BF590" s="17">
        <v>4.3445212013234098E-2</v>
      </c>
      <c r="BG590" s="17">
        <v>4.1296936412190802E-2</v>
      </c>
      <c r="BH590" s="17">
        <v>4.5220598824550803E-2</v>
      </c>
      <c r="BI590" s="17">
        <v>4.20609495462567E-2</v>
      </c>
      <c r="BJ590" s="17"/>
      <c r="BK590" s="17">
        <v>3.2452651927830103E-2</v>
      </c>
      <c r="BL590" s="17">
        <v>5.9791358174638903E-2</v>
      </c>
      <c r="BM590" s="17">
        <v>3.7564486125246099E-2</v>
      </c>
      <c r="BN590" s="17">
        <v>4.5341882083921703E-2</v>
      </c>
      <c r="BO590" s="17">
        <v>4.94408799875167E-2</v>
      </c>
      <c r="BP590" s="17"/>
      <c r="BQ590" s="17">
        <v>4.47029953629706E-2</v>
      </c>
      <c r="BR590" s="17">
        <v>4.45045327092553E-2</v>
      </c>
      <c r="BS590" s="17"/>
      <c r="BT590" s="17">
        <v>5.2689211489744203E-2</v>
      </c>
      <c r="BU590" s="17">
        <v>3.6128940686464703E-2</v>
      </c>
      <c r="BV590" s="17">
        <v>4.4795088309118901E-2</v>
      </c>
      <c r="BW590" s="17">
        <v>2.7579590004091901E-2</v>
      </c>
      <c r="BX590" s="17">
        <v>4.3860764865530297E-2</v>
      </c>
      <c r="BY590" s="17">
        <v>3.6060331796405998E-2</v>
      </c>
    </row>
    <row r="591" spans="2:77" x14ac:dyDescent="0.35">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row>
    <row r="592" spans="2:77" x14ac:dyDescent="0.35">
      <c r="B592" s="6" t="s">
        <v>287</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row>
    <row r="593" spans="2:77" x14ac:dyDescent="0.35">
      <c r="B593" s="24" t="s">
        <v>94</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row>
    <row r="594" spans="2:77" x14ac:dyDescent="0.35">
      <c r="B594" t="s">
        <v>285</v>
      </c>
      <c r="C594" s="17">
        <v>0.38619800448665298</v>
      </c>
      <c r="D594" s="17">
        <v>0.46537547273034502</v>
      </c>
      <c r="E594" s="17">
        <v>0.30926895437623098</v>
      </c>
      <c r="F594" s="17"/>
      <c r="G594" s="17">
        <v>0.33216247724555498</v>
      </c>
      <c r="H594" s="17">
        <v>0.40133598164218298</v>
      </c>
      <c r="I594" s="17">
        <v>0.39304036978773299</v>
      </c>
      <c r="J594" s="17">
        <v>0.40686104541235302</v>
      </c>
      <c r="K594" s="17">
        <v>0.36845576136145097</v>
      </c>
      <c r="L594" s="17">
        <v>0.39942362951809302</v>
      </c>
      <c r="M594" s="17"/>
      <c r="N594" s="17">
        <v>0.47048077337288602</v>
      </c>
      <c r="O594" s="17">
        <v>0.411209223732736</v>
      </c>
      <c r="P594" s="17">
        <v>0.34479598356855001</v>
      </c>
      <c r="Q594" s="17">
        <v>0.30791080185002201</v>
      </c>
      <c r="R594" s="17"/>
      <c r="S594" s="17">
        <v>0.45914608797684597</v>
      </c>
      <c r="T594" s="17">
        <v>0.37285684062192098</v>
      </c>
      <c r="U594" s="17">
        <v>0.34358600191203698</v>
      </c>
      <c r="V594" s="17">
        <v>0.345354856556148</v>
      </c>
      <c r="W594" s="17">
        <v>0.396034108205712</v>
      </c>
      <c r="X594" s="17">
        <v>0.33884245477170899</v>
      </c>
      <c r="Y594" s="17">
        <v>0.362646561807007</v>
      </c>
      <c r="Z594" s="17">
        <v>0.39792345041959598</v>
      </c>
      <c r="AA594" s="17">
        <v>0.43356329039638902</v>
      </c>
      <c r="AB594" s="17">
        <v>0.395223733434098</v>
      </c>
      <c r="AC594" s="17">
        <v>0.35590716732448402</v>
      </c>
      <c r="AD594" s="17">
        <v>0.35600118129998998</v>
      </c>
      <c r="AE594" s="17"/>
      <c r="AF594" s="17">
        <v>0.34263000392491599</v>
      </c>
      <c r="AG594" s="17">
        <v>0.46388962353169799</v>
      </c>
      <c r="AH594" s="17">
        <v>0.312347596352478</v>
      </c>
      <c r="AI594" s="17"/>
      <c r="AJ594" s="17">
        <v>0.376733525103083</v>
      </c>
      <c r="AK594" s="17">
        <v>0.44989467606246802</v>
      </c>
      <c r="AL594" s="17">
        <v>0.51568461556522305</v>
      </c>
      <c r="AM594" s="17">
        <v>0.27673998371848302</v>
      </c>
      <c r="AN594" s="17">
        <v>0.27293157473517299</v>
      </c>
      <c r="AO594" s="17"/>
      <c r="AP594" s="17">
        <v>0.38052521107980702</v>
      </c>
      <c r="AQ594" s="17">
        <v>0.45738410953925301</v>
      </c>
      <c r="AR594" s="17">
        <v>0.473831259376081</v>
      </c>
      <c r="AS594" s="17"/>
      <c r="AT594" s="17">
        <v>0.29056292288902003</v>
      </c>
      <c r="AU594" s="17">
        <v>0.348379510644928</v>
      </c>
      <c r="AV594" s="17">
        <v>0.46491187446391002</v>
      </c>
      <c r="AW594" s="17">
        <v>0.44856526513470002</v>
      </c>
      <c r="AX594" s="17">
        <v>0.48123381343988902</v>
      </c>
      <c r="AY594" s="17"/>
      <c r="AZ594" s="17">
        <v>0.42869188925888002</v>
      </c>
      <c r="BA594" s="17">
        <v>0.31869128126978902</v>
      </c>
      <c r="BB594" s="17">
        <v>0.34283086215723901</v>
      </c>
      <c r="BC594" s="17">
        <v>0.40082552983280201</v>
      </c>
      <c r="BD594" s="17">
        <v>0.31572874880566398</v>
      </c>
      <c r="BE594" s="17"/>
      <c r="BF594" s="17">
        <v>0.33130661422762098</v>
      </c>
      <c r="BG594" s="17">
        <v>0.37537268006182301</v>
      </c>
      <c r="BH594" s="17">
        <v>0.39261663443192202</v>
      </c>
      <c r="BI594" s="17">
        <v>0.49788778317580101</v>
      </c>
      <c r="BJ594" s="17"/>
      <c r="BK594" s="17">
        <v>0.37643014574753803</v>
      </c>
      <c r="BL594" s="17">
        <v>0.35938187119376203</v>
      </c>
      <c r="BM594" s="17">
        <v>0.34931631548317599</v>
      </c>
      <c r="BN594" s="17">
        <v>0.42262341643324702</v>
      </c>
      <c r="BO594" s="17">
        <v>0.45894193441637399</v>
      </c>
      <c r="BP594" s="17"/>
      <c r="BQ594" s="17">
        <v>0.40256609086492001</v>
      </c>
      <c r="BR594" s="17">
        <v>0.36402875648097899</v>
      </c>
      <c r="BS594" s="17"/>
      <c r="BT594" s="17">
        <v>0.398728617256569</v>
      </c>
      <c r="BU594" s="17">
        <v>0.42170220884899901</v>
      </c>
      <c r="BV594" s="17">
        <v>0.266813917541396</v>
      </c>
      <c r="BW594" s="17">
        <v>0.39796548244304503</v>
      </c>
      <c r="BX594" s="17">
        <v>0.37180013635083697</v>
      </c>
      <c r="BY594" s="17">
        <v>0.32669453548138799</v>
      </c>
    </row>
    <row r="595" spans="2:77" x14ac:dyDescent="0.35">
      <c r="B595" t="s">
        <v>286</v>
      </c>
      <c r="C595" s="17">
        <v>0.37746897724947098</v>
      </c>
      <c r="D595" s="17">
        <v>0.358632850941629</v>
      </c>
      <c r="E595" s="17">
        <v>0.39666420056430401</v>
      </c>
      <c r="F595" s="17"/>
      <c r="G595" s="17">
        <v>0.43551366341835501</v>
      </c>
      <c r="H595" s="17">
        <v>0.38342633050098601</v>
      </c>
      <c r="I595" s="17">
        <v>0.38249251749978702</v>
      </c>
      <c r="J595" s="17">
        <v>0.33094419180102302</v>
      </c>
      <c r="K595" s="17">
        <v>0.37268797367458401</v>
      </c>
      <c r="L595" s="17">
        <v>0.37096647063467603</v>
      </c>
      <c r="M595" s="17"/>
      <c r="N595" s="17">
        <v>0.33563933147049801</v>
      </c>
      <c r="O595" s="17">
        <v>0.34341208947711999</v>
      </c>
      <c r="P595" s="17">
        <v>0.42345401501591901</v>
      </c>
      <c r="Q595" s="17">
        <v>0.41803525473933101</v>
      </c>
      <c r="R595" s="17"/>
      <c r="S595" s="17">
        <v>0.34119405356211502</v>
      </c>
      <c r="T595" s="17">
        <v>0.38339334806528602</v>
      </c>
      <c r="U595" s="17">
        <v>0.397417416183588</v>
      </c>
      <c r="V595" s="17">
        <v>0.37619958626321698</v>
      </c>
      <c r="W595" s="17">
        <v>0.40256693529642901</v>
      </c>
      <c r="X595" s="17">
        <v>0.43175836286501801</v>
      </c>
      <c r="Y595" s="17">
        <v>0.37262058321521402</v>
      </c>
      <c r="Z595" s="17">
        <v>0.38221139431407097</v>
      </c>
      <c r="AA595" s="17">
        <v>0.34935021226278301</v>
      </c>
      <c r="AB595" s="17">
        <v>0.34402644110727798</v>
      </c>
      <c r="AC595" s="17">
        <v>0.41663845164108199</v>
      </c>
      <c r="AD595" s="17">
        <v>0.39500118340815898</v>
      </c>
      <c r="AE595" s="17"/>
      <c r="AF595" s="17">
        <v>0.42579664197655298</v>
      </c>
      <c r="AG595" s="17">
        <v>0.31432348680681199</v>
      </c>
      <c r="AH595" s="17">
        <v>0.40902196465479501</v>
      </c>
      <c r="AI595" s="17"/>
      <c r="AJ595" s="17">
        <v>0.41554871366970803</v>
      </c>
      <c r="AK595" s="17">
        <v>0.32088042892690399</v>
      </c>
      <c r="AL595" s="17">
        <v>0.32181103744238598</v>
      </c>
      <c r="AM595" s="17">
        <v>0.45397522384393901</v>
      </c>
      <c r="AN595" s="17">
        <v>0.40962985645386901</v>
      </c>
      <c r="AO595" s="17"/>
      <c r="AP595" s="17">
        <v>0.44721200322250099</v>
      </c>
      <c r="AQ595" s="17">
        <v>0.32829794131969697</v>
      </c>
      <c r="AR595" s="17">
        <v>0.35382183791709598</v>
      </c>
      <c r="AS595" s="17"/>
      <c r="AT595" s="17">
        <v>0.41996579164015901</v>
      </c>
      <c r="AU595" s="17">
        <v>0.40536963048177299</v>
      </c>
      <c r="AV595" s="17">
        <v>0.32919090728920603</v>
      </c>
      <c r="AW595" s="17">
        <v>0.37343588452016402</v>
      </c>
      <c r="AX595" s="17">
        <v>0.26047323885690599</v>
      </c>
      <c r="AY595" s="17"/>
      <c r="AZ595" s="17">
        <v>0.3562553125538</v>
      </c>
      <c r="BA595" s="17">
        <v>0.42864438512278202</v>
      </c>
      <c r="BB595" s="17">
        <v>0.36654587943619299</v>
      </c>
      <c r="BC595" s="17">
        <v>0.37092652306947299</v>
      </c>
      <c r="BD595" s="17">
        <v>0.40300429445820202</v>
      </c>
      <c r="BE595" s="17"/>
      <c r="BF595" s="17">
        <v>0.416878939885934</v>
      </c>
      <c r="BG595" s="17">
        <v>0.37286816277623702</v>
      </c>
      <c r="BH595" s="17">
        <v>0.40093019854106798</v>
      </c>
      <c r="BI595" s="17">
        <v>0.32308897392867802</v>
      </c>
      <c r="BJ595" s="17"/>
      <c r="BK595" s="17">
        <v>0.42589408399589701</v>
      </c>
      <c r="BL595" s="17">
        <v>0.376104169937025</v>
      </c>
      <c r="BM595" s="17">
        <v>0.38964357167694702</v>
      </c>
      <c r="BN595" s="17">
        <v>0.36613173070918098</v>
      </c>
      <c r="BO595" s="17">
        <v>0.35212501382977301</v>
      </c>
      <c r="BP595" s="17"/>
      <c r="BQ595" s="17">
        <v>0.37908725243643598</v>
      </c>
      <c r="BR595" s="17">
        <v>0.37527715450781601</v>
      </c>
      <c r="BS595" s="17"/>
      <c r="BT595" s="17">
        <v>0.37643719338185899</v>
      </c>
      <c r="BU595" s="17">
        <v>0.354512248706912</v>
      </c>
      <c r="BV595" s="17">
        <v>0.45593743618507898</v>
      </c>
      <c r="BW595" s="17">
        <v>0.391807263672944</v>
      </c>
      <c r="BX595" s="17">
        <v>0.38475995684679898</v>
      </c>
      <c r="BY595" s="17">
        <v>0.35285721546367699</v>
      </c>
    </row>
    <row r="596" spans="2:77" x14ac:dyDescent="0.35">
      <c r="B596" t="s">
        <v>170</v>
      </c>
      <c r="C596" s="17">
        <v>6.7103445718295504E-2</v>
      </c>
      <c r="D596" s="17">
        <v>5.7925127234426603E-2</v>
      </c>
      <c r="E596" s="17">
        <v>7.6505666301143693E-2</v>
      </c>
      <c r="F596" s="17"/>
      <c r="G596" s="17">
        <v>6.9427521227657898E-2</v>
      </c>
      <c r="H596" s="17">
        <v>7.3888615122108994E-2</v>
      </c>
      <c r="I596" s="17">
        <v>7.9290962119493297E-2</v>
      </c>
      <c r="J596" s="17">
        <v>5.4972060631036802E-2</v>
      </c>
      <c r="K596" s="17">
        <v>7.0678928600618404E-2</v>
      </c>
      <c r="L596" s="17">
        <v>5.7665833087624498E-2</v>
      </c>
      <c r="M596" s="17"/>
      <c r="N596" s="17">
        <v>5.9664513047569999E-2</v>
      </c>
      <c r="O596" s="17">
        <v>6.3712561729279305E-2</v>
      </c>
      <c r="P596" s="17">
        <v>6.9974751154146406E-2</v>
      </c>
      <c r="Q596" s="17">
        <v>7.5760158364779395E-2</v>
      </c>
      <c r="R596" s="17"/>
      <c r="S596" s="17">
        <v>5.4903989022849403E-2</v>
      </c>
      <c r="T596" s="17">
        <v>6.8668931715737597E-2</v>
      </c>
      <c r="U596" s="17">
        <v>7.21301555383628E-2</v>
      </c>
      <c r="V596" s="17">
        <v>0.100728552703949</v>
      </c>
      <c r="W596" s="17">
        <v>6.3955589375068497E-2</v>
      </c>
      <c r="X596" s="17">
        <v>7.9765973244033603E-2</v>
      </c>
      <c r="Y596" s="17">
        <v>6.1348251332326298E-2</v>
      </c>
      <c r="Z596" s="17">
        <v>6.7622126295613205E-2</v>
      </c>
      <c r="AA596" s="17">
        <v>4.10099843096439E-2</v>
      </c>
      <c r="AB596" s="17">
        <v>8.3363705794309406E-2</v>
      </c>
      <c r="AC596" s="17">
        <v>6.1621197760536497E-2</v>
      </c>
      <c r="AD596" s="17">
        <v>4.28307351625953E-2</v>
      </c>
      <c r="AE596" s="17"/>
      <c r="AF596" s="17">
        <v>6.1612933257057002E-2</v>
      </c>
      <c r="AG596" s="17">
        <v>6.5506661045305795E-2</v>
      </c>
      <c r="AH596" s="17">
        <v>9.0466782877368604E-2</v>
      </c>
      <c r="AI596" s="17"/>
      <c r="AJ596" s="17">
        <v>5.8605326207633299E-2</v>
      </c>
      <c r="AK596" s="17">
        <v>5.6292205482383603E-2</v>
      </c>
      <c r="AL596" s="17">
        <v>3.5991852223760702E-2</v>
      </c>
      <c r="AM596" s="17">
        <v>8.8591883331347598E-2</v>
      </c>
      <c r="AN596" s="17">
        <v>0.112082942468177</v>
      </c>
      <c r="AO596" s="17"/>
      <c r="AP596" s="17">
        <v>5.8402560104303003E-2</v>
      </c>
      <c r="AQ596" s="17">
        <v>4.7953756842032298E-2</v>
      </c>
      <c r="AR596" s="17">
        <v>4.5256524037420802E-2</v>
      </c>
      <c r="AS596" s="17"/>
      <c r="AT596" s="17">
        <v>7.1866306364795296E-2</v>
      </c>
      <c r="AU596" s="17">
        <v>6.8047064569092097E-2</v>
      </c>
      <c r="AV596" s="17">
        <v>6.1044274067938602E-2</v>
      </c>
      <c r="AW596" s="17">
        <v>7.1993221800217305E-2</v>
      </c>
      <c r="AX596" s="17">
        <v>0.15031788516522901</v>
      </c>
      <c r="AY596" s="17"/>
      <c r="AZ596" s="17">
        <v>6.3234591170434104E-2</v>
      </c>
      <c r="BA596" s="17">
        <v>7.4402929366071804E-2</v>
      </c>
      <c r="BB596" s="17">
        <v>9.6050066456202302E-2</v>
      </c>
      <c r="BC596" s="17">
        <v>6.6241881275566003E-2</v>
      </c>
      <c r="BD596" s="17">
        <v>6.0739377049320302E-2</v>
      </c>
      <c r="BE596" s="17"/>
      <c r="BF596" s="17">
        <v>7.4188666428876296E-2</v>
      </c>
      <c r="BG596" s="17">
        <v>6.5420040732143206E-2</v>
      </c>
      <c r="BH596" s="17">
        <v>5.4969243788940199E-2</v>
      </c>
      <c r="BI596" s="17">
        <v>5.4004316179687498E-2</v>
      </c>
      <c r="BJ596" s="17"/>
      <c r="BK596" s="17">
        <v>9.2221301997354801E-2</v>
      </c>
      <c r="BL596" s="17">
        <v>8.2189106787340899E-2</v>
      </c>
      <c r="BM596" s="17">
        <v>7.4004323148236198E-2</v>
      </c>
      <c r="BN596" s="17">
        <v>5.04182089867641E-2</v>
      </c>
      <c r="BO596" s="17">
        <v>6.9843880322160906E-2</v>
      </c>
      <c r="BP596" s="17"/>
      <c r="BQ596" s="17">
        <v>6.4277582698444996E-2</v>
      </c>
      <c r="BR596" s="17">
        <v>7.0930848425572804E-2</v>
      </c>
      <c r="BS596" s="17"/>
      <c r="BT596" s="17">
        <v>6.1151228618571397E-2</v>
      </c>
      <c r="BU596" s="17">
        <v>5.85121247812352E-2</v>
      </c>
      <c r="BV596" s="17">
        <v>7.8273184775783503E-2</v>
      </c>
      <c r="BW596" s="17">
        <v>7.4392609936749496E-2</v>
      </c>
      <c r="BX596" s="17">
        <v>7.6945528502380303E-2</v>
      </c>
      <c r="BY596" s="17">
        <v>6.1692495178178E-2</v>
      </c>
    </row>
    <row r="597" spans="2:77" x14ac:dyDescent="0.35">
      <c r="B597" t="s">
        <v>145</v>
      </c>
      <c r="C597" s="17">
        <v>0.16922957254557999</v>
      </c>
      <c r="D597" s="17">
        <v>0.1180665490936</v>
      </c>
      <c r="E597" s="17">
        <v>0.21756117875832201</v>
      </c>
      <c r="F597" s="17"/>
      <c r="G597" s="17">
        <v>0.16289633810843199</v>
      </c>
      <c r="H597" s="17">
        <v>0.141349072734722</v>
      </c>
      <c r="I597" s="17">
        <v>0.145176150592986</v>
      </c>
      <c r="J597" s="17">
        <v>0.207222702155587</v>
      </c>
      <c r="K597" s="17">
        <v>0.18817733636334699</v>
      </c>
      <c r="L597" s="17">
        <v>0.17194406675960699</v>
      </c>
      <c r="M597" s="17"/>
      <c r="N597" s="17">
        <v>0.13421538210904599</v>
      </c>
      <c r="O597" s="17">
        <v>0.18166612506086399</v>
      </c>
      <c r="P597" s="17">
        <v>0.16177525026138401</v>
      </c>
      <c r="Q597" s="17">
        <v>0.198293785045867</v>
      </c>
      <c r="R597" s="17"/>
      <c r="S597" s="17">
        <v>0.14475586943818999</v>
      </c>
      <c r="T597" s="17">
        <v>0.17508087959705401</v>
      </c>
      <c r="U597" s="17">
        <v>0.186866426366012</v>
      </c>
      <c r="V597" s="17">
        <v>0.17771700447668701</v>
      </c>
      <c r="W597" s="17">
        <v>0.13744336712279001</v>
      </c>
      <c r="X597" s="17">
        <v>0.14963320911924</v>
      </c>
      <c r="Y597" s="17">
        <v>0.20338460364545299</v>
      </c>
      <c r="Z597" s="17">
        <v>0.15224302897071901</v>
      </c>
      <c r="AA597" s="17">
        <v>0.17607651303118499</v>
      </c>
      <c r="AB597" s="17">
        <v>0.177386119664315</v>
      </c>
      <c r="AC597" s="17">
        <v>0.16583318327389801</v>
      </c>
      <c r="AD597" s="17">
        <v>0.20616690012925601</v>
      </c>
      <c r="AE597" s="17"/>
      <c r="AF597" s="17">
        <v>0.169960420841475</v>
      </c>
      <c r="AG597" s="17">
        <v>0.15628022861618401</v>
      </c>
      <c r="AH597" s="17">
        <v>0.18816365611535801</v>
      </c>
      <c r="AI597" s="17"/>
      <c r="AJ597" s="17">
        <v>0.149112435019575</v>
      </c>
      <c r="AK597" s="17">
        <v>0.172932689528244</v>
      </c>
      <c r="AL597" s="17">
        <v>0.12651249476863</v>
      </c>
      <c r="AM597" s="17">
        <v>0.18069290910623101</v>
      </c>
      <c r="AN597" s="17">
        <v>0.20535562634278101</v>
      </c>
      <c r="AO597" s="17"/>
      <c r="AP597" s="17">
        <v>0.11386022559339</v>
      </c>
      <c r="AQ597" s="17">
        <v>0.166364192299018</v>
      </c>
      <c r="AR597" s="17">
        <v>0.12709037866940301</v>
      </c>
      <c r="AS597" s="17"/>
      <c r="AT597" s="17">
        <v>0.217604979106026</v>
      </c>
      <c r="AU597" s="17">
        <v>0.17820379430420699</v>
      </c>
      <c r="AV597" s="17">
        <v>0.14485294417894501</v>
      </c>
      <c r="AW597" s="17">
        <v>0.106005628544919</v>
      </c>
      <c r="AX597" s="17">
        <v>0.10797506253797701</v>
      </c>
      <c r="AY597" s="17"/>
      <c r="AZ597" s="17">
        <v>0.151818207016886</v>
      </c>
      <c r="BA597" s="17">
        <v>0.178261404241357</v>
      </c>
      <c r="BB597" s="17">
        <v>0.19457319195036599</v>
      </c>
      <c r="BC597" s="17">
        <v>0.16200606582215901</v>
      </c>
      <c r="BD597" s="17">
        <v>0.220527579686814</v>
      </c>
      <c r="BE597" s="17"/>
      <c r="BF597" s="17">
        <v>0.17762577945756899</v>
      </c>
      <c r="BG597" s="17">
        <v>0.186339116429796</v>
      </c>
      <c r="BH597" s="17">
        <v>0.15148392323807</v>
      </c>
      <c r="BI597" s="17">
        <v>0.12501892671583301</v>
      </c>
      <c r="BJ597" s="17"/>
      <c r="BK597" s="17">
        <v>0.10545446825921</v>
      </c>
      <c r="BL597" s="17">
        <v>0.18232485208187199</v>
      </c>
      <c r="BM597" s="17">
        <v>0.187035789691642</v>
      </c>
      <c r="BN597" s="17">
        <v>0.160826643870808</v>
      </c>
      <c r="BO597" s="17">
        <v>0.11908917143169299</v>
      </c>
      <c r="BP597" s="17"/>
      <c r="BQ597" s="17">
        <v>0.15406907400019801</v>
      </c>
      <c r="BR597" s="17">
        <v>0.18976324058563199</v>
      </c>
      <c r="BS597" s="17"/>
      <c r="BT597" s="17">
        <v>0.16368296074300101</v>
      </c>
      <c r="BU597" s="17">
        <v>0.165273417662854</v>
      </c>
      <c r="BV597" s="17">
        <v>0.19897546149774201</v>
      </c>
      <c r="BW597" s="17">
        <v>0.135834643947262</v>
      </c>
      <c r="BX597" s="17">
        <v>0.16649437829998401</v>
      </c>
      <c r="BY597" s="17">
        <v>0.25875575387675798</v>
      </c>
    </row>
    <row r="598" spans="2:77" x14ac:dyDescent="0.3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row>
    <row r="599" spans="2:77" x14ac:dyDescent="0.35">
      <c r="B599" s="6" t="s">
        <v>297</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row>
    <row r="600" spans="2:77" x14ac:dyDescent="0.35">
      <c r="B600" s="24" t="s">
        <v>94</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row>
    <row r="601" spans="2:77" x14ac:dyDescent="0.35">
      <c r="B601" t="s">
        <v>292</v>
      </c>
      <c r="C601" s="17">
        <v>0.31390752314361797</v>
      </c>
      <c r="D601" s="17">
        <v>0.30939759781781201</v>
      </c>
      <c r="E601" s="17">
        <v>0.318241116907369</v>
      </c>
      <c r="F601" s="17"/>
      <c r="G601" s="17">
        <v>0.36086669743415201</v>
      </c>
      <c r="H601" s="17">
        <v>0.37728392003076</v>
      </c>
      <c r="I601" s="17">
        <v>0.35426063818723103</v>
      </c>
      <c r="J601" s="17">
        <v>0.34081054035174002</v>
      </c>
      <c r="K601" s="17">
        <v>0.24437199618643399</v>
      </c>
      <c r="L601" s="17">
        <v>0.223176222115537</v>
      </c>
      <c r="M601" s="17"/>
      <c r="N601" s="17">
        <v>0.33508541836818001</v>
      </c>
      <c r="O601" s="17">
        <v>0.319793685939811</v>
      </c>
      <c r="P601" s="17">
        <v>0.28718658889833298</v>
      </c>
      <c r="Q601" s="17">
        <v>0.31085885709976102</v>
      </c>
      <c r="R601" s="17"/>
      <c r="S601" s="17">
        <v>0.317438396999983</v>
      </c>
      <c r="T601" s="17">
        <v>0.28100879179619498</v>
      </c>
      <c r="U601" s="17">
        <v>0.246236745961671</v>
      </c>
      <c r="V601" s="17">
        <v>0.26276276077127703</v>
      </c>
      <c r="W601" s="17">
        <v>0.28953502899861699</v>
      </c>
      <c r="X601" s="17">
        <v>0.32731845610750399</v>
      </c>
      <c r="Y601" s="17">
        <v>0.29988693516718701</v>
      </c>
      <c r="Z601" s="17">
        <v>0.40183058713574699</v>
      </c>
      <c r="AA601" s="17">
        <v>0.37835802250620798</v>
      </c>
      <c r="AB601" s="17">
        <v>0.37336715505318802</v>
      </c>
      <c r="AC601" s="17">
        <v>0.36632278965036102</v>
      </c>
      <c r="AD601" s="17">
        <v>0.20900115539297001</v>
      </c>
      <c r="AE601" s="17"/>
      <c r="AF601" s="17">
        <v>0.204545480575412</v>
      </c>
      <c r="AG601" s="17">
        <v>0.40800544656957499</v>
      </c>
      <c r="AH601" s="17">
        <v>0.29951252762153002</v>
      </c>
      <c r="AI601" s="17"/>
      <c r="AJ601" s="17">
        <v>0.102982522183868</v>
      </c>
      <c r="AK601" s="17">
        <v>0.61190175464492702</v>
      </c>
      <c r="AL601" s="17">
        <v>0.36302751273554801</v>
      </c>
      <c r="AM601" s="17">
        <v>0.10390548260105401</v>
      </c>
      <c r="AN601" s="17">
        <v>0.23879526470582901</v>
      </c>
      <c r="AO601" s="17"/>
      <c r="AP601" s="17">
        <v>4.1254915919934201E-2</v>
      </c>
      <c r="AQ601" s="17">
        <v>0.65015100183354502</v>
      </c>
      <c r="AR601" s="17">
        <v>0.306429350325641</v>
      </c>
      <c r="AS601" s="17"/>
      <c r="AT601" s="17">
        <v>0.27274411404024201</v>
      </c>
      <c r="AU601" s="17">
        <v>0.307163916582392</v>
      </c>
      <c r="AV601" s="17">
        <v>0.34599798106891799</v>
      </c>
      <c r="AW601" s="17">
        <v>0.38023033962979402</v>
      </c>
      <c r="AX601" s="17">
        <v>0.442376791837224</v>
      </c>
      <c r="AY601" s="17"/>
      <c r="AZ601" s="17">
        <v>0.35441587189886797</v>
      </c>
      <c r="BA601" s="17">
        <v>0.313382467879677</v>
      </c>
      <c r="BB601" s="17">
        <v>0.31641911047179599</v>
      </c>
      <c r="BC601" s="17">
        <v>0.223822363206402</v>
      </c>
      <c r="BD601" s="17">
        <v>0.31479688416338503</v>
      </c>
      <c r="BE601" s="17"/>
      <c r="BF601" s="17">
        <v>0.32129245495026298</v>
      </c>
      <c r="BG601" s="17">
        <v>0.29853655889028902</v>
      </c>
      <c r="BH601" s="17">
        <v>0.34490325461045501</v>
      </c>
      <c r="BI601" s="17">
        <v>0.32301935027663198</v>
      </c>
      <c r="BJ601" s="17"/>
      <c r="BK601" s="17">
        <v>0.45581381797964199</v>
      </c>
      <c r="BL601" s="17">
        <v>0.35061606625166403</v>
      </c>
      <c r="BM601" s="17">
        <v>0.32552266570653998</v>
      </c>
      <c r="BN601" s="17">
        <v>0.28099010416569498</v>
      </c>
      <c r="BO601" s="17">
        <v>0.272444953450451</v>
      </c>
      <c r="BP601" s="17"/>
      <c r="BQ601" s="17">
        <v>0.31002934516134001</v>
      </c>
      <c r="BR601" s="17">
        <v>0.31916020128279399</v>
      </c>
      <c r="BS601" s="17"/>
      <c r="BT601" s="17">
        <v>0.243925322138172</v>
      </c>
      <c r="BU601" s="17">
        <v>0.33834841595365001</v>
      </c>
      <c r="BV601" s="17">
        <v>0.33256305749798398</v>
      </c>
      <c r="BW601" s="17">
        <v>0.39605741783804499</v>
      </c>
      <c r="BX601" s="17">
        <v>0.37002032021918202</v>
      </c>
      <c r="BY601" s="17">
        <v>0.35455479845562399</v>
      </c>
    </row>
    <row r="602" spans="2:77" x14ac:dyDescent="0.35">
      <c r="B602" t="s">
        <v>293</v>
      </c>
      <c r="C602" s="17">
        <v>8.9682192987595097E-2</v>
      </c>
      <c r="D602" s="17">
        <v>0.11043344913690301</v>
      </c>
      <c r="E602" s="17">
        <v>6.9977451500001703E-2</v>
      </c>
      <c r="F602" s="17"/>
      <c r="G602" s="17">
        <v>0.14401628511463499</v>
      </c>
      <c r="H602" s="17">
        <v>0.109520620155694</v>
      </c>
      <c r="I602" s="17">
        <v>0.106228333923524</v>
      </c>
      <c r="J602" s="17">
        <v>6.7267606414909906E-2</v>
      </c>
      <c r="K602" s="17">
        <v>5.0310438056401202E-2</v>
      </c>
      <c r="L602" s="17">
        <v>6.85696872266265E-2</v>
      </c>
      <c r="M602" s="17"/>
      <c r="N602" s="17">
        <v>9.6480951217418703E-2</v>
      </c>
      <c r="O602" s="17">
        <v>9.0806371695702104E-2</v>
      </c>
      <c r="P602" s="17">
        <v>9.6261752259045694E-2</v>
      </c>
      <c r="Q602" s="17">
        <v>7.5533123935683497E-2</v>
      </c>
      <c r="R602" s="17"/>
      <c r="S602" s="17">
        <v>0.14953509233548701</v>
      </c>
      <c r="T602" s="17">
        <v>7.3106112118029407E-2</v>
      </c>
      <c r="U602" s="17">
        <v>9.9479871540999396E-2</v>
      </c>
      <c r="V602" s="17">
        <v>8.2391180781120801E-2</v>
      </c>
      <c r="W602" s="17">
        <v>0.102872847350402</v>
      </c>
      <c r="X602" s="17">
        <v>7.7811758638948E-2</v>
      </c>
      <c r="Y602" s="17">
        <v>8.3512463491251201E-2</v>
      </c>
      <c r="Z602" s="17">
        <v>0.101630955297731</v>
      </c>
      <c r="AA602" s="17">
        <v>7.7797431318366195E-2</v>
      </c>
      <c r="AB602" s="17">
        <v>6.9923187457320998E-2</v>
      </c>
      <c r="AC602" s="17">
        <v>3.6551689906195901E-2</v>
      </c>
      <c r="AD602" s="17">
        <v>7.4621891491297998E-2</v>
      </c>
      <c r="AE602" s="17"/>
      <c r="AF602" s="17">
        <v>7.4182074867181605E-2</v>
      </c>
      <c r="AG602" s="17">
        <v>8.9182623803845604E-2</v>
      </c>
      <c r="AH602" s="17">
        <v>0.12681881073051601</v>
      </c>
      <c r="AI602" s="17"/>
      <c r="AJ602" s="17">
        <v>8.0168073529204797E-2</v>
      </c>
      <c r="AK602" s="17">
        <v>9.8664761393395306E-2</v>
      </c>
      <c r="AL602" s="17">
        <v>0.135515911136666</v>
      </c>
      <c r="AM602" s="17">
        <v>0.102976220498617</v>
      </c>
      <c r="AN602" s="17">
        <v>9.0932055348045299E-2</v>
      </c>
      <c r="AO602" s="17"/>
      <c r="AP602" s="17">
        <v>0.113348701245157</v>
      </c>
      <c r="AQ602" s="17">
        <v>0.10054774514331299</v>
      </c>
      <c r="AR602" s="17">
        <v>0.11296700615803699</v>
      </c>
      <c r="AS602" s="17"/>
      <c r="AT602" s="17">
        <v>7.4836541019090805E-2</v>
      </c>
      <c r="AU602" s="17">
        <v>9.6279634175245904E-2</v>
      </c>
      <c r="AV602" s="17">
        <v>9.3745860711163503E-2</v>
      </c>
      <c r="AW602" s="17">
        <v>0.112281370014279</v>
      </c>
      <c r="AX602" s="17">
        <v>0.14044398112483999</v>
      </c>
      <c r="AY602" s="17"/>
      <c r="AZ602" s="17">
        <v>0.102147641912395</v>
      </c>
      <c r="BA602" s="17">
        <v>0.10883118687806601</v>
      </c>
      <c r="BB602" s="17">
        <v>8.7308666562210702E-2</v>
      </c>
      <c r="BC602" s="17">
        <v>6.6153068642812896E-2</v>
      </c>
      <c r="BD602" s="17">
        <v>5.8934188464631797E-2</v>
      </c>
      <c r="BE602" s="17"/>
      <c r="BF602" s="17">
        <v>8.6936315365154102E-2</v>
      </c>
      <c r="BG602" s="17">
        <v>9.5834090047120804E-2</v>
      </c>
      <c r="BH602" s="17">
        <v>7.9232226726966504E-2</v>
      </c>
      <c r="BI602" s="17">
        <v>0.105414803996596</v>
      </c>
      <c r="BJ602" s="17"/>
      <c r="BK602" s="17">
        <v>4.4343440910706799E-2</v>
      </c>
      <c r="BL602" s="17">
        <v>6.5399599744806705E-2</v>
      </c>
      <c r="BM602" s="17">
        <v>7.8252006448735395E-2</v>
      </c>
      <c r="BN602" s="17">
        <v>0.10341620794229101</v>
      </c>
      <c r="BO602" s="17">
        <v>0.154506119872592</v>
      </c>
      <c r="BP602" s="17"/>
      <c r="BQ602" s="17">
        <v>9.0937142911805102E-2</v>
      </c>
      <c r="BR602" s="17">
        <v>8.7982464903226407E-2</v>
      </c>
      <c r="BS602" s="17"/>
      <c r="BT602" s="17">
        <v>8.1308618153533893E-2</v>
      </c>
      <c r="BU602" s="17">
        <v>6.9219234411290895E-2</v>
      </c>
      <c r="BV602" s="17">
        <v>0.10912630342950599</v>
      </c>
      <c r="BW602" s="17">
        <v>0.10626004345007301</v>
      </c>
      <c r="BX602" s="17">
        <v>0.12476545506152301</v>
      </c>
      <c r="BY602" s="17">
        <v>7.2940755403574503E-2</v>
      </c>
    </row>
    <row r="603" spans="2:77" x14ac:dyDescent="0.35">
      <c r="B603" t="s">
        <v>294</v>
      </c>
      <c r="C603" s="17">
        <v>0.20969049006867799</v>
      </c>
      <c r="D603" s="17">
        <v>0.23934168275738099</v>
      </c>
      <c r="E603" s="17">
        <v>0.181024607038444</v>
      </c>
      <c r="F603" s="17"/>
      <c r="G603" s="17">
        <v>0.133601709111068</v>
      </c>
      <c r="H603" s="17">
        <v>0.151294428770337</v>
      </c>
      <c r="I603" s="17">
        <v>0.15002239600764</v>
      </c>
      <c r="J603" s="17">
        <v>0.19489085591821501</v>
      </c>
      <c r="K603" s="17">
        <v>0.25953471504948</v>
      </c>
      <c r="L603" s="17">
        <v>0.334749491732177</v>
      </c>
      <c r="M603" s="17"/>
      <c r="N603" s="17">
        <v>0.235329056175655</v>
      </c>
      <c r="O603" s="17">
        <v>0.21065510125725601</v>
      </c>
      <c r="P603" s="17">
        <v>0.216402067606112</v>
      </c>
      <c r="Q603" s="17">
        <v>0.17506255014843899</v>
      </c>
      <c r="R603" s="17"/>
      <c r="S603" s="17">
        <v>0.247673316855644</v>
      </c>
      <c r="T603" s="17">
        <v>0.229934485997455</v>
      </c>
      <c r="U603" s="17">
        <v>0.233853682390088</v>
      </c>
      <c r="V603" s="17">
        <v>0.24225746203253201</v>
      </c>
      <c r="W603" s="17">
        <v>0.21972433608736999</v>
      </c>
      <c r="X603" s="17">
        <v>0.21857214624767099</v>
      </c>
      <c r="Y603" s="17">
        <v>0.20978294720648699</v>
      </c>
      <c r="Z603" s="17">
        <v>0.201676872251558</v>
      </c>
      <c r="AA603" s="17">
        <v>0.19421476600531101</v>
      </c>
      <c r="AB603" s="17">
        <v>0.109690427503605</v>
      </c>
      <c r="AC603" s="17">
        <v>0.18215657860002199</v>
      </c>
      <c r="AD603" s="17">
        <v>0.14543859067895201</v>
      </c>
      <c r="AE603" s="17"/>
      <c r="AF603" s="17">
        <v>0.30645110813130499</v>
      </c>
      <c r="AG603" s="17">
        <v>0.17452483799915899</v>
      </c>
      <c r="AH603" s="17">
        <v>0.111393367793351</v>
      </c>
      <c r="AI603" s="17"/>
      <c r="AJ603" s="17">
        <v>0.45526939176783698</v>
      </c>
      <c r="AK603" s="17">
        <v>4.9739234198824603E-2</v>
      </c>
      <c r="AL603" s="17">
        <v>0.10813010513877799</v>
      </c>
      <c r="AM603" s="17">
        <v>0.18979987525258701</v>
      </c>
      <c r="AN603" s="17">
        <v>8.7308207268475699E-2</v>
      </c>
      <c r="AO603" s="17"/>
      <c r="AP603" s="17">
        <v>0.64306067808578105</v>
      </c>
      <c r="AQ603" s="17">
        <v>4.1127130231846297E-2</v>
      </c>
      <c r="AR603" s="17">
        <v>0.14024557441521401</v>
      </c>
      <c r="AS603" s="17"/>
      <c r="AT603" s="17">
        <v>0.23107227920559301</v>
      </c>
      <c r="AU603" s="17">
        <v>0.19526658621228801</v>
      </c>
      <c r="AV603" s="17">
        <v>0.19047256597068299</v>
      </c>
      <c r="AW603" s="17">
        <v>0.22492520967221</v>
      </c>
      <c r="AX603" s="17">
        <v>0.13627685024200201</v>
      </c>
      <c r="AY603" s="17"/>
      <c r="AZ603" s="17">
        <v>0.19577276848782699</v>
      </c>
      <c r="BA603" s="17">
        <v>0.16119147339088899</v>
      </c>
      <c r="BB603" s="17">
        <v>0.16184292354205601</v>
      </c>
      <c r="BC603" s="17">
        <v>0.33696521153600201</v>
      </c>
      <c r="BD603" s="17">
        <v>0.13429388125908001</v>
      </c>
      <c r="BE603" s="17"/>
      <c r="BF603" s="17">
        <v>0.17250791391964401</v>
      </c>
      <c r="BG603" s="17">
        <v>0.21019076289341301</v>
      </c>
      <c r="BH603" s="17">
        <v>0.215159644070057</v>
      </c>
      <c r="BI603" s="17">
        <v>0.25970461535730299</v>
      </c>
      <c r="BJ603" s="17"/>
      <c r="BK603" s="17">
        <v>0.10531300274632401</v>
      </c>
      <c r="BL603" s="17">
        <v>0.110162786406741</v>
      </c>
      <c r="BM603" s="17">
        <v>0.18018332045052199</v>
      </c>
      <c r="BN603" s="17">
        <v>0.262328266433632</v>
      </c>
      <c r="BO603" s="17">
        <v>0.36711870910723399</v>
      </c>
      <c r="BP603" s="17"/>
      <c r="BQ603" s="17">
        <v>0.22450784078189101</v>
      </c>
      <c r="BR603" s="17">
        <v>0.18962158798954301</v>
      </c>
      <c r="BS603" s="17"/>
      <c r="BT603" s="17">
        <v>0.29189666897368999</v>
      </c>
      <c r="BU603" s="17">
        <v>0.18528825566881699</v>
      </c>
      <c r="BV603" s="17">
        <v>0.123510933541409</v>
      </c>
      <c r="BW603" s="17">
        <v>0.168508197644056</v>
      </c>
      <c r="BX603" s="17">
        <v>0.15048609961013701</v>
      </c>
      <c r="BY603" s="17">
        <v>0.10784272921070701</v>
      </c>
    </row>
    <row r="604" spans="2:77" x14ac:dyDescent="0.35">
      <c r="B604" t="s">
        <v>295</v>
      </c>
      <c r="C604" s="17">
        <v>0.31833815227629703</v>
      </c>
      <c r="D604" s="17">
        <v>0.28956271720487697</v>
      </c>
      <c r="E604" s="17">
        <v>0.34617970885145299</v>
      </c>
      <c r="F604" s="17"/>
      <c r="G604" s="17">
        <v>0.27611221361690202</v>
      </c>
      <c r="H604" s="17">
        <v>0.28495129064570701</v>
      </c>
      <c r="I604" s="17">
        <v>0.32455098530263199</v>
      </c>
      <c r="J604" s="17">
        <v>0.33919210494332003</v>
      </c>
      <c r="K604" s="17">
        <v>0.37955657476171301</v>
      </c>
      <c r="L604" s="17">
        <v>0.31059126461455899</v>
      </c>
      <c r="M604" s="17"/>
      <c r="N604" s="17">
        <v>0.278921657197583</v>
      </c>
      <c r="O604" s="17">
        <v>0.31390042529600298</v>
      </c>
      <c r="P604" s="17">
        <v>0.34280617467695801</v>
      </c>
      <c r="Q604" s="17">
        <v>0.34335198024748798</v>
      </c>
      <c r="R604" s="17"/>
      <c r="S604" s="17">
        <v>0.22241644666966301</v>
      </c>
      <c r="T604" s="17">
        <v>0.34862643742906302</v>
      </c>
      <c r="U604" s="17">
        <v>0.34351309812293102</v>
      </c>
      <c r="V604" s="17">
        <v>0.35344804791027701</v>
      </c>
      <c r="W604" s="17">
        <v>0.32424802140723002</v>
      </c>
      <c r="X604" s="17">
        <v>0.30308274997946699</v>
      </c>
      <c r="Y604" s="17">
        <v>0.32946850592437599</v>
      </c>
      <c r="Z604" s="17">
        <v>0.24618971640335199</v>
      </c>
      <c r="AA604" s="17">
        <v>0.28003005566488798</v>
      </c>
      <c r="AB604" s="17">
        <v>0.37966052191241501</v>
      </c>
      <c r="AC604" s="17">
        <v>0.37233553041021</v>
      </c>
      <c r="AD604" s="17">
        <v>0.42711831501701902</v>
      </c>
      <c r="AE604" s="17"/>
      <c r="AF604" s="17">
        <v>0.36114925435002498</v>
      </c>
      <c r="AG604" s="17">
        <v>0.26803480852397399</v>
      </c>
      <c r="AH604" s="17">
        <v>0.35628433258611603</v>
      </c>
      <c r="AI604" s="17"/>
      <c r="AJ604" s="17">
        <v>0.31282994880309001</v>
      </c>
      <c r="AK604" s="17">
        <v>0.193049657349394</v>
      </c>
      <c r="AL604" s="17">
        <v>0.32958125342133199</v>
      </c>
      <c r="AM604" s="17">
        <v>0.56563441658239</v>
      </c>
      <c r="AN604" s="17">
        <v>0.45549260082040399</v>
      </c>
      <c r="AO604" s="17"/>
      <c r="AP604" s="17">
        <v>0.163292091290962</v>
      </c>
      <c r="AQ604" s="17">
        <v>0.15654587289994901</v>
      </c>
      <c r="AR604" s="17">
        <v>0.38829359822734399</v>
      </c>
      <c r="AS604" s="17"/>
      <c r="AT604" s="17">
        <v>0.33040206910896902</v>
      </c>
      <c r="AU604" s="17">
        <v>0.326897607171105</v>
      </c>
      <c r="AV604" s="17">
        <v>0.31305967929277201</v>
      </c>
      <c r="AW604" s="17">
        <v>0.24364564715036399</v>
      </c>
      <c r="AX604" s="17">
        <v>0.254273602084156</v>
      </c>
      <c r="AY604" s="17"/>
      <c r="AZ604" s="17">
        <v>0.29542966784091101</v>
      </c>
      <c r="BA604" s="17">
        <v>0.33227774572522401</v>
      </c>
      <c r="BB604" s="17">
        <v>0.31352699344836399</v>
      </c>
      <c r="BC604" s="17">
        <v>0.32012738919257799</v>
      </c>
      <c r="BD604" s="17">
        <v>0.38131223021898802</v>
      </c>
      <c r="BE604" s="17"/>
      <c r="BF604" s="17">
        <v>0.34064194571627399</v>
      </c>
      <c r="BG604" s="17">
        <v>0.31595842295986998</v>
      </c>
      <c r="BH604" s="17">
        <v>0.31262708563984598</v>
      </c>
      <c r="BI604" s="17">
        <v>0.27949727832726901</v>
      </c>
      <c r="BJ604" s="17"/>
      <c r="BK604" s="17">
        <v>0.33671875069607399</v>
      </c>
      <c r="BL604" s="17">
        <v>0.37779124988358598</v>
      </c>
      <c r="BM604" s="17">
        <v>0.34749546297058798</v>
      </c>
      <c r="BN604" s="17">
        <v>0.289547679707856</v>
      </c>
      <c r="BO604" s="17">
        <v>0.171464767615742</v>
      </c>
      <c r="BP604" s="17"/>
      <c r="BQ604" s="17">
        <v>0.31392205192980999</v>
      </c>
      <c r="BR604" s="17">
        <v>0.32431940271307402</v>
      </c>
      <c r="BS604" s="17"/>
      <c r="BT604" s="17">
        <v>0.32404372966831801</v>
      </c>
      <c r="BU604" s="17">
        <v>0.33693022075046802</v>
      </c>
      <c r="BV604" s="17">
        <v>0.35069101689897503</v>
      </c>
      <c r="BW604" s="17">
        <v>0.27058223512815499</v>
      </c>
      <c r="BX604" s="17">
        <v>0.293564018178261</v>
      </c>
      <c r="BY604" s="17">
        <v>0.30674394839316299</v>
      </c>
    </row>
    <row r="605" spans="2:77" x14ac:dyDescent="0.35">
      <c r="B605" t="s">
        <v>145</v>
      </c>
      <c r="C605" s="17">
        <v>6.8381641523811904E-2</v>
      </c>
      <c r="D605" s="17">
        <v>5.1264553083027201E-2</v>
      </c>
      <c r="E605" s="17">
        <v>8.4577115702731798E-2</v>
      </c>
      <c r="F605" s="17"/>
      <c r="G605" s="17">
        <v>8.5403094723243395E-2</v>
      </c>
      <c r="H605" s="17">
        <v>7.6949740397502103E-2</v>
      </c>
      <c r="I605" s="17">
        <v>6.4937646578972899E-2</v>
      </c>
      <c r="J605" s="17">
        <v>5.7838892371814998E-2</v>
      </c>
      <c r="K605" s="17">
        <v>6.6226275945971996E-2</v>
      </c>
      <c r="L605" s="17">
        <v>6.2913334311101105E-2</v>
      </c>
      <c r="M605" s="17"/>
      <c r="N605" s="17">
        <v>5.4182917041163202E-2</v>
      </c>
      <c r="O605" s="17">
        <v>6.4844415811227102E-2</v>
      </c>
      <c r="P605" s="17">
        <v>5.7343416559551899E-2</v>
      </c>
      <c r="Q605" s="17">
        <v>9.5193488568627499E-2</v>
      </c>
      <c r="R605" s="17"/>
      <c r="S605" s="17">
        <v>6.2936747139222302E-2</v>
      </c>
      <c r="T605" s="17">
        <v>6.73241726592574E-2</v>
      </c>
      <c r="U605" s="17">
        <v>7.6916601984309704E-2</v>
      </c>
      <c r="V605" s="17">
        <v>5.9140548504793597E-2</v>
      </c>
      <c r="W605" s="17">
        <v>6.3619766156382193E-2</v>
      </c>
      <c r="X605" s="17">
        <v>7.3214889026409893E-2</v>
      </c>
      <c r="Y605" s="17">
        <v>7.73491482106997E-2</v>
      </c>
      <c r="Z605" s="17">
        <v>4.8671868911611703E-2</v>
      </c>
      <c r="AA605" s="17">
        <v>6.9599724505226904E-2</v>
      </c>
      <c r="AB605" s="17">
        <v>6.7358708073470594E-2</v>
      </c>
      <c r="AC605" s="17">
        <v>4.2633411433210901E-2</v>
      </c>
      <c r="AD605" s="17">
        <v>0.14382004741976201</v>
      </c>
      <c r="AE605" s="17"/>
      <c r="AF605" s="17">
        <v>5.3672082076076003E-2</v>
      </c>
      <c r="AG605" s="17">
        <v>6.0252283103445999E-2</v>
      </c>
      <c r="AH605" s="17">
        <v>0.10599096126848701</v>
      </c>
      <c r="AI605" s="17"/>
      <c r="AJ605" s="17">
        <v>4.87500637159997E-2</v>
      </c>
      <c r="AK605" s="17">
        <v>4.6644592413459099E-2</v>
      </c>
      <c r="AL605" s="17">
        <v>6.3745217567675594E-2</v>
      </c>
      <c r="AM605" s="17">
        <v>3.7684005065352202E-2</v>
      </c>
      <c r="AN605" s="17">
        <v>0.12747187185724601</v>
      </c>
      <c r="AO605" s="17"/>
      <c r="AP605" s="17">
        <v>3.9043613458165802E-2</v>
      </c>
      <c r="AQ605" s="17">
        <v>5.1628249891346303E-2</v>
      </c>
      <c r="AR605" s="17">
        <v>5.2064470873762703E-2</v>
      </c>
      <c r="AS605" s="17"/>
      <c r="AT605" s="17">
        <v>9.0944996626104696E-2</v>
      </c>
      <c r="AU605" s="17">
        <v>7.4392255858969497E-2</v>
      </c>
      <c r="AV605" s="17">
        <v>5.67239129564635E-2</v>
      </c>
      <c r="AW605" s="17">
        <v>3.8917433533352801E-2</v>
      </c>
      <c r="AX605" s="17">
        <v>2.66287747117771E-2</v>
      </c>
      <c r="AY605" s="17"/>
      <c r="AZ605" s="17">
        <v>5.2234049859998903E-2</v>
      </c>
      <c r="BA605" s="17">
        <v>8.4317126126143699E-2</v>
      </c>
      <c r="BB605" s="17">
        <v>0.120902305975573</v>
      </c>
      <c r="BC605" s="17">
        <v>5.2931967422205101E-2</v>
      </c>
      <c r="BD605" s="17">
        <v>0.110662815893915</v>
      </c>
      <c r="BE605" s="17"/>
      <c r="BF605" s="17">
        <v>7.8621370048665207E-2</v>
      </c>
      <c r="BG605" s="17">
        <v>7.9480165209307396E-2</v>
      </c>
      <c r="BH605" s="17">
        <v>4.8077788952675699E-2</v>
      </c>
      <c r="BI605" s="17">
        <v>3.2363952042201397E-2</v>
      </c>
      <c r="BJ605" s="17"/>
      <c r="BK605" s="17">
        <v>5.78109876672524E-2</v>
      </c>
      <c r="BL605" s="17">
        <v>9.6030297713201804E-2</v>
      </c>
      <c r="BM605" s="17">
        <v>6.8546544423614894E-2</v>
      </c>
      <c r="BN605" s="17">
        <v>6.3717741750526302E-2</v>
      </c>
      <c r="BO605" s="17">
        <v>3.4465449953980799E-2</v>
      </c>
      <c r="BP605" s="17"/>
      <c r="BQ605" s="17">
        <v>6.0603619215153698E-2</v>
      </c>
      <c r="BR605" s="17">
        <v>7.8916343111362794E-2</v>
      </c>
      <c r="BS605" s="17"/>
      <c r="BT605" s="17">
        <v>5.8825661066287102E-2</v>
      </c>
      <c r="BU605" s="17">
        <v>7.0213873215774505E-2</v>
      </c>
      <c r="BV605" s="17">
        <v>8.4108688632125797E-2</v>
      </c>
      <c r="BW605" s="17">
        <v>5.8592105939671103E-2</v>
      </c>
      <c r="BX605" s="17">
        <v>6.11641069308973E-2</v>
      </c>
      <c r="BY605" s="17">
        <v>0.15791776853693201</v>
      </c>
    </row>
    <row r="606" spans="2:77"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row>
    <row r="607" spans="2:77" x14ac:dyDescent="0.35">
      <c r="B607" s="6" t="s">
        <v>298</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row>
    <row r="608" spans="2:77" x14ac:dyDescent="0.35">
      <c r="B608" s="24" t="s">
        <v>94</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row>
    <row r="609" spans="2:77" x14ac:dyDescent="0.35">
      <c r="B609" t="s">
        <v>292</v>
      </c>
      <c r="C609" s="17">
        <v>0.36678954902782701</v>
      </c>
      <c r="D609" s="17">
        <v>0.35476404605994</v>
      </c>
      <c r="E609" s="17">
        <v>0.37746410498292099</v>
      </c>
      <c r="F609" s="17"/>
      <c r="G609" s="17">
        <v>0.42997521573744102</v>
      </c>
      <c r="H609" s="17">
        <v>0.42276100861219501</v>
      </c>
      <c r="I609" s="17">
        <v>0.43460459338338198</v>
      </c>
      <c r="J609" s="17">
        <v>0.3800216089124</v>
      </c>
      <c r="K609" s="17">
        <v>0.30280018931870201</v>
      </c>
      <c r="L609" s="17">
        <v>0.25641717108747902</v>
      </c>
      <c r="M609" s="17"/>
      <c r="N609" s="17">
        <v>0.37107261614638798</v>
      </c>
      <c r="O609" s="17">
        <v>0.40271000842638099</v>
      </c>
      <c r="P609" s="17">
        <v>0.34391684100825698</v>
      </c>
      <c r="Q609" s="17">
        <v>0.34517330562747101</v>
      </c>
      <c r="R609" s="17"/>
      <c r="S609" s="17">
        <v>0.34256849005352502</v>
      </c>
      <c r="T609" s="17">
        <v>0.36033227499644299</v>
      </c>
      <c r="U609" s="17">
        <v>0.348722378539359</v>
      </c>
      <c r="V609" s="17">
        <v>0.28271773350712498</v>
      </c>
      <c r="W609" s="17">
        <v>0.40574878972120998</v>
      </c>
      <c r="X609" s="17">
        <v>0.384744596408918</v>
      </c>
      <c r="Y609" s="17">
        <v>0.34837672232563999</v>
      </c>
      <c r="Z609" s="17">
        <v>0.39660305137725599</v>
      </c>
      <c r="AA609" s="17">
        <v>0.40609110948995902</v>
      </c>
      <c r="AB609" s="17">
        <v>0.423906052423699</v>
      </c>
      <c r="AC609" s="17">
        <v>0.38855424215316903</v>
      </c>
      <c r="AD609" s="17">
        <v>0.32102358526709301</v>
      </c>
      <c r="AE609" s="17"/>
      <c r="AF609" s="17">
        <v>0.26686932484313203</v>
      </c>
      <c r="AG609" s="17">
        <v>0.43820641567119401</v>
      </c>
      <c r="AH609" s="17">
        <v>0.36977542432233201</v>
      </c>
      <c r="AI609" s="17"/>
      <c r="AJ609" s="17">
        <v>0.17372688575687401</v>
      </c>
      <c r="AK609" s="17">
        <v>0.62718125454766704</v>
      </c>
      <c r="AL609" s="17">
        <v>0.41328021109255297</v>
      </c>
      <c r="AM609" s="17">
        <v>0.208089351068001</v>
      </c>
      <c r="AN609" s="17">
        <v>0.29775765175788699</v>
      </c>
      <c r="AO609" s="17"/>
      <c r="AP609" s="17">
        <v>9.5116267534282498E-2</v>
      </c>
      <c r="AQ609" s="17">
        <v>0.68365785737843499</v>
      </c>
      <c r="AR609" s="17">
        <v>0.325850596704231</v>
      </c>
      <c r="AS609" s="17"/>
      <c r="AT609" s="17">
        <v>0.33032462497798198</v>
      </c>
      <c r="AU609" s="17">
        <v>0.383443018697739</v>
      </c>
      <c r="AV609" s="17">
        <v>0.384487448807315</v>
      </c>
      <c r="AW609" s="17">
        <v>0.406281745592804</v>
      </c>
      <c r="AX609" s="17">
        <v>0.387625655895663</v>
      </c>
      <c r="AY609" s="17"/>
      <c r="AZ609" s="17">
        <v>0.41081516449931499</v>
      </c>
      <c r="BA609" s="17">
        <v>0.368622498422298</v>
      </c>
      <c r="BB609" s="17">
        <v>0.412725791304701</v>
      </c>
      <c r="BC609" s="17">
        <v>0.26018754277106099</v>
      </c>
      <c r="BD609" s="17">
        <v>0.36511909694869799</v>
      </c>
      <c r="BE609" s="17"/>
      <c r="BF609" s="17">
        <v>0.35196773344032101</v>
      </c>
      <c r="BG609" s="17">
        <v>0.36451450938900098</v>
      </c>
      <c r="BH609" s="17">
        <v>0.39736077157334099</v>
      </c>
      <c r="BI609" s="17">
        <v>0.36585556007428999</v>
      </c>
      <c r="BJ609" s="17"/>
      <c r="BK609" s="17">
        <v>0.46177093097343602</v>
      </c>
      <c r="BL609" s="17">
        <v>0.40724780308098701</v>
      </c>
      <c r="BM609" s="17">
        <v>0.37020510415786401</v>
      </c>
      <c r="BN609" s="17">
        <v>0.34869297392307402</v>
      </c>
      <c r="BO609" s="17">
        <v>0.306849163482181</v>
      </c>
      <c r="BP609" s="17"/>
      <c r="BQ609" s="17">
        <v>0.35620623144963498</v>
      </c>
      <c r="BR609" s="17">
        <v>0.381123795969807</v>
      </c>
      <c r="BS609" s="17"/>
      <c r="BT609" s="17">
        <v>0.28108153047053802</v>
      </c>
      <c r="BU609" s="17">
        <v>0.40032902890416699</v>
      </c>
      <c r="BV609" s="17">
        <v>0.37913958013688898</v>
      </c>
      <c r="BW609" s="17">
        <v>0.42360245867966301</v>
      </c>
      <c r="BX609" s="17">
        <v>0.45538392810863698</v>
      </c>
      <c r="BY609" s="17">
        <v>0.42529977322717499</v>
      </c>
    </row>
    <row r="610" spans="2:77" x14ac:dyDescent="0.35">
      <c r="B610" t="s">
        <v>293</v>
      </c>
      <c r="C610" s="17">
        <v>8.4902311222682506E-2</v>
      </c>
      <c r="D610" s="17">
        <v>0.101483471457256</v>
      </c>
      <c r="E610" s="17">
        <v>6.8760910811283493E-2</v>
      </c>
      <c r="F610" s="17"/>
      <c r="G610" s="17">
        <v>0.12803642671742099</v>
      </c>
      <c r="H610" s="17">
        <v>0.113409265463632</v>
      </c>
      <c r="I610" s="17">
        <v>9.1510391112752706E-2</v>
      </c>
      <c r="J610" s="17">
        <v>5.8461786710462503E-2</v>
      </c>
      <c r="K610" s="17">
        <v>4.9044727461966302E-2</v>
      </c>
      <c r="L610" s="17">
        <v>7.3205871249665599E-2</v>
      </c>
      <c r="M610" s="17"/>
      <c r="N610" s="17">
        <v>8.4374728964322604E-2</v>
      </c>
      <c r="O610" s="17">
        <v>7.8993268769341499E-2</v>
      </c>
      <c r="P610" s="17">
        <v>9.61509220825289E-2</v>
      </c>
      <c r="Q610" s="17">
        <v>8.2908182742827102E-2</v>
      </c>
      <c r="R610" s="17"/>
      <c r="S610" s="17">
        <v>0.14912884244973099</v>
      </c>
      <c r="T610" s="17">
        <v>5.9021987947582399E-2</v>
      </c>
      <c r="U610" s="17">
        <v>5.4587057283169801E-2</v>
      </c>
      <c r="V610" s="17">
        <v>9.3206230096014503E-2</v>
      </c>
      <c r="W610" s="17">
        <v>6.9033219772260096E-2</v>
      </c>
      <c r="X610" s="17">
        <v>7.8512531821387094E-2</v>
      </c>
      <c r="Y610" s="17">
        <v>8.2378016490018205E-2</v>
      </c>
      <c r="Z610" s="17">
        <v>0.10142770714969999</v>
      </c>
      <c r="AA610" s="17">
        <v>8.7839086303879502E-2</v>
      </c>
      <c r="AB610" s="17">
        <v>5.6535339719621602E-2</v>
      </c>
      <c r="AC610" s="17">
        <v>7.5890136372390504E-2</v>
      </c>
      <c r="AD610" s="17">
        <v>8.3773052602213904E-2</v>
      </c>
      <c r="AE610" s="17"/>
      <c r="AF610" s="17">
        <v>8.0125050289498095E-2</v>
      </c>
      <c r="AG610" s="17">
        <v>8.9563272277816103E-2</v>
      </c>
      <c r="AH610" s="17">
        <v>7.8846088511070306E-2</v>
      </c>
      <c r="AI610" s="17"/>
      <c r="AJ610" s="17">
        <v>8.5796195518373503E-2</v>
      </c>
      <c r="AK610" s="17">
        <v>9.5804437742162601E-2</v>
      </c>
      <c r="AL610" s="17">
        <v>0.124502034439433</v>
      </c>
      <c r="AM610" s="17">
        <v>0</v>
      </c>
      <c r="AN610" s="17">
        <v>7.5494786923561499E-2</v>
      </c>
      <c r="AO610" s="17"/>
      <c r="AP610" s="17">
        <v>0.116147983252763</v>
      </c>
      <c r="AQ610" s="17">
        <v>8.5554078445669701E-2</v>
      </c>
      <c r="AR610" s="17">
        <v>0.13580660459878699</v>
      </c>
      <c r="AS610" s="17"/>
      <c r="AT610" s="17">
        <v>7.2573756372523807E-2</v>
      </c>
      <c r="AU610" s="17">
        <v>8.7724711421596394E-2</v>
      </c>
      <c r="AV610" s="17">
        <v>8.8466495485201399E-2</v>
      </c>
      <c r="AW610" s="17">
        <v>0.11308209333055801</v>
      </c>
      <c r="AX610" s="17">
        <v>0.13817806847800401</v>
      </c>
      <c r="AY610" s="17"/>
      <c r="AZ610" s="17">
        <v>9.8816823663555195E-2</v>
      </c>
      <c r="BA610" s="17">
        <v>8.6403308773611895E-2</v>
      </c>
      <c r="BB610" s="17">
        <v>0.10916486348276</v>
      </c>
      <c r="BC610" s="17">
        <v>6.3986784729995499E-2</v>
      </c>
      <c r="BD610" s="17">
        <v>5.9277127677515001E-2</v>
      </c>
      <c r="BE610" s="17"/>
      <c r="BF610" s="17">
        <v>7.8335252756842194E-2</v>
      </c>
      <c r="BG610" s="17">
        <v>9.5894355924819194E-2</v>
      </c>
      <c r="BH610" s="17">
        <v>5.8682243877214602E-2</v>
      </c>
      <c r="BI610" s="17">
        <v>0.107579812108705</v>
      </c>
      <c r="BJ610" s="17"/>
      <c r="BK610" s="17">
        <v>4.3655884240058299E-2</v>
      </c>
      <c r="BL610" s="17">
        <v>5.8206977133128897E-2</v>
      </c>
      <c r="BM610" s="17">
        <v>7.6359402722003894E-2</v>
      </c>
      <c r="BN610" s="17">
        <v>9.8394524533347197E-2</v>
      </c>
      <c r="BO610" s="17">
        <v>0.139495908485397</v>
      </c>
      <c r="BP610" s="17"/>
      <c r="BQ610" s="17">
        <v>8.4916047818048498E-2</v>
      </c>
      <c r="BR610" s="17">
        <v>8.4883706116234303E-2</v>
      </c>
      <c r="BS610" s="17"/>
      <c r="BT610" s="17">
        <v>7.4635774862131701E-2</v>
      </c>
      <c r="BU610" s="17">
        <v>8.4366552147030899E-2</v>
      </c>
      <c r="BV610" s="17">
        <v>8.7287076976804004E-2</v>
      </c>
      <c r="BW610" s="17">
        <v>0.10621120436794999</v>
      </c>
      <c r="BX610" s="17">
        <v>9.9311203374097198E-2</v>
      </c>
      <c r="BY610" s="17">
        <v>7.0083035288142206E-2</v>
      </c>
    </row>
    <row r="611" spans="2:77" x14ac:dyDescent="0.35">
      <c r="B611" t="s">
        <v>294</v>
      </c>
      <c r="C611" s="17">
        <v>0.16728118428743299</v>
      </c>
      <c r="D611" s="17">
        <v>0.195390955736745</v>
      </c>
      <c r="E611" s="17">
        <v>0.14033067655919301</v>
      </c>
      <c r="F611" s="17"/>
      <c r="G611" s="17">
        <v>0.14048487161616999</v>
      </c>
      <c r="H611" s="17">
        <v>0.12255843666112801</v>
      </c>
      <c r="I611" s="17">
        <v>0.13488439468084501</v>
      </c>
      <c r="J611" s="17">
        <v>0.14085419099624</v>
      </c>
      <c r="K611" s="17">
        <v>0.19158183999221701</v>
      </c>
      <c r="L611" s="17">
        <v>0.252870598560134</v>
      </c>
      <c r="M611" s="17"/>
      <c r="N611" s="17">
        <v>0.21215448958302299</v>
      </c>
      <c r="O611" s="17">
        <v>0.147506592648768</v>
      </c>
      <c r="P611" s="17">
        <v>0.15870484237971599</v>
      </c>
      <c r="Q611" s="17">
        <v>0.14428232381779801</v>
      </c>
      <c r="R611" s="17"/>
      <c r="S611" s="17">
        <v>0.200383353408253</v>
      </c>
      <c r="T611" s="17">
        <v>0.19129924232041501</v>
      </c>
      <c r="U611" s="17">
        <v>0.185530674126441</v>
      </c>
      <c r="V611" s="17">
        <v>0.17474649744310999</v>
      </c>
      <c r="W611" s="17">
        <v>0.14126519173753699</v>
      </c>
      <c r="X611" s="17">
        <v>0.19157949075368499</v>
      </c>
      <c r="Y611" s="17">
        <v>0.175642410327634</v>
      </c>
      <c r="Z611" s="17">
        <v>0.139689566240951</v>
      </c>
      <c r="AA611" s="17">
        <v>0.14823074649576901</v>
      </c>
      <c r="AB611" s="17">
        <v>9.4410195667286506E-2</v>
      </c>
      <c r="AC611" s="17">
        <v>0.14816658978248201</v>
      </c>
      <c r="AD611" s="17">
        <v>0.16031826630465801</v>
      </c>
      <c r="AE611" s="17"/>
      <c r="AF611" s="17">
        <v>0.22923192382819599</v>
      </c>
      <c r="AG611" s="17">
        <v>0.140945939216854</v>
      </c>
      <c r="AH611" s="17">
        <v>0.120272200581709</v>
      </c>
      <c r="AI611" s="17"/>
      <c r="AJ611" s="17">
        <v>0.34301011773604601</v>
      </c>
      <c r="AK611" s="17">
        <v>5.4190115515643303E-2</v>
      </c>
      <c r="AL611" s="17">
        <v>8.1283869631801897E-2</v>
      </c>
      <c r="AM611" s="17">
        <v>0.200272108676808</v>
      </c>
      <c r="AN611" s="17">
        <v>0.104364566742128</v>
      </c>
      <c r="AO611" s="17"/>
      <c r="AP611" s="17">
        <v>0.518418228140064</v>
      </c>
      <c r="AQ611" s="17">
        <v>4.9739247268102603E-2</v>
      </c>
      <c r="AR611" s="17">
        <v>0.122691680396015</v>
      </c>
      <c r="AS611" s="17"/>
      <c r="AT611" s="17">
        <v>0.16705043185858301</v>
      </c>
      <c r="AU611" s="17">
        <v>0.15876658548864001</v>
      </c>
      <c r="AV611" s="17">
        <v>0.153738403625758</v>
      </c>
      <c r="AW611" s="17">
        <v>0.18899140290481201</v>
      </c>
      <c r="AX611" s="17">
        <v>0.17205179100963899</v>
      </c>
      <c r="AY611" s="17"/>
      <c r="AZ611" s="17">
        <v>0.168074719103293</v>
      </c>
      <c r="BA611" s="17">
        <v>0.13619074304863599</v>
      </c>
      <c r="BB611" s="17">
        <v>8.6789831467560405E-2</v>
      </c>
      <c r="BC611" s="17">
        <v>0.24320372185494199</v>
      </c>
      <c r="BD611" s="17">
        <v>0.109433322805429</v>
      </c>
      <c r="BE611" s="17"/>
      <c r="BF611" s="17">
        <v>0.127839482606007</v>
      </c>
      <c r="BG611" s="17">
        <v>0.170156645847267</v>
      </c>
      <c r="BH611" s="17">
        <v>0.184444583466467</v>
      </c>
      <c r="BI611" s="17">
        <v>0.20407399123988301</v>
      </c>
      <c r="BJ611" s="17"/>
      <c r="BK611" s="17">
        <v>9.7645235943117997E-2</v>
      </c>
      <c r="BL611" s="17">
        <v>9.3377431620394802E-2</v>
      </c>
      <c r="BM611" s="17">
        <v>0.149289122822442</v>
      </c>
      <c r="BN611" s="17">
        <v>0.190918767661756</v>
      </c>
      <c r="BO611" s="17">
        <v>0.33730315759690899</v>
      </c>
      <c r="BP611" s="17"/>
      <c r="BQ611" s="17">
        <v>0.18523388711945801</v>
      </c>
      <c r="BR611" s="17">
        <v>0.14296570156956601</v>
      </c>
      <c r="BS611" s="17"/>
      <c r="BT611" s="17">
        <v>0.22939259824877301</v>
      </c>
      <c r="BU611" s="17">
        <v>0.12667658753291999</v>
      </c>
      <c r="BV611" s="17">
        <v>0.115361749045774</v>
      </c>
      <c r="BW611" s="17">
        <v>0.136780397098063</v>
      </c>
      <c r="BX611" s="17">
        <v>0.14614610291117899</v>
      </c>
      <c r="BY611" s="17">
        <v>8.6296664180258206E-2</v>
      </c>
    </row>
    <row r="612" spans="2:77" x14ac:dyDescent="0.35">
      <c r="B612" t="s">
        <v>295</v>
      </c>
      <c r="C612" s="17">
        <v>0.323431685008221</v>
      </c>
      <c r="D612" s="17">
        <v>0.30401849884834897</v>
      </c>
      <c r="E612" s="17">
        <v>0.34252625484323701</v>
      </c>
      <c r="F612" s="17"/>
      <c r="G612" s="17">
        <v>0.23237172235044601</v>
      </c>
      <c r="H612" s="17">
        <v>0.28584623144611299</v>
      </c>
      <c r="I612" s="17">
        <v>0.27727808967037898</v>
      </c>
      <c r="J612" s="17">
        <v>0.35882473352571698</v>
      </c>
      <c r="K612" s="17">
        <v>0.41655019145463301</v>
      </c>
      <c r="L612" s="17">
        <v>0.36088820071272498</v>
      </c>
      <c r="M612" s="17"/>
      <c r="N612" s="17">
        <v>0.28734336050895498</v>
      </c>
      <c r="O612" s="17">
        <v>0.30972317048409098</v>
      </c>
      <c r="P612" s="17">
        <v>0.342365187984422</v>
      </c>
      <c r="Q612" s="17">
        <v>0.361350031842879</v>
      </c>
      <c r="R612" s="17"/>
      <c r="S612" s="17">
        <v>0.25752868127849599</v>
      </c>
      <c r="T612" s="17">
        <v>0.34128464880849202</v>
      </c>
      <c r="U612" s="17">
        <v>0.35087601084904502</v>
      </c>
      <c r="V612" s="17">
        <v>0.387381041405367</v>
      </c>
      <c r="W612" s="17">
        <v>0.32542610812959999</v>
      </c>
      <c r="X612" s="17">
        <v>0.27774397866518402</v>
      </c>
      <c r="Y612" s="17">
        <v>0.337373697556337</v>
      </c>
      <c r="Z612" s="17">
        <v>0.30402506065546803</v>
      </c>
      <c r="AA612" s="17">
        <v>0.29040664254009402</v>
      </c>
      <c r="AB612" s="17">
        <v>0.36183052175082903</v>
      </c>
      <c r="AC612" s="17">
        <v>0.36696739190761601</v>
      </c>
      <c r="AD612" s="17">
        <v>0.342880313661244</v>
      </c>
      <c r="AE612" s="17"/>
      <c r="AF612" s="17">
        <v>0.37811071765896198</v>
      </c>
      <c r="AG612" s="17">
        <v>0.279963869101092</v>
      </c>
      <c r="AH612" s="17">
        <v>0.34915089913832897</v>
      </c>
      <c r="AI612" s="17"/>
      <c r="AJ612" s="17">
        <v>0.35040765073925401</v>
      </c>
      <c r="AK612" s="17">
        <v>0.18331060368545499</v>
      </c>
      <c r="AL612" s="17">
        <v>0.34222635553293002</v>
      </c>
      <c r="AM612" s="17">
        <v>0.55395453518983795</v>
      </c>
      <c r="AN612" s="17">
        <v>0.43427588250808002</v>
      </c>
      <c r="AO612" s="17"/>
      <c r="AP612" s="17">
        <v>0.22389050991099499</v>
      </c>
      <c r="AQ612" s="17">
        <v>0.14264628853918901</v>
      </c>
      <c r="AR612" s="17">
        <v>0.37320675662793001</v>
      </c>
      <c r="AS612" s="17"/>
      <c r="AT612" s="17">
        <v>0.36488403203643499</v>
      </c>
      <c r="AU612" s="17">
        <v>0.308610471279754</v>
      </c>
      <c r="AV612" s="17">
        <v>0.32178518899531899</v>
      </c>
      <c r="AW612" s="17">
        <v>0.254746936020875</v>
      </c>
      <c r="AX612" s="17">
        <v>0.27406063626559002</v>
      </c>
      <c r="AY612" s="17"/>
      <c r="AZ612" s="17">
        <v>0.27749477792230898</v>
      </c>
      <c r="BA612" s="17">
        <v>0.33602906083941297</v>
      </c>
      <c r="BB612" s="17">
        <v>0.31047944982194797</v>
      </c>
      <c r="BC612" s="17">
        <v>0.38105240503674298</v>
      </c>
      <c r="BD612" s="17">
        <v>0.38378491733806702</v>
      </c>
      <c r="BE612" s="17"/>
      <c r="BF612" s="17">
        <v>0.38128397753899901</v>
      </c>
      <c r="BG612" s="17">
        <v>0.30250571256573699</v>
      </c>
      <c r="BH612" s="17">
        <v>0.31797692482874101</v>
      </c>
      <c r="BI612" s="17">
        <v>0.29080488445917901</v>
      </c>
      <c r="BJ612" s="17"/>
      <c r="BK612" s="17">
        <v>0.34996052483495199</v>
      </c>
      <c r="BL612" s="17">
        <v>0.37504656145654902</v>
      </c>
      <c r="BM612" s="17">
        <v>0.34542575872625297</v>
      </c>
      <c r="BN612" s="17">
        <v>0.30701455219739898</v>
      </c>
      <c r="BO612" s="17">
        <v>0.16555989125857001</v>
      </c>
      <c r="BP612" s="17"/>
      <c r="BQ612" s="17">
        <v>0.32195136241023098</v>
      </c>
      <c r="BR612" s="17">
        <v>0.325436662135346</v>
      </c>
      <c r="BS612" s="17"/>
      <c r="BT612" s="17">
        <v>0.36032978816783701</v>
      </c>
      <c r="BU612" s="17">
        <v>0.33012603838917798</v>
      </c>
      <c r="BV612" s="17">
        <v>0.34853558891930397</v>
      </c>
      <c r="BW612" s="17">
        <v>0.28890113720080302</v>
      </c>
      <c r="BX612" s="17">
        <v>0.251256325168977</v>
      </c>
      <c r="BY612" s="17">
        <v>0.29408030076861702</v>
      </c>
    </row>
    <row r="613" spans="2:77" x14ac:dyDescent="0.35">
      <c r="B613" t="s">
        <v>145</v>
      </c>
      <c r="C613" s="17">
        <v>5.7595270453835903E-2</v>
      </c>
      <c r="D613" s="17">
        <v>4.4343027897710802E-2</v>
      </c>
      <c r="E613" s="17">
        <v>7.0918052803365494E-2</v>
      </c>
      <c r="F613" s="17"/>
      <c r="G613" s="17">
        <v>6.9131763578521105E-2</v>
      </c>
      <c r="H613" s="17">
        <v>5.5425057816932903E-2</v>
      </c>
      <c r="I613" s="17">
        <v>6.17225311526413E-2</v>
      </c>
      <c r="J613" s="17">
        <v>6.1837679855180398E-2</v>
      </c>
      <c r="K613" s="17">
        <v>4.0023051772481701E-2</v>
      </c>
      <c r="L613" s="17">
        <v>5.6618158389996703E-2</v>
      </c>
      <c r="M613" s="17"/>
      <c r="N613" s="17">
        <v>4.5054804797310999E-2</v>
      </c>
      <c r="O613" s="17">
        <v>6.1066959671418897E-2</v>
      </c>
      <c r="P613" s="17">
        <v>5.8862206545076901E-2</v>
      </c>
      <c r="Q613" s="17">
        <v>6.6286155969024096E-2</v>
      </c>
      <c r="R613" s="17"/>
      <c r="S613" s="17">
        <v>5.0390632809995402E-2</v>
      </c>
      <c r="T613" s="17">
        <v>4.8061845927067803E-2</v>
      </c>
      <c r="U613" s="17">
        <v>6.0283879201985198E-2</v>
      </c>
      <c r="V613" s="17">
        <v>6.1948497548383601E-2</v>
      </c>
      <c r="W613" s="17">
        <v>5.8526690639392899E-2</v>
      </c>
      <c r="X613" s="17">
        <v>6.7419402350825594E-2</v>
      </c>
      <c r="Y613" s="17">
        <v>5.6229153300370198E-2</v>
      </c>
      <c r="Z613" s="17">
        <v>5.8254614576625098E-2</v>
      </c>
      <c r="AA613" s="17">
        <v>6.7432415170298493E-2</v>
      </c>
      <c r="AB613" s="17">
        <v>6.3317890438563507E-2</v>
      </c>
      <c r="AC613" s="17">
        <v>2.04216397843427E-2</v>
      </c>
      <c r="AD613" s="17">
        <v>9.2004782164791299E-2</v>
      </c>
      <c r="AE613" s="17"/>
      <c r="AF613" s="17">
        <v>4.5662983380211901E-2</v>
      </c>
      <c r="AG613" s="17">
        <v>5.1320503733043699E-2</v>
      </c>
      <c r="AH613" s="17">
        <v>8.1955387446558906E-2</v>
      </c>
      <c r="AI613" s="17"/>
      <c r="AJ613" s="17">
        <v>4.7059150249453501E-2</v>
      </c>
      <c r="AK613" s="17">
        <v>3.95135885090723E-2</v>
      </c>
      <c r="AL613" s="17">
        <v>3.8707529303283E-2</v>
      </c>
      <c r="AM613" s="17">
        <v>3.7684005065352202E-2</v>
      </c>
      <c r="AN613" s="17">
        <v>8.8107112068343596E-2</v>
      </c>
      <c r="AO613" s="17"/>
      <c r="AP613" s="17">
        <v>4.64270111618958E-2</v>
      </c>
      <c r="AQ613" s="17">
        <v>3.8402528368604298E-2</v>
      </c>
      <c r="AR613" s="17">
        <v>4.2444361673037299E-2</v>
      </c>
      <c r="AS613" s="17"/>
      <c r="AT613" s="17">
        <v>6.5167154754475404E-2</v>
      </c>
      <c r="AU613" s="17">
        <v>6.1455213112270098E-2</v>
      </c>
      <c r="AV613" s="17">
        <v>5.1522463086405998E-2</v>
      </c>
      <c r="AW613" s="17">
        <v>3.6897822150949902E-2</v>
      </c>
      <c r="AX613" s="17">
        <v>2.80838483511054E-2</v>
      </c>
      <c r="AY613" s="17"/>
      <c r="AZ613" s="17">
        <v>4.4798514811528099E-2</v>
      </c>
      <c r="BA613" s="17">
        <v>7.2754388916041801E-2</v>
      </c>
      <c r="BB613" s="17">
        <v>8.0840063923031405E-2</v>
      </c>
      <c r="BC613" s="17">
        <v>5.1569545607258203E-2</v>
      </c>
      <c r="BD613" s="17">
        <v>8.2385535230291504E-2</v>
      </c>
      <c r="BE613" s="17"/>
      <c r="BF613" s="17">
        <v>6.0573553657830903E-2</v>
      </c>
      <c r="BG613" s="17">
        <v>6.6928776273175297E-2</v>
      </c>
      <c r="BH613" s="17">
        <v>4.1535476254236099E-2</v>
      </c>
      <c r="BI613" s="17">
        <v>3.1685752117942598E-2</v>
      </c>
      <c r="BJ613" s="17"/>
      <c r="BK613" s="17">
        <v>4.6967424008436197E-2</v>
      </c>
      <c r="BL613" s="17">
        <v>6.6121226708939995E-2</v>
      </c>
      <c r="BM613" s="17">
        <v>5.87206115714375E-2</v>
      </c>
      <c r="BN613" s="17">
        <v>5.4979181684423402E-2</v>
      </c>
      <c r="BO613" s="17">
        <v>5.0791879176943902E-2</v>
      </c>
      <c r="BP613" s="17"/>
      <c r="BQ613" s="17">
        <v>5.1692471202626898E-2</v>
      </c>
      <c r="BR613" s="17">
        <v>6.5590134209045706E-2</v>
      </c>
      <c r="BS613" s="17"/>
      <c r="BT613" s="17">
        <v>5.4560308250721098E-2</v>
      </c>
      <c r="BU613" s="17">
        <v>5.8501793026704302E-2</v>
      </c>
      <c r="BV613" s="17">
        <v>6.9676004921229398E-2</v>
      </c>
      <c r="BW613" s="17">
        <v>4.4504802653520699E-2</v>
      </c>
      <c r="BX613" s="17">
        <v>4.7902440437108999E-2</v>
      </c>
      <c r="BY613" s="17">
        <v>0.124240226535808</v>
      </c>
    </row>
    <row r="614" spans="2:77"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row>
    <row r="615" spans="2:77" x14ac:dyDescent="0.35">
      <c r="B615" s="6" t="s">
        <v>299</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row>
    <row r="616" spans="2:77" x14ac:dyDescent="0.35">
      <c r="B616" s="24" t="s">
        <v>94</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row>
    <row r="617" spans="2:77" x14ac:dyDescent="0.35">
      <c r="B617" t="s">
        <v>292</v>
      </c>
      <c r="C617" s="17">
        <v>0.26657314662246301</v>
      </c>
      <c r="D617" s="17">
        <v>0.26959414212466398</v>
      </c>
      <c r="E617" s="17">
        <v>0.262786386834165</v>
      </c>
      <c r="F617" s="17"/>
      <c r="G617" s="17">
        <v>0.33938167227545302</v>
      </c>
      <c r="H617" s="17">
        <v>0.33963934476610602</v>
      </c>
      <c r="I617" s="17">
        <v>0.31597037662741401</v>
      </c>
      <c r="J617" s="17">
        <v>0.27783698280100799</v>
      </c>
      <c r="K617" s="17">
        <v>0.19936334296381</v>
      </c>
      <c r="L617" s="17">
        <v>0.15461917528790101</v>
      </c>
      <c r="M617" s="17"/>
      <c r="N617" s="17">
        <v>0.270337150281178</v>
      </c>
      <c r="O617" s="17">
        <v>0.27759979121513401</v>
      </c>
      <c r="P617" s="17">
        <v>0.25754956670538098</v>
      </c>
      <c r="Q617" s="17">
        <v>0.26074890210888801</v>
      </c>
      <c r="R617" s="17"/>
      <c r="S617" s="17">
        <v>0.26404736677597701</v>
      </c>
      <c r="T617" s="17">
        <v>0.23153304181880999</v>
      </c>
      <c r="U617" s="17">
        <v>0.23857999303265501</v>
      </c>
      <c r="V617" s="17">
        <v>0.18790142419573999</v>
      </c>
      <c r="W617" s="17">
        <v>0.27510635518772297</v>
      </c>
      <c r="X617" s="17">
        <v>0.30834182467530402</v>
      </c>
      <c r="Y617" s="17">
        <v>0.26162943003177902</v>
      </c>
      <c r="Z617" s="17">
        <v>0.35048551711438602</v>
      </c>
      <c r="AA617" s="17">
        <v>0.30395491467969599</v>
      </c>
      <c r="AB617" s="17">
        <v>0.31427961425376799</v>
      </c>
      <c r="AC617" s="17">
        <v>0.31449929034492102</v>
      </c>
      <c r="AD617" s="17">
        <v>0.13697182142786801</v>
      </c>
      <c r="AE617" s="17"/>
      <c r="AF617" s="17">
        <v>0.17877457580835299</v>
      </c>
      <c r="AG617" s="17">
        <v>0.33897468422009802</v>
      </c>
      <c r="AH617" s="17">
        <v>0.25171572326314801</v>
      </c>
      <c r="AI617" s="17"/>
      <c r="AJ617" s="17">
        <v>8.5262564667317894E-2</v>
      </c>
      <c r="AK617" s="17">
        <v>0.538396897707625</v>
      </c>
      <c r="AL617" s="17">
        <v>0.309413530764033</v>
      </c>
      <c r="AM617" s="17">
        <v>8.0970850093741303E-2</v>
      </c>
      <c r="AN617" s="17">
        <v>0.19081618051708499</v>
      </c>
      <c r="AO617" s="17"/>
      <c r="AP617" s="17">
        <v>3.3199188447239299E-2</v>
      </c>
      <c r="AQ617" s="17">
        <v>0.56125282421581701</v>
      </c>
      <c r="AR617" s="17">
        <v>0.229099351194783</v>
      </c>
      <c r="AS617" s="17"/>
      <c r="AT617" s="17">
        <v>0.23209047476939401</v>
      </c>
      <c r="AU617" s="17">
        <v>0.27161990802741798</v>
      </c>
      <c r="AV617" s="17">
        <v>0.29130932815579003</v>
      </c>
      <c r="AW617" s="17">
        <v>0.32831551509490198</v>
      </c>
      <c r="AX617" s="17">
        <v>0.303569322424107</v>
      </c>
      <c r="AY617" s="17"/>
      <c r="AZ617" s="17">
        <v>0.316038851145442</v>
      </c>
      <c r="BA617" s="17">
        <v>0.27428953453173899</v>
      </c>
      <c r="BB617" s="17">
        <v>0.241496482034291</v>
      </c>
      <c r="BC617" s="17">
        <v>0.14935625106799999</v>
      </c>
      <c r="BD617" s="17">
        <v>0.27892989192248502</v>
      </c>
      <c r="BE617" s="17"/>
      <c r="BF617" s="17">
        <v>0.26027945340759601</v>
      </c>
      <c r="BG617" s="17">
        <v>0.26698214457166802</v>
      </c>
      <c r="BH617" s="17">
        <v>0.28429167170674502</v>
      </c>
      <c r="BI617" s="17">
        <v>0.26778557270050402</v>
      </c>
      <c r="BJ617" s="17"/>
      <c r="BK617" s="17">
        <v>0.34528422565538502</v>
      </c>
      <c r="BL617" s="17">
        <v>0.31917675547583502</v>
      </c>
      <c r="BM617" s="17">
        <v>0.27062810642513602</v>
      </c>
      <c r="BN617" s="17">
        <v>0.239761083168577</v>
      </c>
      <c r="BO617" s="17">
        <v>0.22727173931636999</v>
      </c>
      <c r="BP617" s="17"/>
      <c r="BQ617" s="17">
        <v>0.26668741224675102</v>
      </c>
      <c r="BR617" s="17">
        <v>0.266418383084148</v>
      </c>
      <c r="BS617" s="17"/>
      <c r="BT617" s="17">
        <v>0.18601493772361899</v>
      </c>
      <c r="BU617" s="17">
        <v>0.31452838411110601</v>
      </c>
      <c r="BV617" s="17">
        <v>0.301808866351718</v>
      </c>
      <c r="BW617" s="17">
        <v>0.31050610357873598</v>
      </c>
      <c r="BX617" s="17">
        <v>0.32920387963534398</v>
      </c>
      <c r="BY617" s="17">
        <v>0.27936363244696399</v>
      </c>
    </row>
    <row r="618" spans="2:77" x14ac:dyDescent="0.35">
      <c r="B618" t="s">
        <v>293</v>
      </c>
      <c r="C618" s="17">
        <v>9.0171814777893794E-2</v>
      </c>
      <c r="D618" s="17">
        <v>0.10397187711465999</v>
      </c>
      <c r="E618" s="17">
        <v>7.6782464296258596E-2</v>
      </c>
      <c r="F618" s="17"/>
      <c r="G618" s="17">
        <v>0.14170906334248901</v>
      </c>
      <c r="H618" s="17">
        <v>0.13351743901096799</v>
      </c>
      <c r="I618" s="17">
        <v>9.5517473422395596E-2</v>
      </c>
      <c r="J618" s="17">
        <v>7.5073178575695398E-2</v>
      </c>
      <c r="K618" s="17">
        <v>4.9089776657856403E-2</v>
      </c>
      <c r="L618" s="17">
        <v>5.61430187117496E-2</v>
      </c>
      <c r="M618" s="17"/>
      <c r="N618" s="17">
        <v>9.0175103017440694E-2</v>
      </c>
      <c r="O618" s="17">
        <v>9.2614850738242202E-2</v>
      </c>
      <c r="P618" s="17">
        <v>9.5352677256848997E-2</v>
      </c>
      <c r="Q618" s="17">
        <v>8.2290338968247695E-2</v>
      </c>
      <c r="R618" s="17"/>
      <c r="S618" s="17">
        <v>0.13844240709469399</v>
      </c>
      <c r="T618" s="17">
        <v>7.92669676262375E-2</v>
      </c>
      <c r="U618" s="17">
        <v>7.2151705644460495E-2</v>
      </c>
      <c r="V618" s="17">
        <v>0.101944040977303</v>
      </c>
      <c r="W618" s="17">
        <v>8.4073014177780597E-2</v>
      </c>
      <c r="X618" s="17">
        <v>9.1250265133873701E-2</v>
      </c>
      <c r="Y618" s="17">
        <v>9.6278949774180597E-2</v>
      </c>
      <c r="Z618" s="17">
        <v>9.5645657838434595E-2</v>
      </c>
      <c r="AA618" s="17">
        <v>8.4306557164453302E-2</v>
      </c>
      <c r="AB618" s="17">
        <v>5.1242430433535303E-2</v>
      </c>
      <c r="AC618" s="17">
        <v>5.6171777360172599E-2</v>
      </c>
      <c r="AD618" s="17">
        <v>0.107371791974261</v>
      </c>
      <c r="AE618" s="17"/>
      <c r="AF618" s="17">
        <v>6.2377142508839099E-2</v>
      </c>
      <c r="AG618" s="17">
        <v>9.7382935834794099E-2</v>
      </c>
      <c r="AH618" s="17">
        <v>0.12420311379320501</v>
      </c>
      <c r="AI618" s="17"/>
      <c r="AJ618" s="17">
        <v>6.3626354415801695E-2</v>
      </c>
      <c r="AK618" s="17">
        <v>0.119911992489276</v>
      </c>
      <c r="AL618" s="17">
        <v>0.13435365242517</v>
      </c>
      <c r="AM618" s="17">
        <v>4.3891388559690603E-2</v>
      </c>
      <c r="AN618" s="17">
        <v>8.8906890591458093E-2</v>
      </c>
      <c r="AO618" s="17"/>
      <c r="AP618" s="17">
        <v>8.3964269235596994E-2</v>
      </c>
      <c r="AQ618" s="17">
        <v>0.12347645232231499</v>
      </c>
      <c r="AR618" s="17">
        <v>0.143867889330727</v>
      </c>
      <c r="AS618" s="17"/>
      <c r="AT618" s="17">
        <v>7.7236014834254907E-2</v>
      </c>
      <c r="AU618" s="17">
        <v>9.2959558254685895E-2</v>
      </c>
      <c r="AV618" s="17">
        <v>9.1183948631277906E-2</v>
      </c>
      <c r="AW618" s="17">
        <v>0.12364588219621001</v>
      </c>
      <c r="AX618" s="17">
        <v>0.123939200437577</v>
      </c>
      <c r="AY618" s="17"/>
      <c r="AZ618" s="17">
        <v>0.10678589008841401</v>
      </c>
      <c r="BA618" s="17">
        <v>0.105031387145529</v>
      </c>
      <c r="BB618" s="17">
        <v>0.11051828275874399</v>
      </c>
      <c r="BC618" s="17">
        <v>5.3489952225321998E-2</v>
      </c>
      <c r="BD618" s="17">
        <v>6.1633890212499598E-2</v>
      </c>
      <c r="BE618" s="17"/>
      <c r="BF618" s="17">
        <v>7.3777560453277796E-2</v>
      </c>
      <c r="BG618" s="17">
        <v>9.3926796454879197E-2</v>
      </c>
      <c r="BH618" s="17">
        <v>9.15107843251044E-2</v>
      </c>
      <c r="BI618" s="17">
        <v>0.106410078306995</v>
      </c>
      <c r="BJ618" s="17"/>
      <c r="BK618" s="17">
        <v>9.0643601539142304E-2</v>
      </c>
      <c r="BL618" s="17">
        <v>6.10865506151946E-2</v>
      </c>
      <c r="BM618" s="17">
        <v>8.7676268249399197E-2</v>
      </c>
      <c r="BN618" s="17">
        <v>9.6699608596898703E-2</v>
      </c>
      <c r="BO618" s="17">
        <v>0.134591916295419</v>
      </c>
      <c r="BP618" s="17"/>
      <c r="BQ618" s="17">
        <v>8.74188502461897E-2</v>
      </c>
      <c r="BR618" s="17">
        <v>9.3900482384096401E-2</v>
      </c>
      <c r="BS618" s="17"/>
      <c r="BT618" s="17">
        <v>7.8352671841785598E-2</v>
      </c>
      <c r="BU618" s="17">
        <v>8.6401365424076407E-2</v>
      </c>
      <c r="BV618" s="17">
        <v>9.6408606342718098E-2</v>
      </c>
      <c r="BW618" s="17">
        <v>0.10452896987775501</v>
      </c>
      <c r="BX618" s="17">
        <v>0.111247592027038</v>
      </c>
      <c r="BY618" s="17">
        <v>8.4875907923383606E-2</v>
      </c>
    </row>
    <row r="619" spans="2:77" x14ac:dyDescent="0.35">
      <c r="B619" t="s">
        <v>294</v>
      </c>
      <c r="C619" s="17">
        <v>0.23827403074109399</v>
      </c>
      <c r="D619" s="17">
        <v>0.261106247524938</v>
      </c>
      <c r="E619" s="17">
        <v>0.21693828137509699</v>
      </c>
      <c r="F619" s="17"/>
      <c r="G619" s="17">
        <v>0.153219017124225</v>
      </c>
      <c r="H619" s="17">
        <v>0.166459186259929</v>
      </c>
      <c r="I619" s="17">
        <v>0.18830379912511699</v>
      </c>
      <c r="J619" s="17">
        <v>0.21243025229835499</v>
      </c>
      <c r="K619" s="17">
        <v>0.28847503277499797</v>
      </c>
      <c r="L619" s="17">
        <v>0.381066587095024</v>
      </c>
      <c r="M619" s="17"/>
      <c r="N619" s="17">
        <v>0.28563011730041299</v>
      </c>
      <c r="O619" s="17">
        <v>0.230369025692017</v>
      </c>
      <c r="P619" s="17">
        <v>0.25082491982180899</v>
      </c>
      <c r="Q619" s="17">
        <v>0.18332929028845699</v>
      </c>
      <c r="R619" s="17"/>
      <c r="S619" s="17">
        <v>0.26916545515752799</v>
      </c>
      <c r="T619" s="17">
        <v>0.26516518526454902</v>
      </c>
      <c r="U619" s="17">
        <v>0.236347893986212</v>
      </c>
      <c r="V619" s="17">
        <v>0.271938906080474</v>
      </c>
      <c r="W619" s="17">
        <v>0.24748715778352601</v>
      </c>
      <c r="X619" s="17">
        <v>0.26003684165413699</v>
      </c>
      <c r="Y619" s="17">
        <v>0.24267346097128201</v>
      </c>
      <c r="Z619" s="17">
        <v>0.22270850072671999</v>
      </c>
      <c r="AA619" s="17">
        <v>0.22284332475423799</v>
      </c>
      <c r="AB619" s="17">
        <v>0.133223734224583</v>
      </c>
      <c r="AC619" s="17">
        <v>0.23077381765611801</v>
      </c>
      <c r="AD619" s="17">
        <v>0.18815829449314</v>
      </c>
      <c r="AE619" s="17"/>
      <c r="AF619" s="17">
        <v>0.339966390804049</v>
      </c>
      <c r="AG619" s="17">
        <v>0.20210257731598899</v>
      </c>
      <c r="AH619" s="17">
        <v>0.133645239257564</v>
      </c>
      <c r="AI619" s="17"/>
      <c r="AJ619" s="17">
        <v>0.49710734715367599</v>
      </c>
      <c r="AK619" s="17">
        <v>6.2975020239742802E-2</v>
      </c>
      <c r="AL619" s="17">
        <v>0.17810498849499101</v>
      </c>
      <c r="AM619" s="17">
        <v>0.24310761590227201</v>
      </c>
      <c r="AN619" s="17">
        <v>0.108828165886972</v>
      </c>
      <c r="AO619" s="17"/>
      <c r="AP619" s="17">
        <v>0.68113953239946601</v>
      </c>
      <c r="AQ619" s="17">
        <v>5.4329489542084199E-2</v>
      </c>
      <c r="AR619" s="17">
        <v>0.17264313352215299</v>
      </c>
      <c r="AS619" s="17"/>
      <c r="AT619" s="17">
        <v>0.239355162420572</v>
      </c>
      <c r="AU619" s="17">
        <v>0.22364495618685601</v>
      </c>
      <c r="AV619" s="17">
        <v>0.224312431785229</v>
      </c>
      <c r="AW619" s="17">
        <v>0.247786714457779</v>
      </c>
      <c r="AX619" s="17">
        <v>0.217032137589173</v>
      </c>
      <c r="AY619" s="17"/>
      <c r="AZ619" s="17">
        <v>0.217367861006768</v>
      </c>
      <c r="BA619" s="17">
        <v>0.19023247181934599</v>
      </c>
      <c r="BB619" s="17">
        <v>0.18425102192432199</v>
      </c>
      <c r="BC619" s="17">
        <v>0.38559936625868302</v>
      </c>
      <c r="BD619" s="17">
        <v>0.157627178344838</v>
      </c>
      <c r="BE619" s="17"/>
      <c r="BF619" s="17">
        <v>0.18536666679640901</v>
      </c>
      <c r="BG619" s="17">
        <v>0.244636903889385</v>
      </c>
      <c r="BH619" s="17">
        <v>0.24118994441280001</v>
      </c>
      <c r="BI619" s="17">
        <v>0.297923774256452</v>
      </c>
      <c r="BJ619" s="17"/>
      <c r="BK619" s="17">
        <v>0.11869504749743599</v>
      </c>
      <c r="BL619" s="17">
        <v>0.139011395060749</v>
      </c>
      <c r="BM619" s="17">
        <v>0.208587596224594</v>
      </c>
      <c r="BN619" s="17">
        <v>0.29077174121167698</v>
      </c>
      <c r="BO619" s="17">
        <v>0.40362800560637302</v>
      </c>
      <c r="BP619" s="17"/>
      <c r="BQ619" s="17">
        <v>0.25249445487803501</v>
      </c>
      <c r="BR619" s="17">
        <v>0.21901361738842001</v>
      </c>
      <c r="BS619" s="17"/>
      <c r="BT619" s="17">
        <v>0.33250886576122601</v>
      </c>
      <c r="BU619" s="17">
        <v>0.20217279651978801</v>
      </c>
      <c r="BV619" s="17">
        <v>0.148279196262634</v>
      </c>
      <c r="BW619" s="17">
        <v>0.187149139272972</v>
      </c>
      <c r="BX619" s="17">
        <v>0.17753227589911899</v>
      </c>
      <c r="BY619" s="17">
        <v>0.15102628207044899</v>
      </c>
    </row>
    <row r="620" spans="2:77" x14ac:dyDescent="0.35">
      <c r="B620" t="s">
        <v>295</v>
      </c>
      <c r="C620" s="17">
        <v>0.33030636698695898</v>
      </c>
      <c r="D620" s="17">
        <v>0.307281326506745</v>
      </c>
      <c r="E620" s="17">
        <v>0.35312956313720201</v>
      </c>
      <c r="F620" s="17"/>
      <c r="G620" s="17">
        <v>0.26396591931264701</v>
      </c>
      <c r="H620" s="17">
        <v>0.29172573469023999</v>
      </c>
      <c r="I620" s="17">
        <v>0.33461142403993499</v>
      </c>
      <c r="J620" s="17">
        <v>0.35479535955730801</v>
      </c>
      <c r="K620" s="17">
        <v>0.391105570019191</v>
      </c>
      <c r="L620" s="17">
        <v>0.34169597744683</v>
      </c>
      <c r="M620" s="17"/>
      <c r="N620" s="17">
        <v>0.29446216447276902</v>
      </c>
      <c r="O620" s="17">
        <v>0.32612793989956401</v>
      </c>
      <c r="P620" s="17">
        <v>0.32209725026976399</v>
      </c>
      <c r="Q620" s="17">
        <v>0.37950727145086</v>
      </c>
      <c r="R620" s="17"/>
      <c r="S620" s="17">
        <v>0.26212046206633499</v>
      </c>
      <c r="T620" s="17">
        <v>0.35747234104047598</v>
      </c>
      <c r="U620" s="17">
        <v>0.36839822375506698</v>
      </c>
      <c r="V620" s="17">
        <v>0.35739581918464403</v>
      </c>
      <c r="W620" s="17">
        <v>0.32889349650597699</v>
      </c>
      <c r="X620" s="17">
        <v>0.25977661981016098</v>
      </c>
      <c r="Y620" s="17">
        <v>0.33553994447494201</v>
      </c>
      <c r="Z620" s="17">
        <v>0.24012214319195299</v>
      </c>
      <c r="AA620" s="17">
        <v>0.30901255194638899</v>
      </c>
      <c r="AB620" s="17">
        <v>0.43175334597446702</v>
      </c>
      <c r="AC620" s="17">
        <v>0.34382497112708199</v>
      </c>
      <c r="AD620" s="17">
        <v>0.42004250420938999</v>
      </c>
      <c r="AE620" s="17"/>
      <c r="AF620" s="17">
        <v>0.363488503583556</v>
      </c>
      <c r="AG620" s="17">
        <v>0.29718617318149598</v>
      </c>
      <c r="AH620" s="17">
        <v>0.36152821471996999</v>
      </c>
      <c r="AI620" s="17"/>
      <c r="AJ620" s="17">
        <v>0.305620630642711</v>
      </c>
      <c r="AK620" s="17">
        <v>0.22179213059278899</v>
      </c>
      <c r="AL620" s="17">
        <v>0.34031899855244901</v>
      </c>
      <c r="AM620" s="17">
        <v>0.545909376306426</v>
      </c>
      <c r="AN620" s="17">
        <v>0.462242536795472</v>
      </c>
      <c r="AO620" s="17"/>
      <c r="AP620" s="17">
        <v>0.172680280118579</v>
      </c>
      <c r="AQ620" s="17">
        <v>0.19178266463673099</v>
      </c>
      <c r="AR620" s="17">
        <v>0.41169915561164599</v>
      </c>
      <c r="AS620" s="17"/>
      <c r="AT620" s="17">
        <v>0.34729338523273001</v>
      </c>
      <c r="AU620" s="17">
        <v>0.341744101546955</v>
      </c>
      <c r="AV620" s="17">
        <v>0.331986288028631</v>
      </c>
      <c r="AW620" s="17">
        <v>0.26681501494545001</v>
      </c>
      <c r="AX620" s="17">
        <v>0.301383547101291</v>
      </c>
      <c r="AY620" s="17"/>
      <c r="AZ620" s="17">
        <v>0.30918707807093498</v>
      </c>
      <c r="BA620" s="17">
        <v>0.32770419501108899</v>
      </c>
      <c r="BB620" s="17">
        <v>0.32340085749466102</v>
      </c>
      <c r="BC620" s="17">
        <v>0.34528126569447798</v>
      </c>
      <c r="BD620" s="17">
        <v>0.38825209174304298</v>
      </c>
      <c r="BE620" s="17"/>
      <c r="BF620" s="17">
        <v>0.39559625801432302</v>
      </c>
      <c r="BG620" s="17">
        <v>0.30802665043854099</v>
      </c>
      <c r="BH620" s="17">
        <v>0.33202243919517299</v>
      </c>
      <c r="BI620" s="17">
        <v>0.28665645411843499</v>
      </c>
      <c r="BJ620" s="17"/>
      <c r="BK620" s="17">
        <v>0.36956758583744598</v>
      </c>
      <c r="BL620" s="17">
        <v>0.38390400339160702</v>
      </c>
      <c r="BM620" s="17">
        <v>0.35419401527429001</v>
      </c>
      <c r="BN620" s="17">
        <v>0.30558018755940902</v>
      </c>
      <c r="BO620" s="17">
        <v>0.19388138624471199</v>
      </c>
      <c r="BP620" s="17"/>
      <c r="BQ620" s="17">
        <v>0.32747403840658101</v>
      </c>
      <c r="BR620" s="17">
        <v>0.33414252677258399</v>
      </c>
      <c r="BS620" s="17"/>
      <c r="BT620" s="17">
        <v>0.336212100791278</v>
      </c>
      <c r="BU620" s="17">
        <v>0.33180123921716898</v>
      </c>
      <c r="BV620" s="17">
        <v>0.33931604869105902</v>
      </c>
      <c r="BW620" s="17">
        <v>0.32098250324108402</v>
      </c>
      <c r="BX620" s="17">
        <v>0.31585777077955102</v>
      </c>
      <c r="BY620" s="17">
        <v>0.33518305904943102</v>
      </c>
    </row>
    <row r="621" spans="2:77" x14ac:dyDescent="0.35">
      <c r="B621" t="s">
        <v>145</v>
      </c>
      <c r="C621" s="17">
        <v>7.4674640871589704E-2</v>
      </c>
      <c r="D621" s="17">
        <v>5.8046406728993298E-2</v>
      </c>
      <c r="E621" s="17">
        <v>9.0363304357277394E-2</v>
      </c>
      <c r="F621" s="17"/>
      <c r="G621" s="17">
        <v>0.101724327945186</v>
      </c>
      <c r="H621" s="17">
        <v>6.86582952727567E-2</v>
      </c>
      <c r="I621" s="17">
        <v>6.5596926785138995E-2</v>
      </c>
      <c r="J621" s="17">
        <v>7.9864226767632995E-2</v>
      </c>
      <c r="K621" s="17">
        <v>7.1966277584145005E-2</v>
      </c>
      <c r="L621" s="17">
        <v>6.6475241458495302E-2</v>
      </c>
      <c r="M621" s="17"/>
      <c r="N621" s="17">
        <v>5.93954649281987E-2</v>
      </c>
      <c r="O621" s="17">
        <v>7.3288392455042706E-2</v>
      </c>
      <c r="P621" s="17">
        <v>7.4175585946197498E-2</v>
      </c>
      <c r="Q621" s="17">
        <v>9.4124197183546796E-2</v>
      </c>
      <c r="R621" s="17"/>
      <c r="S621" s="17">
        <v>6.62243089054671E-2</v>
      </c>
      <c r="T621" s="17">
        <v>6.6562464249927594E-2</v>
      </c>
      <c r="U621" s="17">
        <v>8.4522183581605195E-2</v>
      </c>
      <c r="V621" s="17">
        <v>8.0819809561838804E-2</v>
      </c>
      <c r="W621" s="17">
        <v>6.4439976344993696E-2</v>
      </c>
      <c r="X621" s="17">
        <v>8.0594448726525006E-2</v>
      </c>
      <c r="Y621" s="17">
        <v>6.3878214747816395E-2</v>
      </c>
      <c r="Z621" s="17">
        <v>9.1038181128506604E-2</v>
      </c>
      <c r="AA621" s="17">
        <v>7.9882651455224399E-2</v>
      </c>
      <c r="AB621" s="17">
        <v>6.9500875113646401E-2</v>
      </c>
      <c r="AC621" s="17">
        <v>5.47301435117067E-2</v>
      </c>
      <c r="AD621" s="17">
        <v>0.14745558789534099</v>
      </c>
      <c r="AE621" s="17"/>
      <c r="AF621" s="17">
        <v>5.5393387295202698E-2</v>
      </c>
      <c r="AG621" s="17">
        <v>6.43536294476241E-2</v>
      </c>
      <c r="AH621" s="17">
        <v>0.128907708966113</v>
      </c>
      <c r="AI621" s="17"/>
      <c r="AJ621" s="17">
        <v>4.83831031204933E-2</v>
      </c>
      <c r="AK621" s="17">
        <v>5.6923958970567803E-2</v>
      </c>
      <c r="AL621" s="17">
        <v>3.7808829763356699E-2</v>
      </c>
      <c r="AM621" s="17">
        <v>8.6120769137870104E-2</v>
      </c>
      <c r="AN621" s="17">
        <v>0.149206226209013</v>
      </c>
      <c r="AO621" s="17"/>
      <c r="AP621" s="17">
        <v>2.9016729799119099E-2</v>
      </c>
      <c r="AQ621" s="17">
        <v>6.9158569283053695E-2</v>
      </c>
      <c r="AR621" s="17">
        <v>4.2690470340691601E-2</v>
      </c>
      <c r="AS621" s="17"/>
      <c r="AT621" s="17">
        <v>0.104024962743049</v>
      </c>
      <c r="AU621" s="17">
        <v>7.0031475984085406E-2</v>
      </c>
      <c r="AV621" s="17">
        <v>6.1208003399072203E-2</v>
      </c>
      <c r="AW621" s="17">
        <v>3.3436873305659497E-2</v>
      </c>
      <c r="AX621" s="17">
        <v>5.4075792447852003E-2</v>
      </c>
      <c r="AY621" s="17"/>
      <c r="AZ621" s="17">
        <v>5.06203196884406E-2</v>
      </c>
      <c r="BA621" s="17">
        <v>0.102742411492297</v>
      </c>
      <c r="BB621" s="17">
        <v>0.14033335578798201</v>
      </c>
      <c r="BC621" s="17">
        <v>6.62731647535168E-2</v>
      </c>
      <c r="BD621" s="17">
        <v>0.113556947777135</v>
      </c>
      <c r="BE621" s="17"/>
      <c r="BF621" s="17">
        <v>8.49800613283931E-2</v>
      </c>
      <c r="BG621" s="17">
        <v>8.6427504645526704E-2</v>
      </c>
      <c r="BH621" s="17">
        <v>5.0985160360177403E-2</v>
      </c>
      <c r="BI621" s="17">
        <v>4.1224120617614601E-2</v>
      </c>
      <c r="BJ621" s="17"/>
      <c r="BK621" s="17">
        <v>7.5809539470591297E-2</v>
      </c>
      <c r="BL621" s="17">
        <v>9.6821295456615206E-2</v>
      </c>
      <c r="BM621" s="17">
        <v>7.8914013826580795E-2</v>
      </c>
      <c r="BN621" s="17">
        <v>6.7187379463439501E-2</v>
      </c>
      <c r="BO621" s="17">
        <v>4.0626952537125401E-2</v>
      </c>
      <c r="BP621" s="17"/>
      <c r="BQ621" s="17">
        <v>6.5925244222442794E-2</v>
      </c>
      <c r="BR621" s="17">
        <v>8.65249903707518E-2</v>
      </c>
      <c r="BS621" s="17"/>
      <c r="BT621" s="17">
        <v>6.6911423882090898E-2</v>
      </c>
      <c r="BU621" s="17">
        <v>6.5096214727860605E-2</v>
      </c>
      <c r="BV621" s="17">
        <v>0.11418728235187101</v>
      </c>
      <c r="BW621" s="17">
        <v>7.6833284029452803E-2</v>
      </c>
      <c r="BX621" s="17">
        <v>6.6158481658948096E-2</v>
      </c>
      <c r="BY621" s="17">
        <v>0.14955111850977201</v>
      </c>
    </row>
    <row r="622" spans="2:77" x14ac:dyDescent="0.35">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row>
    <row r="623" spans="2:77" x14ac:dyDescent="0.35">
      <c r="B623" s="6" t="s">
        <v>300</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row>
    <row r="624" spans="2:77" x14ac:dyDescent="0.35">
      <c r="B624" s="24" t="s">
        <v>94</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row>
    <row r="625" spans="2:77" x14ac:dyDescent="0.35">
      <c r="B625" t="s">
        <v>292</v>
      </c>
      <c r="C625" s="17">
        <v>0.27129780564161998</v>
      </c>
      <c r="D625" s="17">
        <v>0.273961845028377</v>
      </c>
      <c r="E625" s="17">
        <v>0.26888345551720899</v>
      </c>
      <c r="F625" s="17"/>
      <c r="G625" s="17">
        <v>0.36210048613449097</v>
      </c>
      <c r="H625" s="17">
        <v>0.33446235144414899</v>
      </c>
      <c r="I625" s="17">
        <v>0.33175652602125699</v>
      </c>
      <c r="J625" s="17">
        <v>0.29378780430231799</v>
      </c>
      <c r="K625" s="17">
        <v>0.18893068236150001</v>
      </c>
      <c r="L625" s="17">
        <v>0.147414260888829</v>
      </c>
      <c r="M625" s="17"/>
      <c r="N625" s="17">
        <v>0.28325732498806599</v>
      </c>
      <c r="O625" s="17">
        <v>0.27984783288911602</v>
      </c>
      <c r="P625" s="17">
        <v>0.24937232253212599</v>
      </c>
      <c r="Q625" s="17">
        <v>0.2706210181691</v>
      </c>
      <c r="R625" s="17"/>
      <c r="S625" s="17">
        <v>0.276643870043002</v>
      </c>
      <c r="T625" s="17">
        <v>0.25240674411943798</v>
      </c>
      <c r="U625" s="17">
        <v>0.20696462658262299</v>
      </c>
      <c r="V625" s="17">
        <v>0.19212429214319099</v>
      </c>
      <c r="W625" s="17">
        <v>0.28053928087987601</v>
      </c>
      <c r="X625" s="17">
        <v>0.29951078657549501</v>
      </c>
      <c r="Y625" s="17">
        <v>0.24469836326314601</v>
      </c>
      <c r="Z625" s="17">
        <v>0.348245258185993</v>
      </c>
      <c r="AA625" s="17">
        <v>0.30065353727959498</v>
      </c>
      <c r="AB625" s="17">
        <v>0.315777183983108</v>
      </c>
      <c r="AC625" s="17">
        <v>0.35223423074412702</v>
      </c>
      <c r="AD625" s="17">
        <v>0.22403620922671399</v>
      </c>
      <c r="AE625" s="17"/>
      <c r="AF625" s="17">
        <v>0.174645910290813</v>
      </c>
      <c r="AG625" s="17">
        <v>0.34280012762762901</v>
      </c>
      <c r="AH625" s="17">
        <v>0.27831677996005</v>
      </c>
      <c r="AI625" s="17"/>
      <c r="AJ625" s="17">
        <v>8.5878958294332106E-2</v>
      </c>
      <c r="AK625" s="17">
        <v>0.54230866783088705</v>
      </c>
      <c r="AL625" s="17">
        <v>0.26908917591512799</v>
      </c>
      <c r="AM625" s="17">
        <v>0.10022289506959001</v>
      </c>
      <c r="AN625" s="17">
        <v>0.20426770519387299</v>
      </c>
      <c r="AO625" s="17"/>
      <c r="AP625" s="17">
        <v>4.3391950099475503E-2</v>
      </c>
      <c r="AQ625" s="17">
        <v>0.56099790876632405</v>
      </c>
      <c r="AR625" s="17">
        <v>0.21882328107000701</v>
      </c>
      <c r="AS625" s="17"/>
      <c r="AT625" s="17">
        <v>0.238777444977229</v>
      </c>
      <c r="AU625" s="17">
        <v>0.28103430024044701</v>
      </c>
      <c r="AV625" s="17">
        <v>0.28773322521740002</v>
      </c>
      <c r="AW625" s="17">
        <v>0.31461549168559699</v>
      </c>
      <c r="AX625" s="17">
        <v>0.38917300226364898</v>
      </c>
      <c r="AY625" s="17"/>
      <c r="AZ625" s="17">
        <v>0.32614306456860997</v>
      </c>
      <c r="BA625" s="17">
        <v>0.27939290951089102</v>
      </c>
      <c r="BB625" s="17">
        <v>0.28874797521078199</v>
      </c>
      <c r="BC625" s="17">
        <v>0.143189264451172</v>
      </c>
      <c r="BD625" s="17">
        <v>0.264008920498008</v>
      </c>
      <c r="BE625" s="17"/>
      <c r="BF625" s="17">
        <v>0.27600682757866501</v>
      </c>
      <c r="BG625" s="17">
        <v>0.26794750665557099</v>
      </c>
      <c r="BH625" s="17">
        <v>0.291272970691276</v>
      </c>
      <c r="BI625" s="17">
        <v>0.27193575404284198</v>
      </c>
      <c r="BJ625" s="17"/>
      <c r="BK625" s="17">
        <v>0.37773052402227297</v>
      </c>
      <c r="BL625" s="17">
        <v>0.31469375034922997</v>
      </c>
      <c r="BM625" s="17">
        <v>0.268757331965498</v>
      </c>
      <c r="BN625" s="17">
        <v>0.246593220262213</v>
      </c>
      <c r="BO625" s="17">
        <v>0.26334052384001</v>
      </c>
      <c r="BP625" s="17"/>
      <c r="BQ625" s="17">
        <v>0.27146044447661599</v>
      </c>
      <c r="BR625" s="17">
        <v>0.271077524505203</v>
      </c>
      <c r="BS625" s="17"/>
      <c r="BT625" s="17">
        <v>0.18590158064648901</v>
      </c>
      <c r="BU625" s="17">
        <v>0.30665937715775599</v>
      </c>
      <c r="BV625" s="17">
        <v>0.31538044818425498</v>
      </c>
      <c r="BW625" s="17">
        <v>0.343061712043495</v>
      </c>
      <c r="BX625" s="17">
        <v>0.33432972738893302</v>
      </c>
      <c r="BY625" s="17">
        <v>0.36018741271170401</v>
      </c>
    </row>
    <row r="626" spans="2:77" x14ac:dyDescent="0.35">
      <c r="B626" t="s">
        <v>293</v>
      </c>
      <c r="C626" s="17">
        <v>9.2865816564633594E-2</v>
      </c>
      <c r="D626" s="17">
        <v>0.105987830115892</v>
      </c>
      <c r="E626" s="17">
        <v>8.0100392156593703E-2</v>
      </c>
      <c r="F626" s="17"/>
      <c r="G626" s="17">
        <v>0.124951686262444</v>
      </c>
      <c r="H626" s="17">
        <v>0.148958599350102</v>
      </c>
      <c r="I626" s="17">
        <v>9.2061575789898598E-2</v>
      </c>
      <c r="J626" s="17">
        <v>7.7916337652119694E-2</v>
      </c>
      <c r="K626" s="17">
        <v>5.97223877639802E-2</v>
      </c>
      <c r="L626" s="17">
        <v>6.1020848388392598E-2</v>
      </c>
      <c r="M626" s="17"/>
      <c r="N626" s="17">
        <v>9.32524370360681E-2</v>
      </c>
      <c r="O626" s="17">
        <v>9.1248872575739201E-2</v>
      </c>
      <c r="P626" s="17">
        <v>0.104386797658909</v>
      </c>
      <c r="Q626" s="17">
        <v>8.5286678654634102E-2</v>
      </c>
      <c r="R626" s="17"/>
      <c r="S626" s="17">
        <v>0.14287777342663099</v>
      </c>
      <c r="T626" s="17">
        <v>6.5785494269403E-2</v>
      </c>
      <c r="U626" s="17">
        <v>8.7576599319610399E-2</v>
      </c>
      <c r="V626" s="17">
        <v>9.7902374002836107E-2</v>
      </c>
      <c r="W626" s="17">
        <v>9.8813647626576101E-2</v>
      </c>
      <c r="X626" s="17">
        <v>9.3653632621987407E-2</v>
      </c>
      <c r="Y626" s="17">
        <v>9.9350040554508898E-2</v>
      </c>
      <c r="Z626" s="17">
        <v>8.2869783676082401E-2</v>
      </c>
      <c r="AA626" s="17">
        <v>9.1184354355818495E-2</v>
      </c>
      <c r="AB626" s="17">
        <v>7.2078278539472601E-2</v>
      </c>
      <c r="AC626" s="17">
        <v>5.7138510007731201E-2</v>
      </c>
      <c r="AD626" s="17">
        <v>8.3565023245372599E-2</v>
      </c>
      <c r="AE626" s="17"/>
      <c r="AF626" s="17">
        <v>7.3075151736660293E-2</v>
      </c>
      <c r="AG626" s="17">
        <v>0.100695043649106</v>
      </c>
      <c r="AH626" s="17">
        <v>0.115305581312051</v>
      </c>
      <c r="AI626" s="17"/>
      <c r="AJ626" s="17">
        <v>7.2139286622918505E-2</v>
      </c>
      <c r="AK626" s="17">
        <v>0.116252333272962</v>
      </c>
      <c r="AL626" s="17">
        <v>0.166502134763336</v>
      </c>
      <c r="AM626" s="17">
        <v>7.3492894521312205E-2</v>
      </c>
      <c r="AN626" s="17">
        <v>8.4896462326750105E-2</v>
      </c>
      <c r="AO626" s="17"/>
      <c r="AP626" s="17">
        <v>8.8782234234416793E-2</v>
      </c>
      <c r="AQ626" s="17">
        <v>0.12751408981102599</v>
      </c>
      <c r="AR626" s="17">
        <v>0.13311609644226199</v>
      </c>
      <c r="AS626" s="17"/>
      <c r="AT626" s="17">
        <v>7.3146777580037195E-2</v>
      </c>
      <c r="AU626" s="17">
        <v>0.100734818622617</v>
      </c>
      <c r="AV626" s="17">
        <v>0.105416903652665</v>
      </c>
      <c r="AW626" s="17">
        <v>0.128831189510973</v>
      </c>
      <c r="AX626" s="17">
        <v>7.6023434852369606E-2</v>
      </c>
      <c r="AY626" s="17"/>
      <c r="AZ626" s="17">
        <v>0.106790021701203</v>
      </c>
      <c r="BA626" s="17">
        <v>0.101263819196343</v>
      </c>
      <c r="BB626" s="17">
        <v>0.12156549249486</v>
      </c>
      <c r="BC626" s="17">
        <v>5.8747635185897401E-2</v>
      </c>
      <c r="BD626" s="17">
        <v>7.8606023740172004E-2</v>
      </c>
      <c r="BE626" s="17"/>
      <c r="BF626" s="17">
        <v>8.17512149798095E-2</v>
      </c>
      <c r="BG626" s="17">
        <v>9.9530258514248904E-2</v>
      </c>
      <c r="BH626" s="17">
        <v>8.3568732377722901E-2</v>
      </c>
      <c r="BI626" s="17">
        <v>0.111801188575988</v>
      </c>
      <c r="BJ626" s="17"/>
      <c r="BK626" s="17">
        <v>7.0596546664000198E-2</v>
      </c>
      <c r="BL626" s="17">
        <v>7.0399868600573096E-2</v>
      </c>
      <c r="BM626" s="17">
        <v>9.6361904229235601E-2</v>
      </c>
      <c r="BN626" s="17">
        <v>9.4513028051888007E-2</v>
      </c>
      <c r="BO626" s="17">
        <v>0.12632950449805</v>
      </c>
      <c r="BP626" s="17"/>
      <c r="BQ626" s="17">
        <v>9.0100629575380203E-2</v>
      </c>
      <c r="BR626" s="17">
        <v>9.6611038500180796E-2</v>
      </c>
      <c r="BS626" s="17"/>
      <c r="BT626" s="17">
        <v>8.2254783456829503E-2</v>
      </c>
      <c r="BU626" s="17">
        <v>8.8507427689221804E-2</v>
      </c>
      <c r="BV626" s="17">
        <v>0.100497762570503</v>
      </c>
      <c r="BW626" s="17">
        <v>0.11080339168709299</v>
      </c>
      <c r="BX626" s="17">
        <v>0.11508871117928</v>
      </c>
      <c r="BY626" s="17">
        <v>5.8460560865888203E-2</v>
      </c>
    </row>
    <row r="627" spans="2:77" x14ac:dyDescent="0.35">
      <c r="B627" t="s">
        <v>294</v>
      </c>
      <c r="C627" s="17">
        <v>0.23361797861177799</v>
      </c>
      <c r="D627" s="17">
        <v>0.26107411219867899</v>
      </c>
      <c r="E627" s="17">
        <v>0.20725138404406601</v>
      </c>
      <c r="F627" s="17"/>
      <c r="G627" s="17">
        <v>0.142294468112725</v>
      </c>
      <c r="H627" s="17">
        <v>0.154368794664414</v>
      </c>
      <c r="I627" s="17">
        <v>0.18095470482116199</v>
      </c>
      <c r="J627" s="17">
        <v>0.21326767661944701</v>
      </c>
      <c r="K627" s="17">
        <v>0.284497185680464</v>
      </c>
      <c r="L627" s="17">
        <v>0.38386688675459801</v>
      </c>
      <c r="M627" s="17"/>
      <c r="N627" s="17">
        <v>0.27742516237639497</v>
      </c>
      <c r="O627" s="17">
        <v>0.227216796941071</v>
      </c>
      <c r="P627" s="17">
        <v>0.23608997625672201</v>
      </c>
      <c r="Q627" s="17">
        <v>0.188665169280648</v>
      </c>
      <c r="R627" s="17"/>
      <c r="S627" s="17">
        <v>0.232894592715091</v>
      </c>
      <c r="T627" s="17">
        <v>0.26569842771860502</v>
      </c>
      <c r="U627" s="17">
        <v>0.26558201531683501</v>
      </c>
      <c r="V627" s="17">
        <v>0.26583505571586602</v>
      </c>
      <c r="W627" s="17">
        <v>0.23672164817628399</v>
      </c>
      <c r="X627" s="17">
        <v>0.256332716337482</v>
      </c>
      <c r="Y627" s="17">
        <v>0.24282412479710799</v>
      </c>
      <c r="Z627" s="17">
        <v>0.209930122622566</v>
      </c>
      <c r="AA627" s="17">
        <v>0.230817159284219</v>
      </c>
      <c r="AB627" s="17">
        <v>0.12795625276936701</v>
      </c>
      <c r="AC627" s="17">
        <v>0.215102369788613</v>
      </c>
      <c r="AD627" s="17">
        <v>0.20567268989936899</v>
      </c>
      <c r="AE627" s="17"/>
      <c r="AF627" s="17">
        <v>0.33554244045985598</v>
      </c>
      <c r="AG627" s="17">
        <v>0.19875635850256501</v>
      </c>
      <c r="AH627" s="17">
        <v>0.138159233545846</v>
      </c>
      <c r="AI627" s="17"/>
      <c r="AJ627" s="17">
        <v>0.49435553197208798</v>
      </c>
      <c r="AK627" s="17">
        <v>5.8011648780191397E-2</v>
      </c>
      <c r="AL627" s="17">
        <v>0.15194074795472601</v>
      </c>
      <c r="AM627" s="17">
        <v>0.21577952426431199</v>
      </c>
      <c r="AN627" s="17">
        <v>0.115304837641568</v>
      </c>
      <c r="AO627" s="17"/>
      <c r="AP627" s="17">
        <v>0.66570118604942896</v>
      </c>
      <c r="AQ627" s="17">
        <v>5.69429365425193E-2</v>
      </c>
      <c r="AR627" s="17">
        <v>0.178391093028444</v>
      </c>
      <c r="AS627" s="17"/>
      <c r="AT627" s="17">
        <v>0.23265733986394599</v>
      </c>
      <c r="AU627" s="17">
        <v>0.22103635101681399</v>
      </c>
      <c r="AV627" s="17">
        <v>0.22327836073153501</v>
      </c>
      <c r="AW627" s="17">
        <v>0.23961801838389399</v>
      </c>
      <c r="AX627" s="17">
        <v>0.163961783848774</v>
      </c>
      <c r="AY627" s="17"/>
      <c r="AZ627" s="17">
        <v>0.21293340147713</v>
      </c>
      <c r="BA627" s="17">
        <v>0.1912049067229</v>
      </c>
      <c r="BB627" s="17">
        <v>0.14161200381748401</v>
      </c>
      <c r="BC627" s="17">
        <v>0.39229203826244502</v>
      </c>
      <c r="BD627" s="17">
        <v>0.13837149117834399</v>
      </c>
      <c r="BE627" s="17"/>
      <c r="BF627" s="17">
        <v>0.18587027691462299</v>
      </c>
      <c r="BG627" s="17">
        <v>0.23912149534973001</v>
      </c>
      <c r="BH627" s="17">
        <v>0.23618141044855201</v>
      </c>
      <c r="BI627" s="17">
        <v>0.292406856225712</v>
      </c>
      <c r="BJ627" s="17"/>
      <c r="BK627" s="17">
        <v>0.11884927538803</v>
      </c>
      <c r="BL627" s="17">
        <v>0.12322385790064599</v>
      </c>
      <c r="BM627" s="17">
        <v>0.203802507102886</v>
      </c>
      <c r="BN627" s="17">
        <v>0.29371150189988599</v>
      </c>
      <c r="BO627" s="17">
        <v>0.38422587916659001</v>
      </c>
      <c r="BP627" s="17"/>
      <c r="BQ627" s="17">
        <v>0.25407394926541899</v>
      </c>
      <c r="BR627" s="17">
        <v>0.20591202226861999</v>
      </c>
      <c r="BS627" s="17"/>
      <c r="BT627" s="17">
        <v>0.33564517843069003</v>
      </c>
      <c r="BU627" s="17">
        <v>0.20305951992127499</v>
      </c>
      <c r="BV627" s="17">
        <v>0.13658687436008499</v>
      </c>
      <c r="BW627" s="17">
        <v>0.17804819957524601</v>
      </c>
      <c r="BX627" s="17">
        <v>0.16057583320614799</v>
      </c>
      <c r="BY627" s="17">
        <v>0.11762430844447</v>
      </c>
    </row>
    <row r="628" spans="2:77" x14ac:dyDescent="0.35">
      <c r="B628" t="s">
        <v>295</v>
      </c>
      <c r="C628" s="17">
        <v>0.33040266954252401</v>
      </c>
      <c r="D628" s="17">
        <v>0.30693026260428102</v>
      </c>
      <c r="E628" s="17">
        <v>0.35261344070355599</v>
      </c>
      <c r="F628" s="17"/>
      <c r="G628" s="17">
        <v>0.27987074159185499</v>
      </c>
      <c r="H628" s="17">
        <v>0.293867089331592</v>
      </c>
      <c r="I628" s="17">
        <v>0.32806378112977402</v>
      </c>
      <c r="J628" s="17">
        <v>0.33830072296383001</v>
      </c>
      <c r="K628" s="17">
        <v>0.39509067550397797</v>
      </c>
      <c r="L628" s="17">
        <v>0.34589086217319198</v>
      </c>
      <c r="M628" s="17"/>
      <c r="N628" s="17">
        <v>0.29098859337759803</v>
      </c>
      <c r="O628" s="17">
        <v>0.32582470361597299</v>
      </c>
      <c r="P628" s="17">
        <v>0.33675975582017498</v>
      </c>
      <c r="Q628" s="17">
        <v>0.37105113946367702</v>
      </c>
      <c r="R628" s="17"/>
      <c r="S628" s="17">
        <v>0.27916430232954298</v>
      </c>
      <c r="T628" s="17">
        <v>0.34607996438767102</v>
      </c>
      <c r="U628" s="17">
        <v>0.37050945716476402</v>
      </c>
      <c r="V628" s="17">
        <v>0.371140769979867</v>
      </c>
      <c r="W628" s="17">
        <v>0.31676571238604201</v>
      </c>
      <c r="X628" s="17">
        <v>0.28406785919960298</v>
      </c>
      <c r="Y628" s="17">
        <v>0.34457690182663703</v>
      </c>
      <c r="Z628" s="17">
        <v>0.26578714419585397</v>
      </c>
      <c r="AA628" s="17">
        <v>0.30596485438937299</v>
      </c>
      <c r="AB628" s="17">
        <v>0.40266972621684599</v>
      </c>
      <c r="AC628" s="17">
        <v>0.33483432234139598</v>
      </c>
      <c r="AD628" s="17">
        <v>0.35663841049915901</v>
      </c>
      <c r="AE628" s="17"/>
      <c r="AF628" s="17">
        <v>0.35998122840369901</v>
      </c>
      <c r="AG628" s="17">
        <v>0.296152673695879</v>
      </c>
      <c r="AH628" s="17">
        <v>0.350970766699644</v>
      </c>
      <c r="AI628" s="17"/>
      <c r="AJ628" s="17">
        <v>0.29767075433308599</v>
      </c>
      <c r="AK628" s="17">
        <v>0.23037713120099701</v>
      </c>
      <c r="AL628" s="17">
        <v>0.37097739450989597</v>
      </c>
      <c r="AM628" s="17">
        <v>0.54185977146620301</v>
      </c>
      <c r="AN628" s="17">
        <v>0.45555770804930201</v>
      </c>
      <c r="AO628" s="17"/>
      <c r="AP628" s="17">
        <v>0.16661085394473099</v>
      </c>
      <c r="AQ628" s="17">
        <v>0.19083549694944599</v>
      </c>
      <c r="AR628" s="17">
        <v>0.43381589726682401</v>
      </c>
      <c r="AS628" s="17"/>
      <c r="AT628" s="17">
        <v>0.35944261562129798</v>
      </c>
      <c r="AU628" s="17">
        <v>0.324383386151127</v>
      </c>
      <c r="AV628" s="17">
        <v>0.32548928400432697</v>
      </c>
      <c r="AW628" s="17">
        <v>0.27720763387280201</v>
      </c>
      <c r="AX628" s="17">
        <v>0.32800497217334101</v>
      </c>
      <c r="AY628" s="17"/>
      <c r="AZ628" s="17">
        <v>0.30171784784938299</v>
      </c>
      <c r="BA628" s="17">
        <v>0.34834587616574902</v>
      </c>
      <c r="BB628" s="17">
        <v>0.30821479886597303</v>
      </c>
      <c r="BC628" s="17">
        <v>0.34667998150796903</v>
      </c>
      <c r="BD628" s="17">
        <v>0.39155486911371501</v>
      </c>
      <c r="BE628" s="17"/>
      <c r="BF628" s="17">
        <v>0.372983512116633</v>
      </c>
      <c r="BG628" s="17">
        <v>0.31194023555434403</v>
      </c>
      <c r="BH628" s="17">
        <v>0.34256764684222502</v>
      </c>
      <c r="BI628" s="17">
        <v>0.28458684348511298</v>
      </c>
      <c r="BJ628" s="17"/>
      <c r="BK628" s="17">
        <v>0.35774304148833302</v>
      </c>
      <c r="BL628" s="17">
        <v>0.39665810789848399</v>
      </c>
      <c r="BM628" s="17">
        <v>0.35086066223832901</v>
      </c>
      <c r="BN628" s="17">
        <v>0.304614002176049</v>
      </c>
      <c r="BO628" s="17">
        <v>0.19441862830307099</v>
      </c>
      <c r="BP628" s="17"/>
      <c r="BQ628" s="17">
        <v>0.32506861891490701</v>
      </c>
      <c r="BR628" s="17">
        <v>0.33762720932717899</v>
      </c>
      <c r="BS628" s="17"/>
      <c r="BT628" s="17">
        <v>0.33660138891166203</v>
      </c>
      <c r="BU628" s="17">
        <v>0.33180825967408401</v>
      </c>
      <c r="BV628" s="17">
        <v>0.36571620480433498</v>
      </c>
      <c r="BW628" s="17">
        <v>0.311835770837259</v>
      </c>
      <c r="BX628" s="17">
        <v>0.31147091806463101</v>
      </c>
      <c r="BY628" s="17">
        <v>0.31947092874007499</v>
      </c>
    </row>
    <row r="629" spans="2:77" x14ac:dyDescent="0.35">
      <c r="B629" t="s">
        <v>145</v>
      </c>
      <c r="C629" s="17">
        <v>7.1815729639443604E-2</v>
      </c>
      <c r="D629" s="17">
        <v>5.2045950052770601E-2</v>
      </c>
      <c r="E629" s="17">
        <v>9.1151327578575303E-2</v>
      </c>
      <c r="F629" s="17"/>
      <c r="G629" s="17">
        <v>9.0782617898485699E-2</v>
      </c>
      <c r="H629" s="17">
        <v>6.8343165209743595E-2</v>
      </c>
      <c r="I629" s="17">
        <v>6.7163412237909101E-2</v>
      </c>
      <c r="J629" s="17">
        <v>7.6727458462284501E-2</v>
      </c>
      <c r="K629" s="17">
        <v>7.1759068690077907E-2</v>
      </c>
      <c r="L629" s="17">
        <v>6.1807141794987502E-2</v>
      </c>
      <c r="M629" s="17"/>
      <c r="N629" s="17">
        <v>5.5076482221873099E-2</v>
      </c>
      <c r="O629" s="17">
        <v>7.5861793978100306E-2</v>
      </c>
      <c r="P629" s="17">
        <v>7.3391147732068299E-2</v>
      </c>
      <c r="Q629" s="17">
        <v>8.4375994431941506E-2</v>
      </c>
      <c r="R629" s="17"/>
      <c r="S629" s="17">
        <v>6.84194614857324E-2</v>
      </c>
      <c r="T629" s="17">
        <v>7.0029369504882505E-2</v>
      </c>
      <c r="U629" s="17">
        <v>6.9367301616167706E-2</v>
      </c>
      <c r="V629" s="17">
        <v>7.2997508158239396E-2</v>
      </c>
      <c r="W629" s="17">
        <v>6.7159710931221403E-2</v>
      </c>
      <c r="X629" s="17">
        <v>6.6435005265432598E-2</v>
      </c>
      <c r="Y629" s="17">
        <v>6.8550569558599797E-2</v>
      </c>
      <c r="Z629" s="17">
        <v>9.3167691319504295E-2</v>
      </c>
      <c r="AA629" s="17">
        <v>7.1380094690994197E-2</v>
      </c>
      <c r="AB629" s="17">
        <v>8.1518558491206594E-2</v>
      </c>
      <c r="AC629" s="17">
        <v>4.0690567118133097E-2</v>
      </c>
      <c r="AD629" s="17">
        <v>0.13008766712938599</v>
      </c>
      <c r="AE629" s="17"/>
      <c r="AF629" s="17">
        <v>5.67552691089716E-2</v>
      </c>
      <c r="AG629" s="17">
        <v>6.1595796524821E-2</v>
      </c>
      <c r="AH629" s="17">
        <v>0.117247638482408</v>
      </c>
      <c r="AI629" s="17"/>
      <c r="AJ629" s="17">
        <v>4.9955468777575403E-2</v>
      </c>
      <c r="AK629" s="17">
        <v>5.3050218914962699E-2</v>
      </c>
      <c r="AL629" s="17">
        <v>4.1490546856914001E-2</v>
      </c>
      <c r="AM629" s="17">
        <v>6.8644914678583496E-2</v>
      </c>
      <c r="AN629" s="17">
        <v>0.13997328678850701</v>
      </c>
      <c r="AO629" s="17"/>
      <c r="AP629" s="17">
        <v>3.55137756719478E-2</v>
      </c>
      <c r="AQ629" s="17">
        <v>6.3709567930684996E-2</v>
      </c>
      <c r="AR629" s="17">
        <v>3.5853632192462799E-2</v>
      </c>
      <c r="AS629" s="17"/>
      <c r="AT629" s="17">
        <v>9.5975821957489896E-2</v>
      </c>
      <c r="AU629" s="17">
        <v>7.2811143968995407E-2</v>
      </c>
      <c r="AV629" s="17">
        <v>5.8082226394072699E-2</v>
      </c>
      <c r="AW629" s="17">
        <v>3.9727666546733001E-2</v>
      </c>
      <c r="AX629" s="17">
        <v>4.2836806861866097E-2</v>
      </c>
      <c r="AY629" s="17"/>
      <c r="AZ629" s="17">
        <v>5.2415664403673901E-2</v>
      </c>
      <c r="BA629" s="17">
        <v>7.9792488404116693E-2</v>
      </c>
      <c r="BB629" s="17">
        <v>0.13985972961090001</v>
      </c>
      <c r="BC629" s="17">
        <v>5.9091080592515902E-2</v>
      </c>
      <c r="BD629" s="17">
        <v>0.12745869546976099</v>
      </c>
      <c r="BE629" s="17"/>
      <c r="BF629" s="17">
        <v>8.33881684102699E-2</v>
      </c>
      <c r="BG629" s="17">
        <v>8.1460503926106695E-2</v>
      </c>
      <c r="BH629" s="17">
        <v>4.6409239640223303E-2</v>
      </c>
      <c r="BI629" s="17">
        <v>3.9269357670344902E-2</v>
      </c>
      <c r="BJ629" s="17"/>
      <c r="BK629" s="17">
        <v>7.5080612437364302E-2</v>
      </c>
      <c r="BL629" s="17">
        <v>9.5024415251066696E-2</v>
      </c>
      <c r="BM629" s="17">
        <v>8.0217594464052494E-2</v>
      </c>
      <c r="BN629" s="17">
        <v>6.0568247609963703E-2</v>
      </c>
      <c r="BO629" s="17">
        <v>3.1685464192278301E-2</v>
      </c>
      <c r="BP629" s="17"/>
      <c r="BQ629" s="17">
        <v>5.9296357767677298E-2</v>
      </c>
      <c r="BR629" s="17">
        <v>8.8772205398818096E-2</v>
      </c>
      <c r="BS629" s="17"/>
      <c r="BT629" s="17">
        <v>5.9597068554329703E-2</v>
      </c>
      <c r="BU629" s="17">
        <v>6.9965415557663405E-2</v>
      </c>
      <c r="BV629" s="17">
        <v>8.1818710080823101E-2</v>
      </c>
      <c r="BW629" s="17">
        <v>5.6250925856905998E-2</v>
      </c>
      <c r="BX629" s="17">
        <v>7.8534810161006899E-2</v>
      </c>
      <c r="BY629" s="17">
        <v>0.144256789237863</v>
      </c>
    </row>
    <row r="630" spans="2:77"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row>
    <row r="631" spans="2:77" x14ac:dyDescent="0.35">
      <c r="B631" s="6" t="s">
        <v>307</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row>
    <row r="632" spans="2:77" x14ac:dyDescent="0.35">
      <c r="B632" s="24" t="s">
        <v>94</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row>
    <row r="633" spans="2:77" x14ac:dyDescent="0.35">
      <c r="B633" t="s">
        <v>183</v>
      </c>
      <c r="C633" s="17">
        <v>0.431954390586477</v>
      </c>
      <c r="D633" s="17">
        <v>0.440087722550071</v>
      </c>
      <c r="E633" s="17">
        <v>0.42433032717039798</v>
      </c>
      <c r="F633" s="17"/>
      <c r="G633" s="17">
        <v>0.365543283489493</v>
      </c>
      <c r="H633" s="17">
        <v>0.41591075412960998</v>
      </c>
      <c r="I633" s="17">
        <v>0.42035316264129902</v>
      </c>
      <c r="J633" s="17">
        <v>0.406098436725435</v>
      </c>
      <c r="K633" s="17">
        <v>0.47715056953956397</v>
      </c>
      <c r="L633" s="17">
        <v>0.48941512492566402</v>
      </c>
      <c r="M633" s="17"/>
      <c r="N633" s="17">
        <v>0.45989054749297698</v>
      </c>
      <c r="O633" s="17">
        <v>0.41833574560489301</v>
      </c>
      <c r="P633" s="17">
        <v>0.424721280788528</v>
      </c>
      <c r="Q633" s="17">
        <v>0.42015951592289802</v>
      </c>
      <c r="R633" s="17"/>
      <c r="S633" s="17">
        <v>0.46837275104755699</v>
      </c>
      <c r="T633" s="17">
        <v>0.45669478413983799</v>
      </c>
      <c r="U633" s="17">
        <v>0.42436575726639297</v>
      </c>
      <c r="V633" s="17">
        <v>0.38879982620546399</v>
      </c>
      <c r="W633" s="17">
        <v>0.38749374249992802</v>
      </c>
      <c r="X633" s="17">
        <v>0.41385397358371701</v>
      </c>
      <c r="Y633" s="17">
        <v>0.49367668135949799</v>
      </c>
      <c r="Z633" s="17">
        <v>0.44239052584618499</v>
      </c>
      <c r="AA633" s="17">
        <v>0.43295858249672498</v>
      </c>
      <c r="AB633" s="17">
        <v>0.36536848589763099</v>
      </c>
      <c r="AC633" s="17">
        <v>0.46567393834387999</v>
      </c>
      <c r="AD633" s="17">
        <v>0.42438805854934802</v>
      </c>
      <c r="AE633" s="17"/>
      <c r="AF633" s="17">
        <v>0.47776752819269402</v>
      </c>
      <c r="AG633" s="17">
        <v>0.41938976061029398</v>
      </c>
      <c r="AH633" s="17">
        <v>0.37678103916757399</v>
      </c>
      <c r="AI633" s="17"/>
      <c r="AJ633" s="17">
        <v>0.47244779889053901</v>
      </c>
      <c r="AK633" s="17">
        <v>0.43161026562656002</v>
      </c>
      <c r="AL633" s="17">
        <v>0.43702570516237799</v>
      </c>
      <c r="AM633" s="17">
        <v>0.40496499559094901</v>
      </c>
      <c r="AN633" s="17">
        <v>0.36494397004023499</v>
      </c>
      <c r="AO633" s="17"/>
      <c r="AP633" s="17">
        <v>0.46003428919212302</v>
      </c>
      <c r="AQ633" s="17">
        <v>0.43660299066514302</v>
      </c>
      <c r="AR633" s="17">
        <v>0.47837098530139699</v>
      </c>
      <c r="AS633" s="17"/>
      <c r="AT633" s="17">
        <v>0.41752280887530102</v>
      </c>
      <c r="AU633" s="17">
        <v>0.41749507922594098</v>
      </c>
      <c r="AV633" s="17">
        <v>0.42704874866098103</v>
      </c>
      <c r="AW633" s="17">
        <v>0.46406234149734898</v>
      </c>
      <c r="AX633" s="17">
        <v>0.43836564285399199</v>
      </c>
      <c r="AY633" s="17"/>
      <c r="AZ633" s="17">
        <v>0.43882619488770003</v>
      </c>
      <c r="BA633" s="17">
        <v>0.36327511413098501</v>
      </c>
      <c r="BB633" s="17">
        <v>0.37836183736332402</v>
      </c>
      <c r="BC633" s="17">
        <v>0.49347455918725502</v>
      </c>
      <c r="BD633" s="17">
        <v>0.41341634847042602</v>
      </c>
      <c r="BE633" s="17"/>
      <c r="BF633" s="17">
        <v>0.46353733742652098</v>
      </c>
      <c r="BG633" s="17">
        <v>0.41926597012033501</v>
      </c>
      <c r="BH633" s="17">
        <v>0.42487365799543197</v>
      </c>
      <c r="BI633" s="17">
        <v>0.44860015373871698</v>
      </c>
      <c r="BJ633" s="17"/>
      <c r="BK633" s="17">
        <v>0.483127267776915</v>
      </c>
      <c r="BL633" s="17">
        <v>0.39890713006156597</v>
      </c>
      <c r="BM633" s="17">
        <v>0.408678419447847</v>
      </c>
      <c r="BN633" s="17">
        <v>0.44751590735957902</v>
      </c>
      <c r="BO633" s="17">
        <v>0.524480707819171</v>
      </c>
      <c r="BP633" s="17"/>
      <c r="BQ633" s="17">
        <v>0.44922216795140202</v>
      </c>
      <c r="BR633" s="17">
        <v>0.40856658396920098</v>
      </c>
      <c r="BS633" s="17"/>
      <c r="BT633" s="17">
        <v>0.46443667270153599</v>
      </c>
      <c r="BU633" s="17">
        <v>0.37934021251545802</v>
      </c>
      <c r="BV633" s="17">
        <v>0.33538289361249801</v>
      </c>
      <c r="BW633" s="17">
        <v>0.42941711677189798</v>
      </c>
      <c r="BX633" s="17">
        <v>0.49166771192735598</v>
      </c>
      <c r="BY633" s="17">
        <v>0.366619644448622</v>
      </c>
    </row>
    <row r="634" spans="2:77" x14ac:dyDescent="0.35">
      <c r="B634" t="s">
        <v>184</v>
      </c>
      <c r="C634" s="17">
        <v>0.39898092763999998</v>
      </c>
      <c r="D634" s="17">
        <v>0.385081660231127</v>
      </c>
      <c r="E634" s="17">
        <v>0.412278021700141</v>
      </c>
      <c r="F634" s="17"/>
      <c r="G634" s="17">
        <v>0.38018278304186398</v>
      </c>
      <c r="H634" s="17">
        <v>0.34806499847129801</v>
      </c>
      <c r="I634" s="17">
        <v>0.418340359979055</v>
      </c>
      <c r="J634" s="17">
        <v>0.43573024716522801</v>
      </c>
      <c r="K634" s="17">
        <v>0.40028897559132098</v>
      </c>
      <c r="L634" s="17">
        <v>0.40628664865747399</v>
      </c>
      <c r="M634" s="17"/>
      <c r="N634" s="17">
        <v>0.40739919187634799</v>
      </c>
      <c r="O634" s="17">
        <v>0.41234414651588203</v>
      </c>
      <c r="P634" s="17">
        <v>0.40186685811981898</v>
      </c>
      <c r="Q634" s="17">
        <v>0.37511718549407203</v>
      </c>
      <c r="R634" s="17"/>
      <c r="S634" s="17">
        <v>0.359398475454277</v>
      </c>
      <c r="T634" s="17">
        <v>0.395862679240157</v>
      </c>
      <c r="U634" s="17">
        <v>0.38478960198501999</v>
      </c>
      <c r="V634" s="17">
        <v>0.42677616895644499</v>
      </c>
      <c r="W634" s="17">
        <v>0.41458494963333598</v>
      </c>
      <c r="X634" s="17">
        <v>0.42822577563151798</v>
      </c>
      <c r="Y634" s="17">
        <v>0.37275387591754899</v>
      </c>
      <c r="Z634" s="17">
        <v>0.42612862256654399</v>
      </c>
      <c r="AA634" s="17">
        <v>0.38064107328271302</v>
      </c>
      <c r="AB634" s="17">
        <v>0.43924664419837101</v>
      </c>
      <c r="AC634" s="17">
        <v>0.404125736796628</v>
      </c>
      <c r="AD634" s="17">
        <v>0.39903755331525598</v>
      </c>
      <c r="AE634" s="17"/>
      <c r="AF634" s="17">
        <v>0.38369278861231498</v>
      </c>
      <c r="AG634" s="17">
        <v>0.424138933004095</v>
      </c>
      <c r="AH634" s="17">
        <v>0.38310693967870302</v>
      </c>
      <c r="AI634" s="17"/>
      <c r="AJ634" s="17">
        <v>0.40277051000257302</v>
      </c>
      <c r="AK634" s="17">
        <v>0.39911516074506398</v>
      </c>
      <c r="AL634" s="17">
        <v>0.39892697496560597</v>
      </c>
      <c r="AM634" s="17">
        <v>0.35007583064092901</v>
      </c>
      <c r="AN634" s="17">
        <v>0.39651309530620998</v>
      </c>
      <c r="AO634" s="17"/>
      <c r="AP634" s="17">
        <v>0.40738348393388302</v>
      </c>
      <c r="AQ634" s="17">
        <v>0.40500678387371303</v>
      </c>
      <c r="AR634" s="17">
        <v>0.35981976549546602</v>
      </c>
      <c r="AS634" s="17"/>
      <c r="AT634" s="17">
        <v>0.38778105012827202</v>
      </c>
      <c r="AU634" s="17">
        <v>0.40051541235993998</v>
      </c>
      <c r="AV634" s="17">
        <v>0.42403066242070397</v>
      </c>
      <c r="AW634" s="17">
        <v>0.37362049147050402</v>
      </c>
      <c r="AX634" s="17">
        <v>0.34784154857985999</v>
      </c>
      <c r="AY634" s="17"/>
      <c r="AZ634" s="17">
        <v>0.387783201416809</v>
      </c>
      <c r="BA634" s="17">
        <v>0.43333686625128798</v>
      </c>
      <c r="BB634" s="17">
        <v>0.36435974794787601</v>
      </c>
      <c r="BC634" s="17">
        <v>0.40138267673740102</v>
      </c>
      <c r="BD634" s="17">
        <v>0.40786279593316399</v>
      </c>
      <c r="BE634" s="17"/>
      <c r="BF634" s="17">
        <v>0.34996878390611402</v>
      </c>
      <c r="BG634" s="17">
        <v>0.40568354219236702</v>
      </c>
      <c r="BH634" s="17">
        <v>0.41791218166086402</v>
      </c>
      <c r="BI634" s="17">
        <v>0.40873613030759198</v>
      </c>
      <c r="BJ634" s="17"/>
      <c r="BK634" s="17">
        <v>0.29874450403346797</v>
      </c>
      <c r="BL634" s="17">
        <v>0.38999739239970199</v>
      </c>
      <c r="BM634" s="17">
        <v>0.42724870922250002</v>
      </c>
      <c r="BN634" s="17">
        <v>0.40117409310452201</v>
      </c>
      <c r="BO634" s="17">
        <v>0.30734903303077299</v>
      </c>
      <c r="BP634" s="17"/>
      <c r="BQ634" s="17">
        <v>0.40024646652694501</v>
      </c>
      <c r="BR634" s="17">
        <v>0.39726685766278003</v>
      </c>
      <c r="BS634" s="17"/>
      <c r="BT634" s="17">
        <v>0.40810442107226502</v>
      </c>
      <c r="BU634" s="17">
        <v>0.45910485495065601</v>
      </c>
      <c r="BV634" s="17">
        <v>0.364523870521265</v>
      </c>
      <c r="BW634" s="17">
        <v>0.39131331525128099</v>
      </c>
      <c r="BX634" s="17">
        <v>0.31966577520207301</v>
      </c>
      <c r="BY634" s="17">
        <v>0.39948305505117998</v>
      </c>
    </row>
    <row r="635" spans="2:77" x14ac:dyDescent="0.35">
      <c r="B635" t="s">
        <v>305</v>
      </c>
      <c r="C635" s="17">
        <v>9.9342929883539599E-2</v>
      </c>
      <c r="D635" s="17">
        <v>0.107029015040387</v>
      </c>
      <c r="E635" s="17">
        <v>9.2469803544865503E-2</v>
      </c>
      <c r="F635" s="17"/>
      <c r="G635" s="17">
        <v>0.118338402515999</v>
      </c>
      <c r="H635" s="17">
        <v>0.13006700065844801</v>
      </c>
      <c r="I635" s="17">
        <v>9.5659856660032697E-2</v>
      </c>
      <c r="J635" s="17">
        <v>9.6624141652449994E-2</v>
      </c>
      <c r="K635" s="17">
        <v>8.7858360619122999E-2</v>
      </c>
      <c r="L635" s="17">
        <v>7.4673062885954697E-2</v>
      </c>
      <c r="M635" s="17"/>
      <c r="N635" s="17">
        <v>8.5901770477682701E-2</v>
      </c>
      <c r="O635" s="17">
        <v>9.4865748552792006E-2</v>
      </c>
      <c r="P635" s="17">
        <v>0.10874653021441399</v>
      </c>
      <c r="Q635" s="17">
        <v>0.11073686792882501</v>
      </c>
      <c r="R635" s="17"/>
      <c r="S635" s="17">
        <v>0.111572891880505</v>
      </c>
      <c r="T635" s="17">
        <v>8.6682731643720895E-2</v>
      </c>
      <c r="U635" s="17">
        <v>0.12026311559705399</v>
      </c>
      <c r="V635" s="17">
        <v>0.11449959149244</v>
      </c>
      <c r="W635" s="17">
        <v>0.125988867346008</v>
      </c>
      <c r="X635" s="17">
        <v>8.4304646361121699E-2</v>
      </c>
      <c r="Y635" s="17">
        <v>8.2126939654924902E-2</v>
      </c>
      <c r="Z635" s="17">
        <v>6.3325730817175102E-2</v>
      </c>
      <c r="AA635" s="17">
        <v>0.115284149176674</v>
      </c>
      <c r="AB635" s="17">
        <v>9.9396980518475703E-2</v>
      </c>
      <c r="AC635" s="17">
        <v>6.6770451553026994E-2</v>
      </c>
      <c r="AD635" s="17">
        <v>6.8031241802629303E-2</v>
      </c>
      <c r="AE635" s="17"/>
      <c r="AF635" s="17">
        <v>8.7749683840200099E-2</v>
      </c>
      <c r="AG635" s="17">
        <v>0.101093019847635</v>
      </c>
      <c r="AH635" s="17">
        <v>0.120825494624008</v>
      </c>
      <c r="AI635" s="17"/>
      <c r="AJ635" s="17">
        <v>8.5667660684117797E-2</v>
      </c>
      <c r="AK635" s="17">
        <v>0.113172390907613</v>
      </c>
      <c r="AL635" s="17">
        <v>0.1147279777304</v>
      </c>
      <c r="AM635" s="17">
        <v>0.15463691412681399</v>
      </c>
      <c r="AN635" s="17">
        <v>0.10224930018617</v>
      </c>
      <c r="AO635" s="17"/>
      <c r="AP635" s="17">
        <v>9.2404629925982196E-2</v>
      </c>
      <c r="AQ635" s="17">
        <v>0.106639414319499</v>
      </c>
      <c r="AR635" s="17">
        <v>0.100981586098875</v>
      </c>
      <c r="AS635" s="17"/>
      <c r="AT635" s="17">
        <v>0.10633669096385499</v>
      </c>
      <c r="AU635" s="17">
        <v>8.8576707063582893E-2</v>
      </c>
      <c r="AV635" s="17">
        <v>0.101558359405543</v>
      </c>
      <c r="AW635" s="17">
        <v>0.101190135167242</v>
      </c>
      <c r="AX635" s="17">
        <v>0.179766881805239</v>
      </c>
      <c r="AY635" s="17"/>
      <c r="AZ635" s="17">
        <v>0.107061516433894</v>
      </c>
      <c r="BA635" s="17">
        <v>0.110657697775519</v>
      </c>
      <c r="BB635" s="17">
        <v>8.2450718809455703E-2</v>
      </c>
      <c r="BC635" s="17">
        <v>7.59357890330985E-2</v>
      </c>
      <c r="BD635" s="17">
        <v>0.100850956348014</v>
      </c>
      <c r="BE635" s="17"/>
      <c r="BF635" s="17">
        <v>0.100312343784437</v>
      </c>
      <c r="BG635" s="17">
        <v>0.10136339936474099</v>
      </c>
      <c r="BH635" s="17">
        <v>9.8621735405618596E-2</v>
      </c>
      <c r="BI635" s="17">
        <v>9.9560616802845794E-2</v>
      </c>
      <c r="BJ635" s="17"/>
      <c r="BK635" s="17">
        <v>0.111474774431903</v>
      </c>
      <c r="BL635" s="17">
        <v>0.10895843426581001</v>
      </c>
      <c r="BM635" s="17">
        <v>9.5642130166822603E-2</v>
      </c>
      <c r="BN635" s="17">
        <v>9.8156837814844994E-2</v>
      </c>
      <c r="BO635" s="17">
        <v>9.7621442663545999E-2</v>
      </c>
      <c r="BP635" s="17"/>
      <c r="BQ635" s="17">
        <v>9.82836295138039E-2</v>
      </c>
      <c r="BR635" s="17">
        <v>0.10077766648417</v>
      </c>
      <c r="BS635" s="17"/>
      <c r="BT635" s="17">
        <v>8.1137526401602406E-2</v>
      </c>
      <c r="BU635" s="17">
        <v>0.10180476565644</v>
      </c>
      <c r="BV635" s="17">
        <v>0.160857296092979</v>
      </c>
      <c r="BW635" s="17">
        <v>0.100659386486614</v>
      </c>
      <c r="BX635" s="17">
        <v>0.10621129169600101</v>
      </c>
      <c r="BY635" s="17">
        <v>0.110567672476822</v>
      </c>
    </row>
    <row r="636" spans="2:77" x14ac:dyDescent="0.35">
      <c r="B636" t="s">
        <v>185</v>
      </c>
      <c r="C636" s="17">
        <v>2.0387706120492E-2</v>
      </c>
      <c r="D636" s="17">
        <v>2.78656258539491E-2</v>
      </c>
      <c r="E636" s="17">
        <v>1.3210169863223299E-2</v>
      </c>
      <c r="F636" s="17"/>
      <c r="G636" s="17">
        <v>4.9451577728542397E-2</v>
      </c>
      <c r="H636" s="17">
        <v>3.5559818149424903E-2</v>
      </c>
      <c r="I636" s="17">
        <v>1.69261829045202E-2</v>
      </c>
      <c r="J636" s="17">
        <v>1.44073647207731E-2</v>
      </c>
      <c r="K636" s="17">
        <v>8.7658555823313198E-3</v>
      </c>
      <c r="L636" s="17">
        <v>4.17739718453427E-3</v>
      </c>
      <c r="M636" s="17"/>
      <c r="N636" s="17">
        <v>1.8345568575700699E-2</v>
      </c>
      <c r="O636" s="17">
        <v>1.9947851604750901E-2</v>
      </c>
      <c r="P636" s="17">
        <v>1.9245208716005401E-2</v>
      </c>
      <c r="Q636" s="17">
        <v>2.4345780626419102E-2</v>
      </c>
      <c r="R636" s="17"/>
      <c r="S636" s="17">
        <v>2.5737572730061099E-2</v>
      </c>
      <c r="T636" s="17">
        <v>1.70511777850786E-2</v>
      </c>
      <c r="U636" s="17">
        <v>2.1265946918871299E-2</v>
      </c>
      <c r="V636" s="17">
        <v>1.39061078433678E-2</v>
      </c>
      <c r="W636" s="17">
        <v>2.6055600253837002E-2</v>
      </c>
      <c r="X636" s="17">
        <v>2.7956567219754602E-2</v>
      </c>
      <c r="Y636" s="17">
        <v>5.2377944832434301E-3</v>
      </c>
      <c r="Z636" s="17">
        <v>2.8938848523186199E-2</v>
      </c>
      <c r="AA636" s="17">
        <v>1.3191786467230999E-2</v>
      </c>
      <c r="AB636" s="17">
        <v>3.0938237100127199E-2</v>
      </c>
      <c r="AC636" s="17">
        <v>1.6087244387386401E-2</v>
      </c>
      <c r="AD636" s="17">
        <v>2.1966877363917201E-2</v>
      </c>
      <c r="AE636" s="17"/>
      <c r="AF636" s="17">
        <v>1.48422094453551E-2</v>
      </c>
      <c r="AG636" s="17">
        <v>1.6914132525830499E-2</v>
      </c>
      <c r="AH636" s="17">
        <v>3.88518484582943E-2</v>
      </c>
      <c r="AI636" s="17"/>
      <c r="AJ636" s="17">
        <v>1.35215396676336E-2</v>
      </c>
      <c r="AK636" s="17">
        <v>2.0604449974884399E-2</v>
      </c>
      <c r="AL636" s="17">
        <v>1.4872148210574801E-2</v>
      </c>
      <c r="AM636" s="17">
        <v>3.2795884944572702E-2</v>
      </c>
      <c r="AN636" s="17">
        <v>2.7121967289866801E-2</v>
      </c>
      <c r="AO636" s="17"/>
      <c r="AP636" s="17">
        <v>1.85039673970585E-2</v>
      </c>
      <c r="AQ636" s="17">
        <v>1.7200685313186002E-2</v>
      </c>
      <c r="AR636" s="17">
        <v>2.2512492907956198E-2</v>
      </c>
      <c r="AS636" s="17"/>
      <c r="AT636" s="17">
        <v>1.7766194495912799E-2</v>
      </c>
      <c r="AU636" s="17">
        <v>3.3660065728639298E-2</v>
      </c>
      <c r="AV636" s="17">
        <v>1.7544028723654199E-2</v>
      </c>
      <c r="AW636" s="17">
        <v>2.5364460106767499E-2</v>
      </c>
      <c r="AX636" s="17">
        <v>1.2916459711089E-2</v>
      </c>
      <c r="AY636" s="17"/>
      <c r="AZ636" s="17">
        <v>2.58554679323394E-2</v>
      </c>
      <c r="BA636" s="17">
        <v>2.04221767037602E-2</v>
      </c>
      <c r="BB636" s="17">
        <v>4.3229854553281398E-2</v>
      </c>
      <c r="BC636" s="17">
        <v>5.8033266221367398E-3</v>
      </c>
      <c r="BD636" s="17">
        <v>1.6835559370739599E-2</v>
      </c>
      <c r="BE636" s="17"/>
      <c r="BF636" s="17">
        <v>1.9871168989434199E-2</v>
      </c>
      <c r="BG636" s="17">
        <v>2.3545505688591602E-2</v>
      </c>
      <c r="BH636" s="17">
        <v>1.8560207368208501E-2</v>
      </c>
      <c r="BI636" s="17">
        <v>1.68169537945922E-2</v>
      </c>
      <c r="BJ636" s="17"/>
      <c r="BK636" s="17">
        <v>2.2469396869975299E-2</v>
      </c>
      <c r="BL636" s="17">
        <v>2.8827934192538301E-2</v>
      </c>
      <c r="BM636" s="17">
        <v>1.5879730850823601E-2</v>
      </c>
      <c r="BN636" s="17">
        <v>1.7095018372656499E-2</v>
      </c>
      <c r="BO636" s="17">
        <v>4.0474469543773102E-2</v>
      </c>
      <c r="BP636" s="17"/>
      <c r="BQ636" s="17">
        <v>1.3140285194752001E-2</v>
      </c>
      <c r="BR636" s="17">
        <v>3.0203751086968E-2</v>
      </c>
      <c r="BS636" s="17"/>
      <c r="BT636" s="17">
        <v>1.45497131218099E-2</v>
      </c>
      <c r="BU636" s="17">
        <v>1.5512523369616499E-2</v>
      </c>
      <c r="BV636" s="17">
        <v>3.62983458495931E-2</v>
      </c>
      <c r="BW636" s="17">
        <v>2.42969846541593E-2</v>
      </c>
      <c r="BX636" s="17">
        <v>2.7780644016405301E-2</v>
      </c>
      <c r="BY636" s="17">
        <v>2.47573858313405E-2</v>
      </c>
    </row>
    <row r="637" spans="2:77" x14ac:dyDescent="0.35">
      <c r="B637" t="s">
        <v>186</v>
      </c>
      <c r="C637" s="17">
        <v>1.6505195441054599E-2</v>
      </c>
      <c r="D637" s="17">
        <v>1.7381831766800599E-2</v>
      </c>
      <c r="E637" s="17">
        <v>1.52243773003894E-2</v>
      </c>
      <c r="F637" s="17"/>
      <c r="G637" s="17">
        <v>2.5335402644953899E-2</v>
      </c>
      <c r="H637" s="17">
        <v>2.8908361869981601E-2</v>
      </c>
      <c r="I637" s="17">
        <v>2.2620979261835501E-2</v>
      </c>
      <c r="J637" s="17">
        <v>1.6507829972688501E-2</v>
      </c>
      <c r="K637" s="17">
        <v>5.3138791739063699E-3</v>
      </c>
      <c r="L637" s="17">
        <v>3.0982971138040901E-3</v>
      </c>
      <c r="M637" s="17"/>
      <c r="N637" s="17">
        <v>8.1427094183005207E-3</v>
      </c>
      <c r="O637" s="17">
        <v>1.94374151596612E-2</v>
      </c>
      <c r="P637" s="17">
        <v>1.7587120292687001E-2</v>
      </c>
      <c r="Q637" s="17">
        <v>2.1772336645973799E-2</v>
      </c>
      <c r="R637" s="17"/>
      <c r="S637" s="17">
        <v>1.6800636125730399E-2</v>
      </c>
      <c r="T637" s="17">
        <v>6.4095458252333001E-3</v>
      </c>
      <c r="U637" s="17">
        <v>1.03806361114128E-2</v>
      </c>
      <c r="V637" s="17">
        <v>1.49430556815679E-2</v>
      </c>
      <c r="W637" s="17">
        <v>1.6930763179672799E-2</v>
      </c>
      <c r="X637" s="17">
        <v>1.7495475226789001E-2</v>
      </c>
      <c r="Y637" s="17">
        <v>1.73765521105382E-2</v>
      </c>
      <c r="Z637" s="17">
        <v>1.28924951926253E-2</v>
      </c>
      <c r="AA637" s="17">
        <v>2.1266068720412399E-2</v>
      </c>
      <c r="AB637" s="17">
        <v>2.29837286262243E-2</v>
      </c>
      <c r="AC637" s="17">
        <v>2.3074959808034399E-2</v>
      </c>
      <c r="AD637" s="17">
        <v>3.06099731574975E-2</v>
      </c>
      <c r="AE637" s="17"/>
      <c r="AF637" s="17">
        <v>1.1003774065590799E-2</v>
      </c>
      <c r="AG637" s="17">
        <v>1.3932618697480401E-2</v>
      </c>
      <c r="AH637" s="17">
        <v>3.0176977642649799E-2</v>
      </c>
      <c r="AI637" s="17"/>
      <c r="AJ637" s="17">
        <v>5.2195097887414998E-3</v>
      </c>
      <c r="AK637" s="17">
        <v>1.4630573398573401E-2</v>
      </c>
      <c r="AL637" s="17">
        <v>6.1080504590048899E-3</v>
      </c>
      <c r="AM637" s="17">
        <v>5.7526374696735702E-2</v>
      </c>
      <c r="AN637" s="17">
        <v>3.7324792897156102E-2</v>
      </c>
      <c r="AO637" s="17"/>
      <c r="AP637" s="17">
        <v>6.0116991441160998E-3</v>
      </c>
      <c r="AQ637" s="17">
        <v>1.2029725247023299E-2</v>
      </c>
      <c r="AR637" s="17">
        <v>1.09787783623423E-2</v>
      </c>
      <c r="AS637" s="17"/>
      <c r="AT637" s="17">
        <v>2.39979798963443E-2</v>
      </c>
      <c r="AU637" s="17">
        <v>1.7051160525001201E-2</v>
      </c>
      <c r="AV637" s="17">
        <v>1.1748794639371601E-2</v>
      </c>
      <c r="AW637" s="17">
        <v>1.38917014016779E-2</v>
      </c>
      <c r="AX637" s="17">
        <v>2.1109467049820401E-2</v>
      </c>
      <c r="AY637" s="17"/>
      <c r="AZ637" s="17">
        <v>1.69533668383905E-2</v>
      </c>
      <c r="BA637" s="17">
        <v>2.5211201321359001E-2</v>
      </c>
      <c r="BB637" s="17">
        <v>4.4939615304901703E-2</v>
      </c>
      <c r="BC637" s="17">
        <v>3.1631066349739698E-3</v>
      </c>
      <c r="BD637" s="17">
        <v>1.14505533052674E-2</v>
      </c>
      <c r="BE637" s="17"/>
      <c r="BF637" s="17">
        <v>2.36919035429537E-2</v>
      </c>
      <c r="BG637" s="17">
        <v>1.64275266030455E-2</v>
      </c>
      <c r="BH637" s="17">
        <v>1.3857005486704099E-2</v>
      </c>
      <c r="BI637" s="17">
        <v>8.2587587487040898E-3</v>
      </c>
      <c r="BJ637" s="17"/>
      <c r="BK637" s="17">
        <v>6.0749911456499599E-2</v>
      </c>
      <c r="BL637" s="17">
        <v>3.3526324030400498E-2</v>
      </c>
      <c r="BM637" s="17">
        <v>1.3110330394403799E-2</v>
      </c>
      <c r="BN637" s="17">
        <v>8.3847246116640402E-3</v>
      </c>
      <c r="BO637" s="17">
        <v>1.6822737391624001E-2</v>
      </c>
      <c r="BP637" s="17"/>
      <c r="BQ637" s="17">
        <v>1.3168960532421401E-2</v>
      </c>
      <c r="BR637" s="17">
        <v>2.1023855557173999E-2</v>
      </c>
      <c r="BS637" s="17"/>
      <c r="BT637" s="17">
        <v>1.16612093868127E-2</v>
      </c>
      <c r="BU637" s="17">
        <v>1.51695316629912E-2</v>
      </c>
      <c r="BV637" s="17">
        <v>4.1652876869150597E-2</v>
      </c>
      <c r="BW637" s="17">
        <v>2.2196326351220399E-2</v>
      </c>
      <c r="BX637" s="17">
        <v>1.50593613031808E-2</v>
      </c>
      <c r="BY637" s="17">
        <v>1.53544734865511E-2</v>
      </c>
    </row>
    <row r="638" spans="2:77" x14ac:dyDescent="0.35">
      <c r="B638" t="s">
        <v>145</v>
      </c>
      <c r="C638" s="17">
        <v>3.2828850328437201E-2</v>
      </c>
      <c r="D638" s="17">
        <v>2.2554144557664399E-2</v>
      </c>
      <c r="E638" s="17">
        <v>4.2487300420983302E-2</v>
      </c>
      <c r="F638" s="17"/>
      <c r="G638" s="17">
        <v>6.1148550579147198E-2</v>
      </c>
      <c r="H638" s="17">
        <v>4.1489066721238303E-2</v>
      </c>
      <c r="I638" s="17">
        <v>2.60994585532568E-2</v>
      </c>
      <c r="J638" s="17">
        <v>3.0631979763425399E-2</v>
      </c>
      <c r="K638" s="17">
        <v>2.0622359493754801E-2</v>
      </c>
      <c r="L638" s="17">
        <v>2.2349469232569301E-2</v>
      </c>
      <c r="M638" s="17"/>
      <c r="N638" s="17">
        <v>2.0320212158990901E-2</v>
      </c>
      <c r="O638" s="17">
        <v>3.50690925620206E-2</v>
      </c>
      <c r="P638" s="17">
        <v>2.78330018685468E-2</v>
      </c>
      <c r="Q638" s="17">
        <v>4.7868313381812598E-2</v>
      </c>
      <c r="R638" s="17"/>
      <c r="S638" s="17">
        <v>1.8117672761869999E-2</v>
      </c>
      <c r="T638" s="17">
        <v>3.7299081365972001E-2</v>
      </c>
      <c r="U638" s="17">
        <v>3.8934942121248303E-2</v>
      </c>
      <c r="V638" s="17">
        <v>4.1075249820715497E-2</v>
      </c>
      <c r="W638" s="17">
        <v>2.8946077087218101E-2</v>
      </c>
      <c r="X638" s="17">
        <v>2.81635619771002E-2</v>
      </c>
      <c r="Y638" s="17">
        <v>2.88281564742464E-2</v>
      </c>
      <c r="Z638" s="17">
        <v>2.6323777054284299E-2</v>
      </c>
      <c r="AA638" s="17">
        <v>3.6658339856245101E-2</v>
      </c>
      <c r="AB638" s="17">
        <v>4.2065923659170397E-2</v>
      </c>
      <c r="AC638" s="17">
        <v>2.4267669111044499E-2</v>
      </c>
      <c r="AD638" s="17">
        <v>5.5966295811352297E-2</v>
      </c>
      <c r="AE638" s="17"/>
      <c r="AF638" s="17">
        <v>2.4944015843845601E-2</v>
      </c>
      <c r="AG638" s="17">
        <v>2.4531535314665402E-2</v>
      </c>
      <c r="AH638" s="17">
        <v>5.0257700428770799E-2</v>
      </c>
      <c r="AI638" s="17"/>
      <c r="AJ638" s="17">
        <v>2.0372980966395601E-2</v>
      </c>
      <c r="AK638" s="17">
        <v>2.0867159347304601E-2</v>
      </c>
      <c r="AL638" s="17">
        <v>2.8339143472037399E-2</v>
      </c>
      <c r="AM638" s="17">
        <v>0</v>
      </c>
      <c r="AN638" s="17">
        <v>7.1846874280362794E-2</v>
      </c>
      <c r="AO638" s="17"/>
      <c r="AP638" s="17">
        <v>1.5661930406837599E-2</v>
      </c>
      <c r="AQ638" s="17">
        <v>2.2520400581435601E-2</v>
      </c>
      <c r="AR638" s="17">
        <v>2.7336391833964298E-2</v>
      </c>
      <c r="AS638" s="17"/>
      <c r="AT638" s="17">
        <v>4.6595275640315202E-2</v>
      </c>
      <c r="AU638" s="17">
        <v>4.2701575096895601E-2</v>
      </c>
      <c r="AV638" s="17">
        <v>1.8069406149746801E-2</v>
      </c>
      <c r="AW638" s="17">
        <v>2.1870870356458998E-2</v>
      </c>
      <c r="AX638" s="17">
        <v>0</v>
      </c>
      <c r="AY638" s="17"/>
      <c r="AZ638" s="17">
        <v>2.3520252490867598E-2</v>
      </c>
      <c r="BA638" s="17">
        <v>4.7096943817089003E-2</v>
      </c>
      <c r="BB638" s="17">
        <v>8.6658226021161605E-2</v>
      </c>
      <c r="BC638" s="17">
        <v>2.02405417851356E-2</v>
      </c>
      <c r="BD638" s="17">
        <v>4.9583786572389599E-2</v>
      </c>
      <c r="BE638" s="17"/>
      <c r="BF638" s="17">
        <v>4.2618462350540898E-2</v>
      </c>
      <c r="BG638" s="17">
        <v>3.3714056030919502E-2</v>
      </c>
      <c r="BH638" s="17">
        <v>2.6175212083172202E-2</v>
      </c>
      <c r="BI638" s="17">
        <v>1.8027386607549101E-2</v>
      </c>
      <c r="BJ638" s="17"/>
      <c r="BK638" s="17">
        <v>2.3434145431238701E-2</v>
      </c>
      <c r="BL638" s="17">
        <v>3.9782785049983699E-2</v>
      </c>
      <c r="BM638" s="17">
        <v>3.9440679917603201E-2</v>
      </c>
      <c r="BN638" s="17">
        <v>2.7673418736732701E-2</v>
      </c>
      <c r="BO638" s="17">
        <v>1.3251609551113199E-2</v>
      </c>
      <c r="BP638" s="17"/>
      <c r="BQ638" s="17">
        <v>2.5938490280674999E-2</v>
      </c>
      <c r="BR638" s="17">
        <v>4.2161285239707101E-2</v>
      </c>
      <c r="BS638" s="17"/>
      <c r="BT638" s="17">
        <v>2.0110457315973801E-2</v>
      </c>
      <c r="BU638" s="17">
        <v>2.90681118448393E-2</v>
      </c>
      <c r="BV638" s="17">
        <v>6.12847170545145E-2</v>
      </c>
      <c r="BW638" s="17">
        <v>3.2116870484826997E-2</v>
      </c>
      <c r="BX638" s="17">
        <v>3.9615215854984197E-2</v>
      </c>
      <c r="BY638" s="17">
        <v>8.3217768705483502E-2</v>
      </c>
    </row>
    <row r="639" spans="2:77" x14ac:dyDescent="0.35">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row>
    <row r="640" spans="2:77" x14ac:dyDescent="0.35">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row>
    <row r="641" spans="2:77" x14ac:dyDescent="0.35">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row>
    <row r="642" spans="2:77" x14ac:dyDescent="0.35">
      <c r="B642" s="6" t="s">
        <v>308</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row>
    <row r="643" spans="2:77" x14ac:dyDescent="0.35">
      <c r="B643" s="24" t="s">
        <v>94</v>
      </c>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row>
    <row r="644" spans="2:77" x14ac:dyDescent="0.35">
      <c r="B644" t="s">
        <v>183</v>
      </c>
      <c r="C644" s="17">
        <v>0.52735994926769703</v>
      </c>
      <c r="D644" s="17">
        <v>0.48885635004163303</v>
      </c>
      <c r="E644" s="17">
        <v>0.56300512039372197</v>
      </c>
      <c r="F644" s="17"/>
      <c r="G644" s="17">
        <v>0.51543225269704995</v>
      </c>
      <c r="H644" s="17">
        <v>0.569598960261264</v>
      </c>
      <c r="I644" s="17">
        <v>0.559620543775319</v>
      </c>
      <c r="J644" s="17">
        <v>0.534548140119949</v>
      </c>
      <c r="K644" s="17">
        <v>0.509598771479849</v>
      </c>
      <c r="L644" s="17">
        <v>0.48096824456152498</v>
      </c>
      <c r="M644" s="17"/>
      <c r="N644" s="17">
        <v>0.48749219827629098</v>
      </c>
      <c r="O644" s="17">
        <v>0.53948043991139005</v>
      </c>
      <c r="P644" s="17">
        <v>0.56022839425398996</v>
      </c>
      <c r="Q644" s="17">
        <v>0.52810317640764204</v>
      </c>
      <c r="R644" s="17"/>
      <c r="S644" s="17">
        <v>0.52393091594516294</v>
      </c>
      <c r="T644" s="17">
        <v>0.52777516796330204</v>
      </c>
      <c r="U644" s="17">
        <v>0.52277869508511798</v>
      </c>
      <c r="V644" s="17">
        <v>0.48546635682425998</v>
      </c>
      <c r="W644" s="17">
        <v>0.54210727340729903</v>
      </c>
      <c r="X644" s="17">
        <v>0.516407973448201</v>
      </c>
      <c r="Y644" s="17">
        <v>0.51258660428091496</v>
      </c>
      <c r="Z644" s="17">
        <v>0.54400310792219697</v>
      </c>
      <c r="AA644" s="17">
        <v>0.53658669142009696</v>
      </c>
      <c r="AB644" s="17">
        <v>0.52199500407036503</v>
      </c>
      <c r="AC644" s="17">
        <v>0.59282844865905604</v>
      </c>
      <c r="AD644" s="17">
        <v>0.56873548454092404</v>
      </c>
      <c r="AE644" s="17"/>
      <c r="AF644" s="17">
        <v>0.56723491832742901</v>
      </c>
      <c r="AG644" s="17">
        <v>0.48136069226527001</v>
      </c>
      <c r="AH644" s="17">
        <v>0.53628426453387401</v>
      </c>
      <c r="AI644" s="17"/>
      <c r="AJ644" s="17">
        <v>0.52097320516180701</v>
      </c>
      <c r="AK644" s="17">
        <v>0.53323038107952803</v>
      </c>
      <c r="AL644" s="17">
        <v>0.464584628505468</v>
      </c>
      <c r="AM644" s="17">
        <v>0.50196231418528803</v>
      </c>
      <c r="AN644" s="17">
        <v>0.54554494462659198</v>
      </c>
      <c r="AO644" s="17"/>
      <c r="AP644" s="17">
        <v>0.47640852798851002</v>
      </c>
      <c r="AQ644" s="17">
        <v>0.56436226348685603</v>
      </c>
      <c r="AR644" s="17">
        <v>0.49166953108697797</v>
      </c>
      <c r="AS644" s="17"/>
      <c r="AT644" s="17">
        <v>0.51133434214105</v>
      </c>
      <c r="AU644" s="17">
        <v>0.52675156674290802</v>
      </c>
      <c r="AV644" s="17">
        <v>0.53784413997506397</v>
      </c>
      <c r="AW644" s="17">
        <v>0.53139395402018696</v>
      </c>
      <c r="AX644" s="17">
        <v>0.38188061358072301</v>
      </c>
      <c r="AY644" s="17"/>
      <c r="AZ644" s="17">
        <v>0.55549020100448598</v>
      </c>
      <c r="BA644" s="17">
        <v>0.52474037699689302</v>
      </c>
      <c r="BB644" s="17">
        <v>0.54169208877064301</v>
      </c>
      <c r="BC644" s="17">
        <v>0.46484461938969801</v>
      </c>
      <c r="BD644" s="17">
        <v>0.52086779028572805</v>
      </c>
      <c r="BE644" s="17"/>
      <c r="BF644" s="17">
        <v>0.54498482821366701</v>
      </c>
      <c r="BG644" s="17">
        <v>0.51466362241100005</v>
      </c>
      <c r="BH644" s="17">
        <v>0.54449507291976895</v>
      </c>
      <c r="BI644" s="17">
        <v>0.51413563746810498</v>
      </c>
      <c r="BJ644" s="17"/>
      <c r="BK644" s="17">
        <v>0.66520748303633204</v>
      </c>
      <c r="BL644" s="17">
        <v>0.62593106727588299</v>
      </c>
      <c r="BM644" s="17">
        <v>0.53385538130181598</v>
      </c>
      <c r="BN644" s="17">
        <v>0.47687179310894201</v>
      </c>
      <c r="BO644" s="17">
        <v>0.46500830010704097</v>
      </c>
      <c r="BP644" s="17"/>
      <c r="BQ644" s="17">
        <v>0.53488769429999505</v>
      </c>
      <c r="BR644" s="17">
        <v>0.51716422799107498</v>
      </c>
      <c r="BS644" s="17"/>
      <c r="BT644" s="17">
        <v>0.48419818814896698</v>
      </c>
      <c r="BU644" s="17">
        <v>0.53243809668512998</v>
      </c>
      <c r="BV644" s="17">
        <v>0.487720992261714</v>
      </c>
      <c r="BW644" s="17">
        <v>0.54656759349600803</v>
      </c>
      <c r="BX644" s="17">
        <v>0.599867911362578</v>
      </c>
      <c r="BY644" s="17">
        <v>0.60988884842801405</v>
      </c>
    </row>
    <row r="645" spans="2:77" x14ac:dyDescent="0.35">
      <c r="B645" t="s">
        <v>184</v>
      </c>
      <c r="C645" s="17">
        <v>0.31356124521540102</v>
      </c>
      <c r="D645" s="17">
        <v>0.32935990995550501</v>
      </c>
      <c r="E645" s="17">
        <v>0.29908389726165002</v>
      </c>
      <c r="F645" s="17"/>
      <c r="G645" s="17">
        <v>0.28294645937812901</v>
      </c>
      <c r="H645" s="17">
        <v>0.25319441045187902</v>
      </c>
      <c r="I645" s="17">
        <v>0.32343970362668101</v>
      </c>
      <c r="J645" s="17">
        <v>0.30839317628044199</v>
      </c>
      <c r="K645" s="17">
        <v>0.35608960962644298</v>
      </c>
      <c r="L645" s="17">
        <v>0.35063427177298001</v>
      </c>
      <c r="M645" s="17"/>
      <c r="N645" s="17">
        <v>0.337556877417718</v>
      </c>
      <c r="O645" s="17">
        <v>0.32370468483987402</v>
      </c>
      <c r="P645" s="17">
        <v>0.27871883439339301</v>
      </c>
      <c r="Q645" s="17">
        <v>0.31011621108905402</v>
      </c>
      <c r="R645" s="17"/>
      <c r="S645" s="17">
        <v>0.30320037150115797</v>
      </c>
      <c r="T645" s="17">
        <v>0.34033777051448799</v>
      </c>
      <c r="U645" s="17">
        <v>0.31578891003861598</v>
      </c>
      <c r="V645" s="17">
        <v>0.33619790866499399</v>
      </c>
      <c r="W645" s="17">
        <v>0.327466934082559</v>
      </c>
      <c r="X645" s="17">
        <v>0.30841273078472597</v>
      </c>
      <c r="Y645" s="17">
        <v>0.295275520518746</v>
      </c>
      <c r="Z645" s="17">
        <v>0.28265542576485803</v>
      </c>
      <c r="AA645" s="17">
        <v>0.316866162819958</v>
      </c>
      <c r="AB645" s="17">
        <v>0.33504524400618102</v>
      </c>
      <c r="AC645" s="17">
        <v>0.25661666234070601</v>
      </c>
      <c r="AD645" s="17">
        <v>0.26287315530542699</v>
      </c>
      <c r="AE645" s="17"/>
      <c r="AF645" s="17">
        <v>0.30683936858204203</v>
      </c>
      <c r="AG645" s="17">
        <v>0.34432671551488298</v>
      </c>
      <c r="AH645" s="17">
        <v>0.27722313554474498</v>
      </c>
      <c r="AI645" s="17"/>
      <c r="AJ645" s="17">
        <v>0.339421621348312</v>
      </c>
      <c r="AK645" s="17">
        <v>0.29688792084746601</v>
      </c>
      <c r="AL645" s="17">
        <v>0.35740206093223298</v>
      </c>
      <c r="AM645" s="17">
        <v>0.32831986027405202</v>
      </c>
      <c r="AN645" s="17">
        <v>0.26104636151555299</v>
      </c>
      <c r="AO645" s="17"/>
      <c r="AP645" s="17">
        <v>0.37191410176102702</v>
      </c>
      <c r="AQ645" s="17">
        <v>0.28967622496034301</v>
      </c>
      <c r="AR645" s="17">
        <v>0.34756402013079102</v>
      </c>
      <c r="AS645" s="17"/>
      <c r="AT645" s="17">
        <v>0.32769828438767901</v>
      </c>
      <c r="AU645" s="17">
        <v>0.32510732965760097</v>
      </c>
      <c r="AV645" s="17">
        <v>0.29579948612294898</v>
      </c>
      <c r="AW645" s="17">
        <v>0.30150691097618998</v>
      </c>
      <c r="AX645" s="17">
        <v>0.35450594684077702</v>
      </c>
      <c r="AY645" s="17"/>
      <c r="AZ645" s="17">
        <v>0.29791235725472998</v>
      </c>
      <c r="BA645" s="17">
        <v>0.30092156911781598</v>
      </c>
      <c r="BB645" s="17">
        <v>0.27277512449528801</v>
      </c>
      <c r="BC645" s="17">
        <v>0.36764229504193902</v>
      </c>
      <c r="BD645" s="17">
        <v>0.31721429906479598</v>
      </c>
      <c r="BE645" s="17"/>
      <c r="BF645" s="17">
        <v>0.28288100418919998</v>
      </c>
      <c r="BG645" s="17">
        <v>0.32387123963717801</v>
      </c>
      <c r="BH645" s="17">
        <v>0.30963125726389301</v>
      </c>
      <c r="BI645" s="17">
        <v>0.32675436403993602</v>
      </c>
      <c r="BJ645" s="17"/>
      <c r="BK645" s="17">
        <v>0.18568211447333699</v>
      </c>
      <c r="BL645" s="17">
        <v>0.23801955446655801</v>
      </c>
      <c r="BM645" s="17">
        <v>0.31238953771641997</v>
      </c>
      <c r="BN645" s="17">
        <v>0.35402678311812702</v>
      </c>
      <c r="BO645" s="17">
        <v>0.342937554406544</v>
      </c>
      <c r="BP645" s="17"/>
      <c r="BQ645" s="17">
        <v>0.31699924597866502</v>
      </c>
      <c r="BR645" s="17">
        <v>0.30890475148711299</v>
      </c>
      <c r="BS645" s="17"/>
      <c r="BT645" s="17">
        <v>0.35207417077679398</v>
      </c>
      <c r="BU645" s="17">
        <v>0.31886899854790002</v>
      </c>
      <c r="BV645" s="17">
        <v>0.30493570369017098</v>
      </c>
      <c r="BW645" s="17">
        <v>0.29804516366505701</v>
      </c>
      <c r="BX645" s="17">
        <v>0.25935234886683001</v>
      </c>
      <c r="BY645" s="17">
        <v>0.21276093745740801</v>
      </c>
    </row>
    <row r="646" spans="2:77" x14ac:dyDescent="0.35">
      <c r="B646" t="s">
        <v>305</v>
      </c>
      <c r="C646" s="17">
        <v>8.9749742675626298E-2</v>
      </c>
      <c r="D646" s="17">
        <v>0.10675352080525501</v>
      </c>
      <c r="E646" s="17">
        <v>7.3708099151473E-2</v>
      </c>
      <c r="F646" s="17"/>
      <c r="G646" s="17">
        <v>0.10204661374291001</v>
      </c>
      <c r="H646" s="17">
        <v>8.4709505067556701E-2</v>
      </c>
      <c r="I646" s="17">
        <v>5.1548521706669397E-2</v>
      </c>
      <c r="J646" s="17">
        <v>8.4552053219664303E-2</v>
      </c>
      <c r="K646" s="17">
        <v>8.5530153274166701E-2</v>
      </c>
      <c r="L646" s="17">
        <v>0.123644010682399</v>
      </c>
      <c r="M646" s="17"/>
      <c r="N646" s="17">
        <v>0.11223650239993201</v>
      </c>
      <c r="O646" s="17">
        <v>7.1066424320139196E-2</v>
      </c>
      <c r="P646" s="17">
        <v>8.6904345382614906E-2</v>
      </c>
      <c r="Q646" s="17">
        <v>8.7747622377806103E-2</v>
      </c>
      <c r="R646" s="17"/>
      <c r="S646" s="17">
        <v>0.101621118404586</v>
      </c>
      <c r="T646" s="17">
        <v>7.5537782953456298E-2</v>
      </c>
      <c r="U646" s="17">
        <v>0.122301305332639</v>
      </c>
      <c r="V646" s="17">
        <v>9.1001414186060503E-2</v>
      </c>
      <c r="W646" s="17">
        <v>7.4358179137469699E-2</v>
      </c>
      <c r="X646" s="17">
        <v>0.10037969231736101</v>
      </c>
      <c r="Y646" s="17">
        <v>0.120158754381178</v>
      </c>
      <c r="Z646" s="17">
        <v>0.104848026692982</v>
      </c>
      <c r="AA646" s="17">
        <v>8.4246651069288803E-2</v>
      </c>
      <c r="AB646" s="17">
        <v>5.3291746524137401E-2</v>
      </c>
      <c r="AC646" s="17">
        <v>7.7544646914566098E-2</v>
      </c>
      <c r="AD646" s="17">
        <v>5.79382308991018E-2</v>
      </c>
      <c r="AE646" s="17"/>
      <c r="AF646" s="17">
        <v>7.4130893716284604E-2</v>
      </c>
      <c r="AG646" s="17">
        <v>0.102454015953986</v>
      </c>
      <c r="AH646" s="17">
        <v>0.105811021491267</v>
      </c>
      <c r="AI646" s="17"/>
      <c r="AJ646" s="17">
        <v>9.3576616360204298E-2</v>
      </c>
      <c r="AK646" s="17">
        <v>9.6789161609076399E-2</v>
      </c>
      <c r="AL646" s="17">
        <v>0.122819623758864</v>
      </c>
      <c r="AM646" s="17">
        <v>9.9263228062980199E-2</v>
      </c>
      <c r="AN646" s="17">
        <v>7.6467818264695203E-2</v>
      </c>
      <c r="AO646" s="17"/>
      <c r="AP646" s="17">
        <v>0.106838737035408</v>
      </c>
      <c r="AQ646" s="17">
        <v>8.4224396985197902E-2</v>
      </c>
      <c r="AR646" s="17">
        <v>0.11155559917796801</v>
      </c>
      <c r="AS646" s="17"/>
      <c r="AT646" s="17">
        <v>9.1550488055678905E-2</v>
      </c>
      <c r="AU646" s="17">
        <v>7.7291143964056203E-2</v>
      </c>
      <c r="AV646" s="17">
        <v>9.40180543476343E-2</v>
      </c>
      <c r="AW646" s="17">
        <v>0.101922863520662</v>
      </c>
      <c r="AX646" s="17">
        <v>0.196915812423997</v>
      </c>
      <c r="AY646" s="17"/>
      <c r="AZ646" s="17">
        <v>7.7004232082101207E-2</v>
      </c>
      <c r="BA646" s="17">
        <v>9.5023524969054599E-2</v>
      </c>
      <c r="BB646" s="17">
        <v>7.1775868113054406E-2</v>
      </c>
      <c r="BC646" s="17">
        <v>0.12613960101600299</v>
      </c>
      <c r="BD646" s="17">
        <v>7.4020945662708906E-2</v>
      </c>
      <c r="BE646" s="17"/>
      <c r="BF646" s="17">
        <v>8.9688679646194702E-2</v>
      </c>
      <c r="BG646" s="17">
        <v>9.7328798664761004E-2</v>
      </c>
      <c r="BH646" s="17">
        <v>7.0016066293830906E-2</v>
      </c>
      <c r="BI646" s="17">
        <v>9.4675942925180598E-2</v>
      </c>
      <c r="BJ646" s="17"/>
      <c r="BK646" s="17">
        <v>7.3913825530900298E-2</v>
      </c>
      <c r="BL646" s="17">
        <v>5.5437152768502897E-2</v>
      </c>
      <c r="BM646" s="17">
        <v>8.7074369040967103E-2</v>
      </c>
      <c r="BN646" s="17">
        <v>0.10108164311526199</v>
      </c>
      <c r="BO646" s="17">
        <v>0.13011352076820501</v>
      </c>
      <c r="BP646" s="17"/>
      <c r="BQ646" s="17">
        <v>8.7193456154549098E-2</v>
      </c>
      <c r="BR646" s="17">
        <v>9.3212025837484905E-2</v>
      </c>
      <c r="BS646" s="17"/>
      <c r="BT646" s="17">
        <v>0.108311523980231</v>
      </c>
      <c r="BU646" s="17">
        <v>7.1817667418970804E-2</v>
      </c>
      <c r="BV646" s="17">
        <v>9.5051700966486005E-2</v>
      </c>
      <c r="BW646" s="17">
        <v>8.2440559538933506E-2</v>
      </c>
      <c r="BX646" s="17">
        <v>7.9165541451600097E-2</v>
      </c>
      <c r="BY646" s="17">
        <v>8.0198643365860106E-2</v>
      </c>
    </row>
    <row r="647" spans="2:77" x14ac:dyDescent="0.35">
      <c r="B647" t="s">
        <v>185</v>
      </c>
      <c r="C647" s="17">
        <v>2.8100319795618601E-2</v>
      </c>
      <c r="D647" s="17">
        <v>3.5316227251708202E-2</v>
      </c>
      <c r="E647" s="17">
        <v>2.1228475720271901E-2</v>
      </c>
      <c r="F647" s="17"/>
      <c r="G647" s="17">
        <v>4.0152937573201999E-2</v>
      </c>
      <c r="H647" s="17">
        <v>3.0024458316389498E-2</v>
      </c>
      <c r="I647" s="17">
        <v>2.7328827657488699E-2</v>
      </c>
      <c r="J647" s="17">
        <v>3.1970633755367101E-2</v>
      </c>
      <c r="K647" s="17">
        <v>2.1609844470385501E-2</v>
      </c>
      <c r="L647" s="17">
        <v>2.03278683871497E-2</v>
      </c>
      <c r="M647" s="17"/>
      <c r="N647" s="17">
        <v>3.6810136148384402E-2</v>
      </c>
      <c r="O647" s="17">
        <v>2.3721124530871301E-2</v>
      </c>
      <c r="P647" s="17">
        <v>2.2435658945222901E-2</v>
      </c>
      <c r="Q647" s="17">
        <v>2.8626104765633199E-2</v>
      </c>
      <c r="R647" s="17"/>
      <c r="S647" s="17">
        <v>2.8321593665189802E-2</v>
      </c>
      <c r="T647" s="17">
        <v>2.78324134883551E-2</v>
      </c>
      <c r="U647" s="17">
        <v>9.5943497125124191E-3</v>
      </c>
      <c r="V647" s="17">
        <v>3.8109095132331301E-2</v>
      </c>
      <c r="W647" s="17">
        <v>1.8911782214200999E-2</v>
      </c>
      <c r="X647" s="17">
        <v>3.8192816528903099E-2</v>
      </c>
      <c r="Y647" s="17">
        <v>2.0839194946243599E-2</v>
      </c>
      <c r="Z647" s="17">
        <v>2.4824236219577599E-2</v>
      </c>
      <c r="AA647" s="17">
        <v>2.8932096771450901E-2</v>
      </c>
      <c r="AB647" s="17">
        <v>4.4664928328291699E-2</v>
      </c>
      <c r="AC647" s="17">
        <v>2.7233931145193398E-2</v>
      </c>
      <c r="AD647" s="17">
        <v>1.11214492315526E-2</v>
      </c>
      <c r="AE647" s="17"/>
      <c r="AF647" s="17">
        <v>1.7467422568378799E-2</v>
      </c>
      <c r="AG647" s="17">
        <v>3.72182710988508E-2</v>
      </c>
      <c r="AH647" s="17">
        <v>2.23472916224936E-2</v>
      </c>
      <c r="AI647" s="17"/>
      <c r="AJ647" s="17">
        <v>2.1614318266962699E-2</v>
      </c>
      <c r="AK647" s="17">
        <v>3.86186567931266E-2</v>
      </c>
      <c r="AL647" s="17">
        <v>3.7598673629863903E-2</v>
      </c>
      <c r="AM647" s="17">
        <v>0</v>
      </c>
      <c r="AN647" s="17">
        <v>3.0337949029177198E-2</v>
      </c>
      <c r="AO647" s="17"/>
      <c r="AP647" s="17">
        <v>2.48341134780183E-2</v>
      </c>
      <c r="AQ647" s="17">
        <v>3.1575768465465802E-2</v>
      </c>
      <c r="AR647" s="17">
        <v>3.0075766254270799E-2</v>
      </c>
      <c r="AS647" s="17"/>
      <c r="AT647" s="17">
        <v>1.6859559573614E-2</v>
      </c>
      <c r="AU647" s="17">
        <v>2.8768759431418298E-2</v>
      </c>
      <c r="AV647" s="17">
        <v>3.6056928013363E-2</v>
      </c>
      <c r="AW647" s="17">
        <v>3.6680644573052E-2</v>
      </c>
      <c r="AX647" s="17">
        <v>4.7499340558888603E-2</v>
      </c>
      <c r="AY647" s="17"/>
      <c r="AZ647" s="17">
        <v>3.0012825791851699E-2</v>
      </c>
      <c r="BA647" s="17">
        <v>3.0829609090645801E-2</v>
      </c>
      <c r="BB647" s="17">
        <v>1.5158553702697799E-2</v>
      </c>
      <c r="BC647" s="17">
        <v>2.2999640706065399E-2</v>
      </c>
      <c r="BD647" s="17">
        <v>3.1008744189067499E-2</v>
      </c>
      <c r="BE647" s="17"/>
      <c r="BF647" s="17">
        <v>3.10900554152342E-2</v>
      </c>
      <c r="BG647" s="17">
        <v>2.1084483231230199E-2</v>
      </c>
      <c r="BH647" s="17">
        <v>3.7698348316059199E-2</v>
      </c>
      <c r="BI647" s="17">
        <v>3.4529556555453297E-2</v>
      </c>
      <c r="BJ647" s="17"/>
      <c r="BK647" s="17">
        <v>2.9833576678424699E-2</v>
      </c>
      <c r="BL647" s="17">
        <v>2.2816524192181002E-2</v>
      </c>
      <c r="BM647" s="17">
        <v>2.4010470029629E-2</v>
      </c>
      <c r="BN647" s="17">
        <v>3.3959888387339397E-2</v>
      </c>
      <c r="BO647" s="17">
        <v>3.09298312406582E-2</v>
      </c>
      <c r="BP647" s="17"/>
      <c r="BQ647" s="17">
        <v>2.38185222323819E-2</v>
      </c>
      <c r="BR647" s="17">
        <v>3.3899667984269098E-2</v>
      </c>
      <c r="BS647" s="17"/>
      <c r="BT647" s="17">
        <v>2.82300905875334E-2</v>
      </c>
      <c r="BU647" s="17">
        <v>3.99031286591515E-2</v>
      </c>
      <c r="BV647" s="17">
        <v>2.3108197899821801E-2</v>
      </c>
      <c r="BW647" s="17">
        <v>1.9756459700767001E-2</v>
      </c>
      <c r="BX647" s="17">
        <v>1.73964567215391E-2</v>
      </c>
      <c r="BY647" s="17">
        <v>1.7933506393871701E-2</v>
      </c>
    </row>
    <row r="648" spans="2:77" x14ac:dyDescent="0.35">
      <c r="B648" t="s">
        <v>186</v>
      </c>
      <c r="C648" s="17">
        <v>1.8324442548149002E-2</v>
      </c>
      <c r="D648" s="17">
        <v>1.7223145038089398E-2</v>
      </c>
      <c r="E648" s="17">
        <v>1.95186834094471E-2</v>
      </c>
      <c r="F648" s="17"/>
      <c r="G648" s="17">
        <v>2.7081517690169501E-2</v>
      </c>
      <c r="H648" s="17">
        <v>2.8326568713341702E-2</v>
      </c>
      <c r="I648" s="17">
        <v>1.8166668298788598E-2</v>
      </c>
      <c r="J648" s="17">
        <v>1.7848956073119E-2</v>
      </c>
      <c r="K648" s="17">
        <v>1.2283988328922E-2</v>
      </c>
      <c r="L648" s="17">
        <v>8.9408586808889697E-3</v>
      </c>
      <c r="M648" s="17"/>
      <c r="N648" s="17">
        <v>1.1652110892501601E-2</v>
      </c>
      <c r="O648" s="17">
        <v>2.0145337510736799E-2</v>
      </c>
      <c r="P648" s="17">
        <v>3.0793580547860699E-2</v>
      </c>
      <c r="Q648" s="17">
        <v>1.10270124435492E-2</v>
      </c>
      <c r="R648" s="17"/>
      <c r="S648" s="17">
        <v>2.3446154411029901E-2</v>
      </c>
      <c r="T648" s="17">
        <v>1.4180558007591699E-2</v>
      </c>
      <c r="U648" s="17">
        <v>1.7612899024756601E-2</v>
      </c>
      <c r="V648" s="17">
        <v>2.2452062605360701E-2</v>
      </c>
      <c r="W648" s="17">
        <v>1.6617543630786099E-2</v>
      </c>
      <c r="X648" s="17">
        <v>1.50117861280663E-2</v>
      </c>
      <c r="Y648" s="17">
        <v>2.8728979171717298E-2</v>
      </c>
      <c r="Z648" s="17">
        <v>2.27508390604498E-2</v>
      </c>
      <c r="AA648" s="17">
        <v>1.06363926111178E-2</v>
      </c>
      <c r="AB648" s="17">
        <v>1.05218815721286E-2</v>
      </c>
      <c r="AC648" s="17">
        <v>2.2460457591272E-2</v>
      </c>
      <c r="AD648" s="17">
        <v>2.69186973891672E-2</v>
      </c>
      <c r="AE648" s="17"/>
      <c r="AF648" s="17">
        <v>1.7391930707123599E-2</v>
      </c>
      <c r="AG648" s="17">
        <v>1.6102492456579898E-2</v>
      </c>
      <c r="AH648" s="17">
        <v>1.6713852148606899E-2</v>
      </c>
      <c r="AI648" s="17"/>
      <c r="AJ648" s="17">
        <v>1.35140662435266E-2</v>
      </c>
      <c r="AK648" s="17">
        <v>1.90258959888541E-2</v>
      </c>
      <c r="AL648" s="17">
        <v>7.1243874999001398E-3</v>
      </c>
      <c r="AM648" s="17">
        <v>4.6682364011531502E-2</v>
      </c>
      <c r="AN648" s="17">
        <v>2.5865446345886101E-2</v>
      </c>
      <c r="AO648" s="17"/>
      <c r="AP648" s="17">
        <v>9.1752114855687301E-3</v>
      </c>
      <c r="AQ648" s="17">
        <v>1.35915469998419E-2</v>
      </c>
      <c r="AR648" s="17">
        <v>1.2715027110736099E-2</v>
      </c>
      <c r="AS648" s="17"/>
      <c r="AT648" s="17">
        <v>1.5739677719352901E-2</v>
      </c>
      <c r="AU648" s="17">
        <v>1.9306019184499298E-2</v>
      </c>
      <c r="AV648" s="17">
        <v>2.0307118063987401E-2</v>
      </c>
      <c r="AW648" s="17">
        <v>1.60632059413757E-2</v>
      </c>
      <c r="AX648" s="17">
        <v>1.9198286595614698E-2</v>
      </c>
      <c r="AY648" s="17"/>
      <c r="AZ648" s="17">
        <v>2.06099429248419E-2</v>
      </c>
      <c r="BA648" s="17">
        <v>1.9530750679623499E-2</v>
      </c>
      <c r="BB648" s="17">
        <v>5.7667259413173001E-2</v>
      </c>
      <c r="BC648" s="17">
        <v>8.0164390578665E-3</v>
      </c>
      <c r="BD648" s="17">
        <v>1.20524552093512E-2</v>
      </c>
      <c r="BE648" s="17"/>
      <c r="BF648" s="17">
        <v>1.8414259106692601E-2</v>
      </c>
      <c r="BG648" s="17">
        <v>1.6961221649519999E-2</v>
      </c>
      <c r="BH648" s="17">
        <v>1.95313623190463E-2</v>
      </c>
      <c r="BI648" s="17">
        <v>2.0058868373203202E-2</v>
      </c>
      <c r="BJ648" s="17"/>
      <c r="BK648" s="17">
        <v>2.3900367246999399E-2</v>
      </c>
      <c r="BL648" s="17">
        <v>2.5284020076564901E-2</v>
      </c>
      <c r="BM648" s="17">
        <v>1.7499036149327001E-2</v>
      </c>
      <c r="BN648" s="17">
        <v>1.5896881809598001E-2</v>
      </c>
      <c r="BO648" s="17">
        <v>1.6773986208290299E-2</v>
      </c>
      <c r="BP648" s="17"/>
      <c r="BQ648" s="17">
        <v>1.7879335616995101E-2</v>
      </c>
      <c r="BR648" s="17">
        <v>1.8927303855069799E-2</v>
      </c>
      <c r="BS648" s="17"/>
      <c r="BT648" s="17">
        <v>1.48651364992816E-2</v>
      </c>
      <c r="BU648" s="17">
        <v>1.7136200578850101E-2</v>
      </c>
      <c r="BV648" s="17">
        <v>4.63213772091823E-2</v>
      </c>
      <c r="BW648" s="17">
        <v>2.2266099381219099E-2</v>
      </c>
      <c r="BX648" s="17">
        <v>1.3845806471551101E-2</v>
      </c>
      <c r="BY648" s="17">
        <v>1.7868636295516799E-2</v>
      </c>
    </row>
    <row r="649" spans="2:77" x14ac:dyDescent="0.35">
      <c r="B649" t="s">
        <v>145</v>
      </c>
      <c r="C649" s="17">
        <v>2.2904300497507801E-2</v>
      </c>
      <c r="D649" s="17">
        <v>2.2490846907809801E-2</v>
      </c>
      <c r="E649" s="17">
        <v>2.34557240634359E-2</v>
      </c>
      <c r="F649" s="17"/>
      <c r="G649" s="17">
        <v>3.23402189185392E-2</v>
      </c>
      <c r="H649" s="17">
        <v>3.41460971895685E-2</v>
      </c>
      <c r="I649" s="17">
        <v>1.9895734935053699E-2</v>
      </c>
      <c r="J649" s="17">
        <v>2.2687040551458201E-2</v>
      </c>
      <c r="K649" s="17">
        <v>1.4887632820233599E-2</v>
      </c>
      <c r="L649" s="17">
        <v>1.5484745915056801E-2</v>
      </c>
      <c r="M649" s="17"/>
      <c r="N649" s="17">
        <v>1.42521748651726E-2</v>
      </c>
      <c r="O649" s="17">
        <v>2.1881988886988502E-2</v>
      </c>
      <c r="P649" s="17">
        <v>2.0919186476919101E-2</v>
      </c>
      <c r="Q649" s="17">
        <v>3.4379872916314801E-2</v>
      </c>
      <c r="R649" s="17"/>
      <c r="S649" s="17">
        <v>1.9479846072873001E-2</v>
      </c>
      <c r="T649" s="17">
        <v>1.43363070728068E-2</v>
      </c>
      <c r="U649" s="17">
        <v>1.19238408063575E-2</v>
      </c>
      <c r="V649" s="17">
        <v>2.6773162586993301E-2</v>
      </c>
      <c r="W649" s="17">
        <v>2.0538287527685301E-2</v>
      </c>
      <c r="X649" s="17">
        <v>2.1595000792742701E-2</v>
      </c>
      <c r="Y649" s="17">
        <v>2.24109467012008E-2</v>
      </c>
      <c r="Z649" s="17">
        <v>2.0918364339935901E-2</v>
      </c>
      <c r="AA649" s="17">
        <v>2.2732005308087201E-2</v>
      </c>
      <c r="AB649" s="17">
        <v>3.4481195498895903E-2</v>
      </c>
      <c r="AC649" s="17">
        <v>2.3315853349205801E-2</v>
      </c>
      <c r="AD649" s="17">
        <v>7.2412982633827006E-2</v>
      </c>
      <c r="AE649" s="17"/>
      <c r="AF649" s="17">
        <v>1.69354660987414E-2</v>
      </c>
      <c r="AG649" s="17">
        <v>1.85378127104305E-2</v>
      </c>
      <c r="AH649" s="17">
        <v>4.1620434659014202E-2</v>
      </c>
      <c r="AI649" s="17"/>
      <c r="AJ649" s="17">
        <v>1.09001726191876E-2</v>
      </c>
      <c r="AK649" s="17">
        <v>1.5447983681949501E-2</v>
      </c>
      <c r="AL649" s="17">
        <v>1.0470625673670899E-2</v>
      </c>
      <c r="AM649" s="17">
        <v>2.3772233466147898E-2</v>
      </c>
      <c r="AN649" s="17">
        <v>6.0737480218096898E-2</v>
      </c>
      <c r="AO649" s="17"/>
      <c r="AP649" s="17">
        <v>1.08293082514676E-2</v>
      </c>
      <c r="AQ649" s="17">
        <v>1.65697991022953E-2</v>
      </c>
      <c r="AR649" s="17">
        <v>6.4200562392570703E-3</v>
      </c>
      <c r="AS649" s="17"/>
      <c r="AT649" s="17">
        <v>3.6817648122624898E-2</v>
      </c>
      <c r="AU649" s="17">
        <v>2.27751810195169E-2</v>
      </c>
      <c r="AV649" s="17">
        <v>1.5974273477002102E-2</v>
      </c>
      <c r="AW649" s="17">
        <v>1.2432420968533E-2</v>
      </c>
      <c r="AX649" s="17">
        <v>0</v>
      </c>
      <c r="AY649" s="17"/>
      <c r="AZ649" s="17">
        <v>1.8970440941989901E-2</v>
      </c>
      <c r="BA649" s="17">
        <v>2.8954169145966401E-2</v>
      </c>
      <c r="BB649" s="17">
        <v>4.0931105505144498E-2</v>
      </c>
      <c r="BC649" s="17">
        <v>1.0357404788428601E-2</v>
      </c>
      <c r="BD649" s="17">
        <v>4.4835765588347801E-2</v>
      </c>
      <c r="BE649" s="17"/>
      <c r="BF649" s="17">
        <v>3.2941173429011997E-2</v>
      </c>
      <c r="BG649" s="17">
        <v>2.60906344063104E-2</v>
      </c>
      <c r="BH649" s="17">
        <v>1.86278928874016E-2</v>
      </c>
      <c r="BI649" s="17">
        <v>9.8456306381217093E-3</v>
      </c>
      <c r="BJ649" s="17"/>
      <c r="BK649" s="17">
        <v>2.1462633034006799E-2</v>
      </c>
      <c r="BL649" s="17">
        <v>3.251168122031E-2</v>
      </c>
      <c r="BM649" s="17">
        <v>2.51712057618412E-2</v>
      </c>
      <c r="BN649" s="17">
        <v>1.81630104607318E-2</v>
      </c>
      <c r="BO649" s="17">
        <v>1.42368072692622E-2</v>
      </c>
      <c r="BP649" s="17"/>
      <c r="BQ649" s="17">
        <v>1.9221745717414099E-2</v>
      </c>
      <c r="BR649" s="17">
        <v>2.7892022844988301E-2</v>
      </c>
      <c r="BS649" s="17"/>
      <c r="BT649" s="17">
        <v>1.2320890007193301E-2</v>
      </c>
      <c r="BU649" s="17">
        <v>1.9835908109997899E-2</v>
      </c>
      <c r="BV649" s="17">
        <v>4.2862027972624603E-2</v>
      </c>
      <c r="BW649" s="17">
        <v>3.09241242180162E-2</v>
      </c>
      <c r="BX649" s="17">
        <v>3.0371935125901799E-2</v>
      </c>
      <c r="BY649" s="17">
        <v>6.1349428059328998E-2</v>
      </c>
    </row>
    <row r="650" spans="2:77" x14ac:dyDescent="0.35">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row>
    <row r="651" spans="2:77"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row>
    <row r="652" spans="2:77" x14ac:dyDescent="0.35">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row>
    <row r="653" spans="2:77" x14ac:dyDescent="0.35">
      <c r="B653" s="6" t="s">
        <v>309</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row>
    <row r="654" spans="2:77" x14ac:dyDescent="0.35">
      <c r="B654" s="24" t="s">
        <v>94</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row>
    <row r="655" spans="2:77" x14ac:dyDescent="0.35">
      <c r="B655" t="s">
        <v>183</v>
      </c>
      <c r="C655" s="17">
        <v>0.36449604842880401</v>
      </c>
      <c r="D655" s="17">
        <v>0.37536817978717102</v>
      </c>
      <c r="E655" s="17">
        <v>0.35519498281777701</v>
      </c>
      <c r="F655" s="17"/>
      <c r="G655" s="17">
        <v>0.36178975113102002</v>
      </c>
      <c r="H655" s="17">
        <v>0.38309603392354302</v>
      </c>
      <c r="I655" s="17">
        <v>0.36851377564873999</v>
      </c>
      <c r="J655" s="17">
        <v>0.325178316187275</v>
      </c>
      <c r="K655" s="17">
        <v>0.40129482685691797</v>
      </c>
      <c r="L655" s="17">
        <v>0.35537356195965197</v>
      </c>
      <c r="M655" s="17"/>
      <c r="N655" s="17">
        <v>0.35093093171828499</v>
      </c>
      <c r="O655" s="17">
        <v>0.33853469744043901</v>
      </c>
      <c r="P655" s="17">
        <v>0.37747425996240203</v>
      </c>
      <c r="Q655" s="17">
        <v>0.393907743498984</v>
      </c>
      <c r="R655" s="17"/>
      <c r="S655" s="17">
        <v>0.39315674848223098</v>
      </c>
      <c r="T655" s="17">
        <v>0.35088041270360298</v>
      </c>
      <c r="U655" s="17">
        <v>0.376051351065255</v>
      </c>
      <c r="V655" s="17">
        <v>0.358645210541224</v>
      </c>
      <c r="W655" s="17">
        <v>0.35227378884567301</v>
      </c>
      <c r="X655" s="17">
        <v>0.38744090558342498</v>
      </c>
      <c r="Y655" s="17">
        <v>0.41082109415189799</v>
      </c>
      <c r="Z655" s="17">
        <v>0.36743075461754698</v>
      </c>
      <c r="AA655" s="17">
        <v>0.36475489096956998</v>
      </c>
      <c r="AB655" s="17">
        <v>0.29435942731619802</v>
      </c>
      <c r="AC655" s="17">
        <v>0.37245009445395999</v>
      </c>
      <c r="AD655" s="17">
        <v>0.30484988126408202</v>
      </c>
      <c r="AE655" s="17"/>
      <c r="AF655" s="17">
        <v>0.40484283937235199</v>
      </c>
      <c r="AG655" s="17">
        <v>0.33019154262276001</v>
      </c>
      <c r="AH655" s="17">
        <v>0.38196309262310202</v>
      </c>
      <c r="AI655" s="17"/>
      <c r="AJ655" s="17">
        <v>0.41485406919027201</v>
      </c>
      <c r="AK655" s="17">
        <v>0.35163359358054302</v>
      </c>
      <c r="AL655" s="17">
        <v>0.28095516807231502</v>
      </c>
      <c r="AM655" s="17">
        <v>0.34948703680778997</v>
      </c>
      <c r="AN655" s="17">
        <v>0.347812171692441</v>
      </c>
      <c r="AO655" s="17"/>
      <c r="AP655" s="17">
        <v>0.43312157856111799</v>
      </c>
      <c r="AQ655" s="17">
        <v>0.35741073848216098</v>
      </c>
      <c r="AR655" s="17">
        <v>0.340648521601153</v>
      </c>
      <c r="AS655" s="17"/>
      <c r="AT655" s="17">
        <v>0.38017034581646603</v>
      </c>
      <c r="AU655" s="17">
        <v>0.37270544403703798</v>
      </c>
      <c r="AV655" s="17">
        <v>0.338658836556884</v>
      </c>
      <c r="AW655" s="17">
        <v>0.367453568580979</v>
      </c>
      <c r="AX655" s="17">
        <v>0.34342447054831998</v>
      </c>
      <c r="AY655" s="17"/>
      <c r="AZ655" s="17">
        <v>0.38477190952041501</v>
      </c>
      <c r="BA655" s="17">
        <v>0.34458463441279402</v>
      </c>
      <c r="BB655" s="17">
        <v>0.32978696385497602</v>
      </c>
      <c r="BC655" s="17">
        <v>0.35922554894944497</v>
      </c>
      <c r="BD655" s="17">
        <v>0.33402129996462798</v>
      </c>
      <c r="BE655" s="17"/>
      <c r="BF655" s="17">
        <v>0.40760822225895099</v>
      </c>
      <c r="BG655" s="17">
        <v>0.36119158654018402</v>
      </c>
      <c r="BH655" s="17">
        <v>0.350767052836084</v>
      </c>
      <c r="BI655" s="17">
        <v>0.35619421652404798</v>
      </c>
      <c r="BJ655" s="17"/>
      <c r="BK655" s="17">
        <v>0.45327272194096901</v>
      </c>
      <c r="BL655" s="17">
        <v>0.34547160493266699</v>
      </c>
      <c r="BM655" s="17">
        <v>0.354243268214808</v>
      </c>
      <c r="BN655" s="17">
        <v>0.35560805451691402</v>
      </c>
      <c r="BO655" s="17">
        <v>0.46349924333231102</v>
      </c>
      <c r="BP655" s="17"/>
      <c r="BQ655" s="17">
        <v>0.37950992392678401</v>
      </c>
      <c r="BR655" s="17">
        <v>0.34416096943735103</v>
      </c>
      <c r="BS655" s="17"/>
      <c r="BT655" s="17">
        <v>0.360504052411033</v>
      </c>
      <c r="BU655" s="17">
        <v>0.34097446695341799</v>
      </c>
      <c r="BV655" s="17">
        <v>0.32419610479394101</v>
      </c>
      <c r="BW655" s="17">
        <v>0.398187857951809</v>
      </c>
      <c r="BX655" s="17">
        <v>0.41705259891377999</v>
      </c>
      <c r="BY655" s="17">
        <v>0.34326123341192499</v>
      </c>
    </row>
    <row r="656" spans="2:77" x14ac:dyDescent="0.35">
      <c r="B656" t="s">
        <v>184</v>
      </c>
      <c r="C656" s="17">
        <v>0.409344423888376</v>
      </c>
      <c r="D656" s="17">
        <v>0.39933888622194202</v>
      </c>
      <c r="E656" s="17">
        <v>0.41777325303785701</v>
      </c>
      <c r="F656" s="17"/>
      <c r="G656" s="17">
        <v>0.36589124239246101</v>
      </c>
      <c r="H656" s="17">
        <v>0.36571666954297199</v>
      </c>
      <c r="I656" s="17">
        <v>0.41167247981280802</v>
      </c>
      <c r="J656" s="17">
        <v>0.41960303267193999</v>
      </c>
      <c r="K656" s="17">
        <v>0.39782047593015202</v>
      </c>
      <c r="L656" s="17">
        <v>0.47109774395472698</v>
      </c>
      <c r="M656" s="17"/>
      <c r="N656" s="17">
        <v>0.44215829658203698</v>
      </c>
      <c r="O656" s="17">
        <v>0.42842019145093602</v>
      </c>
      <c r="P656" s="17">
        <v>0.389311898418021</v>
      </c>
      <c r="Q656" s="17">
        <v>0.37125406155774399</v>
      </c>
      <c r="R656" s="17"/>
      <c r="S656" s="17">
        <v>0.38018211206730002</v>
      </c>
      <c r="T656" s="17">
        <v>0.45100839574808699</v>
      </c>
      <c r="U656" s="17">
        <v>0.363227414166026</v>
      </c>
      <c r="V656" s="17">
        <v>0.41575666764881403</v>
      </c>
      <c r="W656" s="17">
        <v>0.40159813700970298</v>
      </c>
      <c r="X656" s="17">
        <v>0.42618698796564403</v>
      </c>
      <c r="Y656" s="17">
        <v>0.37921832211454498</v>
      </c>
      <c r="Z656" s="17">
        <v>0.44346727359775201</v>
      </c>
      <c r="AA656" s="17">
        <v>0.409272504545583</v>
      </c>
      <c r="AB656" s="17">
        <v>0.41630197879849701</v>
      </c>
      <c r="AC656" s="17">
        <v>0.44655036494475397</v>
      </c>
      <c r="AD656" s="17">
        <v>0.38875290740187002</v>
      </c>
      <c r="AE656" s="17"/>
      <c r="AF656" s="17">
        <v>0.41909192084052299</v>
      </c>
      <c r="AG656" s="17">
        <v>0.42618590266377998</v>
      </c>
      <c r="AH656" s="17">
        <v>0.32934891041557701</v>
      </c>
      <c r="AI656" s="17"/>
      <c r="AJ656" s="17">
        <v>0.441138619436097</v>
      </c>
      <c r="AK656" s="17">
        <v>0.403080163573794</v>
      </c>
      <c r="AL656" s="17">
        <v>0.45206241726700103</v>
      </c>
      <c r="AM656" s="17">
        <v>0.45465470071616298</v>
      </c>
      <c r="AN656" s="17">
        <v>0.34247343055103902</v>
      </c>
      <c r="AO656" s="17"/>
      <c r="AP656" s="17">
        <v>0.43776146180742798</v>
      </c>
      <c r="AQ656" s="17">
        <v>0.40591662289590202</v>
      </c>
      <c r="AR656" s="17">
        <v>0.42127893057711802</v>
      </c>
      <c r="AS656" s="17"/>
      <c r="AT656" s="17">
        <v>0.40007464195397102</v>
      </c>
      <c r="AU656" s="17">
        <v>0.38397636268623903</v>
      </c>
      <c r="AV656" s="17">
        <v>0.43506889895713902</v>
      </c>
      <c r="AW656" s="17">
        <v>0.41360140115287097</v>
      </c>
      <c r="AX656" s="17">
        <v>0.28975959673392898</v>
      </c>
      <c r="AY656" s="17"/>
      <c r="AZ656" s="17">
        <v>0.398457358491624</v>
      </c>
      <c r="BA656" s="17">
        <v>0.398672550469376</v>
      </c>
      <c r="BB656" s="17">
        <v>0.35747141667902899</v>
      </c>
      <c r="BC656" s="17">
        <v>0.46202289595155599</v>
      </c>
      <c r="BD656" s="17">
        <v>0.398553809115334</v>
      </c>
      <c r="BE656" s="17"/>
      <c r="BF656" s="17">
        <v>0.35610466905767801</v>
      </c>
      <c r="BG656" s="17">
        <v>0.40055339548315699</v>
      </c>
      <c r="BH656" s="17">
        <v>0.44424484108658102</v>
      </c>
      <c r="BI656" s="17">
        <v>0.43100776727954199</v>
      </c>
      <c r="BJ656" s="17"/>
      <c r="BK656" s="17">
        <v>0.28664714565064098</v>
      </c>
      <c r="BL656" s="17">
        <v>0.39326160003344102</v>
      </c>
      <c r="BM656" s="17">
        <v>0.41477382237846799</v>
      </c>
      <c r="BN656" s="17">
        <v>0.42689431862481497</v>
      </c>
      <c r="BO656" s="17">
        <v>0.38504266517076302</v>
      </c>
      <c r="BP656" s="17"/>
      <c r="BQ656" s="17">
        <v>0.41240378367898101</v>
      </c>
      <c r="BR656" s="17">
        <v>0.40520076870663502</v>
      </c>
      <c r="BS656" s="17"/>
      <c r="BT656" s="17">
        <v>0.43670779465762999</v>
      </c>
      <c r="BU656" s="17">
        <v>0.431503505204274</v>
      </c>
      <c r="BV656" s="17">
        <v>0.37906312667941899</v>
      </c>
      <c r="BW656" s="17">
        <v>0.37192747157859501</v>
      </c>
      <c r="BX656" s="17">
        <v>0.35882473997799302</v>
      </c>
      <c r="BY656" s="17">
        <v>0.34304826148967899</v>
      </c>
    </row>
    <row r="657" spans="2:77" x14ac:dyDescent="0.35">
      <c r="B657" t="s">
        <v>305</v>
      </c>
      <c r="C657" s="17">
        <v>0.12962597922680899</v>
      </c>
      <c r="D657" s="17">
        <v>0.130093380971599</v>
      </c>
      <c r="E657" s="17">
        <v>0.12954754303003599</v>
      </c>
      <c r="F657" s="17"/>
      <c r="G657" s="17">
        <v>0.142428711117526</v>
      </c>
      <c r="H657" s="17">
        <v>0.122892298521632</v>
      </c>
      <c r="I657" s="17">
        <v>0.117425588796281</v>
      </c>
      <c r="J657" s="17">
        <v>0.15324430534963701</v>
      </c>
      <c r="K657" s="17">
        <v>0.12825679441893201</v>
      </c>
      <c r="L657" s="17">
        <v>0.11813590653160801</v>
      </c>
      <c r="M657" s="17"/>
      <c r="N657" s="17">
        <v>0.125917340418533</v>
      </c>
      <c r="O657" s="17">
        <v>0.12793531201244901</v>
      </c>
      <c r="P657" s="17">
        <v>0.14817974585867399</v>
      </c>
      <c r="Q657" s="17">
        <v>0.11894938535105801</v>
      </c>
      <c r="R657" s="17"/>
      <c r="S657" s="17">
        <v>0.14444758257132401</v>
      </c>
      <c r="T657" s="17">
        <v>0.12504277954943899</v>
      </c>
      <c r="U657" s="17">
        <v>0.17622936038800299</v>
      </c>
      <c r="V657" s="17">
        <v>0.13607311583051299</v>
      </c>
      <c r="W657" s="17">
        <v>0.14672797673458901</v>
      </c>
      <c r="X657" s="17">
        <v>0.10311110732256</v>
      </c>
      <c r="Y657" s="17">
        <v>0.118150971172475</v>
      </c>
      <c r="Z657" s="17">
        <v>7.5515783442487799E-2</v>
      </c>
      <c r="AA657" s="17">
        <v>0.123631018821695</v>
      </c>
      <c r="AB657" s="17">
        <v>0.13935591985224699</v>
      </c>
      <c r="AC657" s="17">
        <v>8.2690842058794595E-2</v>
      </c>
      <c r="AD657" s="17">
        <v>0.14972935212497401</v>
      </c>
      <c r="AE657" s="17"/>
      <c r="AF657" s="17">
        <v>0.10052851882897799</v>
      </c>
      <c r="AG657" s="17">
        <v>0.149168847902996</v>
      </c>
      <c r="AH657" s="17">
        <v>0.14912949416141999</v>
      </c>
      <c r="AI657" s="17"/>
      <c r="AJ657" s="17">
        <v>9.6045118414880698E-2</v>
      </c>
      <c r="AK657" s="17">
        <v>0.145526749828531</v>
      </c>
      <c r="AL657" s="17">
        <v>0.16516142930491301</v>
      </c>
      <c r="AM657" s="17">
        <v>0.126171404163781</v>
      </c>
      <c r="AN657" s="17">
        <v>0.145760044228913</v>
      </c>
      <c r="AO657" s="17"/>
      <c r="AP657" s="17">
        <v>8.1631039107262396E-2</v>
      </c>
      <c r="AQ657" s="17">
        <v>0.143575607165735</v>
      </c>
      <c r="AR657" s="17">
        <v>0.16412589316427101</v>
      </c>
      <c r="AS657" s="17"/>
      <c r="AT657" s="17">
        <v>0.121546730835315</v>
      </c>
      <c r="AU657" s="17">
        <v>0.127609883510377</v>
      </c>
      <c r="AV657" s="17">
        <v>0.144205671428354</v>
      </c>
      <c r="AW657" s="17">
        <v>0.13260998053683201</v>
      </c>
      <c r="AX657" s="17">
        <v>0.19666732333268799</v>
      </c>
      <c r="AY657" s="17"/>
      <c r="AZ657" s="17">
        <v>0.12547186912187999</v>
      </c>
      <c r="BA657" s="17">
        <v>0.14878745085034201</v>
      </c>
      <c r="BB657" s="17">
        <v>0.11986944493418999</v>
      </c>
      <c r="BC657" s="17">
        <v>0.126901072665139</v>
      </c>
      <c r="BD657" s="17">
        <v>0.124578674445649</v>
      </c>
      <c r="BE657" s="17"/>
      <c r="BF657" s="17">
        <v>0.120314875256018</v>
      </c>
      <c r="BG657" s="17">
        <v>0.13600318643670201</v>
      </c>
      <c r="BH657" s="17">
        <v>0.122851285561265</v>
      </c>
      <c r="BI657" s="17">
        <v>0.13515701969327501</v>
      </c>
      <c r="BJ657" s="17"/>
      <c r="BK657" s="17">
        <v>0.127505153537711</v>
      </c>
      <c r="BL657" s="17">
        <v>0.126538836338458</v>
      </c>
      <c r="BM657" s="17">
        <v>0.136417778588658</v>
      </c>
      <c r="BN657" s="17">
        <v>0.128503294471118</v>
      </c>
      <c r="BO657" s="17">
        <v>0.107924031781875</v>
      </c>
      <c r="BP657" s="17"/>
      <c r="BQ657" s="17">
        <v>0.12766279775787101</v>
      </c>
      <c r="BR657" s="17">
        <v>0.13228494960729401</v>
      </c>
      <c r="BS657" s="17"/>
      <c r="BT657" s="17">
        <v>0.132654307122996</v>
      </c>
      <c r="BU657" s="17">
        <v>0.131097513092855</v>
      </c>
      <c r="BV657" s="17">
        <v>0.12120938921881499</v>
      </c>
      <c r="BW657" s="17">
        <v>0.108615370909077</v>
      </c>
      <c r="BX657" s="17">
        <v>0.12629731928618301</v>
      </c>
      <c r="BY657" s="17">
        <v>0.18725330389094499</v>
      </c>
    </row>
    <row r="658" spans="2:77" x14ac:dyDescent="0.35">
      <c r="B658" t="s">
        <v>185</v>
      </c>
      <c r="C658" s="17">
        <v>4.7591342613283197E-2</v>
      </c>
      <c r="D658" s="17">
        <v>5.1658940356326899E-2</v>
      </c>
      <c r="E658" s="17">
        <v>4.3542741349990602E-2</v>
      </c>
      <c r="F658" s="17"/>
      <c r="G658" s="17">
        <v>4.38234741255457E-2</v>
      </c>
      <c r="H658" s="17">
        <v>5.6111718803084701E-2</v>
      </c>
      <c r="I658" s="17">
        <v>5.5661843267871103E-2</v>
      </c>
      <c r="J658" s="17">
        <v>5.36690706263264E-2</v>
      </c>
      <c r="K658" s="17">
        <v>4.6962737066444202E-2</v>
      </c>
      <c r="L658" s="17">
        <v>3.2133934880383699E-2</v>
      </c>
      <c r="M658" s="17"/>
      <c r="N658" s="17">
        <v>5.0337286082400498E-2</v>
      </c>
      <c r="O658" s="17">
        <v>5.9261393507545501E-2</v>
      </c>
      <c r="P658" s="17">
        <v>3.2013219393781898E-2</v>
      </c>
      <c r="Q658" s="17">
        <v>4.6861275703675397E-2</v>
      </c>
      <c r="R658" s="17"/>
      <c r="S658" s="17">
        <v>4.1471814713002597E-2</v>
      </c>
      <c r="T658" s="17">
        <v>4.6579517246477201E-2</v>
      </c>
      <c r="U658" s="17">
        <v>4.6779273254720699E-2</v>
      </c>
      <c r="V658" s="17">
        <v>2.3818667099814301E-2</v>
      </c>
      <c r="W658" s="17">
        <v>5.1974953758005801E-2</v>
      </c>
      <c r="X658" s="17">
        <v>4.64232549667732E-2</v>
      </c>
      <c r="Y658" s="17">
        <v>3.8583384495830403E-2</v>
      </c>
      <c r="Z658" s="17">
        <v>5.4404121788332899E-2</v>
      </c>
      <c r="AA658" s="17">
        <v>5.1802572276207499E-2</v>
      </c>
      <c r="AB658" s="17">
        <v>9.1121378094472405E-2</v>
      </c>
      <c r="AC658" s="17">
        <v>3.4304023534465197E-2</v>
      </c>
      <c r="AD658" s="17">
        <v>3.8261700499151001E-2</v>
      </c>
      <c r="AE658" s="17"/>
      <c r="AF658" s="17">
        <v>4.1202108926646698E-2</v>
      </c>
      <c r="AG658" s="17">
        <v>5.1917616794352001E-2</v>
      </c>
      <c r="AH658" s="17">
        <v>5.4012552204250303E-2</v>
      </c>
      <c r="AI658" s="17"/>
      <c r="AJ658" s="17">
        <v>2.9307346219726901E-2</v>
      </c>
      <c r="AK658" s="17">
        <v>5.1407213293630301E-2</v>
      </c>
      <c r="AL658" s="17">
        <v>8.3052431284263595E-2</v>
      </c>
      <c r="AM658" s="17">
        <v>4.1641760707846601E-2</v>
      </c>
      <c r="AN658" s="17">
        <v>4.9207425390332203E-2</v>
      </c>
      <c r="AO658" s="17"/>
      <c r="AP658" s="17">
        <v>3.3628302497698701E-2</v>
      </c>
      <c r="AQ658" s="17">
        <v>4.8022820591674301E-2</v>
      </c>
      <c r="AR658" s="17">
        <v>4.8956739985579402E-2</v>
      </c>
      <c r="AS658" s="17"/>
      <c r="AT658" s="17">
        <v>3.5736068854792698E-2</v>
      </c>
      <c r="AU658" s="17">
        <v>5.6503882209431998E-2</v>
      </c>
      <c r="AV658" s="17">
        <v>4.8862682187169999E-2</v>
      </c>
      <c r="AW658" s="17">
        <v>5.35447126707548E-2</v>
      </c>
      <c r="AX658" s="17">
        <v>9.5494440837815303E-2</v>
      </c>
      <c r="AY658" s="17"/>
      <c r="AZ658" s="17">
        <v>5.0475949268311497E-2</v>
      </c>
      <c r="BA658" s="17">
        <v>4.1336886586505202E-2</v>
      </c>
      <c r="BB658" s="17">
        <v>5.8947079503545302E-2</v>
      </c>
      <c r="BC658" s="17">
        <v>3.32039921472429E-2</v>
      </c>
      <c r="BD658" s="17">
        <v>6.6978620004953707E-2</v>
      </c>
      <c r="BE658" s="17"/>
      <c r="BF658" s="17">
        <v>4.9970996323198701E-2</v>
      </c>
      <c r="BG658" s="17">
        <v>4.8017236271483299E-2</v>
      </c>
      <c r="BH658" s="17">
        <v>4.0429535025510999E-2</v>
      </c>
      <c r="BI658" s="17">
        <v>5.64020947984087E-2</v>
      </c>
      <c r="BJ658" s="17"/>
      <c r="BK658" s="17">
        <v>5.2419027741881397E-2</v>
      </c>
      <c r="BL658" s="17">
        <v>5.5662145853324997E-2</v>
      </c>
      <c r="BM658" s="17">
        <v>4.72380168510061E-2</v>
      </c>
      <c r="BN658" s="17">
        <v>4.9211828026823203E-2</v>
      </c>
      <c r="BO658" s="17">
        <v>2.13301515709515E-2</v>
      </c>
      <c r="BP658" s="17"/>
      <c r="BQ658" s="17">
        <v>3.97966369236121E-2</v>
      </c>
      <c r="BR658" s="17">
        <v>5.8148640489899199E-2</v>
      </c>
      <c r="BS658" s="17"/>
      <c r="BT658" s="17">
        <v>4.08511621810108E-2</v>
      </c>
      <c r="BU658" s="17">
        <v>5.1023539596185503E-2</v>
      </c>
      <c r="BV658" s="17">
        <v>8.7083048446853606E-2</v>
      </c>
      <c r="BW658" s="17">
        <v>5.1486716228372503E-2</v>
      </c>
      <c r="BX658" s="17">
        <v>4.4485423454151199E-2</v>
      </c>
      <c r="BY658" s="17">
        <v>2.9299295151476001E-2</v>
      </c>
    </row>
    <row r="659" spans="2:77" x14ac:dyDescent="0.35">
      <c r="B659" t="s">
        <v>186</v>
      </c>
      <c r="C659" s="17">
        <v>2.1343498187392899E-2</v>
      </c>
      <c r="D659" s="17">
        <v>2.0754294609031901E-2</v>
      </c>
      <c r="E659" s="17">
        <v>2.14617753121897E-2</v>
      </c>
      <c r="F659" s="17"/>
      <c r="G659" s="17">
        <v>3.6966015353280597E-2</v>
      </c>
      <c r="H659" s="17">
        <v>3.0521329128056499E-2</v>
      </c>
      <c r="I659" s="17">
        <v>2.3515765529621601E-2</v>
      </c>
      <c r="J659" s="17">
        <v>2.3102662853709498E-2</v>
      </c>
      <c r="K659" s="17">
        <v>6.8231330673420403E-3</v>
      </c>
      <c r="L659" s="17">
        <v>1.0016497588025201E-2</v>
      </c>
      <c r="M659" s="17"/>
      <c r="N659" s="17">
        <v>1.7606293766509101E-2</v>
      </c>
      <c r="O659" s="17">
        <v>1.8911517193938802E-2</v>
      </c>
      <c r="P659" s="17">
        <v>2.3585832550649399E-2</v>
      </c>
      <c r="Q659" s="17">
        <v>2.6240360804280001E-2</v>
      </c>
      <c r="R659" s="17"/>
      <c r="S659" s="17">
        <v>2.45304218725164E-2</v>
      </c>
      <c r="T659" s="17">
        <v>9.2007325919817792E-3</v>
      </c>
      <c r="U659" s="17">
        <v>8.9894637700027105E-3</v>
      </c>
      <c r="V659" s="17">
        <v>1.9696714761193598E-2</v>
      </c>
      <c r="W659" s="17">
        <v>2.28910549805398E-2</v>
      </c>
      <c r="X659" s="17">
        <v>1.42872789485801E-2</v>
      </c>
      <c r="Y659" s="17">
        <v>3.56436185442493E-2</v>
      </c>
      <c r="Z659" s="17">
        <v>3.1537556810523303E-2</v>
      </c>
      <c r="AA659" s="17">
        <v>2.0867268140179099E-2</v>
      </c>
      <c r="AB659" s="17">
        <v>1.8177788644663701E-2</v>
      </c>
      <c r="AC659" s="17">
        <v>3.3486874555941702E-2</v>
      </c>
      <c r="AD659" s="17">
        <v>5.3955728143781703E-2</v>
      </c>
      <c r="AE659" s="17"/>
      <c r="AF659" s="17">
        <v>1.6700646535690301E-2</v>
      </c>
      <c r="AG659" s="17">
        <v>1.9973148603789001E-2</v>
      </c>
      <c r="AH659" s="17">
        <v>3.56929357914837E-2</v>
      </c>
      <c r="AI659" s="17"/>
      <c r="AJ659" s="17">
        <v>8.1447713205587205E-3</v>
      </c>
      <c r="AK659" s="17">
        <v>2.6962279370714201E-2</v>
      </c>
      <c r="AL659" s="17">
        <v>8.66499413437463E-3</v>
      </c>
      <c r="AM659" s="17">
        <v>2.8045097604419401E-2</v>
      </c>
      <c r="AN659" s="17">
        <v>3.5767283737375498E-2</v>
      </c>
      <c r="AO659" s="17"/>
      <c r="AP659" s="17">
        <v>3.48872073415024E-3</v>
      </c>
      <c r="AQ659" s="17">
        <v>1.85562456509063E-2</v>
      </c>
      <c r="AR659" s="17">
        <v>1.89260451210932E-2</v>
      </c>
      <c r="AS659" s="17"/>
      <c r="AT659" s="17">
        <v>2.1893378183550801E-2</v>
      </c>
      <c r="AU659" s="17">
        <v>2.4213829837005901E-2</v>
      </c>
      <c r="AV659" s="17">
        <v>1.95821652642711E-2</v>
      </c>
      <c r="AW659" s="17">
        <v>1.16312833768415E-2</v>
      </c>
      <c r="AX659" s="17">
        <v>5.9492638818460002E-2</v>
      </c>
      <c r="AY659" s="17"/>
      <c r="AZ659" s="17">
        <v>2.0012802410042298E-2</v>
      </c>
      <c r="BA659" s="17">
        <v>2.2901832037137301E-2</v>
      </c>
      <c r="BB659" s="17">
        <v>7.0831224817007196E-2</v>
      </c>
      <c r="BC659" s="17">
        <v>9.0748854091136904E-3</v>
      </c>
      <c r="BD659" s="17">
        <v>2.8068392019711001E-2</v>
      </c>
      <c r="BE659" s="17"/>
      <c r="BF659" s="17">
        <v>2.88148220949772E-2</v>
      </c>
      <c r="BG659" s="17">
        <v>2.26807172257842E-2</v>
      </c>
      <c r="BH659" s="17">
        <v>1.84019276328749E-2</v>
      </c>
      <c r="BI659" s="17">
        <v>1.2168346814073199E-2</v>
      </c>
      <c r="BJ659" s="17"/>
      <c r="BK659" s="17">
        <v>6.0004912878229497E-2</v>
      </c>
      <c r="BL659" s="17">
        <v>3.5004322326104197E-2</v>
      </c>
      <c r="BM659" s="17">
        <v>1.5773755064001301E-2</v>
      </c>
      <c r="BN659" s="17">
        <v>1.8255219056866698E-2</v>
      </c>
      <c r="BO659" s="17">
        <v>1.7787615809922001E-2</v>
      </c>
      <c r="BP659" s="17"/>
      <c r="BQ659" s="17">
        <v>1.66974142833132E-2</v>
      </c>
      <c r="BR659" s="17">
        <v>2.7636242735800599E-2</v>
      </c>
      <c r="BS659" s="17"/>
      <c r="BT659" s="17">
        <v>1.49977637421355E-2</v>
      </c>
      <c r="BU659" s="17">
        <v>1.6847940531432199E-2</v>
      </c>
      <c r="BV659" s="17">
        <v>4.2692268515548297E-2</v>
      </c>
      <c r="BW659" s="17">
        <v>3.5563372456870697E-2</v>
      </c>
      <c r="BX659" s="17">
        <v>2.1871415554335499E-2</v>
      </c>
      <c r="BY659" s="17">
        <v>2.6468131285676998E-2</v>
      </c>
    </row>
    <row r="660" spans="2:77" x14ac:dyDescent="0.35">
      <c r="B660" t="s">
        <v>145</v>
      </c>
      <c r="C660" s="17">
        <v>2.7598707655334401E-2</v>
      </c>
      <c r="D660" s="17">
        <v>2.2786318053929999E-2</v>
      </c>
      <c r="E660" s="17">
        <v>3.2479704452148997E-2</v>
      </c>
      <c r="F660" s="17"/>
      <c r="G660" s="17">
        <v>4.91008058801665E-2</v>
      </c>
      <c r="H660" s="17">
        <v>4.1661950080711503E-2</v>
      </c>
      <c r="I660" s="17">
        <v>2.3210546944678102E-2</v>
      </c>
      <c r="J660" s="17">
        <v>2.5202612311112E-2</v>
      </c>
      <c r="K660" s="17">
        <v>1.8842032660210499E-2</v>
      </c>
      <c r="L660" s="17">
        <v>1.3242355085604699E-2</v>
      </c>
      <c r="M660" s="17"/>
      <c r="N660" s="17">
        <v>1.3049851432234499E-2</v>
      </c>
      <c r="O660" s="17">
        <v>2.6936888394692299E-2</v>
      </c>
      <c r="P660" s="17">
        <v>2.94350438164717E-2</v>
      </c>
      <c r="Q660" s="17">
        <v>4.2787173084259097E-2</v>
      </c>
      <c r="R660" s="17"/>
      <c r="S660" s="17">
        <v>1.6211320293626201E-2</v>
      </c>
      <c r="T660" s="17">
        <v>1.7288162160411499E-2</v>
      </c>
      <c r="U660" s="17">
        <v>2.8723137355991898E-2</v>
      </c>
      <c r="V660" s="17">
        <v>4.6009624118440999E-2</v>
      </c>
      <c r="W660" s="17">
        <v>2.45340886714897E-2</v>
      </c>
      <c r="X660" s="17">
        <v>2.2550465213017099E-2</v>
      </c>
      <c r="Y660" s="17">
        <v>1.7582609521002698E-2</v>
      </c>
      <c r="Z660" s="17">
        <v>2.7644509743356999E-2</v>
      </c>
      <c r="AA660" s="17">
        <v>2.9671745246765999E-2</v>
      </c>
      <c r="AB660" s="17">
        <v>4.0683507293920999E-2</v>
      </c>
      <c r="AC660" s="17">
        <v>3.0517800452084201E-2</v>
      </c>
      <c r="AD660" s="17">
        <v>6.4450430566141997E-2</v>
      </c>
      <c r="AE660" s="17"/>
      <c r="AF660" s="17">
        <v>1.7633965495810498E-2</v>
      </c>
      <c r="AG660" s="17">
        <v>2.25629414123238E-2</v>
      </c>
      <c r="AH660" s="17">
        <v>4.9853014804167102E-2</v>
      </c>
      <c r="AI660" s="17"/>
      <c r="AJ660" s="17">
        <v>1.0510075418464699E-2</v>
      </c>
      <c r="AK660" s="17">
        <v>2.1390000352788201E-2</v>
      </c>
      <c r="AL660" s="17">
        <v>1.0103559937132699E-2</v>
      </c>
      <c r="AM660" s="17">
        <v>0</v>
      </c>
      <c r="AN660" s="17">
        <v>7.8979644399898602E-2</v>
      </c>
      <c r="AO660" s="17"/>
      <c r="AP660" s="17">
        <v>1.03688972923434E-2</v>
      </c>
      <c r="AQ660" s="17">
        <v>2.6517965213621202E-2</v>
      </c>
      <c r="AR660" s="17">
        <v>6.0638695507845702E-3</v>
      </c>
      <c r="AS660" s="17"/>
      <c r="AT660" s="17">
        <v>4.0578834355904599E-2</v>
      </c>
      <c r="AU660" s="17">
        <v>3.4990597719908097E-2</v>
      </c>
      <c r="AV660" s="17">
        <v>1.36217456061817E-2</v>
      </c>
      <c r="AW660" s="17">
        <v>2.1159053681721999E-2</v>
      </c>
      <c r="AX660" s="17">
        <v>1.5161529728786699E-2</v>
      </c>
      <c r="AY660" s="17"/>
      <c r="AZ660" s="17">
        <v>2.0810111187727499E-2</v>
      </c>
      <c r="BA660" s="17">
        <v>4.3716645643846003E-2</v>
      </c>
      <c r="BB660" s="17">
        <v>6.3093870211252207E-2</v>
      </c>
      <c r="BC660" s="17">
        <v>9.5716048775033695E-3</v>
      </c>
      <c r="BD660" s="17">
        <v>4.7799204449723499E-2</v>
      </c>
      <c r="BE660" s="17"/>
      <c r="BF660" s="17">
        <v>3.7186415009177201E-2</v>
      </c>
      <c r="BG660" s="17">
        <v>3.1553878042688797E-2</v>
      </c>
      <c r="BH660" s="17">
        <v>2.3305357857683999E-2</v>
      </c>
      <c r="BI660" s="17">
        <v>9.0705548906533894E-3</v>
      </c>
      <c r="BJ660" s="17"/>
      <c r="BK660" s="17">
        <v>2.01510382505685E-2</v>
      </c>
      <c r="BL660" s="17">
        <v>4.4061490516004401E-2</v>
      </c>
      <c r="BM660" s="17">
        <v>3.1553358903058902E-2</v>
      </c>
      <c r="BN660" s="17">
        <v>2.1527285303462498E-2</v>
      </c>
      <c r="BO660" s="17">
        <v>4.4162923341770398E-3</v>
      </c>
      <c r="BP660" s="17"/>
      <c r="BQ660" s="17">
        <v>2.3929443429439302E-2</v>
      </c>
      <c r="BR660" s="17">
        <v>3.2568429023020803E-2</v>
      </c>
      <c r="BS660" s="17"/>
      <c r="BT660" s="17">
        <v>1.4284919885194701E-2</v>
      </c>
      <c r="BU660" s="17">
        <v>2.8553034621835401E-2</v>
      </c>
      <c r="BV660" s="17">
        <v>4.5756062345422899E-2</v>
      </c>
      <c r="BW660" s="17">
        <v>3.4219210875275602E-2</v>
      </c>
      <c r="BX660" s="17">
        <v>3.14685028135573E-2</v>
      </c>
      <c r="BY660" s="17">
        <v>7.0669774770298399E-2</v>
      </c>
    </row>
    <row r="661" spans="2:77" x14ac:dyDescent="0.35">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row>
    <row r="662" spans="2:77" x14ac:dyDescent="0.35">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row>
    <row r="663" spans="2:77" x14ac:dyDescent="0.35">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row>
    <row r="664" spans="2:77" x14ac:dyDescent="0.35">
      <c r="B664" s="6" t="s">
        <v>310</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row>
    <row r="665" spans="2:77" x14ac:dyDescent="0.35">
      <c r="B665" s="24" t="s">
        <v>94</v>
      </c>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row>
    <row r="666" spans="2:77" x14ac:dyDescent="0.35">
      <c r="B666" t="s">
        <v>183</v>
      </c>
      <c r="C666" s="17">
        <v>0.34211964355420998</v>
      </c>
      <c r="D666" s="17">
        <v>0.35570163176193498</v>
      </c>
      <c r="E666" s="17">
        <v>0.32957071322445097</v>
      </c>
      <c r="F666" s="17"/>
      <c r="G666" s="17">
        <v>0.35943022234909999</v>
      </c>
      <c r="H666" s="17">
        <v>0.34807030234367198</v>
      </c>
      <c r="I666" s="17">
        <v>0.348514625600512</v>
      </c>
      <c r="J666" s="17">
        <v>0.29103958651043199</v>
      </c>
      <c r="K666" s="17">
        <v>0.38771599121893502</v>
      </c>
      <c r="L666" s="17">
        <v>0.331678240383596</v>
      </c>
      <c r="M666" s="17"/>
      <c r="N666" s="17">
        <v>0.34015689345231498</v>
      </c>
      <c r="O666" s="17">
        <v>0.31571848132831298</v>
      </c>
      <c r="P666" s="17">
        <v>0.34969188418000402</v>
      </c>
      <c r="Q666" s="17">
        <v>0.36294748942648097</v>
      </c>
      <c r="R666" s="17"/>
      <c r="S666" s="17">
        <v>0.39233224464725702</v>
      </c>
      <c r="T666" s="17">
        <v>0.32106037520731401</v>
      </c>
      <c r="U666" s="17">
        <v>0.35488433397371399</v>
      </c>
      <c r="V666" s="17">
        <v>0.28093342361120999</v>
      </c>
      <c r="W666" s="17">
        <v>0.314651789932755</v>
      </c>
      <c r="X666" s="17">
        <v>0.381767059745521</v>
      </c>
      <c r="Y666" s="17">
        <v>0.35624827361719802</v>
      </c>
      <c r="Z666" s="17">
        <v>0.36503882538584198</v>
      </c>
      <c r="AA666" s="17">
        <v>0.35374223311028802</v>
      </c>
      <c r="AB666" s="17">
        <v>0.25810906781916598</v>
      </c>
      <c r="AC666" s="17">
        <v>0.39684460865871701</v>
      </c>
      <c r="AD666" s="17">
        <v>0.34422643481029902</v>
      </c>
      <c r="AE666" s="17"/>
      <c r="AF666" s="17">
        <v>0.38655873381688</v>
      </c>
      <c r="AG666" s="17">
        <v>0.29751420894817199</v>
      </c>
      <c r="AH666" s="17">
        <v>0.365675915568067</v>
      </c>
      <c r="AI666" s="17"/>
      <c r="AJ666" s="17">
        <v>0.38055542549413002</v>
      </c>
      <c r="AK666" s="17">
        <v>0.32890081198641202</v>
      </c>
      <c r="AL666" s="17">
        <v>0.297119705312404</v>
      </c>
      <c r="AM666" s="17">
        <v>0.37326194132433899</v>
      </c>
      <c r="AN666" s="17">
        <v>0.33242456836044199</v>
      </c>
      <c r="AO666" s="17"/>
      <c r="AP666" s="17">
        <v>0.41391555893418303</v>
      </c>
      <c r="AQ666" s="17">
        <v>0.32422887541950202</v>
      </c>
      <c r="AR666" s="17">
        <v>0.31963866656245998</v>
      </c>
      <c r="AS666" s="17"/>
      <c r="AT666" s="17">
        <v>0.37219472831558797</v>
      </c>
      <c r="AU666" s="17">
        <v>0.33621886035362197</v>
      </c>
      <c r="AV666" s="17">
        <v>0.31946157957200899</v>
      </c>
      <c r="AW666" s="17">
        <v>0.36223854365388902</v>
      </c>
      <c r="AX666" s="17">
        <v>0.31894547299717102</v>
      </c>
      <c r="AY666" s="17"/>
      <c r="AZ666" s="17">
        <v>0.36020378632440803</v>
      </c>
      <c r="BA666" s="17">
        <v>0.32786751006974602</v>
      </c>
      <c r="BB666" s="17">
        <v>0.30013050045746298</v>
      </c>
      <c r="BC666" s="17">
        <v>0.34333560257999401</v>
      </c>
      <c r="BD666" s="17">
        <v>0.29941707978988602</v>
      </c>
      <c r="BE666" s="17"/>
      <c r="BF666" s="17">
        <v>0.35991916986529598</v>
      </c>
      <c r="BG666" s="17">
        <v>0.33805686238552002</v>
      </c>
      <c r="BH666" s="17">
        <v>0.33021962966491197</v>
      </c>
      <c r="BI666" s="17">
        <v>0.35530707896539399</v>
      </c>
      <c r="BJ666" s="17"/>
      <c r="BK666" s="17">
        <v>0.40532948823806098</v>
      </c>
      <c r="BL666" s="17">
        <v>0.32600298175465398</v>
      </c>
      <c r="BM666" s="17">
        <v>0.328781240263541</v>
      </c>
      <c r="BN666" s="17">
        <v>0.33663031509923003</v>
      </c>
      <c r="BO666" s="17">
        <v>0.44529487994842498</v>
      </c>
      <c r="BP666" s="17"/>
      <c r="BQ666" s="17">
        <v>0.356075865662347</v>
      </c>
      <c r="BR666" s="17">
        <v>0.32321707046244302</v>
      </c>
      <c r="BS666" s="17"/>
      <c r="BT666" s="17">
        <v>0.34893745443513802</v>
      </c>
      <c r="BU666" s="17">
        <v>0.30832493442256897</v>
      </c>
      <c r="BV666" s="17">
        <v>0.32034370897229503</v>
      </c>
      <c r="BW666" s="17">
        <v>0.359239920667908</v>
      </c>
      <c r="BX666" s="17">
        <v>0.38194404828161599</v>
      </c>
      <c r="BY666" s="17">
        <v>0.34345645594088098</v>
      </c>
    </row>
    <row r="667" spans="2:77" x14ac:dyDescent="0.35">
      <c r="B667" t="s">
        <v>184</v>
      </c>
      <c r="C667" s="17">
        <v>0.41978214446975898</v>
      </c>
      <c r="D667" s="17">
        <v>0.42015802818645198</v>
      </c>
      <c r="E667" s="17">
        <v>0.41923337354240497</v>
      </c>
      <c r="F667" s="17"/>
      <c r="G667" s="17">
        <v>0.38640145940820703</v>
      </c>
      <c r="H667" s="17">
        <v>0.356761076187668</v>
      </c>
      <c r="I667" s="17">
        <v>0.43351293572363497</v>
      </c>
      <c r="J667" s="17">
        <v>0.45300004010567801</v>
      </c>
      <c r="K667" s="17">
        <v>0.37986668566631199</v>
      </c>
      <c r="L667" s="17">
        <v>0.48159262758757798</v>
      </c>
      <c r="M667" s="17"/>
      <c r="N667" s="17">
        <v>0.45286985612998898</v>
      </c>
      <c r="O667" s="17">
        <v>0.42971618750083201</v>
      </c>
      <c r="P667" s="17">
        <v>0.40938010980107098</v>
      </c>
      <c r="Q667" s="17">
        <v>0.38352242019631999</v>
      </c>
      <c r="R667" s="17"/>
      <c r="S667" s="17">
        <v>0.39361209936277802</v>
      </c>
      <c r="T667" s="17">
        <v>0.465715470035234</v>
      </c>
      <c r="U667" s="17">
        <v>0.37514900363111497</v>
      </c>
      <c r="V667" s="17">
        <v>0.46415133876348202</v>
      </c>
      <c r="W667" s="17">
        <v>0.43545004100956403</v>
      </c>
      <c r="X667" s="17">
        <v>0.40775912261818698</v>
      </c>
      <c r="Y667" s="17">
        <v>0.41665307021550702</v>
      </c>
      <c r="Z667" s="17">
        <v>0.40412131693369802</v>
      </c>
      <c r="AA667" s="17">
        <v>0.39830048617397301</v>
      </c>
      <c r="AB667" s="17">
        <v>0.44195521589271097</v>
      </c>
      <c r="AC667" s="17">
        <v>0.40205767676080101</v>
      </c>
      <c r="AD667" s="17">
        <v>0.39914466584748798</v>
      </c>
      <c r="AE667" s="17"/>
      <c r="AF667" s="17">
        <v>0.409754977905947</v>
      </c>
      <c r="AG667" s="17">
        <v>0.45827443888548802</v>
      </c>
      <c r="AH667" s="17">
        <v>0.34781625384472697</v>
      </c>
      <c r="AI667" s="17"/>
      <c r="AJ667" s="17">
        <v>0.45054997346178</v>
      </c>
      <c r="AK667" s="17">
        <v>0.40529828212460001</v>
      </c>
      <c r="AL667" s="17">
        <v>0.46024344553941299</v>
      </c>
      <c r="AM667" s="17">
        <v>0.40424434920022601</v>
      </c>
      <c r="AN667" s="17">
        <v>0.357321948518315</v>
      </c>
      <c r="AO667" s="17"/>
      <c r="AP667" s="17">
        <v>0.44221255886414301</v>
      </c>
      <c r="AQ667" s="17">
        <v>0.425994515090587</v>
      </c>
      <c r="AR667" s="17">
        <v>0.44543856011314198</v>
      </c>
      <c r="AS667" s="17"/>
      <c r="AT667" s="17">
        <v>0.377809755331598</v>
      </c>
      <c r="AU667" s="17">
        <v>0.404463168774299</v>
      </c>
      <c r="AV667" s="17">
        <v>0.45916155364391498</v>
      </c>
      <c r="AW667" s="17">
        <v>0.41493023121370398</v>
      </c>
      <c r="AX667" s="17">
        <v>0.40057667627183402</v>
      </c>
      <c r="AY667" s="17"/>
      <c r="AZ667" s="17">
        <v>0.40502817337374902</v>
      </c>
      <c r="BA667" s="17">
        <v>0.43313960779925398</v>
      </c>
      <c r="BB667" s="17">
        <v>0.37163864825339599</v>
      </c>
      <c r="BC667" s="17">
        <v>0.464529430436393</v>
      </c>
      <c r="BD667" s="17">
        <v>0.404927547232666</v>
      </c>
      <c r="BE667" s="17"/>
      <c r="BF667" s="17">
        <v>0.38677606909136603</v>
      </c>
      <c r="BG667" s="17">
        <v>0.41588237664486599</v>
      </c>
      <c r="BH667" s="17">
        <v>0.44555737187798999</v>
      </c>
      <c r="BI667" s="17">
        <v>0.42848478814541202</v>
      </c>
      <c r="BJ667" s="17"/>
      <c r="BK667" s="17">
        <v>0.31181943858023597</v>
      </c>
      <c r="BL667" s="17">
        <v>0.39284095972059102</v>
      </c>
      <c r="BM667" s="17">
        <v>0.42989619140527502</v>
      </c>
      <c r="BN667" s="17">
        <v>0.430629357817782</v>
      </c>
      <c r="BO667" s="17">
        <v>0.42197501730928699</v>
      </c>
      <c r="BP667" s="17"/>
      <c r="BQ667" s="17">
        <v>0.42363798673701802</v>
      </c>
      <c r="BR667" s="17">
        <v>0.41455971824850502</v>
      </c>
      <c r="BS667" s="17"/>
      <c r="BT667" s="17">
        <v>0.43981592831718402</v>
      </c>
      <c r="BU667" s="17">
        <v>0.45534446886663399</v>
      </c>
      <c r="BV667" s="17">
        <v>0.38289554799049103</v>
      </c>
      <c r="BW667" s="17">
        <v>0.398608163259144</v>
      </c>
      <c r="BX667" s="17">
        <v>0.35828386859580202</v>
      </c>
      <c r="BY667" s="17">
        <v>0.38412244535672502</v>
      </c>
    </row>
    <row r="668" spans="2:77" x14ac:dyDescent="0.35">
      <c r="B668" t="s">
        <v>305</v>
      </c>
      <c r="C668" s="17">
        <v>0.14085821422776101</v>
      </c>
      <c r="D668" s="17">
        <v>0.13368052737862099</v>
      </c>
      <c r="E668" s="17">
        <v>0.14767776962933901</v>
      </c>
      <c r="F668" s="17"/>
      <c r="G668" s="17">
        <v>0.13553534494043901</v>
      </c>
      <c r="H668" s="17">
        <v>0.163905030734561</v>
      </c>
      <c r="I668" s="17">
        <v>0.117105275310812</v>
      </c>
      <c r="J668" s="17">
        <v>0.144382191173756</v>
      </c>
      <c r="K668" s="17">
        <v>0.158888371934162</v>
      </c>
      <c r="L668" s="17">
        <v>0.13005960585408799</v>
      </c>
      <c r="M668" s="17"/>
      <c r="N668" s="17">
        <v>0.13170801443126201</v>
      </c>
      <c r="O668" s="17">
        <v>0.155339080171815</v>
      </c>
      <c r="P668" s="17">
        <v>0.14161546049724599</v>
      </c>
      <c r="Q668" s="17">
        <v>0.13607379822872301</v>
      </c>
      <c r="R668" s="17"/>
      <c r="S668" s="17">
        <v>0.136510269797985</v>
      </c>
      <c r="T668" s="17">
        <v>0.13390959192798199</v>
      </c>
      <c r="U668" s="17">
        <v>0.17067786209027</v>
      </c>
      <c r="V668" s="17">
        <v>0.157683059402589</v>
      </c>
      <c r="W668" s="17">
        <v>0.145032515786154</v>
      </c>
      <c r="X668" s="17">
        <v>0.128576369662013</v>
      </c>
      <c r="Y668" s="17">
        <v>0.123872542793787</v>
      </c>
      <c r="Z668" s="17">
        <v>0.12172776830873901</v>
      </c>
      <c r="AA668" s="17">
        <v>0.15670243019698399</v>
      </c>
      <c r="AB668" s="17">
        <v>0.16430568956330599</v>
      </c>
      <c r="AC668" s="17">
        <v>9.1571083205659598E-2</v>
      </c>
      <c r="AD668" s="17">
        <v>0.112465262062939</v>
      </c>
      <c r="AE668" s="17"/>
      <c r="AF668" s="17">
        <v>0.13711026887528599</v>
      </c>
      <c r="AG668" s="17">
        <v>0.13915561884500199</v>
      </c>
      <c r="AH668" s="17">
        <v>0.15150486081284401</v>
      </c>
      <c r="AI668" s="17"/>
      <c r="AJ668" s="17">
        <v>0.11978956097644899</v>
      </c>
      <c r="AK668" s="17">
        <v>0.16844519967475199</v>
      </c>
      <c r="AL668" s="17">
        <v>0.13125954385643501</v>
      </c>
      <c r="AM668" s="17">
        <v>0.136143475454271</v>
      </c>
      <c r="AN668" s="17">
        <v>0.14270180393705101</v>
      </c>
      <c r="AO668" s="17"/>
      <c r="AP668" s="17">
        <v>0.106815181301382</v>
      </c>
      <c r="AQ668" s="17">
        <v>0.161411969525354</v>
      </c>
      <c r="AR668" s="17">
        <v>0.14309695702918501</v>
      </c>
      <c r="AS668" s="17"/>
      <c r="AT668" s="17">
        <v>0.14340867107744601</v>
      </c>
      <c r="AU668" s="17">
        <v>0.140564914199169</v>
      </c>
      <c r="AV668" s="17">
        <v>0.14549495044329799</v>
      </c>
      <c r="AW668" s="17">
        <v>0.130474941913966</v>
      </c>
      <c r="AX668" s="17">
        <v>0.16881068950303901</v>
      </c>
      <c r="AY668" s="17"/>
      <c r="AZ668" s="17">
        <v>0.14496732638674201</v>
      </c>
      <c r="BA668" s="17">
        <v>0.13127269081420101</v>
      </c>
      <c r="BB668" s="17">
        <v>0.154207955313891</v>
      </c>
      <c r="BC668" s="17">
        <v>0.13662057277025499</v>
      </c>
      <c r="BD668" s="17">
        <v>0.14082706629627001</v>
      </c>
      <c r="BE668" s="17"/>
      <c r="BF668" s="17">
        <v>0.130682651933134</v>
      </c>
      <c r="BG668" s="17">
        <v>0.15203892699420801</v>
      </c>
      <c r="BH668" s="17">
        <v>0.13314801440173099</v>
      </c>
      <c r="BI668" s="17">
        <v>0.13621985402935699</v>
      </c>
      <c r="BJ668" s="17"/>
      <c r="BK668" s="17">
        <v>0.14137466348736499</v>
      </c>
      <c r="BL668" s="17">
        <v>0.13914417913020699</v>
      </c>
      <c r="BM668" s="17">
        <v>0.14907828067050699</v>
      </c>
      <c r="BN668" s="17">
        <v>0.14246257181836999</v>
      </c>
      <c r="BO668" s="17">
        <v>9.3973090059826597E-2</v>
      </c>
      <c r="BP668" s="17"/>
      <c r="BQ668" s="17">
        <v>0.14119755696182101</v>
      </c>
      <c r="BR668" s="17">
        <v>0.140398601964212</v>
      </c>
      <c r="BS668" s="17"/>
      <c r="BT668" s="17">
        <v>0.131662926594316</v>
      </c>
      <c r="BU668" s="17">
        <v>0.14235744257880101</v>
      </c>
      <c r="BV668" s="17">
        <v>0.12971597130396101</v>
      </c>
      <c r="BW668" s="17">
        <v>0.137837250719652</v>
      </c>
      <c r="BX668" s="17">
        <v>0.15619688401676099</v>
      </c>
      <c r="BY668" s="17">
        <v>0.15757974285151899</v>
      </c>
    </row>
    <row r="669" spans="2:77" x14ac:dyDescent="0.35">
      <c r="B669" t="s">
        <v>185</v>
      </c>
      <c r="C669" s="17">
        <v>4.3032580262312402E-2</v>
      </c>
      <c r="D669" s="17">
        <v>4.4682521730474399E-2</v>
      </c>
      <c r="E669" s="17">
        <v>4.1317594474833998E-2</v>
      </c>
      <c r="F669" s="17"/>
      <c r="G669" s="17">
        <v>4.1068393243809898E-2</v>
      </c>
      <c r="H669" s="17">
        <v>5.5617234227532203E-2</v>
      </c>
      <c r="I669" s="17">
        <v>4.7827058455407898E-2</v>
      </c>
      <c r="J669" s="17">
        <v>4.4047590204150798E-2</v>
      </c>
      <c r="K669" s="17">
        <v>4.6414021659863199E-2</v>
      </c>
      <c r="L669" s="17">
        <v>2.7175047240468601E-2</v>
      </c>
      <c r="M669" s="17"/>
      <c r="N669" s="17">
        <v>4.6112166742724101E-2</v>
      </c>
      <c r="O669" s="17">
        <v>4.2531844930351601E-2</v>
      </c>
      <c r="P669" s="17">
        <v>4.4101864754695998E-2</v>
      </c>
      <c r="Q669" s="17">
        <v>3.9886232819837497E-2</v>
      </c>
      <c r="R669" s="17"/>
      <c r="S669" s="17">
        <v>3.6768831516850703E-2</v>
      </c>
      <c r="T669" s="17">
        <v>4.4141591008530899E-2</v>
      </c>
      <c r="U669" s="17">
        <v>4.5250249912912301E-2</v>
      </c>
      <c r="V669" s="17">
        <v>2.3923233866159702E-2</v>
      </c>
      <c r="W669" s="17">
        <v>5.12703966309574E-2</v>
      </c>
      <c r="X669" s="17">
        <v>2.8325478123321E-2</v>
      </c>
      <c r="Y669" s="17">
        <v>4.4738687220265201E-2</v>
      </c>
      <c r="Z669" s="17">
        <v>5.4991150696486003E-2</v>
      </c>
      <c r="AA669" s="17">
        <v>4.2636243867161999E-2</v>
      </c>
      <c r="AB669" s="17">
        <v>6.8711797106793399E-2</v>
      </c>
      <c r="AC669" s="17">
        <v>4.5535673100253499E-2</v>
      </c>
      <c r="AD669" s="17">
        <v>4.3537914446865097E-2</v>
      </c>
      <c r="AE669" s="17"/>
      <c r="AF669" s="17">
        <v>2.6005540278155801E-2</v>
      </c>
      <c r="AG669" s="17">
        <v>5.6199395820007901E-2</v>
      </c>
      <c r="AH669" s="17">
        <v>4.74761658481576E-2</v>
      </c>
      <c r="AI669" s="17"/>
      <c r="AJ669" s="17">
        <v>2.33812926637883E-2</v>
      </c>
      <c r="AK669" s="17">
        <v>5.1002185622189097E-2</v>
      </c>
      <c r="AL669" s="17">
        <v>7.5219799007401805E-2</v>
      </c>
      <c r="AM669" s="17">
        <v>3.4313697225545399E-2</v>
      </c>
      <c r="AN669" s="17">
        <v>4.8780141462965998E-2</v>
      </c>
      <c r="AO669" s="17"/>
      <c r="AP669" s="17">
        <v>2.3645095888354398E-2</v>
      </c>
      <c r="AQ669" s="17">
        <v>4.5456825616207397E-2</v>
      </c>
      <c r="AR669" s="17">
        <v>4.6371558295652503E-2</v>
      </c>
      <c r="AS669" s="17"/>
      <c r="AT669" s="17">
        <v>3.2110465539714403E-2</v>
      </c>
      <c r="AU669" s="17">
        <v>5.1364885913915297E-2</v>
      </c>
      <c r="AV669" s="17">
        <v>4.2425689031245099E-2</v>
      </c>
      <c r="AW669" s="17">
        <v>6.3035520950654497E-2</v>
      </c>
      <c r="AX669" s="17">
        <v>7.5648835845473397E-2</v>
      </c>
      <c r="AY669" s="17"/>
      <c r="AZ669" s="17">
        <v>4.3953758123261098E-2</v>
      </c>
      <c r="BA669" s="17">
        <v>3.4175144978679899E-2</v>
      </c>
      <c r="BB669" s="17">
        <v>6.8494674640746905E-2</v>
      </c>
      <c r="BC669" s="17">
        <v>3.4940390758781997E-2</v>
      </c>
      <c r="BD669" s="17">
        <v>5.7706042575994397E-2</v>
      </c>
      <c r="BE669" s="17"/>
      <c r="BF669" s="17">
        <v>4.7968548453545201E-2</v>
      </c>
      <c r="BG669" s="17">
        <v>3.8232902514724602E-2</v>
      </c>
      <c r="BH669" s="17">
        <v>4.1210738674233298E-2</v>
      </c>
      <c r="BI669" s="17">
        <v>5.0446256748556198E-2</v>
      </c>
      <c r="BJ669" s="17"/>
      <c r="BK669" s="17">
        <v>4.4929206060874603E-2</v>
      </c>
      <c r="BL669" s="17">
        <v>5.1759729609434001E-2</v>
      </c>
      <c r="BM669" s="17">
        <v>3.8904233709177699E-2</v>
      </c>
      <c r="BN669" s="17">
        <v>4.7878431356488498E-2</v>
      </c>
      <c r="BO669" s="17">
        <v>2.0083295567795E-2</v>
      </c>
      <c r="BP669" s="17"/>
      <c r="BQ669" s="17">
        <v>3.5474215763765297E-2</v>
      </c>
      <c r="BR669" s="17">
        <v>5.3269773127328397E-2</v>
      </c>
      <c r="BS669" s="17"/>
      <c r="BT669" s="17">
        <v>4.3310459303788101E-2</v>
      </c>
      <c r="BU669" s="17">
        <v>4.3027262530731303E-2</v>
      </c>
      <c r="BV669" s="17">
        <v>5.1556170604353899E-2</v>
      </c>
      <c r="BW669" s="17">
        <v>5.05970597756355E-2</v>
      </c>
      <c r="BX669" s="17">
        <v>3.93221137522013E-2</v>
      </c>
      <c r="BY669" s="17">
        <v>3.0650217846235301E-2</v>
      </c>
    </row>
    <row r="670" spans="2:77" x14ac:dyDescent="0.35">
      <c r="B670" t="s">
        <v>186</v>
      </c>
      <c r="C670" s="17">
        <v>2.1153901833657701E-2</v>
      </c>
      <c r="D670" s="17">
        <v>1.95566525261653E-2</v>
      </c>
      <c r="E670" s="17">
        <v>2.2851069839140498E-2</v>
      </c>
      <c r="F670" s="17"/>
      <c r="G670" s="17">
        <v>2.54151604490623E-2</v>
      </c>
      <c r="H670" s="17">
        <v>3.1495092180274298E-2</v>
      </c>
      <c r="I670" s="17">
        <v>2.8889934515541001E-2</v>
      </c>
      <c r="J670" s="17">
        <v>2.5771158093229801E-2</v>
      </c>
      <c r="K670" s="17">
        <v>9.7966258480965893E-3</v>
      </c>
      <c r="L670" s="17">
        <v>7.5037015782650502E-3</v>
      </c>
      <c r="M670" s="17"/>
      <c r="N670" s="17">
        <v>1.1496206993842399E-2</v>
      </c>
      <c r="O670" s="17">
        <v>2.6063979948893801E-2</v>
      </c>
      <c r="P670" s="17">
        <v>2.1744887352835099E-2</v>
      </c>
      <c r="Q670" s="17">
        <v>2.62598737021392E-2</v>
      </c>
      <c r="R670" s="17"/>
      <c r="S670" s="17">
        <v>1.8066872512122599E-2</v>
      </c>
      <c r="T670" s="17">
        <v>8.5336019102455595E-3</v>
      </c>
      <c r="U670" s="17">
        <v>1.2516252908813299E-2</v>
      </c>
      <c r="V670" s="17">
        <v>2.3170020316899201E-2</v>
      </c>
      <c r="W670" s="17">
        <v>2.2968716029764701E-2</v>
      </c>
      <c r="X670" s="17">
        <v>1.46189115418756E-2</v>
      </c>
      <c r="Y670" s="17">
        <v>2.8592789115888501E-2</v>
      </c>
      <c r="Z670" s="17">
        <v>3.29261225682322E-2</v>
      </c>
      <c r="AA670" s="17">
        <v>2.7867767220108901E-2</v>
      </c>
      <c r="AB670" s="17">
        <v>2.89101492630713E-2</v>
      </c>
      <c r="AC670" s="17">
        <v>2.80353846861627E-2</v>
      </c>
      <c r="AD670" s="17">
        <v>2.7752162406536902E-2</v>
      </c>
      <c r="AE670" s="17"/>
      <c r="AF670" s="17">
        <v>1.7865960126784E-2</v>
      </c>
      <c r="AG670" s="17">
        <v>2.1696536111403E-2</v>
      </c>
      <c r="AH670" s="17">
        <v>2.95646557312879E-2</v>
      </c>
      <c r="AI670" s="17"/>
      <c r="AJ670" s="17">
        <v>1.02080031110645E-2</v>
      </c>
      <c r="AK670" s="17">
        <v>1.7322745844450201E-2</v>
      </c>
      <c r="AL670" s="17">
        <v>2.1109561667442499E-2</v>
      </c>
      <c r="AM670" s="17">
        <v>1.3362575320418501E-2</v>
      </c>
      <c r="AN670" s="17">
        <v>3.8415886708812297E-2</v>
      </c>
      <c r="AO670" s="17"/>
      <c r="AP670" s="17">
        <v>3.9322935681804097E-3</v>
      </c>
      <c r="AQ670" s="17">
        <v>1.6110199817199401E-2</v>
      </c>
      <c r="AR670" s="17">
        <v>2.3470890687678599E-2</v>
      </c>
      <c r="AS670" s="17"/>
      <c r="AT670" s="17">
        <v>2.3044230201823002E-2</v>
      </c>
      <c r="AU670" s="17">
        <v>2.67665232003747E-2</v>
      </c>
      <c r="AV670" s="17">
        <v>1.6391302915623601E-2</v>
      </c>
      <c r="AW670" s="17">
        <v>1.7516256519920299E-2</v>
      </c>
      <c r="AX670" s="17">
        <v>3.6018325382482203E-2</v>
      </c>
      <c r="AY670" s="17"/>
      <c r="AZ670" s="17">
        <v>2.2851916438360698E-2</v>
      </c>
      <c r="BA670" s="17">
        <v>2.2461555301745401E-2</v>
      </c>
      <c r="BB670" s="17">
        <v>3.2062084774457197E-2</v>
      </c>
      <c r="BC670" s="17">
        <v>7.5237313803446903E-3</v>
      </c>
      <c r="BD670" s="17">
        <v>3.2695761876566497E-2</v>
      </c>
      <c r="BE670" s="17"/>
      <c r="BF670" s="17">
        <v>2.9298645223030401E-2</v>
      </c>
      <c r="BG670" s="17">
        <v>1.9310418407271299E-2</v>
      </c>
      <c r="BH670" s="17">
        <v>2.0001663767489301E-2</v>
      </c>
      <c r="BI670" s="17">
        <v>1.6216713548035E-2</v>
      </c>
      <c r="BJ670" s="17"/>
      <c r="BK670" s="17">
        <v>4.9518225941446899E-2</v>
      </c>
      <c r="BL670" s="17">
        <v>3.4703094585637702E-2</v>
      </c>
      <c r="BM670" s="17">
        <v>1.6198658068230499E-2</v>
      </c>
      <c r="BN670" s="17">
        <v>1.9776470484024301E-2</v>
      </c>
      <c r="BO670" s="17">
        <v>1.0818038160691001E-2</v>
      </c>
      <c r="BP670" s="17"/>
      <c r="BQ670" s="17">
        <v>1.7137279820813801E-2</v>
      </c>
      <c r="BR670" s="17">
        <v>2.6594091205215099E-2</v>
      </c>
      <c r="BS670" s="17"/>
      <c r="BT670" s="17">
        <v>1.7146198633012099E-2</v>
      </c>
      <c r="BU670" s="17">
        <v>2.0253105877398099E-2</v>
      </c>
      <c r="BV670" s="17">
        <v>3.7360655459415602E-2</v>
      </c>
      <c r="BW670" s="17">
        <v>2.0752488723189001E-2</v>
      </c>
      <c r="BX670" s="17">
        <v>2.52442534262554E-2</v>
      </c>
      <c r="BY670" s="17">
        <v>7.5974258431368404E-3</v>
      </c>
    </row>
    <row r="671" spans="2:77" x14ac:dyDescent="0.35">
      <c r="B671" t="s">
        <v>145</v>
      </c>
      <c r="C671" s="17">
        <v>3.3053515652299803E-2</v>
      </c>
      <c r="D671" s="17">
        <v>2.6220638416352901E-2</v>
      </c>
      <c r="E671" s="17">
        <v>3.9349479289831103E-2</v>
      </c>
      <c r="F671" s="17"/>
      <c r="G671" s="17">
        <v>5.2149419609382297E-2</v>
      </c>
      <c r="H671" s="17">
        <v>4.4151264326292697E-2</v>
      </c>
      <c r="I671" s="17">
        <v>2.4150170394091699E-2</v>
      </c>
      <c r="J671" s="17">
        <v>4.17594339127536E-2</v>
      </c>
      <c r="K671" s="17">
        <v>1.7318303672631201E-2</v>
      </c>
      <c r="L671" s="17">
        <v>2.1990777356004E-2</v>
      </c>
      <c r="M671" s="17"/>
      <c r="N671" s="17">
        <v>1.7656862249868201E-2</v>
      </c>
      <c r="O671" s="17">
        <v>3.06304261197951E-2</v>
      </c>
      <c r="P671" s="17">
        <v>3.3465793414148397E-2</v>
      </c>
      <c r="Q671" s="17">
        <v>5.1310185626499201E-2</v>
      </c>
      <c r="R671" s="17"/>
      <c r="S671" s="17">
        <v>2.2709682163006201E-2</v>
      </c>
      <c r="T671" s="17">
        <v>2.6639369910693499E-2</v>
      </c>
      <c r="U671" s="17">
        <v>4.1522297483175603E-2</v>
      </c>
      <c r="V671" s="17">
        <v>5.0138924039659603E-2</v>
      </c>
      <c r="W671" s="17">
        <v>3.0626540610805501E-2</v>
      </c>
      <c r="X671" s="17">
        <v>3.8953058309082703E-2</v>
      </c>
      <c r="Y671" s="17">
        <v>2.98946370373546E-2</v>
      </c>
      <c r="Z671" s="17">
        <v>2.1194816107002599E-2</v>
      </c>
      <c r="AA671" s="17">
        <v>2.07508394314837E-2</v>
      </c>
      <c r="AB671" s="17">
        <v>3.80080803549517E-2</v>
      </c>
      <c r="AC671" s="17">
        <v>3.5955573588405697E-2</v>
      </c>
      <c r="AD671" s="17">
        <v>7.2873560425872203E-2</v>
      </c>
      <c r="AE671" s="17"/>
      <c r="AF671" s="17">
        <v>2.27045189969474E-2</v>
      </c>
      <c r="AG671" s="17">
        <v>2.7159801389927601E-2</v>
      </c>
      <c r="AH671" s="17">
        <v>5.7962148194916199E-2</v>
      </c>
      <c r="AI671" s="17"/>
      <c r="AJ671" s="17">
        <v>1.55157442927886E-2</v>
      </c>
      <c r="AK671" s="17">
        <v>2.9030774747596601E-2</v>
      </c>
      <c r="AL671" s="17">
        <v>1.50479446169033E-2</v>
      </c>
      <c r="AM671" s="17">
        <v>3.8673961475200802E-2</v>
      </c>
      <c r="AN671" s="17">
        <v>8.0355651012414403E-2</v>
      </c>
      <c r="AO671" s="17"/>
      <c r="AP671" s="17">
        <v>9.4793114437571897E-3</v>
      </c>
      <c r="AQ671" s="17">
        <v>2.6797614531149701E-2</v>
      </c>
      <c r="AR671" s="17">
        <v>2.1983367311882301E-2</v>
      </c>
      <c r="AS671" s="17"/>
      <c r="AT671" s="17">
        <v>5.1432149533831101E-2</v>
      </c>
      <c r="AU671" s="17">
        <v>4.0621647558619002E-2</v>
      </c>
      <c r="AV671" s="17">
        <v>1.7064924393909199E-2</v>
      </c>
      <c r="AW671" s="17">
        <v>1.1804505747867001E-2</v>
      </c>
      <c r="AX671" s="17">
        <v>0</v>
      </c>
      <c r="AY671" s="17"/>
      <c r="AZ671" s="17">
        <v>2.29950393534794E-2</v>
      </c>
      <c r="BA671" s="17">
        <v>5.1083491036374898E-2</v>
      </c>
      <c r="BB671" s="17">
        <v>7.34661365600454E-2</v>
      </c>
      <c r="BC671" s="17">
        <v>1.3050272074231199E-2</v>
      </c>
      <c r="BD671" s="17">
        <v>6.4426502228616706E-2</v>
      </c>
      <c r="BE671" s="17"/>
      <c r="BF671" s="17">
        <v>4.53549154336279E-2</v>
      </c>
      <c r="BG671" s="17">
        <v>3.6478513053409503E-2</v>
      </c>
      <c r="BH671" s="17">
        <v>2.98625816136446E-2</v>
      </c>
      <c r="BI671" s="17">
        <v>1.3325308563245E-2</v>
      </c>
      <c r="BJ671" s="17"/>
      <c r="BK671" s="17">
        <v>4.7028977692016298E-2</v>
      </c>
      <c r="BL671" s="17">
        <v>5.5549055199476699E-2</v>
      </c>
      <c r="BM671" s="17">
        <v>3.7141395883268799E-2</v>
      </c>
      <c r="BN671" s="17">
        <v>2.2622853424104802E-2</v>
      </c>
      <c r="BO671" s="17">
        <v>7.85567895397574E-3</v>
      </c>
      <c r="BP671" s="17"/>
      <c r="BQ671" s="17">
        <v>2.6477095054236E-2</v>
      </c>
      <c r="BR671" s="17">
        <v>4.1960744992296101E-2</v>
      </c>
      <c r="BS671" s="17"/>
      <c r="BT671" s="17">
        <v>1.9127032716561802E-2</v>
      </c>
      <c r="BU671" s="17">
        <v>3.0692785723867001E-2</v>
      </c>
      <c r="BV671" s="17">
        <v>7.8127945669482599E-2</v>
      </c>
      <c r="BW671" s="17">
        <v>3.2965116854470698E-2</v>
      </c>
      <c r="BX671" s="17">
        <v>3.9008831927364998E-2</v>
      </c>
      <c r="BY671" s="17">
        <v>7.6593712161502805E-2</v>
      </c>
    </row>
    <row r="672" spans="2:77"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row>
    <row r="673" spans="2:77" x14ac:dyDescent="0.35">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row>
    <row r="674" spans="2:77" x14ac:dyDescent="0.35">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row>
    <row r="675" spans="2:77" x14ac:dyDescent="0.35">
      <c r="B675" s="6" t="s">
        <v>311</v>
      </c>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row>
    <row r="676" spans="2:77" x14ac:dyDescent="0.35">
      <c r="B676" s="24" t="s">
        <v>94</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row>
    <row r="677" spans="2:77" x14ac:dyDescent="0.35">
      <c r="B677" t="s">
        <v>257</v>
      </c>
      <c r="C677" s="17">
        <v>0.23928222073771799</v>
      </c>
      <c r="D677" s="17">
        <v>0.25689798153791799</v>
      </c>
      <c r="E677" s="17">
        <v>0.221171224947942</v>
      </c>
      <c r="F677" s="17"/>
      <c r="G677" s="17">
        <v>0.31248992323278202</v>
      </c>
      <c r="H677" s="17">
        <v>0.29712294734776801</v>
      </c>
      <c r="I677" s="17">
        <v>0.244691998612413</v>
      </c>
      <c r="J677" s="17">
        <v>0.21240234629126001</v>
      </c>
      <c r="K677" s="17">
        <v>0.18929288781084899</v>
      </c>
      <c r="L677" s="17">
        <v>0.19456518785225799</v>
      </c>
      <c r="M677" s="17"/>
      <c r="N677" s="17">
        <v>0.268935625070927</v>
      </c>
      <c r="O677" s="17">
        <v>0.24839535330979601</v>
      </c>
      <c r="P677" s="17">
        <v>0.22965955170973301</v>
      </c>
      <c r="Q677" s="17">
        <v>0.208621337555043</v>
      </c>
      <c r="R677" s="17"/>
      <c r="S677" s="17">
        <v>0.25105292548851299</v>
      </c>
      <c r="T677" s="17">
        <v>0.25573668609126898</v>
      </c>
      <c r="U677" s="17">
        <v>0.222966583148861</v>
      </c>
      <c r="V677" s="17">
        <v>0.19272013949889499</v>
      </c>
      <c r="W677" s="17">
        <v>0.18924528088703699</v>
      </c>
      <c r="X677" s="17">
        <v>0.21913339673486401</v>
      </c>
      <c r="Y677" s="17">
        <v>0.26200706884890401</v>
      </c>
      <c r="Z677" s="17">
        <v>0.28924907411584699</v>
      </c>
      <c r="AA677" s="17">
        <v>0.26631797352922199</v>
      </c>
      <c r="AB677" s="17">
        <v>0.26393754550229198</v>
      </c>
      <c r="AC677" s="17">
        <v>0.20593815533405899</v>
      </c>
      <c r="AD677" s="17">
        <v>0.228962363684275</v>
      </c>
      <c r="AE677" s="17"/>
      <c r="AF677" s="17">
        <v>0.191332461085227</v>
      </c>
      <c r="AG677" s="17">
        <v>0.27370668119033198</v>
      </c>
      <c r="AH677" s="17">
        <v>0.22084149650120999</v>
      </c>
      <c r="AI677" s="17"/>
      <c r="AJ677" s="17">
        <v>0.16588672406035801</v>
      </c>
      <c r="AK677" s="17">
        <v>0.33971861928541303</v>
      </c>
      <c r="AL677" s="17">
        <v>0.236596668252162</v>
      </c>
      <c r="AM677" s="17">
        <v>0.24081038976726599</v>
      </c>
      <c r="AN677" s="17">
        <v>0.19407804755031199</v>
      </c>
      <c r="AO677" s="17"/>
      <c r="AP677" s="17">
        <v>0.15858354620865101</v>
      </c>
      <c r="AQ677" s="17">
        <v>0.36691762720578502</v>
      </c>
      <c r="AR677" s="17">
        <v>0.21526912063172499</v>
      </c>
      <c r="AS677" s="17"/>
      <c r="AT677" s="17">
        <v>0.19640244642646801</v>
      </c>
      <c r="AU677" s="17">
        <v>0.23531631688506</v>
      </c>
      <c r="AV677" s="17">
        <v>0.262483884949268</v>
      </c>
      <c r="AW677" s="17">
        <v>0.28903386780450502</v>
      </c>
      <c r="AX677" s="17">
        <v>0.38409895068706601</v>
      </c>
      <c r="AY677" s="17"/>
      <c r="AZ677" s="17">
        <v>0.27655149629912001</v>
      </c>
      <c r="BA677" s="17">
        <v>0.21182224851598899</v>
      </c>
      <c r="BB677" s="17">
        <v>0.28059178853470101</v>
      </c>
      <c r="BC677" s="17">
        <v>0.17995401655847701</v>
      </c>
      <c r="BD677" s="17">
        <v>0.22203134755843601</v>
      </c>
      <c r="BE677" s="17"/>
      <c r="BF677" s="17">
        <v>0.24036330795389199</v>
      </c>
      <c r="BG677" s="17">
        <v>0.22231381280187301</v>
      </c>
      <c r="BH677" s="17">
        <v>0.24855041914201101</v>
      </c>
      <c r="BI677" s="17">
        <v>0.28615528234903997</v>
      </c>
      <c r="BJ677" s="17"/>
      <c r="BK677" s="17">
        <v>0.27708800981336601</v>
      </c>
      <c r="BL677" s="17">
        <v>0.244863476561896</v>
      </c>
      <c r="BM677" s="17">
        <v>0.22047763673672199</v>
      </c>
      <c r="BN677" s="17">
        <v>0.237750013670499</v>
      </c>
      <c r="BO677" s="17">
        <v>0.31455922025345501</v>
      </c>
      <c r="BP677" s="17"/>
      <c r="BQ677" s="17">
        <v>0.23670700438567299</v>
      </c>
      <c r="BR677" s="17">
        <v>0.24277014282325701</v>
      </c>
      <c r="BS677" s="17"/>
      <c r="BT677" s="17">
        <v>0.211573144844004</v>
      </c>
      <c r="BU677" s="17">
        <v>0.23086535049971099</v>
      </c>
      <c r="BV677" s="17">
        <v>0.200475158388942</v>
      </c>
      <c r="BW677" s="17">
        <v>0.28953145733892799</v>
      </c>
      <c r="BX677" s="17">
        <v>0.296034788127296</v>
      </c>
      <c r="BY677" s="17">
        <v>0.27151530149445402</v>
      </c>
    </row>
    <row r="678" spans="2:77" x14ac:dyDescent="0.35">
      <c r="B678" t="s">
        <v>258</v>
      </c>
      <c r="C678" s="17">
        <v>0.44521611458950699</v>
      </c>
      <c r="D678" s="17">
        <v>0.435973802534529</v>
      </c>
      <c r="E678" s="17">
        <v>0.45473559343770598</v>
      </c>
      <c r="F678" s="17"/>
      <c r="G678" s="17">
        <v>0.41600112546488899</v>
      </c>
      <c r="H678" s="17">
        <v>0.43040715580230099</v>
      </c>
      <c r="I678" s="17">
        <v>0.48311047635299198</v>
      </c>
      <c r="J678" s="17">
        <v>0.46914105140442303</v>
      </c>
      <c r="K678" s="17">
        <v>0.45163109550511499</v>
      </c>
      <c r="L678" s="17">
        <v>0.42221298161121801</v>
      </c>
      <c r="M678" s="17"/>
      <c r="N678" s="17">
        <v>0.46372132227991403</v>
      </c>
      <c r="O678" s="17">
        <v>0.44475953536044099</v>
      </c>
      <c r="P678" s="17">
        <v>0.44648687205472398</v>
      </c>
      <c r="Q678" s="17">
        <v>0.422507291072932</v>
      </c>
      <c r="R678" s="17"/>
      <c r="S678" s="17">
        <v>0.49091772652683102</v>
      </c>
      <c r="T678" s="17">
        <v>0.42916799329009903</v>
      </c>
      <c r="U678" s="17">
        <v>0.46088734133492898</v>
      </c>
      <c r="V678" s="17">
        <v>0.46224647117233297</v>
      </c>
      <c r="W678" s="17">
        <v>0.48685450817460901</v>
      </c>
      <c r="X678" s="17">
        <v>0.44096964559518298</v>
      </c>
      <c r="Y678" s="17">
        <v>0.419199569208557</v>
      </c>
      <c r="Z678" s="17">
        <v>0.37434280853203</v>
      </c>
      <c r="AA678" s="17">
        <v>0.44041525733574399</v>
      </c>
      <c r="AB678" s="17">
        <v>0.38453169092687201</v>
      </c>
      <c r="AC678" s="17">
        <v>0.49305428239244897</v>
      </c>
      <c r="AD678" s="17">
        <v>0.40790977794838301</v>
      </c>
      <c r="AE678" s="17"/>
      <c r="AF678" s="17">
        <v>0.42394149213302301</v>
      </c>
      <c r="AG678" s="17">
        <v>0.48021513215915501</v>
      </c>
      <c r="AH678" s="17">
        <v>0.43736791132241098</v>
      </c>
      <c r="AI678" s="17"/>
      <c r="AJ678" s="17">
        <v>0.42257323229742599</v>
      </c>
      <c r="AK678" s="17">
        <v>0.47493322625905099</v>
      </c>
      <c r="AL678" s="17">
        <v>0.57359841870667405</v>
      </c>
      <c r="AM678" s="17">
        <v>0.33219493472810602</v>
      </c>
      <c r="AN678" s="17">
        <v>0.42509817407677902</v>
      </c>
      <c r="AO678" s="17"/>
      <c r="AP678" s="17">
        <v>0.41726247881331202</v>
      </c>
      <c r="AQ678" s="17">
        <v>0.47804883887587002</v>
      </c>
      <c r="AR678" s="17">
        <v>0.57016395873502201</v>
      </c>
      <c r="AS678" s="17"/>
      <c r="AT678" s="17">
        <v>0.43382076847915302</v>
      </c>
      <c r="AU678" s="17">
        <v>0.45399545623661203</v>
      </c>
      <c r="AV678" s="17">
        <v>0.469309690208848</v>
      </c>
      <c r="AW678" s="17">
        <v>0.43577232044604902</v>
      </c>
      <c r="AX678" s="17">
        <v>0.42062036945908998</v>
      </c>
      <c r="AY678" s="17"/>
      <c r="AZ678" s="17">
        <v>0.45378373256911603</v>
      </c>
      <c r="BA678" s="17">
        <v>0.45459301954016801</v>
      </c>
      <c r="BB678" s="17">
        <v>0.414242644212864</v>
      </c>
      <c r="BC678" s="17">
        <v>0.44510373130032199</v>
      </c>
      <c r="BD678" s="17">
        <v>0.41860779687362298</v>
      </c>
      <c r="BE678" s="17"/>
      <c r="BF678" s="17">
        <v>0.42578897274807398</v>
      </c>
      <c r="BG678" s="17">
        <v>0.44448091687595598</v>
      </c>
      <c r="BH678" s="17">
        <v>0.45655963758161999</v>
      </c>
      <c r="BI678" s="17">
        <v>0.47459718172024401</v>
      </c>
      <c r="BJ678" s="17"/>
      <c r="BK678" s="17">
        <v>0.34239262709922103</v>
      </c>
      <c r="BL678" s="17">
        <v>0.43061880491975602</v>
      </c>
      <c r="BM678" s="17">
        <v>0.45213964006074198</v>
      </c>
      <c r="BN678" s="17">
        <v>0.46805368071240799</v>
      </c>
      <c r="BO678" s="17">
        <v>0.37458193079956498</v>
      </c>
      <c r="BP678" s="17"/>
      <c r="BQ678" s="17">
        <v>0.446954436043491</v>
      </c>
      <c r="BR678" s="17">
        <v>0.44286169889689903</v>
      </c>
      <c r="BS678" s="17"/>
      <c r="BT678" s="17">
        <v>0.43498345274037598</v>
      </c>
      <c r="BU678" s="17">
        <v>0.49917104111436</v>
      </c>
      <c r="BV678" s="17">
        <v>0.42431218461813902</v>
      </c>
      <c r="BW678" s="17">
        <v>0.419047270526548</v>
      </c>
      <c r="BX678" s="17">
        <v>0.426818355592049</v>
      </c>
      <c r="BY678" s="17">
        <v>0.379269698352726</v>
      </c>
    </row>
    <row r="679" spans="2:77" x14ac:dyDescent="0.35">
      <c r="B679" t="s">
        <v>260</v>
      </c>
      <c r="C679" s="17">
        <v>0.10623279227643</v>
      </c>
      <c r="D679" s="17">
        <v>0.12466178898045301</v>
      </c>
      <c r="E679" s="17">
        <v>8.8904210342302906E-2</v>
      </c>
      <c r="F679" s="17"/>
      <c r="G679" s="17">
        <v>0.11573816040236901</v>
      </c>
      <c r="H679" s="17">
        <v>0.110751094375965</v>
      </c>
      <c r="I679" s="17">
        <v>0.101500860588673</v>
      </c>
      <c r="J679" s="17">
        <v>7.8222835896560303E-2</v>
      </c>
      <c r="K679" s="17">
        <v>0.12535917337678401</v>
      </c>
      <c r="L679" s="17">
        <v>0.11008433610679499</v>
      </c>
      <c r="M679" s="17"/>
      <c r="N679" s="17">
        <v>0.11733523228852399</v>
      </c>
      <c r="O679" s="17">
        <v>8.8835851289324905E-2</v>
      </c>
      <c r="P679" s="17">
        <v>0.100653597037791</v>
      </c>
      <c r="Q679" s="17">
        <v>0.117799916579907</v>
      </c>
      <c r="R679" s="17"/>
      <c r="S679" s="17">
        <v>9.0126261749501696E-2</v>
      </c>
      <c r="T679" s="17">
        <v>0.10502989950033099</v>
      </c>
      <c r="U679" s="17">
        <v>8.6988294292058801E-2</v>
      </c>
      <c r="V679" s="17">
        <v>0.118132965825684</v>
      </c>
      <c r="W679" s="17">
        <v>0.12369403025693999</v>
      </c>
      <c r="X679" s="17">
        <v>0.10976816195214199</v>
      </c>
      <c r="Y679" s="17">
        <v>0.11024925144198799</v>
      </c>
      <c r="Z679" s="17">
        <v>0.128600370467742</v>
      </c>
      <c r="AA679" s="17">
        <v>8.53428890283464E-2</v>
      </c>
      <c r="AB679" s="17">
        <v>0.138277244058469</v>
      </c>
      <c r="AC679" s="17">
        <v>8.5328723079166904E-2</v>
      </c>
      <c r="AD679" s="17">
        <v>0.12555057504615499</v>
      </c>
      <c r="AE679" s="17"/>
      <c r="AF679" s="17">
        <v>0.125562780594387</v>
      </c>
      <c r="AG679" s="17">
        <v>8.4562717872694398E-2</v>
      </c>
      <c r="AH679" s="17">
        <v>0.115480983080297</v>
      </c>
      <c r="AI679" s="17"/>
      <c r="AJ679" s="17">
        <v>0.14707920093153401</v>
      </c>
      <c r="AK679" s="17">
        <v>7.12003968216674E-2</v>
      </c>
      <c r="AL679" s="17">
        <v>5.6127855913403898E-2</v>
      </c>
      <c r="AM679" s="17">
        <v>0.111992900925386</v>
      </c>
      <c r="AN679" s="17">
        <v>9.1199438974774005E-2</v>
      </c>
      <c r="AO679" s="17"/>
      <c r="AP679" s="17">
        <v>0.16773835754406399</v>
      </c>
      <c r="AQ679" s="17">
        <v>6.413087758812E-2</v>
      </c>
      <c r="AR679" s="17">
        <v>8.0734633944890499E-2</v>
      </c>
      <c r="AS679" s="17"/>
      <c r="AT679" s="17">
        <v>0.10678165049766</v>
      </c>
      <c r="AU679" s="17">
        <v>0.113364285516529</v>
      </c>
      <c r="AV679" s="17">
        <v>9.3182550393414498E-2</v>
      </c>
      <c r="AW679" s="17">
        <v>0.12221348819639299</v>
      </c>
      <c r="AX679" s="17">
        <v>6.8346629204504905E-2</v>
      </c>
      <c r="AY679" s="17"/>
      <c r="AZ679" s="17">
        <v>0.102793317004161</v>
      </c>
      <c r="BA679" s="17">
        <v>0.110666420599437</v>
      </c>
      <c r="BB679" s="17">
        <v>0.131689132971199</v>
      </c>
      <c r="BC679" s="17">
        <v>0.107186726200247</v>
      </c>
      <c r="BD679" s="17">
        <v>0.10522551199418</v>
      </c>
      <c r="BE679" s="17"/>
      <c r="BF679" s="17">
        <v>8.8555790634223294E-2</v>
      </c>
      <c r="BG679" s="17">
        <v>0.114829087361821</v>
      </c>
      <c r="BH679" s="17">
        <v>0.11090297814631001</v>
      </c>
      <c r="BI679" s="17">
        <v>0.100300358733309</v>
      </c>
      <c r="BJ679" s="17"/>
      <c r="BK679" s="17">
        <v>0.14589499912984499</v>
      </c>
      <c r="BL679" s="17">
        <v>0.104170487270854</v>
      </c>
      <c r="BM679" s="17">
        <v>0.109551575577389</v>
      </c>
      <c r="BN679" s="17">
        <v>9.6706403044427597E-2</v>
      </c>
      <c r="BO679" s="17">
        <v>0.12311490413340601</v>
      </c>
      <c r="BP679" s="17"/>
      <c r="BQ679" s="17">
        <v>0.103060968069021</v>
      </c>
      <c r="BR679" s="17">
        <v>0.110528771406757</v>
      </c>
      <c r="BS679" s="17"/>
      <c r="BT679" s="17">
        <v>0.10985955300189799</v>
      </c>
      <c r="BU679" s="17">
        <v>0.109085070459224</v>
      </c>
      <c r="BV679" s="17">
        <v>0.12769524348102901</v>
      </c>
      <c r="BW679" s="17">
        <v>0.113460935644266</v>
      </c>
      <c r="BX679" s="17">
        <v>8.7681316922916003E-2</v>
      </c>
      <c r="BY679" s="17">
        <v>7.4314153034054795E-2</v>
      </c>
    </row>
    <row r="680" spans="2:77" x14ac:dyDescent="0.35">
      <c r="B680" t="s">
        <v>261</v>
      </c>
      <c r="C680" s="17">
        <v>4.3417105867476602E-2</v>
      </c>
      <c r="D680" s="17">
        <v>5.4157132178934198E-2</v>
      </c>
      <c r="E680" s="17">
        <v>3.3199424565147399E-2</v>
      </c>
      <c r="F680" s="17"/>
      <c r="G680" s="17">
        <v>2.22922110259581E-2</v>
      </c>
      <c r="H680" s="17">
        <v>2.86248347429949E-2</v>
      </c>
      <c r="I680" s="17">
        <v>3.7729760913078503E-2</v>
      </c>
      <c r="J680" s="17">
        <v>2.9200352377386898E-2</v>
      </c>
      <c r="K680" s="17">
        <v>5.8503875446217997E-2</v>
      </c>
      <c r="L680" s="17">
        <v>7.5563539028351903E-2</v>
      </c>
      <c r="M680" s="17"/>
      <c r="N680" s="17">
        <v>3.52512869898855E-2</v>
      </c>
      <c r="O680" s="17">
        <v>3.55152589202141E-2</v>
      </c>
      <c r="P680" s="17">
        <v>5.5452063132347497E-2</v>
      </c>
      <c r="Q680" s="17">
        <v>5.0481283816824998E-2</v>
      </c>
      <c r="R680" s="17"/>
      <c r="S680" s="17">
        <v>3.5754154214275399E-2</v>
      </c>
      <c r="T680" s="17">
        <v>3.7210766058536501E-2</v>
      </c>
      <c r="U680" s="17">
        <v>5.5377842667506103E-2</v>
      </c>
      <c r="V680" s="17">
        <v>4.8965714722441003E-2</v>
      </c>
      <c r="W680" s="17">
        <v>6.1382965602195097E-2</v>
      </c>
      <c r="X680" s="17">
        <v>6.20294340468142E-2</v>
      </c>
      <c r="Y680" s="17">
        <v>5.4266639886224197E-2</v>
      </c>
      <c r="Z680" s="17">
        <v>5.0548254699241901E-2</v>
      </c>
      <c r="AA680" s="17">
        <v>3.3054371503644799E-2</v>
      </c>
      <c r="AB680" s="17">
        <v>1.24821967360933E-2</v>
      </c>
      <c r="AC680" s="17">
        <v>4.3499525646560303E-2</v>
      </c>
      <c r="AD680" s="17">
        <v>5.1910033430607697E-2</v>
      </c>
      <c r="AE680" s="17"/>
      <c r="AF680" s="17">
        <v>7.3523561964770098E-2</v>
      </c>
      <c r="AG680" s="17">
        <v>2.4448957283374199E-2</v>
      </c>
      <c r="AH680" s="17">
        <v>2.5396417888781799E-2</v>
      </c>
      <c r="AI680" s="17"/>
      <c r="AJ680" s="17">
        <v>8.0908710760062202E-2</v>
      </c>
      <c r="AK680" s="17">
        <v>1.18471547967627E-2</v>
      </c>
      <c r="AL680" s="17">
        <v>1.7898607005434702E-2</v>
      </c>
      <c r="AM680" s="17">
        <v>0.104333542625461</v>
      </c>
      <c r="AN680" s="17">
        <v>3.0152545601224399E-2</v>
      </c>
      <c r="AO680" s="17"/>
      <c r="AP680" s="17">
        <v>8.4026536228375096E-2</v>
      </c>
      <c r="AQ680" s="17">
        <v>1.19284225162491E-2</v>
      </c>
      <c r="AR680" s="17">
        <v>2.4667945421883601E-2</v>
      </c>
      <c r="AS680" s="17"/>
      <c r="AT680" s="17">
        <v>4.8957447608352703E-2</v>
      </c>
      <c r="AU680" s="17">
        <v>4.2168896850096997E-2</v>
      </c>
      <c r="AV680" s="17">
        <v>3.0668034865784101E-2</v>
      </c>
      <c r="AW680" s="17">
        <v>4.0576290189061101E-2</v>
      </c>
      <c r="AX680" s="17">
        <v>2.1109467049820401E-2</v>
      </c>
      <c r="AY680" s="17"/>
      <c r="AZ680" s="17">
        <v>3.9144889332698697E-2</v>
      </c>
      <c r="BA680" s="17">
        <v>2.6216131404917999E-2</v>
      </c>
      <c r="BB680" s="17">
        <v>1.10648743389878E-2</v>
      </c>
      <c r="BC680" s="17">
        <v>7.89334955649557E-2</v>
      </c>
      <c r="BD680" s="17">
        <v>3.4422820888865301E-2</v>
      </c>
      <c r="BE680" s="17"/>
      <c r="BF680" s="17">
        <v>4.6798365093975398E-2</v>
      </c>
      <c r="BG680" s="17">
        <v>4.5693362308334401E-2</v>
      </c>
      <c r="BH680" s="17">
        <v>4.5300389624415197E-2</v>
      </c>
      <c r="BI680" s="17">
        <v>3.3547315091094397E-2</v>
      </c>
      <c r="BJ680" s="17"/>
      <c r="BK680" s="17">
        <v>4.3540580682399403E-2</v>
      </c>
      <c r="BL680" s="17">
        <v>2.95611042401129E-2</v>
      </c>
      <c r="BM680" s="17">
        <v>4.0107330399738302E-2</v>
      </c>
      <c r="BN680" s="17">
        <v>5.2052475264531703E-2</v>
      </c>
      <c r="BO680" s="17">
        <v>4.80624030168392E-2</v>
      </c>
      <c r="BP680" s="17"/>
      <c r="BQ680" s="17">
        <v>5.1781715389929997E-2</v>
      </c>
      <c r="BR680" s="17">
        <v>3.2087919382971099E-2</v>
      </c>
      <c r="BS680" s="17"/>
      <c r="BT680" s="17">
        <v>6.2211005056337497E-2</v>
      </c>
      <c r="BU680" s="17">
        <v>2.9295499419564601E-2</v>
      </c>
      <c r="BV680" s="17">
        <v>4.2454833949520598E-2</v>
      </c>
      <c r="BW680" s="17">
        <v>3.1473254742902898E-2</v>
      </c>
      <c r="BX680" s="17">
        <v>3.2042271414151897E-2</v>
      </c>
      <c r="BY680" s="17">
        <v>3.1451504331234101E-2</v>
      </c>
    </row>
    <row r="681" spans="2:77" x14ac:dyDescent="0.35">
      <c r="B681" t="s">
        <v>145</v>
      </c>
      <c r="C681" s="17">
        <v>0.16585176652886899</v>
      </c>
      <c r="D681" s="17">
        <v>0.12830929476816599</v>
      </c>
      <c r="E681" s="17">
        <v>0.201989546706901</v>
      </c>
      <c r="F681" s="17"/>
      <c r="G681" s="17">
        <v>0.133478579874002</v>
      </c>
      <c r="H681" s="17">
        <v>0.13309396773097201</v>
      </c>
      <c r="I681" s="17">
        <v>0.13296690353284399</v>
      </c>
      <c r="J681" s="17">
        <v>0.21103341403036999</v>
      </c>
      <c r="K681" s="17">
        <v>0.17521296786103399</v>
      </c>
      <c r="L681" s="17">
        <v>0.19757395540137801</v>
      </c>
      <c r="M681" s="17"/>
      <c r="N681" s="17">
        <v>0.11475653337074999</v>
      </c>
      <c r="O681" s="17">
        <v>0.18249400112022399</v>
      </c>
      <c r="P681" s="17">
        <v>0.16774791606540501</v>
      </c>
      <c r="Q681" s="17">
        <v>0.200590170975293</v>
      </c>
      <c r="R681" s="17"/>
      <c r="S681" s="17">
        <v>0.13214893202087999</v>
      </c>
      <c r="T681" s="17">
        <v>0.17285465505976499</v>
      </c>
      <c r="U681" s="17">
        <v>0.173779938556645</v>
      </c>
      <c r="V681" s="17">
        <v>0.17793470878064699</v>
      </c>
      <c r="W681" s="17">
        <v>0.13882321507921999</v>
      </c>
      <c r="X681" s="17">
        <v>0.16809936167099701</v>
      </c>
      <c r="Y681" s="17">
        <v>0.15427747061432701</v>
      </c>
      <c r="Z681" s="17">
        <v>0.15725949218513799</v>
      </c>
      <c r="AA681" s="17">
        <v>0.17486950860304301</v>
      </c>
      <c r="AB681" s="17">
        <v>0.20077132277627299</v>
      </c>
      <c r="AC681" s="17">
        <v>0.172179313547764</v>
      </c>
      <c r="AD681" s="17">
        <v>0.18566724989057901</v>
      </c>
      <c r="AE681" s="17"/>
      <c r="AF681" s="17">
        <v>0.18563970422259199</v>
      </c>
      <c r="AG681" s="17">
        <v>0.13706651149444399</v>
      </c>
      <c r="AH681" s="17">
        <v>0.2009131912073</v>
      </c>
      <c r="AI681" s="17"/>
      <c r="AJ681" s="17">
        <v>0.18355213195061901</v>
      </c>
      <c r="AK681" s="17">
        <v>0.102300602837106</v>
      </c>
      <c r="AL681" s="17">
        <v>0.115778450122326</v>
      </c>
      <c r="AM681" s="17">
        <v>0.21066823195378101</v>
      </c>
      <c r="AN681" s="17">
        <v>0.25947179379690999</v>
      </c>
      <c r="AO681" s="17"/>
      <c r="AP681" s="17">
        <v>0.17238908120559801</v>
      </c>
      <c r="AQ681" s="17">
        <v>7.8974233813976003E-2</v>
      </c>
      <c r="AR681" s="17">
        <v>0.109164341266478</v>
      </c>
      <c r="AS681" s="17"/>
      <c r="AT681" s="17">
        <v>0.214037686988366</v>
      </c>
      <c r="AU681" s="17">
        <v>0.15515504451170201</v>
      </c>
      <c r="AV681" s="17">
        <v>0.144355839582685</v>
      </c>
      <c r="AW681" s="17">
        <v>0.112404033363992</v>
      </c>
      <c r="AX681" s="17">
        <v>0.105824583599519</v>
      </c>
      <c r="AY681" s="17"/>
      <c r="AZ681" s="17">
        <v>0.12772656479490399</v>
      </c>
      <c r="BA681" s="17">
        <v>0.19670217993948799</v>
      </c>
      <c r="BB681" s="17">
        <v>0.16241155994224901</v>
      </c>
      <c r="BC681" s="17">
        <v>0.18882203037599901</v>
      </c>
      <c r="BD681" s="17">
        <v>0.219712522684895</v>
      </c>
      <c r="BE681" s="17"/>
      <c r="BF681" s="17">
        <v>0.198493563569836</v>
      </c>
      <c r="BG681" s="17">
        <v>0.17268282065201601</v>
      </c>
      <c r="BH681" s="17">
        <v>0.13868657550564401</v>
      </c>
      <c r="BI681" s="17">
        <v>0.105399862106312</v>
      </c>
      <c r="BJ681" s="17"/>
      <c r="BK681" s="17">
        <v>0.19108378327516901</v>
      </c>
      <c r="BL681" s="17">
        <v>0.19078612700738101</v>
      </c>
      <c r="BM681" s="17">
        <v>0.177723817225409</v>
      </c>
      <c r="BN681" s="17">
        <v>0.145437427308134</v>
      </c>
      <c r="BO681" s="17">
        <v>0.139681541796734</v>
      </c>
      <c r="BP681" s="17"/>
      <c r="BQ681" s="17">
        <v>0.16149587611188501</v>
      </c>
      <c r="BR681" s="17">
        <v>0.17175146749011599</v>
      </c>
      <c r="BS681" s="17"/>
      <c r="BT681" s="17">
        <v>0.18137284435738399</v>
      </c>
      <c r="BU681" s="17">
        <v>0.13158303850714101</v>
      </c>
      <c r="BV681" s="17">
        <v>0.20506257956236901</v>
      </c>
      <c r="BW681" s="17">
        <v>0.146487081747356</v>
      </c>
      <c r="BX681" s="17">
        <v>0.15742326794358699</v>
      </c>
      <c r="BY681" s="17">
        <v>0.243449342787531</v>
      </c>
    </row>
    <row r="682" spans="2:77" x14ac:dyDescent="0.35">
      <c r="B682" t="s">
        <v>262</v>
      </c>
      <c r="C682" s="17">
        <v>0.68449833532722504</v>
      </c>
      <c r="D682" s="17">
        <v>0.69287178407244698</v>
      </c>
      <c r="E682" s="17">
        <v>0.67590681838564903</v>
      </c>
      <c r="F682" s="17"/>
      <c r="G682" s="17">
        <v>0.72849104869767001</v>
      </c>
      <c r="H682" s="17">
        <v>0.72753010315006805</v>
      </c>
      <c r="I682" s="17">
        <v>0.72780247496540396</v>
      </c>
      <c r="J682" s="17">
        <v>0.68154339769568295</v>
      </c>
      <c r="K682" s="17">
        <v>0.64092398331596401</v>
      </c>
      <c r="L682" s="17">
        <v>0.61677816946347497</v>
      </c>
      <c r="M682" s="17"/>
      <c r="N682" s="17">
        <v>0.73265694735084097</v>
      </c>
      <c r="O682" s="17">
        <v>0.693154888670237</v>
      </c>
      <c r="P682" s="17">
        <v>0.67614642376445599</v>
      </c>
      <c r="Q682" s="17">
        <v>0.63112862862797603</v>
      </c>
      <c r="R682" s="17"/>
      <c r="S682" s="17">
        <v>0.74197065201534296</v>
      </c>
      <c r="T682" s="17">
        <v>0.68490467938136701</v>
      </c>
      <c r="U682" s="17">
        <v>0.68385392448379001</v>
      </c>
      <c r="V682" s="17">
        <v>0.65496661067122797</v>
      </c>
      <c r="W682" s="17">
        <v>0.67609978906164603</v>
      </c>
      <c r="X682" s="17">
        <v>0.66010304233004702</v>
      </c>
      <c r="Y682" s="17">
        <v>0.68120663805745996</v>
      </c>
      <c r="Z682" s="17">
        <v>0.66359188264787705</v>
      </c>
      <c r="AA682" s="17">
        <v>0.70673323086496598</v>
      </c>
      <c r="AB682" s="17">
        <v>0.64846923642916399</v>
      </c>
      <c r="AC682" s="17">
        <v>0.69899243772650799</v>
      </c>
      <c r="AD682" s="17">
        <v>0.63687214163265804</v>
      </c>
      <c r="AE682" s="17"/>
      <c r="AF682" s="17">
        <v>0.61527395321825096</v>
      </c>
      <c r="AG682" s="17">
        <v>0.75392181334948705</v>
      </c>
      <c r="AH682" s="17">
        <v>0.65820940782362103</v>
      </c>
      <c r="AI682" s="17"/>
      <c r="AJ682" s="17">
        <v>0.58845995635778403</v>
      </c>
      <c r="AK682" s="17">
        <v>0.81465184554446401</v>
      </c>
      <c r="AL682" s="17">
        <v>0.81019508695883602</v>
      </c>
      <c r="AM682" s="17">
        <v>0.573005324495372</v>
      </c>
      <c r="AN682" s="17">
        <v>0.61917622162709096</v>
      </c>
      <c r="AO682" s="17"/>
      <c r="AP682" s="17">
        <v>0.57584602502196303</v>
      </c>
      <c r="AQ682" s="17">
        <v>0.84496646608165504</v>
      </c>
      <c r="AR682" s="17">
        <v>0.785433079366748</v>
      </c>
      <c r="AS682" s="17"/>
      <c r="AT682" s="17">
        <v>0.63022321490562205</v>
      </c>
      <c r="AU682" s="17">
        <v>0.68931177312167302</v>
      </c>
      <c r="AV682" s="17">
        <v>0.73179357515811605</v>
      </c>
      <c r="AW682" s="17">
        <v>0.72480618825055398</v>
      </c>
      <c r="AX682" s="17">
        <v>0.80471932014615599</v>
      </c>
      <c r="AY682" s="17"/>
      <c r="AZ682" s="17">
        <v>0.73033522886823599</v>
      </c>
      <c r="BA682" s="17">
        <v>0.66641526805615803</v>
      </c>
      <c r="BB682" s="17">
        <v>0.69483443274756396</v>
      </c>
      <c r="BC682" s="17">
        <v>0.62505774785879797</v>
      </c>
      <c r="BD682" s="17">
        <v>0.64063914443206005</v>
      </c>
      <c r="BE682" s="17"/>
      <c r="BF682" s="17">
        <v>0.66615228070196597</v>
      </c>
      <c r="BG682" s="17">
        <v>0.66679472967782905</v>
      </c>
      <c r="BH682" s="17">
        <v>0.70511005672363103</v>
      </c>
      <c r="BI682" s="17">
        <v>0.76075246406928398</v>
      </c>
      <c r="BJ682" s="17"/>
      <c r="BK682" s="17">
        <v>0.61948063691258703</v>
      </c>
      <c r="BL682" s="17">
        <v>0.67548228148165201</v>
      </c>
      <c r="BM682" s="17">
        <v>0.67261727679746397</v>
      </c>
      <c r="BN682" s="17">
        <v>0.70580369438290702</v>
      </c>
      <c r="BO682" s="17">
        <v>0.68914115105302098</v>
      </c>
      <c r="BP682" s="17"/>
      <c r="BQ682" s="17">
        <v>0.68366144042916399</v>
      </c>
      <c r="BR682" s="17">
        <v>0.68563184172015601</v>
      </c>
      <c r="BS682" s="17"/>
      <c r="BT682" s="17">
        <v>0.646556597584381</v>
      </c>
      <c r="BU682" s="17">
        <v>0.73003639161406997</v>
      </c>
      <c r="BV682" s="17">
        <v>0.62478734300708105</v>
      </c>
      <c r="BW682" s="17">
        <v>0.70857872786547604</v>
      </c>
      <c r="BX682" s="17">
        <v>0.72285314371934595</v>
      </c>
      <c r="BY682" s="17">
        <v>0.65078499984717997</v>
      </c>
    </row>
    <row r="683" spans="2:77" x14ac:dyDescent="0.35">
      <c r="B683" t="s">
        <v>263</v>
      </c>
      <c r="C683" s="17">
        <v>0.149649898143906</v>
      </c>
      <c r="D683" s="17">
        <v>0.178818921159387</v>
      </c>
      <c r="E683" s="17">
        <v>0.12210363490745001</v>
      </c>
      <c r="F683" s="17"/>
      <c r="G683" s="17">
        <v>0.138030371428327</v>
      </c>
      <c r="H683" s="17">
        <v>0.13937592911895999</v>
      </c>
      <c r="I683" s="17">
        <v>0.139230621501752</v>
      </c>
      <c r="J683" s="17">
        <v>0.10742318827394701</v>
      </c>
      <c r="K683" s="17">
        <v>0.183863048823002</v>
      </c>
      <c r="L683" s="17">
        <v>0.18564787513514699</v>
      </c>
      <c r="M683" s="17"/>
      <c r="N683" s="17">
        <v>0.15258651927840899</v>
      </c>
      <c r="O683" s="17">
        <v>0.124351110209539</v>
      </c>
      <c r="P683" s="17">
        <v>0.15610566017013799</v>
      </c>
      <c r="Q683" s="17">
        <v>0.168281200396732</v>
      </c>
      <c r="R683" s="17"/>
      <c r="S683" s="17">
        <v>0.125880415963777</v>
      </c>
      <c r="T683" s="17">
        <v>0.142240665558867</v>
      </c>
      <c r="U683" s="17">
        <v>0.14236613695956499</v>
      </c>
      <c r="V683" s="17">
        <v>0.16709868054812499</v>
      </c>
      <c r="W683" s="17">
        <v>0.18507699585913501</v>
      </c>
      <c r="X683" s="17">
        <v>0.171797595998956</v>
      </c>
      <c r="Y683" s="17">
        <v>0.16451589132821201</v>
      </c>
      <c r="Z683" s="17">
        <v>0.17914862516698399</v>
      </c>
      <c r="AA683" s="17">
        <v>0.118397260531991</v>
      </c>
      <c r="AB683" s="17">
        <v>0.15075944079456299</v>
      </c>
      <c r="AC683" s="17">
        <v>0.12882824872572701</v>
      </c>
      <c r="AD683" s="17">
        <v>0.17746060847676201</v>
      </c>
      <c r="AE683" s="17"/>
      <c r="AF683" s="17">
        <v>0.199086342559157</v>
      </c>
      <c r="AG683" s="17">
        <v>0.10901167515606899</v>
      </c>
      <c r="AH683" s="17">
        <v>0.140877400969079</v>
      </c>
      <c r="AI683" s="17"/>
      <c r="AJ683" s="17">
        <v>0.22798791169159599</v>
      </c>
      <c r="AK683" s="17">
        <v>8.3047551618430096E-2</v>
      </c>
      <c r="AL683" s="17">
        <v>7.4026462918838604E-2</v>
      </c>
      <c r="AM683" s="17">
        <v>0.21632644355084699</v>
      </c>
      <c r="AN683" s="17">
        <v>0.121351984575998</v>
      </c>
      <c r="AO683" s="17"/>
      <c r="AP683" s="17">
        <v>0.25176489377243899</v>
      </c>
      <c r="AQ683" s="17">
        <v>7.6059300104369107E-2</v>
      </c>
      <c r="AR683" s="17">
        <v>0.105402579366774</v>
      </c>
      <c r="AS683" s="17"/>
      <c r="AT683" s="17">
        <v>0.155739098106013</v>
      </c>
      <c r="AU683" s="17">
        <v>0.155533182366626</v>
      </c>
      <c r="AV683" s="17">
        <v>0.12385058525919899</v>
      </c>
      <c r="AW683" s="17">
        <v>0.162789778385454</v>
      </c>
      <c r="AX683" s="17">
        <v>8.9456096254325296E-2</v>
      </c>
      <c r="AY683" s="17"/>
      <c r="AZ683" s="17">
        <v>0.141938206336859</v>
      </c>
      <c r="BA683" s="17">
        <v>0.13688255200435501</v>
      </c>
      <c r="BB683" s="17">
        <v>0.142754007310187</v>
      </c>
      <c r="BC683" s="17">
        <v>0.18612022176520199</v>
      </c>
      <c r="BD683" s="17">
        <v>0.13964833288304501</v>
      </c>
      <c r="BE683" s="17"/>
      <c r="BF683" s="17">
        <v>0.135354155728199</v>
      </c>
      <c r="BG683" s="17">
        <v>0.160522449670155</v>
      </c>
      <c r="BH683" s="17">
        <v>0.15620336777072499</v>
      </c>
      <c r="BI683" s="17">
        <v>0.13384767382440399</v>
      </c>
      <c r="BJ683" s="17"/>
      <c r="BK683" s="17">
        <v>0.18943557981224399</v>
      </c>
      <c r="BL683" s="17">
        <v>0.133731591510967</v>
      </c>
      <c r="BM683" s="17">
        <v>0.149658905977127</v>
      </c>
      <c r="BN683" s="17">
        <v>0.14875887830895901</v>
      </c>
      <c r="BO683" s="17">
        <v>0.17117730715024501</v>
      </c>
      <c r="BP683" s="17"/>
      <c r="BQ683" s="17">
        <v>0.154842683458951</v>
      </c>
      <c r="BR683" s="17">
        <v>0.142616690789728</v>
      </c>
      <c r="BS683" s="17"/>
      <c r="BT683" s="17">
        <v>0.17207055805823501</v>
      </c>
      <c r="BU683" s="17">
        <v>0.13838056987878899</v>
      </c>
      <c r="BV683" s="17">
        <v>0.17015007743055</v>
      </c>
      <c r="BW683" s="17">
        <v>0.14493419038716901</v>
      </c>
      <c r="BX683" s="17">
        <v>0.119723588337068</v>
      </c>
      <c r="BY683" s="17">
        <v>0.10576565736528901</v>
      </c>
    </row>
    <row r="684" spans="2:77" x14ac:dyDescent="0.35">
      <c r="B684" t="s">
        <v>148</v>
      </c>
      <c r="C684" s="17">
        <v>0.53484843718331898</v>
      </c>
      <c r="D684" s="17">
        <v>0.51405286291305996</v>
      </c>
      <c r="E684" s="17">
        <v>0.55380318347819901</v>
      </c>
      <c r="F684" s="17"/>
      <c r="G684" s="17">
        <v>0.59046067726934304</v>
      </c>
      <c r="H684" s="17">
        <v>0.58815417403110903</v>
      </c>
      <c r="I684" s="17">
        <v>0.58857185346365204</v>
      </c>
      <c r="J684" s="17">
        <v>0.57412020942173603</v>
      </c>
      <c r="K684" s="17">
        <v>0.45706093449296198</v>
      </c>
      <c r="L684" s="17">
        <v>0.431130294328328</v>
      </c>
      <c r="M684" s="17"/>
      <c r="N684" s="17">
        <v>0.58007042807243103</v>
      </c>
      <c r="O684" s="17">
        <v>0.56880377846069796</v>
      </c>
      <c r="P684" s="17">
        <v>0.52004076359431795</v>
      </c>
      <c r="Q684" s="17">
        <v>0.46284742823124397</v>
      </c>
      <c r="R684" s="17"/>
      <c r="S684" s="17">
        <v>0.61609023605156599</v>
      </c>
      <c r="T684" s="17">
        <v>0.54266401382249996</v>
      </c>
      <c r="U684" s="17">
        <v>0.54148778752422499</v>
      </c>
      <c r="V684" s="17">
        <v>0.48786793012310398</v>
      </c>
      <c r="W684" s="17">
        <v>0.49102279320251102</v>
      </c>
      <c r="X684" s="17">
        <v>0.48830544633109102</v>
      </c>
      <c r="Y684" s="17">
        <v>0.51669074672924797</v>
      </c>
      <c r="Z684" s="17">
        <v>0.48444325748089301</v>
      </c>
      <c r="AA684" s="17">
        <v>0.58833597033297402</v>
      </c>
      <c r="AB684" s="17">
        <v>0.49770979563460099</v>
      </c>
      <c r="AC684" s="17">
        <v>0.57016418900078103</v>
      </c>
      <c r="AD684" s="17">
        <v>0.459411533155896</v>
      </c>
      <c r="AE684" s="17"/>
      <c r="AF684" s="17">
        <v>0.41618761065909299</v>
      </c>
      <c r="AG684" s="17">
        <v>0.64491013819341803</v>
      </c>
      <c r="AH684" s="17">
        <v>0.51733200685454195</v>
      </c>
      <c r="AI684" s="17"/>
      <c r="AJ684" s="17">
        <v>0.36047204466618799</v>
      </c>
      <c r="AK684" s="17">
        <v>0.73160429392603399</v>
      </c>
      <c r="AL684" s="17">
        <v>0.73616862403999705</v>
      </c>
      <c r="AM684" s="17">
        <v>0.35667888094452499</v>
      </c>
      <c r="AN684" s="17">
        <v>0.49782423705109302</v>
      </c>
      <c r="AO684" s="17"/>
      <c r="AP684" s="17">
        <v>0.32408113124952398</v>
      </c>
      <c r="AQ684" s="17">
        <v>0.76890716597728603</v>
      </c>
      <c r="AR684" s="17">
        <v>0.680030499999974</v>
      </c>
      <c r="AS684" s="17"/>
      <c r="AT684" s="17">
        <v>0.474484116799609</v>
      </c>
      <c r="AU684" s="17">
        <v>0.53377859075504697</v>
      </c>
      <c r="AV684" s="17">
        <v>0.60794298989891704</v>
      </c>
      <c r="AW684" s="17">
        <v>0.56201640986510104</v>
      </c>
      <c r="AX684" s="17">
        <v>0.71526322389183095</v>
      </c>
      <c r="AY684" s="17"/>
      <c r="AZ684" s="17">
        <v>0.58839702253137705</v>
      </c>
      <c r="BA684" s="17">
        <v>0.52953271605180297</v>
      </c>
      <c r="BB684" s="17">
        <v>0.55208042543737801</v>
      </c>
      <c r="BC684" s="17">
        <v>0.43893752609359599</v>
      </c>
      <c r="BD684" s="17">
        <v>0.50099081154901404</v>
      </c>
      <c r="BE684" s="17"/>
      <c r="BF684" s="17">
        <v>0.53079812497376699</v>
      </c>
      <c r="BG684" s="17">
        <v>0.50627228000767399</v>
      </c>
      <c r="BH684" s="17">
        <v>0.54890668895290595</v>
      </c>
      <c r="BI684" s="17">
        <v>0.62690479024487999</v>
      </c>
      <c r="BJ684" s="17"/>
      <c r="BK684" s="17">
        <v>0.43004505710034302</v>
      </c>
      <c r="BL684" s="17">
        <v>0.54175068997068399</v>
      </c>
      <c r="BM684" s="17">
        <v>0.52295837082033603</v>
      </c>
      <c r="BN684" s="17">
        <v>0.55704481607394696</v>
      </c>
      <c r="BO684" s="17">
        <v>0.51796384390277495</v>
      </c>
      <c r="BP684" s="17"/>
      <c r="BQ684" s="17">
        <v>0.52881875697021197</v>
      </c>
      <c r="BR684" s="17">
        <v>0.54301515093042696</v>
      </c>
      <c r="BS684" s="17"/>
      <c r="BT684" s="17">
        <v>0.47448603952614499</v>
      </c>
      <c r="BU684" s="17">
        <v>0.59165582173528197</v>
      </c>
      <c r="BV684" s="17">
        <v>0.454637265576531</v>
      </c>
      <c r="BW684" s="17">
        <v>0.56364453747830701</v>
      </c>
      <c r="BX684" s="17">
        <v>0.60312955538227797</v>
      </c>
      <c r="BY684" s="17">
        <v>0.54501934248189099</v>
      </c>
    </row>
    <row r="685" spans="2:77" x14ac:dyDescent="0.35">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row>
    <row r="686" spans="2:77" x14ac:dyDescent="0.35">
      <c r="B686" s="6" t="s">
        <v>314</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row>
    <row r="687" spans="2:77" x14ac:dyDescent="0.35">
      <c r="B687" s="24" t="s">
        <v>94</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row>
    <row r="688" spans="2:77" x14ac:dyDescent="0.35">
      <c r="B688" t="s">
        <v>312</v>
      </c>
      <c r="C688" s="17">
        <v>0.35988227660962901</v>
      </c>
      <c r="D688" s="17">
        <v>0.37024359278006602</v>
      </c>
      <c r="E688" s="17">
        <v>0.34956286674151499</v>
      </c>
      <c r="F688" s="17"/>
      <c r="G688" s="17">
        <v>0.45616222736844497</v>
      </c>
      <c r="H688" s="17">
        <v>0.472396955201561</v>
      </c>
      <c r="I688" s="17">
        <v>0.41035021582630099</v>
      </c>
      <c r="J688" s="17">
        <v>0.34466997801203197</v>
      </c>
      <c r="K688" s="17">
        <v>0.26467674214731102</v>
      </c>
      <c r="L688" s="17">
        <v>0.239724595428075</v>
      </c>
      <c r="M688" s="17"/>
      <c r="N688" s="17">
        <v>0.378896375416168</v>
      </c>
      <c r="O688" s="17">
        <v>0.35264817235026802</v>
      </c>
      <c r="P688" s="17">
        <v>0.35840328656037901</v>
      </c>
      <c r="Q688" s="17">
        <v>0.34819594939905901</v>
      </c>
      <c r="R688" s="17"/>
      <c r="S688" s="17">
        <v>0.42456008949198998</v>
      </c>
      <c r="T688" s="17">
        <v>0.31352769654707102</v>
      </c>
      <c r="U688" s="17">
        <v>0.31324872858460101</v>
      </c>
      <c r="V688" s="17">
        <v>0.30311165838653997</v>
      </c>
      <c r="W688" s="17">
        <v>0.33466071838519901</v>
      </c>
      <c r="X688" s="17">
        <v>0.37089681964031401</v>
      </c>
      <c r="Y688" s="17">
        <v>0.35808981402902701</v>
      </c>
      <c r="Z688" s="17">
        <v>0.44766144141864</v>
      </c>
      <c r="AA688" s="17">
        <v>0.41505957208156702</v>
      </c>
      <c r="AB688" s="17">
        <v>0.35605159466159197</v>
      </c>
      <c r="AC688" s="17">
        <v>0.320437278319608</v>
      </c>
      <c r="AD688" s="17">
        <v>0.34244364938196797</v>
      </c>
      <c r="AE688" s="17"/>
      <c r="AF688" s="17">
        <v>0.25539875591036199</v>
      </c>
      <c r="AG688" s="17">
        <v>0.43702710301499598</v>
      </c>
      <c r="AH688" s="17">
        <v>0.36930479354951401</v>
      </c>
      <c r="AI688" s="17"/>
      <c r="AJ688" s="17">
        <v>0.16911730841266501</v>
      </c>
      <c r="AK688" s="17">
        <v>0.64679021696719496</v>
      </c>
      <c r="AL688" s="17">
        <v>0.39032044736212601</v>
      </c>
      <c r="AM688" s="17">
        <v>0.12539816004237</v>
      </c>
      <c r="AN688" s="17">
        <v>0.29103153459373599</v>
      </c>
      <c r="AO688" s="17"/>
      <c r="AP688" s="17">
        <v>0.14166385461768499</v>
      </c>
      <c r="AQ688" s="17">
        <v>0.6809188806366</v>
      </c>
      <c r="AR688" s="17">
        <v>0.34457641364751901</v>
      </c>
      <c r="AS688" s="17"/>
      <c r="AT688" s="17">
        <v>0.30541073723256201</v>
      </c>
      <c r="AU688" s="17">
        <v>0.35007925445848098</v>
      </c>
      <c r="AV688" s="17">
        <v>0.39276548074985002</v>
      </c>
      <c r="AW688" s="17">
        <v>0.44370869673837698</v>
      </c>
      <c r="AX688" s="17">
        <v>0.45741563234351801</v>
      </c>
      <c r="AY688" s="17"/>
      <c r="AZ688" s="17">
        <v>0.41303905070837599</v>
      </c>
      <c r="BA688" s="17">
        <v>0.36756160373022301</v>
      </c>
      <c r="BB688" s="17">
        <v>0.36775903993001802</v>
      </c>
      <c r="BC688" s="17">
        <v>0.245980560690331</v>
      </c>
      <c r="BD688" s="17">
        <v>0.33897445075180299</v>
      </c>
      <c r="BE688" s="17"/>
      <c r="BF688" s="17">
        <v>0.35059875512754302</v>
      </c>
      <c r="BG688" s="17">
        <v>0.35049766029566298</v>
      </c>
      <c r="BH688" s="17">
        <v>0.38606885322677598</v>
      </c>
      <c r="BI688" s="17">
        <v>0.38523997688915601</v>
      </c>
      <c r="BJ688" s="17"/>
      <c r="BK688" s="17">
        <v>0.36108488906088299</v>
      </c>
      <c r="BL688" s="17">
        <v>0.38210638371618799</v>
      </c>
      <c r="BM688" s="17">
        <v>0.36096382259697501</v>
      </c>
      <c r="BN688" s="17">
        <v>0.338132399870264</v>
      </c>
      <c r="BO688" s="17">
        <v>0.41296027710782002</v>
      </c>
      <c r="BP688" s="17"/>
      <c r="BQ688" s="17">
        <v>0.36057125674794999</v>
      </c>
      <c r="BR688" s="17">
        <v>0.35894910878509401</v>
      </c>
      <c r="BS688" s="17"/>
      <c r="BT688" s="17">
        <v>0.27458402839573798</v>
      </c>
      <c r="BU688" s="17">
        <v>0.39398384252582802</v>
      </c>
      <c r="BV688" s="17">
        <v>0.42233035995253099</v>
      </c>
      <c r="BW688" s="17">
        <v>0.44031955627525998</v>
      </c>
      <c r="BX688" s="17">
        <v>0.42601399079636898</v>
      </c>
      <c r="BY688" s="17">
        <v>0.37436669600567202</v>
      </c>
    </row>
    <row r="689" spans="2:77" x14ac:dyDescent="0.35">
      <c r="B689" t="s">
        <v>313</v>
      </c>
      <c r="C689" s="17">
        <v>0.43826800342727601</v>
      </c>
      <c r="D689" s="17">
        <v>0.45917112589907799</v>
      </c>
      <c r="E689" s="17">
        <v>0.41835402925057402</v>
      </c>
      <c r="F689" s="17"/>
      <c r="G689" s="17">
        <v>0.31004496880788901</v>
      </c>
      <c r="H689" s="17">
        <v>0.332199197349966</v>
      </c>
      <c r="I689" s="17">
        <v>0.39714988598623202</v>
      </c>
      <c r="J689" s="17">
        <v>0.423210475857836</v>
      </c>
      <c r="K689" s="17">
        <v>0.54109504945556897</v>
      </c>
      <c r="L689" s="17">
        <v>0.58644007140480503</v>
      </c>
      <c r="M689" s="17"/>
      <c r="N689" s="17">
        <v>0.44048604546055498</v>
      </c>
      <c r="O689" s="17">
        <v>0.413601346394527</v>
      </c>
      <c r="P689" s="17">
        <v>0.47114383054969</v>
      </c>
      <c r="Q689" s="17">
        <v>0.43161589003481698</v>
      </c>
      <c r="R689" s="17"/>
      <c r="S689" s="17">
        <v>0.373127381272012</v>
      </c>
      <c r="T689" s="17">
        <v>0.47894880566858999</v>
      </c>
      <c r="U689" s="17">
        <v>0.50873303477557097</v>
      </c>
      <c r="V689" s="17">
        <v>0.52707412109887197</v>
      </c>
      <c r="W689" s="17">
        <v>0.47307197430915598</v>
      </c>
      <c r="X689" s="17">
        <v>0.45132963867847398</v>
      </c>
      <c r="Y689" s="17">
        <v>0.44261539816423801</v>
      </c>
      <c r="Z689" s="17">
        <v>0.35884415732819902</v>
      </c>
      <c r="AA689" s="17">
        <v>0.38489449705030498</v>
      </c>
      <c r="AB689" s="17">
        <v>0.39645352001659501</v>
      </c>
      <c r="AC689" s="17">
        <v>0.45569528887676503</v>
      </c>
      <c r="AD689" s="17">
        <v>0.37690726973661398</v>
      </c>
      <c r="AE689" s="17"/>
      <c r="AF689" s="17">
        <v>0.58603136774967102</v>
      </c>
      <c r="AG689" s="17">
        <v>0.35894163991413602</v>
      </c>
      <c r="AH689" s="17">
        <v>0.36244408363027297</v>
      </c>
      <c r="AI689" s="17"/>
      <c r="AJ689" s="17">
        <v>0.680858419622696</v>
      </c>
      <c r="AK689" s="17">
        <v>0.17158160359445901</v>
      </c>
      <c r="AL689" s="17">
        <v>0.39115001711097702</v>
      </c>
      <c r="AM689" s="17">
        <v>0.78528377363861102</v>
      </c>
      <c r="AN689" s="17">
        <v>0.40294921515947102</v>
      </c>
      <c r="AO689" s="17"/>
      <c r="AP689" s="17">
        <v>0.72105821367854395</v>
      </c>
      <c r="AQ689" s="17">
        <v>0.13358232590531</v>
      </c>
      <c r="AR689" s="17">
        <v>0.47031941595712001</v>
      </c>
      <c r="AS689" s="17"/>
      <c r="AT689" s="17">
        <v>0.47127227247110698</v>
      </c>
      <c r="AU689" s="17">
        <v>0.44532855115259601</v>
      </c>
      <c r="AV689" s="17">
        <v>0.40697626235738199</v>
      </c>
      <c r="AW689" s="17">
        <v>0.401854936134103</v>
      </c>
      <c r="AX689" s="17">
        <v>0.34064335272375001</v>
      </c>
      <c r="AY689" s="17"/>
      <c r="AZ689" s="17">
        <v>0.40687843714667699</v>
      </c>
      <c r="BA689" s="17">
        <v>0.380289894345543</v>
      </c>
      <c r="BB689" s="17">
        <v>0.39653186772959298</v>
      </c>
      <c r="BC689" s="17">
        <v>0.59177530111503895</v>
      </c>
      <c r="BD689" s="17">
        <v>0.39439366314157098</v>
      </c>
      <c r="BE689" s="17"/>
      <c r="BF689" s="17">
        <v>0.41959895887200599</v>
      </c>
      <c r="BG689" s="17">
        <v>0.44091710706715798</v>
      </c>
      <c r="BH689" s="17">
        <v>0.42714606710700598</v>
      </c>
      <c r="BI689" s="17">
        <v>0.45811644574710197</v>
      </c>
      <c r="BJ689" s="17"/>
      <c r="BK689" s="17">
        <v>0.44914395720411698</v>
      </c>
      <c r="BL689" s="17">
        <v>0.38658366994530302</v>
      </c>
      <c r="BM689" s="17">
        <v>0.420474839658463</v>
      </c>
      <c r="BN689" s="17">
        <v>0.47277148101373501</v>
      </c>
      <c r="BO689" s="17">
        <v>0.46759015393957998</v>
      </c>
      <c r="BP689" s="17"/>
      <c r="BQ689" s="17">
        <v>0.45624235995817802</v>
      </c>
      <c r="BR689" s="17">
        <v>0.41392319252714199</v>
      </c>
      <c r="BS689" s="17"/>
      <c r="BT689" s="17">
        <v>0.533266330934271</v>
      </c>
      <c r="BU689" s="17">
        <v>0.40645448409847501</v>
      </c>
      <c r="BV689" s="17">
        <v>0.40168036647246802</v>
      </c>
      <c r="BW689" s="17">
        <v>0.35718627391337898</v>
      </c>
      <c r="BX689" s="17">
        <v>0.358702373421664</v>
      </c>
      <c r="BY689" s="17">
        <v>0.35685215280017002</v>
      </c>
    </row>
    <row r="690" spans="2:77" x14ac:dyDescent="0.35">
      <c r="B690" t="s">
        <v>145</v>
      </c>
      <c r="C690" s="17">
        <v>0.201849719963095</v>
      </c>
      <c r="D690" s="17">
        <v>0.17058528132085601</v>
      </c>
      <c r="E690" s="17">
        <v>0.23208310400791099</v>
      </c>
      <c r="F690" s="17"/>
      <c r="G690" s="17">
        <v>0.23379280382366599</v>
      </c>
      <c r="H690" s="17">
        <v>0.195403847448473</v>
      </c>
      <c r="I690" s="17">
        <v>0.19249989818746699</v>
      </c>
      <c r="J690" s="17">
        <v>0.232119546130133</v>
      </c>
      <c r="K690" s="17">
        <v>0.19422820839711999</v>
      </c>
      <c r="L690" s="17">
        <v>0.17383533316711899</v>
      </c>
      <c r="M690" s="17"/>
      <c r="N690" s="17">
        <v>0.180617579123277</v>
      </c>
      <c r="O690" s="17">
        <v>0.23375048125520501</v>
      </c>
      <c r="P690" s="17">
        <v>0.17045288288993199</v>
      </c>
      <c r="Q690" s="17">
        <v>0.220188160566124</v>
      </c>
      <c r="R690" s="17"/>
      <c r="S690" s="17">
        <v>0.20231252923599799</v>
      </c>
      <c r="T690" s="17">
        <v>0.20752349778433801</v>
      </c>
      <c r="U690" s="17">
        <v>0.17801823663982799</v>
      </c>
      <c r="V690" s="17">
        <v>0.169814220514588</v>
      </c>
      <c r="W690" s="17">
        <v>0.19226730730564501</v>
      </c>
      <c r="X690" s="17">
        <v>0.17777354168121201</v>
      </c>
      <c r="Y690" s="17">
        <v>0.19929478780673501</v>
      </c>
      <c r="Z690" s="17">
        <v>0.193494401253161</v>
      </c>
      <c r="AA690" s="17">
        <v>0.200045930868128</v>
      </c>
      <c r="AB690" s="17">
        <v>0.24749488532181299</v>
      </c>
      <c r="AC690" s="17">
        <v>0.223867432803626</v>
      </c>
      <c r="AD690" s="17">
        <v>0.28064908088141799</v>
      </c>
      <c r="AE690" s="17"/>
      <c r="AF690" s="17">
        <v>0.158569876339966</v>
      </c>
      <c r="AG690" s="17">
        <v>0.204031257070868</v>
      </c>
      <c r="AH690" s="17">
        <v>0.26825112282021302</v>
      </c>
      <c r="AI690" s="17"/>
      <c r="AJ690" s="17">
        <v>0.15002427196463999</v>
      </c>
      <c r="AK690" s="17">
        <v>0.181628179438346</v>
      </c>
      <c r="AL690" s="17">
        <v>0.218529535526897</v>
      </c>
      <c r="AM690" s="17">
        <v>8.9318066319019201E-2</v>
      </c>
      <c r="AN690" s="17">
        <v>0.306019250246793</v>
      </c>
      <c r="AO690" s="17"/>
      <c r="AP690" s="17">
        <v>0.13727793170377101</v>
      </c>
      <c r="AQ690" s="17">
        <v>0.18549879345809001</v>
      </c>
      <c r="AR690" s="17">
        <v>0.18510417039536201</v>
      </c>
      <c r="AS690" s="17"/>
      <c r="AT690" s="17">
        <v>0.22331699029633101</v>
      </c>
      <c r="AU690" s="17">
        <v>0.20459219438892301</v>
      </c>
      <c r="AV690" s="17">
        <v>0.20025825689276799</v>
      </c>
      <c r="AW690" s="17">
        <v>0.15443636712752001</v>
      </c>
      <c r="AX690" s="17">
        <v>0.201941014932732</v>
      </c>
      <c r="AY690" s="17"/>
      <c r="AZ690" s="17">
        <v>0.180082512144947</v>
      </c>
      <c r="BA690" s="17">
        <v>0.25214850192423499</v>
      </c>
      <c r="BB690" s="17">
        <v>0.235709092340389</v>
      </c>
      <c r="BC690" s="17">
        <v>0.16224413819462999</v>
      </c>
      <c r="BD690" s="17">
        <v>0.26663188610662603</v>
      </c>
      <c r="BE690" s="17"/>
      <c r="BF690" s="17">
        <v>0.22980228600045099</v>
      </c>
      <c r="BG690" s="17">
        <v>0.20858523263717901</v>
      </c>
      <c r="BH690" s="17">
        <v>0.18678507966621899</v>
      </c>
      <c r="BI690" s="17">
        <v>0.15664357736374199</v>
      </c>
      <c r="BJ690" s="17"/>
      <c r="BK690" s="17">
        <v>0.189771153734999</v>
      </c>
      <c r="BL690" s="17">
        <v>0.23130994633850799</v>
      </c>
      <c r="BM690" s="17">
        <v>0.21856133774456199</v>
      </c>
      <c r="BN690" s="17">
        <v>0.18909611911600099</v>
      </c>
      <c r="BO690" s="17">
        <v>0.11944956895259901</v>
      </c>
      <c r="BP690" s="17"/>
      <c r="BQ690" s="17">
        <v>0.18318638329387199</v>
      </c>
      <c r="BR690" s="17">
        <v>0.227127698687764</v>
      </c>
      <c r="BS690" s="17"/>
      <c r="BT690" s="17">
        <v>0.19214964066999099</v>
      </c>
      <c r="BU690" s="17">
        <v>0.199561673375697</v>
      </c>
      <c r="BV690" s="17">
        <v>0.17598927357500099</v>
      </c>
      <c r="BW690" s="17">
        <v>0.20249416981136101</v>
      </c>
      <c r="BX690" s="17">
        <v>0.21528363578196699</v>
      </c>
      <c r="BY690" s="17">
        <v>0.26878115119415802</v>
      </c>
    </row>
    <row r="691" spans="2:77" x14ac:dyDescent="0.35">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row>
    <row r="692" spans="2:77" x14ac:dyDescent="0.35">
      <c r="B692" s="6" t="s">
        <v>320</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row>
    <row r="693" spans="2:77" x14ac:dyDescent="0.35">
      <c r="B693" s="24" t="s">
        <v>94</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row>
    <row r="694" spans="2:77" x14ac:dyDescent="0.35">
      <c r="B694" t="s">
        <v>315</v>
      </c>
      <c r="C694" s="17">
        <v>0.13847952325388799</v>
      </c>
      <c r="D694" s="17">
        <v>0.14628299413899701</v>
      </c>
      <c r="E694" s="17">
        <v>0.130303862331834</v>
      </c>
      <c r="F694" s="17"/>
      <c r="G694" s="17">
        <v>0.176721970954486</v>
      </c>
      <c r="H694" s="17">
        <v>0.206480213062782</v>
      </c>
      <c r="I694" s="17">
        <v>0.162655698849171</v>
      </c>
      <c r="J694" s="17">
        <v>0.11932174592471401</v>
      </c>
      <c r="K694" s="17">
        <v>8.7234324647988998E-2</v>
      </c>
      <c r="L694" s="17">
        <v>8.8170122992091496E-2</v>
      </c>
      <c r="M694" s="17"/>
      <c r="N694" s="17">
        <v>0.14299371739327199</v>
      </c>
      <c r="O694" s="17">
        <v>0.13052735304443</v>
      </c>
      <c r="P694" s="17">
        <v>0.157913770147626</v>
      </c>
      <c r="Q694" s="17">
        <v>0.12563834841407201</v>
      </c>
      <c r="R694" s="17"/>
      <c r="S694" s="17">
        <v>0.17450928193988399</v>
      </c>
      <c r="T694" s="17">
        <v>0.11130218983250199</v>
      </c>
      <c r="U694" s="17">
        <v>0.108623346067361</v>
      </c>
      <c r="V694" s="17">
        <v>9.2519758866583895E-2</v>
      </c>
      <c r="W694" s="17">
        <v>0.14252256388912701</v>
      </c>
      <c r="X694" s="17">
        <v>0.13563406416923399</v>
      </c>
      <c r="Y694" s="17">
        <v>0.151794797605669</v>
      </c>
      <c r="Z694" s="17">
        <v>0.23054503299833501</v>
      </c>
      <c r="AA694" s="17">
        <v>0.16457911739867701</v>
      </c>
      <c r="AB694" s="17">
        <v>0.109524220182469</v>
      </c>
      <c r="AC694" s="17">
        <v>0.13948371355662401</v>
      </c>
      <c r="AD694" s="17">
        <v>0.13638462070732399</v>
      </c>
      <c r="AE694" s="17"/>
      <c r="AF694" s="17">
        <v>0.100370266489567</v>
      </c>
      <c r="AG694" s="17">
        <v>0.17008152078236799</v>
      </c>
      <c r="AH694" s="17">
        <v>0.132019352317223</v>
      </c>
      <c r="AI694" s="17"/>
      <c r="AJ694" s="17">
        <v>6.1681174472610699E-2</v>
      </c>
      <c r="AK694" s="17">
        <v>0.27063669244416699</v>
      </c>
      <c r="AL694" s="17">
        <v>0.123938021558597</v>
      </c>
      <c r="AM694" s="17">
        <v>3.2660708852014997E-2</v>
      </c>
      <c r="AN694" s="17">
        <v>0.107101830008086</v>
      </c>
      <c r="AO694" s="17"/>
      <c r="AP694" s="17">
        <v>4.8837006664809599E-2</v>
      </c>
      <c r="AQ694" s="17">
        <v>0.29828488423406602</v>
      </c>
      <c r="AR694" s="17">
        <v>8.9455040352300105E-2</v>
      </c>
      <c r="AS694" s="17"/>
      <c r="AT694" s="17">
        <v>0.13077954006315001</v>
      </c>
      <c r="AU694" s="17">
        <v>0.13521422219068699</v>
      </c>
      <c r="AV694" s="17">
        <v>0.13469799249292899</v>
      </c>
      <c r="AW694" s="17">
        <v>0.18404551717680101</v>
      </c>
      <c r="AX694" s="17">
        <v>0.25416709598222897</v>
      </c>
      <c r="AY694" s="17"/>
      <c r="AZ694" s="17">
        <v>0.17455132443115501</v>
      </c>
      <c r="BA694" s="17">
        <v>0.12952285038380101</v>
      </c>
      <c r="BB694" s="17">
        <v>0.12155247132402799</v>
      </c>
      <c r="BC694" s="17">
        <v>7.8032806769432E-2</v>
      </c>
      <c r="BD694" s="17">
        <v>0.12408022233173301</v>
      </c>
      <c r="BE694" s="17"/>
      <c r="BF694" s="17">
        <v>0.13798770533034199</v>
      </c>
      <c r="BG694" s="17">
        <v>0.12731399414494299</v>
      </c>
      <c r="BH694" s="17">
        <v>0.15435673852697401</v>
      </c>
      <c r="BI694" s="17">
        <v>0.16085557784584101</v>
      </c>
      <c r="BJ694" s="17"/>
      <c r="BK694" s="17">
        <v>0.17649387813424</v>
      </c>
      <c r="BL694" s="17">
        <v>0.145665763143039</v>
      </c>
      <c r="BM694" s="17">
        <v>0.132361907788002</v>
      </c>
      <c r="BN694" s="17">
        <v>0.125027135802705</v>
      </c>
      <c r="BO694" s="17">
        <v>0.203956793303365</v>
      </c>
      <c r="BP694" s="17"/>
      <c r="BQ694" s="17">
        <v>0.149596828332758</v>
      </c>
      <c r="BR694" s="17">
        <v>0.123422033468433</v>
      </c>
      <c r="BS694" s="17"/>
      <c r="BT694" s="17">
        <v>0.107449031476196</v>
      </c>
      <c r="BU694" s="17">
        <v>0.13594953596992301</v>
      </c>
      <c r="BV694" s="17">
        <v>0.14984926866555801</v>
      </c>
      <c r="BW694" s="17">
        <v>0.20220065662998801</v>
      </c>
      <c r="BX694" s="17">
        <v>0.17311109750932199</v>
      </c>
      <c r="BY694" s="17">
        <v>0.10514315766707701</v>
      </c>
    </row>
    <row r="695" spans="2:77" x14ac:dyDescent="0.35">
      <c r="B695" t="s">
        <v>316</v>
      </c>
      <c r="C695" s="17">
        <v>0.20403821031561301</v>
      </c>
      <c r="D695" s="17">
        <v>0.214972458889163</v>
      </c>
      <c r="E695" s="17">
        <v>0.193182955315747</v>
      </c>
      <c r="F695" s="17"/>
      <c r="G695" s="17">
        <v>0.31528394105984497</v>
      </c>
      <c r="H695" s="17">
        <v>0.25760790031566599</v>
      </c>
      <c r="I695" s="17">
        <v>0.23648815653653801</v>
      </c>
      <c r="J695" s="17">
        <v>0.203194755507416</v>
      </c>
      <c r="K695" s="17">
        <v>0.15702119282313701</v>
      </c>
      <c r="L695" s="17">
        <v>9.2365952630643497E-2</v>
      </c>
      <c r="M695" s="17"/>
      <c r="N695" s="17">
        <v>0.23288260024845001</v>
      </c>
      <c r="O695" s="17">
        <v>0.21907076548624299</v>
      </c>
      <c r="P695" s="17">
        <v>0.19354265161376399</v>
      </c>
      <c r="Q695" s="17">
        <v>0.16736039499977501</v>
      </c>
      <c r="R695" s="17"/>
      <c r="S695" s="17">
        <v>0.24652605821151299</v>
      </c>
      <c r="T695" s="17">
        <v>0.21355120597333599</v>
      </c>
      <c r="U695" s="17">
        <v>0.181537171341248</v>
      </c>
      <c r="V695" s="17">
        <v>0.24004473735204401</v>
      </c>
      <c r="W695" s="17">
        <v>0.19287346632384</v>
      </c>
      <c r="X695" s="17">
        <v>0.167845393495451</v>
      </c>
      <c r="Y695" s="17">
        <v>0.219486022573089</v>
      </c>
      <c r="Z695" s="17">
        <v>0.17276964119229099</v>
      </c>
      <c r="AA695" s="17">
        <v>0.19205897191066901</v>
      </c>
      <c r="AB695" s="17">
        <v>0.18120967837006899</v>
      </c>
      <c r="AC695" s="17">
        <v>0.19951222360002899</v>
      </c>
      <c r="AD695" s="17">
        <v>0.171616762281912</v>
      </c>
      <c r="AE695" s="17"/>
      <c r="AF695" s="17">
        <v>0.155507647383231</v>
      </c>
      <c r="AG695" s="17">
        <v>0.22517876646111001</v>
      </c>
      <c r="AH695" s="17">
        <v>0.20257507419485299</v>
      </c>
      <c r="AI695" s="17"/>
      <c r="AJ695" s="17">
        <v>0.14869852258447699</v>
      </c>
      <c r="AK695" s="17">
        <v>0.259556030176602</v>
      </c>
      <c r="AL695" s="17">
        <v>0.29804407195522598</v>
      </c>
      <c r="AM695" s="17">
        <v>8.0311135712015702E-2</v>
      </c>
      <c r="AN695" s="17">
        <v>0.19051490466118701</v>
      </c>
      <c r="AO695" s="17"/>
      <c r="AP695" s="17">
        <v>0.138695448332536</v>
      </c>
      <c r="AQ695" s="17">
        <v>0.27718393776271999</v>
      </c>
      <c r="AR695" s="17">
        <v>0.28420522284689698</v>
      </c>
      <c r="AS695" s="17"/>
      <c r="AT695" s="17">
        <v>0.15019619176824001</v>
      </c>
      <c r="AU695" s="17">
        <v>0.19947285451306199</v>
      </c>
      <c r="AV695" s="17">
        <v>0.262527650601175</v>
      </c>
      <c r="AW695" s="17">
        <v>0.248532031081103</v>
      </c>
      <c r="AX695" s="17">
        <v>0.22425698373574199</v>
      </c>
      <c r="AY695" s="17"/>
      <c r="AZ695" s="17">
        <v>0.246053166308388</v>
      </c>
      <c r="BA695" s="17">
        <v>0.23065070878883701</v>
      </c>
      <c r="BB695" s="17">
        <v>0.29774784605375199</v>
      </c>
      <c r="BC695" s="17">
        <v>0.102475944083239</v>
      </c>
      <c r="BD695" s="17">
        <v>0.148450414440669</v>
      </c>
      <c r="BE695" s="17"/>
      <c r="BF695" s="17">
        <v>0.17154853824039901</v>
      </c>
      <c r="BG695" s="17">
        <v>0.19654070765280199</v>
      </c>
      <c r="BH695" s="17">
        <v>0.21716179439279301</v>
      </c>
      <c r="BI695" s="17">
        <v>0.24532285872516199</v>
      </c>
      <c r="BJ695" s="17"/>
      <c r="BK695" s="17">
        <v>0.155973405873367</v>
      </c>
      <c r="BL695" s="17">
        <v>0.22186875315465299</v>
      </c>
      <c r="BM695" s="17">
        <v>0.193243128924836</v>
      </c>
      <c r="BN695" s="17">
        <v>0.21161693386330799</v>
      </c>
      <c r="BO695" s="17">
        <v>0.20443634721040799</v>
      </c>
      <c r="BP695" s="17"/>
      <c r="BQ695" s="17">
        <v>0.192675004045154</v>
      </c>
      <c r="BR695" s="17">
        <v>0.219428753359417</v>
      </c>
      <c r="BS695" s="17"/>
      <c r="BT695" s="17">
        <v>0.152240820865441</v>
      </c>
      <c r="BU695" s="17">
        <v>0.26028850302418699</v>
      </c>
      <c r="BV695" s="17">
        <v>0.16741363758234701</v>
      </c>
      <c r="BW695" s="17">
        <v>0.21790603050336299</v>
      </c>
      <c r="BX695" s="17">
        <v>0.23762991274508</v>
      </c>
      <c r="BY695" s="17">
        <v>0.23676745630094301</v>
      </c>
    </row>
    <row r="696" spans="2:77" x14ac:dyDescent="0.35">
      <c r="B696" t="s">
        <v>317</v>
      </c>
      <c r="C696" s="17">
        <v>0.49379708925319099</v>
      </c>
      <c r="D696" s="17">
        <v>0.48012343488306303</v>
      </c>
      <c r="E696" s="17">
        <v>0.50742055851605095</v>
      </c>
      <c r="F696" s="17"/>
      <c r="G696" s="17">
        <v>0.34197526879835299</v>
      </c>
      <c r="H696" s="17">
        <v>0.36425362382372001</v>
      </c>
      <c r="I696" s="17">
        <v>0.45984840130621402</v>
      </c>
      <c r="J696" s="17">
        <v>0.534663354069007</v>
      </c>
      <c r="K696" s="17">
        <v>0.58371244735642502</v>
      </c>
      <c r="L696" s="17">
        <v>0.63401907376324196</v>
      </c>
      <c r="M696" s="17"/>
      <c r="N696" s="17">
        <v>0.49051153702405398</v>
      </c>
      <c r="O696" s="17">
        <v>0.49730873517903801</v>
      </c>
      <c r="P696" s="17">
        <v>0.46718241312869602</v>
      </c>
      <c r="Q696" s="17">
        <v>0.51915537286755598</v>
      </c>
      <c r="R696" s="17"/>
      <c r="S696" s="17">
        <v>0.42760523710495502</v>
      </c>
      <c r="T696" s="17">
        <v>0.51692270681887698</v>
      </c>
      <c r="U696" s="17">
        <v>0.54343747147022003</v>
      </c>
      <c r="V696" s="17">
        <v>0.48654965207610301</v>
      </c>
      <c r="W696" s="17">
        <v>0.52116287603089095</v>
      </c>
      <c r="X696" s="17">
        <v>0.48280249628873001</v>
      </c>
      <c r="Y696" s="17">
        <v>0.46565112396305602</v>
      </c>
      <c r="Z696" s="17">
        <v>0.45586690833634702</v>
      </c>
      <c r="AA696" s="17">
        <v>0.49413531535249999</v>
      </c>
      <c r="AB696" s="17">
        <v>0.55836840822672695</v>
      </c>
      <c r="AC696" s="17">
        <v>0.49174691365474799</v>
      </c>
      <c r="AD696" s="17">
        <v>0.49465045750547398</v>
      </c>
      <c r="AE696" s="17"/>
      <c r="AF696" s="17">
        <v>0.54985531922494502</v>
      </c>
      <c r="AG696" s="17">
        <v>0.47058741403925303</v>
      </c>
      <c r="AH696" s="17">
        <v>0.49486072085562599</v>
      </c>
      <c r="AI696" s="17"/>
      <c r="AJ696" s="17">
        <v>0.57825531438648403</v>
      </c>
      <c r="AK696" s="17">
        <v>0.389472255413299</v>
      </c>
      <c r="AL696" s="17">
        <v>0.457868669254483</v>
      </c>
      <c r="AM696" s="17">
        <v>0.61346400183734695</v>
      </c>
      <c r="AN696" s="17">
        <v>0.491360598876451</v>
      </c>
      <c r="AO696" s="17"/>
      <c r="AP696" s="17">
        <v>0.57911854481813396</v>
      </c>
      <c r="AQ696" s="17">
        <v>0.360789277895326</v>
      </c>
      <c r="AR696" s="17">
        <v>0.49052625221456297</v>
      </c>
      <c r="AS696" s="17"/>
      <c r="AT696" s="17">
        <v>0.52799165831275596</v>
      </c>
      <c r="AU696" s="17">
        <v>0.51737639584093698</v>
      </c>
      <c r="AV696" s="17">
        <v>0.46465588983646899</v>
      </c>
      <c r="AW696" s="17">
        <v>0.43666228747643199</v>
      </c>
      <c r="AX696" s="17">
        <v>0.40113840769582998</v>
      </c>
      <c r="AY696" s="17"/>
      <c r="AZ696" s="17">
        <v>0.437206857685354</v>
      </c>
      <c r="BA696" s="17">
        <v>0.45895259176275599</v>
      </c>
      <c r="BB696" s="17">
        <v>0.401806014216605</v>
      </c>
      <c r="BC696" s="17">
        <v>0.64555940821216096</v>
      </c>
      <c r="BD696" s="17">
        <v>0.53420014553642103</v>
      </c>
      <c r="BE696" s="17"/>
      <c r="BF696" s="17">
        <v>0.51822092291435295</v>
      </c>
      <c r="BG696" s="17">
        <v>0.49425409841171097</v>
      </c>
      <c r="BH696" s="17">
        <v>0.49713846640695902</v>
      </c>
      <c r="BI696" s="17">
        <v>0.45620234296926598</v>
      </c>
      <c r="BJ696" s="17"/>
      <c r="BK696" s="17">
        <v>0.47046680247785</v>
      </c>
      <c r="BL696" s="17">
        <v>0.454232078287296</v>
      </c>
      <c r="BM696" s="17">
        <v>0.51136741343533498</v>
      </c>
      <c r="BN696" s="17">
        <v>0.50471043060676801</v>
      </c>
      <c r="BO696" s="17">
        <v>0.44669451354864298</v>
      </c>
      <c r="BP696" s="17"/>
      <c r="BQ696" s="17">
        <v>0.49326316825790301</v>
      </c>
      <c r="BR696" s="17">
        <v>0.49452024202049799</v>
      </c>
      <c r="BS696" s="17"/>
      <c r="BT696" s="17">
        <v>0.56096030144235898</v>
      </c>
      <c r="BU696" s="17">
        <v>0.46412342133769002</v>
      </c>
      <c r="BV696" s="17">
        <v>0.50821971676592503</v>
      </c>
      <c r="BW696" s="17">
        <v>0.438650844291673</v>
      </c>
      <c r="BX696" s="17">
        <v>0.42348883341920701</v>
      </c>
      <c r="BY696" s="17">
        <v>0.459884377595561</v>
      </c>
    </row>
    <row r="697" spans="2:77" x14ac:dyDescent="0.35">
      <c r="B697" t="s">
        <v>318</v>
      </c>
      <c r="C697" s="17">
        <v>3.2471164558752999E-2</v>
      </c>
      <c r="D697" s="17">
        <v>3.6541189730689899E-2</v>
      </c>
      <c r="E697" s="17">
        <v>2.8107239169633001E-2</v>
      </c>
      <c r="F697" s="17"/>
      <c r="G697" s="17">
        <v>4.6859826238886397E-2</v>
      </c>
      <c r="H697" s="17">
        <v>4.7061826057350299E-2</v>
      </c>
      <c r="I697" s="17">
        <v>3.2782327192727202E-2</v>
      </c>
      <c r="J697" s="17">
        <v>1.3524630075155799E-2</v>
      </c>
      <c r="K697" s="17">
        <v>3.4693970832946203E-2</v>
      </c>
      <c r="L697" s="17">
        <v>2.4746863485033101E-2</v>
      </c>
      <c r="M697" s="17"/>
      <c r="N697" s="17">
        <v>4.1131614427656601E-2</v>
      </c>
      <c r="O697" s="17">
        <v>2.6676561012398001E-2</v>
      </c>
      <c r="P697" s="17">
        <v>3.8674129512354001E-2</v>
      </c>
      <c r="Q697" s="17">
        <v>2.28040798179414E-2</v>
      </c>
      <c r="R697" s="17"/>
      <c r="S697" s="17">
        <v>3.7366368750688599E-2</v>
      </c>
      <c r="T697" s="17">
        <v>2.8840443345680498E-2</v>
      </c>
      <c r="U697" s="17">
        <v>2.2051440628048001E-2</v>
      </c>
      <c r="V697" s="17">
        <v>4.07954840958131E-2</v>
      </c>
      <c r="W697" s="17">
        <v>2.4665251970676001E-2</v>
      </c>
      <c r="X697" s="17">
        <v>4.8297057265133503E-2</v>
      </c>
      <c r="Y697" s="17">
        <v>3.7381214275970701E-2</v>
      </c>
      <c r="Z697" s="17">
        <v>4.5192725997967302E-2</v>
      </c>
      <c r="AA697" s="17">
        <v>2.8603520919931E-2</v>
      </c>
      <c r="AB697" s="17">
        <v>2.14461269966018E-2</v>
      </c>
      <c r="AC697" s="17">
        <v>2.7593930452984999E-2</v>
      </c>
      <c r="AD697" s="17">
        <v>2.42566354502965E-2</v>
      </c>
      <c r="AE697" s="17"/>
      <c r="AF697" s="17">
        <v>3.5577506608440002E-2</v>
      </c>
      <c r="AG697" s="17">
        <v>2.6167778527052502E-2</v>
      </c>
      <c r="AH697" s="17">
        <v>3.94349265256249E-2</v>
      </c>
      <c r="AI697" s="17"/>
      <c r="AJ697" s="17">
        <v>4.10961556557011E-2</v>
      </c>
      <c r="AK697" s="17">
        <v>2.5130594862621002E-2</v>
      </c>
      <c r="AL697" s="17">
        <v>2.2812760204437E-2</v>
      </c>
      <c r="AM697" s="17">
        <v>4.99966029514285E-2</v>
      </c>
      <c r="AN697" s="17">
        <v>2.66635812150555E-2</v>
      </c>
      <c r="AO697" s="17"/>
      <c r="AP697" s="17">
        <v>5.1813291610483599E-2</v>
      </c>
      <c r="AQ697" s="17">
        <v>2.1745272395118601E-2</v>
      </c>
      <c r="AR697" s="17">
        <v>3.9197820258143001E-2</v>
      </c>
      <c r="AS697" s="17"/>
      <c r="AT697" s="17">
        <v>2.9834286140050102E-2</v>
      </c>
      <c r="AU697" s="17">
        <v>2.3703121162576501E-2</v>
      </c>
      <c r="AV697" s="17">
        <v>3.1940456430807097E-2</v>
      </c>
      <c r="AW697" s="17">
        <v>5.44568505247802E-2</v>
      </c>
      <c r="AX697" s="17">
        <v>4.7256273335487903E-2</v>
      </c>
      <c r="AY697" s="17"/>
      <c r="AZ697" s="17">
        <v>3.6447514289545298E-2</v>
      </c>
      <c r="BA697" s="17">
        <v>3.1128525432759201E-2</v>
      </c>
      <c r="BB697" s="17">
        <v>4.8210030813541298E-2</v>
      </c>
      <c r="BC697" s="17">
        <v>2.50727428042383E-2</v>
      </c>
      <c r="BD697" s="17">
        <v>2.7125077281339199E-2</v>
      </c>
      <c r="BE697" s="17"/>
      <c r="BF697" s="17">
        <v>2.63725704438608E-2</v>
      </c>
      <c r="BG697" s="17">
        <v>3.9907107304061697E-2</v>
      </c>
      <c r="BH697" s="17">
        <v>2.77248786965264E-2</v>
      </c>
      <c r="BI697" s="17">
        <v>3.1869933682298297E-2</v>
      </c>
      <c r="BJ697" s="17"/>
      <c r="BK697" s="17">
        <v>2.3168221205415E-2</v>
      </c>
      <c r="BL697" s="17">
        <v>2.86269620117122E-2</v>
      </c>
      <c r="BM697" s="17">
        <v>2.9283913918263502E-2</v>
      </c>
      <c r="BN697" s="17">
        <v>3.7404511677298698E-2</v>
      </c>
      <c r="BO697" s="17">
        <v>3.7072282233194503E-2</v>
      </c>
      <c r="BP697" s="17"/>
      <c r="BQ697" s="17">
        <v>3.2761653108594899E-2</v>
      </c>
      <c r="BR697" s="17">
        <v>3.20777213329888E-2</v>
      </c>
      <c r="BS697" s="17"/>
      <c r="BT697" s="17">
        <v>3.0011639011458899E-2</v>
      </c>
      <c r="BU697" s="17">
        <v>2.9023087865285301E-2</v>
      </c>
      <c r="BV697" s="17">
        <v>2.5424511845504701E-2</v>
      </c>
      <c r="BW697" s="17">
        <v>3.6886514760968499E-2</v>
      </c>
      <c r="BX697" s="17">
        <v>4.7815332669288203E-2</v>
      </c>
      <c r="BY697" s="17">
        <v>8.7249340201181105E-3</v>
      </c>
    </row>
    <row r="698" spans="2:77" x14ac:dyDescent="0.35">
      <c r="B698" t="s">
        <v>319</v>
      </c>
      <c r="C698" s="17">
        <v>6.1938464673038998E-2</v>
      </c>
      <c r="D698" s="17">
        <v>7.0796441597230794E-2</v>
      </c>
      <c r="E698" s="17">
        <v>5.3679372417682197E-2</v>
      </c>
      <c r="F698" s="17"/>
      <c r="G698" s="17">
        <v>2.11503886770633E-2</v>
      </c>
      <c r="H698" s="17">
        <v>4.2448645685769101E-2</v>
      </c>
      <c r="I698" s="17">
        <v>4.2764081397010399E-2</v>
      </c>
      <c r="J698" s="17">
        <v>5.9939746158717298E-2</v>
      </c>
      <c r="K698" s="17">
        <v>7.2451605133746294E-2</v>
      </c>
      <c r="L698" s="17">
        <v>0.115029006151492</v>
      </c>
      <c r="M698" s="17"/>
      <c r="N698" s="17">
        <v>5.4872016144015899E-2</v>
      </c>
      <c r="O698" s="17">
        <v>4.1939583636268499E-2</v>
      </c>
      <c r="P698" s="17">
        <v>7.7330752128132396E-2</v>
      </c>
      <c r="Q698" s="17">
        <v>7.4994143863011203E-2</v>
      </c>
      <c r="R698" s="17"/>
      <c r="S698" s="17">
        <v>4.5219685452146899E-2</v>
      </c>
      <c r="T698" s="17">
        <v>6.58794278560485E-2</v>
      </c>
      <c r="U698" s="17">
        <v>6.3658630776697006E-2</v>
      </c>
      <c r="V698" s="17">
        <v>6.5297871386150896E-2</v>
      </c>
      <c r="W698" s="17">
        <v>6.9297851967443203E-2</v>
      </c>
      <c r="X698" s="17">
        <v>8.6394331689611498E-2</v>
      </c>
      <c r="Y698" s="17">
        <v>6.7396799140230196E-2</v>
      </c>
      <c r="Z698" s="17">
        <v>4.32966542782122E-2</v>
      </c>
      <c r="AA698" s="17">
        <v>5.8618757606795899E-2</v>
      </c>
      <c r="AB698" s="17">
        <v>5.2902790252586603E-2</v>
      </c>
      <c r="AC698" s="17">
        <v>7.7404381376530607E-2</v>
      </c>
      <c r="AD698" s="17">
        <v>4.1334221443975597E-2</v>
      </c>
      <c r="AE698" s="17"/>
      <c r="AF698" s="17">
        <v>9.9046290124959996E-2</v>
      </c>
      <c r="AG698" s="17">
        <v>4.5113293057269001E-2</v>
      </c>
      <c r="AH698" s="17">
        <v>3.88845679797718E-2</v>
      </c>
      <c r="AI698" s="17"/>
      <c r="AJ698" s="17">
        <v>0.122095231200873</v>
      </c>
      <c r="AK698" s="17">
        <v>1.02934927513077E-2</v>
      </c>
      <c r="AL698" s="17">
        <v>4.4085313529566898E-2</v>
      </c>
      <c r="AM698" s="17">
        <v>0.15167362969930501</v>
      </c>
      <c r="AN698" s="17">
        <v>4.10232419561712E-2</v>
      </c>
      <c r="AO698" s="17"/>
      <c r="AP698" s="17">
        <v>0.14411911749296</v>
      </c>
      <c r="AQ698" s="17">
        <v>2.5120267520613599E-3</v>
      </c>
      <c r="AR698" s="17">
        <v>5.3739202854315903E-2</v>
      </c>
      <c r="AS698" s="17"/>
      <c r="AT698" s="17">
        <v>7.6311093209747702E-2</v>
      </c>
      <c r="AU698" s="17">
        <v>5.5532125510287099E-2</v>
      </c>
      <c r="AV698" s="17">
        <v>4.3427016360637803E-2</v>
      </c>
      <c r="AW698" s="17">
        <v>4.3243715728073298E-2</v>
      </c>
      <c r="AX698" s="17">
        <v>3.2044138278820203E-2</v>
      </c>
      <c r="AY698" s="17"/>
      <c r="AZ698" s="17">
        <v>4.8852683858332399E-2</v>
      </c>
      <c r="BA698" s="17">
        <v>5.1236679571809697E-2</v>
      </c>
      <c r="BB698" s="17">
        <v>1.6090917653020901E-2</v>
      </c>
      <c r="BC698" s="17">
        <v>0.10691747660966899</v>
      </c>
      <c r="BD698" s="17">
        <v>6.6438306706943104E-2</v>
      </c>
      <c r="BE698" s="17"/>
      <c r="BF698" s="17">
        <v>6.2472832019741201E-2</v>
      </c>
      <c r="BG698" s="17">
        <v>6.8315052880648305E-2</v>
      </c>
      <c r="BH698" s="17">
        <v>5.26194579184509E-2</v>
      </c>
      <c r="BI698" s="17">
        <v>5.47030421355209E-2</v>
      </c>
      <c r="BJ698" s="17"/>
      <c r="BK698" s="17">
        <v>0.123274733492806</v>
      </c>
      <c r="BL698" s="17">
        <v>4.6197487790290398E-2</v>
      </c>
      <c r="BM698" s="17">
        <v>5.8969688963075702E-2</v>
      </c>
      <c r="BN698" s="17">
        <v>6.3657576574704597E-2</v>
      </c>
      <c r="BO698" s="17">
        <v>7.5689383334648294E-2</v>
      </c>
      <c r="BP698" s="17"/>
      <c r="BQ698" s="17">
        <v>6.9928005881194605E-2</v>
      </c>
      <c r="BR698" s="17">
        <v>5.11172778585363E-2</v>
      </c>
      <c r="BS698" s="17"/>
      <c r="BT698" s="17">
        <v>9.1058150684406897E-2</v>
      </c>
      <c r="BU698" s="17">
        <v>4.6631538789199303E-2</v>
      </c>
      <c r="BV698" s="17">
        <v>6.8552885210120498E-2</v>
      </c>
      <c r="BW698" s="17">
        <v>3.26299441683661E-2</v>
      </c>
      <c r="BX698" s="17">
        <v>4.1020934558467899E-2</v>
      </c>
      <c r="BY698" s="17">
        <v>2.7630417469346899E-2</v>
      </c>
    </row>
    <row r="699" spans="2:77" x14ac:dyDescent="0.35">
      <c r="B699" t="s">
        <v>145</v>
      </c>
      <c r="C699" s="17">
        <v>6.9275547945516505E-2</v>
      </c>
      <c r="D699" s="17">
        <v>5.1283480760856301E-2</v>
      </c>
      <c r="E699" s="17">
        <v>8.7306012249053003E-2</v>
      </c>
      <c r="F699" s="17"/>
      <c r="G699" s="17">
        <v>9.8008604271366706E-2</v>
      </c>
      <c r="H699" s="17">
        <v>8.2147791054713398E-2</v>
      </c>
      <c r="I699" s="17">
        <v>6.5461334718340397E-2</v>
      </c>
      <c r="J699" s="17">
        <v>6.9355768264990597E-2</v>
      </c>
      <c r="K699" s="17">
        <v>6.4886459205756294E-2</v>
      </c>
      <c r="L699" s="17">
        <v>4.5668980977498101E-2</v>
      </c>
      <c r="M699" s="17"/>
      <c r="N699" s="17">
        <v>3.7608514762551698E-2</v>
      </c>
      <c r="O699" s="17">
        <v>8.4477001641621502E-2</v>
      </c>
      <c r="P699" s="17">
        <v>6.5356283469427401E-2</v>
      </c>
      <c r="Q699" s="17">
        <v>9.0047660037645097E-2</v>
      </c>
      <c r="R699" s="17"/>
      <c r="S699" s="17">
        <v>6.8773368540813007E-2</v>
      </c>
      <c r="T699" s="17">
        <v>6.3504026173555203E-2</v>
      </c>
      <c r="U699" s="17">
        <v>8.0691939716425104E-2</v>
      </c>
      <c r="V699" s="17">
        <v>7.4792496223305305E-2</v>
      </c>
      <c r="W699" s="17">
        <v>4.9477989818023302E-2</v>
      </c>
      <c r="X699" s="17">
        <v>7.9026657091840202E-2</v>
      </c>
      <c r="Y699" s="17">
        <v>5.8290042441985303E-2</v>
      </c>
      <c r="Z699" s="17">
        <v>5.2329037196847297E-2</v>
      </c>
      <c r="AA699" s="17">
        <v>6.2004316811426999E-2</v>
      </c>
      <c r="AB699" s="17">
        <v>7.6548775971546398E-2</v>
      </c>
      <c r="AC699" s="17">
        <v>6.4258837359083096E-2</v>
      </c>
      <c r="AD699" s="17">
        <v>0.13175730261101801</v>
      </c>
      <c r="AE699" s="17"/>
      <c r="AF699" s="17">
        <v>5.96429701688568E-2</v>
      </c>
      <c r="AG699" s="17">
        <v>6.2871227132947904E-2</v>
      </c>
      <c r="AH699" s="17">
        <v>9.2225358126900303E-2</v>
      </c>
      <c r="AI699" s="17"/>
      <c r="AJ699" s="17">
        <v>4.8173601699854199E-2</v>
      </c>
      <c r="AK699" s="17">
        <v>4.4910934352003801E-2</v>
      </c>
      <c r="AL699" s="17">
        <v>5.3251163497689498E-2</v>
      </c>
      <c r="AM699" s="17">
        <v>7.1893920947889101E-2</v>
      </c>
      <c r="AN699" s="17">
        <v>0.14333584328304899</v>
      </c>
      <c r="AO699" s="17"/>
      <c r="AP699" s="17">
        <v>3.7416591081076998E-2</v>
      </c>
      <c r="AQ699" s="17">
        <v>3.9484600960708001E-2</v>
      </c>
      <c r="AR699" s="17">
        <v>4.2876461473781102E-2</v>
      </c>
      <c r="AS699" s="17"/>
      <c r="AT699" s="17">
        <v>8.4887230506055997E-2</v>
      </c>
      <c r="AU699" s="17">
        <v>6.8701280782449303E-2</v>
      </c>
      <c r="AV699" s="17">
        <v>6.2750994277981906E-2</v>
      </c>
      <c r="AW699" s="17">
        <v>3.3059598012810401E-2</v>
      </c>
      <c r="AX699" s="17">
        <v>4.1137100971890203E-2</v>
      </c>
      <c r="AY699" s="17"/>
      <c r="AZ699" s="17">
        <v>5.6888453427225899E-2</v>
      </c>
      <c r="BA699" s="17">
        <v>9.8508644060036593E-2</v>
      </c>
      <c r="BB699" s="17">
        <v>0.114592719939052</v>
      </c>
      <c r="BC699" s="17">
        <v>4.1941621521261498E-2</v>
      </c>
      <c r="BD699" s="17">
        <v>9.9705833702895E-2</v>
      </c>
      <c r="BE699" s="17"/>
      <c r="BF699" s="17">
        <v>8.3397431051304302E-2</v>
      </c>
      <c r="BG699" s="17">
        <v>7.3669039605834194E-2</v>
      </c>
      <c r="BH699" s="17">
        <v>5.0998664058297401E-2</v>
      </c>
      <c r="BI699" s="17">
        <v>5.1046244641912597E-2</v>
      </c>
      <c r="BJ699" s="17"/>
      <c r="BK699" s="17">
        <v>5.0622958816322797E-2</v>
      </c>
      <c r="BL699" s="17">
        <v>0.10340895561301</v>
      </c>
      <c r="BM699" s="17">
        <v>7.4773946970487296E-2</v>
      </c>
      <c r="BN699" s="17">
        <v>5.7583411475215902E-2</v>
      </c>
      <c r="BO699" s="17">
        <v>3.2150680369741398E-2</v>
      </c>
      <c r="BP699" s="17"/>
      <c r="BQ699" s="17">
        <v>6.17753403743957E-2</v>
      </c>
      <c r="BR699" s="17">
        <v>7.9433971960126706E-2</v>
      </c>
      <c r="BS699" s="17"/>
      <c r="BT699" s="17">
        <v>5.8280056520138401E-2</v>
      </c>
      <c r="BU699" s="17">
        <v>6.3983913013716198E-2</v>
      </c>
      <c r="BV699" s="17">
        <v>8.0539979930544806E-2</v>
      </c>
      <c r="BW699" s="17">
        <v>7.1726009645641603E-2</v>
      </c>
      <c r="BX699" s="17">
        <v>7.6933889098634994E-2</v>
      </c>
      <c r="BY699" s="17">
        <v>0.161849656946954</v>
      </c>
    </row>
    <row r="700" spans="2:77" x14ac:dyDescent="0.35">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row>
    <row r="701" spans="2:77" x14ac:dyDescent="0.35">
      <c r="B701" s="6" t="s">
        <v>326</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row>
    <row r="702" spans="2:77" x14ac:dyDescent="0.35">
      <c r="B702" s="24" t="s">
        <v>94</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row>
    <row r="703" spans="2:77" x14ac:dyDescent="0.35">
      <c r="B703" t="s">
        <v>321</v>
      </c>
      <c r="C703" s="17">
        <v>0.117487247011814</v>
      </c>
      <c r="D703" s="17">
        <v>0.127004143656157</v>
      </c>
      <c r="E703" s="17">
        <v>0.107957317292073</v>
      </c>
      <c r="F703" s="17"/>
      <c r="G703" s="17">
        <v>0.121082724699646</v>
      </c>
      <c r="H703" s="17">
        <v>0.121691853020694</v>
      </c>
      <c r="I703" s="17">
        <v>0.10836014447418001</v>
      </c>
      <c r="J703" s="17">
        <v>0.11650502061514501</v>
      </c>
      <c r="K703" s="17">
        <v>0.114861677025622</v>
      </c>
      <c r="L703" s="17">
        <v>0.121635306955128</v>
      </c>
      <c r="M703" s="17"/>
      <c r="N703" s="17">
        <v>0.124606247436574</v>
      </c>
      <c r="O703" s="17">
        <v>0.121063302949661</v>
      </c>
      <c r="P703" s="17">
        <v>0.115840494746125</v>
      </c>
      <c r="Q703" s="17">
        <v>0.10810087522287801</v>
      </c>
      <c r="R703" s="17"/>
      <c r="S703" s="17">
        <v>0.122625136144207</v>
      </c>
      <c r="T703" s="17">
        <v>0.12667086009033801</v>
      </c>
      <c r="U703" s="17">
        <v>9.0074704885301393E-2</v>
      </c>
      <c r="V703" s="17">
        <v>0.12577304248895499</v>
      </c>
      <c r="W703" s="17">
        <v>0.102896887554163</v>
      </c>
      <c r="X703" s="17">
        <v>0.11689939813707</v>
      </c>
      <c r="Y703" s="17">
        <v>0.12733463764412201</v>
      </c>
      <c r="Z703" s="17">
        <v>0.140129769563791</v>
      </c>
      <c r="AA703" s="17">
        <v>0.108895784325285</v>
      </c>
      <c r="AB703" s="17">
        <v>0.113672850360741</v>
      </c>
      <c r="AC703" s="17">
        <v>0.127489930127443</v>
      </c>
      <c r="AD703" s="17">
        <v>0.107778635561148</v>
      </c>
      <c r="AE703" s="17"/>
      <c r="AF703" s="17">
        <v>9.9562327580431501E-2</v>
      </c>
      <c r="AG703" s="17">
        <v>0.147585349672188</v>
      </c>
      <c r="AH703" s="17">
        <v>8.4865217159276293E-2</v>
      </c>
      <c r="AI703" s="17"/>
      <c r="AJ703" s="17">
        <v>9.6623201157343797E-2</v>
      </c>
      <c r="AK703" s="17">
        <v>0.14721149162230199</v>
      </c>
      <c r="AL703" s="17">
        <v>0.15703062308414201</v>
      </c>
      <c r="AM703" s="17">
        <v>3.4819599425131499E-2</v>
      </c>
      <c r="AN703" s="17">
        <v>8.7280965683095693E-2</v>
      </c>
      <c r="AO703" s="17"/>
      <c r="AP703" s="17">
        <v>0.10898913173349099</v>
      </c>
      <c r="AQ703" s="17">
        <v>0.136002943026861</v>
      </c>
      <c r="AR703" s="17">
        <v>0.113404470016643</v>
      </c>
      <c r="AS703" s="17"/>
      <c r="AT703" s="17">
        <v>9.9469687827085707E-2</v>
      </c>
      <c r="AU703" s="17">
        <v>0.10776411184253699</v>
      </c>
      <c r="AV703" s="17">
        <v>0.12637162244224301</v>
      </c>
      <c r="AW703" s="17">
        <v>0.15491553948563599</v>
      </c>
      <c r="AX703" s="17">
        <v>0.145232081090552</v>
      </c>
      <c r="AY703" s="17"/>
      <c r="AZ703" s="17">
        <v>0.13678242327259801</v>
      </c>
      <c r="BA703" s="17">
        <v>9.8662330713373797E-2</v>
      </c>
      <c r="BB703" s="17">
        <v>0.119692837396913</v>
      </c>
      <c r="BC703" s="17">
        <v>0.112931229457386</v>
      </c>
      <c r="BD703" s="17">
        <v>7.6398112821403505E-2</v>
      </c>
      <c r="BE703" s="17"/>
      <c r="BF703" s="17">
        <v>0.14401887500524099</v>
      </c>
      <c r="BG703" s="17">
        <v>0.10742060032546</v>
      </c>
      <c r="BH703" s="17">
        <v>0.123235167652649</v>
      </c>
      <c r="BI703" s="17">
        <v>0.11789196842097099</v>
      </c>
      <c r="BJ703" s="17"/>
      <c r="BK703" s="17">
        <v>0.16699366807899499</v>
      </c>
      <c r="BL703" s="17">
        <v>9.6722140345055704E-2</v>
      </c>
      <c r="BM703" s="17">
        <v>0.104151209638169</v>
      </c>
      <c r="BN703" s="17">
        <v>0.12691311235772501</v>
      </c>
      <c r="BO703" s="17">
        <v>0.162858543571754</v>
      </c>
      <c r="BP703" s="17"/>
      <c r="BQ703" s="17">
        <v>0.112524500535755</v>
      </c>
      <c r="BR703" s="17">
        <v>0.124208885380189</v>
      </c>
      <c r="BS703" s="17"/>
      <c r="BT703" s="17">
        <v>0.12284585496295899</v>
      </c>
      <c r="BU703" s="17">
        <v>0.111829892710193</v>
      </c>
      <c r="BV703" s="17">
        <v>0.11419230116064499</v>
      </c>
      <c r="BW703" s="17">
        <v>0.129605937494636</v>
      </c>
      <c r="BX703" s="17">
        <v>0.115101511650214</v>
      </c>
      <c r="BY703" s="17">
        <v>8.1384016999706196E-2</v>
      </c>
    </row>
    <row r="704" spans="2:77" x14ac:dyDescent="0.35">
      <c r="B704" t="s">
        <v>322</v>
      </c>
      <c r="C704" s="17">
        <v>0.39784960231285799</v>
      </c>
      <c r="D704" s="17">
        <v>0.38301150458328098</v>
      </c>
      <c r="E704" s="17">
        <v>0.410057679570351</v>
      </c>
      <c r="F704" s="17"/>
      <c r="G704" s="17">
        <v>0.43125117672871599</v>
      </c>
      <c r="H704" s="17">
        <v>0.414658265128168</v>
      </c>
      <c r="I704" s="17">
        <v>0.39844044200347301</v>
      </c>
      <c r="J704" s="17">
        <v>0.38514283124161502</v>
      </c>
      <c r="K704" s="17">
        <v>0.36632134103871</v>
      </c>
      <c r="L704" s="17">
        <v>0.39291893985939802</v>
      </c>
      <c r="M704" s="17"/>
      <c r="N704" s="17">
        <v>0.44446508931818202</v>
      </c>
      <c r="O704" s="17">
        <v>0.42661980502173302</v>
      </c>
      <c r="P704" s="17">
        <v>0.341193693528966</v>
      </c>
      <c r="Q704" s="17">
        <v>0.36808852853326901</v>
      </c>
      <c r="R704" s="17"/>
      <c r="S704" s="17">
        <v>0.44346446259125799</v>
      </c>
      <c r="T704" s="17">
        <v>0.36454903126837501</v>
      </c>
      <c r="U704" s="17">
        <v>0.39216312860216801</v>
      </c>
      <c r="V704" s="17">
        <v>0.36694769354293699</v>
      </c>
      <c r="W704" s="17">
        <v>0.42552196531780401</v>
      </c>
      <c r="X704" s="17">
        <v>0.34925759350999402</v>
      </c>
      <c r="Y704" s="17">
        <v>0.42867261703301601</v>
      </c>
      <c r="Z704" s="17">
        <v>0.42203983126834699</v>
      </c>
      <c r="AA704" s="17">
        <v>0.41561078702467402</v>
      </c>
      <c r="AB704" s="17">
        <v>0.35897170003026002</v>
      </c>
      <c r="AC704" s="17">
        <v>0.41869156910428901</v>
      </c>
      <c r="AD704" s="17">
        <v>0.42097137864742101</v>
      </c>
      <c r="AE704" s="17"/>
      <c r="AF704" s="17">
        <v>0.33305691815975103</v>
      </c>
      <c r="AG704" s="17">
        <v>0.44990562975016801</v>
      </c>
      <c r="AH704" s="17">
        <v>0.39598460978835098</v>
      </c>
      <c r="AI704" s="17"/>
      <c r="AJ704" s="17">
        <v>0.32734905655582103</v>
      </c>
      <c r="AK704" s="17">
        <v>0.47491526099445203</v>
      </c>
      <c r="AL704" s="17">
        <v>0.453528168781411</v>
      </c>
      <c r="AM704" s="17">
        <v>0.24219082504219</v>
      </c>
      <c r="AN704" s="17">
        <v>0.37745295706476401</v>
      </c>
      <c r="AO704" s="17"/>
      <c r="AP704" s="17">
        <v>0.34055613040410998</v>
      </c>
      <c r="AQ704" s="17">
        <v>0.47398863434109001</v>
      </c>
      <c r="AR704" s="17">
        <v>0.48790031944435602</v>
      </c>
      <c r="AS704" s="17"/>
      <c r="AT704" s="17">
        <v>0.36488115620478201</v>
      </c>
      <c r="AU704" s="17">
        <v>0.36540005365368999</v>
      </c>
      <c r="AV704" s="17">
        <v>0.45832973601785798</v>
      </c>
      <c r="AW704" s="17">
        <v>0.44327524607226299</v>
      </c>
      <c r="AX704" s="17">
        <v>0.50022275255683801</v>
      </c>
      <c r="AY704" s="17"/>
      <c r="AZ704" s="17">
        <v>0.38891290874395201</v>
      </c>
      <c r="BA704" s="17">
        <v>0.396825145665819</v>
      </c>
      <c r="BB704" s="17">
        <v>0.42865909634128302</v>
      </c>
      <c r="BC704" s="17">
        <v>0.40038029869529701</v>
      </c>
      <c r="BD704" s="17">
        <v>0.41619938296616299</v>
      </c>
      <c r="BE704" s="17"/>
      <c r="BF704" s="17">
        <v>0.394040617907782</v>
      </c>
      <c r="BG704" s="17">
        <v>0.380083693985727</v>
      </c>
      <c r="BH704" s="17">
        <v>0.410255560389861</v>
      </c>
      <c r="BI704" s="17">
        <v>0.41854342440040099</v>
      </c>
      <c r="BJ704" s="17"/>
      <c r="BK704" s="17">
        <v>0.28608875899300301</v>
      </c>
      <c r="BL704" s="17">
        <v>0.40627796587751502</v>
      </c>
      <c r="BM704" s="17">
        <v>0.39117049258514303</v>
      </c>
      <c r="BN704" s="17">
        <v>0.40717407301280301</v>
      </c>
      <c r="BO704" s="17">
        <v>0.41793208112423302</v>
      </c>
      <c r="BP704" s="17"/>
      <c r="BQ704" s="17">
        <v>0.38826016004888397</v>
      </c>
      <c r="BR704" s="17">
        <v>0.41083772559576098</v>
      </c>
      <c r="BS704" s="17"/>
      <c r="BT704" s="17">
        <v>0.38637374364240001</v>
      </c>
      <c r="BU704" s="17">
        <v>0.412927811387726</v>
      </c>
      <c r="BV704" s="17">
        <v>0.34966607679739697</v>
      </c>
      <c r="BW704" s="17">
        <v>0.38572592069652401</v>
      </c>
      <c r="BX704" s="17">
        <v>0.406716236595973</v>
      </c>
      <c r="BY704" s="17">
        <v>0.48476671289548301</v>
      </c>
    </row>
    <row r="705" spans="2:77" x14ac:dyDescent="0.35">
      <c r="B705" t="s">
        <v>323</v>
      </c>
      <c r="C705" s="17">
        <v>0.33118649841574299</v>
      </c>
      <c r="D705" s="17">
        <v>0.303958223361534</v>
      </c>
      <c r="E705" s="17">
        <v>0.35933394450124401</v>
      </c>
      <c r="F705" s="17"/>
      <c r="G705" s="17">
        <v>0.30399024424473597</v>
      </c>
      <c r="H705" s="17">
        <v>0.31157928380112798</v>
      </c>
      <c r="I705" s="17">
        <v>0.32623093780471801</v>
      </c>
      <c r="J705" s="17">
        <v>0.34672710606169299</v>
      </c>
      <c r="K705" s="17">
        <v>0.32729572874990798</v>
      </c>
      <c r="L705" s="17">
        <v>0.35915422542153902</v>
      </c>
      <c r="M705" s="17"/>
      <c r="N705" s="17">
        <v>0.31470845845402601</v>
      </c>
      <c r="O705" s="17">
        <v>0.31144073736754901</v>
      </c>
      <c r="P705" s="17">
        <v>0.35187133914771701</v>
      </c>
      <c r="Q705" s="17">
        <v>0.352802149057937</v>
      </c>
      <c r="R705" s="17"/>
      <c r="S705" s="17">
        <v>0.31370445362048399</v>
      </c>
      <c r="T705" s="17">
        <v>0.38224252818392901</v>
      </c>
      <c r="U705" s="17">
        <v>0.33020522381216799</v>
      </c>
      <c r="V705" s="17">
        <v>0.34945877588209801</v>
      </c>
      <c r="W705" s="17">
        <v>0.31379627913122898</v>
      </c>
      <c r="X705" s="17">
        <v>0.37038812108451602</v>
      </c>
      <c r="Y705" s="17">
        <v>0.28329848884641001</v>
      </c>
      <c r="Z705" s="17">
        <v>0.33602386630755698</v>
      </c>
      <c r="AA705" s="17">
        <v>0.30477293450257498</v>
      </c>
      <c r="AB705" s="17">
        <v>0.34985205910999501</v>
      </c>
      <c r="AC705" s="17">
        <v>0.31200497255600301</v>
      </c>
      <c r="AD705" s="17">
        <v>0.256243289803115</v>
      </c>
      <c r="AE705" s="17"/>
      <c r="AF705" s="17">
        <v>0.356072020664291</v>
      </c>
      <c r="AG705" s="17">
        <v>0.29818496691346302</v>
      </c>
      <c r="AH705" s="17">
        <v>0.36151418676309899</v>
      </c>
      <c r="AI705" s="17"/>
      <c r="AJ705" s="17">
        <v>0.39541220888463502</v>
      </c>
      <c r="AK705" s="17">
        <v>0.26904419236970001</v>
      </c>
      <c r="AL705" s="17">
        <v>0.30602110925057802</v>
      </c>
      <c r="AM705" s="17">
        <v>0.29268466996008102</v>
      </c>
      <c r="AN705" s="17">
        <v>0.329487697456124</v>
      </c>
      <c r="AO705" s="17"/>
      <c r="AP705" s="17">
        <v>0.39588103940861002</v>
      </c>
      <c r="AQ705" s="17">
        <v>0.29578503528178401</v>
      </c>
      <c r="AR705" s="17">
        <v>0.296495337087606</v>
      </c>
      <c r="AS705" s="17"/>
      <c r="AT705" s="17">
        <v>0.35636387013405502</v>
      </c>
      <c r="AU705" s="17">
        <v>0.35340175630971099</v>
      </c>
      <c r="AV705" s="17">
        <v>0.28566494025339201</v>
      </c>
      <c r="AW705" s="17">
        <v>0.28351607780728699</v>
      </c>
      <c r="AX705" s="17">
        <v>0.27973449242182802</v>
      </c>
      <c r="AY705" s="17"/>
      <c r="AZ705" s="17">
        <v>0.30840007631125699</v>
      </c>
      <c r="BA705" s="17">
        <v>0.339957292864351</v>
      </c>
      <c r="BB705" s="17">
        <v>0.32854296412039302</v>
      </c>
      <c r="BC705" s="17">
        <v>0.36795300600203101</v>
      </c>
      <c r="BD705" s="17">
        <v>0.352394105720085</v>
      </c>
      <c r="BE705" s="17"/>
      <c r="BF705" s="17">
        <v>0.32194515215625502</v>
      </c>
      <c r="BG705" s="17">
        <v>0.346757595759142</v>
      </c>
      <c r="BH705" s="17">
        <v>0.322814799091594</v>
      </c>
      <c r="BI705" s="17">
        <v>0.32228854164821402</v>
      </c>
      <c r="BJ705" s="17"/>
      <c r="BK705" s="17">
        <v>0.34404910992933202</v>
      </c>
      <c r="BL705" s="17">
        <v>0.31539449172401002</v>
      </c>
      <c r="BM705" s="17">
        <v>0.340290947273725</v>
      </c>
      <c r="BN705" s="17">
        <v>0.33805421515150003</v>
      </c>
      <c r="BO705" s="17">
        <v>0.27903072808780399</v>
      </c>
      <c r="BP705" s="17"/>
      <c r="BQ705" s="17">
        <v>0.34221728948434699</v>
      </c>
      <c r="BR705" s="17">
        <v>0.31624618485389999</v>
      </c>
      <c r="BS705" s="17"/>
      <c r="BT705" s="17">
        <v>0.34353909957177903</v>
      </c>
      <c r="BU705" s="17">
        <v>0.33093043911547798</v>
      </c>
      <c r="BV705" s="17">
        <v>0.34957776069712199</v>
      </c>
      <c r="BW705" s="17">
        <v>0.35696556350110198</v>
      </c>
      <c r="BX705" s="17">
        <v>0.317046117708493</v>
      </c>
      <c r="BY705" s="17">
        <v>0.20077452774426</v>
      </c>
    </row>
    <row r="706" spans="2:77" x14ac:dyDescent="0.35">
      <c r="B706" t="s">
        <v>324</v>
      </c>
      <c r="C706" s="17">
        <v>6.1613629689884999E-2</v>
      </c>
      <c r="D706" s="17">
        <v>7.3943334445478001E-2</v>
      </c>
      <c r="E706" s="17">
        <v>4.9959293823484997E-2</v>
      </c>
      <c r="F706" s="17"/>
      <c r="G706" s="17">
        <v>5.7733822217098503E-2</v>
      </c>
      <c r="H706" s="17">
        <v>6.9426475442511001E-2</v>
      </c>
      <c r="I706" s="17">
        <v>5.7269459376589803E-2</v>
      </c>
      <c r="J706" s="17">
        <v>5.1693529845646E-2</v>
      </c>
      <c r="K706" s="17">
        <v>6.6155873750063293E-2</v>
      </c>
      <c r="L706" s="17">
        <v>6.6424240185923605E-2</v>
      </c>
      <c r="M706" s="17"/>
      <c r="N706" s="17">
        <v>5.5651077103359002E-2</v>
      </c>
      <c r="O706" s="17">
        <v>5.0270078729918399E-2</v>
      </c>
      <c r="P706" s="17">
        <v>8.1814618006208401E-2</v>
      </c>
      <c r="Q706" s="17">
        <v>6.1824045167091897E-2</v>
      </c>
      <c r="R706" s="17"/>
      <c r="S706" s="17">
        <v>4.7229990929416897E-2</v>
      </c>
      <c r="T706" s="17">
        <v>4.0499628515565503E-2</v>
      </c>
      <c r="U706" s="17">
        <v>8.9125336809656702E-2</v>
      </c>
      <c r="V706" s="17">
        <v>7.2175352480977104E-2</v>
      </c>
      <c r="W706" s="17">
        <v>8.2903977873509199E-2</v>
      </c>
      <c r="X706" s="17">
        <v>7.1656523484037699E-2</v>
      </c>
      <c r="Y706" s="17">
        <v>6.0340093401113098E-2</v>
      </c>
      <c r="Z706" s="17">
        <v>2.90231577415665E-2</v>
      </c>
      <c r="AA706" s="17">
        <v>7.9112978954663196E-2</v>
      </c>
      <c r="AB706" s="17">
        <v>5.9345602277862397E-2</v>
      </c>
      <c r="AC706" s="17">
        <v>4.0022194653392497E-2</v>
      </c>
      <c r="AD706" s="17">
        <v>6.0441669320223899E-2</v>
      </c>
      <c r="AE706" s="17"/>
      <c r="AF706" s="17">
        <v>8.6425242299417199E-2</v>
      </c>
      <c r="AG706" s="17">
        <v>4.5302327161394401E-2</v>
      </c>
      <c r="AH706" s="17">
        <v>5.1882872916997898E-2</v>
      </c>
      <c r="AI706" s="17"/>
      <c r="AJ706" s="17">
        <v>7.4103577617929101E-2</v>
      </c>
      <c r="AK706" s="17">
        <v>5.0047900847980401E-2</v>
      </c>
      <c r="AL706" s="17">
        <v>4.3202875958490698E-2</v>
      </c>
      <c r="AM706" s="17">
        <v>0.132854290528895</v>
      </c>
      <c r="AN706" s="17">
        <v>7.5151631296422106E-2</v>
      </c>
      <c r="AO706" s="17"/>
      <c r="AP706" s="17">
        <v>6.8649271958089703E-2</v>
      </c>
      <c r="AQ706" s="17">
        <v>4.22950188048715E-2</v>
      </c>
      <c r="AR706" s="17">
        <v>5.5639600561484898E-2</v>
      </c>
      <c r="AS706" s="17"/>
      <c r="AT706" s="17">
        <v>6.7165997860286306E-2</v>
      </c>
      <c r="AU706" s="17">
        <v>7.2245996182717098E-2</v>
      </c>
      <c r="AV706" s="17">
        <v>5.7408842698974102E-2</v>
      </c>
      <c r="AW706" s="17">
        <v>4.6783365252753097E-2</v>
      </c>
      <c r="AX706" s="17">
        <v>4.1515723489208498E-2</v>
      </c>
      <c r="AY706" s="17"/>
      <c r="AZ706" s="17">
        <v>6.5854214882606996E-2</v>
      </c>
      <c r="BA706" s="17">
        <v>6.6975401174114005E-2</v>
      </c>
      <c r="BB706" s="17">
        <v>3.3319219752213997E-2</v>
      </c>
      <c r="BC706" s="17">
        <v>6.6397860598629593E-2</v>
      </c>
      <c r="BD706" s="17">
        <v>3.9317497398701398E-2</v>
      </c>
      <c r="BE706" s="17"/>
      <c r="BF706" s="17">
        <v>4.3039334145386299E-2</v>
      </c>
      <c r="BG706" s="17">
        <v>6.8934468339009194E-2</v>
      </c>
      <c r="BH706" s="17">
        <v>6.09277286932167E-2</v>
      </c>
      <c r="BI706" s="17">
        <v>6.4466216250702299E-2</v>
      </c>
      <c r="BJ706" s="17"/>
      <c r="BK706" s="17">
        <v>6.5205266264181494E-2</v>
      </c>
      <c r="BL706" s="17">
        <v>5.5382518457458001E-2</v>
      </c>
      <c r="BM706" s="17">
        <v>7.1269534628076198E-2</v>
      </c>
      <c r="BN706" s="17">
        <v>5.6369492042576498E-2</v>
      </c>
      <c r="BO706" s="17">
        <v>5.0000868562185899E-2</v>
      </c>
      <c r="BP706" s="17"/>
      <c r="BQ706" s="17">
        <v>6.8872360392066706E-2</v>
      </c>
      <c r="BR706" s="17">
        <v>5.1782266546743103E-2</v>
      </c>
      <c r="BS706" s="17"/>
      <c r="BT706" s="17">
        <v>6.2942729758009797E-2</v>
      </c>
      <c r="BU706" s="17">
        <v>6.3705389408652002E-2</v>
      </c>
      <c r="BV706" s="17">
        <v>6.0263249528972399E-2</v>
      </c>
      <c r="BW706" s="17">
        <v>4.4282875692779597E-2</v>
      </c>
      <c r="BX706" s="17">
        <v>6.3464608856538998E-2</v>
      </c>
      <c r="BY706" s="17">
        <v>6.17910127345669E-2</v>
      </c>
    </row>
    <row r="707" spans="2:77" x14ac:dyDescent="0.35">
      <c r="B707" t="s">
        <v>325</v>
      </c>
      <c r="C707" s="17">
        <v>6.7532235659276102E-2</v>
      </c>
      <c r="D707" s="17">
        <v>8.6837988587389697E-2</v>
      </c>
      <c r="E707" s="17">
        <v>4.9097806860672999E-2</v>
      </c>
      <c r="F707" s="17"/>
      <c r="G707" s="17">
        <v>4.15444490874348E-2</v>
      </c>
      <c r="H707" s="17">
        <v>5.2790880435658098E-2</v>
      </c>
      <c r="I707" s="17">
        <v>7.2776934634798396E-2</v>
      </c>
      <c r="J707" s="17">
        <v>8.1449214073781306E-2</v>
      </c>
      <c r="K707" s="17">
        <v>0.111688208116889</v>
      </c>
      <c r="L707" s="17">
        <v>5.1697798169422597E-2</v>
      </c>
      <c r="M707" s="17"/>
      <c r="N707" s="17">
        <v>5.0391931740490198E-2</v>
      </c>
      <c r="O707" s="17">
        <v>6.8725558865600597E-2</v>
      </c>
      <c r="P707" s="17">
        <v>7.8673180632594694E-2</v>
      </c>
      <c r="Q707" s="17">
        <v>7.3190005155777199E-2</v>
      </c>
      <c r="R707" s="17"/>
      <c r="S707" s="17">
        <v>4.9362252574445001E-2</v>
      </c>
      <c r="T707" s="17">
        <v>7.1340939213414098E-2</v>
      </c>
      <c r="U707" s="17">
        <v>6.2216473485843603E-2</v>
      </c>
      <c r="V707" s="17">
        <v>6.3278964160084203E-2</v>
      </c>
      <c r="W707" s="17">
        <v>5.38247129004178E-2</v>
      </c>
      <c r="X707" s="17">
        <v>6.3477431128493397E-2</v>
      </c>
      <c r="Y707" s="17">
        <v>7.6679229718958603E-2</v>
      </c>
      <c r="Z707" s="17">
        <v>4.9378701816913499E-2</v>
      </c>
      <c r="AA707" s="17">
        <v>6.8592091975662697E-2</v>
      </c>
      <c r="AB707" s="17">
        <v>9.34144185726766E-2</v>
      </c>
      <c r="AC707" s="17">
        <v>8.2792675604712401E-2</v>
      </c>
      <c r="AD707" s="17">
        <v>9.9803890622362501E-2</v>
      </c>
      <c r="AE707" s="17"/>
      <c r="AF707" s="17">
        <v>0.105792459544889</v>
      </c>
      <c r="AG707" s="17">
        <v>4.0247281857754599E-2</v>
      </c>
      <c r="AH707" s="17">
        <v>6.13255706706715E-2</v>
      </c>
      <c r="AI707" s="17"/>
      <c r="AJ707" s="17">
        <v>9.6733941564320206E-2</v>
      </c>
      <c r="AK707" s="17">
        <v>3.6210562154065103E-2</v>
      </c>
      <c r="AL707" s="17">
        <v>3.1168413976213599E-2</v>
      </c>
      <c r="AM707" s="17">
        <v>0.27367838157755398</v>
      </c>
      <c r="AN707" s="17">
        <v>7.73276000801634E-2</v>
      </c>
      <c r="AO707" s="17"/>
      <c r="AP707" s="17">
        <v>7.2983281391221899E-2</v>
      </c>
      <c r="AQ707" s="17">
        <v>3.3193611965242099E-2</v>
      </c>
      <c r="AR707" s="17">
        <v>3.9613563344377399E-2</v>
      </c>
      <c r="AS707" s="17"/>
      <c r="AT707" s="17">
        <v>8.1661531408822305E-2</v>
      </c>
      <c r="AU707" s="17">
        <v>7.4973955816292695E-2</v>
      </c>
      <c r="AV707" s="17">
        <v>5.3553686787891498E-2</v>
      </c>
      <c r="AW707" s="17">
        <v>5.0040285216934301E-2</v>
      </c>
      <c r="AX707" s="17">
        <v>1.53884287475042E-2</v>
      </c>
      <c r="AY707" s="17"/>
      <c r="AZ707" s="17">
        <v>7.85855013179282E-2</v>
      </c>
      <c r="BA707" s="17">
        <v>6.2402898918893501E-2</v>
      </c>
      <c r="BB707" s="17">
        <v>4.4818808722509401E-2</v>
      </c>
      <c r="BC707" s="17">
        <v>4.43555642814819E-2</v>
      </c>
      <c r="BD707" s="17">
        <v>8.0240830676375496E-2</v>
      </c>
      <c r="BE707" s="17"/>
      <c r="BF707" s="17">
        <v>6.9348990643306796E-2</v>
      </c>
      <c r="BG707" s="17">
        <v>7.1624665354903902E-2</v>
      </c>
      <c r="BH707" s="17">
        <v>6.6976104017965596E-2</v>
      </c>
      <c r="BI707" s="17">
        <v>5.9843431671442703E-2</v>
      </c>
      <c r="BJ707" s="17"/>
      <c r="BK707" s="17">
        <v>0.11604563070754099</v>
      </c>
      <c r="BL707" s="17">
        <v>7.9976722529319699E-2</v>
      </c>
      <c r="BM707" s="17">
        <v>6.8585749296665693E-2</v>
      </c>
      <c r="BN707" s="17">
        <v>5.4720070814392799E-2</v>
      </c>
      <c r="BO707" s="17">
        <v>7.6416331655075803E-2</v>
      </c>
      <c r="BP707" s="17"/>
      <c r="BQ707" s="17">
        <v>6.7556515061171898E-2</v>
      </c>
      <c r="BR707" s="17">
        <v>6.7499351174821601E-2</v>
      </c>
      <c r="BS707" s="17"/>
      <c r="BT707" s="17">
        <v>7.1698199068947394E-2</v>
      </c>
      <c r="BU707" s="17">
        <v>5.8500949804462E-2</v>
      </c>
      <c r="BV707" s="17">
        <v>8.3875442189561306E-2</v>
      </c>
      <c r="BW707" s="17">
        <v>5.7685794408788703E-2</v>
      </c>
      <c r="BX707" s="17">
        <v>7.03642089849945E-2</v>
      </c>
      <c r="BY707" s="17">
        <v>6.7448566059531603E-2</v>
      </c>
    </row>
    <row r="708" spans="2:77" x14ac:dyDescent="0.35">
      <c r="B708" t="s">
        <v>104</v>
      </c>
      <c r="C708" s="17">
        <v>2.4330786910423102E-2</v>
      </c>
      <c r="D708" s="17">
        <v>2.5244805366159799E-2</v>
      </c>
      <c r="E708" s="17">
        <v>2.3593957952173401E-2</v>
      </c>
      <c r="F708" s="17"/>
      <c r="G708" s="17">
        <v>4.43975830223685E-2</v>
      </c>
      <c r="H708" s="17">
        <v>2.9853242171841401E-2</v>
      </c>
      <c r="I708" s="17">
        <v>3.6922081706241297E-2</v>
      </c>
      <c r="J708" s="17">
        <v>1.84822981621202E-2</v>
      </c>
      <c r="K708" s="17">
        <v>1.3677171318807999E-2</v>
      </c>
      <c r="L708" s="17">
        <v>8.1694894085886094E-3</v>
      </c>
      <c r="M708" s="17"/>
      <c r="N708" s="17">
        <v>1.01771959473686E-2</v>
      </c>
      <c r="O708" s="17">
        <v>2.1880517065537699E-2</v>
      </c>
      <c r="P708" s="17">
        <v>3.0606673938389499E-2</v>
      </c>
      <c r="Q708" s="17">
        <v>3.5994396863046001E-2</v>
      </c>
      <c r="R708" s="17"/>
      <c r="S708" s="17">
        <v>2.3613704140188999E-2</v>
      </c>
      <c r="T708" s="17">
        <v>1.46970127283787E-2</v>
      </c>
      <c r="U708" s="17">
        <v>3.6215132404861898E-2</v>
      </c>
      <c r="V708" s="17">
        <v>2.2366171444949699E-2</v>
      </c>
      <c r="W708" s="17">
        <v>2.1056177222877101E-2</v>
      </c>
      <c r="X708" s="17">
        <v>2.8320932655889398E-2</v>
      </c>
      <c r="Y708" s="17">
        <v>2.3674933356380299E-2</v>
      </c>
      <c r="Z708" s="17">
        <v>2.3404673301825499E-2</v>
      </c>
      <c r="AA708" s="17">
        <v>2.3015423217139602E-2</v>
      </c>
      <c r="AB708" s="17">
        <v>2.4743369648463801E-2</v>
      </c>
      <c r="AC708" s="17">
        <v>1.8998657954160902E-2</v>
      </c>
      <c r="AD708" s="17">
        <v>5.4761136045729297E-2</v>
      </c>
      <c r="AE708" s="17"/>
      <c r="AF708" s="17">
        <v>1.90910317512199E-2</v>
      </c>
      <c r="AG708" s="17">
        <v>1.87744446450307E-2</v>
      </c>
      <c r="AH708" s="17">
        <v>4.4427542701604303E-2</v>
      </c>
      <c r="AI708" s="17"/>
      <c r="AJ708" s="17">
        <v>9.7780142199508195E-3</v>
      </c>
      <c r="AK708" s="17">
        <v>2.2570592011499701E-2</v>
      </c>
      <c r="AL708" s="17">
        <v>9.0488089491644295E-3</v>
      </c>
      <c r="AM708" s="17">
        <v>2.3772233466147898E-2</v>
      </c>
      <c r="AN708" s="17">
        <v>5.32991484194313E-2</v>
      </c>
      <c r="AO708" s="17"/>
      <c r="AP708" s="17">
        <v>1.29411451044776E-2</v>
      </c>
      <c r="AQ708" s="17">
        <v>1.8734756580152102E-2</v>
      </c>
      <c r="AR708" s="17">
        <v>6.9467095455332598E-3</v>
      </c>
      <c r="AS708" s="17"/>
      <c r="AT708" s="17">
        <v>3.0457756564968599E-2</v>
      </c>
      <c r="AU708" s="17">
        <v>2.6214126195052399E-2</v>
      </c>
      <c r="AV708" s="17">
        <v>1.86711717996416E-2</v>
      </c>
      <c r="AW708" s="17">
        <v>2.14694861651273E-2</v>
      </c>
      <c r="AX708" s="17">
        <v>1.7906521694069699E-2</v>
      </c>
      <c r="AY708" s="17"/>
      <c r="AZ708" s="17">
        <v>2.1464875471657301E-2</v>
      </c>
      <c r="BA708" s="17">
        <v>3.5176930663448999E-2</v>
      </c>
      <c r="BB708" s="17">
        <v>4.4967073666687202E-2</v>
      </c>
      <c r="BC708" s="17">
        <v>7.9820409651736209E-3</v>
      </c>
      <c r="BD708" s="17">
        <v>3.5450070417271197E-2</v>
      </c>
      <c r="BE708" s="17"/>
      <c r="BF708" s="17">
        <v>2.7607030142029199E-2</v>
      </c>
      <c r="BG708" s="17">
        <v>2.5178976235757999E-2</v>
      </c>
      <c r="BH708" s="17">
        <v>1.57906401547145E-2</v>
      </c>
      <c r="BI708" s="17">
        <v>1.6966417608268301E-2</v>
      </c>
      <c r="BJ708" s="17"/>
      <c r="BK708" s="17">
        <v>2.1617566026947699E-2</v>
      </c>
      <c r="BL708" s="17">
        <v>4.6246161066641499E-2</v>
      </c>
      <c r="BM708" s="17">
        <v>2.45320665782209E-2</v>
      </c>
      <c r="BN708" s="17">
        <v>1.6769036621002799E-2</v>
      </c>
      <c r="BO708" s="17">
        <v>1.37614469989482E-2</v>
      </c>
      <c r="BP708" s="17"/>
      <c r="BQ708" s="17">
        <v>2.0569174477775599E-2</v>
      </c>
      <c r="BR708" s="17">
        <v>2.9425586448584701E-2</v>
      </c>
      <c r="BS708" s="17"/>
      <c r="BT708" s="17">
        <v>1.26003729959048E-2</v>
      </c>
      <c r="BU708" s="17">
        <v>2.21055175734899E-2</v>
      </c>
      <c r="BV708" s="17">
        <v>4.2425169626302099E-2</v>
      </c>
      <c r="BW708" s="17">
        <v>2.57339082061699E-2</v>
      </c>
      <c r="BX708" s="17">
        <v>2.7307316203786E-2</v>
      </c>
      <c r="BY708" s="17">
        <v>0.103835163566453</v>
      </c>
    </row>
    <row r="709" spans="2:77" x14ac:dyDescent="0.35">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row>
    <row r="710" spans="2:77" x14ac:dyDescent="0.35">
      <c r="B710" s="6" t="s">
        <v>335</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row>
    <row r="711" spans="2:77" x14ac:dyDescent="0.35">
      <c r="B711" s="24" t="s">
        <v>94</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row>
    <row r="712" spans="2:77" x14ac:dyDescent="0.35">
      <c r="B712" t="s">
        <v>331</v>
      </c>
      <c r="C712" s="17">
        <v>0.16863260331868399</v>
      </c>
      <c r="D712" s="17">
        <v>0.16836348238520901</v>
      </c>
      <c r="E712" s="17">
        <v>0.16892507133351101</v>
      </c>
      <c r="F712" s="17"/>
      <c r="G712" s="17">
        <v>0.19717390688210201</v>
      </c>
      <c r="H712" s="17">
        <v>0.17200720404055</v>
      </c>
      <c r="I712" s="17">
        <v>0.15871562495847399</v>
      </c>
      <c r="J712" s="17">
        <v>0.171943919170821</v>
      </c>
      <c r="K712" s="17">
        <v>0.16763459015579499</v>
      </c>
      <c r="L712" s="17">
        <v>0.152897089658902</v>
      </c>
      <c r="M712" s="17"/>
      <c r="N712" s="17">
        <v>0.20136942971362701</v>
      </c>
      <c r="O712" s="17">
        <v>0.17456479261562399</v>
      </c>
      <c r="P712" s="17">
        <v>0.13199505687326701</v>
      </c>
      <c r="Q712" s="17">
        <v>0.15954110034941399</v>
      </c>
      <c r="R712" s="17"/>
      <c r="S712" s="17">
        <v>0.20043623810295999</v>
      </c>
      <c r="T712" s="17">
        <v>0.15049273695710899</v>
      </c>
      <c r="U712" s="17">
        <v>0.16174377860721501</v>
      </c>
      <c r="V712" s="17">
        <v>0.15493035572917599</v>
      </c>
      <c r="W712" s="17">
        <v>0.129265573905326</v>
      </c>
      <c r="X712" s="17">
        <v>0.166994411314976</v>
      </c>
      <c r="Y712" s="17">
        <v>0.17872331155229601</v>
      </c>
      <c r="Z712" s="17">
        <v>0.16350529301797401</v>
      </c>
      <c r="AA712" s="17">
        <v>0.160833248375511</v>
      </c>
      <c r="AB712" s="17">
        <v>0.19683695888114999</v>
      </c>
      <c r="AC712" s="17">
        <v>0.169745757524705</v>
      </c>
      <c r="AD712" s="17">
        <v>0.17727129290890101</v>
      </c>
      <c r="AE712" s="17"/>
      <c r="AF712" s="17">
        <v>0.12710646278846699</v>
      </c>
      <c r="AG712" s="17">
        <v>0.211141795561607</v>
      </c>
      <c r="AH712" s="17">
        <v>0.12954940839089599</v>
      </c>
      <c r="AI712" s="17"/>
      <c r="AJ712" s="17">
        <v>0.118865608704216</v>
      </c>
      <c r="AK712" s="17">
        <v>0.212193928487141</v>
      </c>
      <c r="AL712" s="17">
        <v>0.22261481743979</v>
      </c>
      <c r="AM712" s="17">
        <v>0.107050068552037</v>
      </c>
      <c r="AN712" s="17">
        <v>0.11620913197174799</v>
      </c>
      <c r="AO712" s="17"/>
      <c r="AP712" s="17">
        <v>0.13291674574090001</v>
      </c>
      <c r="AQ712" s="17">
        <v>0.19781939946919799</v>
      </c>
      <c r="AR712" s="17">
        <v>0.18726852011085399</v>
      </c>
      <c r="AS712" s="17"/>
      <c r="AT712" s="17">
        <v>0.14279401197246699</v>
      </c>
      <c r="AU712" s="17">
        <v>0.13835576670248401</v>
      </c>
      <c r="AV712" s="17">
        <v>0.20228939095533</v>
      </c>
      <c r="AW712" s="17">
        <v>0.20337821316452401</v>
      </c>
      <c r="AX712" s="17">
        <v>0.301821411854373</v>
      </c>
      <c r="AY712" s="17"/>
      <c r="AZ712" s="17">
        <v>0.17252544135547301</v>
      </c>
      <c r="BA712" s="17">
        <v>0.161941597151436</v>
      </c>
      <c r="BB712" s="17">
        <v>0.224251687682675</v>
      </c>
      <c r="BC712" s="17">
        <v>0.14045565039427599</v>
      </c>
      <c r="BD712" s="17">
        <v>0.19379253121503201</v>
      </c>
      <c r="BE712" s="17"/>
      <c r="BF712" s="17">
        <v>0.19739376210992701</v>
      </c>
      <c r="BG712" s="17">
        <v>0.14065120399426401</v>
      </c>
      <c r="BH712" s="17">
        <v>0.17729994688064399</v>
      </c>
      <c r="BI712" s="17">
        <v>0.191881614561975</v>
      </c>
      <c r="BJ712" s="17"/>
      <c r="BK712" s="17">
        <v>0.19789614531991701</v>
      </c>
      <c r="BL712" s="17">
        <v>0.186232534886275</v>
      </c>
      <c r="BM712" s="17">
        <v>0.150687243617915</v>
      </c>
      <c r="BN712" s="17">
        <v>0.16385844747941</v>
      </c>
      <c r="BO712" s="17">
        <v>0.23293616212535401</v>
      </c>
      <c r="BP712" s="17"/>
      <c r="BQ712" s="17">
        <v>0.15551354056341499</v>
      </c>
      <c r="BR712" s="17">
        <v>0.186401311834893</v>
      </c>
      <c r="BS712" s="17"/>
      <c r="BT712" s="17">
        <v>0.16433328202547201</v>
      </c>
      <c r="BU712" s="17">
        <v>0.18255782197789699</v>
      </c>
      <c r="BV712" s="17">
        <v>0.16116745824690701</v>
      </c>
      <c r="BW712" s="17">
        <v>0.16810730621553799</v>
      </c>
      <c r="BX712" s="17">
        <v>0.163878916102636</v>
      </c>
      <c r="BY712" s="17">
        <v>0.170823684330808</v>
      </c>
    </row>
    <row r="713" spans="2:77" x14ac:dyDescent="0.35">
      <c r="B713" t="s">
        <v>332</v>
      </c>
      <c r="C713" s="17">
        <v>0.29123299601138097</v>
      </c>
      <c r="D713" s="17">
        <v>0.28343353190315701</v>
      </c>
      <c r="E713" s="17">
        <v>0.297364408149149</v>
      </c>
      <c r="F713" s="17"/>
      <c r="G713" s="17">
        <v>0.33473769971481498</v>
      </c>
      <c r="H713" s="17">
        <v>0.33284934284593398</v>
      </c>
      <c r="I713" s="17">
        <v>0.32990135069739801</v>
      </c>
      <c r="J713" s="17">
        <v>0.28047160769923202</v>
      </c>
      <c r="K713" s="17">
        <v>0.21996611087463799</v>
      </c>
      <c r="L713" s="17">
        <v>0.25360100596525498</v>
      </c>
      <c r="M713" s="17"/>
      <c r="N713" s="17">
        <v>0.28944288472921198</v>
      </c>
      <c r="O713" s="17">
        <v>0.32236415320431899</v>
      </c>
      <c r="P713" s="17">
        <v>0.27458284809841499</v>
      </c>
      <c r="Q713" s="17">
        <v>0.27672111986259001</v>
      </c>
      <c r="R713" s="17"/>
      <c r="S713" s="17">
        <v>0.31341297269094798</v>
      </c>
      <c r="T713" s="17">
        <v>0.30086275015238201</v>
      </c>
      <c r="U713" s="17">
        <v>0.246744924974898</v>
      </c>
      <c r="V713" s="17">
        <v>0.270399018111805</v>
      </c>
      <c r="W713" s="17">
        <v>0.30800865916127401</v>
      </c>
      <c r="X713" s="17">
        <v>0.213869263265101</v>
      </c>
      <c r="Y713" s="17">
        <v>0.307551006899417</v>
      </c>
      <c r="Z713" s="17">
        <v>0.29348387603370202</v>
      </c>
      <c r="AA713" s="17">
        <v>0.30392820783706997</v>
      </c>
      <c r="AB713" s="17">
        <v>0.29140887578305802</v>
      </c>
      <c r="AC713" s="17">
        <v>0.38507360509795402</v>
      </c>
      <c r="AD713" s="17">
        <v>0.27063895175263403</v>
      </c>
      <c r="AE713" s="17"/>
      <c r="AF713" s="17">
        <v>0.24629675566039999</v>
      </c>
      <c r="AG713" s="17">
        <v>0.31705416352561799</v>
      </c>
      <c r="AH713" s="17">
        <v>0.29785565682857301</v>
      </c>
      <c r="AI713" s="17"/>
      <c r="AJ713" s="17">
        <v>0.237843195351919</v>
      </c>
      <c r="AK713" s="17">
        <v>0.33171767684113401</v>
      </c>
      <c r="AL713" s="17">
        <v>0.356243650310126</v>
      </c>
      <c r="AM713" s="17">
        <v>0.167904107788027</v>
      </c>
      <c r="AN713" s="17">
        <v>0.27784121806793399</v>
      </c>
      <c r="AO713" s="17"/>
      <c r="AP713" s="17">
        <v>0.23809423178188699</v>
      </c>
      <c r="AQ713" s="17">
        <v>0.34493851008457299</v>
      </c>
      <c r="AR713" s="17">
        <v>0.37946531772935999</v>
      </c>
      <c r="AS713" s="17"/>
      <c r="AT713" s="17">
        <v>0.27308518454740799</v>
      </c>
      <c r="AU713" s="17">
        <v>0.28150366106672797</v>
      </c>
      <c r="AV713" s="17">
        <v>0.305034117316069</v>
      </c>
      <c r="AW713" s="17">
        <v>0.35226872150419197</v>
      </c>
      <c r="AX713" s="17">
        <v>0.16675353333095799</v>
      </c>
      <c r="AY713" s="17"/>
      <c r="AZ713" s="17">
        <v>0.298992287084833</v>
      </c>
      <c r="BA713" s="17">
        <v>0.31361839354716498</v>
      </c>
      <c r="BB713" s="17">
        <v>0.36517243421143603</v>
      </c>
      <c r="BC713" s="17">
        <v>0.24912998097339301</v>
      </c>
      <c r="BD713" s="17">
        <v>0.27189066038024901</v>
      </c>
      <c r="BE713" s="17"/>
      <c r="BF713" s="17">
        <v>0.283829233917472</v>
      </c>
      <c r="BG713" s="17">
        <v>0.29775430361238697</v>
      </c>
      <c r="BH713" s="17">
        <v>0.27525960347761902</v>
      </c>
      <c r="BI713" s="17">
        <v>0.30013604570671398</v>
      </c>
      <c r="BJ713" s="17"/>
      <c r="BK713" s="17">
        <v>0.236666715804115</v>
      </c>
      <c r="BL713" s="17">
        <v>0.28865675186098499</v>
      </c>
      <c r="BM713" s="17">
        <v>0.303008128424266</v>
      </c>
      <c r="BN713" s="17">
        <v>0.29132810223282102</v>
      </c>
      <c r="BO713" s="17">
        <v>0.26036854842976898</v>
      </c>
      <c r="BP713" s="17"/>
      <c r="BQ713" s="17">
        <v>0.28683150467069102</v>
      </c>
      <c r="BR713" s="17">
        <v>0.29719445973240199</v>
      </c>
      <c r="BS713" s="17"/>
      <c r="BT713" s="17">
        <v>0.25673948954173398</v>
      </c>
      <c r="BU713" s="17">
        <v>0.29655457491799703</v>
      </c>
      <c r="BV713" s="17">
        <v>0.29019664172234499</v>
      </c>
      <c r="BW713" s="17">
        <v>0.28645596028852399</v>
      </c>
      <c r="BX713" s="17">
        <v>0.33497686439260399</v>
      </c>
      <c r="BY713" s="17">
        <v>0.392803085819451</v>
      </c>
    </row>
    <row r="714" spans="2:77" x14ac:dyDescent="0.35">
      <c r="B714" t="s">
        <v>129</v>
      </c>
      <c r="C714" s="17">
        <v>0.20667653910452699</v>
      </c>
      <c r="D714" s="17">
        <v>0.19379015902690699</v>
      </c>
      <c r="E714" s="17">
        <v>0.21956252402040699</v>
      </c>
      <c r="F714" s="17"/>
      <c r="G714" s="17">
        <v>0.175087018389328</v>
      </c>
      <c r="H714" s="17">
        <v>0.16681190598031501</v>
      </c>
      <c r="I714" s="17">
        <v>0.20101590913195999</v>
      </c>
      <c r="J714" s="17">
        <v>0.20994661349966501</v>
      </c>
      <c r="K714" s="17">
        <v>0.220594519683743</v>
      </c>
      <c r="L714" s="17">
        <v>0.25263490629801</v>
      </c>
      <c r="M714" s="17"/>
      <c r="N714" s="17">
        <v>0.20099135729917</v>
      </c>
      <c r="O714" s="17">
        <v>0.19829911164871999</v>
      </c>
      <c r="P714" s="17">
        <v>0.20073689351496199</v>
      </c>
      <c r="Q714" s="17">
        <v>0.226495405527191</v>
      </c>
      <c r="R714" s="17"/>
      <c r="S714" s="17">
        <v>0.18670021051431701</v>
      </c>
      <c r="T714" s="17">
        <v>0.19493004792733701</v>
      </c>
      <c r="U714" s="17">
        <v>0.184140479718226</v>
      </c>
      <c r="V714" s="17">
        <v>0.20427515401702601</v>
      </c>
      <c r="W714" s="17">
        <v>0.23283706129877299</v>
      </c>
      <c r="X714" s="17">
        <v>0.27214345557387798</v>
      </c>
      <c r="Y714" s="17">
        <v>0.18709793674470299</v>
      </c>
      <c r="Z714" s="17">
        <v>0.22453880078685901</v>
      </c>
      <c r="AA714" s="17">
        <v>0.21120921243414001</v>
      </c>
      <c r="AB714" s="17">
        <v>0.217717936178417</v>
      </c>
      <c r="AC714" s="17">
        <v>0.15219781233091301</v>
      </c>
      <c r="AD714" s="17">
        <v>0.229833725113056</v>
      </c>
      <c r="AE714" s="17"/>
      <c r="AF714" s="17">
        <v>0.217729366131652</v>
      </c>
      <c r="AG714" s="17">
        <v>0.19044464385346099</v>
      </c>
      <c r="AH714" s="17">
        <v>0.24458514049687299</v>
      </c>
      <c r="AI714" s="17"/>
      <c r="AJ714" s="17">
        <v>0.229921062650289</v>
      </c>
      <c r="AK714" s="17">
        <v>0.177375936939517</v>
      </c>
      <c r="AL714" s="17">
        <v>0.18027166625921701</v>
      </c>
      <c r="AM714" s="17">
        <v>0.218467999849703</v>
      </c>
      <c r="AN714" s="17">
        <v>0.234290198622046</v>
      </c>
      <c r="AO714" s="17"/>
      <c r="AP714" s="17">
        <v>0.22873318129708001</v>
      </c>
      <c r="AQ714" s="17">
        <v>0.181672438856538</v>
      </c>
      <c r="AR714" s="17">
        <v>0.159726056979583</v>
      </c>
      <c r="AS714" s="17"/>
      <c r="AT714" s="17">
        <v>0.235794413481452</v>
      </c>
      <c r="AU714" s="17">
        <v>0.21434804168122501</v>
      </c>
      <c r="AV714" s="17">
        <v>0.18913852346128701</v>
      </c>
      <c r="AW714" s="17">
        <v>0.15367285649814699</v>
      </c>
      <c r="AX714" s="17">
        <v>0.255782098266012</v>
      </c>
      <c r="AY714" s="17"/>
      <c r="AZ714" s="17">
        <v>0.18518341910224501</v>
      </c>
      <c r="BA714" s="17">
        <v>0.19226460007180399</v>
      </c>
      <c r="BB714" s="17">
        <v>0.167587560463892</v>
      </c>
      <c r="BC714" s="17">
        <v>0.26023841855809099</v>
      </c>
      <c r="BD714" s="17">
        <v>0.229699244210542</v>
      </c>
      <c r="BE714" s="17"/>
      <c r="BF714" s="17">
        <v>0.19710304237072299</v>
      </c>
      <c r="BG714" s="17">
        <v>0.22609947271606401</v>
      </c>
      <c r="BH714" s="17">
        <v>0.193631506969936</v>
      </c>
      <c r="BI714" s="17">
        <v>0.18295788923387599</v>
      </c>
      <c r="BJ714" s="17"/>
      <c r="BK714" s="17">
        <v>0.19618520271824899</v>
      </c>
      <c r="BL714" s="17">
        <v>0.178154303223899</v>
      </c>
      <c r="BM714" s="17">
        <v>0.214130827303112</v>
      </c>
      <c r="BN714" s="17">
        <v>0.223429915850099</v>
      </c>
      <c r="BO714" s="17">
        <v>0.152521173458804</v>
      </c>
      <c r="BP714" s="17"/>
      <c r="BQ714" s="17">
        <v>0.212783123899006</v>
      </c>
      <c r="BR714" s="17">
        <v>0.19840566432736201</v>
      </c>
      <c r="BS714" s="17"/>
      <c r="BT714" s="17">
        <v>0.23652884592656301</v>
      </c>
      <c r="BU714" s="17">
        <v>0.18859411410478399</v>
      </c>
      <c r="BV714" s="17">
        <v>0.21744518714526001</v>
      </c>
      <c r="BW714" s="17">
        <v>0.19717431672962901</v>
      </c>
      <c r="BX714" s="17">
        <v>0.181719846495938</v>
      </c>
      <c r="BY714" s="17">
        <v>0.153238346799207</v>
      </c>
    </row>
    <row r="715" spans="2:77" x14ac:dyDescent="0.35">
      <c r="B715" t="s">
        <v>333</v>
      </c>
      <c r="C715" s="17">
        <v>0.213713554385663</v>
      </c>
      <c r="D715" s="17">
        <v>0.21343025147245501</v>
      </c>
      <c r="E715" s="17">
        <v>0.21439105174642401</v>
      </c>
      <c r="F715" s="17"/>
      <c r="G715" s="17">
        <v>0.21664706720185201</v>
      </c>
      <c r="H715" s="17">
        <v>0.23381269678161701</v>
      </c>
      <c r="I715" s="17">
        <v>0.20246436203983301</v>
      </c>
      <c r="J715" s="17">
        <v>0.213020057279213</v>
      </c>
      <c r="K715" s="17">
        <v>0.21681206438452899</v>
      </c>
      <c r="L715" s="17">
        <v>0.203084560558527</v>
      </c>
      <c r="M715" s="17"/>
      <c r="N715" s="17">
        <v>0.20240206618544199</v>
      </c>
      <c r="O715" s="17">
        <v>0.19442280334367601</v>
      </c>
      <c r="P715" s="17">
        <v>0.255672366097768</v>
      </c>
      <c r="Q715" s="17">
        <v>0.208024218310977</v>
      </c>
      <c r="R715" s="17"/>
      <c r="S715" s="17">
        <v>0.20372640616396701</v>
      </c>
      <c r="T715" s="17">
        <v>0.215300465474075</v>
      </c>
      <c r="U715" s="17">
        <v>0.27247121837322202</v>
      </c>
      <c r="V715" s="17">
        <v>0.24765471232987399</v>
      </c>
      <c r="W715" s="17">
        <v>0.23869327280675401</v>
      </c>
      <c r="X715" s="17">
        <v>0.21775972800976001</v>
      </c>
      <c r="Y715" s="17">
        <v>0.200428321737913</v>
      </c>
      <c r="Z715" s="17">
        <v>0.19337639606344001</v>
      </c>
      <c r="AA715" s="17">
        <v>0.20036153958389699</v>
      </c>
      <c r="AB715" s="17">
        <v>0.19385379356452001</v>
      </c>
      <c r="AC715" s="17">
        <v>0.17160024249689099</v>
      </c>
      <c r="AD715" s="17">
        <v>0.16521821204871201</v>
      </c>
      <c r="AE715" s="17"/>
      <c r="AF715" s="17">
        <v>0.236166408406112</v>
      </c>
      <c r="AG715" s="17">
        <v>0.19489301180131699</v>
      </c>
      <c r="AH715" s="17">
        <v>0.21229092757646201</v>
      </c>
      <c r="AI715" s="17"/>
      <c r="AJ715" s="17">
        <v>0.24369879434460701</v>
      </c>
      <c r="AK715" s="17">
        <v>0.19969441851367301</v>
      </c>
      <c r="AL715" s="17">
        <v>0.17924697489153499</v>
      </c>
      <c r="AM715" s="17">
        <v>0.168897073339417</v>
      </c>
      <c r="AN715" s="17">
        <v>0.252974770073779</v>
      </c>
      <c r="AO715" s="17"/>
      <c r="AP715" s="17">
        <v>0.25329663527440199</v>
      </c>
      <c r="AQ715" s="17">
        <v>0.19644670672470399</v>
      </c>
      <c r="AR715" s="17">
        <v>0.19501542617793599</v>
      </c>
      <c r="AS715" s="17"/>
      <c r="AT715" s="17">
        <v>0.21035618705563999</v>
      </c>
      <c r="AU715" s="17">
        <v>0.22945153616665501</v>
      </c>
      <c r="AV715" s="17">
        <v>0.19882565783292</v>
      </c>
      <c r="AW715" s="17">
        <v>0.21171787443102399</v>
      </c>
      <c r="AX715" s="17">
        <v>0.16394831409963101</v>
      </c>
      <c r="AY715" s="17"/>
      <c r="AZ715" s="17">
        <v>0.221897051436799</v>
      </c>
      <c r="BA715" s="17">
        <v>0.21966379626676399</v>
      </c>
      <c r="BB715" s="17">
        <v>0.18165197683419201</v>
      </c>
      <c r="BC715" s="17">
        <v>0.21997820644011701</v>
      </c>
      <c r="BD715" s="17">
        <v>0.176715123812725</v>
      </c>
      <c r="BE715" s="17"/>
      <c r="BF715" s="17">
        <v>0.197446504392397</v>
      </c>
      <c r="BG715" s="17">
        <v>0.21207042368727499</v>
      </c>
      <c r="BH715" s="17">
        <v>0.24099012066495501</v>
      </c>
      <c r="BI715" s="17">
        <v>0.216506812625128</v>
      </c>
      <c r="BJ715" s="17"/>
      <c r="BK715" s="17">
        <v>0.20485310927051101</v>
      </c>
      <c r="BL715" s="17">
        <v>0.223484089533354</v>
      </c>
      <c r="BM715" s="17">
        <v>0.20715949336078901</v>
      </c>
      <c r="BN715" s="17">
        <v>0.211237471107529</v>
      </c>
      <c r="BO715" s="17">
        <v>0.24231947085165101</v>
      </c>
      <c r="BP715" s="17"/>
      <c r="BQ715" s="17">
        <v>0.224390246298387</v>
      </c>
      <c r="BR715" s="17">
        <v>0.19925283946619601</v>
      </c>
      <c r="BS715" s="17"/>
      <c r="BT715" s="17">
        <v>0.203692952695191</v>
      </c>
      <c r="BU715" s="17">
        <v>0.239753944302907</v>
      </c>
      <c r="BV715" s="17">
        <v>0.227965572688515</v>
      </c>
      <c r="BW715" s="17">
        <v>0.21591429520608901</v>
      </c>
      <c r="BX715" s="17">
        <v>0.20087497131520299</v>
      </c>
      <c r="BY715" s="17">
        <v>0.16310064996684501</v>
      </c>
    </row>
    <row r="716" spans="2:77" x14ac:dyDescent="0.35">
      <c r="B716" t="s">
        <v>98</v>
      </c>
      <c r="C716" s="17">
        <v>0.119744307179745</v>
      </c>
      <c r="D716" s="17">
        <v>0.14098257521227101</v>
      </c>
      <c r="E716" s="17">
        <v>9.9756944750509502E-2</v>
      </c>
      <c r="F716" s="17"/>
      <c r="G716" s="17">
        <v>7.6354307811902306E-2</v>
      </c>
      <c r="H716" s="17">
        <v>9.4518850351584194E-2</v>
      </c>
      <c r="I716" s="17">
        <v>0.107902753172335</v>
      </c>
      <c r="J716" s="17">
        <v>0.12461780235106901</v>
      </c>
      <c r="K716" s="17">
        <v>0.174992714901295</v>
      </c>
      <c r="L716" s="17">
        <v>0.13778243751930599</v>
      </c>
      <c r="M716" s="17"/>
      <c r="N716" s="17">
        <v>0.10579426207254899</v>
      </c>
      <c r="O716" s="17">
        <v>0.11034913918766</v>
      </c>
      <c r="P716" s="17">
        <v>0.13701283541558801</v>
      </c>
      <c r="Q716" s="17">
        <v>0.129218155949828</v>
      </c>
      <c r="R716" s="17"/>
      <c r="S716" s="17">
        <v>9.5724172527807294E-2</v>
      </c>
      <c r="T716" s="17">
        <v>0.138413999489096</v>
      </c>
      <c r="U716" s="17">
        <v>0.134899598326439</v>
      </c>
      <c r="V716" s="17">
        <v>0.12274075981212</v>
      </c>
      <c r="W716" s="17">
        <v>9.1195432827873305E-2</v>
      </c>
      <c r="X716" s="17">
        <v>0.12923314183628501</v>
      </c>
      <c r="Y716" s="17">
        <v>0.126199423065672</v>
      </c>
      <c r="Z716" s="17">
        <v>0.12509563409802499</v>
      </c>
      <c r="AA716" s="17">
        <v>0.123667791769381</v>
      </c>
      <c r="AB716" s="17">
        <v>0.100182435592855</v>
      </c>
      <c r="AC716" s="17">
        <v>0.121382582549537</v>
      </c>
      <c r="AD716" s="17">
        <v>0.15703781817669701</v>
      </c>
      <c r="AE716" s="17"/>
      <c r="AF716" s="17">
        <v>0.17270100701336799</v>
      </c>
      <c r="AG716" s="17">
        <v>8.6466385257996894E-2</v>
      </c>
      <c r="AH716" s="17">
        <v>0.115718866707196</v>
      </c>
      <c r="AI716" s="17"/>
      <c r="AJ716" s="17">
        <v>0.16967133894896899</v>
      </c>
      <c r="AK716" s="17">
        <v>7.9018039218535494E-2</v>
      </c>
      <c r="AL716" s="17">
        <v>6.1622891099331799E-2</v>
      </c>
      <c r="AM716" s="17">
        <v>0.33768075047081703</v>
      </c>
      <c r="AN716" s="17">
        <v>0.118684681264493</v>
      </c>
      <c r="AO716" s="17"/>
      <c r="AP716" s="17">
        <v>0.146959205905731</v>
      </c>
      <c r="AQ716" s="17">
        <v>7.9122944864986999E-2</v>
      </c>
      <c r="AR716" s="17">
        <v>7.85246790022677E-2</v>
      </c>
      <c r="AS716" s="17"/>
      <c r="AT716" s="17">
        <v>0.137970202943034</v>
      </c>
      <c r="AU716" s="17">
        <v>0.136340994382907</v>
      </c>
      <c r="AV716" s="17">
        <v>0.104712310434394</v>
      </c>
      <c r="AW716" s="17">
        <v>7.8962334402113102E-2</v>
      </c>
      <c r="AX716" s="17">
        <v>0.11169464244902701</v>
      </c>
      <c r="AY716" s="17"/>
      <c r="AZ716" s="17">
        <v>0.121401801020649</v>
      </c>
      <c r="BA716" s="17">
        <v>0.11251161296283101</v>
      </c>
      <c r="BB716" s="17">
        <v>6.1336340807804902E-2</v>
      </c>
      <c r="BC716" s="17">
        <v>0.13019774363412201</v>
      </c>
      <c r="BD716" s="17">
        <v>0.12790244038145199</v>
      </c>
      <c r="BE716" s="17"/>
      <c r="BF716" s="17">
        <v>0.124227457209482</v>
      </c>
      <c r="BG716" s="17">
        <v>0.123424595990011</v>
      </c>
      <c r="BH716" s="17">
        <v>0.112818822006845</v>
      </c>
      <c r="BI716" s="17">
        <v>0.108517637872307</v>
      </c>
      <c r="BJ716" s="17"/>
      <c r="BK716" s="17">
        <v>0.164398826887209</v>
      </c>
      <c r="BL716" s="17">
        <v>0.123472320495487</v>
      </c>
      <c r="BM716" s="17">
        <v>0.12501430729391899</v>
      </c>
      <c r="BN716" s="17">
        <v>0.110146063330142</v>
      </c>
      <c r="BO716" s="17">
        <v>0.111854645134422</v>
      </c>
      <c r="BP716" s="17"/>
      <c r="BQ716" s="17">
        <v>0.120481584568502</v>
      </c>
      <c r="BR716" s="17">
        <v>0.118745724639148</v>
      </c>
      <c r="BS716" s="17"/>
      <c r="BT716" s="17">
        <v>0.13870542981104</v>
      </c>
      <c r="BU716" s="17">
        <v>9.2539544696415399E-2</v>
      </c>
      <c r="BV716" s="17">
        <v>0.103225140196973</v>
      </c>
      <c r="BW716" s="17">
        <v>0.13234812156021999</v>
      </c>
      <c r="BX716" s="17">
        <v>0.11854940169361999</v>
      </c>
      <c r="BY716" s="17">
        <v>0.12003423308369</v>
      </c>
    </row>
    <row r="717" spans="2:77"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row>
    <row r="718" spans="2:77" x14ac:dyDescent="0.35">
      <c r="B718" s="6" t="s">
        <v>336</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row>
    <row r="719" spans="2:77" x14ac:dyDescent="0.35">
      <c r="B719" s="24" t="s">
        <v>94</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row>
    <row r="720" spans="2:77" x14ac:dyDescent="0.35">
      <c r="B720" t="s">
        <v>331</v>
      </c>
      <c r="C720" s="17">
        <v>0.20266860762172001</v>
      </c>
      <c r="D720" s="17">
        <v>0.20622451171071299</v>
      </c>
      <c r="E720" s="17">
        <v>0.19656659214132899</v>
      </c>
      <c r="F720" s="17"/>
      <c r="G720" s="17">
        <v>0.266690130494806</v>
      </c>
      <c r="H720" s="17">
        <v>0.20150511589486</v>
      </c>
      <c r="I720" s="17">
        <v>0.21145408303288599</v>
      </c>
      <c r="J720" s="17">
        <v>0.19506513189320601</v>
      </c>
      <c r="K720" s="17">
        <v>0.18851795297261301</v>
      </c>
      <c r="L720" s="17">
        <v>0.169497801718546</v>
      </c>
      <c r="M720" s="17"/>
      <c r="N720" s="17">
        <v>0.234863102541404</v>
      </c>
      <c r="O720" s="17">
        <v>0.224431929715494</v>
      </c>
      <c r="P720" s="17">
        <v>0.160831670671536</v>
      </c>
      <c r="Q720" s="17">
        <v>0.181939692908479</v>
      </c>
      <c r="R720" s="17"/>
      <c r="S720" s="17">
        <v>0.25023660355299099</v>
      </c>
      <c r="T720" s="17">
        <v>0.21489545683003</v>
      </c>
      <c r="U720" s="17">
        <v>0.150703706909327</v>
      </c>
      <c r="V720" s="17">
        <v>0.19590837881324399</v>
      </c>
      <c r="W720" s="17">
        <v>0.19518335659080899</v>
      </c>
      <c r="X720" s="17">
        <v>0.176031737134935</v>
      </c>
      <c r="Y720" s="17">
        <v>0.19029093613954001</v>
      </c>
      <c r="Z720" s="17">
        <v>0.164908631558533</v>
      </c>
      <c r="AA720" s="17">
        <v>0.20369955491930999</v>
      </c>
      <c r="AB720" s="17">
        <v>0.24272798035579901</v>
      </c>
      <c r="AC720" s="17">
        <v>0.18252717036625199</v>
      </c>
      <c r="AD720" s="17">
        <v>0.17694189153309201</v>
      </c>
      <c r="AE720" s="17"/>
      <c r="AF720" s="17">
        <v>0.15474118913371701</v>
      </c>
      <c r="AG720" s="17">
        <v>0.23243394991342201</v>
      </c>
      <c r="AH720" s="17">
        <v>0.17554205356838201</v>
      </c>
      <c r="AI720" s="17"/>
      <c r="AJ720" s="17">
        <v>0.14158672268934</v>
      </c>
      <c r="AK720" s="17">
        <v>0.240088498909269</v>
      </c>
      <c r="AL720" s="17">
        <v>0.26246191447799799</v>
      </c>
      <c r="AM720" s="17">
        <v>0.12270895348224201</v>
      </c>
      <c r="AN720" s="17">
        <v>0.17568424853757</v>
      </c>
      <c r="AO720" s="17"/>
      <c r="AP720" s="17">
        <v>0.149619790234408</v>
      </c>
      <c r="AQ720" s="17">
        <v>0.236473402153935</v>
      </c>
      <c r="AR720" s="17">
        <v>0.26757517853124202</v>
      </c>
      <c r="AS720" s="17"/>
      <c r="AT720" s="17">
        <v>0.16031892705974399</v>
      </c>
      <c r="AU720" s="17">
        <v>0.19117004696099801</v>
      </c>
      <c r="AV720" s="17">
        <v>0.23004700184822799</v>
      </c>
      <c r="AW720" s="17">
        <v>0.26292120660216201</v>
      </c>
      <c r="AX720" s="17">
        <v>0.311487804136521</v>
      </c>
      <c r="AY720" s="17"/>
      <c r="AZ720" s="17">
        <v>0.20410669884188901</v>
      </c>
      <c r="BA720" s="17">
        <v>0.20607676562385299</v>
      </c>
      <c r="BB720" s="17">
        <v>0.32673230649956397</v>
      </c>
      <c r="BC720" s="17">
        <v>0.15902681164613799</v>
      </c>
      <c r="BD720" s="17">
        <v>0.21796298940109399</v>
      </c>
      <c r="BE720" s="17"/>
      <c r="BF720" s="17">
        <v>0.225743497384822</v>
      </c>
      <c r="BG720" s="17">
        <v>0.172700852799861</v>
      </c>
      <c r="BH720" s="17">
        <v>0.210330454493035</v>
      </c>
      <c r="BI720" s="17">
        <v>0.232406276099728</v>
      </c>
      <c r="BJ720" s="17"/>
      <c r="BK720" s="17">
        <v>0.17365664711163101</v>
      </c>
      <c r="BL720" s="17">
        <v>0.17808220742987901</v>
      </c>
      <c r="BM720" s="17">
        <v>0.206922926113008</v>
      </c>
      <c r="BN720" s="17">
        <v>0.20013557652226399</v>
      </c>
      <c r="BO720" s="17">
        <v>0.26077169911248999</v>
      </c>
      <c r="BP720" s="17"/>
      <c r="BQ720" s="17">
        <v>0.18324335340956499</v>
      </c>
      <c r="BR720" s="17">
        <v>0.22897854198119899</v>
      </c>
      <c r="BS720" s="17"/>
      <c r="BT720" s="17">
        <v>0.192651450024871</v>
      </c>
      <c r="BU720" s="17">
        <v>0.191024353454435</v>
      </c>
      <c r="BV720" s="17">
        <v>0.18756041465755499</v>
      </c>
      <c r="BW720" s="17">
        <v>0.229419709367196</v>
      </c>
      <c r="BX720" s="17">
        <v>0.219215871711921</v>
      </c>
      <c r="BY720" s="17">
        <v>0.25567651143685899</v>
      </c>
    </row>
    <row r="721" spans="2:77" x14ac:dyDescent="0.35">
      <c r="B721" t="s">
        <v>332</v>
      </c>
      <c r="C721" s="17">
        <v>0.33780223579708102</v>
      </c>
      <c r="D721" s="17">
        <v>0.32230243136306402</v>
      </c>
      <c r="E721" s="17">
        <v>0.35262200054100501</v>
      </c>
      <c r="F721" s="17"/>
      <c r="G721" s="17">
        <v>0.40319374223856602</v>
      </c>
      <c r="H721" s="17">
        <v>0.39506136579643403</v>
      </c>
      <c r="I721" s="17">
        <v>0.366710270534095</v>
      </c>
      <c r="J721" s="17">
        <v>0.32896820940023702</v>
      </c>
      <c r="K721" s="17">
        <v>0.26771708645341902</v>
      </c>
      <c r="L721" s="17">
        <v>0.278470308023682</v>
      </c>
      <c r="M721" s="17"/>
      <c r="N721" s="17">
        <v>0.34775437069500098</v>
      </c>
      <c r="O721" s="17">
        <v>0.326066884961346</v>
      </c>
      <c r="P721" s="17">
        <v>0.329940913511931</v>
      </c>
      <c r="Q721" s="17">
        <v>0.34597281968585197</v>
      </c>
      <c r="R721" s="17"/>
      <c r="S721" s="17">
        <v>0.33993893106859902</v>
      </c>
      <c r="T721" s="17">
        <v>0.33172028830286998</v>
      </c>
      <c r="U721" s="17">
        <v>0.35326557655868801</v>
      </c>
      <c r="V721" s="17">
        <v>0.29757043607224098</v>
      </c>
      <c r="W721" s="17">
        <v>0.34868976732904799</v>
      </c>
      <c r="X721" s="17">
        <v>0.32423851009031701</v>
      </c>
      <c r="Y721" s="17">
        <v>0.34735580523848397</v>
      </c>
      <c r="Z721" s="17">
        <v>0.36019277106849701</v>
      </c>
      <c r="AA721" s="17">
        <v>0.33154157160732101</v>
      </c>
      <c r="AB721" s="17">
        <v>0.31632368326751398</v>
      </c>
      <c r="AC721" s="17">
        <v>0.39076057267091302</v>
      </c>
      <c r="AD721" s="17">
        <v>0.39314807056803702</v>
      </c>
      <c r="AE721" s="17"/>
      <c r="AF721" s="17">
        <v>0.27351172015866498</v>
      </c>
      <c r="AG721" s="17">
        <v>0.36961921066681303</v>
      </c>
      <c r="AH721" s="17">
        <v>0.37191950386852002</v>
      </c>
      <c r="AI721" s="17"/>
      <c r="AJ721" s="17">
        <v>0.27880887943770899</v>
      </c>
      <c r="AK721" s="17">
        <v>0.39099114903392002</v>
      </c>
      <c r="AL721" s="17">
        <v>0.36857139932320099</v>
      </c>
      <c r="AM721" s="17">
        <v>0.20902774772927199</v>
      </c>
      <c r="AN721" s="17">
        <v>0.33249104726689399</v>
      </c>
      <c r="AO721" s="17"/>
      <c r="AP721" s="17">
        <v>0.32159504710106102</v>
      </c>
      <c r="AQ721" s="17">
        <v>0.38525028817837598</v>
      </c>
      <c r="AR721" s="17">
        <v>0.373018470143749</v>
      </c>
      <c r="AS721" s="17"/>
      <c r="AT721" s="17">
        <v>0.32083347126828299</v>
      </c>
      <c r="AU721" s="17">
        <v>0.333646741031151</v>
      </c>
      <c r="AV721" s="17">
        <v>0.35854621444121398</v>
      </c>
      <c r="AW721" s="17">
        <v>0.381789011788705</v>
      </c>
      <c r="AX721" s="17">
        <v>0.268099178340517</v>
      </c>
      <c r="AY721" s="17"/>
      <c r="AZ721" s="17">
        <v>0.351027263618367</v>
      </c>
      <c r="BA721" s="17">
        <v>0.36966242056006399</v>
      </c>
      <c r="BB721" s="17">
        <v>0.40388728269511298</v>
      </c>
      <c r="BC721" s="17">
        <v>0.28875420813867297</v>
      </c>
      <c r="BD721" s="17">
        <v>0.308209399254604</v>
      </c>
      <c r="BE721" s="17"/>
      <c r="BF721" s="17">
        <v>0.321288922824228</v>
      </c>
      <c r="BG721" s="17">
        <v>0.35295010950002598</v>
      </c>
      <c r="BH721" s="17">
        <v>0.32979632450742502</v>
      </c>
      <c r="BI721" s="17">
        <v>0.342248780788595</v>
      </c>
      <c r="BJ721" s="17"/>
      <c r="BK721" s="17">
        <v>0.31970836733029101</v>
      </c>
      <c r="BL721" s="17">
        <v>0.37867851377654699</v>
      </c>
      <c r="BM721" s="17">
        <v>0.33095632061292501</v>
      </c>
      <c r="BN721" s="17">
        <v>0.33422382922059601</v>
      </c>
      <c r="BO721" s="17">
        <v>0.30887296368792799</v>
      </c>
      <c r="BP721" s="17"/>
      <c r="BQ721" s="17">
        <v>0.32496450465566301</v>
      </c>
      <c r="BR721" s="17">
        <v>0.35518990341607198</v>
      </c>
      <c r="BS721" s="17"/>
      <c r="BT721" s="17">
        <v>0.29109893368373402</v>
      </c>
      <c r="BU721" s="17">
        <v>0.35902213668049898</v>
      </c>
      <c r="BV721" s="17">
        <v>0.35117141912316502</v>
      </c>
      <c r="BW721" s="17">
        <v>0.335034102326915</v>
      </c>
      <c r="BX721" s="17">
        <v>0.38142923767110098</v>
      </c>
      <c r="BY721" s="17">
        <v>0.43966384294207</v>
      </c>
    </row>
    <row r="722" spans="2:77" x14ac:dyDescent="0.35">
      <c r="B722" t="s">
        <v>129</v>
      </c>
      <c r="C722" s="17">
        <v>0.16878546923778101</v>
      </c>
      <c r="D722" s="17">
        <v>0.151678286336316</v>
      </c>
      <c r="E722" s="17">
        <v>0.18659115447246799</v>
      </c>
      <c r="F722" s="17"/>
      <c r="G722" s="17">
        <v>0.111284631288726</v>
      </c>
      <c r="H722" s="17">
        <v>0.156148918464172</v>
      </c>
      <c r="I722" s="17">
        <v>0.14334289079533299</v>
      </c>
      <c r="J722" s="17">
        <v>0.199689421047204</v>
      </c>
      <c r="K722" s="17">
        <v>0.18190796693049399</v>
      </c>
      <c r="L722" s="17">
        <v>0.20401651144364999</v>
      </c>
      <c r="M722" s="17"/>
      <c r="N722" s="17">
        <v>0.15648567390510601</v>
      </c>
      <c r="O722" s="17">
        <v>0.18258356341415899</v>
      </c>
      <c r="P722" s="17">
        <v>0.162492353405394</v>
      </c>
      <c r="Q722" s="17">
        <v>0.172483702784548</v>
      </c>
      <c r="R722" s="17"/>
      <c r="S722" s="17">
        <v>0.18050038047388001</v>
      </c>
      <c r="T722" s="17">
        <v>0.148095979553822</v>
      </c>
      <c r="U722" s="17">
        <v>0.161804985525314</v>
      </c>
      <c r="V722" s="17">
        <v>0.18952063528513099</v>
      </c>
      <c r="W722" s="17">
        <v>0.19643465539499599</v>
      </c>
      <c r="X722" s="17">
        <v>0.15879474701165699</v>
      </c>
      <c r="Y722" s="17">
        <v>0.18247620096779499</v>
      </c>
      <c r="Z722" s="17">
        <v>0.19028725957465401</v>
      </c>
      <c r="AA722" s="17">
        <v>0.16940227629858201</v>
      </c>
      <c r="AB722" s="17">
        <v>0.16287553421183301</v>
      </c>
      <c r="AC722" s="17">
        <v>0.11647038013475999</v>
      </c>
      <c r="AD722" s="17">
        <v>0.16285038996394499</v>
      </c>
      <c r="AE722" s="17"/>
      <c r="AF722" s="17">
        <v>0.172211293647029</v>
      </c>
      <c r="AG722" s="17">
        <v>0.16483594103601701</v>
      </c>
      <c r="AH722" s="17">
        <v>0.21155180869794499</v>
      </c>
      <c r="AI722" s="17"/>
      <c r="AJ722" s="17">
        <v>0.17331994029161499</v>
      </c>
      <c r="AK722" s="17">
        <v>0.15266669118797199</v>
      </c>
      <c r="AL722" s="17">
        <v>0.18179602553666799</v>
      </c>
      <c r="AM722" s="17">
        <v>0.130270403892744</v>
      </c>
      <c r="AN722" s="17">
        <v>0.21015424027899601</v>
      </c>
      <c r="AO722" s="17"/>
      <c r="AP722" s="17">
        <v>0.18054893789771101</v>
      </c>
      <c r="AQ722" s="17">
        <v>0.15638504731672601</v>
      </c>
      <c r="AR722" s="17">
        <v>0.13083176682789399</v>
      </c>
      <c r="AS722" s="17"/>
      <c r="AT722" s="17">
        <v>0.19686397735207201</v>
      </c>
      <c r="AU722" s="17">
        <v>0.15741063516081699</v>
      </c>
      <c r="AV722" s="17">
        <v>0.15046933716386801</v>
      </c>
      <c r="AW722" s="17">
        <v>0.15758028301532701</v>
      </c>
      <c r="AX722" s="17">
        <v>0.17098613390280501</v>
      </c>
      <c r="AY722" s="17"/>
      <c r="AZ722" s="17">
        <v>0.16071029355847399</v>
      </c>
      <c r="BA722" s="17">
        <v>0.147306662521165</v>
      </c>
      <c r="BB722" s="17">
        <v>0.106033652404094</v>
      </c>
      <c r="BC722" s="17">
        <v>0.199977849501875</v>
      </c>
      <c r="BD722" s="17">
        <v>0.196445424073176</v>
      </c>
      <c r="BE722" s="17"/>
      <c r="BF722" s="17">
        <v>0.17699225620673101</v>
      </c>
      <c r="BG722" s="17">
        <v>0.17141754938785</v>
      </c>
      <c r="BH722" s="17">
        <v>0.17612920814119401</v>
      </c>
      <c r="BI722" s="17">
        <v>0.138531460669713</v>
      </c>
      <c r="BJ722" s="17"/>
      <c r="BK722" s="17">
        <v>0.18244735572419801</v>
      </c>
      <c r="BL722" s="17">
        <v>0.15824126410967301</v>
      </c>
      <c r="BM722" s="17">
        <v>0.17528806158957599</v>
      </c>
      <c r="BN722" s="17">
        <v>0.17647007418209501</v>
      </c>
      <c r="BO722" s="17">
        <v>0.11404309571966099</v>
      </c>
      <c r="BP722" s="17"/>
      <c r="BQ722" s="17">
        <v>0.17942845307694899</v>
      </c>
      <c r="BR722" s="17">
        <v>0.154370409175282</v>
      </c>
      <c r="BS722" s="17"/>
      <c r="BT722" s="17">
        <v>0.17783934016126501</v>
      </c>
      <c r="BU722" s="17">
        <v>0.17954294076593899</v>
      </c>
      <c r="BV722" s="17">
        <v>0.17881750287116099</v>
      </c>
      <c r="BW722" s="17">
        <v>0.15274107464525299</v>
      </c>
      <c r="BX722" s="17">
        <v>0.14760855124077901</v>
      </c>
      <c r="BY722" s="17">
        <v>0.12756769655528</v>
      </c>
    </row>
    <row r="723" spans="2:77" x14ac:dyDescent="0.35">
      <c r="B723" t="s">
        <v>333</v>
      </c>
      <c r="C723" s="17">
        <v>0.167351444926058</v>
      </c>
      <c r="D723" s="17">
        <v>0.17157396445261699</v>
      </c>
      <c r="E723" s="17">
        <v>0.16430094677642301</v>
      </c>
      <c r="F723" s="17"/>
      <c r="G723" s="17">
        <v>0.15980268828334401</v>
      </c>
      <c r="H723" s="17">
        <v>0.16998858252908799</v>
      </c>
      <c r="I723" s="17">
        <v>0.179476676632607</v>
      </c>
      <c r="J723" s="17">
        <v>0.15701567990097001</v>
      </c>
      <c r="K723" s="17">
        <v>0.15706888776328601</v>
      </c>
      <c r="L723" s="17">
        <v>0.175701181324595</v>
      </c>
      <c r="M723" s="17"/>
      <c r="N723" s="17">
        <v>0.15495350651943501</v>
      </c>
      <c r="O723" s="17">
        <v>0.153201985512083</v>
      </c>
      <c r="P723" s="17">
        <v>0.203171881700906</v>
      </c>
      <c r="Q723" s="17">
        <v>0.165167025134592</v>
      </c>
      <c r="R723" s="17"/>
      <c r="S723" s="17">
        <v>0.13041669781802601</v>
      </c>
      <c r="T723" s="17">
        <v>0.18592996626434399</v>
      </c>
      <c r="U723" s="17">
        <v>0.170989445265742</v>
      </c>
      <c r="V723" s="17">
        <v>0.16864907286602701</v>
      </c>
      <c r="W723" s="17">
        <v>0.14860425404890701</v>
      </c>
      <c r="X723" s="17">
        <v>0.22110959073053499</v>
      </c>
      <c r="Y723" s="17">
        <v>0.15219173181336099</v>
      </c>
      <c r="Z723" s="17">
        <v>0.18484383062427401</v>
      </c>
      <c r="AA723" s="17">
        <v>0.16339670539432399</v>
      </c>
      <c r="AB723" s="17">
        <v>0.18207957852989301</v>
      </c>
      <c r="AC723" s="17">
        <v>0.16852946059117799</v>
      </c>
      <c r="AD723" s="17">
        <v>0.113391756505659</v>
      </c>
      <c r="AE723" s="17"/>
      <c r="AF723" s="17">
        <v>0.19166398947431099</v>
      </c>
      <c r="AG723" s="17">
        <v>0.16028371419663501</v>
      </c>
      <c r="AH723" s="17">
        <v>0.148143488482331</v>
      </c>
      <c r="AI723" s="17"/>
      <c r="AJ723" s="17">
        <v>0.20789504030464401</v>
      </c>
      <c r="AK723" s="17">
        <v>0.15033375417855099</v>
      </c>
      <c r="AL723" s="17">
        <v>0.13323093695323901</v>
      </c>
      <c r="AM723" s="17">
        <v>0.15515357856345</v>
      </c>
      <c r="AN723" s="17">
        <v>0.17215610131026299</v>
      </c>
      <c r="AO723" s="17"/>
      <c r="AP723" s="17">
        <v>0.204785600326676</v>
      </c>
      <c r="AQ723" s="17">
        <v>0.152876713180044</v>
      </c>
      <c r="AR723" s="17">
        <v>0.140926266480427</v>
      </c>
      <c r="AS723" s="17"/>
      <c r="AT723" s="17">
        <v>0.16995317416139999</v>
      </c>
      <c r="AU723" s="17">
        <v>0.18589248840627601</v>
      </c>
      <c r="AV723" s="17">
        <v>0.15592451563772999</v>
      </c>
      <c r="AW723" s="17">
        <v>0.138624833626105</v>
      </c>
      <c r="AX723" s="17">
        <v>0.15102953848899001</v>
      </c>
      <c r="AY723" s="17"/>
      <c r="AZ723" s="17">
        <v>0.17176762198506501</v>
      </c>
      <c r="BA723" s="17">
        <v>0.168669181099243</v>
      </c>
      <c r="BB723" s="17">
        <v>0.115742441625261</v>
      </c>
      <c r="BC723" s="17">
        <v>0.18342698803789201</v>
      </c>
      <c r="BD723" s="17">
        <v>0.14000066259756899</v>
      </c>
      <c r="BE723" s="17"/>
      <c r="BF723" s="17">
        <v>0.13377397546182701</v>
      </c>
      <c r="BG723" s="17">
        <v>0.175752624635095</v>
      </c>
      <c r="BH723" s="17">
        <v>0.180091163863036</v>
      </c>
      <c r="BI723" s="17">
        <v>0.17155737567023099</v>
      </c>
      <c r="BJ723" s="17"/>
      <c r="BK723" s="17">
        <v>0.14592577311718999</v>
      </c>
      <c r="BL723" s="17">
        <v>0.16045397716827101</v>
      </c>
      <c r="BM723" s="17">
        <v>0.16635619803551899</v>
      </c>
      <c r="BN723" s="17">
        <v>0.17445609167072099</v>
      </c>
      <c r="BO723" s="17">
        <v>0.16205903890545001</v>
      </c>
      <c r="BP723" s="17"/>
      <c r="BQ723" s="17">
        <v>0.18288838500570201</v>
      </c>
      <c r="BR723" s="17">
        <v>0.14630791730072501</v>
      </c>
      <c r="BS723" s="17"/>
      <c r="BT723" s="17">
        <v>0.17384395293188601</v>
      </c>
      <c r="BU723" s="17">
        <v>0.178408790590558</v>
      </c>
      <c r="BV723" s="17">
        <v>0.191620318913404</v>
      </c>
      <c r="BW723" s="17">
        <v>0.17040562304677101</v>
      </c>
      <c r="BX723" s="17">
        <v>0.14459310327795799</v>
      </c>
      <c r="BY723" s="17">
        <v>8.9375898839540599E-2</v>
      </c>
    </row>
    <row r="724" spans="2:77" x14ac:dyDescent="0.35">
      <c r="B724" t="s">
        <v>98</v>
      </c>
      <c r="C724" s="17">
        <v>0.12339224241736001</v>
      </c>
      <c r="D724" s="17">
        <v>0.14822080613729</v>
      </c>
      <c r="E724" s="17">
        <v>9.9919306068774805E-2</v>
      </c>
      <c r="F724" s="17"/>
      <c r="G724" s="17">
        <v>5.9028807694557997E-2</v>
      </c>
      <c r="H724" s="17">
        <v>7.7296017315444707E-2</v>
      </c>
      <c r="I724" s="17">
        <v>9.9016079005079499E-2</v>
      </c>
      <c r="J724" s="17">
        <v>0.119261557758383</v>
      </c>
      <c r="K724" s="17">
        <v>0.204788105880189</v>
      </c>
      <c r="L724" s="17">
        <v>0.172314197489528</v>
      </c>
      <c r="M724" s="17"/>
      <c r="N724" s="17">
        <v>0.105943346339055</v>
      </c>
      <c r="O724" s="17">
        <v>0.11371563639691799</v>
      </c>
      <c r="P724" s="17">
        <v>0.143563180710233</v>
      </c>
      <c r="Q724" s="17">
        <v>0.134436759486529</v>
      </c>
      <c r="R724" s="17"/>
      <c r="S724" s="17">
        <v>9.8907387086504706E-2</v>
      </c>
      <c r="T724" s="17">
        <v>0.11935830904893301</v>
      </c>
      <c r="U724" s="17">
        <v>0.16323628574092999</v>
      </c>
      <c r="V724" s="17">
        <v>0.14835147696335799</v>
      </c>
      <c r="W724" s="17">
        <v>0.11108796663624</v>
      </c>
      <c r="X724" s="17">
        <v>0.119825415032555</v>
      </c>
      <c r="Y724" s="17">
        <v>0.12768532584082001</v>
      </c>
      <c r="Z724" s="17">
        <v>9.9767507174042203E-2</v>
      </c>
      <c r="AA724" s="17">
        <v>0.131959891780462</v>
      </c>
      <c r="AB724" s="17">
        <v>9.5993223634960698E-2</v>
      </c>
      <c r="AC724" s="17">
        <v>0.14171241623689701</v>
      </c>
      <c r="AD724" s="17">
        <v>0.15366789142926601</v>
      </c>
      <c r="AE724" s="17"/>
      <c r="AF724" s="17">
        <v>0.20787180758627899</v>
      </c>
      <c r="AG724" s="17">
        <v>7.2827184187113106E-2</v>
      </c>
      <c r="AH724" s="17">
        <v>9.2843145382820902E-2</v>
      </c>
      <c r="AI724" s="17"/>
      <c r="AJ724" s="17">
        <v>0.19838941727669199</v>
      </c>
      <c r="AK724" s="17">
        <v>6.5919906690288396E-2</v>
      </c>
      <c r="AL724" s="17">
        <v>5.3939723708893897E-2</v>
      </c>
      <c r="AM724" s="17">
        <v>0.38283931633229101</v>
      </c>
      <c r="AN724" s="17">
        <v>0.109514362606277</v>
      </c>
      <c r="AO724" s="17"/>
      <c r="AP724" s="17">
        <v>0.143450624440145</v>
      </c>
      <c r="AQ724" s="17">
        <v>6.9014549170919703E-2</v>
      </c>
      <c r="AR724" s="17">
        <v>8.7648318016688098E-2</v>
      </c>
      <c r="AS724" s="17"/>
      <c r="AT724" s="17">
        <v>0.152030450158501</v>
      </c>
      <c r="AU724" s="17">
        <v>0.13188008844075899</v>
      </c>
      <c r="AV724" s="17">
        <v>0.10501293090895999</v>
      </c>
      <c r="AW724" s="17">
        <v>5.9084664967701199E-2</v>
      </c>
      <c r="AX724" s="17">
        <v>9.8397345131168101E-2</v>
      </c>
      <c r="AY724" s="17"/>
      <c r="AZ724" s="17">
        <v>0.112388121996206</v>
      </c>
      <c r="BA724" s="17">
        <v>0.108284970195675</v>
      </c>
      <c r="BB724" s="17">
        <v>4.7604316775968401E-2</v>
      </c>
      <c r="BC724" s="17">
        <v>0.168814142675423</v>
      </c>
      <c r="BD724" s="17">
        <v>0.13738152467355699</v>
      </c>
      <c r="BE724" s="17"/>
      <c r="BF724" s="17">
        <v>0.14220134812239199</v>
      </c>
      <c r="BG724" s="17">
        <v>0.12717886367716799</v>
      </c>
      <c r="BH724" s="17">
        <v>0.10365284899531101</v>
      </c>
      <c r="BI724" s="17">
        <v>0.11525610677173399</v>
      </c>
      <c r="BJ724" s="17"/>
      <c r="BK724" s="17">
        <v>0.17826185671668901</v>
      </c>
      <c r="BL724" s="17">
        <v>0.12454403751562999</v>
      </c>
      <c r="BM724" s="17">
        <v>0.12047649364897201</v>
      </c>
      <c r="BN724" s="17">
        <v>0.114714428404324</v>
      </c>
      <c r="BO724" s="17">
        <v>0.154253202574471</v>
      </c>
      <c r="BP724" s="17"/>
      <c r="BQ724" s="17">
        <v>0.129475303852121</v>
      </c>
      <c r="BR724" s="17">
        <v>0.115153228126722</v>
      </c>
      <c r="BS724" s="17"/>
      <c r="BT724" s="17">
        <v>0.16456632319824399</v>
      </c>
      <c r="BU724" s="17">
        <v>9.2001778508568804E-2</v>
      </c>
      <c r="BV724" s="17">
        <v>9.08303444347143E-2</v>
      </c>
      <c r="BW724" s="17">
        <v>0.11239949061386501</v>
      </c>
      <c r="BX724" s="17">
        <v>0.107153236098241</v>
      </c>
      <c r="BY724" s="17">
        <v>8.7716050226249995E-2</v>
      </c>
    </row>
    <row r="725" spans="2:77" x14ac:dyDescent="0.35">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row>
    <row r="726" spans="2:77" x14ac:dyDescent="0.35">
      <c r="B726" s="6" t="s">
        <v>337</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row>
    <row r="727" spans="2:77" x14ac:dyDescent="0.35">
      <c r="B727" s="24" t="s">
        <v>94</v>
      </c>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row>
    <row r="728" spans="2:77" x14ac:dyDescent="0.35">
      <c r="B728" t="s">
        <v>331</v>
      </c>
      <c r="C728" s="17">
        <v>0.207966296716312</v>
      </c>
      <c r="D728" s="17">
        <v>0.223044267736865</v>
      </c>
      <c r="E728" s="17">
        <v>0.19456727948298999</v>
      </c>
      <c r="F728" s="17"/>
      <c r="G728" s="17">
        <v>0.18936447879005699</v>
      </c>
      <c r="H728" s="17">
        <v>0.22286378659411099</v>
      </c>
      <c r="I728" s="17">
        <v>0.23794584916344899</v>
      </c>
      <c r="J728" s="17">
        <v>0.204993194294391</v>
      </c>
      <c r="K728" s="17">
        <v>0.24585420416709899</v>
      </c>
      <c r="L728" s="17">
        <v>0.16109341400306901</v>
      </c>
      <c r="M728" s="17"/>
      <c r="N728" s="17">
        <v>0.17562701812727</v>
      </c>
      <c r="O728" s="17">
        <v>0.21258808073750901</v>
      </c>
      <c r="P728" s="17">
        <v>0.23828921482901899</v>
      </c>
      <c r="Q728" s="17">
        <v>0.211351165335328</v>
      </c>
      <c r="R728" s="17"/>
      <c r="S728" s="17">
        <v>0.196262058996859</v>
      </c>
      <c r="T728" s="17">
        <v>0.22866648349163299</v>
      </c>
      <c r="U728" s="17">
        <v>0.25645813387024802</v>
      </c>
      <c r="V728" s="17">
        <v>0.20970012698950799</v>
      </c>
      <c r="W728" s="17">
        <v>0.16488285978707101</v>
      </c>
      <c r="X728" s="17">
        <v>0.20017723771797299</v>
      </c>
      <c r="Y728" s="17">
        <v>0.18207968807337399</v>
      </c>
      <c r="Z728" s="17">
        <v>0.162188376668296</v>
      </c>
      <c r="AA728" s="17">
        <v>0.19914038083103999</v>
      </c>
      <c r="AB728" s="17">
        <v>0.224490979213883</v>
      </c>
      <c r="AC728" s="17">
        <v>0.20003559192659801</v>
      </c>
      <c r="AD728" s="17">
        <v>0.28844473836888901</v>
      </c>
      <c r="AE728" s="17"/>
      <c r="AF728" s="17">
        <v>0.263604577366572</v>
      </c>
      <c r="AG728" s="17">
        <v>0.17175568351253501</v>
      </c>
      <c r="AH728" s="17">
        <v>0.188722353841588</v>
      </c>
      <c r="AI728" s="17"/>
      <c r="AJ728" s="17">
        <v>0.23825472079184801</v>
      </c>
      <c r="AK728" s="17">
        <v>0.186574689068053</v>
      </c>
      <c r="AL728" s="17">
        <v>0.12867131296932099</v>
      </c>
      <c r="AM728" s="17">
        <v>0.45030156903083302</v>
      </c>
      <c r="AN728" s="17">
        <v>0.219535503781528</v>
      </c>
      <c r="AO728" s="17"/>
      <c r="AP728" s="17">
        <v>0.203783450472211</v>
      </c>
      <c r="AQ728" s="17">
        <v>0.18649202818511201</v>
      </c>
      <c r="AR728" s="17">
        <v>0.165568381515346</v>
      </c>
      <c r="AS728" s="17"/>
      <c r="AT728" s="17">
        <v>0.23325275693925701</v>
      </c>
      <c r="AU728" s="17">
        <v>0.22032591840576099</v>
      </c>
      <c r="AV728" s="17">
        <v>0.18225697289568701</v>
      </c>
      <c r="AW728" s="17">
        <v>0.178969228866911</v>
      </c>
      <c r="AX728" s="17">
        <v>0.17241258684929001</v>
      </c>
      <c r="AY728" s="17"/>
      <c r="AZ728" s="17">
        <v>0.23248511320639201</v>
      </c>
      <c r="BA728" s="17">
        <v>0.17349810659118201</v>
      </c>
      <c r="BB728" s="17">
        <v>0.19395532430547999</v>
      </c>
      <c r="BC728" s="17">
        <v>0.16713119778212401</v>
      </c>
      <c r="BD728" s="17">
        <v>0.23526403840801399</v>
      </c>
      <c r="BE728" s="17"/>
      <c r="BF728" s="17">
        <v>0.22032120171720601</v>
      </c>
      <c r="BG728" s="17">
        <v>0.209162713599924</v>
      </c>
      <c r="BH728" s="17">
        <v>0.20206025525928001</v>
      </c>
      <c r="BI728" s="17">
        <v>0.19794455834563199</v>
      </c>
      <c r="BJ728" s="17"/>
      <c r="BK728" s="17">
        <v>0.33555799233563799</v>
      </c>
      <c r="BL728" s="17">
        <v>0.28360488261456401</v>
      </c>
      <c r="BM728" s="17">
        <v>0.19639757950272799</v>
      </c>
      <c r="BN728" s="17">
        <v>0.169612661054964</v>
      </c>
      <c r="BO728" s="17">
        <v>0.23378199312161599</v>
      </c>
      <c r="BP728" s="17"/>
      <c r="BQ728" s="17">
        <v>0.20602456031255401</v>
      </c>
      <c r="BR728" s="17">
        <v>0.21059622149198401</v>
      </c>
      <c r="BS728" s="17"/>
      <c r="BT728" s="17">
        <v>0.19346349410781399</v>
      </c>
      <c r="BU728" s="17">
        <v>0.198158988613611</v>
      </c>
      <c r="BV728" s="17">
        <v>0.22798685016496201</v>
      </c>
      <c r="BW728" s="17">
        <v>0.26240446631485997</v>
      </c>
      <c r="BX728" s="17">
        <v>0.22575421408176999</v>
      </c>
      <c r="BY728" s="17">
        <v>0.15400461791227599</v>
      </c>
    </row>
    <row r="729" spans="2:77" x14ac:dyDescent="0.35">
      <c r="B729" t="s">
        <v>332</v>
      </c>
      <c r="C729" s="17">
        <v>0.32102546739354698</v>
      </c>
      <c r="D729" s="17">
        <v>0.29449190731186897</v>
      </c>
      <c r="E729" s="17">
        <v>0.34811935127014998</v>
      </c>
      <c r="F729" s="17"/>
      <c r="G729" s="17">
        <v>0.35717392572582601</v>
      </c>
      <c r="H729" s="17">
        <v>0.32702862961997198</v>
      </c>
      <c r="I729" s="17">
        <v>0.321257454611591</v>
      </c>
      <c r="J729" s="17">
        <v>0.30890402293090702</v>
      </c>
      <c r="K729" s="17">
        <v>0.29615472092170297</v>
      </c>
      <c r="L729" s="17">
        <v>0.318384119737817</v>
      </c>
      <c r="M729" s="17"/>
      <c r="N729" s="17">
        <v>0.293699255355161</v>
      </c>
      <c r="O729" s="17">
        <v>0.28843273545828302</v>
      </c>
      <c r="P729" s="17">
        <v>0.36576434611367498</v>
      </c>
      <c r="Q729" s="17">
        <v>0.345296953952478</v>
      </c>
      <c r="R729" s="17"/>
      <c r="S729" s="17">
        <v>0.31374862135061798</v>
      </c>
      <c r="T729" s="17">
        <v>0.336981956366187</v>
      </c>
      <c r="U729" s="17">
        <v>0.28424989382886201</v>
      </c>
      <c r="V729" s="17">
        <v>0.354784187375145</v>
      </c>
      <c r="W729" s="17">
        <v>0.32216990006647001</v>
      </c>
      <c r="X729" s="17">
        <v>0.32917337879216202</v>
      </c>
      <c r="Y729" s="17">
        <v>0.30355594124056801</v>
      </c>
      <c r="Z729" s="17">
        <v>0.33541657073867998</v>
      </c>
      <c r="AA729" s="17">
        <v>0.32235433448390199</v>
      </c>
      <c r="AB729" s="17">
        <v>0.32468242623590299</v>
      </c>
      <c r="AC729" s="17">
        <v>0.34387542422545198</v>
      </c>
      <c r="AD729" s="17">
        <v>0.22896067964823999</v>
      </c>
      <c r="AE729" s="17"/>
      <c r="AF729" s="17">
        <v>0.32572791292916398</v>
      </c>
      <c r="AG729" s="17">
        <v>0.294793785453283</v>
      </c>
      <c r="AH729" s="17">
        <v>0.34363764977682698</v>
      </c>
      <c r="AI729" s="17"/>
      <c r="AJ729" s="17">
        <v>0.34981880619994998</v>
      </c>
      <c r="AK729" s="17">
        <v>0.308733684829676</v>
      </c>
      <c r="AL729" s="17">
        <v>0.29726175091406498</v>
      </c>
      <c r="AM729" s="17">
        <v>0.28145013587993201</v>
      </c>
      <c r="AN729" s="17">
        <v>0.30448184247564303</v>
      </c>
      <c r="AO729" s="17"/>
      <c r="AP729" s="17">
        <v>0.37553932975917698</v>
      </c>
      <c r="AQ729" s="17">
        <v>0.31629406339087002</v>
      </c>
      <c r="AR729" s="17">
        <v>0.28424604133423598</v>
      </c>
      <c r="AS729" s="17"/>
      <c r="AT729" s="17">
        <v>0.30679260509830802</v>
      </c>
      <c r="AU729" s="17">
        <v>0.35075668339481503</v>
      </c>
      <c r="AV729" s="17">
        <v>0.31831509155212501</v>
      </c>
      <c r="AW729" s="17">
        <v>0.28462077065209002</v>
      </c>
      <c r="AX729" s="17">
        <v>0.24121813714951201</v>
      </c>
      <c r="AY729" s="17"/>
      <c r="AZ729" s="17">
        <v>0.30726982720589502</v>
      </c>
      <c r="BA729" s="17">
        <v>0.34380652409781498</v>
      </c>
      <c r="BB729" s="17">
        <v>0.33374167556100998</v>
      </c>
      <c r="BC729" s="17">
        <v>0.31509702043525301</v>
      </c>
      <c r="BD729" s="17">
        <v>0.35088920717507099</v>
      </c>
      <c r="BE729" s="17"/>
      <c r="BF729" s="17">
        <v>0.30064840797895498</v>
      </c>
      <c r="BG729" s="17">
        <v>0.33021465176064901</v>
      </c>
      <c r="BH729" s="17">
        <v>0.32931831019379298</v>
      </c>
      <c r="BI729" s="17">
        <v>0.31711408453760698</v>
      </c>
      <c r="BJ729" s="17"/>
      <c r="BK729" s="17">
        <v>0.27979054257673902</v>
      </c>
      <c r="BL729" s="17">
        <v>0.33132007398133401</v>
      </c>
      <c r="BM729" s="17">
        <v>0.32407060153531903</v>
      </c>
      <c r="BN729" s="17">
        <v>0.33188786729303599</v>
      </c>
      <c r="BO729" s="17">
        <v>0.24715403029195701</v>
      </c>
      <c r="BP729" s="17"/>
      <c r="BQ729" s="17">
        <v>0.33217882979705698</v>
      </c>
      <c r="BR729" s="17">
        <v>0.30591914088070199</v>
      </c>
      <c r="BS729" s="17"/>
      <c r="BT729" s="17">
        <v>0.30543092605240502</v>
      </c>
      <c r="BU729" s="17">
        <v>0.32847517680338201</v>
      </c>
      <c r="BV729" s="17">
        <v>0.31510838947353798</v>
      </c>
      <c r="BW729" s="17">
        <v>0.30800003561301098</v>
      </c>
      <c r="BX729" s="17">
        <v>0.34388336537200098</v>
      </c>
      <c r="BY729" s="17">
        <v>0.37602775079147299</v>
      </c>
    </row>
    <row r="730" spans="2:77" x14ac:dyDescent="0.35">
      <c r="B730" t="s">
        <v>129</v>
      </c>
      <c r="C730" s="17">
        <v>0.25112638030346002</v>
      </c>
      <c r="D730" s="17">
        <v>0.23459512070668101</v>
      </c>
      <c r="E730" s="17">
        <v>0.26537809665115702</v>
      </c>
      <c r="F730" s="17"/>
      <c r="G730" s="17">
        <v>0.20976360248525699</v>
      </c>
      <c r="H730" s="17">
        <v>0.21801001073278301</v>
      </c>
      <c r="I730" s="17">
        <v>0.22358933676156001</v>
      </c>
      <c r="J730" s="17">
        <v>0.27920823235845699</v>
      </c>
      <c r="K730" s="17">
        <v>0.24894800787033</v>
      </c>
      <c r="L730" s="17">
        <v>0.30642013493352099</v>
      </c>
      <c r="M730" s="17"/>
      <c r="N730" s="17">
        <v>0.26897442413734302</v>
      </c>
      <c r="O730" s="17">
        <v>0.282945209507519</v>
      </c>
      <c r="P730" s="17">
        <v>0.18300692368566299</v>
      </c>
      <c r="Q730" s="17">
        <v>0.25751280185431302</v>
      </c>
      <c r="R730" s="17"/>
      <c r="S730" s="17">
        <v>0.24181855893283799</v>
      </c>
      <c r="T730" s="17">
        <v>0.238476976314654</v>
      </c>
      <c r="U730" s="17">
        <v>0.27680451437730302</v>
      </c>
      <c r="V730" s="17">
        <v>0.226664659297027</v>
      </c>
      <c r="W730" s="17">
        <v>0.29040089433864702</v>
      </c>
      <c r="X730" s="17">
        <v>0.257305360375085</v>
      </c>
      <c r="Y730" s="17">
        <v>0.27076505646543098</v>
      </c>
      <c r="Z730" s="17">
        <v>0.247225797761324</v>
      </c>
      <c r="AA730" s="17">
        <v>0.235478612645043</v>
      </c>
      <c r="AB730" s="17">
        <v>0.24180752078249701</v>
      </c>
      <c r="AC730" s="17">
        <v>0.27239912509172698</v>
      </c>
      <c r="AD730" s="17">
        <v>0.24665354598709699</v>
      </c>
      <c r="AE730" s="17"/>
      <c r="AF730" s="17">
        <v>0.23872017490928299</v>
      </c>
      <c r="AG730" s="17">
        <v>0.26051455981949001</v>
      </c>
      <c r="AH730" s="17">
        <v>0.26673893253827902</v>
      </c>
      <c r="AI730" s="17"/>
      <c r="AJ730" s="17">
        <v>0.229242324341527</v>
      </c>
      <c r="AK730" s="17">
        <v>0.24695183699742401</v>
      </c>
      <c r="AL730" s="17">
        <v>0.29887983142442598</v>
      </c>
      <c r="AM730" s="17">
        <v>0.198538602223988</v>
      </c>
      <c r="AN730" s="17">
        <v>0.27671795166240598</v>
      </c>
      <c r="AO730" s="17"/>
      <c r="AP730" s="17">
        <v>0.21854576521205399</v>
      </c>
      <c r="AQ730" s="17">
        <v>0.25843819395179202</v>
      </c>
      <c r="AR730" s="17">
        <v>0.295213878299106</v>
      </c>
      <c r="AS730" s="17"/>
      <c r="AT730" s="17">
        <v>0.29380791159412301</v>
      </c>
      <c r="AU730" s="17">
        <v>0.20839042191772</v>
      </c>
      <c r="AV730" s="17">
        <v>0.26057853581142998</v>
      </c>
      <c r="AW730" s="17">
        <v>0.25113275001357399</v>
      </c>
      <c r="AX730" s="17">
        <v>0.242757955506194</v>
      </c>
      <c r="AY730" s="17"/>
      <c r="AZ730" s="17">
        <v>0.218964995793443</v>
      </c>
      <c r="BA730" s="17">
        <v>0.26385223593535001</v>
      </c>
      <c r="BB730" s="17">
        <v>0.251858320577656</v>
      </c>
      <c r="BC730" s="17">
        <v>0.31607854376519101</v>
      </c>
      <c r="BD730" s="17">
        <v>0.23709173552087201</v>
      </c>
      <c r="BE730" s="17"/>
      <c r="BF730" s="17">
        <v>0.26173908662595202</v>
      </c>
      <c r="BG730" s="17">
        <v>0.25180124406950799</v>
      </c>
      <c r="BH730" s="17">
        <v>0.23827150810387099</v>
      </c>
      <c r="BI730" s="17">
        <v>0.230422311914007</v>
      </c>
      <c r="BJ730" s="17"/>
      <c r="BK730" s="17">
        <v>0.14862056089671499</v>
      </c>
      <c r="BL730" s="17">
        <v>0.201098178443161</v>
      </c>
      <c r="BM730" s="17">
        <v>0.27278131296956498</v>
      </c>
      <c r="BN730" s="17">
        <v>0.26319416528467798</v>
      </c>
      <c r="BO730" s="17">
        <v>0.23617244749539301</v>
      </c>
      <c r="BP730" s="17"/>
      <c r="BQ730" s="17">
        <v>0.24329313371090899</v>
      </c>
      <c r="BR730" s="17">
        <v>0.26173587871314802</v>
      </c>
      <c r="BS730" s="17"/>
      <c r="BT730" s="17">
        <v>0.27124136696307699</v>
      </c>
      <c r="BU730" s="17">
        <v>0.24602887611955099</v>
      </c>
      <c r="BV730" s="17">
        <v>0.23624310834258</v>
      </c>
      <c r="BW730" s="17">
        <v>0.23289801856013301</v>
      </c>
      <c r="BX730" s="17">
        <v>0.228312617586861</v>
      </c>
      <c r="BY730" s="17">
        <v>0.241616134495132</v>
      </c>
    </row>
    <row r="731" spans="2:77" x14ac:dyDescent="0.35">
      <c r="B731" t="s">
        <v>333</v>
      </c>
      <c r="C731" s="17">
        <v>0.164717275237103</v>
      </c>
      <c r="D731" s="17">
        <v>0.18066811180181</v>
      </c>
      <c r="E731" s="17">
        <v>0.14869698780145901</v>
      </c>
      <c r="F731" s="17"/>
      <c r="G731" s="17">
        <v>0.200653641570672</v>
      </c>
      <c r="H731" s="17">
        <v>0.178139964878718</v>
      </c>
      <c r="I731" s="17">
        <v>0.156136875096091</v>
      </c>
      <c r="J731" s="17">
        <v>0.156357232634843</v>
      </c>
      <c r="K731" s="17">
        <v>0.14460779868958401</v>
      </c>
      <c r="L731" s="17">
        <v>0.15710349554063799</v>
      </c>
      <c r="M731" s="17"/>
      <c r="N731" s="17">
        <v>0.19612285583228201</v>
      </c>
      <c r="O731" s="17">
        <v>0.171219177360769</v>
      </c>
      <c r="P731" s="17">
        <v>0.14912480178802501</v>
      </c>
      <c r="Q731" s="17">
        <v>0.13894645463394301</v>
      </c>
      <c r="R731" s="17"/>
      <c r="S731" s="17">
        <v>0.182113262001668</v>
      </c>
      <c r="T731" s="17">
        <v>0.158017874331153</v>
      </c>
      <c r="U731" s="17">
        <v>0.15063952818383999</v>
      </c>
      <c r="V731" s="17">
        <v>0.142730588407638</v>
      </c>
      <c r="W731" s="17">
        <v>0.15860231739140099</v>
      </c>
      <c r="X731" s="17">
        <v>0.15762290708166701</v>
      </c>
      <c r="Y731" s="17">
        <v>0.17093902415369</v>
      </c>
      <c r="Z731" s="17">
        <v>0.230526834758711</v>
      </c>
      <c r="AA731" s="17">
        <v>0.18471745592550001</v>
      </c>
      <c r="AB731" s="17">
        <v>0.14882979832774401</v>
      </c>
      <c r="AC731" s="17">
        <v>0.12899309665172101</v>
      </c>
      <c r="AD731" s="17">
        <v>0.181380628429821</v>
      </c>
      <c r="AE731" s="17"/>
      <c r="AF731" s="17">
        <v>0.11691243199927299</v>
      </c>
      <c r="AG731" s="17">
        <v>0.20665367930626899</v>
      </c>
      <c r="AH731" s="17">
        <v>0.169592194030462</v>
      </c>
      <c r="AI731" s="17"/>
      <c r="AJ731" s="17">
        <v>0.13100580292504299</v>
      </c>
      <c r="AK731" s="17">
        <v>0.19269457504066301</v>
      </c>
      <c r="AL731" s="17">
        <v>0.20824052872364901</v>
      </c>
      <c r="AM731" s="17">
        <v>1.4702322669055501E-2</v>
      </c>
      <c r="AN731" s="17">
        <v>0.16347031593863001</v>
      </c>
      <c r="AO731" s="17"/>
      <c r="AP731" s="17">
        <v>0.15047925834213899</v>
      </c>
      <c r="AQ731" s="17">
        <v>0.180730030961086</v>
      </c>
      <c r="AR731" s="17">
        <v>0.19009296091703001</v>
      </c>
      <c r="AS731" s="17"/>
      <c r="AT731" s="17">
        <v>0.118297571276961</v>
      </c>
      <c r="AU731" s="17">
        <v>0.17257159310638301</v>
      </c>
      <c r="AV731" s="17">
        <v>0.19147925873198199</v>
      </c>
      <c r="AW731" s="17">
        <v>0.20603877106017701</v>
      </c>
      <c r="AX731" s="17">
        <v>0.18300898702152399</v>
      </c>
      <c r="AY731" s="17"/>
      <c r="AZ731" s="17">
        <v>0.17663940311918799</v>
      </c>
      <c r="BA731" s="17">
        <v>0.16524828974748501</v>
      </c>
      <c r="BB731" s="17">
        <v>0.18187083407433799</v>
      </c>
      <c r="BC731" s="17">
        <v>0.15373795077296601</v>
      </c>
      <c r="BD731" s="17">
        <v>0.13572968182263301</v>
      </c>
      <c r="BE731" s="17"/>
      <c r="BF731" s="17">
        <v>0.15019056948965001</v>
      </c>
      <c r="BG731" s="17">
        <v>0.170254435881874</v>
      </c>
      <c r="BH731" s="17">
        <v>0.16501351721892599</v>
      </c>
      <c r="BI731" s="17">
        <v>0.179138228822775</v>
      </c>
      <c r="BJ731" s="17"/>
      <c r="BK731" s="17">
        <v>0.137964414925898</v>
      </c>
      <c r="BL731" s="17">
        <v>0.13590064443994801</v>
      </c>
      <c r="BM731" s="17">
        <v>0.16177453073093501</v>
      </c>
      <c r="BN731" s="17">
        <v>0.17710735545782999</v>
      </c>
      <c r="BO731" s="17">
        <v>0.19399825553660299</v>
      </c>
      <c r="BP731" s="17"/>
      <c r="BQ731" s="17">
        <v>0.155680989611648</v>
      </c>
      <c r="BR731" s="17">
        <v>0.17695619263106399</v>
      </c>
      <c r="BS731" s="17"/>
      <c r="BT731" s="17">
        <v>0.169338753824535</v>
      </c>
      <c r="BU731" s="17">
        <v>0.17405787405383299</v>
      </c>
      <c r="BV731" s="17">
        <v>0.16145490701078799</v>
      </c>
      <c r="BW731" s="17">
        <v>0.141482727511277</v>
      </c>
      <c r="BX731" s="17">
        <v>0.15544031804279501</v>
      </c>
      <c r="BY731" s="17">
        <v>0.173857056442247</v>
      </c>
    </row>
    <row r="732" spans="2:77" x14ac:dyDescent="0.35">
      <c r="B732" t="s">
        <v>98</v>
      </c>
      <c r="C732" s="17">
        <v>5.5164580349578003E-2</v>
      </c>
      <c r="D732" s="17">
        <v>6.7200592442774404E-2</v>
      </c>
      <c r="E732" s="17">
        <v>4.3238284794243999E-2</v>
      </c>
      <c r="F732" s="17"/>
      <c r="G732" s="17">
        <v>4.3044351428187702E-2</v>
      </c>
      <c r="H732" s="17">
        <v>5.3957608174415701E-2</v>
      </c>
      <c r="I732" s="17">
        <v>6.10704843673089E-2</v>
      </c>
      <c r="J732" s="17">
        <v>5.0537317781402899E-2</v>
      </c>
      <c r="K732" s="17">
        <v>6.4435268351284006E-2</v>
      </c>
      <c r="L732" s="17">
        <v>5.6998835784953801E-2</v>
      </c>
      <c r="M732" s="17"/>
      <c r="N732" s="17">
        <v>6.5576446547943798E-2</v>
      </c>
      <c r="O732" s="17">
        <v>4.48147969359192E-2</v>
      </c>
      <c r="P732" s="17">
        <v>6.38147135836169E-2</v>
      </c>
      <c r="Q732" s="17">
        <v>4.6892624223938598E-2</v>
      </c>
      <c r="R732" s="17"/>
      <c r="S732" s="17">
        <v>6.6057498718017693E-2</v>
      </c>
      <c r="T732" s="17">
        <v>3.7856709496372501E-2</v>
      </c>
      <c r="U732" s="17">
        <v>3.1847929739748003E-2</v>
      </c>
      <c r="V732" s="17">
        <v>6.6120437930680898E-2</v>
      </c>
      <c r="W732" s="17">
        <v>6.3944028416411794E-2</v>
      </c>
      <c r="X732" s="17">
        <v>5.5721116033113603E-2</v>
      </c>
      <c r="Y732" s="17">
        <v>7.26602900669375E-2</v>
      </c>
      <c r="Z732" s="17">
        <v>2.4642420072989401E-2</v>
      </c>
      <c r="AA732" s="17">
        <v>5.8309216114514999E-2</v>
      </c>
      <c r="AB732" s="17">
        <v>6.0189275439972399E-2</v>
      </c>
      <c r="AC732" s="17">
        <v>5.4696762104501598E-2</v>
      </c>
      <c r="AD732" s="17">
        <v>5.45604075659534E-2</v>
      </c>
      <c r="AE732" s="17"/>
      <c r="AF732" s="17">
        <v>5.5034902795708898E-2</v>
      </c>
      <c r="AG732" s="17">
        <v>6.6282291908423593E-2</v>
      </c>
      <c r="AH732" s="17">
        <v>3.1308869812843101E-2</v>
      </c>
      <c r="AI732" s="17"/>
      <c r="AJ732" s="17">
        <v>5.1678345741632603E-2</v>
      </c>
      <c r="AK732" s="17">
        <v>6.5045214064184897E-2</v>
      </c>
      <c r="AL732" s="17">
        <v>6.6946575968539299E-2</v>
      </c>
      <c r="AM732" s="17">
        <v>5.5007370196191799E-2</v>
      </c>
      <c r="AN732" s="17">
        <v>3.5794386141793401E-2</v>
      </c>
      <c r="AO732" s="17"/>
      <c r="AP732" s="17">
        <v>5.1652196214419098E-2</v>
      </c>
      <c r="AQ732" s="17">
        <v>5.8045683511140297E-2</v>
      </c>
      <c r="AR732" s="17">
        <v>6.4878737934282102E-2</v>
      </c>
      <c r="AS732" s="17"/>
      <c r="AT732" s="17">
        <v>4.7849155091352097E-2</v>
      </c>
      <c r="AU732" s="17">
        <v>4.7955383175321102E-2</v>
      </c>
      <c r="AV732" s="17">
        <v>4.7370141008775901E-2</v>
      </c>
      <c r="AW732" s="17">
        <v>7.9238479407248194E-2</v>
      </c>
      <c r="AX732" s="17">
        <v>0.16060233347347999</v>
      </c>
      <c r="AY732" s="17"/>
      <c r="AZ732" s="17">
        <v>6.4640660675081299E-2</v>
      </c>
      <c r="BA732" s="17">
        <v>5.3594843628166799E-2</v>
      </c>
      <c r="BB732" s="17">
        <v>3.8573845481516399E-2</v>
      </c>
      <c r="BC732" s="17">
        <v>4.7955287244465197E-2</v>
      </c>
      <c r="BD732" s="17">
        <v>4.1025337073410002E-2</v>
      </c>
      <c r="BE732" s="17"/>
      <c r="BF732" s="17">
        <v>6.7100734188237199E-2</v>
      </c>
      <c r="BG732" s="17">
        <v>3.8566954688046003E-2</v>
      </c>
      <c r="BH732" s="17">
        <v>6.5336409224130504E-2</v>
      </c>
      <c r="BI732" s="17">
        <v>7.5380816379978594E-2</v>
      </c>
      <c r="BJ732" s="17"/>
      <c r="BK732" s="17">
        <v>9.8066489265010798E-2</v>
      </c>
      <c r="BL732" s="17">
        <v>4.8076220520992301E-2</v>
      </c>
      <c r="BM732" s="17">
        <v>4.4975975261452902E-2</v>
      </c>
      <c r="BN732" s="17">
        <v>5.8197950909491702E-2</v>
      </c>
      <c r="BO732" s="17">
        <v>8.8893273554430705E-2</v>
      </c>
      <c r="BP732" s="17"/>
      <c r="BQ732" s="17">
        <v>6.2822486567831903E-2</v>
      </c>
      <c r="BR732" s="17">
        <v>4.4792566283103401E-2</v>
      </c>
      <c r="BS732" s="17"/>
      <c r="BT732" s="17">
        <v>6.0525459052168898E-2</v>
      </c>
      <c r="BU732" s="17">
        <v>5.3279084409623499E-2</v>
      </c>
      <c r="BV732" s="17">
        <v>5.9206745008131799E-2</v>
      </c>
      <c r="BW732" s="17">
        <v>5.5214752000719097E-2</v>
      </c>
      <c r="BX732" s="17">
        <v>4.6609484916572803E-2</v>
      </c>
      <c r="BY732" s="17">
        <v>5.4494440358870799E-2</v>
      </c>
    </row>
    <row r="733" spans="2:77" x14ac:dyDescent="0.35">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row>
    <row r="734" spans="2:77" x14ac:dyDescent="0.35">
      <c r="B734" s="6" t="s">
        <v>338</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row>
    <row r="735" spans="2:77" x14ac:dyDescent="0.35">
      <c r="B735" s="24" t="s">
        <v>94</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row>
    <row r="736" spans="2:77" x14ac:dyDescent="0.35">
      <c r="B736" t="s">
        <v>331</v>
      </c>
      <c r="C736" s="17">
        <v>8.6630387164050707E-2</v>
      </c>
      <c r="D736" s="17">
        <v>0.100301818711371</v>
      </c>
      <c r="E736" s="17">
        <v>7.2852676657174695E-2</v>
      </c>
      <c r="F736" s="17"/>
      <c r="G736" s="17">
        <v>7.0138070386676396E-2</v>
      </c>
      <c r="H736" s="17">
        <v>8.0572116551037104E-2</v>
      </c>
      <c r="I736" s="17">
        <v>8.2972936420742896E-2</v>
      </c>
      <c r="J736" s="17">
        <v>9.0878272495588205E-2</v>
      </c>
      <c r="K736" s="17">
        <v>0.104510133465181</v>
      </c>
      <c r="L736" s="17">
        <v>9.0079536229637394E-2</v>
      </c>
      <c r="M736" s="17"/>
      <c r="N736" s="17">
        <v>0.108582583179315</v>
      </c>
      <c r="O736" s="17">
        <v>8.8481161598903305E-2</v>
      </c>
      <c r="P736" s="17">
        <v>7.2774866203032404E-2</v>
      </c>
      <c r="Q736" s="17">
        <v>7.4388357311094805E-2</v>
      </c>
      <c r="R736" s="17"/>
      <c r="S736" s="17">
        <v>0.10493323552802999</v>
      </c>
      <c r="T736" s="17">
        <v>8.8107552682844203E-2</v>
      </c>
      <c r="U736" s="17">
        <v>7.0948419457399894E-2</v>
      </c>
      <c r="V736" s="17">
        <v>0.10633103196107201</v>
      </c>
      <c r="W736" s="17">
        <v>6.5905658890560201E-2</v>
      </c>
      <c r="X736" s="17">
        <v>8.8050524850705997E-2</v>
      </c>
      <c r="Y736" s="17">
        <v>6.1756145238825201E-2</v>
      </c>
      <c r="Z736" s="17">
        <v>8.1549513711147298E-2</v>
      </c>
      <c r="AA736" s="17">
        <v>8.8560878656643693E-2</v>
      </c>
      <c r="AB736" s="17">
        <v>0.10919544460883</v>
      </c>
      <c r="AC736" s="17">
        <v>5.69270142770101E-2</v>
      </c>
      <c r="AD736" s="17">
        <v>6.9432216292609497E-2</v>
      </c>
      <c r="AE736" s="17"/>
      <c r="AF736" s="17">
        <v>5.97393416844164E-2</v>
      </c>
      <c r="AG736" s="17">
        <v>0.124386142828529</v>
      </c>
      <c r="AH736" s="17">
        <v>5.7615458858424499E-2</v>
      </c>
      <c r="AI736" s="17"/>
      <c r="AJ736" s="17">
        <v>6.3348232591012396E-2</v>
      </c>
      <c r="AK736" s="17">
        <v>0.11263935940913899</v>
      </c>
      <c r="AL736" s="17">
        <v>0.12297674322407801</v>
      </c>
      <c r="AM736" s="17">
        <v>8.5260032415206202E-2</v>
      </c>
      <c r="AN736" s="17">
        <v>4.6383972056853101E-2</v>
      </c>
      <c r="AO736" s="17"/>
      <c r="AP736" s="17">
        <v>6.8508982588364103E-2</v>
      </c>
      <c r="AQ736" s="17">
        <v>0.10416873674765401</v>
      </c>
      <c r="AR736" s="17">
        <v>9.9982442757731896E-2</v>
      </c>
      <c r="AS736" s="17"/>
      <c r="AT736" s="17">
        <v>7.43635082198041E-2</v>
      </c>
      <c r="AU736" s="17">
        <v>6.14826061058543E-2</v>
      </c>
      <c r="AV736" s="17">
        <v>9.5878623103326302E-2</v>
      </c>
      <c r="AW736" s="17">
        <v>0.126924543254301</v>
      </c>
      <c r="AX736" s="17">
        <v>0.144553148032458</v>
      </c>
      <c r="AY736" s="17"/>
      <c r="AZ736" s="17">
        <v>9.1212611110910599E-2</v>
      </c>
      <c r="BA736" s="17">
        <v>7.3737343791976606E-2</v>
      </c>
      <c r="BB736" s="17">
        <v>8.9009877547319802E-2</v>
      </c>
      <c r="BC736" s="17">
        <v>8.0463546236479305E-2</v>
      </c>
      <c r="BD736" s="17">
        <v>9.5310728244267201E-2</v>
      </c>
      <c r="BE736" s="17"/>
      <c r="BF736" s="17">
        <v>0.11146986155682199</v>
      </c>
      <c r="BG736" s="17">
        <v>7.2606927159352505E-2</v>
      </c>
      <c r="BH736" s="17">
        <v>9.3536157433720193E-2</v>
      </c>
      <c r="BI736" s="17">
        <v>9.90867223044858E-2</v>
      </c>
      <c r="BJ736" s="17"/>
      <c r="BK736" s="17">
        <v>0.103526785768476</v>
      </c>
      <c r="BL736" s="17">
        <v>7.1342108000794005E-2</v>
      </c>
      <c r="BM736" s="17">
        <v>8.2615649426505094E-2</v>
      </c>
      <c r="BN736" s="17">
        <v>8.3501600666884696E-2</v>
      </c>
      <c r="BO736" s="17">
        <v>0.149059305963474</v>
      </c>
      <c r="BP736" s="17"/>
      <c r="BQ736" s="17">
        <v>8.2162946524041894E-2</v>
      </c>
      <c r="BR736" s="17">
        <v>9.2681173872415007E-2</v>
      </c>
      <c r="BS736" s="17"/>
      <c r="BT736" s="17">
        <v>9.3680961739037699E-2</v>
      </c>
      <c r="BU736" s="17">
        <v>7.9880589707004498E-2</v>
      </c>
      <c r="BV736" s="17">
        <v>5.4581487109527101E-2</v>
      </c>
      <c r="BW736" s="17">
        <v>0.103038356988792</v>
      </c>
      <c r="BX736" s="17">
        <v>9.0305278082706705E-2</v>
      </c>
      <c r="BY736" s="17">
        <v>6.6040516469453595E-2</v>
      </c>
    </row>
    <row r="737" spans="2:77" x14ac:dyDescent="0.35">
      <c r="B737" t="s">
        <v>332</v>
      </c>
      <c r="C737" s="17">
        <v>0.22768567553247801</v>
      </c>
      <c r="D737" s="17">
        <v>0.23078013505303899</v>
      </c>
      <c r="E737" s="17">
        <v>0.22211190693702201</v>
      </c>
      <c r="F737" s="17"/>
      <c r="G737" s="17">
        <v>0.28209223673999201</v>
      </c>
      <c r="H737" s="17">
        <v>0.22208447339565801</v>
      </c>
      <c r="I737" s="17">
        <v>0.214311369431091</v>
      </c>
      <c r="J737" s="17">
        <v>0.25135213086513303</v>
      </c>
      <c r="K737" s="17">
        <v>0.202813479484519</v>
      </c>
      <c r="L737" s="17">
        <v>0.204189228406079</v>
      </c>
      <c r="M737" s="17"/>
      <c r="N737" s="17">
        <v>0.258653701802666</v>
      </c>
      <c r="O737" s="17">
        <v>0.23904639455091001</v>
      </c>
      <c r="P737" s="17">
        <v>0.19612266617308999</v>
      </c>
      <c r="Q737" s="17">
        <v>0.20851428715650999</v>
      </c>
      <c r="R737" s="17"/>
      <c r="S737" s="17">
        <v>0.259751759043019</v>
      </c>
      <c r="T737" s="17">
        <v>0.23102024332437199</v>
      </c>
      <c r="U737" s="17">
        <v>0.179592970751285</v>
      </c>
      <c r="V737" s="17">
        <v>0.209962501933112</v>
      </c>
      <c r="W737" s="17">
        <v>0.23011356896238599</v>
      </c>
      <c r="X737" s="17">
        <v>0.18987917570704299</v>
      </c>
      <c r="Y737" s="17">
        <v>0.276917422879012</v>
      </c>
      <c r="Z737" s="17">
        <v>0.21125357349666099</v>
      </c>
      <c r="AA737" s="17">
        <v>0.229906940090914</v>
      </c>
      <c r="AB737" s="17">
        <v>0.23538026986626101</v>
      </c>
      <c r="AC737" s="17">
        <v>0.22060496429892801</v>
      </c>
      <c r="AD737" s="17">
        <v>0.22402584557993299</v>
      </c>
      <c r="AE737" s="17"/>
      <c r="AF737" s="17">
        <v>0.16507359998367199</v>
      </c>
      <c r="AG737" s="17">
        <v>0.27394927288396698</v>
      </c>
      <c r="AH737" s="17">
        <v>0.23935927625249201</v>
      </c>
      <c r="AI737" s="17"/>
      <c r="AJ737" s="17">
        <v>0.16852486490333099</v>
      </c>
      <c r="AK737" s="17">
        <v>0.28381842493536402</v>
      </c>
      <c r="AL737" s="17">
        <v>0.31390064729885703</v>
      </c>
      <c r="AM737" s="17">
        <v>6.2574857839397396E-2</v>
      </c>
      <c r="AN737" s="17">
        <v>0.19572922563619799</v>
      </c>
      <c r="AO737" s="17"/>
      <c r="AP737" s="17">
        <v>0.188250641487514</v>
      </c>
      <c r="AQ737" s="17">
        <v>0.26932315557272501</v>
      </c>
      <c r="AR737" s="17">
        <v>0.28053066310758101</v>
      </c>
      <c r="AS737" s="17"/>
      <c r="AT737" s="17">
        <v>0.18672558766104599</v>
      </c>
      <c r="AU737" s="17">
        <v>0.23383243630610601</v>
      </c>
      <c r="AV737" s="17">
        <v>0.24732419027212299</v>
      </c>
      <c r="AW737" s="17">
        <v>0.26605178037520599</v>
      </c>
      <c r="AX737" s="17">
        <v>0.32493459875604302</v>
      </c>
      <c r="AY737" s="17"/>
      <c r="AZ737" s="17">
        <v>0.22103083717512201</v>
      </c>
      <c r="BA737" s="17">
        <v>0.26989786211925598</v>
      </c>
      <c r="BB737" s="17">
        <v>0.32039361969173502</v>
      </c>
      <c r="BC737" s="17">
        <v>0.209250010878818</v>
      </c>
      <c r="BD737" s="17">
        <v>0.19852910772204599</v>
      </c>
      <c r="BE737" s="17"/>
      <c r="BF737" s="17">
        <v>0.23180043578586701</v>
      </c>
      <c r="BG737" s="17">
        <v>0.217351700812382</v>
      </c>
      <c r="BH737" s="17">
        <v>0.220100020735743</v>
      </c>
      <c r="BI737" s="17">
        <v>0.25888951371978602</v>
      </c>
      <c r="BJ737" s="17"/>
      <c r="BK737" s="17">
        <v>0.19877842050526001</v>
      </c>
      <c r="BL737" s="17">
        <v>0.23411191488785699</v>
      </c>
      <c r="BM737" s="17">
        <v>0.21293439996197</v>
      </c>
      <c r="BN737" s="17">
        <v>0.240547127760464</v>
      </c>
      <c r="BO737" s="17">
        <v>0.238720870598469</v>
      </c>
      <c r="BP737" s="17"/>
      <c r="BQ737" s="17">
        <v>0.21721623492028899</v>
      </c>
      <c r="BR737" s="17">
        <v>0.241865685342327</v>
      </c>
      <c r="BS737" s="17"/>
      <c r="BT737" s="17">
        <v>0.21741251192167199</v>
      </c>
      <c r="BU737" s="17">
        <v>0.257953936652764</v>
      </c>
      <c r="BV737" s="17">
        <v>0.20549844543486601</v>
      </c>
      <c r="BW737" s="17">
        <v>0.220291310952866</v>
      </c>
      <c r="BX737" s="17">
        <v>0.207895476844071</v>
      </c>
      <c r="BY737" s="17">
        <v>0.32372606577961399</v>
      </c>
    </row>
    <row r="738" spans="2:77" x14ac:dyDescent="0.35">
      <c r="B738" t="s">
        <v>129</v>
      </c>
      <c r="C738" s="17">
        <v>0.20756623382300601</v>
      </c>
      <c r="D738" s="17">
        <v>0.18778989550929101</v>
      </c>
      <c r="E738" s="17">
        <v>0.227314816374352</v>
      </c>
      <c r="F738" s="17"/>
      <c r="G738" s="17">
        <v>0.18463899543697401</v>
      </c>
      <c r="H738" s="17">
        <v>0.20461102885957899</v>
      </c>
      <c r="I738" s="17">
        <v>0.19860557564661799</v>
      </c>
      <c r="J738" s="17">
        <v>0.20174172751505701</v>
      </c>
      <c r="K738" s="17">
        <v>0.19730028419708101</v>
      </c>
      <c r="L738" s="17">
        <v>0.244091214491129</v>
      </c>
      <c r="M738" s="17"/>
      <c r="N738" s="17">
        <v>0.20299880629900799</v>
      </c>
      <c r="O738" s="17">
        <v>0.23036231689591399</v>
      </c>
      <c r="P738" s="17">
        <v>0.177119080341062</v>
      </c>
      <c r="Q738" s="17">
        <v>0.218500200927008</v>
      </c>
      <c r="R738" s="17"/>
      <c r="S738" s="17">
        <v>0.18327197496683401</v>
      </c>
      <c r="T738" s="17">
        <v>0.216923333946241</v>
      </c>
      <c r="U738" s="17">
        <v>0.21126371239119701</v>
      </c>
      <c r="V738" s="17">
        <v>0.192372979871131</v>
      </c>
      <c r="W738" s="17">
        <v>0.196951377460507</v>
      </c>
      <c r="X738" s="17">
        <v>0.21708165597864901</v>
      </c>
      <c r="Y738" s="17">
        <v>0.188390119103754</v>
      </c>
      <c r="Z738" s="17">
        <v>0.209905969252387</v>
      </c>
      <c r="AA738" s="17">
        <v>0.20245868633276201</v>
      </c>
      <c r="AB738" s="17">
        <v>0.22015943319499601</v>
      </c>
      <c r="AC738" s="17">
        <v>0.26950152834218399</v>
      </c>
      <c r="AD738" s="17">
        <v>0.23840567666336701</v>
      </c>
      <c r="AE738" s="17"/>
      <c r="AF738" s="17">
        <v>0.19097243821620399</v>
      </c>
      <c r="AG738" s="17">
        <v>0.21552358050738701</v>
      </c>
      <c r="AH738" s="17">
        <v>0.225824027805859</v>
      </c>
      <c r="AI738" s="17"/>
      <c r="AJ738" s="17">
        <v>0.183407085548391</v>
      </c>
      <c r="AK738" s="17">
        <v>0.21602634681361699</v>
      </c>
      <c r="AL738" s="17">
        <v>0.247156387397959</v>
      </c>
      <c r="AM738" s="17">
        <v>0.167804529332262</v>
      </c>
      <c r="AN738" s="17">
        <v>0.25204114816311801</v>
      </c>
      <c r="AO738" s="17"/>
      <c r="AP738" s="17">
        <v>0.17843280973196499</v>
      </c>
      <c r="AQ738" s="17">
        <v>0.21515799470911001</v>
      </c>
      <c r="AR738" s="17">
        <v>0.198580763178411</v>
      </c>
      <c r="AS738" s="17"/>
      <c r="AT738" s="17">
        <v>0.23426689554694899</v>
      </c>
      <c r="AU738" s="17">
        <v>0.177808364033155</v>
      </c>
      <c r="AV738" s="17">
        <v>0.20623465380245601</v>
      </c>
      <c r="AW738" s="17">
        <v>0.18842219257318801</v>
      </c>
      <c r="AX738" s="17">
        <v>0.20490735246403299</v>
      </c>
      <c r="AY738" s="17"/>
      <c r="AZ738" s="17">
        <v>0.19505107685975001</v>
      </c>
      <c r="BA738" s="17">
        <v>0.190808377768657</v>
      </c>
      <c r="BB738" s="17">
        <v>0.224163251240102</v>
      </c>
      <c r="BC738" s="17">
        <v>0.23530851812349499</v>
      </c>
      <c r="BD738" s="17">
        <v>0.22662722793474799</v>
      </c>
      <c r="BE738" s="17"/>
      <c r="BF738" s="17">
        <v>0.20909401554971499</v>
      </c>
      <c r="BG738" s="17">
        <v>0.207128611022279</v>
      </c>
      <c r="BH738" s="17">
        <v>0.21017513583545999</v>
      </c>
      <c r="BI738" s="17">
        <v>0.20128901639959201</v>
      </c>
      <c r="BJ738" s="17"/>
      <c r="BK738" s="17">
        <v>0.11781863662002801</v>
      </c>
      <c r="BL738" s="17">
        <v>0.199475200896053</v>
      </c>
      <c r="BM738" s="17">
        <v>0.21728383608593499</v>
      </c>
      <c r="BN738" s="17">
        <v>0.212705953383379</v>
      </c>
      <c r="BO738" s="17">
        <v>0.19033146121785999</v>
      </c>
      <c r="BP738" s="17"/>
      <c r="BQ738" s="17">
        <v>0.20470734838799901</v>
      </c>
      <c r="BR738" s="17">
        <v>0.21143836271845401</v>
      </c>
      <c r="BS738" s="17"/>
      <c r="BT738" s="17">
        <v>0.21664223032788599</v>
      </c>
      <c r="BU738" s="17">
        <v>0.198571765497672</v>
      </c>
      <c r="BV738" s="17">
        <v>0.23262272188908401</v>
      </c>
      <c r="BW738" s="17">
        <v>0.18193099160305501</v>
      </c>
      <c r="BX738" s="17">
        <v>0.19218198766683101</v>
      </c>
      <c r="BY738" s="17">
        <v>0.236690891039506</v>
      </c>
    </row>
    <row r="739" spans="2:77" x14ac:dyDescent="0.35">
      <c r="B739" t="s">
        <v>333</v>
      </c>
      <c r="C739" s="17">
        <v>0.28449693309003798</v>
      </c>
      <c r="D739" s="17">
        <v>0.276113299867354</v>
      </c>
      <c r="E739" s="17">
        <v>0.293990606534834</v>
      </c>
      <c r="F739" s="17"/>
      <c r="G739" s="17">
        <v>0.302303469865848</v>
      </c>
      <c r="H739" s="17">
        <v>0.30497651748865801</v>
      </c>
      <c r="I739" s="17">
        <v>0.31334092957321802</v>
      </c>
      <c r="J739" s="17">
        <v>0.27373894909695201</v>
      </c>
      <c r="K739" s="17">
        <v>0.26212803418677499</v>
      </c>
      <c r="L739" s="17">
        <v>0.25638028470540503</v>
      </c>
      <c r="M739" s="17"/>
      <c r="N739" s="17">
        <v>0.270772599048274</v>
      </c>
      <c r="O739" s="17">
        <v>0.25844372923758202</v>
      </c>
      <c r="P739" s="17">
        <v>0.32148002119929697</v>
      </c>
      <c r="Q739" s="17">
        <v>0.291681835873216</v>
      </c>
      <c r="R739" s="17"/>
      <c r="S739" s="17">
        <v>0.27978802843019801</v>
      </c>
      <c r="T739" s="17">
        <v>0.28143015533056298</v>
      </c>
      <c r="U739" s="17">
        <v>0.311776426259738</v>
      </c>
      <c r="V739" s="17">
        <v>0.27872485909075001</v>
      </c>
      <c r="W739" s="17">
        <v>0.31777780534435301</v>
      </c>
      <c r="X739" s="17">
        <v>0.29384511153019999</v>
      </c>
      <c r="Y739" s="17">
        <v>0.26061861508368001</v>
      </c>
      <c r="Z739" s="17">
        <v>0.32657168850402601</v>
      </c>
      <c r="AA739" s="17">
        <v>0.29709129381018501</v>
      </c>
      <c r="AB739" s="17">
        <v>0.25457838669022098</v>
      </c>
      <c r="AC739" s="17">
        <v>0.26593569975859599</v>
      </c>
      <c r="AD739" s="17">
        <v>0.240583756479231</v>
      </c>
      <c r="AE739" s="17"/>
      <c r="AF739" s="17">
        <v>0.30945396934827202</v>
      </c>
      <c r="AG739" s="17">
        <v>0.255240952770239</v>
      </c>
      <c r="AH739" s="17">
        <v>0.29168385439366701</v>
      </c>
      <c r="AI739" s="17"/>
      <c r="AJ739" s="17">
        <v>0.32918645493850601</v>
      </c>
      <c r="AK739" s="17">
        <v>0.248618158465575</v>
      </c>
      <c r="AL739" s="17">
        <v>0.223539626408334</v>
      </c>
      <c r="AM739" s="17">
        <v>0.237440111155552</v>
      </c>
      <c r="AN739" s="17">
        <v>0.29980734348521898</v>
      </c>
      <c r="AO739" s="17"/>
      <c r="AP739" s="17">
        <v>0.34793750911289001</v>
      </c>
      <c r="AQ739" s="17">
        <v>0.26740002395319501</v>
      </c>
      <c r="AR739" s="17">
        <v>0.268641746248794</v>
      </c>
      <c r="AS739" s="17"/>
      <c r="AT739" s="17">
        <v>0.28477493021231698</v>
      </c>
      <c r="AU739" s="17">
        <v>0.31707591562571102</v>
      </c>
      <c r="AV739" s="17">
        <v>0.28072491595351101</v>
      </c>
      <c r="AW739" s="17">
        <v>0.278701855400247</v>
      </c>
      <c r="AX739" s="17">
        <v>0.173590512954236</v>
      </c>
      <c r="AY739" s="17"/>
      <c r="AZ739" s="17">
        <v>0.292831647097478</v>
      </c>
      <c r="BA739" s="17">
        <v>0.29457244495762103</v>
      </c>
      <c r="BB739" s="17">
        <v>0.213764014054905</v>
      </c>
      <c r="BC739" s="17">
        <v>0.27782488206273398</v>
      </c>
      <c r="BD739" s="17">
        <v>0.27389373320303601</v>
      </c>
      <c r="BE739" s="17"/>
      <c r="BF739" s="17">
        <v>0.25143180119959302</v>
      </c>
      <c r="BG739" s="17">
        <v>0.30707033192130601</v>
      </c>
      <c r="BH739" s="17">
        <v>0.27860914266831099</v>
      </c>
      <c r="BI739" s="17">
        <v>0.27093035786074798</v>
      </c>
      <c r="BJ739" s="17"/>
      <c r="BK739" s="17">
        <v>0.31332930733263897</v>
      </c>
      <c r="BL739" s="17">
        <v>0.26251523206143201</v>
      </c>
      <c r="BM739" s="17">
        <v>0.30119743371239799</v>
      </c>
      <c r="BN739" s="17">
        <v>0.28581338496015202</v>
      </c>
      <c r="BO739" s="17">
        <v>0.22719459294323999</v>
      </c>
      <c r="BP739" s="17"/>
      <c r="BQ739" s="17">
        <v>0.29789053954200501</v>
      </c>
      <c r="BR739" s="17">
        <v>0.266356377360916</v>
      </c>
      <c r="BS739" s="17"/>
      <c r="BT739" s="17">
        <v>0.26402912488986302</v>
      </c>
      <c r="BU739" s="17">
        <v>0.29599618416837498</v>
      </c>
      <c r="BV739" s="17">
        <v>0.284950003487632</v>
      </c>
      <c r="BW739" s="17">
        <v>0.317561212113386</v>
      </c>
      <c r="BX739" s="17">
        <v>0.308484823070235</v>
      </c>
      <c r="BY739" s="17">
        <v>0.21303125096077299</v>
      </c>
    </row>
    <row r="740" spans="2:77" x14ac:dyDescent="0.35">
      <c r="B740" t="s">
        <v>98</v>
      </c>
      <c r="C740" s="17">
        <v>0.19362077039042599</v>
      </c>
      <c r="D740" s="17">
        <v>0.205014850858945</v>
      </c>
      <c r="E740" s="17">
        <v>0.18372999349661701</v>
      </c>
      <c r="F740" s="17"/>
      <c r="G740" s="17">
        <v>0.16082722757050999</v>
      </c>
      <c r="H740" s="17">
        <v>0.187755863705067</v>
      </c>
      <c r="I740" s="17">
        <v>0.190769188928331</v>
      </c>
      <c r="J740" s="17">
        <v>0.18228892002727001</v>
      </c>
      <c r="K740" s="17">
        <v>0.23324806866644501</v>
      </c>
      <c r="L740" s="17">
        <v>0.20525973616775001</v>
      </c>
      <c r="M740" s="17"/>
      <c r="N740" s="17">
        <v>0.15899230967073699</v>
      </c>
      <c r="O740" s="17">
        <v>0.18366639771669099</v>
      </c>
      <c r="P740" s="17">
        <v>0.23250336608351899</v>
      </c>
      <c r="Q740" s="17">
        <v>0.20691531873217101</v>
      </c>
      <c r="R740" s="17"/>
      <c r="S740" s="17">
        <v>0.17225500203192001</v>
      </c>
      <c r="T740" s="17">
        <v>0.182518714715981</v>
      </c>
      <c r="U740" s="17">
        <v>0.22641847114038</v>
      </c>
      <c r="V740" s="17">
        <v>0.212608627143935</v>
      </c>
      <c r="W740" s="17">
        <v>0.18925158934219399</v>
      </c>
      <c r="X740" s="17">
        <v>0.21114353193340299</v>
      </c>
      <c r="Y740" s="17">
        <v>0.212317697694728</v>
      </c>
      <c r="Z740" s="17">
        <v>0.17071925503577901</v>
      </c>
      <c r="AA740" s="17">
        <v>0.18198220110949601</v>
      </c>
      <c r="AB740" s="17">
        <v>0.18068646563969201</v>
      </c>
      <c r="AC740" s="17">
        <v>0.18703079332328201</v>
      </c>
      <c r="AD740" s="17">
        <v>0.22755250498485899</v>
      </c>
      <c r="AE740" s="17"/>
      <c r="AF740" s="17">
        <v>0.274760650767437</v>
      </c>
      <c r="AG740" s="17">
        <v>0.13090005100987701</v>
      </c>
      <c r="AH740" s="17">
        <v>0.185517382689557</v>
      </c>
      <c r="AI740" s="17"/>
      <c r="AJ740" s="17">
        <v>0.25553336201875898</v>
      </c>
      <c r="AK740" s="17">
        <v>0.13889771037630599</v>
      </c>
      <c r="AL740" s="17">
        <v>9.2426595670772396E-2</v>
      </c>
      <c r="AM740" s="17">
        <v>0.446920469257582</v>
      </c>
      <c r="AN740" s="17">
        <v>0.206038310658612</v>
      </c>
      <c r="AO740" s="17"/>
      <c r="AP740" s="17">
        <v>0.21687005707926699</v>
      </c>
      <c r="AQ740" s="17">
        <v>0.14395008901731601</v>
      </c>
      <c r="AR740" s="17">
        <v>0.15226438470748199</v>
      </c>
      <c r="AS740" s="17"/>
      <c r="AT740" s="17">
        <v>0.21986907835988401</v>
      </c>
      <c r="AU740" s="17">
        <v>0.20980067792917401</v>
      </c>
      <c r="AV740" s="17">
        <v>0.16983761686858401</v>
      </c>
      <c r="AW740" s="17">
        <v>0.139899628397057</v>
      </c>
      <c r="AX740" s="17">
        <v>0.15201438779323001</v>
      </c>
      <c r="AY740" s="17"/>
      <c r="AZ740" s="17">
        <v>0.19987382775673901</v>
      </c>
      <c r="BA740" s="17">
        <v>0.170983971362489</v>
      </c>
      <c r="BB740" s="17">
        <v>0.152669237465938</v>
      </c>
      <c r="BC740" s="17">
        <v>0.197153042698473</v>
      </c>
      <c r="BD740" s="17">
        <v>0.20563920289590301</v>
      </c>
      <c r="BE740" s="17"/>
      <c r="BF740" s="17">
        <v>0.196203885908003</v>
      </c>
      <c r="BG740" s="17">
        <v>0.19584242908468</v>
      </c>
      <c r="BH740" s="17">
        <v>0.197579543326766</v>
      </c>
      <c r="BI740" s="17">
        <v>0.169804389715388</v>
      </c>
      <c r="BJ740" s="17"/>
      <c r="BK740" s="17">
        <v>0.26654684977359699</v>
      </c>
      <c r="BL740" s="17">
        <v>0.23255554415386401</v>
      </c>
      <c r="BM740" s="17">
        <v>0.18596868081319201</v>
      </c>
      <c r="BN740" s="17">
        <v>0.17743193322911999</v>
      </c>
      <c r="BO740" s="17">
        <v>0.194693769276957</v>
      </c>
      <c r="BP740" s="17"/>
      <c r="BQ740" s="17">
        <v>0.19802293062566501</v>
      </c>
      <c r="BR740" s="17">
        <v>0.18765840070588699</v>
      </c>
      <c r="BS740" s="17"/>
      <c r="BT740" s="17">
        <v>0.208235171121541</v>
      </c>
      <c r="BU740" s="17">
        <v>0.16759752397418401</v>
      </c>
      <c r="BV740" s="17">
        <v>0.22234734207889001</v>
      </c>
      <c r="BW740" s="17">
        <v>0.177178128341902</v>
      </c>
      <c r="BX740" s="17">
        <v>0.20113243433615699</v>
      </c>
      <c r="BY740" s="17">
        <v>0.16051127575065399</v>
      </c>
    </row>
    <row r="741" spans="2:77" x14ac:dyDescent="0.35">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row>
    <row r="742" spans="2:77" x14ac:dyDescent="0.35">
      <c r="B742" s="6" t="s">
        <v>343</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row>
    <row r="743" spans="2:77" x14ac:dyDescent="0.35">
      <c r="B743" s="24" t="s">
        <v>94</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row>
    <row r="744" spans="2:77" x14ac:dyDescent="0.35">
      <c r="B744" t="s">
        <v>339</v>
      </c>
      <c r="C744" s="17">
        <v>0.263240188914308</v>
      </c>
      <c r="D744" s="17">
        <v>0.242476149325145</v>
      </c>
      <c r="E744" s="17">
        <v>0.28037857976956898</v>
      </c>
      <c r="F744" s="17"/>
      <c r="G744" s="17">
        <v>0.320351915174035</v>
      </c>
      <c r="H744" s="17">
        <v>0.257703836407777</v>
      </c>
      <c r="I744" s="17">
        <v>0.23946861602758299</v>
      </c>
      <c r="J744" s="17">
        <v>0.29299719923023299</v>
      </c>
      <c r="K744" s="17">
        <v>0.27345269682568302</v>
      </c>
      <c r="L744" s="17">
        <v>0.21790881745805801</v>
      </c>
      <c r="M744" s="17"/>
      <c r="N744" s="17">
        <v>0.27186970507517999</v>
      </c>
      <c r="O744" s="17">
        <v>0.277976457681059</v>
      </c>
      <c r="P744" s="17">
        <v>0.22761851782298001</v>
      </c>
      <c r="Q744" s="17">
        <v>0.27155763250429199</v>
      </c>
      <c r="R744" s="17"/>
      <c r="S744" s="17">
        <v>0.260009676018439</v>
      </c>
      <c r="T744" s="17">
        <v>0.26843041854282201</v>
      </c>
      <c r="U744" s="17">
        <v>0.21442883653529499</v>
      </c>
      <c r="V744" s="17">
        <v>0.23758822375929201</v>
      </c>
      <c r="W744" s="17">
        <v>0.276837183320221</v>
      </c>
      <c r="X744" s="17">
        <v>0.21975194721529501</v>
      </c>
      <c r="Y744" s="17">
        <v>0.29720592876634999</v>
      </c>
      <c r="Z744" s="17">
        <v>0.277101693869518</v>
      </c>
      <c r="AA744" s="17">
        <v>0.248151768349095</v>
      </c>
      <c r="AB744" s="17">
        <v>0.30612398036343003</v>
      </c>
      <c r="AC744" s="17">
        <v>0.29992986925305298</v>
      </c>
      <c r="AD744" s="17">
        <v>0.31849994199695397</v>
      </c>
      <c r="AE744" s="17"/>
      <c r="AF744" s="17">
        <v>0.183635225437286</v>
      </c>
      <c r="AG744" s="17">
        <v>0.328049357510937</v>
      </c>
      <c r="AH744" s="17">
        <v>0.248213476384991</v>
      </c>
      <c r="AI744" s="17"/>
      <c r="AJ744" s="17">
        <v>0.140470998558726</v>
      </c>
      <c r="AK744" s="17">
        <v>0.35845509412305598</v>
      </c>
      <c r="AL744" s="17">
        <v>0.31152039555012601</v>
      </c>
      <c r="AM744" s="17">
        <v>0.10691368413598</v>
      </c>
      <c r="AN744" s="17">
        <v>0.23857823760051999</v>
      </c>
      <c r="AO744" s="17"/>
      <c r="AP744" s="17">
        <v>0.112637480966318</v>
      </c>
      <c r="AQ744" s="17">
        <v>0.34597450107292399</v>
      </c>
      <c r="AR744" s="17">
        <v>0.31198069068795697</v>
      </c>
      <c r="AS744" s="17"/>
      <c r="AT744" s="17">
        <v>0.225987927913711</v>
      </c>
      <c r="AU744" s="17">
        <v>0.256748006712402</v>
      </c>
      <c r="AV744" s="17">
        <v>0.29863779415307001</v>
      </c>
      <c r="AW744" s="17">
        <v>0.29416347362179401</v>
      </c>
      <c r="AX744" s="17">
        <v>0.38546465658969198</v>
      </c>
      <c r="AY744" s="17"/>
      <c r="AZ744" s="17">
        <v>0.27027137764975401</v>
      </c>
      <c r="BA744" s="17">
        <v>0.28573547117180897</v>
      </c>
      <c r="BB744" s="17">
        <v>0.34564155608665098</v>
      </c>
      <c r="BC744" s="17">
        <v>0.21864587340716801</v>
      </c>
      <c r="BD744" s="17">
        <v>0.25250672843150701</v>
      </c>
      <c r="BE744" s="17"/>
      <c r="BF744" s="17">
        <v>0.314109582384619</v>
      </c>
      <c r="BG744" s="17">
        <v>0.237062322545494</v>
      </c>
      <c r="BH744" s="17">
        <v>0.27397721597765501</v>
      </c>
      <c r="BI744" s="17">
        <v>0.26681858691730598</v>
      </c>
      <c r="BJ744" s="17"/>
      <c r="BK744" s="17">
        <v>0.35938156404771898</v>
      </c>
      <c r="BL744" s="17">
        <v>0.31482882063532802</v>
      </c>
      <c r="BM744" s="17">
        <v>0.26096269540181199</v>
      </c>
      <c r="BN744" s="17">
        <v>0.24097506486985401</v>
      </c>
      <c r="BO744" s="17">
        <v>0.22834253026297599</v>
      </c>
      <c r="BP744" s="17"/>
      <c r="BQ744" s="17">
        <v>0.242352627752835</v>
      </c>
      <c r="BR744" s="17">
        <v>0.29153069966315198</v>
      </c>
      <c r="BS744" s="17"/>
      <c r="BT744" s="17">
        <v>0.23175196715524901</v>
      </c>
      <c r="BU744" s="17">
        <v>0.27292005644511802</v>
      </c>
      <c r="BV744" s="17">
        <v>0.248232951597253</v>
      </c>
      <c r="BW744" s="17">
        <v>0.304795003474366</v>
      </c>
      <c r="BX744" s="17">
        <v>0.28969051954032399</v>
      </c>
      <c r="BY744" s="17">
        <v>0.30701911611369298</v>
      </c>
    </row>
    <row r="745" spans="2:77" x14ac:dyDescent="0.35">
      <c r="B745" t="s">
        <v>98</v>
      </c>
      <c r="C745" s="17">
        <v>0.186625432567427</v>
      </c>
      <c r="D745" s="17">
        <v>0.174647159671834</v>
      </c>
      <c r="E745" s="17">
        <v>0.19843131374946199</v>
      </c>
      <c r="F745" s="17"/>
      <c r="G745" s="17">
        <v>0.23376696440095901</v>
      </c>
      <c r="H745" s="17">
        <v>0.1895814781546</v>
      </c>
      <c r="I745" s="17">
        <v>0.18122151450777099</v>
      </c>
      <c r="J745" s="17">
        <v>0.18119477706769499</v>
      </c>
      <c r="K745" s="17">
        <v>0.161100302256449</v>
      </c>
      <c r="L745" s="17">
        <v>0.178690346236929</v>
      </c>
      <c r="M745" s="17"/>
      <c r="N745" s="17">
        <v>0.19401071075258799</v>
      </c>
      <c r="O745" s="17">
        <v>0.21441107391304001</v>
      </c>
      <c r="P745" s="17">
        <v>0.15761961091299201</v>
      </c>
      <c r="Q745" s="17">
        <v>0.174000199557244</v>
      </c>
      <c r="R745" s="17"/>
      <c r="S745" s="17">
        <v>0.17691352799033799</v>
      </c>
      <c r="T745" s="17">
        <v>0.21161472571232101</v>
      </c>
      <c r="U745" s="17">
        <v>0.190066607254155</v>
      </c>
      <c r="V745" s="17">
        <v>0.166792101301344</v>
      </c>
      <c r="W745" s="17">
        <v>0.18797912284044899</v>
      </c>
      <c r="X745" s="17">
        <v>0.16226769771819999</v>
      </c>
      <c r="Y745" s="17">
        <v>0.14641497749162</v>
      </c>
      <c r="Z745" s="17">
        <v>0.172527287200615</v>
      </c>
      <c r="AA745" s="17">
        <v>0.21413501991071701</v>
      </c>
      <c r="AB745" s="17">
        <v>0.194119910236183</v>
      </c>
      <c r="AC745" s="17">
        <v>0.205262578143865</v>
      </c>
      <c r="AD745" s="17">
        <v>0.215768773717947</v>
      </c>
      <c r="AE745" s="17"/>
      <c r="AF745" s="17">
        <v>0.13447097607358499</v>
      </c>
      <c r="AG745" s="17">
        <v>0.214395049389558</v>
      </c>
      <c r="AH745" s="17">
        <v>0.20362270744184499</v>
      </c>
      <c r="AI745" s="17"/>
      <c r="AJ745" s="17">
        <v>0.142687769944191</v>
      </c>
      <c r="AK745" s="17">
        <v>0.21397761455874401</v>
      </c>
      <c r="AL745" s="17">
        <v>0.24612039231975399</v>
      </c>
      <c r="AM745" s="17">
        <v>6.2123836180271202E-2</v>
      </c>
      <c r="AN745" s="17">
        <v>0.19075729938872801</v>
      </c>
      <c r="AO745" s="17"/>
      <c r="AP745" s="17">
        <v>0.138835354355343</v>
      </c>
      <c r="AQ745" s="17">
        <v>0.21380921033768299</v>
      </c>
      <c r="AR745" s="17">
        <v>0.21742638061824199</v>
      </c>
      <c r="AS745" s="17"/>
      <c r="AT745" s="17">
        <v>0.18330334727011299</v>
      </c>
      <c r="AU745" s="17">
        <v>0.189398037728126</v>
      </c>
      <c r="AV745" s="17">
        <v>0.19449557729528599</v>
      </c>
      <c r="AW745" s="17">
        <v>0.187502788983683</v>
      </c>
      <c r="AX745" s="17">
        <v>0.201458261240929</v>
      </c>
      <c r="AY745" s="17"/>
      <c r="AZ745" s="17">
        <v>0.17864003817742499</v>
      </c>
      <c r="BA745" s="17">
        <v>0.18328580255985299</v>
      </c>
      <c r="BB745" s="17">
        <v>0.24003898088735801</v>
      </c>
      <c r="BC745" s="17">
        <v>0.187445565264762</v>
      </c>
      <c r="BD745" s="17">
        <v>0.20142336109477499</v>
      </c>
      <c r="BE745" s="17"/>
      <c r="BF745" s="17">
        <v>0.17542396978924901</v>
      </c>
      <c r="BG745" s="17">
        <v>0.17964641033728601</v>
      </c>
      <c r="BH745" s="17">
        <v>0.17262758801164901</v>
      </c>
      <c r="BI745" s="17">
        <v>0.21074053729818701</v>
      </c>
      <c r="BJ745" s="17"/>
      <c r="BK745" s="17">
        <v>0.132848206848419</v>
      </c>
      <c r="BL745" s="17">
        <v>0.16865833101369199</v>
      </c>
      <c r="BM745" s="17">
        <v>0.192480341786857</v>
      </c>
      <c r="BN745" s="17">
        <v>0.20147954606926399</v>
      </c>
      <c r="BO745" s="17">
        <v>0.14648325130641901</v>
      </c>
      <c r="BP745" s="17"/>
      <c r="BQ745" s="17">
        <v>0.169762114132022</v>
      </c>
      <c r="BR745" s="17">
        <v>0.20946543230554601</v>
      </c>
      <c r="BS745" s="17"/>
      <c r="BT745" s="17">
        <v>0.17790788915938999</v>
      </c>
      <c r="BU745" s="17">
        <v>0.19471907576179201</v>
      </c>
      <c r="BV745" s="17">
        <v>0.18085205680997299</v>
      </c>
      <c r="BW745" s="17">
        <v>0.18533425424106501</v>
      </c>
      <c r="BX745" s="17">
        <v>0.18081908553811901</v>
      </c>
      <c r="BY745" s="17">
        <v>0.26414252823320999</v>
      </c>
    </row>
    <row r="746" spans="2:77" x14ac:dyDescent="0.35">
      <c r="B746" t="s">
        <v>340</v>
      </c>
      <c r="C746" s="17">
        <v>0.30595709967756701</v>
      </c>
      <c r="D746" s="17">
        <v>0.30788142081129999</v>
      </c>
      <c r="E746" s="17">
        <v>0.30556271013345698</v>
      </c>
      <c r="F746" s="17"/>
      <c r="G746" s="17">
        <v>0.24144531720826401</v>
      </c>
      <c r="H746" s="17">
        <v>0.30754307167382999</v>
      </c>
      <c r="I746" s="17">
        <v>0.33000236248063702</v>
      </c>
      <c r="J746" s="17">
        <v>0.30237294899393202</v>
      </c>
      <c r="K746" s="17">
        <v>0.28236040221766601</v>
      </c>
      <c r="L746" s="17">
        <v>0.346843884832644</v>
      </c>
      <c r="M746" s="17"/>
      <c r="N746" s="17">
        <v>0.32812299179461102</v>
      </c>
      <c r="O746" s="17">
        <v>0.28654481431693601</v>
      </c>
      <c r="P746" s="17">
        <v>0.32301950851415501</v>
      </c>
      <c r="Q746" s="17">
        <v>0.28731726270170799</v>
      </c>
      <c r="R746" s="17"/>
      <c r="S746" s="17">
        <v>0.31297406704388903</v>
      </c>
      <c r="T746" s="17">
        <v>0.30864658550672702</v>
      </c>
      <c r="U746" s="17">
        <v>0.35614439664557601</v>
      </c>
      <c r="V746" s="17">
        <v>0.32190374247077602</v>
      </c>
      <c r="W746" s="17">
        <v>0.31449867630212303</v>
      </c>
      <c r="X746" s="17">
        <v>0.33942880381064</v>
      </c>
      <c r="Y746" s="17">
        <v>0.35399412745286502</v>
      </c>
      <c r="Z746" s="17">
        <v>0.326025206077663</v>
      </c>
      <c r="AA746" s="17">
        <v>0.288695951890452</v>
      </c>
      <c r="AB746" s="17">
        <v>0.23192985041366801</v>
      </c>
      <c r="AC746" s="17">
        <v>0.21763773530420799</v>
      </c>
      <c r="AD746" s="17">
        <v>0.23662570601510999</v>
      </c>
      <c r="AE746" s="17"/>
      <c r="AF746" s="17">
        <v>0.37293215555752901</v>
      </c>
      <c r="AG746" s="17">
        <v>0.26547103718860099</v>
      </c>
      <c r="AH746" s="17">
        <v>0.29640283473212797</v>
      </c>
      <c r="AI746" s="17"/>
      <c r="AJ746" s="17">
        <v>0.42469356527765001</v>
      </c>
      <c r="AK746" s="17">
        <v>0.23608016702342899</v>
      </c>
      <c r="AL746" s="17">
        <v>0.24079863962259601</v>
      </c>
      <c r="AM746" s="17">
        <v>0.38962948431028699</v>
      </c>
      <c r="AN746" s="17">
        <v>0.29294267716492001</v>
      </c>
      <c r="AO746" s="17"/>
      <c r="AP746" s="17">
        <v>0.50530497587296597</v>
      </c>
      <c r="AQ746" s="17">
        <v>0.26038758532766199</v>
      </c>
      <c r="AR746" s="17">
        <v>0.258722908890749</v>
      </c>
      <c r="AS746" s="17"/>
      <c r="AT746" s="17">
        <v>0.31820417451559502</v>
      </c>
      <c r="AU746" s="17">
        <v>0.31815522814965702</v>
      </c>
      <c r="AV746" s="17">
        <v>0.27365771456587501</v>
      </c>
      <c r="AW746" s="17">
        <v>0.320907438451073</v>
      </c>
      <c r="AX746" s="17">
        <v>0.14176705513843901</v>
      </c>
      <c r="AY746" s="17"/>
      <c r="AZ746" s="17">
        <v>0.30301526946863</v>
      </c>
      <c r="BA746" s="17">
        <v>0.31162359539135698</v>
      </c>
      <c r="BB746" s="17">
        <v>0.23425712969692999</v>
      </c>
      <c r="BC746" s="17">
        <v>0.34428693650574299</v>
      </c>
      <c r="BD746" s="17">
        <v>0.27419267711079598</v>
      </c>
      <c r="BE746" s="17"/>
      <c r="BF746" s="17">
        <v>0.26739954712105402</v>
      </c>
      <c r="BG746" s="17">
        <v>0.339891319437921</v>
      </c>
      <c r="BH746" s="17">
        <v>0.31590931514473403</v>
      </c>
      <c r="BI746" s="17">
        <v>0.27688744348287397</v>
      </c>
      <c r="BJ746" s="17"/>
      <c r="BK746" s="17">
        <v>0.263673243262872</v>
      </c>
      <c r="BL746" s="17">
        <v>0.233045595567338</v>
      </c>
      <c r="BM746" s="17">
        <v>0.31906787930184</v>
      </c>
      <c r="BN746" s="17">
        <v>0.32509136810256001</v>
      </c>
      <c r="BO746" s="17">
        <v>0.32320132410304298</v>
      </c>
      <c r="BP746" s="17"/>
      <c r="BQ746" s="17">
        <v>0.32985581878002901</v>
      </c>
      <c r="BR746" s="17">
        <v>0.27358821925035598</v>
      </c>
      <c r="BS746" s="17"/>
      <c r="BT746" s="17">
        <v>0.32644947131443702</v>
      </c>
      <c r="BU746" s="17">
        <v>0.30262043795399601</v>
      </c>
      <c r="BV746" s="17">
        <v>0.29538768951254002</v>
      </c>
      <c r="BW746" s="17">
        <v>0.278201944267854</v>
      </c>
      <c r="BX746" s="17">
        <v>0.31118106526979999</v>
      </c>
      <c r="BY746" s="17">
        <v>0.19299241247683099</v>
      </c>
    </row>
    <row r="747" spans="2:77" x14ac:dyDescent="0.35">
      <c r="B747" t="s">
        <v>341</v>
      </c>
      <c r="C747" s="17">
        <v>7.4866484613098999E-2</v>
      </c>
      <c r="D747" s="17">
        <v>9.5904784919762495E-2</v>
      </c>
      <c r="E747" s="17">
        <v>5.4785896327095601E-2</v>
      </c>
      <c r="F747" s="17"/>
      <c r="G747" s="17">
        <v>8.2086425155018197E-2</v>
      </c>
      <c r="H747" s="17">
        <v>9.4727444707887798E-2</v>
      </c>
      <c r="I747" s="17">
        <v>8.0938351371237602E-2</v>
      </c>
      <c r="J747" s="17">
        <v>6.0262976365288101E-2</v>
      </c>
      <c r="K747" s="17">
        <v>7.4291060300421596E-2</v>
      </c>
      <c r="L747" s="17">
        <v>6.1315869508014299E-2</v>
      </c>
      <c r="M747" s="17"/>
      <c r="N747" s="17">
        <v>7.7833042337839303E-2</v>
      </c>
      <c r="O747" s="17">
        <v>6.38668515698496E-2</v>
      </c>
      <c r="P747" s="17">
        <v>9.5750722357475698E-2</v>
      </c>
      <c r="Q747" s="17">
        <v>6.5766874146383297E-2</v>
      </c>
      <c r="R747" s="17"/>
      <c r="S747" s="17">
        <v>8.4202233983027799E-2</v>
      </c>
      <c r="T747" s="17">
        <v>4.9001122713507803E-2</v>
      </c>
      <c r="U747" s="17">
        <v>7.7698326464012396E-2</v>
      </c>
      <c r="V747" s="17">
        <v>9.2753909936262799E-2</v>
      </c>
      <c r="W747" s="17">
        <v>9.0191578136685102E-2</v>
      </c>
      <c r="X747" s="17">
        <v>0.100701117312574</v>
      </c>
      <c r="Y747" s="17">
        <v>4.1057771711534199E-2</v>
      </c>
      <c r="Z747" s="17">
        <v>7.4362522752595195E-2</v>
      </c>
      <c r="AA747" s="17">
        <v>5.81790562827567E-2</v>
      </c>
      <c r="AB747" s="17">
        <v>0.10191808125120801</v>
      </c>
      <c r="AC747" s="17">
        <v>7.2107612034093202E-2</v>
      </c>
      <c r="AD747" s="17">
        <v>4.4167770106363899E-2</v>
      </c>
      <c r="AE747" s="17"/>
      <c r="AF747" s="17">
        <v>9.2155949328331405E-2</v>
      </c>
      <c r="AG747" s="17">
        <v>6.7719076032339107E-2</v>
      </c>
      <c r="AH747" s="17">
        <v>4.7201006033746599E-2</v>
      </c>
      <c r="AI747" s="17"/>
      <c r="AJ747" s="17">
        <v>9.0642520070813595E-2</v>
      </c>
      <c r="AK747" s="17">
        <v>7.2193867214549096E-2</v>
      </c>
      <c r="AL747" s="17">
        <v>0.115120715602836</v>
      </c>
      <c r="AM747" s="17">
        <v>6.5449735730169406E-2</v>
      </c>
      <c r="AN747" s="17">
        <v>4.9878589442842902E-2</v>
      </c>
      <c r="AO747" s="17"/>
      <c r="AP747" s="17">
        <v>9.6544981334011098E-2</v>
      </c>
      <c r="AQ747" s="17">
        <v>7.0436487723996397E-2</v>
      </c>
      <c r="AR747" s="17">
        <v>0.112654862864133</v>
      </c>
      <c r="AS747" s="17"/>
      <c r="AT747" s="17">
        <v>6.8141184542989799E-2</v>
      </c>
      <c r="AU747" s="17">
        <v>7.46402247970024E-2</v>
      </c>
      <c r="AV747" s="17">
        <v>8.1296370051215094E-2</v>
      </c>
      <c r="AW747" s="17">
        <v>7.2659392517933505E-2</v>
      </c>
      <c r="AX747" s="17">
        <v>9.3554540100853095E-2</v>
      </c>
      <c r="AY747" s="17"/>
      <c r="AZ747" s="17">
        <v>8.3852559023251394E-2</v>
      </c>
      <c r="BA747" s="17">
        <v>7.50049588437883E-2</v>
      </c>
      <c r="BB747" s="17">
        <v>5.9045808566992403E-2</v>
      </c>
      <c r="BC747" s="17">
        <v>7.0505890823645501E-2</v>
      </c>
      <c r="BD747" s="17">
        <v>5.5619393122775397E-2</v>
      </c>
      <c r="BE747" s="17"/>
      <c r="BF747" s="17">
        <v>5.5183007337422103E-2</v>
      </c>
      <c r="BG747" s="17">
        <v>7.4246753334638399E-2</v>
      </c>
      <c r="BH747" s="17">
        <v>9.0058125195226102E-2</v>
      </c>
      <c r="BI747" s="17">
        <v>8.8633964061981402E-2</v>
      </c>
      <c r="BJ747" s="17"/>
      <c r="BK747" s="17">
        <v>3.4716556537645098E-2</v>
      </c>
      <c r="BL747" s="17">
        <v>8.82411696280785E-2</v>
      </c>
      <c r="BM747" s="17">
        <v>6.3023516035135604E-2</v>
      </c>
      <c r="BN747" s="17">
        <v>8.5665828780182196E-2</v>
      </c>
      <c r="BO747" s="17">
        <v>7.0895903993592094E-2</v>
      </c>
      <c r="BP747" s="17"/>
      <c r="BQ747" s="17">
        <v>7.93713329634715E-2</v>
      </c>
      <c r="BR747" s="17">
        <v>6.8765032189194705E-2</v>
      </c>
      <c r="BS747" s="17"/>
      <c r="BT747" s="17">
        <v>7.9340183269399595E-2</v>
      </c>
      <c r="BU747" s="17">
        <v>8.3268991668399697E-2</v>
      </c>
      <c r="BV747" s="17">
        <v>5.7484314194136299E-2</v>
      </c>
      <c r="BW747" s="17">
        <v>7.94095411145746E-2</v>
      </c>
      <c r="BX747" s="17">
        <v>6.9055031297065195E-2</v>
      </c>
      <c r="BY747" s="17">
        <v>3.3951697895337703E-2</v>
      </c>
    </row>
    <row r="748" spans="2:77" x14ac:dyDescent="0.35">
      <c r="B748" t="s">
        <v>342</v>
      </c>
      <c r="C748" s="17">
        <v>9.3501851425472293E-2</v>
      </c>
      <c r="D748" s="17">
        <v>0.121075819227756</v>
      </c>
      <c r="E748" s="17">
        <v>6.71533820763318E-2</v>
      </c>
      <c r="F748" s="17"/>
      <c r="G748" s="17">
        <v>6.7417229992470795E-2</v>
      </c>
      <c r="H748" s="17">
        <v>8.63495618746766E-2</v>
      </c>
      <c r="I748" s="17">
        <v>8.5845118927396893E-2</v>
      </c>
      <c r="J748" s="17">
        <v>8.2642627050187795E-2</v>
      </c>
      <c r="K748" s="17">
        <v>0.12679881547750901</v>
      </c>
      <c r="L748" s="17">
        <v>0.10945500154089099</v>
      </c>
      <c r="M748" s="17"/>
      <c r="N748" s="17">
        <v>8.8153230067832697E-2</v>
      </c>
      <c r="O748" s="17">
        <v>7.9211849954438099E-2</v>
      </c>
      <c r="P748" s="17">
        <v>0.120372584969782</v>
      </c>
      <c r="Q748" s="17">
        <v>8.88289985768487E-2</v>
      </c>
      <c r="R748" s="17"/>
      <c r="S748" s="17">
        <v>8.8923220159456307E-2</v>
      </c>
      <c r="T748" s="17">
        <v>8.7545315363530204E-2</v>
      </c>
      <c r="U748" s="17">
        <v>8.9062641591529698E-2</v>
      </c>
      <c r="V748" s="17">
        <v>0.11440247550583001</v>
      </c>
      <c r="W748" s="17">
        <v>8.6853760229049295E-2</v>
      </c>
      <c r="X748" s="17">
        <v>9.8652368534738494E-2</v>
      </c>
      <c r="Y748" s="17">
        <v>7.7986840483401307E-2</v>
      </c>
      <c r="Z748" s="17">
        <v>9.6987995257812307E-2</v>
      </c>
      <c r="AA748" s="17">
        <v>0.10456083000345</v>
      </c>
      <c r="AB748" s="17">
        <v>8.5966134658286605E-2</v>
      </c>
      <c r="AC748" s="17">
        <v>0.11084436324982599</v>
      </c>
      <c r="AD748" s="17">
        <v>7.9810688976965E-2</v>
      </c>
      <c r="AE748" s="17"/>
      <c r="AF748" s="17">
        <v>0.14766698754034599</v>
      </c>
      <c r="AG748" s="17">
        <v>6.1562315771231599E-2</v>
      </c>
      <c r="AH748" s="17">
        <v>6.7185118162171306E-2</v>
      </c>
      <c r="AI748" s="17"/>
      <c r="AJ748" s="17">
        <v>0.141728917933228</v>
      </c>
      <c r="AK748" s="17">
        <v>5.84840492135002E-2</v>
      </c>
      <c r="AL748" s="17">
        <v>4.5399320197299399E-2</v>
      </c>
      <c r="AM748" s="17">
        <v>0.27688142489654799</v>
      </c>
      <c r="AN748" s="17">
        <v>8.4118160809549994E-2</v>
      </c>
      <c r="AO748" s="17"/>
      <c r="AP748" s="17">
        <v>0.105657589775839</v>
      </c>
      <c r="AQ748" s="17">
        <v>5.48358603661089E-2</v>
      </c>
      <c r="AR748" s="17">
        <v>5.5055454228820001E-2</v>
      </c>
      <c r="AS748" s="17"/>
      <c r="AT748" s="17">
        <v>0.104016261842355</v>
      </c>
      <c r="AU748" s="17">
        <v>8.3545826282192995E-2</v>
      </c>
      <c r="AV748" s="17">
        <v>9.2865044815519604E-2</v>
      </c>
      <c r="AW748" s="17">
        <v>8.5556574730388593E-2</v>
      </c>
      <c r="AX748" s="17">
        <v>0.11949849632642499</v>
      </c>
      <c r="AY748" s="17"/>
      <c r="AZ748" s="17">
        <v>0.10425111252685</v>
      </c>
      <c r="BA748" s="17">
        <v>6.3748800601980696E-2</v>
      </c>
      <c r="BB748" s="17">
        <v>3.2902266223025403E-2</v>
      </c>
      <c r="BC748" s="17">
        <v>9.77361928588273E-2</v>
      </c>
      <c r="BD748" s="17">
        <v>0.106951630076888</v>
      </c>
      <c r="BE748" s="17"/>
      <c r="BF748" s="17">
        <v>9.0222827185936799E-2</v>
      </c>
      <c r="BG748" s="17">
        <v>9.2236505757755494E-2</v>
      </c>
      <c r="BH748" s="17">
        <v>8.2757752648128804E-2</v>
      </c>
      <c r="BI748" s="17">
        <v>0.112568480227117</v>
      </c>
      <c r="BJ748" s="17"/>
      <c r="BK748" s="17">
        <v>0.11015256947497</v>
      </c>
      <c r="BL748" s="17">
        <v>9.7278581110877005E-2</v>
      </c>
      <c r="BM748" s="17">
        <v>8.1181494577608496E-2</v>
      </c>
      <c r="BN748" s="17">
        <v>8.4553901520337593E-2</v>
      </c>
      <c r="BO748" s="17">
        <v>0.185792769519915</v>
      </c>
      <c r="BP748" s="17"/>
      <c r="BQ748" s="17">
        <v>0.10199843636075399</v>
      </c>
      <c r="BR748" s="17">
        <v>8.1993914927677505E-2</v>
      </c>
      <c r="BS748" s="17"/>
      <c r="BT748" s="17">
        <v>0.114763139733179</v>
      </c>
      <c r="BU748" s="17">
        <v>8.0519988853779506E-2</v>
      </c>
      <c r="BV748" s="17">
        <v>8.6230502252270802E-2</v>
      </c>
      <c r="BW748" s="17">
        <v>7.5992324270926004E-2</v>
      </c>
      <c r="BX748" s="17">
        <v>7.9069229258338994E-2</v>
      </c>
      <c r="BY748" s="17">
        <v>9.7853477383525497E-2</v>
      </c>
    </row>
    <row r="749" spans="2:77" x14ac:dyDescent="0.35">
      <c r="B749" t="s">
        <v>145</v>
      </c>
      <c r="C749" s="17">
        <v>7.5808942802126106E-2</v>
      </c>
      <c r="D749" s="17">
        <v>5.8014666044202398E-2</v>
      </c>
      <c r="E749" s="17">
        <v>9.3688117944084007E-2</v>
      </c>
      <c r="F749" s="17"/>
      <c r="G749" s="17">
        <v>5.49321480692537E-2</v>
      </c>
      <c r="H749" s="17">
        <v>6.4094607181229599E-2</v>
      </c>
      <c r="I749" s="17">
        <v>8.2524036685373905E-2</v>
      </c>
      <c r="J749" s="17">
        <v>8.0529471292663399E-2</v>
      </c>
      <c r="K749" s="17">
        <v>8.1996722922271795E-2</v>
      </c>
      <c r="L749" s="17">
        <v>8.5786080423464001E-2</v>
      </c>
      <c r="M749" s="17"/>
      <c r="N749" s="17">
        <v>4.0010319971948399E-2</v>
      </c>
      <c r="O749" s="17">
        <v>7.7988952564677402E-2</v>
      </c>
      <c r="P749" s="17">
        <v>7.56190554226151E-2</v>
      </c>
      <c r="Q749" s="17">
        <v>0.112529032513523</v>
      </c>
      <c r="R749" s="17"/>
      <c r="S749" s="17">
        <v>7.6977274804850407E-2</v>
      </c>
      <c r="T749" s="17">
        <v>7.4761832161093306E-2</v>
      </c>
      <c r="U749" s="17">
        <v>7.2599191509432198E-2</v>
      </c>
      <c r="V749" s="17">
        <v>6.6559547026495497E-2</v>
      </c>
      <c r="W749" s="17">
        <v>4.3639679171472399E-2</v>
      </c>
      <c r="X749" s="17">
        <v>7.9198065408553606E-2</v>
      </c>
      <c r="Y749" s="17">
        <v>8.3340354094229102E-2</v>
      </c>
      <c r="Z749" s="17">
        <v>5.2995294841795902E-2</v>
      </c>
      <c r="AA749" s="17">
        <v>8.6277373563529297E-2</v>
      </c>
      <c r="AB749" s="17">
        <v>7.9942043077224606E-2</v>
      </c>
      <c r="AC749" s="17">
        <v>9.4217842014954201E-2</v>
      </c>
      <c r="AD749" s="17">
        <v>0.10512711918666</v>
      </c>
      <c r="AE749" s="17"/>
      <c r="AF749" s="17">
        <v>6.9138706062922106E-2</v>
      </c>
      <c r="AG749" s="17">
        <v>6.2803164107333401E-2</v>
      </c>
      <c r="AH749" s="17">
        <v>0.137374857245118</v>
      </c>
      <c r="AI749" s="17"/>
      <c r="AJ749" s="17">
        <v>5.97762282153914E-2</v>
      </c>
      <c r="AK749" s="17">
        <v>6.0809207866720498E-2</v>
      </c>
      <c r="AL749" s="17">
        <v>4.1040536707388102E-2</v>
      </c>
      <c r="AM749" s="17">
        <v>9.9001834746744594E-2</v>
      </c>
      <c r="AN749" s="17">
        <v>0.14372503559343799</v>
      </c>
      <c r="AO749" s="17"/>
      <c r="AP749" s="17">
        <v>4.1019617695522301E-2</v>
      </c>
      <c r="AQ749" s="17">
        <v>5.4556355171625499E-2</v>
      </c>
      <c r="AR749" s="17">
        <v>4.4159702710099398E-2</v>
      </c>
      <c r="AS749" s="17"/>
      <c r="AT749" s="17">
        <v>0.100347103915237</v>
      </c>
      <c r="AU749" s="17">
        <v>7.7512676330619201E-2</v>
      </c>
      <c r="AV749" s="17">
        <v>5.90474991190333E-2</v>
      </c>
      <c r="AW749" s="17">
        <v>3.9210331695127998E-2</v>
      </c>
      <c r="AX749" s="17">
        <v>5.8256990603661102E-2</v>
      </c>
      <c r="AY749" s="17"/>
      <c r="AZ749" s="17">
        <v>5.9969643154088599E-2</v>
      </c>
      <c r="BA749" s="17">
        <v>8.0601371431211905E-2</v>
      </c>
      <c r="BB749" s="17">
        <v>8.8114258539043894E-2</v>
      </c>
      <c r="BC749" s="17">
        <v>8.1379541139855002E-2</v>
      </c>
      <c r="BD749" s="17">
        <v>0.109306210163259</v>
      </c>
      <c r="BE749" s="17"/>
      <c r="BF749" s="17">
        <v>9.7661066181719394E-2</v>
      </c>
      <c r="BG749" s="17">
        <v>7.6916688586905396E-2</v>
      </c>
      <c r="BH749" s="17">
        <v>6.4670003022607503E-2</v>
      </c>
      <c r="BI749" s="17">
        <v>4.4350988012534003E-2</v>
      </c>
      <c r="BJ749" s="17"/>
      <c r="BK749" s="17">
        <v>9.9227859828375994E-2</v>
      </c>
      <c r="BL749" s="17">
        <v>9.7947502044685997E-2</v>
      </c>
      <c r="BM749" s="17">
        <v>8.3284072896747205E-2</v>
      </c>
      <c r="BN749" s="17">
        <v>6.2234290657801998E-2</v>
      </c>
      <c r="BO749" s="17">
        <v>4.5284220814055101E-2</v>
      </c>
      <c r="BP749" s="17"/>
      <c r="BQ749" s="17">
        <v>7.6659670010888803E-2</v>
      </c>
      <c r="BR749" s="17">
        <v>7.4656701664073705E-2</v>
      </c>
      <c r="BS749" s="17"/>
      <c r="BT749" s="17">
        <v>6.9787349368345297E-2</v>
      </c>
      <c r="BU749" s="17">
        <v>6.5951449316915003E-2</v>
      </c>
      <c r="BV749" s="17">
        <v>0.131812485633827</v>
      </c>
      <c r="BW749" s="17">
        <v>7.6266932631215006E-2</v>
      </c>
      <c r="BX749" s="17">
        <v>7.0185069096352901E-2</v>
      </c>
      <c r="BY749" s="17">
        <v>0.104040767897404</v>
      </c>
    </row>
    <row r="750" spans="2:77" x14ac:dyDescent="0.35">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row>
    <row r="751" spans="2:77" x14ac:dyDescent="0.35">
      <c r="B751" s="6" t="s">
        <v>287</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row>
    <row r="752" spans="2:77" x14ac:dyDescent="0.35">
      <c r="B752" s="24" t="s">
        <v>94</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row>
    <row r="753" spans="2:77" x14ac:dyDescent="0.35">
      <c r="B753" t="s">
        <v>344</v>
      </c>
      <c r="C753" s="17">
        <v>0.37409083654835601</v>
      </c>
      <c r="D753" s="17">
        <v>0.37282221219688</v>
      </c>
      <c r="E753" s="17">
        <v>0.37580054798107798</v>
      </c>
      <c r="F753" s="17"/>
      <c r="G753" s="17">
        <v>0.27166290427679102</v>
      </c>
      <c r="H753" s="17">
        <v>0.304274755135717</v>
      </c>
      <c r="I753" s="17">
        <v>0.35079712303899901</v>
      </c>
      <c r="J753" s="17">
        <v>0.40123592730922403</v>
      </c>
      <c r="K753" s="17">
        <v>0.46982654916781202</v>
      </c>
      <c r="L753" s="17">
        <v>0.43167041175953202</v>
      </c>
      <c r="M753" s="17"/>
      <c r="N753" s="17">
        <v>0.36356958942546502</v>
      </c>
      <c r="O753" s="17">
        <v>0.384752707501683</v>
      </c>
      <c r="P753" s="17">
        <v>0.36570552401379502</v>
      </c>
      <c r="Q753" s="17">
        <v>0.38317410948698699</v>
      </c>
      <c r="R753" s="17"/>
      <c r="S753" s="17">
        <v>0.27486473649723497</v>
      </c>
      <c r="T753" s="17">
        <v>0.37887535006753698</v>
      </c>
      <c r="U753" s="17">
        <v>0.41401129271343601</v>
      </c>
      <c r="V753" s="17">
        <v>0.40646734840430199</v>
      </c>
      <c r="W753" s="17">
        <v>0.356780061421549</v>
      </c>
      <c r="X753" s="17">
        <v>0.34285651944358803</v>
      </c>
      <c r="Y753" s="17">
        <v>0.41926630309581198</v>
      </c>
      <c r="Z753" s="17">
        <v>0.41733524650581399</v>
      </c>
      <c r="AA753" s="17">
        <v>0.33128533448748598</v>
      </c>
      <c r="AB753" s="17">
        <v>0.43842520221443698</v>
      </c>
      <c r="AC753" s="17">
        <v>0.39181856338108201</v>
      </c>
      <c r="AD753" s="17">
        <v>0.50324950398482404</v>
      </c>
      <c r="AE753" s="17"/>
      <c r="AF753" s="17">
        <v>0.41262618280433699</v>
      </c>
      <c r="AG753" s="17">
        <v>0.382394833946408</v>
      </c>
      <c r="AH753" s="17">
        <v>0.30903329898112097</v>
      </c>
      <c r="AI753" s="17"/>
      <c r="AJ753" s="17">
        <v>0.39897344712776101</v>
      </c>
      <c r="AK753" s="17">
        <v>0.36347152239755698</v>
      </c>
      <c r="AL753" s="17">
        <v>0.33076562014514499</v>
      </c>
      <c r="AM753" s="17">
        <v>0.416073346039954</v>
      </c>
      <c r="AN753" s="17">
        <v>0.32945940362179799</v>
      </c>
      <c r="AO753" s="17"/>
      <c r="AP753" s="17">
        <v>0.33636684112607201</v>
      </c>
      <c r="AQ753" s="17">
        <v>0.34796045492694999</v>
      </c>
      <c r="AR753" s="17">
        <v>0.34004429413228798</v>
      </c>
      <c r="AS753" s="17"/>
      <c r="AT753" s="17">
        <v>0.37268078476288202</v>
      </c>
      <c r="AU753" s="17">
        <v>0.36135242359535702</v>
      </c>
      <c r="AV753" s="17">
        <v>0.38260120064626602</v>
      </c>
      <c r="AW753" s="17">
        <v>0.34663620386740401</v>
      </c>
      <c r="AX753" s="17">
        <v>0.34815286399940298</v>
      </c>
      <c r="AY753" s="17"/>
      <c r="AZ753" s="17">
        <v>0.36753400533146302</v>
      </c>
      <c r="BA753" s="17">
        <v>0.362474169954416</v>
      </c>
      <c r="BB753" s="17">
        <v>0.26891183301432697</v>
      </c>
      <c r="BC753" s="17">
        <v>0.437755731312365</v>
      </c>
      <c r="BD753" s="17">
        <v>0.34674123668798601</v>
      </c>
      <c r="BE753" s="17"/>
      <c r="BF753" s="17">
        <v>0.36903881988298098</v>
      </c>
      <c r="BG753" s="17">
        <v>0.37375774570888998</v>
      </c>
      <c r="BH753" s="17">
        <v>0.38317401156076297</v>
      </c>
      <c r="BI753" s="17">
        <v>0.38508418656446303</v>
      </c>
      <c r="BJ753" s="17"/>
      <c r="BK753" s="17">
        <v>0.45044185718783902</v>
      </c>
      <c r="BL753" s="17">
        <v>0.37895808643123002</v>
      </c>
      <c r="BM753" s="17">
        <v>0.37542791499457101</v>
      </c>
      <c r="BN753" s="17">
        <v>0.35849847548727498</v>
      </c>
      <c r="BO753" s="17">
        <v>0.39947943106276501</v>
      </c>
      <c r="BP753" s="17"/>
      <c r="BQ753" s="17">
        <v>0.38562955595795501</v>
      </c>
      <c r="BR753" s="17">
        <v>0.35846257516534502</v>
      </c>
      <c r="BS753" s="17"/>
      <c r="BT753" s="17">
        <v>0.42192974457777299</v>
      </c>
      <c r="BU753" s="17">
        <v>0.382519635513075</v>
      </c>
      <c r="BV753" s="17">
        <v>0.33506022744617298</v>
      </c>
      <c r="BW753" s="17">
        <v>0.31552297212692898</v>
      </c>
      <c r="BX753" s="17">
        <v>0.326630991411762</v>
      </c>
      <c r="BY753" s="17">
        <v>0.33211415677676498</v>
      </c>
    </row>
    <row r="754" spans="2:77" x14ac:dyDescent="0.35">
      <c r="B754" t="s">
        <v>345</v>
      </c>
      <c r="C754" s="17">
        <v>0.40238547453989898</v>
      </c>
      <c r="D754" s="17">
        <v>0.40618202384892899</v>
      </c>
      <c r="E754" s="17">
        <v>0.39766326768435001</v>
      </c>
      <c r="F754" s="17"/>
      <c r="G754" s="17">
        <v>0.432986920558112</v>
      </c>
      <c r="H754" s="17">
        <v>0.39263456111537598</v>
      </c>
      <c r="I754" s="17">
        <v>0.40499410268728098</v>
      </c>
      <c r="J754" s="17">
        <v>0.40140478336575602</v>
      </c>
      <c r="K754" s="17">
        <v>0.35826119840395498</v>
      </c>
      <c r="L754" s="17">
        <v>0.41807859369420902</v>
      </c>
      <c r="M754" s="17"/>
      <c r="N754" s="17">
        <v>0.41997120516807102</v>
      </c>
      <c r="O754" s="17">
        <v>0.405110476066321</v>
      </c>
      <c r="P754" s="17">
        <v>0.405502071936436</v>
      </c>
      <c r="Q754" s="17">
        <v>0.37627027517260703</v>
      </c>
      <c r="R754" s="17"/>
      <c r="S754" s="17">
        <v>0.40951789230198499</v>
      </c>
      <c r="T754" s="17">
        <v>0.40875567494187798</v>
      </c>
      <c r="U754" s="17">
        <v>0.35539824236935202</v>
      </c>
      <c r="V754" s="17">
        <v>0.40331567741976299</v>
      </c>
      <c r="W754" s="17">
        <v>0.45848674192821398</v>
      </c>
      <c r="X754" s="17">
        <v>0.40727824758727399</v>
      </c>
      <c r="Y754" s="17">
        <v>0.37786825074172298</v>
      </c>
      <c r="Z754" s="17">
        <v>0.41779063642741798</v>
      </c>
      <c r="AA754" s="17">
        <v>0.44488995273126403</v>
      </c>
      <c r="AB754" s="17">
        <v>0.36470580675035202</v>
      </c>
      <c r="AC754" s="17">
        <v>0.42492727517350898</v>
      </c>
      <c r="AD754" s="17">
        <v>0.28279281278117002</v>
      </c>
      <c r="AE754" s="17"/>
      <c r="AF754" s="17">
        <v>0.38966070770023697</v>
      </c>
      <c r="AG754" s="17">
        <v>0.41942784428749602</v>
      </c>
      <c r="AH754" s="17">
        <v>0.35615102580291602</v>
      </c>
      <c r="AI754" s="17"/>
      <c r="AJ754" s="17">
        <v>0.407488452556171</v>
      </c>
      <c r="AK754" s="17">
        <v>0.40822400564939698</v>
      </c>
      <c r="AL754" s="17">
        <v>0.47931877820081997</v>
      </c>
      <c r="AM754" s="17">
        <v>0.28788219616744698</v>
      </c>
      <c r="AN754" s="17">
        <v>0.366108296301286</v>
      </c>
      <c r="AO754" s="17"/>
      <c r="AP754" s="17">
        <v>0.43127147236172197</v>
      </c>
      <c r="AQ754" s="17">
        <v>0.43552544999543302</v>
      </c>
      <c r="AR754" s="17">
        <v>0.45629802258889501</v>
      </c>
      <c r="AS754" s="17"/>
      <c r="AT754" s="17">
        <v>0.40361756551300998</v>
      </c>
      <c r="AU754" s="17">
        <v>0.42460140165549798</v>
      </c>
      <c r="AV754" s="17">
        <v>0.40572109463379102</v>
      </c>
      <c r="AW754" s="17">
        <v>0.389632236276724</v>
      </c>
      <c r="AX754" s="17">
        <v>0.445705929469496</v>
      </c>
      <c r="AY754" s="17"/>
      <c r="AZ754" s="17">
        <v>0.38972484495453602</v>
      </c>
      <c r="BA754" s="17">
        <v>0.40640047830930598</v>
      </c>
      <c r="BB754" s="17">
        <v>0.43260677894944699</v>
      </c>
      <c r="BC754" s="17">
        <v>0.42231024936025902</v>
      </c>
      <c r="BD754" s="17">
        <v>0.40183032226387499</v>
      </c>
      <c r="BE754" s="17"/>
      <c r="BF754" s="17">
        <v>0.379301030034561</v>
      </c>
      <c r="BG754" s="17">
        <v>0.403694695305785</v>
      </c>
      <c r="BH754" s="17">
        <v>0.41501651069911999</v>
      </c>
      <c r="BI754" s="17">
        <v>0.41182595957486201</v>
      </c>
      <c r="BJ754" s="17"/>
      <c r="BK754" s="17">
        <v>0.29825256162828101</v>
      </c>
      <c r="BL754" s="17">
        <v>0.38208320442133797</v>
      </c>
      <c r="BM754" s="17">
        <v>0.39958721295273503</v>
      </c>
      <c r="BN754" s="17">
        <v>0.44224369701041299</v>
      </c>
      <c r="BO754" s="17">
        <v>0.31039704252882699</v>
      </c>
      <c r="BP754" s="17"/>
      <c r="BQ754" s="17">
        <v>0.39333021841208499</v>
      </c>
      <c r="BR754" s="17">
        <v>0.414650085943646</v>
      </c>
      <c r="BS754" s="17"/>
      <c r="BT754" s="17">
        <v>0.394622704525462</v>
      </c>
      <c r="BU754" s="17">
        <v>0.41865639892607498</v>
      </c>
      <c r="BV754" s="17">
        <v>0.36605686692605999</v>
      </c>
      <c r="BW754" s="17">
        <v>0.44054817910748201</v>
      </c>
      <c r="BX754" s="17">
        <v>0.393570330401317</v>
      </c>
      <c r="BY754" s="17">
        <v>0.37010724396907602</v>
      </c>
    </row>
    <row r="755" spans="2:77" x14ac:dyDescent="0.35">
      <c r="B755" t="s">
        <v>346</v>
      </c>
      <c r="C755" s="17">
        <v>8.8891594845910901E-2</v>
      </c>
      <c r="D755" s="17">
        <v>0.108002998921432</v>
      </c>
      <c r="E755" s="17">
        <v>7.0784506216921506E-2</v>
      </c>
      <c r="F755" s="17"/>
      <c r="G755" s="17">
        <v>0.13236300661790701</v>
      </c>
      <c r="H755" s="17">
        <v>0.12789869134083701</v>
      </c>
      <c r="I755" s="17">
        <v>9.4046841349670701E-2</v>
      </c>
      <c r="J755" s="17">
        <v>7.3439236973237801E-2</v>
      </c>
      <c r="K755" s="17">
        <v>6.7307372484368994E-2</v>
      </c>
      <c r="L755" s="17">
        <v>5.1160364216444799E-2</v>
      </c>
      <c r="M755" s="17"/>
      <c r="N755" s="17">
        <v>0.11505574700410499</v>
      </c>
      <c r="O755" s="17">
        <v>6.8112214474437202E-2</v>
      </c>
      <c r="P755" s="17">
        <v>9.7242918349241203E-2</v>
      </c>
      <c r="Q755" s="17">
        <v>7.6128393438781902E-2</v>
      </c>
      <c r="R755" s="17"/>
      <c r="S755" s="17">
        <v>0.16404388474129</v>
      </c>
      <c r="T755" s="17">
        <v>7.4995918321947103E-2</v>
      </c>
      <c r="U755" s="17">
        <v>8.2472581301995404E-2</v>
      </c>
      <c r="V755" s="17">
        <v>8.1677022674989594E-2</v>
      </c>
      <c r="W755" s="17">
        <v>7.2226865133545495E-2</v>
      </c>
      <c r="X755" s="17">
        <v>7.7497198619142005E-2</v>
      </c>
      <c r="Y755" s="17">
        <v>7.0784216785609796E-2</v>
      </c>
      <c r="Z755" s="17">
        <v>8.5797426075948605E-2</v>
      </c>
      <c r="AA755" s="17">
        <v>8.3754937937285306E-2</v>
      </c>
      <c r="AB755" s="17">
        <v>7.9025931471975105E-2</v>
      </c>
      <c r="AC755" s="17">
        <v>6.4506411777494499E-2</v>
      </c>
      <c r="AD755" s="17">
        <v>5.1818723945850201E-2</v>
      </c>
      <c r="AE755" s="17"/>
      <c r="AF755" s="17">
        <v>8.1438123352158498E-2</v>
      </c>
      <c r="AG755" s="17">
        <v>8.6665330356841597E-2</v>
      </c>
      <c r="AH755" s="17">
        <v>0.11901811191103299</v>
      </c>
      <c r="AI755" s="17"/>
      <c r="AJ755" s="17">
        <v>9.0891713199838603E-2</v>
      </c>
      <c r="AK755" s="17">
        <v>0.101793024968777</v>
      </c>
      <c r="AL755" s="17">
        <v>8.1581577959417895E-2</v>
      </c>
      <c r="AM755" s="17">
        <v>6.52672982521251E-2</v>
      </c>
      <c r="AN755" s="17">
        <v>9.24397366905855E-2</v>
      </c>
      <c r="AO755" s="17"/>
      <c r="AP755" s="17">
        <v>0.12925847608253699</v>
      </c>
      <c r="AQ755" s="17">
        <v>9.3399548757536796E-2</v>
      </c>
      <c r="AR755" s="17">
        <v>0.11115694283199</v>
      </c>
      <c r="AS755" s="17"/>
      <c r="AT755" s="17">
        <v>7.0379946721738099E-2</v>
      </c>
      <c r="AU755" s="17">
        <v>7.1473369862009195E-2</v>
      </c>
      <c r="AV755" s="17">
        <v>8.3206008038686302E-2</v>
      </c>
      <c r="AW755" s="17">
        <v>0.163792940101048</v>
      </c>
      <c r="AX755" s="17">
        <v>0.14959958409431101</v>
      </c>
      <c r="AY755" s="17"/>
      <c r="AZ755" s="17">
        <v>0.11465760480892601</v>
      </c>
      <c r="BA755" s="17">
        <v>7.2516190724819907E-2</v>
      </c>
      <c r="BB755" s="17">
        <v>0.120048740193522</v>
      </c>
      <c r="BC755" s="17">
        <v>5.4940937261782501E-2</v>
      </c>
      <c r="BD755" s="17">
        <v>6.3079787831770595E-2</v>
      </c>
      <c r="BE755" s="17"/>
      <c r="BF755" s="17">
        <v>9.3457502469195403E-2</v>
      </c>
      <c r="BG755" s="17">
        <v>8.3516257806703603E-2</v>
      </c>
      <c r="BH755" s="17">
        <v>8.8341088962035796E-2</v>
      </c>
      <c r="BI755" s="17">
        <v>0.10196338888737901</v>
      </c>
      <c r="BJ755" s="17"/>
      <c r="BK755" s="17">
        <v>8.0343303554486503E-2</v>
      </c>
      <c r="BL755" s="17">
        <v>8.5785298362189594E-2</v>
      </c>
      <c r="BM755" s="17">
        <v>7.7971828371898894E-2</v>
      </c>
      <c r="BN755" s="17">
        <v>8.8976105822317797E-2</v>
      </c>
      <c r="BO755" s="17">
        <v>0.155596298378614</v>
      </c>
      <c r="BP755" s="17"/>
      <c r="BQ755" s="17">
        <v>8.7864483256762493E-2</v>
      </c>
      <c r="BR755" s="17">
        <v>9.02827343489115E-2</v>
      </c>
      <c r="BS755" s="17"/>
      <c r="BT755" s="17">
        <v>7.4978844673427303E-2</v>
      </c>
      <c r="BU755" s="17">
        <v>9.2091441384066094E-2</v>
      </c>
      <c r="BV755" s="17">
        <v>0.103655358274002</v>
      </c>
      <c r="BW755" s="17">
        <v>0.1018284861622</v>
      </c>
      <c r="BX755" s="17">
        <v>0.104210911431044</v>
      </c>
      <c r="BY755" s="17">
        <v>8.4017449794678706E-2</v>
      </c>
    </row>
    <row r="756" spans="2:77" x14ac:dyDescent="0.35">
      <c r="B756" t="s">
        <v>347</v>
      </c>
      <c r="C756" s="17">
        <v>1.7289022719626901E-2</v>
      </c>
      <c r="D756" s="17">
        <v>2.09873588830485E-2</v>
      </c>
      <c r="E756" s="17">
        <v>1.33301904951962E-2</v>
      </c>
      <c r="F756" s="17"/>
      <c r="G756" s="17">
        <v>2.0835774705687499E-2</v>
      </c>
      <c r="H756" s="17">
        <v>3.6450473525601997E-2</v>
      </c>
      <c r="I756" s="17">
        <v>2.0874804578108801E-2</v>
      </c>
      <c r="J756" s="17">
        <v>9.1108714952540092E-3</v>
      </c>
      <c r="K756" s="17">
        <v>1.2419236477353201E-2</v>
      </c>
      <c r="L756" s="17">
        <v>6.4075730664235799E-3</v>
      </c>
      <c r="M756" s="17"/>
      <c r="N756" s="17">
        <v>2.75699821118628E-2</v>
      </c>
      <c r="O756" s="17">
        <v>1.67024169665023E-2</v>
      </c>
      <c r="P756" s="17">
        <v>1.17525681905202E-2</v>
      </c>
      <c r="Q756" s="17">
        <v>1.19031690547305E-2</v>
      </c>
      <c r="R756" s="17"/>
      <c r="S756" s="17">
        <v>3.5028292966716702E-2</v>
      </c>
      <c r="T756" s="17">
        <v>1.59384882408397E-2</v>
      </c>
      <c r="U756" s="17">
        <v>1.23402866869205E-2</v>
      </c>
      <c r="V756" s="17">
        <v>1.5089856641867299E-2</v>
      </c>
      <c r="W756" s="17">
        <v>1.5776588003819099E-2</v>
      </c>
      <c r="X756" s="17">
        <v>2.16583206274359E-2</v>
      </c>
      <c r="Y756" s="17">
        <v>1.35933384704223E-2</v>
      </c>
      <c r="Z756" s="17">
        <v>6.6913372105944502E-3</v>
      </c>
      <c r="AA756" s="17">
        <v>3.78006279802282E-3</v>
      </c>
      <c r="AB756" s="17">
        <v>2.0036938272091399E-2</v>
      </c>
      <c r="AC756" s="17">
        <v>1.6506622266851002E-2</v>
      </c>
      <c r="AD756" s="17">
        <v>1.71728181352933E-2</v>
      </c>
      <c r="AE756" s="17"/>
      <c r="AF756" s="17">
        <v>1.9814130597887399E-2</v>
      </c>
      <c r="AG756" s="17">
        <v>1.3536240125504599E-2</v>
      </c>
      <c r="AH756" s="17">
        <v>1.78329792005089E-2</v>
      </c>
      <c r="AI756" s="17"/>
      <c r="AJ756" s="17">
        <v>1.3175446941436301E-2</v>
      </c>
      <c r="AK756" s="17">
        <v>1.71432735403254E-2</v>
      </c>
      <c r="AL756" s="17">
        <v>2.8095066677658001E-2</v>
      </c>
      <c r="AM756" s="17">
        <v>7.5544812842650105E-2</v>
      </c>
      <c r="AN756" s="17">
        <v>1.3556510564461499E-2</v>
      </c>
      <c r="AO756" s="17"/>
      <c r="AP756" s="17">
        <v>2.3671625333302301E-2</v>
      </c>
      <c r="AQ756" s="17">
        <v>1.41217648987486E-2</v>
      </c>
      <c r="AR756" s="17">
        <v>2.3926561579228501E-2</v>
      </c>
      <c r="AS756" s="17"/>
      <c r="AT756" s="17">
        <v>1.7211671063576899E-2</v>
      </c>
      <c r="AU756" s="17">
        <v>1.7140251306339099E-2</v>
      </c>
      <c r="AV756" s="17">
        <v>1.2881151626510001E-2</v>
      </c>
      <c r="AW756" s="17">
        <v>3.8337292832293902E-2</v>
      </c>
      <c r="AX756" s="17">
        <v>2.8498301364915199E-2</v>
      </c>
      <c r="AY756" s="17"/>
      <c r="AZ756" s="17">
        <v>2.3501572486363899E-2</v>
      </c>
      <c r="BA756" s="17">
        <v>1.1287810160055299E-2</v>
      </c>
      <c r="BB756" s="17">
        <v>3.64865726856589E-2</v>
      </c>
      <c r="BC756" s="17">
        <v>5.4344692355210202E-3</v>
      </c>
      <c r="BD756" s="17">
        <v>1.5901462951949299E-2</v>
      </c>
      <c r="BE756" s="17"/>
      <c r="BF756" s="17">
        <v>2.2835238052462101E-2</v>
      </c>
      <c r="BG756" s="17">
        <v>1.2527054950966499E-2</v>
      </c>
      <c r="BH756" s="17">
        <v>1.4895063201304E-2</v>
      </c>
      <c r="BI756" s="17">
        <v>2.7934093901030299E-2</v>
      </c>
      <c r="BJ756" s="17"/>
      <c r="BK756" s="17">
        <v>3.6650906620299101E-2</v>
      </c>
      <c r="BL756" s="17">
        <v>2.1893531736414701E-2</v>
      </c>
      <c r="BM756" s="17">
        <v>1.00268096078292E-2</v>
      </c>
      <c r="BN756" s="17">
        <v>1.3717881469533901E-2</v>
      </c>
      <c r="BO756" s="17">
        <v>5.36287076746308E-2</v>
      </c>
      <c r="BP756" s="17"/>
      <c r="BQ756" s="17">
        <v>2.09959571747701E-2</v>
      </c>
      <c r="BR756" s="17">
        <v>1.22682800758222E-2</v>
      </c>
      <c r="BS756" s="17"/>
      <c r="BT756" s="17">
        <v>1.46005028041685E-2</v>
      </c>
      <c r="BU756" s="17">
        <v>1.74426511172391E-2</v>
      </c>
      <c r="BV756" s="17">
        <v>2.4872874209052601E-2</v>
      </c>
      <c r="BW756" s="17">
        <v>1.29903360105534E-2</v>
      </c>
      <c r="BX756" s="17">
        <v>2.0806890022196201E-2</v>
      </c>
      <c r="BY756" s="17">
        <v>2.0152347074281401E-2</v>
      </c>
    </row>
    <row r="757" spans="2:77" x14ac:dyDescent="0.35">
      <c r="B757" t="s">
        <v>92</v>
      </c>
      <c r="C757" s="17">
        <v>0.117343071346207</v>
      </c>
      <c r="D757" s="17">
        <v>9.20054061497112E-2</v>
      </c>
      <c r="E757" s="17">
        <v>0.14242148762245399</v>
      </c>
      <c r="F757" s="17"/>
      <c r="G757" s="17">
        <v>0.14215139384150199</v>
      </c>
      <c r="H757" s="17">
        <v>0.138741518882468</v>
      </c>
      <c r="I757" s="17">
        <v>0.12928712834594</v>
      </c>
      <c r="J757" s="17">
        <v>0.114809180856527</v>
      </c>
      <c r="K757" s="17">
        <v>9.2185643466511494E-2</v>
      </c>
      <c r="L757" s="17">
        <v>9.2683057263389795E-2</v>
      </c>
      <c r="M757" s="17"/>
      <c r="N757" s="17">
        <v>7.3833476290497094E-2</v>
      </c>
      <c r="O757" s="17">
        <v>0.12532218499105599</v>
      </c>
      <c r="P757" s="17">
        <v>0.119796917510008</v>
      </c>
      <c r="Q757" s="17">
        <v>0.15252405284689399</v>
      </c>
      <c r="R757" s="17"/>
      <c r="S757" s="17">
        <v>0.11654519349277399</v>
      </c>
      <c r="T757" s="17">
        <v>0.121434568427798</v>
      </c>
      <c r="U757" s="17">
        <v>0.135777596928297</v>
      </c>
      <c r="V757" s="17">
        <v>9.3450094859077695E-2</v>
      </c>
      <c r="W757" s="17">
        <v>9.6729743512872099E-2</v>
      </c>
      <c r="X757" s="17">
        <v>0.15070971372256001</v>
      </c>
      <c r="Y757" s="17">
        <v>0.118487890906433</v>
      </c>
      <c r="Z757" s="17">
        <v>7.2385353780224801E-2</v>
      </c>
      <c r="AA757" s="17">
        <v>0.13628971204594201</v>
      </c>
      <c r="AB757" s="17">
        <v>9.7806121291144604E-2</v>
      </c>
      <c r="AC757" s="17">
        <v>0.102241127401064</v>
      </c>
      <c r="AD757" s="17">
        <v>0.14496614115286299</v>
      </c>
      <c r="AE757" s="17"/>
      <c r="AF757" s="17">
        <v>9.6460855545380503E-2</v>
      </c>
      <c r="AG757" s="17">
        <v>9.7975751283749801E-2</v>
      </c>
      <c r="AH757" s="17">
        <v>0.197964584104421</v>
      </c>
      <c r="AI757" s="17"/>
      <c r="AJ757" s="17">
        <v>8.9470940174793401E-2</v>
      </c>
      <c r="AK757" s="17">
        <v>0.10936817344394301</v>
      </c>
      <c r="AL757" s="17">
        <v>8.0238957016958795E-2</v>
      </c>
      <c r="AM757" s="17">
        <v>0.15523234669782501</v>
      </c>
      <c r="AN757" s="17">
        <v>0.19843605282186899</v>
      </c>
      <c r="AO757" s="17"/>
      <c r="AP757" s="17">
        <v>7.9431585096366705E-2</v>
      </c>
      <c r="AQ757" s="17">
        <v>0.10899278142133099</v>
      </c>
      <c r="AR757" s="17">
        <v>6.8574178867599297E-2</v>
      </c>
      <c r="AS757" s="17"/>
      <c r="AT757" s="17">
        <v>0.13611003193879301</v>
      </c>
      <c r="AU757" s="17">
        <v>0.125432553580796</v>
      </c>
      <c r="AV757" s="17">
        <v>0.115590545054748</v>
      </c>
      <c r="AW757" s="17">
        <v>6.1601326922530397E-2</v>
      </c>
      <c r="AX757" s="17">
        <v>2.8043321071875099E-2</v>
      </c>
      <c r="AY757" s="17"/>
      <c r="AZ757" s="17">
        <v>0.10458197241871101</v>
      </c>
      <c r="BA757" s="17">
        <v>0.14732135085140199</v>
      </c>
      <c r="BB757" s="17">
        <v>0.14194607515704499</v>
      </c>
      <c r="BC757" s="17">
        <v>7.9558612830072206E-2</v>
      </c>
      <c r="BD757" s="17">
        <v>0.17244719026441899</v>
      </c>
      <c r="BE757" s="17"/>
      <c r="BF757" s="17">
        <v>0.13536740956080101</v>
      </c>
      <c r="BG757" s="17">
        <v>0.12650424622765499</v>
      </c>
      <c r="BH757" s="17">
        <v>9.8573325576776505E-2</v>
      </c>
      <c r="BI757" s="17">
        <v>7.3192371072265394E-2</v>
      </c>
      <c r="BJ757" s="17"/>
      <c r="BK757" s="17">
        <v>0.13431137100909499</v>
      </c>
      <c r="BL757" s="17">
        <v>0.13127987904882801</v>
      </c>
      <c r="BM757" s="17">
        <v>0.13698623407296601</v>
      </c>
      <c r="BN757" s="17">
        <v>9.6563840210460397E-2</v>
      </c>
      <c r="BO757" s="17">
        <v>8.0898520355163497E-2</v>
      </c>
      <c r="BP757" s="17"/>
      <c r="BQ757" s="17">
        <v>0.112179785198427</v>
      </c>
      <c r="BR757" s="17">
        <v>0.124336324466276</v>
      </c>
      <c r="BS757" s="17"/>
      <c r="BT757" s="17">
        <v>9.3868203419169405E-2</v>
      </c>
      <c r="BU757" s="17">
        <v>8.9289873059545194E-2</v>
      </c>
      <c r="BV757" s="17">
        <v>0.170354673144713</v>
      </c>
      <c r="BW757" s="17">
        <v>0.12911002659283599</v>
      </c>
      <c r="BX757" s="17">
        <v>0.15478087673368199</v>
      </c>
      <c r="BY757" s="17">
        <v>0.19360880238519901</v>
      </c>
    </row>
    <row r="758" spans="2:77" x14ac:dyDescent="0.35">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row>
    <row r="759" spans="2:77" x14ac:dyDescent="0.35">
      <c r="B759" s="6" t="s">
        <v>353</v>
      </c>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row>
    <row r="760" spans="2:77" x14ac:dyDescent="0.35">
      <c r="B760" s="24" t="s">
        <v>94</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row>
    <row r="761" spans="2:77" x14ac:dyDescent="0.35">
      <c r="B761" t="s">
        <v>348</v>
      </c>
      <c r="C761" s="17">
        <v>9.2837434147804501E-2</v>
      </c>
      <c r="D761" s="17">
        <v>9.43962738438439E-2</v>
      </c>
      <c r="E761" s="17">
        <v>9.04053408686257E-2</v>
      </c>
      <c r="F761" s="17"/>
      <c r="G761" s="17">
        <v>0.15071448958525199</v>
      </c>
      <c r="H761" s="17">
        <v>0.11940243296339099</v>
      </c>
      <c r="I761" s="17">
        <v>9.8084191324141298E-2</v>
      </c>
      <c r="J761" s="17">
        <v>8.5535698063062396E-2</v>
      </c>
      <c r="K761" s="17">
        <v>7.9190139270133797E-2</v>
      </c>
      <c r="L761" s="17">
        <v>4.3580441054214401E-2</v>
      </c>
      <c r="M761" s="17"/>
      <c r="N761" s="17">
        <v>6.9088100429562899E-2</v>
      </c>
      <c r="O761" s="17">
        <v>9.21683537761393E-2</v>
      </c>
      <c r="P761" s="17">
        <v>0.104997836500097</v>
      </c>
      <c r="Q761" s="17">
        <v>0.10873767846766499</v>
      </c>
      <c r="R761" s="17"/>
      <c r="S761" s="17">
        <v>0.110905364537785</v>
      </c>
      <c r="T761" s="17">
        <v>6.9684771596564402E-2</v>
      </c>
      <c r="U761" s="17">
        <v>9.4267113694868704E-2</v>
      </c>
      <c r="V761" s="17">
        <v>0.103767328746979</v>
      </c>
      <c r="W761" s="17">
        <v>8.4858842917551996E-2</v>
      </c>
      <c r="X761" s="17">
        <v>8.6292931971499398E-2</v>
      </c>
      <c r="Y761" s="17">
        <v>7.8751200194566801E-2</v>
      </c>
      <c r="Z761" s="17">
        <v>0.112526180608541</v>
      </c>
      <c r="AA761" s="17">
        <v>0.101960002044175</v>
      </c>
      <c r="AB761" s="17">
        <v>9.2500097914366197E-2</v>
      </c>
      <c r="AC761" s="17">
        <v>7.0273244576324598E-2</v>
      </c>
      <c r="AD761" s="17">
        <v>0.12707329555755201</v>
      </c>
      <c r="AE761" s="17"/>
      <c r="AF761" s="17">
        <v>8.1228869188713596E-2</v>
      </c>
      <c r="AG761" s="17">
        <v>9.7259801681327002E-2</v>
      </c>
      <c r="AH761" s="17">
        <v>0.106784598017803</v>
      </c>
      <c r="AI761" s="17"/>
      <c r="AJ761" s="17">
        <v>6.5161395292729796E-2</v>
      </c>
      <c r="AK761" s="17">
        <v>0.11606199802620699</v>
      </c>
      <c r="AL761" s="17">
        <v>5.9222336933821798E-2</v>
      </c>
      <c r="AM761" s="17">
        <v>8.8079944526811796E-2</v>
      </c>
      <c r="AN761" s="17">
        <v>9.2289126709138705E-2</v>
      </c>
      <c r="AO761" s="17"/>
      <c r="AP761" s="17">
        <v>4.3534608109598402E-2</v>
      </c>
      <c r="AQ761" s="17">
        <v>0.108416027281316</v>
      </c>
      <c r="AR761" s="17">
        <v>9.45736501818773E-2</v>
      </c>
      <c r="AS761" s="17"/>
      <c r="AT761" s="17">
        <v>0.108815002145718</v>
      </c>
      <c r="AU761" s="17">
        <v>0.100485185948197</v>
      </c>
      <c r="AV761" s="17">
        <v>9.1944119484266507E-2</v>
      </c>
      <c r="AW761" s="17">
        <v>6.0992648288264902E-2</v>
      </c>
      <c r="AX761" s="17">
        <v>0.104756279619222</v>
      </c>
      <c r="AY761" s="17"/>
      <c r="AZ761" s="17">
        <v>0.103900162424621</v>
      </c>
      <c r="BA761" s="17">
        <v>9.1139482445776507E-2</v>
      </c>
      <c r="BB761" s="17">
        <v>0.15685516110578401</v>
      </c>
      <c r="BC761" s="17">
        <v>4.1390472696717501E-2</v>
      </c>
      <c r="BD761" s="17">
        <v>0.114091711539083</v>
      </c>
      <c r="BE761" s="17"/>
      <c r="BF761" s="17">
        <v>0.128357501570531</v>
      </c>
      <c r="BG761" s="17">
        <v>8.9500046277577794E-2</v>
      </c>
      <c r="BH761" s="17">
        <v>9.1563088832538594E-2</v>
      </c>
      <c r="BI761" s="17">
        <v>7.2232158230830804E-2</v>
      </c>
      <c r="BJ761" s="17"/>
      <c r="BK761" s="17">
        <v>0.22180444977512401</v>
      </c>
      <c r="BL761" s="17">
        <v>0.13823292754614899</v>
      </c>
      <c r="BM761" s="17">
        <v>8.06130034340099E-2</v>
      </c>
      <c r="BN761" s="17">
        <v>6.8914787524118698E-2</v>
      </c>
      <c r="BO761" s="17">
        <v>0.116366833398173</v>
      </c>
      <c r="BP761" s="17"/>
      <c r="BQ761" s="17">
        <v>8.4123963902706406E-2</v>
      </c>
      <c r="BR761" s="17">
        <v>0.10463912424091899</v>
      </c>
      <c r="BS761" s="17"/>
      <c r="BT761" s="17">
        <v>7.1926100840661394E-2</v>
      </c>
      <c r="BU761" s="17">
        <v>9.0499301649667394E-2</v>
      </c>
      <c r="BV761" s="17">
        <v>0.118829128025615</v>
      </c>
      <c r="BW761" s="17">
        <v>0.13890112558168899</v>
      </c>
      <c r="BX761" s="17">
        <v>9.9299835307200907E-2</v>
      </c>
      <c r="BY761" s="17">
        <v>0.12818830935758299</v>
      </c>
    </row>
    <row r="762" spans="2:77" x14ac:dyDescent="0.35">
      <c r="B762" t="s">
        <v>349</v>
      </c>
      <c r="C762" s="17">
        <v>0.54006671995361499</v>
      </c>
      <c r="D762" s="17">
        <v>0.54011245847393896</v>
      </c>
      <c r="E762" s="17">
        <v>0.54043444263616003</v>
      </c>
      <c r="F762" s="17"/>
      <c r="G762" s="17">
        <v>0.49655943534482799</v>
      </c>
      <c r="H762" s="17">
        <v>0.48419093821251802</v>
      </c>
      <c r="I762" s="17">
        <v>0.55613787518119095</v>
      </c>
      <c r="J762" s="17">
        <v>0.54621521035380904</v>
      </c>
      <c r="K762" s="17">
        <v>0.55162325921455202</v>
      </c>
      <c r="L762" s="17">
        <v>0.58856225625056002</v>
      </c>
      <c r="M762" s="17"/>
      <c r="N762" s="17">
        <v>0.59870211229392301</v>
      </c>
      <c r="O762" s="17">
        <v>0.56645480000831605</v>
      </c>
      <c r="P762" s="17">
        <v>0.47795638453803102</v>
      </c>
      <c r="Q762" s="17">
        <v>0.50531352626607995</v>
      </c>
      <c r="R762" s="17"/>
      <c r="S762" s="17">
        <v>0.50272780411912799</v>
      </c>
      <c r="T762" s="17">
        <v>0.609120321864974</v>
      </c>
      <c r="U762" s="17">
        <v>0.52475311061181495</v>
      </c>
      <c r="V762" s="17">
        <v>0.493778284578965</v>
      </c>
      <c r="W762" s="17">
        <v>0.55115306748556803</v>
      </c>
      <c r="X762" s="17">
        <v>0.49292169514272099</v>
      </c>
      <c r="Y762" s="17">
        <v>0.55298400595127795</v>
      </c>
      <c r="Z762" s="17">
        <v>0.54110403453939304</v>
      </c>
      <c r="AA762" s="17">
        <v>0.54902429337122305</v>
      </c>
      <c r="AB762" s="17">
        <v>0.56457841469120895</v>
      </c>
      <c r="AC762" s="17">
        <v>0.55432859146095004</v>
      </c>
      <c r="AD762" s="17">
        <v>0.54457239797340895</v>
      </c>
      <c r="AE762" s="17"/>
      <c r="AF762" s="17">
        <v>0.50218850402701098</v>
      </c>
      <c r="AG762" s="17">
        <v>0.598267722630487</v>
      </c>
      <c r="AH762" s="17">
        <v>0.47903481023383099</v>
      </c>
      <c r="AI762" s="17"/>
      <c r="AJ762" s="17">
        <v>0.50101012503943498</v>
      </c>
      <c r="AK762" s="17">
        <v>0.60295654513577102</v>
      </c>
      <c r="AL762" s="17">
        <v>0.60284726151177603</v>
      </c>
      <c r="AM762" s="17">
        <v>0.41334422861451198</v>
      </c>
      <c r="AN762" s="17">
        <v>0.47496646577100299</v>
      </c>
      <c r="AO762" s="17"/>
      <c r="AP762" s="17">
        <v>0.481634076489524</v>
      </c>
      <c r="AQ762" s="17">
        <v>0.60903875327080703</v>
      </c>
      <c r="AR762" s="17">
        <v>0.59619027262702395</v>
      </c>
      <c r="AS762" s="17"/>
      <c r="AT762" s="17">
        <v>0.49250880640132899</v>
      </c>
      <c r="AU762" s="17">
        <v>0.52560073093244097</v>
      </c>
      <c r="AV762" s="17">
        <v>0.56502601783989104</v>
      </c>
      <c r="AW762" s="17">
        <v>0.61739869467161701</v>
      </c>
      <c r="AX762" s="17">
        <v>0.50634573066747601</v>
      </c>
      <c r="AY762" s="17"/>
      <c r="AZ762" s="17">
        <v>0.53184472016967299</v>
      </c>
      <c r="BA762" s="17">
        <v>0.54966712565474496</v>
      </c>
      <c r="BB762" s="17">
        <v>0.471069867882487</v>
      </c>
      <c r="BC762" s="17">
        <v>0.58314501633705895</v>
      </c>
      <c r="BD762" s="17">
        <v>0.51778995675788897</v>
      </c>
      <c r="BE762" s="17"/>
      <c r="BF762" s="17">
        <v>0.49488192851450302</v>
      </c>
      <c r="BG762" s="17">
        <v>0.52132188327120699</v>
      </c>
      <c r="BH762" s="17">
        <v>0.58584530319251804</v>
      </c>
      <c r="BI762" s="17">
        <v>0.58847461496560505</v>
      </c>
      <c r="BJ762" s="17"/>
      <c r="BK762" s="17">
        <v>0.44084792075367102</v>
      </c>
      <c r="BL762" s="17">
        <v>0.50504165186673999</v>
      </c>
      <c r="BM762" s="17">
        <v>0.53216491612982697</v>
      </c>
      <c r="BN762" s="17">
        <v>0.57889095274942404</v>
      </c>
      <c r="BO762" s="17">
        <v>0.50987907823627199</v>
      </c>
      <c r="BP762" s="17"/>
      <c r="BQ762" s="17">
        <v>0.53875291419207605</v>
      </c>
      <c r="BR762" s="17">
        <v>0.54184616350527504</v>
      </c>
      <c r="BS762" s="17"/>
      <c r="BT762" s="17">
        <v>0.56265863574363395</v>
      </c>
      <c r="BU762" s="17">
        <v>0.57639632043144096</v>
      </c>
      <c r="BV762" s="17">
        <v>0.42113367614525199</v>
      </c>
      <c r="BW762" s="17">
        <v>0.44742907566011197</v>
      </c>
      <c r="BX762" s="17">
        <v>0.53720828863811398</v>
      </c>
      <c r="BY762" s="17">
        <v>0.57942777619325903</v>
      </c>
    </row>
    <row r="763" spans="2:77" x14ac:dyDescent="0.35">
      <c r="B763" t="s">
        <v>350</v>
      </c>
      <c r="C763" s="17">
        <v>0.172855932768717</v>
      </c>
      <c r="D763" s="17">
        <v>0.20648801068565401</v>
      </c>
      <c r="E763" s="17">
        <v>0.140077527754676</v>
      </c>
      <c r="F763" s="17"/>
      <c r="G763" s="17">
        <v>0.144041651477893</v>
      </c>
      <c r="H763" s="17">
        <v>0.18198032970747099</v>
      </c>
      <c r="I763" s="17">
        <v>0.15200025782589299</v>
      </c>
      <c r="J763" s="17">
        <v>0.17990427426831199</v>
      </c>
      <c r="K763" s="17">
        <v>0.16859208472799</v>
      </c>
      <c r="L763" s="17">
        <v>0.19866709221752499</v>
      </c>
      <c r="M763" s="17"/>
      <c r="N763" s="17">
        <v>0.198069253434104</v>
      </c>
      <c r="O763" s="17">
        <v>0.145838660434746</v>
      </c>
      <c r="P763" s="17">
        <v>0.20190249196754601</v>
      </c>
      <c r="Q763" s="17">
        <v>0.14669187879210099</v>
      </c>
      <c r="R763" s="17"/>
      <c r="S763" s="17">
        <v>0.193335619232685</v>
      </c>
      <c r="T763" s="17">
        <v>0.16412076312443699</v>
      </c>
      <c r="U763" s="17">
        <v>0.18261513431277901</v>
      </c>
      <c r="V763" s="17">
        <v>0.20428396312141001</v>
      </c>
      <c r="W763" s="17">
        <v>0.19958360504575401</v>
      </c>
      <c r="X763" s="17">
        <v>0.188586389162019</v>
      </c>
      <c r="Y763" s="17">
        <v>0.16952117673089501</v>
      </c>
      <c r="Z763" s="17">
        <v>0.19223505103455099</v>
      </c>
      <c r="AA763" s="17">
        <v>0.16172227315486401</v>
      </c>
      <c r="AB763" s="17">
        <v>0.142501909710292</v>
      </c>
      <c r="AC763" s="17">
        <v>0.12583958850281499</v>
      </c>
      <c r="AD763" s="17">
        <v>7.8135340327976199E-2</v>
      </c>
      <c r="AE763" s="17"/>
      <c r="AF763" s="17">
        <v>0.21070385059822699</v>
      </c>
      <c r="AG763" s="17">
        <v>0.15389085172387601</v>
      </c>
      <c r="AH763" s="17">
        <v>0.15357646101098901</v>
      </c>
      <c r="AI763" s="17"/>
      <c r="AJ763" s="17">
        <v>0.252486126741856</v>
      </c>
      <c r="AK763" s="17">
        <v>0.124529378190293</v>
      </c>
      <c r="AL763" s="17">
        <v>0.19718201689366299</v>
      </c>
      <c r="AM763" s="17">
        <v>0.218474780115332</v>
      </c>
      <c r="AN763" s="17">
        <v>0.127889271908599</v>
      </c>
      <c r="AO763" s="17"/>
      <c r="AP763" s="17">
        <v>0.30451872750180498</v>
      </c>
      <c r="AQ763" s="17">
        <v>0.13645765883722899</v>
      </c>
      <c r="AR763" s="17">
        <v>0.174665518468683</v>
      </c>
      <c r="AS763" s="17"/>
      <c r="AT763" s="17">
        <v>0.16037544447070301</v>
      </c>
      <c r="AU763" s="17">
        <v>0.17528016391993401</v>
      </c>
      <c r="AV763" s="17">
        <v>0.17130044782702999</v>
      </c>
      <c r="AW763" s="17">
        <v>0.18315047793865699</v>
      </c>
      <c r="AX763" s="17">
        <v>0.19479790553746401</v>
      </c>
      <c r="AY763" s="17"/>
      <c r="AZ763" s="17">
        <v>0.185806305182488</v>
      </c>
      <c r="BA763" s="17">
        <v>0.15063979206431599</v>
      </c>
      <c r="BB763" s="17">
        <v>0.10868931885019199</v>
      </c>
      <c r="BC763" s="17">
        <v>0.20597373381174799</v>
      </c>
      <c r="BD763" s="17">
        <v>0.123575094311103</v>
      </c>
      <c r="BE763" s="17"/>
      <c r="BF763" s="17">
        <v>0.15044265567544701</v>
      </c>
      <c r="BG763" s="17">
        <v>0.18872114794808001</v>
      </c>
      <c r="BH763" s="17">
        <v>0.16060431178425599</v>
      </c>
      <c r="BI763" s="17">
        <v>0.19645408745475201</v>
      </c>
      <c r="BJ763" s="17"/>
      <c r="BK763" s="17">
        <v>0.122987922943401</v>
      </c>
      <c r="BL763" s="17">
        <v>0.15949138369009699</v>
      </c>
      <c r="BM763" s="17">
        <v>0.16807003523038799</v>
      </c>
      <c r="BN763" s="17">
        <v>0.18534687581136899</v>
      </c>
      <c r="BO763" s="17">
        <v>0.18749180770982901</v>
      </c>
      <c r="BP763" s="17"/>
      <c r="BQ763" s="17">
        <v>0.18321081087611599</v>
      </c>
      <c r="BR763" s="17">
        <v>0.15883108859779299</v>
      </c>
      <c r="BS763" s="17"/>
      <c r="BT763" s="17">
        <v>0.19231541613019201</v>
      </c>
      <c r="BU763" s="17">
        <v>0.164779185609851</v>
      </c>
      <c r="BV763" s="17">
        <v>0.16772370747863899</v>
      </c>
      <c r="BW763" s="17">
        <v>0.18321295614910599</v>
      </c>
      <c r="BX763" s="17">
        <v>0.15907849864026699</v>
      </c>
      <c r="BY763" s="17">
        <v>8.1311303611287494E-2</v>
      </c>
    </row>
    <row r="764" spans="2:77" x14ac:dyDescent="0.35">
      <c r="B764" t="s">
        <v>351</v>
      </c>
      <c r="C764" s="17">
        <v>2.8607342477287901E-2</v>
      </c>
      <c r="D764" s="17">
        <v>3.5358317512662503E-2</v>
      </c>
      <c r="E764" s="17">
        <v>2.2193169593746901E-2</v>
      </c>
      <c r="F764" s="17"/>
      <c r="G764" s="17">
        <v>4.5641564638389698E-2</v>
      </c>
      <c r="H764" s="17">
        <v>4.38561968729849E-2</v>
      </c>
      <c r="I764" s="17">
        <v>3.1092130177747999E-2</v>
      </c>
      <c r="J764" s="17">
        <v>1.66284187226843E-2</v>
      </c>
      <c r="K764" s="17">
        <v>2.9811064115475999E-2</v>
      </c>
      <c r="L764" s="17">
        <v>1.1838195050882801E-2</v>
      </c>
      <c r="M764" s="17"/>
      <c r="N764" s="17">
        <v>2.89484914525556E-2</v>
      </c>
      <c r="O764" s="17">
        <v>2.7892366316179099E-2</v>
      </c>
      <c r="P764" s="17">
        <v>3.7364556755216903E-2</v>
      </c>
      <c r="Q764" s="17">
        <v>2.1671142007809702E-2</v>
      </c>
      <c r="R764" s="17"/>
      <c r="S764" s="17">
        <v>5.28944871089706E-2</v>
      </c>
      <c r="T764" s="17">
        <v>2.0240112000844902E-2</v>
      </c>
      <c r="U764" s="17">
        <v>3.00073304888855E-2</v>
      </c>
      <c r="V764" s="17">
        <v>1.6586290454833098E-2</v>
      </c>
      <c r="W764" s="17">
        <v>2.5006401517624701E-2</v>
      </c>
      <c r="X764" s="17">
        <v>2.99605607784235E-2</v>
      </c>
      <c r="Y764" s="17">
        <v>2.9317305483404301E-2</v>
      </c>
      <c r="Z764" s="17">
        <v>2.40168830688667E-2</v>
      </c>
      <c r="AA764" s="17">
        <v>2.1348651300078101E-2</v>
      </c>
      <c r="AB764" s="17">
        <v>2.83227340217636E-2</v>
      </c>
      <c r="AC764" s="17">
        <v>2.9007515809165899E-2</v>
      </c>
      <c r="AD764" s="17">
        <v>1.9257539829469799E-2</v>
      </c>
      <c r="AE764" s="17"/>
      <c r="AF764" s="17">
        <v>3.0591976916308002E-2</v>
      </c>
      <c r="AG764" s="17">
        <v>2.4642126603026299E-2</v>
      </c>
      <c r="AH764" s="17">
        <v>3.2224102295444201E-2</v>
      </c>
      <c r="AI764" s="17"/>
      <c r="AJ764" s="17">
        <v>3.3009962861428002E-2</v>
      </c>
      <c r="AK764" s="17">
        <v>2.7603242454947201E-2</v>
      </c>
      <c r="AL764" s="17">
        <v>4.40174392056185E-2</v>
      </c>
      <c r="AM764" s="17">
        <v>1.44959913947721E-2</v>
      </c>
      <c r="AN764" s="17">
        <v>1.9589832035152199E-2</v>
      </c>
      <c r="AO764" s="17"/>
      <c r="AP764" s="17">
        <v>4.0678062386954102E-2</v>
      </c>
      <c r="AQ764" s="17">
        <v>2.1880025018280701E-2</v>
      </c>
      <c r="AR764" s="17">
        <v>4.5462066560205301E-2</v>
      </c>
      <c r="AS764" s="17"/>
      <c r="AT764" s="17">
        <v>2.1008291887636199E-2</v>
      </c>
      <c r="AU764" s="17">
        <v>3.29971061602614E-2</v>
      </c>
      <c r="AV764" s="17">
        <v>2.3286894682803601E-2</v>
      </c>
      <c r="AW764" s="17">
        <v>3.6674357049158099E-2</v>
      </c>
      <c r="AX764" s="17">
        <v>7.03967832964177E-2</v>
      </c>
      <c r="AY764" s="17"/>
      <c r="AZ764" s="17">
        <v>3.80221940179956E-2</v>
      </c>
      <c r="BA764" s="17">
        <v>2.6732176019905698E-2</v>
      </c>
      <c r="BB764" s="17">
        <v>4.9264320387230401E-2</v>
      </c>
      <c r="BC764" s="17">
        <v>1.41975769519588E-2</v>
      </c>
      <c r="BD764" s="17">
        <v>1.1819604389715599E-2</v>
      </c>
      <c r="BE764" s="17"/>
      <c r="BF764" s="17">
        <v>2.9065742549468799E-2</v>
      </c>
      <c r="BG764" s="17">
        <v>3.1924146483806898E-2</v>
      </c>
      <c r="BH764" s="17">
        <v>2.6682863829959699E-2</v>
      </c>
      <c r="BI764" s="17">
        <v>2.5990273415025699E-2</v>
      </c>
      <c r="BJ764" s="17"/>
      <c r="BK764" s="17">
        <v>4.3555619216863503E-2</v>
      </c>
      <c r="BL764" s="17">
        <v>2.3017014343815801E-2</v>
      </c>
      <c r="BM764" s="17">
        <v>2.6973290538456499E-2</v>
      </c>
      <c r="BN764" s="17">
        <v>2.32290307478995E-2</v>
      </c>
      <c r="BO764" s="17">
        <v>6.9402927334968806E-2</v>
      </c>
      <c r="BP764" s="17"/>
      <c r="BQ764" s="17">
        <v>3.3161486781061601E-2</v>
      </c>
      <c r="BR764" s="17">
        <v>2.2439122675000301E-2</v>
      </c>
      <c r="BS764" s="17"/>
      <c r="BT764" s="17">
        <v>2.6080788965709902E-2</v>
      </c>
      <c r="BU764" s="17">
        <v>2.6244371810529101E-2</v>
      </c>
      <c r="BV764" s="17">
        <v>2.2978798763166299E-2</v>
      </c>
      <c r="BW764" s="17">
        <v>2.6822605414973201E-2</v>
      </c>
      <c r="BX764" s="17">
        <v>4.2132958449592001E-2</v>
      </c>
      <c r="BY764" s="17">
        <v>2.3101528090221899E-2</v>
      </c>
    </row>
    <row r="765" spans="2:77" x14ac:dyDescent="0.35">
      <c r="B765" t="s">
        <v>352</v>
      </c>
      <c r="C765" s="17">
        <v>6.7104972632259299E-3</v>
      </c>
      <c r="D765" s="17">
        <v>9.6092291654257794E-3</v>
      </c>
      <c r="E765" s="17">
        <v>3.9205346878741403E-3</v>
      </c>
      <c r="F765" s="17"/>
      <c r="G765" s="17">
        <v>4.8189035979190904E-3</v>
      </c>
      <c r="H765" s="17">
        <v>1.57325720992351E-2</v>
      </c>
      <c r="I765" s="17">
        <v>9.5609393457926004E-3</v>
      </c>
      <c r="J765" s="17">
        <v>4.1277117176623896E-3</v>
      </c>
      <c r="K765" s="17">
        <v>5.7018432006200603E-3</v>
      </c>
      <c r="L765" s="17">
        <v>1.1275493115813901E-3</v>
      </c>
      <c r="M765" s="17"/>
      <c r="N765" s="17">
        <v>7.5625294357382E-3</v>
      </c>
      <c r="O765" s="17">
        <v>7.0489421419922503E-3</v>
      </c>
      <c r="P765" s="17">
        <v>7.4212971805313801E-3</v>
      </c>
      <c r="Q765" s="17">
        <v>4.9050532664270396E-3</v>
      </c>
      <c r="R765" s="17"/>
      <c r="S765" s="17">
        <v>9.6931084420709707E-3</v>
      </c>
      <c r="T765" s="17">
        <v>5.2429271852825199E-3</v>
      </c>
      <c r="U765" s="17">
        <v>7.5087094545597298E-3</v>
      </c>
      <c r="V765" s="17">
        <v>6.9992361149459901E-3</v>
      </c>
      <c r="W765" s="17">
        <v>0</v>
      </c>
      <c r="X765" s="17">
        <v>1.0061157339911701E-2</v>
      </c>
      <c r="Y765" s="17">
        <v>5.9152936290543696E-3</v>
      </c>
      <c r="Z765" s="17">
        <v>0</v>
      </c>
      <c r="AA765" s="17">
        <v>9.0952355244414591E-3</v>
      </c>
      <c r="AB765" s="17">
        <v>3.84639918788431E-3</v>
      </c>
      <c r="AC765" s="17">
        <v>1.4327023627452E-2</v>
      </c>
      <c r="AD765" s="17">
        <v>0</v>
      </c>
      <c r="AE765" s="17"/>
      <c r="AF765" s="17">
        <v>5.9666665938866098E-3</v>
      </c>
      <c r="AG765" s="17">
        <v>7.9999565650917103E-3</v>
      </c>
      <c r="AH765" s="17">
        <v>9.6142507509387604E-3</v>
      </c>
      <c r="AI765" s="17"/>
      <c r="AJ765" s="17">
        <v>8.1412269825165192E-3</v>
      </c>
      <c r="AK765" s="17">
        <v>4.9408354674793497E-3</v>
      </c>
      <c r="AL765" s="17">
        <v>0</v>
      </c>
      <c r="AM765" s="17">
        <v>6.8544980944119802E-2</v>
      </c>
      <c r="AN765" s="17">
        <v>9.8355084937902602E-3</v>
      </c>
      <c r="AO765" s="17"/>
      <c r="AP765" s="17">
        <v>1.0201109707017399E-2</v>
      </c>
      <c r="AQ765" s="17">
        <v>5.5775675463581101E-3</v>
      </c>
      <c r="AR765" s="17">
        <v>0</v>
      </c>
      <c r="AS765" s="17"/>
      <c r="AT765" s="17">
        <v>5.3924431697419698E-3</v>
      </c>
      <c r="AU765" s="17">
        <v>4.0718907552884402E-3</v>
      </c>
      <c r="AV765" s="17">
        <v>5.0657362772030803E-3</v>
      </c>
      <c r="AW765" s="17">
        <v>1.2882886486433501E-2</v>
      </c>
      <c r="AX765" s="17">
        <v>4.4503259075199697E-2</v>
      </c>
      <c r="AY765" s="17"/>
      <c r="AZ765" s="17">
        <v>1.03480576463446E-2</v>
      </c>
      <c r="BA765" s="17">
        <v>1.87723333529645E-3</v>
      </c>
      <c r="BB765" s="17">
        <v>5.84995817998558E-3</v>
      </c>
      <c r="BC765" s="17">
        <v>1.15113514867023E-3</v>
      </c>
      <c r="BD765" s="17">
        <v>9.5761398853315607E-3</v>
      </c>
      <c r="BE765" s="17"/>
      <c r="BF765" s="17">
        <v>8.0262936425413607E-3</v>
      </c>
      <c r="BG765" s="17">
        <v>5.1330674606018803E-3</v>
      </c>
      <c r="BH765" s="17">
        <v>7.4204600617863697E-3</v>
      </c>
      <c r="BI765" s="17">
        <v>1.0081585452199501E-2</v>
      </c>
      <c r="BJ765" s="17"/>
      <c r="BK765" s="17">
        <v>4.3867072367924601E-2</v>
      </c>
      <c r="BL765" s="17">
        <v>4.9348643606536699E-3</v>
      </c>
      <c r="BM765" s="17">
        <v>2.7770177272416598E-3</v>
      </c>
      <c r="BN765" s="17">
        <v>3.2291123564432101E-3</v>
      </c>
      <c r="BO765" s="17">
        <v>3.1444657458965498E-2</v>
      </c>
      <c r="BP765" s="17"/>
      <c r="BQ765" s="17">
        <v>6.6436629964031898E-3</v>
      </c>
      <c r="BR765" s="17">
        <v>6.80101886741528E-3</v>
      </c>
      <c r="BS765" s="17"/>
      <c r="BT765" s="17">
        <v>7.4694059900247203E-3</v>
      </c>
      <c r="BU765" s="17">
        <v>4.1570538314714403E-3</v>
      </c>
      <c r="BV765" s="17">
        <v>6.9386988203791796E-3</v>
      </c>
      <c r="BW765" s="17">
        <v>1.03240053125231E-2</v>
      </c>
      <c r="BX765" s="17">
        <v>5.1873051410835499E-3</v>
      </c>
      <c r="BY765" s="17">
        <v>1.7939105569664299E-2</v>
      </c>
    </row>
    <row r="766" spans="2:77" x14ac:dyDescent="0.35">
      <c r="B766" t="s">
        <v>92</v>
      </c>
      <c r="C766" s="17">
        <v>0.15892207338934999</v>
      </c>
      <c r="D766" s="17">
        <v>0.114035710318474</v>
      </c>
      <c r="E766" s="17">
        <v>0.20296898445891801</v>
      </c>
      <c r="F766" s="17"/>
      <c r="G766" s="17">
        <v>0.15822395535571901</v>
      </c>
      <c r="H766" s="17">
        <v>0.15483753014439999</v>
      </c>
      <c r="I766" s="17">
        <v>0.15312460614523399</v>
      </c>
      <c r="J766" s="17">
        <v>0.16758868687447101</v>
      </c>
      <c r="K766" s="17">
        <v>0.16508160947122799</v>
      </c>
      <c r="L766" s="17">
        <v>0.15622446611523699</v>
      </c>
      <c r="M766" s="17"/>
      <c r="N766" s="17">
        <v>9.7629512954117204E-2</v>
      </c>
      <c r="O766" s="17">
        <v>0.16059687732262701</v>
      </c>
      <c r="P766" s="17">
        <v>0.17035743305857701</v>
      </c>
      <c r="Q766" s="17">
        <v>0.21268072119991699</v>
      </c>
      <c r="R766" s="17"/>
      <c r="S766" s="17">
        <v>0.13044361655936099</v>
      </c>
      <c r="T766" s="17">
        <v>0.13159110422789699</v>
      </c>
      <c r="U766" s="17">
        <v>0.16084860143709301</v>
      </c>
      <c r="V766" s="17">
        <v>0.174584896982866</v>
      </c>
      <c r="W766" s="17">
        <v>0.13939808303350101</v>
      </c>
      <c r="X766" s="17">
        <v>0.192177265605426</v>
      </c>
      <c r="Y766" s="17">
        <v>0.16351101801080201</v>
      </c>
      <c r="Z766" s="17">
        <v>0.13011785074864801</v>
      </c>
      <c r="AA766" s="17">
        <v>0.15684954460521899</v>
      </c>
      <c r="AB766" s="17">
        <v>0.16825044447448501</v>
      </c>
      <c r="AC766" s="17">
        <v>0.20622403602329301</v>
      </c>
      <c r="AD766" s="17">
        <v>0.230961426311593</v>
      </c>
      <c r="AE766" s="17"/>
      <c r="AF766" s="17">
        <v>0.169320132675854</v>
      </c>
      <c r="AG766" s="17">
        <v>0.117939540796192</v>
      </c>
      <c r="AH766" s="17">
        <v>0.21876577769099401</v>
      </c>
      <c r="AI766" s="17"/>
      <c r="AJ766" s="17">
        <v>0.140191163082034</v>
      </c>
      <c r="AK766" s="17">
        <v>0.123908000725303</v>
      </c>
      <c r="AL766" s="17">
        <v>9.6730945455121398E-2</v>
      </c>
      <c r="AM766" s="17">
        <v>0.197060074404453</v>
      </c>
      <c r="AN766" s="17">
        <v>0.27542979508231802</v>
      </c>
      <c r="AO766" s="17"/>
      <c r="AP766" s="17">
        <v>0.119433415805101</v>
      </c>
      <c r="AQ766" s="17">
        <v>0.118629968046009</v>
      </c>
      <c r="AR766" s="17">
        <v>8.9108492162210604E-2</v>
      </c>
      <c r="AS766" s="17"/>
      <c r="AT766" s="17">
        <v>0.21190001192487201</v>
      </c>
      <c r="AU766" s="17">
        <v>0.161564922283878</v>
      </c>
      <c r="AV766" s="17">
        <v>0.14337678388880501</v>
      </c>
      <c r="AW766" s="17">
        <v>8.8900935565869699E-2</v>
      </c>
      <c r="AX766" s="17">
        <v>7.9200041804220994E-2</v>
      </c>
      <c r="AY766" s="17"/>
      <c r="AZ766" s="17">
        <v>0.13007856055887801</v>
      </c>
      <c r="BA766" s="17">
        <v>0.17994419047995999</v>
      </c>
      <c r="BB766" s="17">
        <v>0.20827137359432099</v>
      </c>
      <c r="BC766" s="17">
        <v>0.154142065053847</v>
      </c>
      <c r="BD766" s="17">
        <v>0.22314749311687801</v>
      </c>
      <c r="BE766" s="17"/>
      <c r="BF766" s="17">
        <v>0.18922587804750901</v>
      </c>
      <c r="BG766" s="17">
        <v>0.16339970855872599</v>
      </c>
      <c r="BH766" s="17">
        <v>0.127883972298941</v>
      </c>
      <c r="BI766" s="17">
        <v>0.106767280481586</v>
      </c>
      <c r="BJ766" s="17"/>
      <c r="BK766" s="17">
        <v>0.12693701494301499</v>
      </c>
      <c r="BL766" s="17">
        <v>0.169282158192545</v>
      </c>
      <c r="BM766" s="17">
        <v>0.189401736940077</v>
      </c>
      <c r="BN766" s="17">
        <v>0.140389240810746</v>
      </c>
      <c r="BO766" s="17">
        <v>8.5414695861791998E-2</v>
      </c>
      <c r="BP766" s="17"/>
      <c r="BQ766" s="17">
        <v>0.15410716125163701</v>
      </c>
      <c r="BR766" s="17">
        <v>0.16544348211359799</v>
      </c>
      <c r="BS766" s="17"/>
      <c r="BT766" s="17">
        <v>0.13954965232977801</v>
      </c>
      <c r="BU766" s="17">
        <v>0.13792376666703901</v>
      </c>
      <c r="BV766" s="17">
        <v>0.26239599076694903</v>
      </c>
      <c r="BW766" s="17">
        <v>0.19331023188159699</v>
      </c>
      <c r="BX766" s="17">
        <v>0.157093113823743</v>
      </c>
      <c r="BY766" s="17">
        <v>0.17003197717798399</v>
      </c>
    </row>
    <row r="767" spans="2:77"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row>
    <row r="768" spans="2:77" x14ac:dyDescent="0.35">
      <c r="B768" s="6" t="s">
        <v>366</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row>
    <row r="769" spans="2:77" x14ac:dyDescent="0.35">
      <c r="B769" s="24" t="s">
        <v>94</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row>
    <row r="770" spans="2:77" x14ac:dyDescent="0.35">
      <c r="B770" t="s">
        <v>354</v>
      </c>
      <c r="C770" s="17">
        <v>0.36787167830258399</v>
      </c>
      <c r="D770" s="17">
        <v>0.36247085451871802</v>
      </c>
      <c r="E770" s="17">
        <v>0.37312391093368702</v>
      </c>
      <c r="F770" s="17"/>
      <c r="G770" s="17">
        <v>0.275693397533957</v>
      </c>
      <c r="H770" s="17">
        <v>0.285579526730387</v>
      </c>
      <c r="I770" s="17">
        <v>0.33905605820550999</v>
      </c>
      <c r="J770" s="17">
        <v>0.34234376133341099</v>
      </c>
      <c r="K770" s="17">
        <v>0.44428217211906001</v>
      </c>
      <c r="L770" s="17">
        <v>0.488982467294451</v>
      </c>
      <c r="M770" s="17"/>
      <c r="N770" s="17">
        <v>0.39540154922296</v>
      </c>
      <c r="O770" s="17">
        <v>0.37007502988771401</v>
      </c>
      <c r="P770" s="17">
        <v>0.35778505269162397</v>
      </c>
      <c r="Q770" s="17">
        <v>0.34309327839331599</v>
      </c>
      <c r="R770" s="17"/>
      <c r="S770" s="17">
        <v>0.33147871238167598</v>
      </c>
      <c r="T770" s="17">
        <v>0.42835299417217199</v>
      </c>
      <c r="U770" s="17">
        <v>0.34855811921348201</v>
      </c>
      <c r="V770" s="17">
        <v>0.419358115332431</v>
      </c>
      <c r="W770" s="17">
        <v>0.38802724248605402</v>
      </c>
      <c r="X770" s="17">
        <v>0.36734518213377898</v>
      </c>
      <c r="Y770" s="17">
        <v>0.38222462496551501</v>
      </c>
      <c r="Z770" s="17">
        <v>0.36050230276670298</v>
      </c>
      <c r="AA770" s="17">
        <v>0.37918842505335698</v>
      </c>
      <c r="AB770" s="17">
        <v>0.34040206609217799</v>
      </c>
      <c r="AC770" s="17">
        <v>0.297344748985648</v>
      </c>
      <c r="AD770" s="17">
        <v>0.25661574560991801</v>
      </c>
      <c r="AE770" s="17"/>
      <c r="AF770" s="17">
        <v>0.444182274359183</v>
      </c>
      <c r="AG770" s="17">
        <v>0.330398900673884</v>
      </c>
      <c r="AH770" s="17">
        <v>0.31685785745891898</v>
      </c>
      <c r="AI770" s="17"/>
      <c r="AJ770" s="17">
        <v>0.47532345437129397</v>
      </c>
      <c r="AK770" s="17">
        <v>0.28322313863218201</v>
      </c>
      <c r="AL770" s="17">
        <v>0.350960350731855</v>
      </c>
      <c r="AM770" s="17">
        <v>0.397208710562439</v>
      </c>
      <c r="AN770" s="17">
        <v>0.32581042699580798</v>
      </c>
      <c r="AO770" s="17"/>
      <c r="AP770" s="17">
        <v>0.47485884979624099</v>
      </c>
      <c r="AQ770" s="17">
        <v>0.31198162420997499</v>
      </c>
      <c r="AR770" s="17">
        <v>0.38393688095052297</v>
      </c>
      <c r="AS770" s="17"/>
      <c r="AT770" s="17">
        <v>0.397427819771343</v>
      </c>
      <c r="AU770" s="17">
        <v>0.39384301293590701</v>
      </c>
      <c r="AV770" s="17">
        <v>0.343027482326274</v>
      </c>
      <c r="AW770" s="17">
        <v>0.34232819414086202</v>
      </c>
      <c r="AX770" s="17">
        <v>0.249222758658174</v>
      </c>
      <c r="AY770" s="17"/>
      <c r="AZ770" s="17">
        <v>0.33461032615261699</v>
      </c>
      <c r="BA770" s="17">
        <v>0.34185937813075401</v>
      </c>
      <c r="BB770" s="17">
        <v>0.26753655652017</v>
      </c>
      <c r="BC770" s="17">
        <v>0.50288328501263002</v>
      </c>
      <c r="BD770" s="17">
        <v>0.34079287056433799</v>
      </c>
      <c r="BE770" s="17"/>
      <c r="BF770" s="17">
        <v>0.34481711073096299</v>
      </c>
      <c r="BG770" s="17">
        <v>0.38570597608872298</v>
      </c>
      <c r="BH770" s="17">
        <v>0.34364793237022601</v>
      </c>
      <c r="BI770" s="17">
        <v>0.38204050381990901</v>
      </c>
      <c r="BJ770" s="17"/>
      <c r="BK770" s="17">
        <v>0.33699599893698201</v>
      </c>
      <c r="BL770" s="17">
        <v>0.356531157316472</v>
      </c>
      <c r="BM770" s="17">
        <v>0.36855511154318699</v>
      </c>
      <c r="BN770" s="17">
        <v>0.38004352795496099</v>
      </c>
      <c r="BO770" s="17">
        <v>0.34277557887299498</v>
      </c>
      <c r="BP770" s="17"/>
      <c r="BQ770" s="17">
        <v>0.39160266563044899</v>
      </c>
      <c r="BR770" s="17">
        <v>0.33572997698620699</v>
      </c>
      <c r="BS770" s="17"/>
      <c r="BT770" s="17">
        <v>0.426912425956533</v>
      </c>
      <c r="BU770" s="17">
        <v>0.355253615986239</v>
      </c>
      <c r="BV770" s="17">
        <v>0.334570566192677</v>
      </c>
      <c r="BW770" s="17">
        <v>0.32101550462492501</v>
      </c>
      <c r="BX770" s="17">
        <v>0.33325899382429602</v>
      </c>
      <c r="BY770" s="17">
        <v>0.23411684907813399</v>
      </c>
    </row>
    <row r="771" spans="2:77" x14ac:dyDescent="0.35">
      <c r="B771" t="s">
        <v>355</v>
      </c>
      <c r="C771" s="17">
        <v>0.29519862001327801</v>
      </c>
      <c r="D771" s="17">
        <v>0.29456389201039901</v>
      </c>
      <c r="E771" s="17">
        <v>0.296345462957471</v>
      </c>
      <c r="F771" s="17"/>
      <c r="G771" s="17">
        <v>0.27059809210956598</v>
      </c>
      <c r="H771" s="17">
        <v>0.25677077695377898</v>
      </c>
      <c r="I771" s="17">
        <v>0.25965359937240101</v>
      </c>
      <c r="J771" s="17">
        <v>0.28155704032039802</v>
      </c>
      <c r="K771" s="17">
        <v>0.31624212067794699</v>
      </c>
      <c r="L771" s="17">
        <v>0.368549964142113</v>
      </c>
      <c r="M771" s="17"/>
      <c r="N771" s="17">
        <v>0.330707571832136</v>
      </c>
      <c r="O771" s="17">
        <v>0.31532811386482601</v>
      </c>
      <c r="P771" s="17">
        <v>0.26171414559869099</v>
      </c>
      <c r="Q771" s="17">
        <v>0.26456336223319499</v>
      </c>
      <c r="R771" s="17"/>
      <c r="S771" s="17">
        <v>0.27469249181427202</v>
      </c>
      <c r="T771" s="17">
        <v>0.31447842269948001</v>
      </c>
      <c r="U771" s="17">
        <v>0.32839635129838401</v>
      </c>
      <c r="V771" s="17">
        <v>0.34101570754886801</v>
      </c>
      <c r="W771" s="17">
        <v>0.315756842853885</v>
      </c>
      <c r="X771" s="17">
        <v>0.299698414950265</v>
      </c>
      <c r="Y771" s="17">
        <v>0.26534576627103301</v>
      </c>
      <c r="Z771" s="17">
        <v>0.24253154633118801</v>
      </c>
      <c r="AA771" s="17">
        <v>0.28336305046377203</v>
      </c>
      <c r="AB771" s="17">
        <v>0.29475783076237</v>
      </c>
      <c r="AC771" s="17">
        <v>0.26392652715699599</v>
      </c>
      <c r="AD771" s="17">
        <v>0.26607029973262802</v>
      </c>
      <c r="AE771" s="17"/>
      <c r="AF771" s="17">
        <v>0.33248158084483398</v>
      </c>
      <c r="AG771" s="17">
        <v>0.28387886007438601</v>
      </c>
      <c r="AH771" s="17">
        <v>0.25857485676706798</v>
      </c>
      <c r="AI771" s="17"/>
      <c r="AJ771" s="17">
        <v>0.345988548803428</v>
      </c>
      <c r="AK771" s="17">
        <v>0.25539775871331699</v>
      </c>
      <c r="AL771" s="17">
        <v>0.31891382029440402</v>
      </c>
      <c r="AM771" s="17">
        <v>0.279361992685215</v>
      </c>
      <c r="AN771" s="17">
        <v>0.27119611348024403</v>
      </c>
      <c r="AO771" s="17"/>
      <c r="AP771" s="17">
        <v>0.352418778414052</v>
      </c>
      <c r="AQ771" s="17">
        <v>0.27039480204522498</v>
      </c>
      <c r="AR771" s="17">
        <v>0.31596338661742002</v>
      </c>
      <c r="AS771" s="17"/>
      <c r="AT771" s="17">
        <v>0.28872705444754498</v>
      </c>
      <c r="AU771" s="17">
        <v>0.26492106748795902</v>
      </c>
      <c r="AV771" s="17">
        <v>0.31696501613280398</v>
      </c>
      <c r="AW771" s="17">
        <v>0.31750900255364101</v>
      </c>
      <c r="AX771" s="17">
        <v>0.284607179930839</v>
      </c>
      <c r="AY771" s="17"/>
      <c r="AZ771" s="17">
        <v>0.274250335790792</v>
      </c>
      <c r="BA771" s="17">
        <v>0.26857401554481602</v>
      </c>
      <c r="BB771" s="17">
        <v>0.27597065700818602</v>
      </c>
      <c r="BC771" s="17">
        <v>0.37486917661505198</v>
      </c>
      <c r="BD771" s="17">
        <v>0.28336501256167002</v>
      </c>
      <c r="BE771" s="17"/>
      <c r="BF771" s="17">
        <v>0.28396401192952597</v>
      </c>
      <c r="BG771" s="17">
        <v>0.290338405013993</v>
      </c>
      <c r="BH771" s="17">
        <v>0.30849789127436</v>
      </c>
      <c r="BI771" s="17">
        <v>0.31061285035144098</v>
      </c>
      <c r="BJ771" s="17"/>
      <c r="BK771" s="17">
        <v>0.29952798765866601</v>
      </c>
      <c r="BL771" s="17">
        <v>0.25039661791296602</v>
      </c>
      <c r="BM771" s="17">
        <v>0.29129213283189098</v>
      </c>
      <c r="BN771" s="17">
        <v>0.323600653284561</v>
      </c>
      <c r="BO771" s="17">
        <v>0.27095425791699002</v>
      </c>
      <c r="BP771" s="17"/>
      <c r="BQ771" s="17">
        <v>0.29045391730172199</v>
      </c>
      <c r="BR771" s="17">
        <v>0.30162493575323801</v>
      </c>
      <c r="BS771" s="17"/>
      <c r="BT771" s="17">
        <v>0.33057449229438701</v>
      </c>
      <c r="BU771" s="17">
        <v>0.29767050526517103</v>
      </c>
      <c r="BV771" s="17">
        <v>0.28265755675160398</v>
      </c>
      <c r="BW771" s="17">
        <v>0.25197461370714702</v>
      </c>
      <c r="BX771" s="17">
        <v>0.25748687997286601</v>
      </c>
      <c r="BY771" s="17">
        <v>0.249941559994482</v>
      </c>
    </row>
    <row r="772" spans="2:77" x14ac:dyDescent="0.35">
      <c r="B772" t="s">
        <v>356</v>
      </c>
      <c r="C772" s="17">
        <v>0.28576941914922799</v>
      </c>
      <c r="D772" s="17">
        <v>0.27698840217173498</v>
      </c>
      <c r="E772" s="17">
        <v>0.29532904134660298</v>
      </c>
      <c r="F772" s="17"/>
      <c r="G772" s="17">
        <v>0.26498134134086998</v>
      </c>
      <c r="H772" s="17">
        <v>0.27390863533805199</v>
      </c>
      <c r="I772" s="17">
        <v>0.245419052069039</v>
      </c>
      <c r="J772" s="17">
        <v>0.30762042640022802</v>
      </c>
      <c r="K772" s="17">
        <v>0.28520488693387303</v>
      </c>
      <c r="L772" s="17">
        <v>0.32451323169547702</v>
      </c>
      <c r="M772" s="17"/>
      <c r="N772" s="17">
        <v>0.30707987987051699</v>
      </c>
      <c r="O772" s="17">
        <v>0.30020625230986098</v>
      </c>
      <c r="P772" s="17">
        <v>0.26671483738016299</v>
      </c>
      <c r="Q772" s="17">
        <v>0.261124862185037</v>
      </c>
      <c r="R772" s="17"/>
      <c r="S772" s="17">
        <v>0.270023097044095</v>
      </c>
      <c r="T772" s="17">
        <v>0.33082649078003801</v>
      </c>
      <c r="U772" s="17">
        <v>0.28526191444500598</v>
      </c>
      <c r="V772" s="17">
        <v>0.34121590106766903</v>
      </c>
      <c r="W772" s="17">
        <v>0.28504368950979603</v>
      </c>
      <c r="X772" s="17">
        <v>0.27319154487139002</v>
      </c>
      <c r="Y772" s="17">
        <v>0.24868385249127001</v>
      </c>
      <c r="Z772" s="17">
        <v>0.256934014716305</v>
      </c>
      <c r="AA772" s="17">
        <v>0.28267821496602902</v>
      </c>
      <c r="AB772" s="17">
        <v>0.25431087520489998</v>
      </c>
      <c r="AC772" s="17">
        <v>0.30225369302481098</v>
      </c>
      <c r="AD772" s="17">
        <v>0.25404176974584802</v>
      </c>
      <c r="AE772" s="17"/>
      <c r="AF772" s="17">
        <v>0.32729247361164598</v>
      </c>
      <c r="AG772" s="17">
        <v>0.25542401847885998</v>
      </c>
      <c r="AH772" s="17">
        <v>0.26915987356849502</v>
      </c>
      <c r="AI772" s="17"/>
      <c r="AJ772" s="17">
        <v>0.34783267938595602</v>
      </c>
      <c r="AK772" s="17">
        <v>0.23145363148325099</v>
      </c>
      <c r="AL772" s="17">
        <v>0.262193210718767</v>
      </c>
      <c r="AM772" s="17">
        <v>0.29520730636530301</v>
      </c>
      <c r="AN772" s="17">
        <v>0.274355293765635</v>
      </c>
      <c r="AO772" s="17"/>
      <c r="AP772" s="17">
        <v>0.34103035967649298</v>
      </c>
      <c r="AQ772" s="17">
        <v>0.25979812939949698</v>
      </c>
      <c r="AR772" s="17">
        <v>0.27312779863112302</v>
      </c>
      <c r="AS772" s="17"/>
      <c r="AT772" s="17">
        <v>0.26954223419081902</v>
      </c>
      <c r="AU772" s="17">
        <v>0.30009534328923099</v>
      </c>
      <c r="AV772" s="17">
        <v>0.30117928700059898</v>
      </c>
      <c r="AW772" s="17">
        <v>0.26570846349072702</v>
      </c>
      <c r="AX772" s="17">
        <v>0.26448685508431602</v>
      </c>
      <c r="AY772" s="17"/>
      <c r="AZ772" s="17">
        <v>0.27614625048158298</v>
      </c>
      <c r="BA772" s="17">
        <v>0.26224152927000399</v>
      </c>
      <c r="BB772" s="17">
        <v>0.266498415725472</v>
      </c>
      <c r="BC772" s="17">
        <v>0.32627571151978002</v>
      </c>
      <c r="BD772" s="17">
        <v>0.29821545347388301</v>
      </c>
      <c r="BE772" s="17"/>
      <c r="BF772" s="17">
        <v>0.26082770296804197</v>
      </c>
      <c r="BG772" s="17">
        <v>0.277169938046953</v>
      </c>
      <c r="BH772" s="17">
        <v>0.29561000191192399</v>
      </c>
      <c r="BI772" s="17">
        <v>0.32857863841835</v>
      </c>
      <c r="BJ772" s="17"/>
      <c r="BK772" s="17">
        <v>0.25106686466120998</v>
      </c>
      <c r="BL772" s="17">
        <v>0.28028193426203502</v>
      </c>
      <c r="BM772" s="17">
        <v>0.282290515845804</v>
      </c>
      <c r="BN772" s="17">
        <v>0.295891445678448</v>
      </c>
      <c r="BO772" s="17">
        <v>0.28117900245594801</v>
      </c>
      <c r="BP772" s="17"/>
      <c r="BQ772" s="17">
        <v>0.28844425867988299</v>
      </c>
      <c r="BR772" s="17">
        <v>0.28214656553274098</v>
      </c>
      <c r="BS772" s="17"/>
      <c r="BT772" s="17">
        <v>0.31002151808224399</v>
      </c>
      <c r="BU772" s="17">
        <v>0.29592067591664101</v>
      </c>
      <c r="BV772" s="17">
        <v>0.24491780715627601</v>
      </c>
      <c r="BW772" s="17">
        <v>0.25155913631472498</v>
      </c>
      <c r="BX772" s="17">
        <v>0.27206449958002099</v>
      </c>
      <c r="BY772" s="17">
        <v>0.22505358214937601</v>
      </c>
    </row>
    <row r="773" spans="2:77" x14ac:dyDescent="0.35">
      <c r="B773" t="s">
        <v>357</v>
      </c>
      <c r="C773" s="17">
        <v>0.27352673491540502</v>
      </c>
      <c r="D773" s="17">
        <v>0.26982068551817001</v>
      </c>
      <c r="E773" s="17">
        <v>0.27450749439789202</v>
      </c>
      <c r="F773" s="17"/>
      <c r="G773" s="17">
        <v>0.34152986394718599</v>
      </c>
      <c r="H773" s="17">
        <v>0.28882709152715302</v>
      </c>
      <c r="I773" s="17">
        <v>0.27781723323171298</v>
      </c>
      <c r="J773" s="17">
        <v>0.25328662077173902</v>
      </c>
      <c r="K773" s="17">
        <v>0.26263296217070398</v>
      </c>
      <c r="L773" s="17">
        <v>0.236113931937942</v>
      </c>
      <c r="M773" s="17"/>
      <c r="N773" s="17">
        <v>0.27063450564829</v>
      </c>
      <c r="O773" s="17">
        <v>0.28912745846490601</v>
      </c>
      <c r="P773" s="17">
        <v>0.23961822631807</v>
      </c>
      <c r="Q773" s="17">
        <v>0.29113939456932197</v>
      </c>
      <c r="R773" s="17"/>
      <c r="S773" s="17">
        <v>0.29668379508960602</v>
      </c>
      <c r="T773" s="17">
        <v>0.28274243158821</v>
      </c>
      <c r="U773" s="17">
        <v>0.232660079300438</v>
      </c>
      <c r="V773" s="17">
        <v>0.266838550556036</v>
      </c>
      <c r="W773" s="17">
        <v>0.29930286486174801</v>
      </c>
      <c r="X773" s="17">
        <v>0.19253994757541701</v>
      </c>
      <c r="Y773" s="17">
        <v>0.25381326262831599</v>
      </c>
      <c r="Z773" s="17">
        <v>0.27706009738063597</v>
      </c>
      <c r="AA773" s="17">
        <v>0.254434432784021</v>
      </c>
      <c r="AB773" s="17">
        <v>0.32627123473387198</v>
      </c>
      <c r="AC773" s="17">
        <v>0.32950808393575398</v>
      </c>
      <c r="AD773" s="17">
        <v>0.304197704335882</v>
      </c>
      <c r="AE773" s="17"/>
      <c r="AF773" s="17">
        <v>0.209425651418263</v>
      </c>
      <c r="AG773" s="17">
        <v>0.31128562389250602</v>
      </c>
      <c r="AH773" s="17">
        <v>0.24598131023831399</v>
      </c>
      <c r="AI773" s="17"/>
      <c r="AJ773" s="17">
        <v>0.16949733915199799</v>
      </c>
      <c r="AK773" s="17">
        <v>0.34356860613691498</v>
      </c>
      <c r="AL773" s="17">
        <v>0.33857348578857899</v>
      </c>
      <c r="AM773" s="17">
        <v>0.21271836355550899</v>
      </c>
      <c r="AN773" s="17">
        <v>0.26265898207205601</v>
      </c>
      <c r="AO773" s="17"/>
      <c r="AP773" s="17">
        <v>0.15242389536189499</v>
      </c>
      <c r="AQ773" s="17">
        <v>0.330378346985787</v>
      </c>
      <c r="AR773" s="17">
        <v>0.34685905025472402</v>
      </c>
      <c r="AS773" s="17"/>
      <c r="AT773" s="17">
        <v>0.246625643849055</v>
      </c>
      <c r="AU773" s="17">
        <v>0.27571257184363701</v>
      </c>
      <c r="AV773" s="17">
        <v>0.30771445231697497</v>
      </c>
      <c r="AW773" s="17">
        <v>0.29568891281666698</v>
      </c>
      <c r="AX773" s="17">
        <v>0.34594304376549201</v>
      </c>
      <c r="AY773" s="17"/>
      <c r="AZ773" s="17">
        <v>0.27611297605485002</v>
      </c>
      <c r="BA773" s="17">
        <v>0.278481365736511</v>
      </c>
      <c r="BB773" s="17">
        <v>0.33749569294731402</v>
      </c>
      <c r="BC773" s="17">
        <v>0.234560945064513</v>
      </c>
      <c r="BD773" s="17">
        <v>0.29386758310198202</v>
      </c>
      <c r="BE773" s="17"/>
      <c r="BF773" s="17">
        <v>0.31992270783389898</v>
      </c>
      <c r="BG773" s="17">
        <v>0.24345457971840201</v>
      </c>
      <c r="BH773" s="17">
        <v>0.28072337952936399</v>
      </c>
      <c r="BI773" s="17">
        <v>0.26966764196468501</v>
      </c>
      <c r="BJ773" s="17"/>
      <c r="BK773" s="17">
        <v>0.2858693240713</v>
      </c>
      <c r="BL773" s="17">
        <v>0.301644223473163</v>
      </c>
      <c r="BM773" s="17">
        <v>0.28214553532272002</v>
      </c>
      <c r="BN773" s="17">
        <v>0.25464951503021999</v>
      </c>
      <c r="BO773" s="17">
        <v>0.25531103835940699</v>
      </c>
      <c r="BP773" s="17"/>
      <c r="BQ773" s="17">
        <v>0.24692753577137899</v>
      </c>
      <c r="BR773" s="17">
        <v>0.30955319695553501</v>
      </c>
      <c r="BS773" s="17"/>
      <c r="BT773" s="17">
        <v>0.229625949404444</v>
      </c>
      <c r="BU773" s="17">
        <v>0.28544977781769298</v>
      </c>
      <c r="BV773" s="17">
        <v>0.30535736587687501</v>
      </c>
      <c r="BW773" s="17">
        <v>0.31431288404971702</v>
      </c>
      <c r="BX773" s="17">
        <v>0.30039783977034401</v>
      </c>
      <c r="BY773" s="17">
        <v>0.33790874698455597</v>
      </c>
    </row>
    <row r="774" spans="2:77" x14ac:dyDescent="0.35">
      <c r="B774" t="s">
        <v>358</v>
      </c>
      <c r="C774" s="17">
        <v>0.25720674812572297</v>
      </c>
      <c r="D774" s="17">
        <v>0.24172750043573199</v>
      </c>
      <c r="E774" s="17">
        <v>0.26991428161041098</v>
      </c>
      <c r="F774" s="17"/>
      <c r="G774" s="17">
        <v>0.29720229112838398</v>
      </c>
      <c r="H774" s="17">
        <v>0.25813509940033902</v>
      </c>
      <c r="I774" s="17">
        <v>0.25339118388207998</v>
      </c>
      <c r="J774" s="17">
        <v>0.22326382666160899</v>
      </c>
      <c r="K774" s="17">
        <v>0.25556145346940201</v>
      </c>
      <c r="L774" s="17">
        <v>0.26162744923608899</v>
      </c>
      <c r="M774" s="17"/>
      <c r="N774" s="17">
        <v>0.28300905715112301</v>
      </c>
      <c r="O774" s="17">
        <v>0.26123646626661301</v>
      </c>
      <c r="P774" s="17">
        <v>0.23743961022576199</v>
      </c>
      <c r="Q774" s="17">
        <v>0.24218698046356399</v>
      </c>
      <c r="R774" s="17"/>
      <c r="S774" s="17">
        <v>0.25232726061951999</v>
      </c>
      <c r="T774" s="17">
        <v>0.29361220421944501</v>
      </c>
      <c r="U774" s="17">
        <v>0.21778935798096799</v>
      </c>
      <c r="V774" s="17">
        <v>0.26573047512117298</v>
      </c>
      <c r="W774" s="17">
        <v>0.26595764701581798</v>
      </c>
      <c r="X774" s="17">
        <v>0.25821622410718198</v>
      </c>
      <c r="Y774" s="17">
        <v>0.21813514764220299</v>
      </c>
      <c r="Z774" s="17">
        <v>0.20771183273757901</v>
      </c>
      <c r="AA774" s="17">
        <v>0.219924753463836</v>
      </c>
      <c r="AB774" s="17">
        <v>0.30676694097321999</v>
      </c>
      <c r="AC774" s="17">
        <v>0.28490211758509598</v>
      </c>
      <c r="AD774" s="17">
        <v>0.29051796778643202</v>
      </c>
      <c r="AE774" s="17"/>
      <c r="AF774" s="17">
        <v>0.221763539869962</v>
      </c>
      <c r="AG774" s="17">
        <v>0.28620411020313002</v>
      </c>
      <c r="AH774" s="17">
        <v>0.21297652154702801</v>
      </c>
      <c r="AI774" s="17"/>
      <c r="AJ774" s="17">
        <v>0.22424437904047501</v>
      </c>
      <c r="AK774" s="17">
        <v>0.28544160912174799</v>
      </c>
      <c r="AL774" s="17">
        <v>0.27591910395247199</v>
      </c>
      <c r="AM774" s="17">
        <v>0.125251160815435</v>
      </c>
      <c r="AN774" s="17">
        <v>0.23117593421947899</v>
      </c>
      <c r="AO774" s="17"/>
      <c r="AP774" s="17">
        <v>0.19489218824820601</v>
      </c>
      <c r="AQ774" s="17">
        <v>0.28881541329320298</v>
      </c>
      <c r="AR774" s="17">
        <v>0.28498870892202799</v>
      </c>
      <c r="AS774" s="17"/>
      <c r="AT774" s="17">
        <v>0.22868912011105999</v>
      </c>
      <c r="AU774" s="17">
        <v>0.246529436383012</v>
      </c>
      <c r="AV774" s="17">
        <v>0.292032011057418</v>
      </c>
      <c r="AW774" s="17">
        <v>0.26662312772372299</v>
      </c>
      <c r="AX774" s="17">
        <v>0.26698893055955097</v>
      </c>
      <c r="AY774" s="17"/>
      <c r="AZ774" s="17">
        <v>0.246346708751701</v>
      </c>
      <c r="BA774" s="17">
        <v>0.252844266488707</v>
      </c>
      <c r="BB774" s="17">
        <v>0.33531815329096198</v>
      </c>
      <c r="BC774" s="17">
        <v>0.274439599281256</v>
      </c>
      <c r="BD774" s="17">
        <v>0.25182183035593197</v>
      </c>
      <c r="BE774" s="17"/>
      <c r="BF774" s="17">
        <v>0.28083505963275102</v>
      </c>
      <c r="BG774" s="17">
        <v>0.25278758195765699</v>
      </c>
      <c r="BH774" s="17">
        <v>0.245354059780064</v>
      </c>
      <c r="BI774" s="17">
        <v>0.25270047965860098</v>
      </c>
      <c r="BJ774" s="17"/>
      <c r="BK774" s="17">
        <v>0.196291155622112</v>
      </c>
      <c r="BL774" s="17">
        <v>0.26413918159238298</v>
      </c>
      <c r="BM774" s="17">
        <v>0.25503436865373702</v>
      </c>
      <c r="BN774" s="17">
        <v>0.27283805988714499</v>
      </c>
      <c r="BO774" s="17">
        <v>0.202877105077827</v>
      </c>
      <c r="BP774" s="17"/>
      <c r="BQ774" s="17">
        <v>0.233373507571252</v>
      </c>
      <c r="BR774" s="17">
        <v>0.289486943160157</v>
      </c>
      <c r="BS774" s="17"/>
      <c r="BT774" s="17">
        <v>0.26356452332834102</v>
      </c>
      <c r="BU774" s="17">
        <v>0.247729524992468</v>
      </c>
      <c r="BV774" s="17">
        <v>0.23906534288202499</v>
      </c>
      <c r="BW774" s="17">
        <v>0.26444365313940899</v>
      </c>
      <c r="BX774" s="17">
        <v>0.255718603532887</v>
      </c>
      <c r="BY774" s="17">
        <v>0.25358480725648702</v>
      </c>
    </row>
    <row r="775" spans="2:77" x14ac:dyDescent="0.35">
      <c r="B775" t="s">
        <v>359</v>
      </c>
      <c r="C775" s="17">
        <v>0.24947285995270499</v>
      </c>
      <c r="D775" s="17">
        <v>0.27669447109915002</v>
      </c>
      <c r="E775" s="17">
        <v>0.22195974415549699</v>
      </c>
      <c r="F775" s="17"/>
      <c r="G775" s="17">
        <v>0.2633467652416</v>
      </c>
      <c r="H775" s="17">
        <v>0.21436262776787099</v>
      </c>
      <c r="I775" s="17">
        <v>0.238987670520624</v>
      </c>
      <c r="J775" s="17">
        <v>0.25780305501449602</v>
      </c>
      <c r="K775" s="17">
        <v>0.23094575812982601</v>
      </c>
      <c r="L775" s="17">
        <v>0.28277599120129598</v>
      </c>
      <c r="M775" s="17"/>
      <c r="N775" s="17">
        <v>0.29093886394108998</v>
      </c>
      <c r="O775" s="17">
        <v>0.25602569818093701</v>
      </c>
      <c r="P775" s="17">
        <v>0.226511278433009</v>
      </c>
      <c r="Q775" s="17">
        <v>0.21586911514628501</v>
      </c>
      <c r="R775" s="17"/>
      <c r="S775" s="17">
        <v>0.23709935897461701</v>
      </c>
      <c r="T775" s="17">
        <v>0.29820911375822601</v>
      </c>
      <c r="U775" s="17">
        <v>0.27001331015616697</v>
      </c>
      <c r="V775" s="17">
        <v>0.229459296970838</v>
      </c>
      <c r="W775" s="17">
        <v>0.25292458892389302</v>
      </c>
      <c r="X775" s="17">
        <v>0.19631103410801501</v>
      </c>
      <c r="Y775" s="17">
        <v>0.25555619858856798</v>
      </c>
      <c r="Z775" s="17">
        <v>0.22708325050202399</v>
      </c>
      <c r="AA775" s="17">
        <v>0.248336067277863</v>
      </c>
      <c r="AB775" s="17">
        <v>0.25252277732128298</v>
      </c>
      <c r="AC775" s="17">
        <v>0.27410406924189701</v>
      </c>
      <c r="AD775" s="17">
        <v>0.22038880793320401</v>
      </c>
      <c r="AE775" s="17"/>
      <c r="AF775" s="17">
        <v>0.20692771857283099</v>
      </c>
      <c r="AG775" s="17">
        <v>0.28749180081964698</v>
      </c>
      <c r="AH775" s="17">
        <v>0.24447097933860601</v>
      </c>
      <c r="AI775" s="17"/>
      <c r="AJ775" s="17">
        <v>0.19254449397493101</v>
      </c>
      <c r="AK775" s="17">
        <v>0.29177694691303702</v>
      </c>
      <c r="AL775" s="17">
        <v>0.354374366132508</v>
      </c>
      <c r="AM775" s="17">
        <v>0.12410023691116399</v>
      </c>
      <c r="AN775" s="17">
        <v>0.22028025766739801</v>
      </c>
      <c r="AO775" s="17"/>
      <c r="AP775" s="17">
        <v>0.19498426333706201</v>
      </c>
      <c r="AQ775" s="17">
        <v>0.28170633982013199</v>
      </c>
      <c r="AR775" s="17">
        <v>0.32689691550370997</v>
      </c>
      <c r="AS775" s="17"/>
      <c r="AT775" s="17">
        <v>0.19096378437293099</v>
      </c>
      <c r="AU775" s="17">
        <v>0.23466302073970599</v>
      </c>
      <c r="AV775" s="17">
        <v>0.28970866663147898</v>
      </c>
      <c r="AW775" s="17">
        <v>0.319164525463695</v>
      </c>
      <c r="AX775" s="17">
        <v>0.27134268865616401</v>
      </c>
      <c r="AY775" s="17"/>
      <c r="AZ775" s="17">
        <v>0.24677131038324299</v>
      </c>
      <c r="BA775" s="17">
        <v>0.219906933402121</v>
      </c>
      <c r="BB775" s="17">
        <v>0.28650203542920799</v>
      </c>
      <c r="BC775" s="17">
        <v>0.28229553287536102</v>
      </c>
      <c r="BD775" s="17">
        <v>0.233107539119078</v>
      </c>
      <c r="BE775" s="17"/>
      <c r="BF775" s="17">
        <v>0.25552673004336102</v>
      </c>
      <c r="BG775" s="17">
        <v>0.22795885298026899</v>
      </c>
      <c r="BH775" s="17">
        <v>0.270788488801879</v>
      </c>
      <c r="BI775" s="17">
        <v>0.26770922956950699</v>
      </c>
      <c r="BJ775" s="17"/>
      <c r="BK775" s="17">
        <v>0.21905179590266699</v>
      </c>
      <c r="BL775" s="17">
        <v>0.2237807761616</v>
      </c>
      <c r="BM775" s="17">
        <v>0.25400537281098701</v>
      </c>
      <c r="BN775" s="17">
        <v>0.25897836556423298</v>
      </c>
      <c r="BO775" s="17">
        <v>0.24927478825322899</v>
      </c>
      <c r="BP775" s="17"/>
      <c r="BQ775" s="17">
        <v>0.22697920352195999</v>
      </c>
      <c r="BR775" s="17">
        <v>0.27993869673065003</v>
      </c>
      <c r="BS775" s="17"/>
      <c r="BT775" s="17">
        <v>0.25091063666359698</v>
      </c>
      <c r="BU775" s="17">
        <v>0.26438170983832299</v>
      </c>
      <c r="BV775" s="17">
        <v>0.227800411073982</v>
      </c>
      <c r="BW775" s="17">
        <v>0.23061554593251199</v>
      </c>
      <c r="BX775" s="17">
        <v>0.24492597403873201</v>
      </c>
      <c r="BY775" s="17">
        <v>0.26111959369592802</v>
      </c>
    </row>
    <row r="776" spans="2:77" x14ac:dyDescent="0.35">
      <c r="B776" t="s">
        <v>360</v>
      </c>
      <c r="C776" s="17">
        <v>0.194385814123821</v>
      </c>
      <c r="D776" s="17">
        <v>0.22169678940564799</v>
      </c>
      <c r="E776" s="17">
        <v>0.16546849180626499</v>
      </c>
      <c r="F776" s="17"/>
      <c r="G776" s="17">
        <v>0.24574772185495</v>
      </c>
      <c r="H776" s="17">
        <v>0.198418977185773</v>
      </c>
      <c r="I776" s="17">
        <v>0.203858157542334</v>
      </c>
      <c r="J776" s="17">
        <v>0.185533727507083</v>
      </c>
      <c r="K776" s="17">
        <v>0.16713775532917599</v>
      </c>
      <c r="L776" s="17">
        <v>0.174649755842571</v>
      </c>
      <c r="M776" s="17"/>
      <c r="N776" s="17">
        <v>0.19016260092225501</v>
      </c>
      <c r="O776" s="17">
        <v>0.22388811568494599</v>
      </c>
      <c r="P776" s="17">
        <v>0.185791822862964</v>
      </c>
      <c r="Q776" s="17">
        <v>0.17656853674338599</v>
      </c>
      <c r="R776" s="17"/>
      <c r="S776" s="17">
        <v>0.19435773841017601</v>
      </c>
      <c r="T776" s="17">
        <v>0.20470106147053399</v>
      </c>
      <c r="U776" s="17">
        <v>0.17434180391142701</v>
      </c>
      <c r="V776" s="17">
        <v>0.180087200016078</v>
      </c>
      <c r="W776" s="17">
        <v>0.19571977706866001</v>
      </c>
      <c r="X776" s="17">
        <v>0.15971083099946301</v>
      </c>
      <c r="Y776" s="17">
        <v>0.21126239845144201</v>
      </c>
      <c r="Z776" s="17">
        <v>0.17385756116969101</v>
      </c>
      <c r="AA776" s="17">
        <v>0.211083012971062</v>
      </c>
      <c r="AB776" s="17">
        <v>0.21287946897577201</v>
      </c>
      <c r="AC776" s="17">
        <v>0.20264378867212601</v>
      </c>
      <c r="AD776" s="17">
        <v>0.1990296530184</v>
      </c>
      <c r="AE776" s="17"/>
      <c r="AF776" s="17">
        <v>0.15821929839710799</v>
      </c>
      <c r="AG776" s="17">
        <v>0.23154339139518801</v>
      </c>
      <c r="AH776" s="17">
        <v>0.15249161786670401</v>
      </c>
      <c r="AI776" s="17"/>
      <c r="AJ776" s="17">
        <v>0.13493661521464101</v>
      </c>
      <c r="AK776" s="17">
        <v>0.25165495617790001</v>
      </c>
      <c r="AL776" s="17">
        <v>0.216260418313485</v>
      </c>
      <c r="AM776" s="17">
        <v>0.14380508707745401</v>
      </c>
      <c r="AN776" s="17">
        <v>0.16063713740565499</v>
      </c>
      <c r="AO776" s="17"/>
      <c r="AP776" s="17">
        <v>0.104016995041475</v>
      </c>
      <c r="AQ776" s="17">
        <v>0.23531729239840399</v>
      </c>
      <c r="AR776" s="17">
        <v>0.20863295884460401</v>
      </c>
      <c r="AS776" s="17"/>
      <c r="AT776" s="17">
        <v>0.17870435658556899</v>
      </c>
      <c r="AU776" s="17">
        <v>0.185466434288202</v>
      </c>
      <c r="AV776" s="17">
        <v>0.21245715502686799</v>
      </c>
      <c r="AW776" s="17">
        <v>0.19641001241063399</v>
      </c>
      <c r="AX776" s="17">
        <v>0.31152402098571003</v>
      </c>
      <c r="AY776" s="17"/>
      <c r="AZ776" s="17">
        <v>0.20905302706571</v>
      </c>
      <c r="BA776" s="17">
        <v>0.177210652640936</v>
      </c>
      <c r="BB776" s="17">
        <v>0.23916863415650899</v>
      </c>
      <c r="BC776" s="17">
        <v>0.16848459532655199</v>
      </c>
      <c r="BD776" s="17">
        <v>0.189733949007583</v>
      </c>
      <c r="BE776" s="17"/>
      <c r="BF776" s="17">
        <v>0.22327898393170301</v>
      </c>
      <c r="BG776" s="17">
        <v>0.18117415088084199</v>
      </c>
      <c r="BH776" s="17">
        <v>0.20147653663392101</v>
      </c>
      <c r="BI776" s="17">
        <v>0.18419907225144799</v>
      </c>
      <c r="BJ776" s="17"/>
      <c r="BK776" s="17">
        <v>0.17563577528301599</v>
      </c>
      <c r="BL776" s="17">
        <v>0.226619701855444</v>
      </c>
      <c r="BM776" s="17">
        <v>0.19498098854948601</v>
      </c>
      <c r="BN776" s="17">
        <v>0.18258370019786699</v>
      </c>
      <c r="BO776" s="17">
        <v>0.18736934706866701</v>
      </c>
      <c r="BP776" s="17"/>
      <c r="BQ776" s="17">
        <v>0.18364731833164999</v>
      </c>
      <c r="BR776" s="17">
        <v>0.20893023739498601</v>
      </c>
      <c r="BS776" s="17"/>
      <c r="BT776" s="17">
        <v>0.164344619328951</v>
      </c>
      <c r="BU776" s="17">
        <v>0.23190229671033799</v>
      </c>
      <c r="BV776" s="17">
        <v>0.22957129032117099</v>
      </c>
      <c r="BW776" s="17">
        <v>0.168337010016085</v>
      </c>
      <c r="BX776" s="17">
        <v>0.19980002387006099</v>
      </c>
      <c r="BY776" s="17">
        <v>0.21881518275328601</v>
      </c>
    </row>
    <row r="777" spans="2:77" x14ac:dyDescent="0.35">
      <c r="B777" t="s">
        <v>361</v>
      </c>
      <c r="C777" s="17">
        <v>0.18334323587548301</v>
      </c>
      <c r="D777" s="17">
        <v>0.19509281399884401</v>
      </c>
      <c r="E777" s="17">
        <v>0.17043966105180799</v>
      </c>
      <c r="F777" s="17"/>
      <c r="G777" s="17">
        <v>0.23765081828951201</v>
      </c>
      <c r="H777" s="17">
        <v>0.20056670560571299</v>
      </c>
      <c r="I777" s="17">
        <v>0.20153873974542699</v>
      </c>
      <c r="J777" s="17">
        <v>0.178351971050455</v>
      </c>
      <c r="K777" s="17">
        <v>0.15935229047621099</v>
      </c>
      <c r="L777" s="17">
        <v>0.13857323564413501</v>
      </c>
      <c r="M777" s="17"/>
      <c r="N777" s="17">
        <v>0.19018471370836901</v>
      </c>
      <c r="O777" s="17">
        <v>0.211297717114836</v>
      </c>
      <c r="P777" s="17">
        <v>0.16427313071427199</v>
      </c>
      <c r="Q777" s="17">
        <v>0.16413381253335099</v>
      </c>
      <c r="R777" s="17"/>
      <c r="S777" s="17">
        <v>0.20026573164066699</v>
      </c>
      <c r="T777" s="17">
        <v>0.18198160483630499</v>
      </c>
      <c r="U777" s="17">
        <v>0.15160452002973099</v>
      </c>
      <c r="V777" s="17">
        <v>0.13941731113247199</v>
      </c>
      <c r="W777" s="17">
        <v>0.20920348768045699</v>
      </c>
      <c r="X777" s="17">
        <v>0.167767596298911</v>
      </c>
      <c r="Y777" s="17">
        <v>0.173605599359447</v>
      </c>
      <c r="Z777" s="17">
        <v>0.194688505120339</v>
      </c>
      <c r="AA777" s="17">
        <v>0.182730371696919</v>
      </c>
      <c r="AB777" s="17">
        <v>0.230866470915772</v>
      </c>
      <c r="AC777" s="17">
        <v>0.18816140486143901</v>
      </c>
      <c r="AD777" s="17">
        <v>0.175669100109833</v>
      </c>
      <c r="AE777" s="17"/>
      <c r="AF777" s="17">
        <v>0.12343074567774701</v>
      </c>
      <c r="AG777" s="17">
        <v>0.23277515271897101</v>
      </c>
      <c r="AH777" s="17">
        <v>0.14987146263273399</v>
      </c>
      <c r="AI777" s="17"/>
      <c r="AJ777" s="17">
        <v>0.102651844233542</v>
      </c>
      <c r="AK777" s="17">
        <v>0.24755768237158199</v>
      </c>
      <c r="AL777" s="17">
        <v>0.260975203232233</v>
      </c>
      <c r="AM777" s="17">
        <v>5.9946367947139499E-2</v>
      </c>
      <c r="AN777" s="17">
        <v>0.187750570412694</v>
      </c>
      <c r="AO777" s="17"/>
      <c r="AP777" s="17">
        <v>9.5152576855492998E-2</v>
      </c>
      <c r="AQ777" s="17">
        <v>0.220132064935918</v>
      </c>
      <c r="AR777" s="17">
        <v>0.241649766594807</v>
      </c>
      <c r="AS777" s="17"/>
      <c r="AT777" s="17">
        <v>0.15463730617027399</v>
      </c>
      <c r="AU777" s="17">
        <v>0.15576965793770001</v>
      </c>
      <c r="AV777" s="17">
        <v>0.20763174990703501</v>
      </c>
      <c r="AW777" s="17">
        <v>0.224771362798144</v>
      </c>
      <c r="AX777" s="17">
        <v>0.30731430579022201</v>
      </c>
      <c r="AY777" s="17"/>
      <c r="AZ777" s="17">
        <v>0.192914787408794</v>
      </c>
      <c r="BA777" s="17">
        <v>0.198913997765403</v>
      </c>
      <c r="BB777" s="17">
        <v>0.25705032294948699</v>
      </c>
      <c r="BC777" s="17">
        <v>0.13629928219618601</v>
      </c>
      <c r="BD777" s="17">
        <v>0.18201498367608199</v>
      </c>
      <c r="BE777" s="17"/>
      <c r="BF777" s="17">
        <v>0.202988932624839</v>
      </c>
      <c r="BG777" s="17">
        <v>0.17020189182381901</v>
      </c>
      <c r="BH777" s="17">
        <v>0.18613021901149199</v>
      </c>
      <c r="BI777" s="17">
        <v>0.192123925770709</v>
      </c>
      <c r="BJ777" s="17"/>
      <c r="BK777" s="17">
        <v>0.198934033425513</v>
      </c>
      <c r="BL777" s="17">
        <v>0.206739755217726</v>
      </c>
      <c r="BM777" s="17">
        <v>0.178770541285103</v>
      </c>
      <c r="BN777" s="17">
        <v>0.17186760978615101</v>
      </c>
      <c r="BO777" s="17">
        <v>0.20534998497499099</v>
      </c>
      <c r="BP777" s="17"/>
      <c r="BQ777" s="17">
        <v>0.16596879168527601</v>
      </c>
      <c r="BR777" s="17">
        <v>0.206875514072942</v>
      </c>
      <c r="BS777" s="17"/>
      <c r="BT777" s="17">
        <v>0.15279184962044901</v>
      </c>
      <c r="BU777" s="17">
        <v>0.19557479660313201</v>
      </c>
      <c r="BV777" s="17">
        <v>0.186226263592953</v>
      </c>
      <c r="BW777" s="17">
        <v>0.196916765837862</v>
      </c>
      <c r="BX777" s="17">
        <v>0.20235258521775301</v>
      </c>
      <c r="BY777" s="17">
        <v>0.29610975375779602</v>
      </c>
    </row>
    <row r="778" spans="2:77" x14ac:dyDescent="0.35">
      <c r="B778" t="s">
        <v>362</v>
      </c>
      <c r="C778" s="17">
        <v>0.153988285356112</v>
      </c>
      <c r="D778" s="17">
        <v>0.17819028384325999</v>
      </c>
      <c r="E778" s="17">
        <v>0.13132453661143501</v>
      </c>
      <c r="F778" s="17"/>
      <c r="G778" s="17">
        <v>0.18197552599566</v>
      </c>
      <c r="H778" s="17">
        <v>0.15982133843447499</v>
      </c>
      <c r="I778" s="17">
        <v>0.14939401780922901</v>
      </c>
      <c r="J778" s="17">
        <v>0.13734122105541</v>
      </c>
      <c r="K778" s="17">
        <v>0.15469263982526801</v>
      </c>
      <c r="L778" s="17">
        <v>0.14742007932932499</v>
      </c>
      <c r="M778" s="17"/>
      <c r="N778" s="17">
        <v>0.16933741472990699</v>
      </c>
      <c r="O778" s="17">
        <v>0.15155472031591499</v>
      </c>
      <c r="P778" s="17">
        <v>0.13833486915771701</v>
      </c>
      <c r="Q778" s="17">
        <v>0.15313181709672399</v>
      </c>
      <c r="R778" s="17"/>
      <c r="S778" s="17">
        <v>0.16125165798907101</v>
      </c>
      <c r="T778" s="17">
        <v>0.17379631889826899</v>
      </c>
      <c r="U778" s="17">
        <v>0.17901773836201099</v>
      </c>
      <c r="V778" s="17">
        <v>0.15312623642929099</v>
      </c>
      <c r="W778" s="17">
        <v>0.14894241937177799</v>
      </c>
      <c r="X778" s="17">
        <v>0.14366572777243899</v>
      </c>
      <c r="Y778" s="17">
        <v>0.135407481326771</v>
      </c>
      <c r="Z778" s="17">
        <v>0.150645701141219</v>
      </c>
      <c r="AA778" s="17">
        <v>0.123620621297258</v>
      </c>
      <c r="AB778" s="17">
        <v>0.148906699892739</v>
      </c>
      <c r="AC778" s="17">
        <v>0.15242716332488199</v>
      </c>
      <c r="AD778" s="17">
        <v>0.196207683889081</v>
      </c>
      <c r="AE778" s="17"/>
      <c r="AF778" s="17">
        <v>0.16336008750436001</v>
      </c>
      <c r="AG778" s="17">
        <v>0.141040273357465</v>
      </c>
      <c r="AH778" s="17">
        <v>0.153116531713064</v>
      </c>
      <c r="AI778" s="17"/>
      <c r="AJ778" s="17">
        <v>0.16217553737286899</v>
      </c>
      <c r="AK778" s="17">
        <v>0.13346002094347101</v>
      </c>
      <c r="AL778" s="17">
        <v>0.16469778614136699</v>
      </c>
      <c r="AM778" s="17">
        <v>0.19518908165291299</v>
      </c>
      <c r="AN778" s="17">
        <v>0.120986041196981</v>
      </c>
      <c r="AO778" s="17"/>
      <c r="AP778" s="17">
        <v>0.14926525046209699</v>
      </c>
      <c r="AQ778" s="17">
        <v>0.13400765084864599</v>
      </c>
      <c r="AR778" s="17">
        <v>0.16425249075562001</v>
      </c>
      <c r="AS778" s="17"/>
      <c r="AT778" s="17">
        <v>0.12785950290539599</v>
      </c>
      <c r="AU778" s="17">
        <v>0.18312252956230299</v>
      </c>
      <c r="AV778" s="17">
        <v>0.15568161995912599</v>
      </c>
      <c r="AW778" s="17">
        <v>0.17393373062621001</v>
      </c>
      <c r="AX778" s="17">
        <v>0.16385894048913599</v>
      </c>
      <c r="AY778" s="17"/>
      <c r="AZ778" s="17">
        <v>0.15544162109569401</v>
      </c>
      <c r="BA778" s="17">
        <v>0.15585651925569799</v>
      </c>
      <c r="BB778" s="17">
        <v>0.22192213682228601</v>
      </c>
      <c r="BC778" s="17">
        <v>0.15107453648775701</v>
      </c>
      <c r="BD778" s="17">
        <v>0.12675588259958601</v>
      </c>
      <c r="BE778" s="17"/>
      <c r="BF778" s="17">
        <v>0.14240809655262099</v>
      </c>
      <c r="BG778" s="17">
        <v>0.15495522637466499</v>
      </c>
      <c r="BH778" s="17">
        <v>0.14887068982948101</v>
      </c>
      <c r="BI778" s="17">
        <v>0.18512865621667099</v>
      </c>
      <c r="BJ778" s="17"/>
      <c r="BK778" s="17">
        <v>0.14268376384341899</v>
      </c>
      <c r="BL778" s="17">
        <v>0.14520040785521701</v>
      </c>
      <c r="BM778" s="17">
        <v>0.151703455029186</v>
      </c>
      <c r="BN778" s="17">
        <v>0.156882879004277</v>
      </c>
      <c r="BO778" s="17">
        <v>0.17590914837251101</v>
      </c>
      <c r="BP778" s="17"/>
      <c r="BQ778" s="17">
        <v>0.14164436713126899</v>
      </c>
      <c r="BR778" s="17">
        <v>0.170707123353671</v>
      </c>
      <c r="BS778" s="17"/>
      <c r="BT778" s="17">
        <v>0.15792348790381999</v>
      </c>
      <c r="BU778" s="17">
        <v>0.1540491780478</v>
      </c>
      <c r="BV778" s="17">
        <v>0.164746033414642</v>
      </c>
      <c r="BW778" s="17">
        <v>0.161293881251411</v>
      </c>
      <c r="BX778" s="17">
        <v>0.14396504649435801</v>
      </c>
      <c r="BY778" s="17">
        <v>0.15439586224843499</v>
      </c>
    </row>
    <row r="779" spans="2:77" x14ac:dyDescent="0.35">
      <c r="B779" t="s">
        <v>363</v>
      </c>
      <c r="C779" s="17">
        <v>0.153616060968188</v>
      </c>
      <c r="D779" s="17">
        <v>0.16533046846629099</v>
      </c>
      <c r="E779" s="17">
        <v>0.14261714913774701</v>
      </c>
      <c r="F779" s="17"/>
      <c r="G779" s="17">
        <v>0.17250110037486399</v>
      </c>
      <c r="H779" s="17">
        <v>0.15257624140662601</v>
      </c>
      <c r="I779" s="17">
        <v>0.14451901862585401</v>
      </c>
      <c r="J779" s="17">
        <v>0.16209614616412699</v>
      </c>
      <c r="K779" s="17">
        <v>0.146117626541092</v>
      </c>
      <c r="L779" s="17">
        <v>0.147362452886273</v>
      </c>
      <c r="M779" s="17"/>
      <c r="N779" s="17">
        <v>0.168727170602855</v>
      </c>
      <c r="O779" s="17">
        <v>0.162766638747601</v>
      </c>
      <c r="P779" s="17">
        <v>0.15241136304240799</v>
      </c>
      <c r="Q779" s="17">
        <v>0.12889032005418</v>
      </c>
      <c r="R779" s="17"/>
      <c r="S779" s="17">
        <v>0.15676068065469401</v>
      </c>
      <c r="T779" s="17">
        <v>0.167340290905823</v>
      </c>
      <c r="U779" s="17">
        <v>0.117061764835559</v>
      </c>
      <c r="V779" s="17">
        <v>0.20458601119559999</v>
      </c>
      <c r="W779" s="17">
        <v>0.16558118232906199</v>
      </c>
      <c r="X779" s="17">
        <v>0.15949675582567899</v>
      </c>
      <c r="Y779" s="17">
        <v>0.138644409872372</v>
      </c>
      <c r="Z779" s="17">
        <v>0.172623273239354</v>
      </c>
      <c r="AA779" s="17">
        <v>0.13912230745085499</v>
      </c>
      <c r="AB779" s="17">
        <v>0.12131487267720301</v>
      </c>
      <c r="AC779" s="17">
        <v>0.16310883761514799</v>
      </c>
      <c r="AD779" s="17">
        <v>0.127384345461975</v>
      </c>
      <c r="AE779" s="17"/>
      <c r="AF779" s="17">
        <v>0.15369733251003601</v>
      </c>
      <c r="AG779" s="17">
        <v>0.15366651390514199</v>
      </c>
      <c r="AH779" s="17">
        <v>0.13885926721862199</v>
      </c>
      <c r="AI779" s="17"/>
      <c r="AJ779" s="17">
        <v>0.17438668027356599</v>
      </c>
      <c r="AK779" s="17">
        <v>0.146200024300745</v>
      </c>
      <c r="AL779" s="17">
        <v>0.16359731319573001</v>
      </c>
      <c r="AM779" s="17">
        <v>0.14403194314960499</v>
      </c>
      <c r="AN779" s="17">
        <v>0.122280410949362</v>
      </c>
      <c r="AO779" s="17"/>
      <c r="AP779" s="17">
        <v>0.16795868687198201</v>
      </c>
      <c r="AQ779" s="17">
        <v>0.148751724160297</v>
      </c>
      <c r="AR779" s="17">
        <v>0.14905454645654401</v>
      </c>
      <c r="AS779" s="17"/>
      <c r="AT779" s="17">
        <v>0.133307114643583</v>
      </c>
      <c r="AU779" s="17">
        <v>0.17099658707314599</v>
      </c>
      <c r="AV779" s="17">
        <v>0.16841404051271899</v>
      </c>
      <c r="AW779" s="17">
        <v>0.15445034614961201</v>
      </c>
      <c r="AX779" s="17">
        <v>0.129306265969549</v>
      </c>
      <c r="AY779" s="17"/>
      <c r="AZ779" s="17">
        <v>0.15868933697131801</v>
      </c>
      <c r="BA779" s="17">
        <v>0.14945006798760299</v>
      </c>
      <c r="BB779" s="17">
        <v>0.19066419121341899</v>
      </c>
      <c r="BC779" s="17">
        <v>0.149801583653347</v>
      </c>
      <c r="BD779" s="17">
        <v>0.13531499483548801</v>
      </c>
      <c r="BE779" s="17"/>
      <c r="BF779" s="17">
        <v>0.13524353295443201</v>
      </c>
      <c r="BG779" s="17">
        <v>0.153417055612912</v>
      </c>
      <c r="BH779" s="17">
        <v>0.15624209198342101</v>
      </c>
      <c r="BI779" s="17">
        <v>0.17591113972717501</v>
      </c>
      <c r="BJ779" s="17"/>
      <c r="BK779" s="17">
        <v>9.7723947880557702E-2</v>
      </c>
      <c r="BL779" s="17">
        <v>0.148400932206595</v>
      </c>
      <c r="BM779" s="17">
        <v>0.15381675989792801</v>
      </c>
      <c r="BN779" s="17">
        <v>0.155100670870569</v>
      </c>
      <c r="BO779" s="17">
        <v>0.18203365466869101</v>
      </c>
      <c r="BP779" s="17"/>
      <c r="BQ779" s="17">
        <v>0.146912573849381</v>
      </c>
      <c r="BR779" s="17">
        <v>0.16269539162451799</v>
      </c>
      <c r="BS779" s="17"/>
      <c r="BT779" s="17">
        <v>0.14834499857469899</v>
      </c>
      <c r="BU779" s="17">
        <v>0.168205549888922</v>
      </c>
      <c r="BV779" s="17">
        <v>0.15950484209271601</v>
      </c>
      <c r="BW779" s="17">
        <v>0.13088717322554</v>
      </c>
      <c r="BX779" s="17">
        <v>0.15525498863083101</v>
      </c>
      <c r="BY779" s="17">
        <v>0.152097383543047</v>
      </c>
    </row>
    <row r="780" spans="2:77" x14ac:dyDescent="0.35">
      <c r="B780" t="s">
        <v>92</v>
      </c>
      <c r="C780" s="17">
        <v>8.2192461879264503E-2</v>
      </c>
      <c r="D780" s="17">
        <v>6.9046160655936398E-2</v>
      </c>
      <c r="E780" s="17">
        <v>9.5129335019098704E-2</v>
      </c>
      <c r="F780" s="17"/>
      <c r="G780" s="17">
        <v>6.6100057674160106E-2</v>
      </c>
      <c r="H780" s="17">
        <v>7.4855305876780895E-2</v>
      </c>
      <c r="I780" s="17">
        <v>7.6827536757818796E-2</v>
      </c>
      <c r="J780" s="17">
        <v>7.8389952233468202E-2</v>
      </c>
      <c r="K780" s="17">
        <v>9.4277268791190694E-2</v>
      </c>
      <c r="L780" s="17">
        <v>9.8218478770584094E-2</v>
      </c>
      <c r="M780" s="17"/>
      <c r="N780" s="17">
        <v>5.3916396389895697E-2</v>
      </c>
      <c r="O780" s="17">
        <v>7.2646254955289896E-2</v>
      </c>
      <c r="P780" s="17">
        <v>8.4478990761448297E-2</v>
      </c>
      <c r="Q780" s="17">
        <v>0.120934694877103</v>
      </c>
      <c r="R780" s="17"/>
      <c r="S780" s="17">
        <v>5.4830075855636602E-2</v>
      </c>
      <c r="T780" s="17">
        <v>6.59556347124792E-2</v>
      </c>
      <c r="U780" s="17">
        <v>9.5139249858521499E-2</v>
      </c>
      <c r="V780" s="17">
        <v>8.0274521873898705E-2</v>
      </c>
      <c r="W780" s="17">
        <v>6.23880832158634E-2</v>
      </c>
      <c r="X780" s="17">
        <v>9.7481896135232698E-2</v>
      </c>
      <c r="Y780" s="17">
        <v>9.3289949819628001E-2</v>
      </c>
      <c r="Z780" s="17">
        <v>0.10752113920591599</v>
      </c>
      <c r="AA780" s="17">
        <v>9.1271197600729506E-2</v>
      </c>
      <c r="AB780" s="17">
        <v>8.6212874719429899E-2</v>
      </c>
      <c r="AC780" s="17">
        <v>0.102142146797098</v>
      </c>
      <c r="AD780" s="17">
        <v>0.10994946869102901</v>
      </c>
      <c r="AE780" s="17"/>
      <c r="AF780" s="17">
        <v>7.5612053356848397E-2</v>
      </c>
      <c r="AG780" s="17">
        <v>7.4365100828368405E-2</v>
      </c>
      <c r="AH780" s="17">
        <v>0.117449355175595</v>
      </c>
      <c r="AI780" s="17"/>
      <c r="AJ780" s="17">
        <v>7.4992546756247599E-2</v>
      </c>
      <c r="AK780" s="17">
        <v>6.4567961656742404E-2</v>
      </c>
      <c r="AL780" s="17">
        <v>4.22472342905863E-2</v>
      </c>
      <c r="AM780" s="17">
        <v>0.148221716503115</v>
      </c>
      <c r="AN780" s="17">
        <v>0.143461624644657</v>
      </c>
      <c r="AO780" s="17"/>
      <c r="AP780" s="17">
        <v>7.0723869051507501E-2</v>
      </c>
      <c r="AQ780" s="17">
        <v>6.8568090190721395E-2</v>
      </c>
      <c r="AR780" s="17">
        <v>4.26681161972466E-2</v>
      </c>
      <c r="AS780" s="17"/>
      <c r="AT780" s="17">
        <v>0.119012067088139</v>
      </c>
      <c r="AU780" s="17">
        <v>7.8315498920482202E-2</v>
      </c>
      <c r="AV780" s="17">
        <v>6.0712481781789597E-2</v>
      </c>
      <c r="AW780" s="17">
        <v>5.3929073239176603E-2</v>
      </c>
      <c r="AX780" s="17">
        <v>0</v>
      </c>
      <c r="AY780" s="17"/>
      <c r="AZ780" s="17">
        <v>6.3752365619149806E-2</v>
      </c>
      <c r="BA780" s="17">
        <v>8.3377368326020093E-2</v>
      </c>
      <c r="BB780" s="17">
        <v>9.8369517359079395E-2</v>
      </c>
      <c r="BC780" s="17">
        <v>9.0248745230589497E-2</v>
      </c>
      <c r="BD780" s="17">
        <v>0.12676245015075599</v>
      </c>
      <c r="BE780" s="17"/>
      <c r="BF780" s="17">
        <v>8.9674501047273897E-2</v>
      </c>
      <c r="BG780" s="17">
        <v>9.08513463536334E-2</v>
      </c>
      <c r="BH780" s="17">
        <v>6.93248598755863E-2</v>
      </c>
      <c r="BI780" s="17">
        <v>4.8072208818392997E-2</v>
      </c>
      <c r="BJ780" s="17"/>
      <c r="BK780" s="17">
        <v>7.5668333096823401E-2</v>
      </c>
      <c r="BL780" s="17">
        <v>8.2471102480884004E-2</v>
      </c>
      <c r="BM780" s="17">
        <v>9.0066734134932006E-2</v>
      </c>
      <c r="BN780" s="17">
        <v>7.6484029289032501E-2</v>
      </c>
      <c r="BO780" s="17">
        <v>7.2295143254088506E-2</v>
      </c>
      <c r="BP780" s="17"/>
      <c r="BQ780" s="17">
        <v>8.6352361563583196E-2</v>
      </c>
      <c r="BR780" s="17">
        <v>7.6558214499996599E-2</v>
      </c>
      <c r="BS780" s="17"/>
      <c r="BT780" s="17">
        <v>9.0676576295745895E-2</v>
      </c>
      <c r="BU780" s="17">
        <v>6.2886684809249999E-2</v>
      </c>
      <c r="BV780" s="17">
        <v>0.10443271696007</v>
      </c>
      <c r="BW780" s="17">
        <v>7.3323169382643494E-2</v>
      </c>
      <c r="BX780" s="17">
        <v>7.86083580134221E-2</v>
      </c>
      <c r="BY780" s="17">
        <v>0.11448162931761199</v>
      </c>
    </row>
    <row r="781" spans="2:77" x14ac:dyDescent="0.35">
      <c r="B781" t="s">
        <v>364</v>
      </c>
      <c r="C781" s="17">
        <v>6.8322133310969799E-2</v>
      </c>
      <c r="D781" s="17">
        <v>7.4566905586951795E-2</v>
      </c>
      <c r="E781" s="17">
        <v>6.2127975542722799E-2</v>
      </c>
      <c r="F781" s="17"/>
      <c r="G781" s="17">
        <v>0.11078327504488</v>
      </c>
      <c r="H781" s="17">
        <v>8.2197306877545298E-2</v>
      </c>
      <c r="I781" s="17">
        <v>7.6553146636403502E-2</v>
      </c>
      <c r="J781" s="17">
        <v>5.82749737097552E-2</v>
      </c>
      <c r="K781" s="17">
        <v>5.1584855269865101E-2</v>
      </c>
      <c r="L781" s="17">
        <v>4.1494182249283203E-2</v>
      </c>
      <c r="M781" s="17"/>
      <c r="N781" s="17">
        <v>7.4218185663396399E-2</v>
      </c>
      <c r="O781" s="17">
        <v>7.4691554023980394E-2</v>
      </c>
      <c r="P781" s="17">
        <v>5.0965014282287002E-2</v>
      </c>
      <c r="Q781" s="17">
        <v>7.1562362653133302E-2</v>
      </c>
      <c r="R781" s="17"/>
      <c r="S781" s="17">
        <v>8.2977024573802002E-2</v>
      </c>
      <c r="T781" s="17">
        <v>6.8118503613328496E-2</v>
      </c>
      <c r="U781" s="17">
        <v>6.3507024538832099E-2</v>
      </c>
      <c r="V781" s="17">
        <v>7.4749301844644706E-2</v>
      </c>
      <c r="W781" s="17">
        <v>7.4116237329162005E-2</v>
      </c>
      <c r="X781" s="17">
        <v>7.6647963019724402E-2</v>
      </c>
      <c r="Y781" s="17">
        <v>6.1907723611818101E-2</v>
      </c>
      <c r="Z781" s="17">
        <v>4.8951232046782103E-2</v>
      </c>
      <c r="AA781" s="17">
        <v>6.3845236862225194E-2</v>
      </c>
      <c r="AB781" s="17">
        <v>5.6630813465715697E-2</v>
      </c>
      <c r="AC781" s="17">
        <v>7.7305420314747506E-2</v>
      </c>
      <c r="AD781" s="17">
        <v>3.5260588740526802E-2</v>
      </c>
      <c r="AE781" s="17"/>
      <c r="AF781" s="17">
        <v>6.2809393974447902E-2</v>
      </c>
      <c r="AG781" s="17">
        <v>6.4017788728940705E-2</v>
      </c>
      <c r="AH781" s="17">
        <v>7.6050829617197502E-2</v>
      </c>
      <c r="AI781" s="17"/>
      <c r="AJ781" s="17">
        <v>7.0465284868687098E-2</v>
      </c>
      <c r="AK781" s="17">
        <v>7.38666758191142E-2</v>
      </c>
      <c r="AL781" s="17">
        <v>7.7304609466921401E-2</v>
      </c>
      <c r="AM781" s="17">
        <v>4.7291876339344799E-2</v>
      </c>
      <c r="AN781" s="17">
        <v>6.2091728928946301E-2</v>
      </c>
      <c r="AO781" s="17"/>
      <c r="AP781" s="17">
        <v>8.0813304956210294E-2</v>
      </c>
      <c r="AQ781" s="17">
        <v>6.9044925176928201E-2</v>
      </c>
      <c r="AR781" s="17">
        <v>6.2340945403873999E-2</v>
      </c>
      <c r="AS781" s="17"/>
      <c r="AT781" s="17">
        <v>6.2404677674360698E-2</v>
      </c>
      <c r="AU781" s="17">
        <v>6.5955531661808106E-2</v>
      </c>
      <c r="AV781" s="17">
        <v>6.4503276599987502E-2</v>
      </c>
      <c r="AW781" s="17">
        <v>0.107257320580426</v>
      </c>
      <c r="AX781" s="17">
        <v>7.0068913106477296E-2</v>
      </c>
      <c r="AY781" s="17"/>
      <c r="AZ781" s="17">
        <v>7.84124837339924E-2</v>
      </c>
      <c r="BA781" s="17">
        <v>6.6415509327189606E-2</v>
      </c>
      <c r="BB781" s="17">
        <v>9.5937177507455201E-2</v>
      </c>
      <c r="BC781" s="17">
        <v>4.5494472875414901E-2</v>
      </c>
      <c r="BD781" s="17">
        <v>5.7215490011907899E-2</v>
      </c>
      <c r="BE781" s="17"/>
      <c r="BF781" s="17">
        <v>6.8271426990814094E-2</v>
      </c>
      <c r="BG781" s="17">
        <v>7.0482006510727002E-2</v>
      </c>
      <c r="BH781" s="17">
        <v>6.9025816777733506E-2</v>
      </c>
      <c r="BI781" s="17">
        <v>6.7652914213454901E-2</v>
      </c>
      <c r="BJ781" s="17"/>
      <c r="BK781" s="17">
        <v>2.7328096142511402E-2</v>
      </c>
      <c r="BL781" s="17">
        <v>6.5968783869030004E-2</v>
      </c>
      <c r="BM781" s="17">
        <v>6.6399002723047398E-2</v>
      </c>
      <c r="BN781" s="17">
        <v>6.4080629329122396E-2</v>
      </c>
      <c r="BO781" s="17">
        <v>0.12314774604958199</v>
      </c>
      <c r="BP781" s="17"/>
      <c r="BQ781" s="17">
        <v>7.0148061484803195E-2</v>
      </c>
      <c r="BR781" s="17">
        <v>6.5849061408074297E-2</v>
      </c>
      <c r="BS781" s="17"/>
      <c r="BT781" s="17">
        <v>5.59125031069009E-2</v>
      </c>
      <c r="BU781" s="17">
        <v>7.8262940823678295E-2</v>
      </c>
      <c r="BV781" s="17">
        <v>8.4206017746115497E-2</v>
      </c>
      <c r="BW781" s="17">
        <v>6.0131927370981497E-2</v>
      </c>
      <c r="BX781" s="17">
        <v>7.9309152410730999E-2</v>
      </c>
      <c r="BY781" s="17">
        <v>7.3150322145249302E-2</v>
      </c>
    </row>
    <row r="782" spans="2:77" x14ac:dyDescent="0.35">
      <c r="B782" t="s">
        <v>365</v>
      </c>
      <c r="C782" s="17">
        <v>5.8480816447622999E-2</v>
      </c>
      <c r="D782" s="17">
        <v>6.8359830638293401E-2</v>
      </c>
      <c r="E782" s="17">
        <v>4.66436655214921E-2</v>
      </c>
      <c r="F782" s="17"/>
      <c r="G782" s="17">
        <v>0.118587439817764</v>
      </c>
      <c r="H782" s="17">
        <v>7.5582700384632204E-2</v>
      </c>
      <c r="I782" s="17">
        <v>7.5439909251692902E-2</v>
      </c>
      <c r="J782" s="17">
        <v>4.4821532782805498E-2</v>
      </c>
      <c r="K782" s="17">
        <v>3.7892857512275398E-2</v>
      </c>
      <c r="L782" s="17">
        <v>1.5727649091623701E-2</v>
      </c>
      <c r="M782" s="17"/>
      <c r="N782" s="17">
        <v>5.3210264168595797E-2</v>
      </c>
      <c r="O782" s="17">
        <v>6.0908192363579299E-2</v>
      </c>
      <c r="P782" s="17">
        <v>5.2497486925058102E-2</v>
      </c>
      <c r="Q782" s="17">
        <v>6.7742299827375493E-2</v>
      </c>
      <c r="R782" s="17"/>
      <c r="S782" s="17">
        <v>7.7099148795910802E-2</v>
      </c>
      <c r="T782" s="17">
        <v>4.9307848691551803E-2</v>
      </c>
      <c r="U782" s="17">
        <v>4.0899373532772003E-2</v>
      </c>
      <c r="V782" s="17">
        <v>4.4490718737757597E-2</v>
      </c>
      <c r="W782" s="17">
        <v>8.7669409229350501E-2</v>
      </c>
      <c r="X782" s="17">
        <v>4.1925497538731003E-2</v>
      </c>
      <c r="Y782" s="17">
        <v>6.1037021979017503E-2</v>
      </c>
      <c r="Z782" s="17">
        <v>6.8074388856234597E-2</v>
      </c>
      <c r="AA782" s="17">
        <v>5.7483150584463599E-2</v>
      </c>
      <c r="AB782" s="17">
        <v>5.4730276233566202E-2</v>
      </c>
      <c r="AC782" s="17">
        <v>7.2978773033886501E-2</v>
      </c>
      <c r="AD782" s="17">
        <v>5.2990795169730001E-2</v>
      </c>
      <c r="AE782" s="17"/>
      <c r="AF782" s="17">
        <v>3.1440618349619497E-2</v>
      </c>
      <c r="AG782" s="17">
        <v>6.80845107551174E-2</v>
      </c>
      <c r="AH782" s="17">
        <v>6.93369460355127E-2</v>
      </c>
      <c r="AI782" s="17"/>
      <c r="AJ782" s="17">
        <v>2.2620554852343301E-2</v>
      </c>
      <c r="AK782" s="17">
        <v>8.3133152184735506E-2</v>
      </c>
      <c r="AL782" s="17">
        <v>5.9900522170979797E-2</v>
      </c>
      <c r="AM782" s="17">
        <v>8.1476437456493106E-2</v>
      </c>
      <c r="AN782" s="17">
        <v>5.5218415729732601E-2</v>
      </c>
      <c r="AO782" s="17"/>
      <c r="AP782" s="17">
        <v>2.5045400165670698E-2</v>
      </c>
      <c r="AQ782" s="17">
        <v>7.1645382695767895E-2</v>
      </c>
      <c r="AR782" s="17">
        <v>7.5021180821880806E-2</v>
      </c>
      <c r="AS782" s="17"/>
      <c r="AT782" s="17">
        <v>5.39913497957481E-2</v>
      </c>
      <c r="AU782" s="17">
        <v>7.4308235092983094E-2</v>
      </c>
      <c r="AV782" s="17">
        <v>5.3202409137294397E-2</v>
      </c>
      <c r="AW782" s="17">
        <v>6.1027285808157597E-2</v>
      </c>
      <c r="AX782" s="17">
        <v>9.1182507951783801E-2</v>
      </c>
      <c r="AY782" s="17"/>
      <c r="AZ782" s="17">
        <v>6.67455195799629E-2</v>
      </c>
      <c r="BA782" s="17">
        <v>6.4692091492357606E-2</v>
      </c>
      <c r="BB782" s="17">
        <v>9.3692746841628302E-2</v>
      </c>
      <c r="BC782" s="17">
        <v>1.6949095185460301E-2</v>
      </c>
      <c r="BD782" s="17">
        <v>6.9915856942993501E-2</v>
      </c>
      <c r="BE782" s="17"/>
      <c r="BF782" s="17">
        <v>7.8489571025423005E-2</v>
      </c>
      <c r="BG782" s="17">
        <v>4.9385107911103301E-2</v>
      </c>
      <c r="BH782" s="17">
        <v>7.0304522959805493E-2</v>
      </c>
      <c r="BI782" s="17">
        <v>4.1477968741661798E-2</v>
      </c>
      <c r="BJ782" s="17"/>
      <c r="BK782" s="17">
        <v>0.123424547471168</v>
      </c>
      <c r="BL782" s="17">
        <v>7.7657490855879002E-2</v>
      </c>
      <c r="BM782" s="17">
        <v>5.7578921523852598E-2</v>
      </c>
      <c r="BN782" s="17">
        <v>4.0743633619745603E-2</v>
      </c>
      <c r="BO782" s="17">
        <v>7.9669806269549101E-2</v>
      </c>
      <c r="BP782" s="17"/>
      <c r="BQ782" s="17">
        <v>4.3041081017521798E-2</v>
      </c>
      <c r="BR782" s="17">
        <v>7.9392688243849902E-2</v>
      </c>
      <c r="BS782" s="17"/>
      <c r="BT782" s="17">
        <v>3.8781813997838602E-2</v>
      </c>
      <c r="BU782" s="17">
        <v>5.5238584975199102E-2</v>
      </c>
      <c r="BV782" s="17">
        <v>9.1096864338038805E-2</v>
      </c>
      <c r="BW782" s="17">
        <v>5.9901488559977699E-2</v>
      </c>
      <c r="BX782" s="17">
        <v>8.4358284169155098E-2</v>
      </c>
      <c r="BY782" s="17">
        <v>5.9459833263262998E-2</v>
      </c>
    </row>
    <row r="783" spans="2:77" x14ac:dyDescent="0.35">
      <c r="B783" t="s">
        <v>170</v>
      </c>
      <c r="C783" s="17">
        <v>2.3870230961943899E-2</v>
      </c>
      <c r="D783" s="17">
        <v>2.4000553689272602E-2</v>
      </c>
      <c r="E783" s="17">
        <v>2.38963983525326E-2</v>
      </c>
      <c r="F783" s="17"/>
      <c r="G783" s="17">
        <v>1.3594334330173499E-2</v>
      </c>
      <c r="H783" s="17">
        <v>2.6441788298553901E-2</v>
      </c>
      <c r="I783" s="17">
        <v>2.5240545123666702E-2</v>
      </c>
      <c r="J783" s="17">
        <v>2.7108418596747199E-2</v>
      </c>
      <c r="K783" s="17">
        <v>2.8899219857628E-2</v>
      </c>
      <c r="L783" s="17">
        <v>2.1524592369361301E-2</v>
      </c>
      <c r="M783" s="17"/>
      <c r="N783" s="17">
        <v>1.26247740936461E-2</v>
      </c>
      <c r="O783" s="17">
        <v>2.2434003149151401E-2</v>
      </c>
      <c r="P783" s="17">
        <v>3.4178936015763599E-2</v>
      </c>
      <c r="Q783" s="17">
        <v>2.77755631714901E-2</v>
      </c>
      <c r="R783" s="17"/>
      <c r="S783" s="17">
        <v>1.7653214219777402E-2</v>
      </c>
      <c r="T783" s="17">
        <v>2.2336729818390699E-2</v>
      </c>
      <c r="U783" s="17">
        <v>2.34226487731546E-2</v>
      </c>
      <c r="V783" s="17">
        <v>1.9282916112820601E-2</v>
      </c>
      <c r="W783" s="17">
        <v>3.09842005308603E-2</v>
      </c>
      <c r="X783" s="17">
        <v>3.0750007429259499E-2</v>
      </c>
      <c r="Y783" s="17">
        <v>2.4738276198902402E-2</v>
      </c>
      <c r="Z783" s="17">
        <v>2.9247630169026699E-2</v>
      </c>
      <c r="AA783" s="17">
        <v>2.2238403219745101E-2</v>
      </c>
      <c r="AB783" s="17">
        <v>2.3948548850963699E-2</v>
      </c>
      <c r="AC783" s="17">
        <v>3.4069048087190197E-2</v>
      </c>
      <c r="AD783" s="17">
        <v>1.6504344661985099E-2</v>
      </c>
      <c r="AE783" s="17"/>
      <c r="AF783" s="17">
        <v>3.0176869796929798E-2</v>
      </c>
      <c r="AG783" s="17">
        <v>1.7359720397478001E-2</v>
      </c>
      <c r="AH783" s="17">
        <v>3.4279524847169597E-2</v>
      </c>
      <c r="AI783" s="17"/>
      <c r="AJ783" s="17">
        <v>3.1312736496821397E-2</v>
      </c>
      <c r="AK783" s="17">
        <v>1.86606872260364E-2</v>
      </c>
      <c r="AL783" s="17">
        <v>2.9414830757134298E-3</v>
      </c>
      <c r="AM783" s="17">
        <v>3.6595620469046602E-2</v>
      </c>
      <c r="AN783" s="17">
        <v>3.0435681044959299E-2</v>
      </c>
      <c r="AO783" s="17"/>
      <c r="AP783" s="17">
        <v>3.3395588689743197E-2</v>
      </c>
      <c r="AQ783" s="17">
        <v>1.31459832524265E-2</v>
      </c>
      <c r="AR783" s="17">
        <v>6.43042850761182E-3</v>
      </c>
      <c r="AS783" s="17"/>
      <c r="AT783" s="17">
        <v>2.7714158856692799E-2</v>
      </c>
      <c r="AU783" s="17">
        <v>2.46501657338241E-2</v>
      </c>
      <c r="AV783" s="17">
        <v>2.3773751348182201E-2</v>
      </c>
      <c r="AW783" s="17">
        <v>1.37721125396182E-2</v>
      </c>
      <c r="AX783" s="17">
        <v>1.28235843275656E-2</v>
      </c>
      <c r="AY783" s="17"/>
      <c r="AZ783" s="17">
        <v>2.5320205045309501E-2</v>
      </c>
      <c r="BA783" s="17">
        <v>2.52307411347494E-2</v>
      </c>
      <c r="BB783" s="17">
        <v>0</v>
      </c>
      <c r="BC783" s="17">
        <v>2.1877526521971599E-2</v>
      </c>
      <c r="BD783" s="17">
        <v>2.89155394402359E-2</v>
      </c>
      <c r="BE783" s="17"/>
      <c r="BF783" s="17">
        <v>2.47234230846466E-2</v>
      </c>
      <c r="BG783" s="17">
        <v>2.4538467471850199E-2</v>
      </c>
      <c r="BH783" s="17">
        <v>2.29687594376311E-2</v>
      </c>
      <c r="BI783" s="17">
        <v>1.96561428746586E-2</v>
      </c>
      <c r="BJ783" s="17"/>
      <c r="BK783" s="17">
        <v>4.3095301026120303E-2</v>
      </c>
      <c r="BL783" s="17">
        <v>2.40989560081485E-2</v>
      </c>
      <c r="BM783" s="17">
        <v>2.362399593756E-2</v>
      </c>
      <c r="BN783" s="17">
        <v>2.2204713999240899E-2</v>
      </c>
      <c r="BO783" s="17">
        <v>2.4218627796008699E-2</v>
      </c>
      <c r="BP783" s="17"/>
      <c r="BQ783" s="17">
        <v>2.1199205086347601E-2</v>
      </c>
      <c r="BR783" s="17">
        <v>2.7487919291367999E-2</v>
      </c>
      <c r="BS783" s="17"/>
      <c r="BT783" s="17">
        <v>2.38799675612359E-2</v>
      </c>
      <c r="BU783" s="17">
        <v>2.4605566946029299E-2</v>
      </c>
      <c r="BV783" s="17">
        <v>1.6636840423392599E-2</v>
      </c>
      <c r="BW783" s="17">
        <v>9.3841535684845399E-3</v>
      </c>
      <c r="BX783" s="17">
        <v>2.71097548331907E-2</v>
      </c>
      <c r="BY783" s="17">
        <v>3.9577214807649197E-2</v>
      </c>
    </row>
    <row r="784" spans="2:77" x14ac:dyDescent="0.35">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row>
    <row r="785" spans="2:77" x14ac:dyDescent="0.35">
      <c r="B785" s="6" t="s">
        <v>370</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row>
    <row r="786" spans="2:77" x14ac:dyDescent="0.35">
      <c r="B786" s="24" t="s">
        <v>94</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row>
    <row r="787" spans="2:77" x14ac:dyDescent="0.35">
      <c r="B787" t="s">
        <v>331</v>
      </c>
      <c r="C787" s="17">
        <v>0.12481107589262</v>
      </c>
      <c r="D787" s="17">
        <v>0.14373138217914</v>
      </c>
      <c r="E787" s="17">
        <v>0.106009402743877</v>
      </c>
      <c r="F787" s="17"/>
      <c r="G787" s="17">
        <v>0.110000768048481</v>
      </c>
      <c r="H787" s="17">
        <v>0.12545705789618</v>
      </c>
      <c r="I787" s="17">
        <v>0.13040605118204401</v>
      </c>
      <c r="J787" s="17">
        <v>0.12736842829894601</v>
      </c>
      <c r="K787" s="17">
        <v>0.14140007874877</v>
      </c>
      <c r="L787" s="17">
        <v>0.11645039449264701</v>
      </c>
      <c r="M787" s="17"/>
      <c r="N787" s="17">
        <v>0.10534574892899499</v>
      </c>
      <c r="O787" s="17">
        <v>0.12704709908835099</v>
      </c>
      <c r="P787" s="17">
        <v>0.14202674868290499</v>
      </c>
      <c r="Q787" s="17">
        <v>0.12821120894137</v>
      </c>
      <c r="R787" s="17"/>
      <c r="S787" s="17">
        <v>0.100736740838186</v>
      </c>
      <c r="T787" s="17">
        <v>0.126545589205419</v>
      </c>
      <c r="U787" s="17">
        <v>0.154966675806958</v>
      </c>
      <c r="V787" s="17">
        <v>0.122960967387617</v>
      </c>
      <c r="W787" s="17">
        <v>0.14680277598653599</v>
      </c>
      <c r="X787" s="17">
        <v>9.4588807757624196E-2</v>
      </c>
      <c r="Y787" s="17">
        <v>0.114663863581192</v>
      </c>
      <c r="Z787" s="17">
        <v>0.12348962891720799</v>
      </c>
      <c r="AA787" s="17">
        <v>0.111783416140061</v>
      </c>
      <c r="AB787" s="17">
        <v>0.15307343536610499</v>
      </c>
      <c r="AC787" s="17">
        <v>0.136350342746132</v>
      </c>
      <c r="AD787" s="17">
        <v>0.166685557409776</v>
      </c>
      <c r="AE787" s="17"/>
      <c r="AF787" s="17">
        <v>0.13954357000016801</v>
      </c>
      <c r="AG787" s="17">
        <v>0.11804034310775099</v>
      </c>
      <c r="AH787" s="17">
        <v>0.115259956795498</v>
      </c>
      <c r="AI787" s="17"/>
      <c r="AJ787" s="17">
        <v>0.124031721956635</v>
      </c>
      <c r="AK787" s="17">
        <v>0.125131255628187</v>
      </c>
      <c r="AL787" s="17">
        <v>7.1038872958018501E-2</v>
      </c>
      <c r="AM787" s="17">
        <v>0.24834750383916601</v>
      </c>
      <c r="AN787" s="17">
        <v>0.117717337993444</v>
      </c>
      <c r="AO787" s="17"/>
      <c r="AP787" s="17">
        <v>7.5907272328225001E-2</v>
      </c>
      <c r="AQ787" s="17">
        <v>0.11674835255608999</v>
      </c>
      <c r="AR787" s="17">
        <v>0.11462280544162</v>
      </c>
      <c r="AS787" s="17"/>
      <c r="AT787" s="17">
        <v>0.118215038562863</v>
      </c>
      <c r="AU787" s="17">
        <v>0.130140051434459</v>
      </c>
      <c r="AV787" s="17">
        <v>0.132324448425643</v>
      </c>
      <c r="AW787" s="17">
        <v>0.10583821923336301</v>
      </c>
      <c r="AX787" s="17">
        <v>3.6497895797324598E-2</v>
      </c>
      <c r="AY787" s="17"/>
      <c r="AZ787" s="17">
        <v>0.124609045754886</v>
      </c>
      <c r="BA787" s="17">
        <v>0.111316135293467</v>
      </c>
      <c r="BB787" s="17">
        <v>0.127319281046928</v>
      </c>
      <c r="BC787" s="17">
        <v>0.11539676094566501</v>
      </c>
      <c r="BD787" s="17">
        <v>0.15705666758470899</v>
      </c>
      <c r="BE787" s="17"/>
      <c r="BF787" s="17">
        <v>0.15719261359952499</v>
      </c>
      <c r="BG787" s="17">
        <v>0.13004446228223401</v>
      </c>
      <c r="BH787" s="17">
        <v>0.10341224041277999</v>
      </c>
      <c r="BI787" s="17">
        <v>0.110888517281251</v>
      </c>
      <c r="BJ787" s="17"/>
      <c r="BK787" s="17">
        <v>0.25056612647404702</v>
      </c>
      <c r="BL787" s="17">
        <v>0.177711261119087</v>
      </c>
      <c r="BM787" s="17">
        <v>0.109406673742089</v>
      </c>
      <c r="BN787" s="17">
        <v>0.108303589960612</v>
      </c>
      <c r="BO787" s="17">
        <v>0.112715259637551</v>
      </c>
      <c r="BP787" s="17"/>
      <c r="BQ787" s="17">
        <v>0.12097391616306</v>
      </c>
      <c r="BR787" s="17">
        <v>0.13000819812890901</v>
      </c>
      <c r="BS787" s="17"/>
      <c r="BT787" s="17">
        <v>0.126893916785428</v>
      </c>
      <c r="BU787" s="17">
        <v>0.12163217631874799</v>
      </c>
      <c r="BV787" s="17">
        <v>0.13671143156208901</v>
      </c>
      <c r="BW787" s="17">
        <v>0.12445147315717101</v>
      </c>
      <c r="BX787" s="17">
        <v>0.12122258428984301</v>
      </c>
      <c r="BY787" s="17">
        <v>0.13136798489242499</v>
      </c>
    </row>
    <row r="788" spans="2:77" x14ac:dyDescent="0.35">
      <c r="B788" t="s">
        <v>332</v>
      </c>
      <c r="C788" s="17">
        <v>0.29090618702077298</v>
      </c>
      <c r="D788" s="17">
        <v>0.27744700124930399</v>
      </c>
      <c r="E788" s="17">
        <v>0.30266956997335498</v>
      </c>
      <c r="F788" s="17"/>
      <c r="G788" s="17">
        <v>0.32188831530700501</v>
      </c>
      <c r="H788" s="17">
        <v>0.30836230854895802</v>
      </c>
      <c r="I788" s="17">
        <v>0.31081659443527199</v>
      </c>
      <c r="J788" s="17">
        <v>0.278302229661751</v>
      </c>
      <c r="K788" s="17">
        <v>0.26990748917645402</v>
      </c>
      <c r="L788" s="17">
        <v>0.26428819293592098</v>
      </c>
      <c r="M788" s="17"/>
      <c r="N788" s="17">
        <v>0.26711237343072602</v>
      </c>
      <c r="O788" s="17">
        <v>0.30188412105656798</v>
      </c>
      <c r="P788" s="17">
        <v>0.288595622648121</v>
      </c>
      <c r="Q788" s="17">
        <v>0.30498772627095999</v>
      </c>
      <c r="R788" s="17"/>
      <c r="S788" s="17">
        <v>0.276916593182434</v>
      </c>
      <c r="T788" s="17">
        <v>0.28999428865166599</v>
      </c>
      <c r="U788" s="17">
        <v>0.296464652542902</v>
      </c>
      <c r="V788" s="17">
        <v>0.30270867968644599</v>
      </c>
      <c r="W788" s="17">
        <v>0.30694518783233099</v>
      </c>
      <c r="X788" s="17">
        <v>0.28916454281494403</v>
      </c>
      <c r="Y788" s="17">
        <v>0.27014136576090703</v>
      </c>
      <c r="Z788" s="17">
        <v>0.247309489133933</v>
      </c>
      <c r="AA788" s="17">
        <v>0.29150126483529998</v>
      </c>
      <c r="AB788" s="17">
        <v>0.30388019132715499</v>
      </c>
      <c r="AC788" s="17">
        <v>0.32558164976473503</v>
      </c>
      <c r="AD788" s="17">
        <v>0.29223903367416498</v>
      </c>
      <c r="AE788" s="17"/>
      <c r="AF788" s="17">
        <v>0.256677899976341</v>
      </c>
      <c r="AG788" s="17">
        <v>0.31167234861460602</v>
      </c>
      <c r="AH788" s="17">
        <v>0.28483562667599599</v>
      </c>
      <c r="AI788" s="17"/>
      <c r="AJ788" s="17">
        <v>0.25036731017129699</v>
      </c>
      <c r="AK788" s="17">
        <v>0.31122927679590601</v>
      </c>
      <c r="AL788" s="17">
        <v>0.30865966089040298</v>
      </c>
      <c r="AM788" s="17">
        <v>0.19265003064227601</v>
      </c>
      <c r="AN788" s="17">
        <v>0.293597118203967</v>
      </c>
      <c r="AO788" s="17"/>
      <c r="AP788" s="17">
        <v>0.23920177782539501</v>
      </c>
      <c r="AQ788" s="17">
        <v>0.29848127583075301</v>
      </c>
      <c r="AR788" s="17">
        <v>0.296587038356738</v>
      </c>
      <c r="AS788" s="17"/>
      <c r="AT788" s="17">
        <v>0.27926965137432902</v>
      </c>
      <c r="AU788" s="17">
        <v>0.32821093206295898</v>
      </c>
      <c r="AV788" s="17">
        <v>0.28769503158565501</v>
      </c>
      <c r="AW788" s="17">
        <v>0.26089477431626101</v>
      </c>
      <c r="AX788" s="17">
        <v>0.31691197949014199</v>
      </c>
      <c r="AY788" s="17"/>
      <c r="AZ788" s="17">
        <v>0.29800639304079302</v>
      </c>
      <c r="BA788" s="17">
        <v>0.30008497946389701</v>
      </c>
      <c r="BB788" s="17">
        <v>0.31598973506506201</v>
      </c>
      <c r="BC788" s="17">
        <v>0.26255133553381499</v>
      </c>
      <c r="BD788" s="17">
        <v>0.28919017720613099</v>
      </c>
      <c r="BE788" s="17"/>
      <c r="BF788" s="17">
        <v>0.26485096335524999</v>
      </c>
      <c r="BG788" s="17">
        <v>0.29105019628472101</v>
      </c>
      <c r="BH788" s="17">
        <v>0.30440790554448699</v>
      </c>
      <c r="BI788" s="17">
        <v>0.30716310647078698</v>
      </c>
      <c r="BJ788" s="17"/>
      <c r="BK788" s="17">
        <v>0.278186580514453</v>
      </c>
      <c r="BL788" s="17">
        <v>0.30271963273376601</v>
      </c>
      <c r="BM788" s="17">
        <v>0.30707633922953198</v>
      </c>
      <c r="BN788" s="17">
        <v>0.28532950777152599</v>
      </c>
      <c r="BO788" s="17">
        <v>0.214838560693318</v>
      </c>
      <c r="BP788" s="17"/>
      <c r="BQ788" s="17">
        <v>0.29657144003932501</v>
      </c>
      <c r="BR788" s="17">
        <v>0.28323306040837298</v>
      </c>
      <c r="BS788" s="17"/>
      <c r="BT788" s="17">
        <v>0.25773533638641499</v>
      </c>
      <c r="BU788" s="17">
        <v>0.33444825802512801</v>
      </c>
      <c r="BV788" s="17">
        <v>0.31133051409870099</v>
      </c>
      <c r="BW788" s="17">
        <v>0.28130771511066799</v>
      </c>
      <c r="BX788" s="17">
        <v>0.28461124312003999</v>
      </c>
      <c r="BY788" s="17">
        <v>0.35836757016839199</v>
      </c>
    </row>
    <row r="789" spans="2:77" x14ac:dyDescent="0.35">
      <c r="B789" t="s">
        <v>129</v>
      </c>
      <c r="C789" s="17">
        <v>0.27756553897279701</v>
      </c>
      <c r="D789" s="17">
        <v>0.25559702591306399</v>
      </c>
      <c r="E789" s="17">
        <v>0.30025069999089399</v>
      </c>
      <c r="F789" s="17"/>
      <c r="G789" s="17">
        <v>0.22851908135784399</v>
      </c>
      <c r="H789" s="17">
        <v>0.20767006145288999</v>
      </c>
      <c r="I789" s="17">
        <v>0.25542092578320202</v>
      </c>
      <c r="J789" s="17">
        <v>0.308419914226359</v>
      </c>
      <c r="K789" s="17">
        <v>0.31973921332170402</v>
      </c>
      <c r="L789" s="17">
        <v>0.33150499208989498</v>
      </c>
      <c r="M789" s="17"/>
      <c r="N789" s="17">
        <v>0.27645450267612898</v>
      </c>
      <c r="O789" s="17">
        <v>0.28383703528632498</v>
      </c>
      <c r="P789" s="17">
        <v>0.263170180352643</v>
      </c>
      <c r="Q789" s="17">
        <v>0.28595111366061898</v>
      </c>
      <c r="R789" s="17"/>
      <c r="S789" s="17">
        <v>0.251713149408759</v>
      </c>
      <c r="T789" s="17">
        <v>0.32015076499712902</v>
      </c>
      <c r="U789" s="17">
        <v>0.25021826678622</v>
      </c>
      <c r="V789" s="17">
        <v>0.27214100069734198</v>
      </c>
      <c r="W789" s="17">
        <v>0.28552160476932198</v>
      </c>
      <c r="X789" s="17">
        <v>0.301533682538695</v>
      </c>
      <c r="Y789" s="17">
        <v>0.292585443844816</v>
      </c>
      <c r="Z789" s="17">
        <v>0.25800237016796201</v>
      </c>
      <c r="AA789" s="17">
        <v>0.281337610542511</v>
      </c>
      <c r="AB789" s="17">
        <v>0.24964989523360401</v>
      </c>
      <c r="AC789" s="17">
        <v>0.26221526563291903</v>
      </c>
      <c r="AD789" s="17">
        <v>0.29389350824191601</v>
      </c>
      <c r="AE789" s="17"/>
      <c r="AF789" s="17">
        <v>0.29196147555285801</v>
      </c>
      <c r="AG789" s="17">
        <v>0.25595123452778701</v>
      </c>
      <c r="AH789" s="17">
        <v>0.314649386667186</v>
      </c>
      <c r="AI789" s="17"/>
      <c r="AJ789" s="17">
        <v>0.26997984968830302</v>
      </c>
      <c r="AK789" s="17">
        <v>0.25203150569159699</v>
      </c>
      <c r="AL789" s="17">
        <v>0.27298781127990202</v>
      </c>
      <c r="AM789" s="17">
        <v>0.26653035685940701</v>
      </c>
      <c r="AN789" s="17">
        <v>0.322232066443359</v>
      </c>
      <c r="AO789" s="17"/>
      <c r="AP789" s="17">
        <v>0.25566073797080302</v>
      </c>
      <c r="AQ789" s="17">
        <v>0.25197581129010299</v>
      </c>
      <c r="AR789" s="17">
        <v>0.25782738793431098</v>
      </c>
      <c r="AS789" s="17"/>
      <c r="AT789" s="17">
        <v>0.32881316248175202</v>
      </c>
      <c r="AU789" s="17">
        <v>0.27081620269818302</v>
      </c>
      <c r="AV789" s="17">
        <v>0.27018890357886399</v>
      </c>
      <c r="AW789" s="17">
        <v>0.21299374863953899</v>
      </c>
      <c r="AX789" s="17">
        <v>0.21843557524966101</v>
      </c>
      <c r="AY789" s="17"/>
      <c r="AZ789" s="17">
        <v>0.246931094993979</v>
      </c>
      <c r="BA789" s="17">
        <v>0.29110144273219002</v>
      </c>
      <c r="BB789" s="17">
        <v>0.27794934844438601</v>
      </c>
      <c r="BC789" s="17">
        <v>0.33424289400484802</v>
      </c>
      <c r="BD789" s="17">
        <v>0.27407380233399098</v>
      </c>
      <c r="BE789" s="17"/>
      <c r="BF789" s="17">
        <v>0.29093569121533203</v>
      </c>
      <c r="BG789" s="17">
        <v>0.28350069765618302</v>
      </c>
      <c r="BH789" s="17">
        <v>0.25094835949010202</v>
      </c>
      <c r="BI789" s="17">
        <v>0.23368977657651999</v>
      </c>
      <c r="BJ789" s="17"/>
      <c r="BK789" s="17">
        <v>0.22809722131701399</v>
      </c>
      <c r="BL789" s="17">
        <v>0.25713837825427099</v>
      </c>
      <c r="BM789" s="17">
        <v>0.30092435869189899</v>
      </c>
      <c r="BN789" s="17">
        <v>0.273111118045125</v>
      </c>
      <c r="BO789" s="17">
        <v>0.24666097554083299</v>
      </c>
      <c r="BP789" s="17"/>
      <c r="BQ789" s="17">
        <v>0.27754824001930301</v>
      </c>
      <c r="BR789" s="17">
        <v>0.277588969004957</v>
      </c>
      <c r="BS789" s="17"/>
      <c r="BT789" s="17">
        <v>0.30255579964058998</v>
      </c>
      <c r="BU789" s="17">
        <v>0.25623399104794897</v>
      </c>
      <c r="BV789" s="17">
        <v>0.276766942196495</v>
      </c>
      <c r="BW789" s="17">
        <v>0.26863425302085098</v>
      </c>
      <c r="BX789" s="17">
        <v>0.25064009218376598</v>
      </c>
      <c r="BY789" s="17">
        <v>0.29338868724702299</v>
      </c>
    </row>
    <row r="790" spans="2:77" x14ac:dyDescent="0.35">
      <c r="B790" t="s">
        <v>333</v>
      </c>
      <c r="C790" s="17">
        <v>0.232461644423788</v>
      </c>
      <c r="D790" s="17">
        <v>0.23793081918745801</v>
      </c>
      <c r="E790" s="17">
        <v>0.22812988476551699</v>
      </c>
      <c r="F790" s="17"/>
      <c r="G790" s="17">
        <v>0.27427064849095201</v>
      </c>
      <c r="H790" s="17">
        <v>0.26877441391889101</v>
      </c>
      <c r="I790" s="17">
        <v>0.231889964126997</v>
      </c>
      <c r="J790" s="17">
        <v>0.232066920163884</v>
      </c>
      <c r="K790" s="17">
        <v>0.192298911747737</v>
      </c>
      <c r="L790" s="17">
        <v>0.202824857833348</v>
      </c>
      <c r="M790" s="17"/>
      <c r="N790" s="17">
        <v>0.25345260938899999</v>
      </c>
      <c r="O790" s="17">
        <v>0.23304847357479799</v>
      </c>
      <c r="P790" s="17">
        <v>0.235299557917137</v>
      </c>
      <c r="Q790" s="17">
        <v>0.20698407090250601</v>
      </c>
      <c r="R790" s="17"/>
      <c r="S790" s="17">
        <v>0.264339969245454</v>
      </c>
      <c r="T790" s="17">
        <v>0.19148222233540901</v>
      </c>
      <c r="U790" s="17">
        <v>0.212114291007831</v>
      </c>
      <c r="V790" s="17">
        <v>0.23236797370832701</v>
      </c>
      <c r="W790" s="17">
        <v>0.200226345933985</v>
      </c>
      <c r="X790" s="17">
        <v>0.23509347394070701</v>
      </c>
      <c r="Y790" s="17">
        <v>0.24627533069260699</v>
      </c>
      <c r="Z790" s="17">
        <v>0.32953415994695801</v>
      </c>
      <c r="AA790" s="17">
        <v>0.237284083933091</v>
      </c>
      <c r="AB790" s="17">
        <v>0.23969014407112399</v>
      </c>
      <c r="AC790" s="17">
        <v>0.21572993995342701</v>
      </c>
      <c r="AD790" s="17">
        <v>0.20564079822579101</v>
      </c>
      <c r="AE790" s="17"/>
      <c r="AF790" s="17">
        <v>0.22215409810338799</v>
      </c>
      <c r="AG790" s="17">
        <v>0.242621392636788</v>
      </c>
      <c r="AH790" s="17">
        <v>0.220396889176038</v>
      </c>
      <c r="AI790" s="17"/>
      <c r="AJ790" s="17">
        <v>0.25234708244981802</v>
      </c>
      <c r="AK790" s="17">
        <v>0.24858035615796101</v>
      </c>
      <c r="AL790" s="17">
        <v>0.246045708127934</v>
      </c>
      <c r="AM790" s="17">
        <v>0.18259118729326901</v>
      </c>
      <c r="AN790" s="17">
        <v>0.218090686865443</v>
      </c>
      <c r="AO790" s="17"/>
      <c r="AP790" s="17">
        <v>0.29489550352544402</v>
      </c>
      <c r="AQ790" s="17">
        <v>0.26701135484197702</v>
      </c>
      <c r="AR790" s="17">
        <v>0.23910872723652099</v>
      </c>
      <c r="AS790" s="17"/>
      <c r="AT790" s="17">
        <v>0.20745269952780501</v>
      </c>
      <c r="AU790" s="17">
        <v>0.213019352784862</v>
      </c>
      <c r="AV790" s="17">
        <v>0.246682949290249</v>
      </c>
      <c r="AW790" s="17">
        <v>0.29770315474402298</v>
      </c>
      <c r="AX790" s="17">
        <v>0.24394652619388599</v>
      </c>
      <c r="AY790" s="17"/>
      <c r="AZ790" s="17">
        <v>0.247979057315702</v>
      </c>
      <c r="BA790" s="17">
        <v>0.23780300276208199</v>
      </c>
      <c r="BB790" s="17">
        <v>0.24777905808994199</v>
      </c>
      <c r="BC790" s="17">
        <v>0.21359176760486701</v>
      </c>
      <c r="BD790" s="17">
        <v>0.19896100391501501</v>
      </c>
      <c r="BE790" s="17"/>
      <c r="BF790" s="17">
        <v>0.216340804834838</v>
      </c>
      <c r="BG790" s="17">
        <v>0.23210320356025799</v>
      </c>
      <c r="BH790" s="17">
        <v>0.25312322558642097</v>
      </c>
      <c r="BI790" s="17">
        <v>0.25092867544512498</v>
      </c>
      <c r="BJ790" s="17"/>
      <c r="BK790" s="17">
        <v>0.17800660947185601</v>
      </c>
      <c r="BL790" s="17">
        <v>0.21528340983289701</v>
      </c>
      <c r="BM790" s="17">
        <v>0.22093851257939401</v>
      </c>
      <c r="BN790" s="17">
        <v>0.249789890242059</v>
      </c>
      <c r="BO790" s="17">
        <v>0.26830482166185199</v>
      </c>
      <c r="BP790" s="17"/>
      <c r="BQ790" s="17">
        <v>0.22409048232804299</v>
      </c>
      <c r="BR790" s="17">
        <v>0.243799705838388</v>
      </c>
      <c r="BS790" s="17"/>
      <c r="BT790" s="17">
        <v>0.219258409730197</v>
      </c>
      <c r="BU790" s="17">
        <v>0.229559136520742</v>
      </c>
      <c r="BV790" s="17">
        <v>0.208300452159876</v>
      </c>
      <c r="BW790" s="17">
        <v>0.23452950502700601</v>
      </c>
      <c r="BX790" s="17">
        <v>0.28090432429395701</v>
      </c>
      <c r="BY790" s="17">
        <v>0.19309456607612099</v>
      </c>
    </row>
    <row r="791" spans="2:77" x14ac:dyDescent="0.35">
      <c r="B791" t="s">
        <v>98</v>
      </c>
      <c r="C791" s="17">
        <v>7.4255553690021195E-2</v>
      </c>
      <c r="D791" s="17">
        <v>8.5293771471034202E-2</v>
      </c>
      <c r="E791" s="17">
        <v>6.2940442526358595E-2</v>
      </c>
      <c r="F791" s="17"/>
      <c r="G791" s="17">
        <v>6.5321186795717495E-2</v>
      </c>
      <c r="H791" s="17">
        <v>8.9736158183080894E-2</v>
      </c>
      <c r="I791" s="17">
        <v>7.1466464472484503E-2</v>
      </c>
      <c r="J791" s="17">
        <v>5.38425076490597E-2</v>
      </c>
      <c r="K791" s="17">
        <v>7.6654307005335307E-2</v>
      </c>
      <c r="L791" s="17">
        <v>8.4931562648188005E-2</v>
      </c>
      <c r="M791" s="17"/>
      <c r="N791" s="17">
        <v>9.7634765575149399E-2</v>
      </c>
      <c r="O791" s="17">
        <v>5.41832709939572E-2</v>
      </c>
      <c r="P791" s="17">
        <v>7.0907890399193804E-2</v>
      </c>
      <c r="Q791" s="17">
        <v>7.3865880224545002E-2</v>
      </c>
      <c r="R791" s="17"/>
      <c r="S791" s="17">
        <v>0.10629354732516701</v>
      </c>
      <c r="T791" s="17">
        <v>7.1827134810377599E-2</v>
      </c>
      <c r="U791" s="17">
        <v>8.6236113856088495E-2</v>
      </c>
      <c r="V791" s="17">
        <v>6.9821378520268207E-2</v>
      </c>
      <c r="W791" s="17">
        <v>6.0504085477826999E-2</v>
      </c>
      <c r="X791" s="17">
        <v>7.9619492948029794E-2</v>
      </c>
      <c r="Y791" s="17">
        <v>7.6333996120477796E-2</v>
      </c>
      <c r="Z791" s="17">
        <v>4.1664351833939198E-2</v>
      </c>
      <c r="AA791" s="17">
        <v>7.8093624549037899E-2</v>
      </c>
      <c r="AB791" s="17">
        <v>5.3706334002011497E-2</v>
      </c>
      <c r="AC791" s="17">
        <v>6.0122801902786703E-2</v>
      </c>
      <c r="AD791" s="17">
        <v>4.1541102448352199E-2</v>
      </c>
      <c r="AE791" s="17"/>
      <c r="AF791" s="17">
        <v>8.9662956367245805E-2</v>
      </c>
      <c r="AG791" s="17">
        <v>7.1714681113069098E-2</v>
      </c>
      <c r="AH791" s="17">
        <v>6.4858140685282201E-2</v>
      </c>
      <c r="AI791" s="17"/>
      <c r="AJ791" s="17">
        <v>0.103274035733946</v>
      </c>
      <c r="AK791" s="17">
        <v>6.3027605726347899E-2</v>
      </c>
      <c r="AL791" s="17">
        <v>0.101267946743742</v>
      </c>
      <c r="AM791" s="17">
        <v>0.109880921365882</v>
      </c>
      <c r="AN791" s="17">
        <v>4.8362790493787097E-2</v>
      </c>
      <c r="AO791" s="17"/>
      <c r="AP791" s="17">
        <v>0.134334708350134</v>
      </c>
      <c r="AQ791" s="17">
        <v>6.5783205481076801E-2</v>
      </c>
      <c r="AR791" s="17">
        <v>9.1854041030810504E-2</v>
      </c>
      <c r="AS791" s="17"/>
      <c r="AT791" s="17">
        <v>6.6249448053251697E-2</v>
      </c>
      <c r="AU791" s="17">
        <v>5.7813461019536702E-2</v>
      </c>
      <c r="AV791" s="17">
        <v>6.3108667119589804E-2</v>
      </c>
      <c r="AW791" s="17">
        <v>0.122570103066814</v>
      </c>
      <c r="AX791" s="17">
        <v>0.184208023268986</v>
      </c>
      <c r="AY791" s="17"/>
      <c r="AZ791" s="17">
        <v>8.2474408894640097E-2</v>
      </c>
      <c r="BA791" s="17">
        <v>5.9694439748363401E-2</v>
      </c>
      <c r="BB791" s="17">
        <v>3.09625773536817E-2</v>
      </c>
      <c r="BC791" s="17">
        <v>7.4217241910805296E-2</v>
      </c>
      <c r="BD791" s="17">
        <v>8.0718348960154604E-2</v>
      </c>
      <c r="BE791" s="17"/>
      <c r="BF791" s="17">
        <v>7.0679926995054904E-2</v>
      </c>
      <c r="BG791" s="17">
        <v>6.3301440216603999E-2</v>
      </c>
      <c r="BH791" s="17">
        <v>8.8108268966210004E-2</v>
      </c>
      <c r="BI791" s="17">
        <v>9.7329924226316505E-2</v>
      </c>
      <c r="BJ791" s="17"/>
      <c r="BK791" s="17">
        <v>6.5143462222629997E-2</v>
      </c>
      <c r="BL791" s="17">
        <v>4.7147318059979598E-2</v>
      </c>
      <c r="BM791" s="17">
        <v>6.1654115757086E-2</v>
      </c>
      <c r="BN791" s="17">
        <v>8.3465893980678205E-2</v>
      </c>
      <c r="BO791" s="17">
        <v>0.157480382466445</v>
      </c>
      <c r="BP791" s="17"/>
      <c r="BQ791" s="17">
        <v>8.0815921450269002E-2</v>
      </c>
      <c r="BR791" s="17">
        <v>6.5370066619372502E-2</v>
      </c>
      <c r="BS791" s="17"/>
      <c r="BT791" s="17">
        <v>9.3556537457369193E-2</v>
      </c>
      <c r="BU791" s="17">
        <v>5.8126438087433598E-2</v>
      </c>
      <c r="BV791" s="17">
        <v>6.6890659982838899E-2</v>
      </c>
      <c r="BW791" s="17">
        <v>9.1077053684304299E-2</v>
      </c>
      <c r="BX791" s="17">
        <v>6.2621756112394594E-2</v>
      </c>
      <c r="BY791" s="17">
        <v>2.3781191616038901E-2</v>
      </c>
    </row>
    <row r="792" spans="2:77" x14ac:dyDescent="0.35">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row>
    <row r="793" spans="2:77" x14ac:dyDescent="0.35">
      <c r="B793" s="6" t="s">
        <v>371</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row>
    <row r="794" spans="2:77" x14ac:dyDescent="0.35">
      <c r="B794" s="24" t="s">
        <v>94</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row>
    <row r="795" spans="2:77" x14ac:dyDescent="0.35">
      <c r="B795" t="s">
        <v>331</v>
      </c>
      <c r="C795" s="17">
        <v>5.8468197185666398E-2</v>
      </c>
      <c r="D795" s="17">
        <v>7.2984565258327597E-2</v>
      </c>
      <c r="E795" s="17">
        <v>4.4656455139696703E-2</v>
      </c>
      <c r="F795" s="17"/>
      <c r="G795" s="17">
        <v>4.6094848071552702E-2</v>
      </c>
      <c r="H795" s="17">
        <v>4.3918330008877703E-2</v>
      </c>
      <c r="I795" s="17">
        <v>5.83530988219143E-2</v>
      </c>
      <c r="J795" s="17">
        <v>6.0296254154949998E-2</v>
      </c>
      <c r="K795" s="17">
        <v>8.7450640888381906E-2</v>
      </c>
      <c r="L795" s="17">
        <v>5.7731801424892301E-2</v>
      </c>
      <c r="M795" s="17"/>
      <c r="N795" s="17">
        <v>4.7697020012143397E-2</v>
      </c>
      <c r="O795" s="17">
        <v>6.1845479049054998E-2</v>
      </c>
      <c r="P795" s="17">
        <v>7.1367585202709402E-2</v>
      </c>
      <c r="Q795" s="17">
        <v>5.6056470740565099E-2</v>
      </c>
      <c r="R795" s="17"/>
      <c r="S795" s="17">
        <v>4.7604491951735002E-2</v>
      </c>
      <c r="T795" s="17">
        <v>6.0255374977840302E-2</v>
      </c>
      <c r="U795" s="17">
        <v>5.7967156785863401E-2</v>
      </c>
      <c r="V795" s="17">
        <v>6.2417425071621999E-2</v>
      </c>
      <c r="W795" s="17">
        <v>4.12669111907163E-2</v>
      </c>
      <c r="X795" s="17">
        <v>6.3988641597534396E-2</v>
      </c>
      <c r="Y795" s="17">
        <v>5.9708721816403902E-2</v>
      </c>
      <c r="Z795" s="17">
        <v>4.9567572670111602E-2</v>
      </c>
      <c r="AA795" s="17">
        <v>4.94124121713874E-2</v>
      </c>
      <c r="AB795" s="17">
        <v>7.4511986832925703E-2</v>
      </c>
      <c r="AC795" s="17">
        <v>8.7714559178159304E-2</v>
      </c>
      <c r="AD795" s="17">
        <v>5.9450897421356001E-2</v>
      </c>
      <c r="AE795" s="17"/>
      <c r="AF795" s="17">
        <v>9.5198975223569696E-2</v>
      </c>
      <c r="AG795" s="17">
        <v>3.4459726571594101E-2</v>
      </c>
      <c r="AH795" s="17">
        <v>4.7999313170638602E-2</v>
      </c>
      <c r="AI795" s="17"/>
      <c r="AJ795" s="17">
        <v>8.5505822318164906E-2</v>
      </c>
      <c r="AK795" s="17">
        <v>3.67489593408808E-2</v>
      </c>
      <c r="AL795" s="17">
        <v>1.5278773255407699E-2</v>
      </c>
      <c r="AM795" s="17">
        <v>0.18261570010303699</v>
      </c>
      <c r="AN795" s="17">
        <v>5.8256773698615198E-2</v>
      </c>
      <c r="AO795" s="17"/>
      <c r="AP795" s="17">
        <v>5.8991957699445298E-2</v>
      </c>
      <c r="AQ795" s="17">
        <v>3.2231109001179703E-2</v>
      </c>
      <c r="AR795" s="17">
        <v>3.1671712729630201E-2</v>
      </c>
      <c r="AS795" s="17"/>
      <c r="AT795" s="17">
        <v>6.6822261679309394E-2</v>
      </c>
      <c r="AU795" s="17">
        <v>7.2828823169412402E-2</v>
      </c>
      <c r="AV795" s="17">
        <v>5.2282755550411397E-2</v>
      </c>
      <c r="AW795" s="17">
        <v>3.35512996844698E-2</v>
      </c>
      <c r="AX795" s="17">
        <v>3.1055164449914099E-2</v>
      </c>
      <c r="AY795" s="17"/>
      <c r="AZ795" s="17">
        <v>6.4083750077530505E-2</v>
      </c>
      <c r="BA795" s="17">
        <v>4.9001991461835599E-2</v>
      </c>
      <c r="BB795" s="17">
        <v>2.81270096902159E-2</v>
      </c>
      <c r="BC795" s="17">
        <v>5.1622452115586803E-2</v>
      </c>
      <c r="BD795" s="17">
        <v>7.2567630193352897E-2</v>
      </c>
      <c r="BE795" s="17"/>
      <c r="BF795" s="17">
        <v>6.8256670222839697E-2</v>
      </c>
      <c r="BG795" s="17">
        <v>6.0934696738668602E-2</v>
      </c>
      <c r="BH795" s="17">
        <v>4.9010595638830701E-2</v>
      </c>
      <c r="BI795" s="17">
        <v>5.5095166390196897E-2</v>
      </c>
      <c r="BJ795" s="17"/>
      <c r="BK795" s="17">
        <v>0.102377956406479</v>
      </c>
      <c r="BL795" s="17">
        <v>7.5793139686239699E-2</v>
      </c>
      <c r="BM795" s="17">
        <v>5.3179478143859801E-2</v>
      </c>
      <c r="BN795" s="17">
        <v>5.0455469516771503E-2</v>
      </c>
      <c r="BO795" s="17">
        <v>6.7509785692990307E-2</v>
      </c>
      <c r="BP795" s="17"/>
      <c r="BQ795" s="17">
        <v>5.8453026160506197E-2</v>
      </c>
      <c r="BR795" s="17">
        <v>5.8488745111153997E-2</v>
      </c>
      <c r="BS795" s="17"/>
      <c r="BT795" s="17">
        <v>6.6086310349250499E-2</v>
      </c>
      <c r="BU795" s="17">
        <v>5.5397139099238699E-2</v>
      </c>
      <c r="BV795" s="17">
        <v>4.45192321729539E-2</v>
      </c>
      <c r="BW795" s="17">
        <v>6.4538874692392598E-2</v>
      </c>
      <c r="BX795" s="17">
        <v>5.2123448210846801E-2</v>
      </c>
      <c r="BY795" s="17">
        <v>5.2175261078783897E-2</v>
      </c>
    </row>
    <row r="796" spans="2:77" x14ac:dyDescent="0.35">
      <c r="B796" t="s">
        <v>332</v>
      </c>
      <c r="C796" s="17">
        <v>0.123358007683</v>
      </c>
      <c r="D796" s="17">
        <v>0.12736693491192999</v>
      </c>
      <c r="E796" s="17">
        <v>0.11963840930342701</v>
      </c>
      <c r="F796" s="17"/>
      <c r="G796" s="17">
        <v>0.15390005183536801</v>
      </c>
      <c r="H796" s="17">
        <v>0.15344336248005799</v>
      </c>
      <c r="I796" s="17">
        <v>0.13971581367401001</v>
      </c>
      <c r="J796" s="17">
        <v>0.103545160762207</v>
      </c>
      <c r="K796" s="17">
        <v>9.8965687094271296E-2</v>
      </c>
      <c r="L796" s="17">
        <v>9.7814228016356503E-2</v>
      </c>
      <c r="M796" s="17"/>
      <c r="N796" s="17">
        <v>0.106980013433654</v>
      </c>
      <c r="O796" s="17">
        <v>0.10467223212136301</v>
      </c>
      <c r="P796" s="17">
        <v>0.155080660453669</v>
      </c>
      <c r="Q796" s="17">
        <v>0.13334913183077399</v>
      </c>
      <c r="R796" s="17"/>
      <c r="S796" s="17">
        <v>0.108560155483527</v>
      </c>
      <c r="T796" s="17">
        <v>0.111128710962381</v>
      </c>
      <c r="U796" s="17">
        <v>0.14198259061799701</v>
      </c>
      <c r="V796" s="17">
        <v>0.16507156549465701</v>
      </c>
      <c r="W796" s="17">
        <v>0.13325506977910001</v>
      </c>
      <c r="X796" s="17">
        <v>0.128687318094168</v>
      </c>
      <c r="Y796" s="17">
        <v>0.102418100127482</v>
      </c>
      <c r="Z796" s="17">
        <v>0.12992080152645999</v>
      </c>
      <c r="AA796" s="17">
        <v>0.13297880169679299</v>
      </c>
      <c r="AB796" s="17">
        <v>0.12590871083389499</v>
      </c>
      <c r="AC796" s="17">
        <v>0.109884155391269</v>
      </c>
      <c r="AD796" s="17">
        <v>5.77921575134542E-2</v>
      </c>
      <c r="AE796" s="17"/>
      <c r="AF796" s="17">
        <v>0.13437306975946101</v>
      </c>
      <c r="AG796" s="17">
        <v>0.10691153672142401</v>
      </c>
      <c r="AH796" s="17">
        <v>0.13885326827629099</v>
      </c>
      <c r="AI796" s="17"/>
      <c r="AJ796" s="17">
        <v>0.141807881461537</v>
      </c>
      <c r="AK796" s="17">
        <v>0.12710674277395401</v>
      </c>
      <c r="AL796" s="17">
        <v>7.6944040274928696E-2</v>
      </c>
      <c r="AM796" s="17">
        <v>0.111823534845142</v>
      </c>
      <c r="AN796" s="17">
        <v>0.11004445638796199</v>
      </c>
      <c r="AO796" s="17"/>
      <c r="AP796" s="17">
        <v>0.147787627996115</v>
      </c>
      <c r="AQ796" s="17">
        <v>0.12481577466318</v>
      </c>
      <c r="AR796" s="17">
        <v>0.104354368620954</v>
      </c>
      <c r="AS796" s="17"/>
      <c r="AT796" s="17">
        <v>0.12198824898687199</v>
      </c>
      <c r="AU796" s="17">
        <v>0.14451676806912001</v>
      </c>
      <c r="AV796" s="17">
        <v>0.11939297469008101</v>
      </c>
      <c r="AW796" s="17">
        <v>0.112156966073062</v>
      </c>
      <c r="AX796" s="17">
        <v>1.28235843275656E-2</v>
      </c>
      <c r="AY796" s="17"/>
      <c r="AZ796" s="17">
        <v>0.128338157720681</v>
      </c>
      <c r="BA796" s="17">
        <v>0.134383372732129</v>
      </c>
      <c r="BB796" s="17">
        <v>0.12072256366011699</v>
      </c>
      <c r="BC796" s="17">
        <v>0.102659181105417</v>
      </c>
      <c r="BD796" s="17">
        <v>0.12662576967104</v>
      </c>
      <c r="BE796" s="17"/>
      <c r="BF796" s="17">
        <v>0.12677033717252201</v>
      </c>
      <c r="BG796" s="17">
        <v>0.121385624052594</v>
      </c>
      <c r="BH796" s="17">
        <v>0.12916501138265099</v>
      </c>
      <c r="BI796" s="17">
        <v>0.12854002575109</v>
      </c>
      <c r="BJ796" s="17"/>
      <c r="BK796" s="17">
        <v>0.21101969979260701</v>
      </c>
      <c r="BL796" s="17">
        <v>0.131046033298957</v>
      </c>
      <c r="BM796" s="17">
        <v>0.11741314050710799</v>
      </c>
      <c r="BN796" s="17">
        <v>0.11880978467740801</v>
      </c>
      <c r="BO796" s="17">
        <v>0.120000353670019</v>
      </c>
      <c r="BP796" s="17"/>
      <c r="BQ796" s="17">
        <v>0.13121706545334499</v>
      </c>
      <c r="BR796" s="17">
        <v>0.112713550122402</v>
      </c>
      <c r="BS796" s="17"/>
      <c r="BT796" s="17">
        <v>9.1801787319248193E-2</v>
      </c>
      <c r="BU796" s="17">
        <v>0.13878564587634401</v>
      </c>
      <c r="BV796" s="17">
        <v>0.153938511731287</v>
      </c>
      <c r="BW796" s="17">
        <v>0.153179512382042</v>
      </c>
      <c r="BX796" s="17">
        <v>0.14722044793786401</v>
      </c>
      <c r="BY796" s="17">
        <v>9.6224503186364899E-2</v>
      </c>
    </row>
    <row r="797" spans="2:77" x14ac:dyDescent="0.35">
      <c r="B797" t="s">
        <v>129</v>
      </c>
      <c r="C797" s="17">
        <v>0.24506646933815199</v>
      </c>
      <c r="D797" s="17">
        <v>0.23923766791359299</v>
      </c>
      <c r="E797" s="17">
        <v>0.251327573579883</v>
      </c>
      <c r="F797" s="17"/>
      <c r="G797" s="17">
        <v>0.169235763035848</v>
      </c>
      <c r="H797" s="17">
        <v>0.226310388198946</v>
      </c>
      <c r="I797" s="17">
        <v>0.26098918088534401</v>
      </c>
      <c r="J797" s="17">
        <v>0.27222536683391202</v>
      </c>
      <c r="K797" s="17">
        <v>0.28373894138035</v>
      </c>
      <c r="L797" s="17">
        <v>0.249919291595256</v>
      </c>
      <c r="M797" s="17"/>
      <c r="N797" s="17">
        <v>0.21618736866754801</v>
      </c>
      <c r="O797" s="17">
        <v>0.24515010520709099</v>
      </c>
      <c r="P797" s="17">
        <v>0.22909930488326399</v>
      </c>
      <c r="Q797" s="17">
        <v>0.28753706716622501</v>
      </c>
      <c r="R797" s="17"/>
      <c r="S797" s="17">
        <v>0.23548310007060899</v>
      </c>
      <c r="T797" s="17">
        <v>0.222899803349905</v>
      </c>
      <c r="U797" s="17">
        <v>0.24806437108895099</v>
      </c>
      <c r="V797" s="17">
        <v>0.257225236040728</v>
      </c>
      <c r="W797" s="17">
        <v>0.22205399648153901</v>
      </c>
      <c r="X797" s="17">
        <v>0.250451406613664</v>
      </c>
      <c r="Y797" s="17">
        <v>0.25208893789974002</v>
      </c>
      <c r="Z797" s="17">
        <v>0.26979947147576999</v>
      </c>
      <c r="AA797" s="17">
        <v>0.25484886738114998</v>
      </c>
      <c r="AB797" s="17">
        <v>0.24409128569035901</v>
      </c>
      <c r="AC797" s="17">
        <v>0.23430319904261299</v>
      </c>
      <c r="AD797" s="17">
        <v>0.31235125916235201</v>
      </c>
      <c r="AE797" s="17"/>
      <c r="AF797" s="17">
        <v>0.26301254693258402</v>
      </c>
      <c r="AG797" s="17">
        <v>0.22522750743022399</v>
      </c>
      <c r="AH797" s="17">
        <v>0.29634803758389</v>
      </c>
      <c r="AI797" s="17"/>
      <c r="AJ797" s="17">
        <v>0.25472208169124499</v>
      </c>
      <c r="AK797" s="17">
        <v>0.21661667181761801</v>
      </c>
      <c r="AL797" s="17">
        <v>0.23380950645519</v>
      </c>
      <c r="AM797" s="17">
        <v>0.31917563893616102</v>
      </c>
      <c r="AN797" s="17">
        <v>0.30508726053407698</v>
      </c>
      <c r="AO797" s="17"/>
      <c r="AP797" s="17">
        <v>0.22689750022354599</v>
      </c>
      <c r="AQ797" s="17">
        <v>0.223045974754434</v>
      </c>
      <c r="AR797" s="17">
        <v>0.198375836873731</v>
      </c>
      <c r="AS797" s="17"/>
      <c r="AT797" s="17">
        <v>0.30385673889258003</v>
      </c>
      <c r="AU797" s="17">
        <v>0.239006926840032</v>
      </c>
      <c r="AV797" s="17">
        <v>0.223662953599573</v>
      </c>
      <c r="AW797" s="17">
        <v>0.18978824310682901</v>
      </c>
      <c r="AX797" s="17">
        <v>0.21576006099893599</v>
      </c>
      <c r="AY797" s="17"/>
      <c r="AZ797" s="17">
        <v>0.23625826612418199</v>
      </c>
      <c r="BA797" s="17">
        <v>0.23198744203202501</v>
      </c>
      <c r="BB797" s="17">
        <v>0.201097617902222</v>
      </c>
      <c r="BC797" s="17">
        <v>0.25728877005163903</v>
      </c>
      <c r="BD797" s="17">
        <v>0.28985540278257399</v>
      </c>
      <c r="BE797" s="17"/>
      <c r="BF797" s="17">
        <v>0.26470480441918698</v>
      </c>
      <c r="BG797" s="17">
        <v>0.253164106018408</v>
      </c>
      <c r="BH797" s="17">
        <v>0.236863700998485</v>
      </c>
      <c r="BI797" s="17">
        <v>0.195253782096665</v>
      </c>
      <c r="BJ797" s="17"/>
      <c r="BK797" s="17">
        <v>0.182140673234468</v>
      </c>
      <c r="BL797" s="17">
        <v>0.256014419055693</v>
      </c>
      <c r="BM797" s="17">
        <v>0.26205900467663501</v>
      </c>
      <c r="BN797" s="17">
        <v>0.233626479254567</v>
      </c>
      <c r="BO797" s="17">
        <v>0.21860971310878699</v>
      </c>
      <c r="BP797" s="17"/>
      <c r="BQ797" s="17">
        <v>0.25103580176854501</v>
      </c>
      <c r="BR797" s="17">
        <v>0.23698149177758701</v>
      </c>
      <c r="BS797" s="17"/>
      <c r="BT797" s="17">
        <v>0.26307791348095599</v>
      </c>
      <c r="BU797" s="17">
        <v>0.241216503286793</v>
      </c>
      <c r="BV797" s="17">
        <v>0.270295139845601</v>
      </c>
      <c r="BW797" s="17">
        <v>0.23760746358759299</v>
      </c>
      <c r="BX797" s="17">
        <v>0.19760609260509601</v>
      </c>
      <c r="BY797" s="17">
        <v>0.25770587949366802</v>
      </c>
    </row>
    <row r="798" spans="2:77" x14ac:dyDescent="0.35">
      <c r="B798" t="s">
        <v>333</v>
      </c>
      <c r="C798" s="17">
        <v>0.37139355037440203</v>
      </c>
      <c r="D798" s="17">
        <v>0.35842653912466799</v>
      </c>
      <c r="E798" s="17">
        <v>0.384691097387175</v>
      </c>
      <c r="F798" s="17"/>
      <c r="G798" s="17">
        <v>0.38905896301266102</v>
      </c>
      <c r="H798" s="17">
        <v>0.39662967787876302</v>
      </c>
      <c r="I798" s="17">
        <v>0.36360014965270698</v>
      </c>
      <c r="J798" s="17">
        <v>0.35693575783637999</v>
      </c>
      <c r="K798" s="17">
        <v>0.32252079531583699</v>
      </c>
      <c r="L798" s="17">
        <v>0.38992626359912802</v>
      </c>
      <c r="M798" s="17"/>
      <c r="N798" s="17">
        <v>0.400299672837923</v>
      </c>
      <c r="O798" s="17">
        <v>0.377582633331075</v>
      </c>
      <c r="P798" s="17">
        <v>0.35207166447184901</v>
      </c>
      <c r="Q798" s="17">
        <v>0.35212566710747201</v>
      </c>
      <c r="R798" s="17"/>
      <c r="S798" s="17">
        <v>0.364245607054201</v>
      </c>
      <c r="T798" s="17">
        <v>0.37049319309061801</v>
      </c>
      <c r="U798" s="17">
        <v>0.39578209574106099</v>
      </c>
      <c r="V798" s="17">
        <v>0.34459580666997602</v>
      </c>
      <c r="W798" s="17">
        <v>0.40720159210903001</v>
      </c>
      <c r="X798" s="17">
        <v>0.388810533865247</v>
      </c>
      <c r="Y798" s="17">
        <v>0.33864032733008398</v>
      </c>
      <c r="Z798" s="17">
        <v>0.38811481040614598</v>
      </c>
      <c r="AA798" s="17">
        <v>0.37368962791125099</v>
      </c>
      <c r="AB798" s="17">
        <v>0.33960838318907299</v>
      </c>
      <c r="AC798" s="17">
        <v>0.38932879369999102</v>
      </c>
      <c r="AD798" s="17">
        <v>0.41045856628093202</v>
      </c>
      <c r="AE798" s="17"/>
      <c r="AF798" s="17">
        <v>0.33750564295998098</v>
      </c>
      <c r="AG798" s="17">
        <v>0.406898015889606</v>
      </c>
      <c r="AH798" s="17">
        <v>0.34389142928326399</v>
      </c>
      <c r="AI798" s="17"/>
      <c r="AJ798" s="17">
        <v>0.34535448078516701</v>
      </c>
      <c r="AK798" s="17">
        <v>0.39733749240560201</v>
      </c>
      <c r="AL798" s="17">
        <v>0.43419233039065602</v>
      </c>
      <c r="AM798" s="17">
        <v>0.285535060725981</v>
      </c>
      <c r="AN798" s="17">
        <v>0.351751221122788</v>
      </c>
      <c r="AO798" s="17"/>
      <c r="AP798" s="17">
        <v>0.384921460002844</v>
      </c>
      <c r="AQ798" s="17">
        <v>0.386486450348836</v>
      </c>
      <c r="AR798" s="17">
        <v>0.40877052366683803</v>
      </c>
      <c r="AS798" s="17"/>
      <c r="AT798" s="17">
        <v>0.34005750447799499</v>
      </c>
      <c r="AU798" s="17">
        <v>0.37488455037978902</v>
      </c>
      <c r="AV798" s="17">
        <v>0.38175528411975901</v>
      </c>
      <c r="AW798" s="17">
        <v>0.420027674678705</v>
      </c>
      <c r="AX798" s="17">
        <v>0.41434139502212602</v>
      </c>
      <c r="AY798" s="17"/>
      <c r="AZ798" s="17">
        <v>0.36833405714973899</v>
      </c>
      <c r="BA798" s="17">
        <v>0.39380030554115703</v>
      </c>
      <c r="BB798" s="17">
        <v>0.40706172553349801</v>
      </c>
      <c r="BC798" s="17">
        <v>0.39228807408629202</v>
      </c>
      <c r="BD798" s="17">
        <v>0.30478458581771301</v>
      </c>
      <c r="BE798" s="17"/>
      <c r="BF798" s="17">
        <v>0.32389486405342899</v>
      </c>
      <c r="BG798" s="17">
        <v>0.38457555264402599</v>
      </c>
      <c r="BH798" s="17">
        <v>0.38177995027691602</v>
      </c>
      <c r="BI798" s="17">
        <v>0.38190911879582101</v>
      </c>
      <c r="BJ798" s="17"/>
      <c r="BK798" s="17">
        <v>0.31594971096223801</v>
      </c>
      <c r="BL798" s="17">
        <v>0.36489136939286798</v>
      </c>
      <c r="BM798" s="17">
        <v>0.372879248923636</v>
      </c>
      <c r="BN798" s="17">
        <v>0.38529532719615101</v>
      </c>
      <c r="BO798" s="17">
        <v>0.33398446550514899</v>
      </c>
      <c r="BP798" s="17"/>
      <c r="BQ798" s="17">
        <v>0.37140893634315297</v>
      </c>
      <c r="BR798" s="17">
        <v>0.37137271132521998</v>
      </c>
      <c r="BS798" s="17"/>
      <c r="BT798" s="17">
        <v>0.36339345840517001</v>
      </c>
      <c r="BU798" s="17">
        <v>0.38392128875145898</v>
      </c>
      <c r="BV798" s="17">
        <v>0.35756277555811899</v>
      </c>
      <c r="BW798" s="17">
        <v>0.34135810765033298</v>
      </c>
      <c r="BX798" s="17">
        <v>0.38973469291068102</v>
      </c>
      <c r="BY798" s="17">
        <v>0.37631599719397502</v>
      </c>
    </row>
    <row r="799" spans="2:77" x14ac:dyDescent="0.35">
      <c r="B799" t="s">
        <v>98</v>
      </c>
      <c r="C799" s="17">
        <v>0.201713775418779</v>
      </c>
      <c r="D799" s="17">
        <v>0.201984292791482</v>
      </c>
      <c r="E799" s="17">
        <v>0.19968646458981901</v>
      </c>
      <c r="F799" s="17"/>
      <c r="G799" s="17">
        <v>0.24171037404456899</v>
      </c>
      <c r="H799" s="17">
        <v>0.179698241433355</v>
      </c>
      <c r="I799" s="17">
        <v>0.177341756966026</v>
      </c>
      <c r="J799" s="17">
        <v>0.20699746041254999</v>
      </c>
      <c r="K799" s="17">
        <v>0.207323935321159</v>
      </c>
      <c r="L799" s="17">
        <v>0.204608415364367</v>
      </c>
      <c r="M799" s="17"/>
      <c r="N799" s="17">
        <v>0.22883592504873199</v>
      </c>
      <c r="O799" s="17">
        <v>0.21074955029141601</v>
      </c>
      <c r="P799" s="17">
        <v>0.192380784988509</v>
      </c>
      <c r="Q799" s="17">
        <v>0.170931663154964</v>
      </c>
      <c r="R799" s="17"/>
      <c r="S799" s="17">
        <v>0.24410664543992799</v>
      </c>
      <c r="T799" s="17">
        <v>0.23522291761925601</v>
      </c>
      <c r="U799" s="17">
        <v>0.15620378576612801</v>
      </c>
      <c r="V799" s="17">
        <v>0.17068996672301801</v>
      </c>
      <c r="W799" s="17">
        <v>0.19622243043961399</v>
      </c>
      <c r="X799" s="17">
        <v>0.168062099829386</v>
      </c>
      <c r="Y799" s="17">
        <v>0.24714391282629</v>
      </c>
      <c r="Z799" s="17">
        <v>0.16259734392151201</v>
      </c>
      <c r="AA799" s="17">
        <v>0.18907029083941901</v>
      </c>
      <c r="AB799" s="17">
        <v>0.215879633453748</v>
      </c>
      <c r="AC799" s="17">
        <v>0.17876929268796801</v>
      </c>
      <c r="AD799" s="17">
        <v>0.159947119621906</v>
      </c>
      <c r="AE799" s="17"/>
      <c r="AF799" s="17">
        <v>0.169909765124405</v>
      </c>
      <c r="AG799" s="17">
        <v>0.22650321338715301</v>
      </c>
      <c r="AH799" s="17">
        <v>0.17290795168591599</v>
      </c>
      <c r="AI799" s="17"/>
      <c r="AJ799" s="17">
        <v>0.172609733743886</v>
      </c>
      <c r="AK799" s="17">
        <v>0.22219013366194501</v>
      </c>
      <c r="AL799" s="17">
        <v>0.239775349623819</v>
      </c>
      <c r="AM799" s="17">
        <v>0.10085006538968</v>
      </c>
      <c r="AN799" s="17">
        <v>0.174860288256557</v>
      </c>
      <c r="AO799" s="17"/>
      <c r="AP799" s="17">
        <v>0.18140145407805</v>
      </c>
      <c r="AQ799" s="17">
        <v>0.233420691232371</v>
      </c>
      <c r="AR799" s="17">
        <v>0.256827558108847</v>
      </c>
      <c r="AS799" s="17"/>
      <c r="AT799" s="17">
        <v>0.167275245963244</v>
      </c>
      <c r="AU799" s="17">
        <v>0.16876293154164701</v>
      </c>
      <c r="AV799" s="17">
        <v>0.22290603204017601</v>
      </c>
      <c r="AW799" s="17">
        <v>0.244475816456934</v>
      </c>
      <c r="AX799" s="17">
        <v>0.32601979520145802</v>
      </c>
      <c r="AY799" s="17"/>
      <c r="AZ799" s="17">
        <v>0.20298576892786699</v>
      </c>
      <c r="BA799" s="17">
        <v>0.19082688823285299</v>
      </c>
      <c r="BB799" s="17">
        <v>0.242991083213947</v>
      </c>
      <c r="BC799" s="17">
        <v>0.19614152264106499</v>
      </c>
      <c r="BD799" s="17">
        <v>0.20616661153532001</v>
      </c>
      <c r="BE799" s="17"/>
      <c r="BF799" s="17">
        <v>0.21637332413202301</v>
      </c>
      <c r="BG799" s="17">
        <v>0.17994002054630401</v>
      </c>
      <c r="BH799" s="17">
        <v>0.20318074170311801</v>
      </c>
      <c r="BI799" s="17">
        <v>0.23920190696622701</v>
      </c>
      <c r="BJ799" s="17"/>
      <c r="BK799" s="17">
        <v>0.188511959604208</v>
      </c>
      <c r="BL799" s="17">
        <v>0.172255038566243</v>
      </c>
      <c r="BM799" s="17">
        <v>0.19446912774876199</v>
      </c>
      <c r="BN799" s="17">
        <v>0.21181293935510301</v>
      </c>
      <c r="BO799" s="17">
        <v>0.25989568202305602</v>
      </c>
      <c r="BP799" s="17"/>
      <c r="BQ799" s="17">
        <v>0.18788517027445001</v>
      </c>
      <c r="BR799" s="17">
        <v>0.22044350166363699</v>
      </c>
      <c r="BS799" s="17"/>
      <c r="BT799" s="17">
        <v>0.21564053044537501</v>
      </c>
      <c r="BU799" s="17">
        <v>0.18067942298616599</v>
      </c>
      <c r="BV799" s="17">
        <v>0.173684340692038</v>
      </c>
      <c r="BW799" s="17">
        <v>0.203316041687639</v>
      </c>
      <c r="BX799" s="17">
        <v>0.21331531833551101</v>
      </c>
      <c r="BY799" s="17">
        <v>0.21757835904720799</v>
      </c>
    </row>
    <row r="800" spans="2:77" x14ac:dyDescent="0.35">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row>
    <row r="801" spans="2:77" x14ac:dyDescent="0.35">
      <c r="B801" s="6" t="s">
        <v>381</v>
      </c>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row>
    <row r="802" spans="2:77" x14ac:dyDescent="0.35">
      <c r="B802" s="24" t="s">
        <v>94</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row>
    <row r="803" spans="2:77" x14ac:dyDescent="0.35">
      <c r="B803" t="s">
        <v>372</v>
      </c>
      <c r="C803" s="17">
        <v>0.61135076878582195</v>
      </c>
      <c r="D803" s="17">
        <v>0.55395716898270098</v>
      </c>
      <c r="E803" s="17">
        <v>0.66648996834255803</v>
      </c>
      <c r="F803" s="17"/>
      <c r="G803" s="17">
        <v>0.54871290860431499</v>
      </c>
      <c r="H803" s="17">
        <v>0.59058157043441895</v>
      </c>
      <c r="I803" s="17">
        <v>0.589960996743641</v>
      </c>
      <c r="J803" s="17">
        <v>0.59879962282989696</v>
      </c>
      <c r="K803" s="17">
        <v>0.63673342184589798</v>
      </c>
      <c r="L803" s="17">
        <v>0.68047376535527504</v>
      </c>
      <c r="M803" s="17"/>
      <c r="N803" s="17">
        <v>0.60897284761368398</v>
      </c>
      <c r="O803" s="17">
        <v>0.62432865603899601</v>
      </c>
      <c r="P803" s="17">
        <v>0.59189426756955699</v>
      </c>
      <c r="Q803" s="17">
        <v>0.617094328888251</v>
      </c>
      <c r="R803" s="17"/>
      <c r="S803" s="17">
        <v>0.54912709643524904</v>
      </c>
      <c r="T803" s="17">
        <v>0.63130539524817897</v>
      </c>
      <c r="U803" s="17">
        <v>0.63841378486058498</v>
      </c>
      <c r="V803" s="17">
        <v>0.57644160602170302</v>
      </c>
      <c r="W803" s="17">
        <v>0.60225642400953106</v>
      </c>
      <c r="X803" s="17">
        <v>0.58355610358812005</v>
      </c>
      <c r="Y803" s="17">
        <v>0.621890976447246</v>
      </c>
      <c r="Z803" s="17">
        <v>0.58622236559476104</v>
      </c>
      <c r="AA803" s="17">
        <v>0.61509022435199701</v>
      </c>
      <c r="AB803" s="17">
        <v>0.68572884880507001</v>
      </c>
      <c r="AC803" s="17">
        <v>0.63779741538815504</v>
      </c>
      <c r="AD803" s="17">
        <v>0.67690486784988502</v>
      </c>
      <c r="AE803" s="17"/>
      <c r="AF803" s="17">
        <v>0.60293189737710795</v>
      </c>
      <c r="AG803" s="17">
        <v>0.62238587618969299</v>
      </c>
      <c r="AH803" s="17">
        <v>0.62069907945649305</v>
      </c>
      <c r="AI803" s="17"/>
      <c r="AJ803" s="17">
        <v>0.59355875299400396</v>
      </c>
      <c r="AK803" s="17">
        <v>0.63682763354891303</v>
      </c>
      <c r="AL803" s="17">
        <v>0.60950154237183896</v>
      </c>
      <c r="AM803" s="17">
        <v>0.48654279083825602</v>
      </c>
      <c r="AN803" s="17">
        <v>0.60654416842659997</v>
      </c>
      <c r="AO803" s="17"/>
      <c r="AP803" s="17">
        <v>0.57362039549214505</v>
      </c>
      <c r="AQ803" s="17">
        <v>0.63951727847467699</v>
      </c>
      <c r="AR803" s="17">
        <v>0.60032428720245801</v>
      </c>
      <c r="AS803" s="17"/>
      <c r="AT803" s="17">
        <v>0.62406615952076705</v>
      </c>
      <c r="AU803" s="17">
        <v>0.58915857891097201</v>
      </c>
      <c r="AV803" s="17">
        <v>0.62867819024265104</v>
      </c>
      <c r="AW803" s="17">
        <v>0.59946757597509004</v>
      </c>
      <c r="AX803" s="17">
        <v>0.53222786984055404</v>
      </c>
      <c r="AY803" s="17"/>
      <c r="AZ803" s="17">
        <v>0.56284550551401702</v>
      </c>
      <c r="BA803" s="17">
        <v>0.62943804385427105</v>
      </c>
      <c r="BB803" s="17">
        <v>0.55206372160650297</v>
      </c>
      <c r="BC803" s="17">
        <v>0.67768395227260203</v>
      </c>
      <c r="BD803" s="17">
        <v>0.68213341274059802</v>
      </c>
      <c r="BE803" s="17"/>
      <c r="BF803" s="17">
        <v>0.61089521474647701</v>
      </c>
      <c r="BG803" s="17">
        <v>0.61417507119966896</v>
      </c>
      <c r="BH803" s="17">
        <v>0.62274872259370295</v>
      </c>
      <c r="BI803" s="17">
        <v>0.588485850185829</v>
      </c>
      <c r="BJ803" s="17"/>
      <c r="BK803" s="17">
        <v>0.66912982967188095</v>
      </c>
      <c r="BL803" s="17">
        <v>0.64890551149916198</v>
      </c>
      <c r="BM803" s="17">
        <v>0.63153985417066405</v>
      </c>
      <c r="BN803" s="17">
        <v>0.58042905648314003</v>
      </c>
      <c r="BO803" s="17">
        <v>0.55192505397653402</v>
      </c>
      <c r="BP803" s="17"/>
      <c r="BQ803" s="17">
        <v>0.62618963341881895</v>
      </c>
      <c r="BR803" s="17">
        <v>0.59125272784388605</v>
      </c>
      <c r="BS803" s="17"/>
      <c r="BT803" s="17">
        <v>0.615276979880515</v>
      </c>
      <c r="BU803" s="17">
        <v>0.607486498970085</v>
      </c>
      <c r="BV803" s="17">
        <v>0.59654195796626597</v>
      </c>
      <c r="BW803" s="17">
        <v>0.62644505479028501</v>
      </c>
      <c r="BX803" s="17">
        <v>0.61215450929805004</v>
      </c>
      <c r="BY803" s="17">
        <v>0.58431281022909998</v>
      </c>
    </row>
    <row r="804" spans="2:77" x14ac:dyDescent="0.35">
      <c r="B804" t="s">
        <v>373</v>
      </c>
      <c r="C804" s="17">
        <v>0.47574909993563502</v>
      </c>
      <c r="D804" s="17">
        <v>0.43456905069948998</v>
      </c>
      <c r="E804" s="17">
        <v>0.51672896647676703</v>
      </c>
      <c r="F804" s="17"/>
      <c r="G804" s="17">
        <v>0.34216933839275698</v>
      </c>
      <c r="H804" s="17">
        <v>0.402659497283262</v>
      </c>
      <c r="I804" s="17">
        <v>0.41241662624751801</v>
      </c>
      <c r="J804" s="17">
        <v>0.47985205934960901</v>
      </c>
      <c r="K804" s="17">
        <v>0.58075053463901205</v>
      </c>
      <c r="L804" s="17">
        <v>0.60172559634610401</v>
      </c>
      <c r="M804" s="17"/>
      <c r="N804" s="17">
        <v>0.46175378036888298</v>
      </c>
      <c r="O804" s="17">
        <v>0.46638168939359498</v>
      </c>
      <c r="P804" s="17">
        <v>0.49602105752304199</v>
      </c>
      <c r="Q804" s="17">
        <v>0.48069944489739003</v>
      </c>
      <c r="R804" s="17"/>
      <c r="S804" s="17">
        <v>0.41628060389715599</v>
      </c>
      <c r="T804" s="17">
        <v>0.49155282558922098</v>
      </c>
      <c r="U804" s="17">
        <v>0.49159757415489402</v>
      </c>
      <c r="V804" s="17">
        <v>0.49151549317544002</v>
      </c>
      <c r="W804" s="17">
        <v>0.51512268828807295</v>
      </c>
      <c r="X804" s="17">
        <v>0.48574167174536298</v>
      </c>
      <c r="Y804" s="17">
        <v>0.47362298117509499</v>
      </c>
      <c r="Z804" s="17">
        <v>0.46657437403140201</v>
      </c>
      <c r="AA804" s="17">
        <v>0.45291600913336499</v>
      </c>
      <c r="AB804" s="17">
        <v>0.49344747701462299</v>
      </c>
      <c r="AC804" s="17">
        <v>0.48504167141413501</v>
      </c>
      <c r="AD804" s="17">
        <v>0.50617204298644802</v>
      </c>
      <c r="AE804" s="17"/>
      <c r="AF804" s="17">
        <v>0.563345173727822</v>
      </c>
      <c r="AG804" s="17">
        <v>0.434511216354171</v>
      </c>
      <c r="AH804" s="17">
        <v>0.45743506556097802</v>
      </c>
      <c r="AI804" s="17"/>
      <c r="AJ804" s="17">
        <v>0.54973409030972498</v>
      </c>
      <c r="AK804" s="17">
        <v>0.42954548173651003</v>
      </c>
      <c r="AL804" s="17">
        <v>0.40992072773863403</v>
      </c>
      <c r="AM804" s="17">
        <v>0.48350553183068201</v>
      </c>
      <c r="AN804" s="17">
        <v>0.44084713837060402</v>
      </c>
      <c r="AO804" s="17"/>
      <c r="AP804" s="17">
        <v>0.50835833397882302</v>
      </c>
      <c r="AQ804" s="17">
        <v>0.43187048473468997</v>
      </c>
      <c r="AR804" s="17">
        <v>0.39632037705659201</v>
      </c>
      <c r="AS804" s="17"/>
      <c r="AT804" s="17">
        <v>0.51526069575483102</v>
      </c>
      <c r="AU804" s="17">
        <v>0.47988015014819302</v>
      </c>
      <c r="AV804" s="17">
        <v>0.45929185549215001</v>
      </c>
      <c r="AW804" s="17">
        <v>0.409187764998869</v>
      </c>
      <c r="AX804" s="17">
        <v>0.31708538310128198</v>
      </c>
      <c r="AY804" s="17"/>
      <c r="AZ804" s="17">
        <v>0.427656028619191</v>
      </c>
      <c r="BA804" s="17">
        <v>0.42522474226941298</v>
      </c>
      <c r="BB804" s="17">
        <v>0.35011304036676799</v>
      </c>
      <c r="BC804" s="17">
        <v>0.60614614549637602</v>
      </c>
      <c r="BD804" s="17">
        <v>0.55335637033375196</v>
      </c>
      <c r="BE804" s="17"/>
      <c r="BF804" s="17">
        <v>0.50733575013038301</v>
      </c>
      <c r="BG804" s="17">
        <v>0.49553428226990698</v>
      </c>
      <c r="BH804" s="17">
        <v>0.43630649281493999</v>
      </c>
      <c r="BI804" s="17">
        <v>0.43830160753780401</v>
      </c>
      <c r="BJ804" s="17"/>
      <c r="BK804" s="17">
        <v>0.45337677044997798</v>
      </c>
      <c r="BL804" s="17">
        <v>0.48108547283143499</v>
      </c>
      <c r="BM804" s="17">
        <v>0.47557992103517899</v>
      </c>
      <c r="BN804" s="17">
        <v>0.48273212629971102</v>
      </c>
      <c r="BO804" s="17">
        <v>0.44019982989103901</v>
      </c>
      <c r="BP804" s="17"/>
      <c r="BQ804" s="17">
        <v>0.507520282979806</v>
      </c>
      <c r="BR804" s="17">
        <v>0.43271760437393803</v>
      </c>
      <c r="BS804" s="17"/>
      <c r="BT804" s="17">
        <v>0.53835337277001805</v>
      </c>
      <c r="BU804" s="17">
        <v>0.42564102608283499</v>
      </c>
      <c r="BV804" s="17">
        <v>0.46117984243924198</v>
      </c>
      <c r="BW804" s="17">
        <v>0.51270862419446295</v>
      </c>
      <c r="BX804" s="17">
        <v>0.427442164946709</v>
      </c>
      <c r="BY804" s="17">
        <v>0.37647592176661099</v>
      </c>
    </row>
    <row r="805" spans="2:77" x14ac:dyDescent="0.35">
      <c r="B805" t="s">
        <v>374</v>
      </c>
      <c r="C805" s="17">
        <v>0.35020234003946998</v>
      </c>
      <c r="D805" s="17">
        <v>0.390895699902714</v>
      </c>
      <c r="E805" s="17">
        <v>0.31221596390041401</v>
      </c>
      <c r="F805" s="17"/>
      <c r="G805" s="17">
        <v>0.30644377753823798</v>
      </c>
      <c r="H805" s="17">
        <v>0.33529137927174901</v>
      </c>
      <c r="I805" s="17">
        <v>0.35671284675102499</v>
      </c>
      <c r="J805" s="17">
        <v>0.36579702553656401</v>
      </c>
      <c r="K805" s="17">
        <v>0.37265701253290801</v>
      </c>
      <c r="L805" s="17">
        <v>0.35845434716917202</v>
      </c>
      <c r="M805" s="17"/>
      <c r="N805" s="17">
        <v>0.37544043810986599</v>
      </c>
      <c r="O805" s="17">
        <v>0.369367979545699</v>
      </c>
      <c r="P805" s="17">
        <v>0.34268158726846198</v>
      </c>
      <c r="Q805" s="17">
        <v>0.31136472683643102</v>
      </c>
      <c r="R805" s="17"/>
      <c r="S805" s="17">
        <v>0.33733250649695701</v>
      </c>
      <c r="T805" s="17">
        <v>0.37671010194869597</v>
      </c>
      <c r="U805" s="17">
        <v>0.36316463792112502</v>
      </c>
      <c r="V805" s="17">
        <v>0.348620628605603</v>
      </c>
      <c r="W805" s="17">
        <v>0.30942612146925802</v>
      </c>
      <c r="X805" s="17">
        <v>0.25456495688869102</v>
      </c>
      <c r="Y805" s="17">
        <v>0.38632701111295498</v>
      </c>
      <c r="Z805" s="17">
        <v>0.34399550088221797</v>
      </c>
      <c r="AA805" s="17">
        <v>0.41528338880343002</v>
      </c>
      <c r="AB805" s="17">
        <v>0.35307237704677402</v>
      </c>
      <c r="AC805" s="17">
        <v>0.31764877952523402</v>
      </c>
      <c r="AD805" s="17">
        <v>0.36667036908759998</v>
      </c>
      <c r="AE805" s="17"/>
      <c r="AF805" s="17">
        <v>0.379102961825519</v>
      </c>
      <c r="AG805" s="17">
        <v>0.36012436527425101</v>
      </c>
      <c r="AH805" s="17">
        <v>0.27445732487850399</v>
      </c>
      <c r="AI805" s="17"/>
      <c r="AJ805" s="17">
        <v>0.38133157909089899</v>
      </c>
      <c r="AK805" s="17">
        <v>0.335899493565537</v>
      </c>
      <c r="AL805" s="17">
        <v>0.42556059976000998</v>
      </c>
      <c r="AM805" s="17">
        <v>0.49023088951100302</v>
      </c>
      <c r="AN805" s="17">
        <v>0.28961142986985999</v>
      </c>
      <c r="AO805" s="17"/>
      <c r="AP805" s="17">
        <v>0.37397025704672099</v>
      </c>
      <c r="AQ805" s="17">
        <v>0.34310888726066902</v>
      </c>
      <c r="AR805" s="17">
        <v>0.35696161130436899</v>
      </c>
      <c r="AS805" s="17"/>
      <c r="AT805" s="17">
        <v>0.33500487222144798</v>
      </c>
      <c r="AU805" s="17">
        <v>0.35175586626254002</v>
      </c>
      <c r="AV805" s="17">
        <v>0.34791829859153101</v>
      </c>
      <c r="AW805" s="17">
        <v>0.36986299156755098</v>
      </c>
      <c r="AX805" s="17">
        <v>0.30946178127007301</v>
      </c>
      <c r="AY805" s="17"/>
      <c r="AZ805" s="17">
        <v>0.38155936781565197</v>
      </c>
      <c r="BA805" s="17">
        <v>0.30266604997834101</v>
      </c>
      <c r="BB805" s="17">
        <v>0.27068782520895501</v>
      </c>
      <c r="BC805" s="17">
        <v>0.37284725930232199</v>
      </c>
      <c r="BD805" s="17">
        <v>0.29049067303835602</v>
      </c>
      <c r="BE805" s="17"/>
      <c r="BF805" s="17">
        <v>0.32282804765467399</v>
      </c>
      <c r="BG805" s="17">
        <v>0.33864086307451502</v>
      </c>
      <c r="BH805" s="17">
        <v>0.36050856959718802</v>
      </c>
      <c r="BI805" s="17">
        <v>0.38549124191274098</v>
      </c>
      <c r="BJ805" s="17"/>
      <c r="BK805" s="17">
        <v>0.29445954970923</v>
      </c>
      <c r="BL805" s="17">
        <v>0.31646683894689098</v>
      </c>
      <c r="BM805" s="17">
        <v>0.356103204078484</v>
      </c>
      <c r="BN805" s="17">
        <v>0.35991294144312802</v>
      </c>
      <c r="BO805" s="17">
        <v>0.37115919511381501</v>
      </c>
      <c r="BP805" s="17"/>
      <c r="BQ805" s="17">
        <v>0.34743427197229398</v>
      </c>
      <c r="BR805" s="17">
        <v>0.35395146416184098</v>
      </c>
      <c r="BS805" s="17"/>
      <c r="BT805" s="17">
        <v>0.37818346880949399</v>
      </c>
      <c r="BU805" s="17">
        <v>0.34752917800514399</v>
      </c>
      <c r="BV805" s="17">
        <v>0.32882270584106899</v>
      </c>
      <c r="BW805" s="17">
        <v>0.31068030099295801</v>
      </c>
      <c r="BX805" s="17">
        <v>0.33805751947736901</v>
      </c>
      <c r="BY805" s="17">
        <v>0.28663376352698899</v>
      </c>
    </row>
    <row r="806" spans="2:77" x14ac:dyDescent="0.35">
      <c r="B806" t="s">
        <v>375</v>
      </c>
      <c r="C806" s="17">
        <v>0.30839529500879098</v>
      </c>
      <c r="D806" s="17">
        <v>0.30224047405369597</v>
      </c>
      <c r="E806" s="17">
        <v>0.312380302059931</v>
      </c>
      <c r="F806" s="17"/>
      <c r="G806" s="17">
        <v>0.43254418480211099</v>
      </c>
      <c r="H806" s="17">
        <v>0.32805441717643102</v>
      </c>
      <c r="I806" s="17">
        <v>0.30626631925209602</v>
      </c>
      <c r="J806" s="17">
        <v>0.29560539228958999</v>
      </c>
      <c r="K806" s="17">
        <v>0.285991658363632</v>
      </c>
      <c r="L806" s="17">
        <v>0.23688845206807899</v>
      </c>
      <c r="M806" s="17"/>
      <c r="N806" s="17">
        <v>0.313422011321147</v>
      </c>
      <c r="O806" s="17">
        <v>0.329789980472525</v>
      </c>
      <c r="P806" s="17">
        <v>0.28870023552267898</v>
      </c>
      <c r="Q806" s="17">
        <v>0.297977827684486</v>
      </c>
      <c r="R806" s="17"/>
      <c r="S806" s="17">
        <v>0.34416595246473403</v>
      </c>
      <c r="T806" s="17">
        <v>0.31646192586684002</v>
      </c>
      <c r="U806" s="17">
        <v>0.253859290723777</v>
      </c>
      <c r="V806" s="17">
        <v>0.29882661356106799</v>
      </c>
      <c r="W806" s="17">
        <v>0.354191747174812</v>
      </c>
      <c r="X806" s="17">
        <v>0.32186786994218503</v>
      </c>
      <c r="Y806" s="17">
        <v>0.32846172237339399</v>
      </c>
      <c r="Z806" s="17">
        <v>0.25188332416173298</v>
      </c>
      <c r="AA806" s="17">
        <v>0.29835304299938498</v>
      </c>
      <c r="AB806" s="17">
        <v>0.30729170085580298</v>
      </c>
      <c r="AC806" s="17">
        <v>0.28924564000987901</v>
      </c>
      <c r="AD806" s="17">
        <v>0.22685615134029399</v>
      </c>
      <c r="AE806" s="17"/>
      <c r="AF806" s="17">
        <v>0.22184582134494399</v>
      </c>
      <c r="AG806" s="17">
        <v>0.34450656836322902</v>
      </c>
      <c r="AH806" s="17">
        <v>0.333387024561832</v>
      </c>
      <c r="AI806" s="17"/>
      <c r="AJ806" s="17">
        <v>0.233554602429146</v>
      </c>
      <c r="AK806" s="17">
        <v>0.371210950152495</v>
      </c>
      <c r="AL806" s="17">
        <v>0.32329749491639898</v>
      </c>
      <c r="AM806" s="17">
        <v>0.17304661645515099</v>
      </c>
      <c r="AN806" s="17">
        <v>0.29913129413813599</v>
      </c>
      <c r="AO806" s="17"/>
      <c r="AP806" s="17">
        <v>0.289415896617086</v>
      </c>
      <c r="AQ806" s="17">
        <v>0.36452083774265398</v>
      </c>
      <c r="AR806" s="17">
        <v>0.354305738536287</v>
      </c>
      <c r="AS806" s="17"/>
      <c r="AT806" s="17">
        <v>0.28128545760819101</v>
      </c>
      <c r="AU806" s="17">
        <v>0.312296618094693</v>
      </c>
      <c r="AV806" s="17">
        <v>0.31354201457793701</v>
      </c>
      <c r="AW806" s="17">
        <v>0.35200099397991502</v>
      </c>
      <c r="AX806" s="17">
        <v>0.442305246133184</v>
      </c>
      <c r="AY806" s="17"/>
      <c r="AZ806" s="17">
        <v>0.31893638640637501</v>
      </c>
      <c r="BA806" s="17">
        <v>0.33584861201129301</v>
      </c>
      <c r="BB806" s="17">
        <v>0.46770711539406901</v>
      </c>
      <c r="BC806" s="17">
        <v>0.24189283245479701</v>
      </c>
      <c r="BD806" s="17">
        <v>0.29065637275004602</v>
      </c>
      <c r="BE806" s="17"/>
      <c r="BF806" s="17">
        <v>0.31651641416289999</v>
      </c>
      <c r="BG806" s="17">
        <v>0.27907616520016199</v>
      </c>
      <c r="BH806" s="17">
        <v>0.31791785008451001</v>
      </c>
      <c r="BI806" s="17">
        <v>0.34265790156437198</v>
      </c>
      <c r="BJ806" s="17"/>
      <c r="BK806" s="17">
        <v>0.18065322492790101</v>
      </c>
      <c r="BL806" s="17">
        <v>0.29654882552513301</v>
      </c>
      <c r="BM806" s="17">
        <v>0.31558694414045801</v>
      </c>
      <c r="BN806" s="17">
        <v>0.32219324200599098</v>
      </c>
      <c r="BO806" s="17">
        <v>0.286603391368634</v>
      </c>
      <c r="BP806" s="17"/>
      <c r="BQ806" s="17">
        <v>0.28208456786095898</v>
      </c>
      <c r="BR806" s="17">
        <v>0.34403104508183202</v>
      </c>
      <c r="BS806" s="17"/>
      <c r="BT806" s="17">
        <v>0.28421869076474698</v>
      </c>
      <c r="BU806" s="17">
        <v>0.339816311453353</v>
      </c>
      <c r="BV806" s="17">
        <v>0.248695575887808</v>
      </c>
      <c r="BW806" s="17">
        <v>0.29047440178176598</v>
      </c>
      <c r="BX806" s="17">
        <v>0.32502613744345898</v>
      </c>
      <c r="BY806" s="17">
        <v>0.43008063644405597</v>
      </c>
    </row>
    <row r="807" spans="2:77" x14ac:dyDescent="0.35">
      <c r="B807" t="s">
        <v>376</v>
      </c>
      <c r="C807" s="17">
        <v>0.27750361418816499</v>
      </c>
      <c r="D807" s="17">
        <v>0.27517839012029</v>
      </c>
      <c r="E807" s="17">
        <v>0.27816931768110797</v>
      </c>
      <c r="F807" s="17"/>
      <c r="G807" s="17">
        <v>0.25741038899503499</v>
      </c>
      <c r="H807" s="17">
        <v>0.22253706373887999</v>
      </c>
      <c r="I807" s="17">
        <v>0.26335542507276899</v>
      </c>
      <c r="J807" s="17">
        <v>0.27342107280380601</v>
      </c>
      <c r="K807" s="17">
        <v>0.308664638614006</v>
      </c>
      <c r="L807" s="17">
        <v>0.32937504742656198</v>
      </c>
      <c r="M807" s="17"/>
      <c r="N807" s="17">
        <v>0.288585222545162</v>
      </c>
      <c r="O807" s="17">
        <v>0.28312677863454799</v>
      </c>
      <c r="P807" s="17">
        <v>0.25865193243142998</v>
      </c>
      <c r="Q807" s="17">
        <v>0.27340882254774002</v>
      </c>
      <c r="R807" s="17"/>
      <c r="S807" s="17">
        <v>0.26493485586003901</v>
      </c>
      <c r="T807" s="17">
        <v>0.28948213424262997</v>
      </c>
      <c r="U807" s="17">
        <v>0.28771784019282798</v>
      </c>
      <c r="V807" s="17">
        <v>0.28079895823045697</v>
      </c>
      <c r="W807" s="17">
        <v>0.30810238605456303</v>
      </c>
      <c r="X807" s="17">
        <v>0.29053745483584698</v>
      </c>
      <c r="Y807" s="17">
        <v>0.25359304464794702</v>
      </c>
      <c r="Z807" s="17">
        <v>0.25898730216342197</v>
      </c>
      <c r="AA807" s="17">
        <v>0.25474000294559102</v>
      </c>
      <c r="AB807" s="17">
        <v>0.273746821212076</v>
      </c>
      <c r="AC807" s="17">
        <v>0.31199505285604501</v>
      </c>
      <c r="AD807" s="17">
        <v>0.26228181394604799</v>
      </c>
      <c r="AE807" s="17"/>
      <c r="AF807" s="17">
        <v>0.26406748439764199</v>
      </c>
      <c r="AG807" s="17">
        <v>0.30434053970945302</v>
      </c>
      <c r="AH807" s="17">
        <v>0.24241162836885499</v>
      </c>
      <c r="AI807" s="17"/>
      <c r="AJ807" s="17">
        <v>0.29234630751707102</v>
      </c>
      <c r="AK807" s="17">
        <v>0.263968648666702</v>
      </c>
      <c r="AL807" s="17">
        <v>0.38066861464350399</v>
      </c>
      <c r="AM807" s="17">
        <v>0.171196743895976</v>
      </c>
      <c r="AN807" s="17">
        <v>0.23091656069310099</v>
      </c>
      <c r="AO807" s="17"/>
      <c r="AP807" s="17">
        <v>0.26016358330477601</v>
      </c>
      <c r="AQ807" s="17">
        <v>0.26595487950475699</v>
      </c>
      <c r="AR807" s="17">
        <v>0.36221455838764599</v>
      </c>
      <c r="AS807" s="17"/>
      <c r="AT807" s="17">
        <v>0.281088454261954</v>
      </c>
      <c r="AU807" s="17">
        <v>0.28107245749863102</v>
      </c>
      <c r="AV807" s="17">
        <v>0.27634247252282901</v>
      </c>
      <c r="AW807" s="17">
        <v>0.26738892334964698</v>
      </c>
      <c r="AX807" s="17">
        <v>0.28573239631247899</v>
      </c>
      <c r="AY807" s="17"/>
      <c r="AZ807" s="17">
        <v>0.27125383949902798</v>
      </c>
      <c r="BA807" s="17">
        <v>0.238990437352089</v>
      </c>
      <c r="BB807" s="17">
        <v>0.23836025523600099</v>
      </c>
      <c r="BC807" s="17">
        <v>0.33863546702880398</v>
      </c>
      <c r="BD807" s="17">
        <v>0.268565385617754</v>
      </c>
      <c r="BE807" s="17"/>
      <c r="BF807" s="17">
        <v>0.27566999894126198</v>
      </c>
      <c r="BG807" s="17">
        <v>0.28623571050537799</v>
      </c>
      <c r="BH807" s="17">
        <v>0.27776657111835701</v>
      </c>
      <c r="BI807" s="17">
        <v>0.261986734578737</v>
      </c>
      <c r="BJ807" s="17"/>
      <c r="BK807" s="17">
        <v>0.32587902694796</v>
      </c>
      <c r="BL807" s="17">
        <v>0.24567669934790501</v>
      </c>
      <c r="BM807" s="17">
        <v>0.277763407738848</v>
      </c>
      <c r="BN807" s="17">
        <v>0.286731011791025</v>
      </c>
      <c r="BO807" s="17">
        <v>0.278602796833823</v>
      </c>
      <c r="BP807" s="17"/>
      <c r="BQ807" s="17">
        <v>0.27757012059988601</v>
      </c>
      <c r="BR807" s="17">
        <v>0.277413536637171</v>
      </c>
      <c r="BS807" s="17"/>
      <c r="BT807" s="17">
        <v>0.29772370037394702</v>
      </c>
      <c r="BU807" s="17">
        <v>0.26582113310342198</v>
      </c>
      <c r="BV807" s="17">
        <v>0.25078618185087898</v>
      </c>
      <c r="BW807" s="17">
        <v>0.29639526320712001</v>
      </c>
      <c r="BX807" s="17">
        <v>0.25539786590570701</v>
      </c>
      <c r="BY807" s="17">
        <v>0.26000098960129803</v>
      </c>
    </row>
    <row r="808" spans="2:77" x14ac:dyDescent="0.35">
      <c r="B808" t="s">
        <v>377</v>
      </c>
      <c r="C808" s="17">
        <v>0.21205551342776299</v>
      </c>
      <c r="D808" s="17">
        <v>0.22804675017840101</v>
      </c>
      <c r="E808" s="17">
        <v>0.19621790559747701</v>
      </c>
      <c r="F808" s="17"/>
      <c r="G808" s="17">
        <v>0.174202067840492</v>
      </c>
      <c r="H808" s="17">
        <v>0.21767230372881</v>
      </c>
      <c r="I808" s="17">
        <v>0.207248033037814</v>
      </c>
      <c r="J808" s="17">
        <v>0.19765017507913801</v>
      </c>
      <c r="K808" s="17">
        <v>0.226266087524573</v>
      </c>
      <c r="L808" s="17">
        <v>0.23883568220420401</v>
      </c>
      <c r="M808" s="17"/>
      <c r="N808" s="17">
        <v>0.222221444887339</v>
      </c>
      <c r="O808" s="17">
        <v>0.21171262838869001</v>
      </c>
      <c r="P808" s="17">
        <v>0.18567853943290399</v>
      </c>
      <c r="Q808" s="17">
        <v>0.22456174042558399</v>
      </c>
      <c r="R808" s="17"/>
      <c r="S808" s="17">
        <v>0.27276100454559998</v>
      </c>
      <c r="T808" s="17">
        <v>0.248997231627408</v>
      </c>
      <c r="U808" s="17">
        <v>0.24238088576932801</v>
      </c>
      <c r="V808" s="17">
        <v>0.16189330155137799</v>
      </c>
      <c r="W808" s="17">
        <v>0.185312704793726</v>
      </c>
      <c r="X808" s="17">
        <v>0.20624803628534299</v>
      </c>
      <c r="Y808" s="17">
        <v>0.17830378567046601</v>
      </c>
      <c r="Z808" s="17">
        <v>0.22180592199541899</v>
      </c>
      <c r="AA808" s="17">
        <v>0.192504895732137</v>
      </c>
      <c r="AB808" s="17">
        <v>0.19682127859948101</v>
      </c>
      <c r="AC808" s="17">
        <v>0.202102906562806</v>
      </c>
      <c r="AD808" s="17">
        <v>0.12931799966198501</v>
      </c>
      <c r="AE808" s="17"/>
      <c r="AF808" s="17">
        <v>0.241256711662895</v>
      </c>
      <c r="AG808" s="17">
        <v>0.20589682339736401</v>
      </c>
      <c r="AH808" s="17">
        <v>0.18523259760504401</v>
      </c>
      <c r="AI808" s="17"/>
      <c r="AJ808" s="17">
        <v>0.260511441075439</v>
      </c>
      <c r="AK808" s="17">
        <v>0.17728202423856201</v>
      </c>
      <c r="AL808" s="17">
        <v>0.24729999703862099</v>
      </c>
      <c r="AM808" s="17">
        <v>0.24865341171105501</v>
      </c>
      <c r="AN808" s="17">
        <v>0.20346468801016199</v>
      </c>
      <c r="AO808" s="17"/>
      <c r="AP808" s="17">
        <v>0.274428323765115</v>
      </c>
      <c r="AQ808" s="17">
        <v>0.18802135830991001</v>
      </c>
      <c r="AR808" s="17">
        <v>0.236800705190539</v>
      </c>
      <c r="AS808" s="17"/>
      <c r="AT808" s="17">
        <v>0.213829601664876</v>
      </c>
      <c r="AU808" s="17">
        <v>0.21582155606894901</v>
      </c>
      <c r="AV808" s="17">
        <v>0.19534631942643901</v>
      </c>
      <c r="AW808" s="17">
        <v>0.21629070137296</v>
      </c>
      <c r="AX808" s="17">
        <v>0.23144328375681</v>
      </c>
      <c r="AY808" s="17"/>
      <c r="AZ808" s="17">
        <v>0.20946825060647301</v>
      </c>
      <c r="BA808" s="17">
        <v>0.201394115961263</v>
      </c>
      <c r="BB808" s="17">
        <v>0.16076027525821199</v>
      </c>
      <c r="BC808" s="17">
        <v>0.24359791073293099</v>
      </c>
      <c r="BD808" s="17">
        <v>0.20033764106160401</v>
      </c>
      <c r="BE808" s="17"/>
      <c r="BF808" s="17">
        <v>0.224042797374952</v>
      </c>
      <c r="BG808" s="17">
        <v>0.22036118128357399</v>
      </c>
      <c r="BH808" s="17">
        <v>0.18016690218477599</v>
      </c>
      <c r="BI808" s="17">
        <v>0.21997681582280801</v>
      </c>
      <c r="BJ808" s="17"/>
      <c r="BK808" s="17">
        <v>0.180446816343524</v>
      </c>
      <c r="BL808" s="17">
        <v>0.19036877206514699</v>
      </c>
      <c r="BM808" s="17">
        <v>0.20748079417476301</v>
      </c>
      <c r="BN808" s="17">
        <v>0.20825060232971901</v>
      </c>
      <c r="BO808" s="17">
        <v>0.31685639444291003</v>
      </c>
      <c r="BP808" s="17"/>
      <c r="BQ808" s="17">
        <v>0.21409827444527599</v>
      </c>
      <c r="BR808" s="17">
        <v>0.209288758990684</v>
      </c>
      <c r="BS808" s="17"/>
      <c r="BT808" s="17">
        <v>0.232844918256432</v>
      </c>
      <c r="BU808" s="17">
        <v>0.197309506744618</v>
      </c>
      <c r="BV808" s="17">
        <v>0.25265146300298902</v>
      </c>
      <c r="BW808" s="17">
        <v>0.21906574716055699</v>
      </c>
      <c r="BX808" s="17">
        <v>0.17606849298604599</v>
      </c>
      <c r="BY808" s="17">
        <v>0.21570480339690301</v>
      </c>
    </row>
    <row r="809" spans="2:77" x14ac:dyDescent="0.35">
      <c r="B809" t="s">
        <v>378</v>
      </c>
      <c r="C809" s="17">
        <v>0.19718258359593799</v>
      </c>
      <c r="D809" s="17">
        <v>0.19366464772178099</v>
      </c>
      <c r="E809" s="17">
        <v>0.200308763879607</v>
      </c>
      <c r="F809" s="17"/>
      <c r="G809" s="17">
        <v>0.31674873739562098</v>
      </c>
      <c r="H809" s="17">
        <v>0.242307198595197</v>
      </c>
      <c r="I809" s="17">
        <v>0.25288020223226998</v>
      </c>
      <c r="J809" s="17">
        <v>0.179571121679891</v>
      </c>
      <c r="K809" s="17">
        <v>0.107716653534926</v>
      </c>
      <c r="L809" s="17">
        <v>0.109989572770779</v>
      </c>
      <c r="M809" s="17"/>
      <c r="N809" s="17">
        <v>0.19126750537996801</v>
      </c>
      <c r="O809" s="17">
        <v>0.192741477803794</v>
      </c>
      <c r="P809" s="17">
        <v>0.210394746801116</v>
      </c>
      <c r="Q809" s="17">
        <v>0.19725296122337599</v>
      </c>
      <c r="R809" s="17"/>
      <c r="S809" s="17">
        <v>0.21493178298483101</v>
      </c>
      <c r="T809" s="17">
        <v>0.18054936736584501</v>
      </c>
      <c r="U809" s="17">
        <v>0.21753047782596399</v>
      </c>
      <c r="V809" s="17">
        <v>0.23591833347601701</v>
      </c>
      <c r="W809" s="17">
        <v>0.19021931789062499</v>
      </c>
      <c r="X809" s="17">
        <v>0.188974495290714</v>
      </c>
      <c r="Y809" s="17">
        <v>0.13986169840269699</v>
      </c>
      <c r="Z809" s="17">
        <v>0.17344637277673999</v>
      </c>
      <c r="AA809" s="17">
        <v>0.206880510151465</v>
      </c>
      <c r="AB809" s="17">
        <v>0.21039312016218201</v>
      </c>
      <c r="AC809" s="17">
        <v>0.15820318137170999</v>
      </c>
      <c r="AD809" s="17">
        <v>0.23101841145011401</v>
      </c>
      <c r="AE809" s="17"/>
      <c r="AF809" s="17">
        <v>0.15355425157895899</v>
      </c>
      <c r="AG809" s="17">
        <v>0.197608730892435</v>
      </c>
      <c r="AH809" s="17">
        <v>0.24006850397798801</v>
      </c>
      <c r="AI809" s="17"/>
      <c r="AJ809" s="17">
        <v>0.16418546052479999</v>
      </c>
      <c r="AK809" s="17">
        <v>0.21665887461948799</v>
      </c>
      <c r="AL809" s="17">
        <v>0.17438360347482501</v>
      </c>
      <c r="AM809" s="17">
        <v>0.18072038741909</v>
      </c>
      <c r="AN809" s="17">
        <v>0.20453746524906799</v>
      </c>
      <c r="AO809" s="17"/>
      <c r="AP809" s="17">
        <v>0.16785023901959401</v>
      </c>
      <c r="AQ809" s="17">
        <v>0.20494168822310599</v>
      </c>
      <c r="AR809" s="17">
        <v>0.176177232239216</v>
      </c>
      <c r="AS809" s="17"/>
      <c r="AT809" s="17">
        <v>0.14504055816543199</v>
      </c>
      <c r="AU809" s="17">
        <v>0.21812582110183901</v>
      </c>
      <c r="AV809" s="17">
        <v>0.21347373175849299</v>
      </c>
      <c r="AW809" s="17">
        <v>0.213665576235892</v>
      </c>
      <c r="AX809" s="17">
        <v>0.18516077500818001</v>
      </c>
      <c r="AY809" s="17"/>
      <c r="AZ809" s="17">
        <v>0.21770739215266</v>
      </c>
      <c r="BA809" s="17">
        <v>0.21893305504108301</v>
      </c>
      <c r="BB809" s="17">
        <v>0.328407506769406</v>
      </c>
      <c r="BC809" s="17">
        <v>0.10374283489575301</v>
      </c>
      <c r="BD809" s="17">
        <v>0.19579174742356401</v>
      </c>
      <c r="BE809" s="17"/>
      <c r="BF809" s="17">
        <v>0.175894784429621</v>
      </c>
      <c r="BG809" s="17">
        <v>0.19071360327352699</v>
      </c>
      <c r="BH809" s="17">
        <v>0.19661581859826499</v>
      </c>
      <c r="BI809" s="17">
        <v>0.23079385341561701</v>
      </c>
      <c r="BJ809" s="17"/>
      <c r="BK809" s="17">
        <v>0.164136442576238</v>
      </c>
      <c r="BL809" s="17">
        <v>0.232851121737807</v>
      </c>
      <c r="BM809" s="17">
        <v>0.19537490500898699</v>
      </c>
      <c r="BN809" s="17">
        <v>0.18005694561143601</v>
      </c>
      <c r="BO809" s="17">
        <v>0.22797333304947201</v>
      </c>
      <c r="BP809" s="17"/>
      <c r="BQ809" s="17">
        <v>0.18910305715346401</v>
      </c>
      <c r="BR809" s="17">
        <v>0.20812564812603601</v>
      </c>
      <c r="BS809" s="17"/>
      <c r="BT809" s="17">
        <v>0.151040910820955</v>
      </c>
      <c r="BU809" s="17">
        <v>0.22714181072363299</v>
      </c>
      <c r="BV809" s="17">
        <v>0.23533911408081401</v>
      </c>
      <c r="BW809" s="17">
        <v>0.21587766461963501</v>
      </c>
      <c r="BX809" s="17">
        <v>0.223130699279906</v>
      </c>
      <c r="BY809" s="17">
        <v>0.16956988939107601</v>
      </c>
    </row>
    <row r="810" spans="2:77" x14ac:dyDescent="0.35">
      <c r="B810" t="s">
        <v>379</v>
      </c>
      <c r="C810" s="17">
        <v>0.17158208958510501</v>
      </c>
      <c r="D810" s="17">
        <v>0.22482162200539599</v>
      </c>
      <c r="E810" s="17">
        <v>0.12011343053336999</v>
      </c>
      <c r="F810" s="17"/>
      <c r="G810" s="17">
        <v>0.189157121447807</v>
      </c>
      <c r="H810" s="17">
        <v>0.19594386497499899</v>
      </c>
      <c r="I810" s="17">
        <v>0.15630792944874</v>
      </c>
      <c r="J810" s="17">
        <v>0.14936334581087601</v>
      </c>
      <c r="K810" s="17">
        <v>0.16626869866396701</v>
      </c>
      <c r="L810" s="17">
        <v>0.17414669747779299</v>
      </c>
      <c r="M810" s="17"/>
      <c r="N810" s="17">
        <v>0.21334309741700699</v>
      </c>
      <c r="O810" s="17">
        <v>0.16962818209424399</v>
      </c>
      <c r="P810" s="17">
        <v>0.176868772499962</v>
      </c>
      <c r="Q810" s="17">
        <v>0.123253702426406</v>
      </c>
      <c r="R810" s="17"/>
      <c r="S810" s="17">
        <v>0.204574286654711</v>
      </c>
      <c r="T810" s="17">
        <v>0.170543800902101</v>
      </c>
      <c r="U810" s="17">
        <v>0.14589398283976099</v>
      </c>
      <c r="V810" s="17">
        <v>0.19153709965868801</v>
      </c>
      <c r="W810" s="17">
        <v>0.18457524106109099</v>
      </c>
      <c r="X810" s="17">
        <v>0.202386926348434</v>
      </c>
      <c r="Y810" s="17">
        <v>0.17182106153666701</v>
      </c>
      <c r="Z810" s="17">
        <v>0.14833489113714399</v>
      </c>
      <c r="AA810" s="17">
        <v>0.14211420679574799</v>
      </c>
      <c r="AB810" s="17">
        <v>0.145914229121577</v>
      </c>
      <c r="AC810" s="17">
        <v>0.16885219050268199</v>
      </c>
      <c r="AD810" s="17">
        <v>0.12785129069668599</v>
      </c>
      <c r="AE810" s="17"/>
      <c r="AF810" s="17">
        <v>0.164508741730375</v>
      </c>
      <c r="AG810" s="17">
        <v>0.180977355944858</v>
      </c>
      <c r="AH810" s="17">
        <v>0.170152555818259</v>
      </c>
      <c r="AI810" s="17"/>
      <c r="AJ810" s="17">
        <v>0.17747465439438601</v>
      </c>
      <c r="AK810" s="17">
        <v>0.174485100673449</v>
      </c>
      <c r="AL810" s="17">
        <v>0.22795669072272301</v>
      </c>
      <c r="AM810" s="17">
        <v>0.18240748762921899</v>
      </c>
      <c r="AN810" s="17">
        <v>0.15496859517686401</v>
      </c>
      <c r="AO810" s="17"/>
      <c r="AP810" s="17">
        <v>0.20483992634001499</v>
      </c>
      <c r="AQ810" s="17">
        <v>0.17644966539003301</v>
      </c>
      <c r="AR810" s="17">
        <v>0.221656532290362</v>
      </c>
      <c r="AS810" s="17"/>
      <c r="AT810" s="17">
        <v>0.124464875383121</v>
      </c>
      <c r="AU810" s="17">
        <v>0.154055314757337</v>
      </c>
      <c r="AV810" s="17">
        <v>0.20850559355066001</v>
      </c>
      <c r="AW810" s="17">
        <v>0.24425636787611599</v>
      </c>
      <c r="AX810" s="17">
        <v>0.20248956548507199</v>
      </c>
      <c r="AY810" s="17"/>
      <c r="AZ810" s="17">
        <v>0.19159769243626601</v>
      </c>
      <c r="BA810" s="17">
        <v>0.156210498746161</v>
      </c>
      <c r="BB810" s="17">
        <v>0.17203714430130601</v>
      </c>
      <c r="BC810" s="17">
        <v>0.17084947024495201</v>
      </c>
      <c r="BD810" s="17">
        <v>0.120552173284298</v>
      </c>
      <c r="BE810" s="17"/>
      <c r="BF810" s="17">
        <v>0.14437289032653799</v>
      </c>
      <c r="BG810" s="17">
        <v>0.16113256559637801</v>
      </c>
      <c r="BH810" s="17">
        <v>0.18679931730347701</v>
      </c>
      <c r="BI810" s="17">
        <v>0.22845770978972299</v>
      </c>
      <c r="BJ810" s="17"/>
      <c r="BK810" s="17">
        <v>0.117824838102303</v>
      </c>
      <c r="BL810" s="17">
        <v>0.14565338172176001</v>
      </c>
      <c r="BM810" s="17">
        <v>0.14106722874354</v>
      </c>
      <c r="BN810" s="17">
        <v>0.21607763985592801</v>
      </c>
      <c r="BO810" s="17">
        <v>0.18923460266018999</v>
      </c>
      <c r="BP810" s="17"/>
      <c r="BQ810" s="17">
        <v>0.15822059166086899</v>
      </c>
      <c r="BR810" s="17">
        <v>0.18967915691259499</v>
      </c>
      <c r="BS810" s="17"/>
      <c r="BT810" s="17">
        <v>0.17524512528442501</v>
      </c>
      <c r="BU810" s="17">
        <v>0.16233541465760701</v>
      </c>
      <c r="BV810" s="17">
        <v>0.158860133234282</v>
      </c>
      <c r="BW810" s="17">
        <v>0.150960620880813</v>
      </c>
      <c r="BX810" s="17">
        <v>0.19991693565882401</v>
      </c>
      <c r="BY810" s="17">
        <v>0.13609829833324799</v>
      </c>
    </row>
    <row r="811" spans="2:77" x14ac:dyDescent="0.35">
      <c r="B811" t="s">
        <v>145</v>
      </c>
      <c r="C811" s="17">
        <v>4.64388940271327E-2</v>
      </c>
      <c r="D811" s="17">
        <v>4.4308718183126497E-2</v>
      </c>
      <c r="E811" s="17">
        <v>4.8819567915756201E-2</v>
      </c>
      <c r="F811" s="17"/>
      <c r="G811" s="17">
        <v>3.4954771114839203E-2</v>
      </c>
      <c r="H811" s="17">
        <v>4.56017964195439E-2</v>
      </c>
      <c r="I811" s="17">
        <v>5.4030284585570999E-2</v>
      </c>
      <c r="J811" s="17">
        <v>6.4157199414308294E-2</v>
      </c>
      <c r="K811" s="17">
        <v>3.76085478605723E-2</v>
      </c>
      <c r="L811" s="17">
        <v>4.0099250196866103E-2</v>
      </c>
      <c r="M811" s="17"/>
      <c r="N811" s="17">
        <v>2.35814399634591E-2</v>
      </c>
      <c r="O811" s="17">
        <v>3.8581147171372003E-2</v>
      </c>
      <c r="P811" s="17">
        <v>5.39198204706096E-2</v>
      </c>
      <c r="Q811" s="17">
        <v>7.3394607544570403E-2</v>
      </c>
      <c r="R811" s="17"/>
      <c r="S811" s="17">
        <v>2.75716218865368E-2</v>
      </c>
      <c r="T811" s="17">
        <v>3.5358669701028897E-2</v>
      </c>
      <c r="U811" s="17">
        <v>3.7913655809551E-2</v>
      </c>
      <c r="V811" s="17">
        <v>6.1284624894607502E-2</v>
      </c>
      <c r="W811" s="17">
        <v>4.92915147786369E-2</v>
      </c>
      <c r="X811" s="17">
        <v>4.8364249519758401E-2</v>
      </c>
      <c r="Y811" s="17">
        <v>6.4297232368394699E-2</v>
      </c>
      <c r="Z811" s="17">
        <v>7.3567178050155099E-2</v>
      </c>
      <c r="AA811" s="17">
        <v>4.70132971650618E-2</v>
      </c>
      <c r="AB811" s="17">
        <v>3.3398541907248502E-2</v>
      </c>
      <c r="AC811" s="17">
        <v>7.4543105415209102E-2</v>
      </c>
      <c r="AD811" s="17">
        <v>5.4749689742614099E-2</v>
      </c>
      <c r="AE811" s="17"/>
      <c r="AF811" s="17">
        <v>4.8253636054049698E-2</v>
      </c>
      <c r="AG811" s="17">
        <v>3.43751817358681E-2</v>
      </c>
      <c r="AH811" s="17">
        <v>8.1831464670122298E-2</v>
      </c>
      <c r="AI811" s="17"/>
      <c r="AJ811" s="17">
        <v>3.4395678074545501E-2</v>
      </c>
      <c r="AK811" s="17">
        <v>3.66582283059309E-2</v>
      </c>
      <c r="AL811" s="17">
        <v>1.55846250923483E-2</v>
      </c>
      <c r="AM811" s="17">
        <v>7.8745957284490894E-2</v>
      </c>
      <c r="AN811" s="17">
        <v>0.107478364342525</v>
      </c>
      <c r="AO811" s="17"/>
      <c r="AP811" s="17">
        <v>3.2146032987096798E-2</v>
      </c>
      <c r="AQ811" s="17">
        <v>3.5936946572265302E-2</v>
      </c>
      <c r="AR811" s="17">
        <v>2.9120126953149798E-2</v>
      </c>
      <c r="AS811" s="17"/>
      <c r="AT811" s="17">
        <v>6.6206355567313996E-2</v>
      </c>
      <c r="AU811" s="17">
        <v>4.2996103466820798E-2</v>
      </c>
      <c r="AV811" s="17">
        <v>3.7092830021113299E-2</v>
      </c>
      <c r="AW811" s="17">
        <v>2.03885816316117E-2</v>
      </c>
      <c r="AX811" s="17">
        <v>1.7906521694069699E-2</v>
      </c>
      <c r="AY811" s="17"/>
      <c r="AZ811" s="17">
        <v>3.90920715291408E-2</v>
      </c>
      <c r="BA811" s="17">
        <v>6.4305609165792393E-2</v>
      </c>
      <c r="BB811" s="17">
        <v>5.0204907182515898E-2</v>
      </c>
      <c r="BC811" s="17">
        <v>3.8488170278114499E-2</v>
      </c>
      <c r="BD811" s="17">
        <v>5.5227752994859401E-2</v>
      </c>
      <c r="BE811" s="17"/>
      <c r="BF811" s="17">
        <v>5.9977854393603897E-2</v>
      </c>
      <c r="BG811" s="17">
        <v>4.8714007101439298E-2</v>
      </c>
      <c r="BH811" s="17">
        <v>3.85385312700776E-2</v>
      </c>
      <c r="BI811" s="17">
        <v>3.0216169668212601E-2</v>
      </c>
      <c r="BJ811" s="17"/>
      <c r="BK811" s="17">
        <v>9.8038304616959102E-2</v>
      </c>
      <c r="BL811" s="17">
        <v>4.5328477410888302E-2</v>
      </c>
      <c r="BM811" s="17">
        <v>5.15370804835521E-2</v>
      </c>
      <c r="BN811" s="17">
        <v>4.43430133691246E-2</v>
      </c>
      <c r="BO811" s="17">
        <v>9.6202637008843406E-3</v>
      </c>
      <c r="BP811" s="17"/>
      <c r="BQ811" s="17">
        <v>4.7966794486986701E-2</v>
      </c>
      <c r="BR811" s="17">
        <v>4.4369476537531802E-2</v>
      </c>
      <c r="BS811" s="17"/>
      <c r="BT811" s="17">
        <v>3.8848750914073499E-2</v>
      </c>
      <c r="BU811" s="17">
        <v>4.0238781218798397E-2</v>
      </c>
      <c r="BV811" s="17">
        <v>5.3468771885352297E-2</v>
      </c>
      <c r="BW811" s="17">
        <v>3.6229765955172001E-2</v>
      </c>
      <c r="BX811" s="17">
        <v>6.2689089089976904E-2</v>
      </c>
      <c r="BY811" s="17">
        <v>9.2138140613628294E-2</v>
      </c>
    </row>
    <row r="812" spans="2:77" x14ac:dyDescent="0.35">
      <c r="B812" t="s">
        <v>380</v>
      </c>
      <c r="C812" s="17">
        <v>1.4189930324701099E-2</v>
      </c>
      <c r="D812" s="17">
        <v>1.8399544526202401E-2</v>
      </c>
      <c r="E812" s="17">
        <v>9.6493407806718494E-3</v>
      </c>
      <c r="F812" s="17"/>
      <c r="G812" s="17">
        <v>1.20765064583824E-2</v>
      </c>
      <c r="H812" s="17">
        <v>3.2670877308780899E-3</v>
      </c>
      <c r="I812" s="17">
        <v>1.36615476411145E-2</v>
      </c>
      <c r="J812" s="17">
        <v>1.32658947646977E-2</v>
      </c>
      <c r="K812" s="17">
        <v>1.7057260439455501E-2</v>
      </c>
      <c r="L812" s="17">
        <v>2.37100893639146E-2</v>
      </c>
      <c r="M812" s="17"/>
      <c r="N812" s="17">
        <v>1.5270673969183199E-2</v>
      </c>
      <c r="O812" s="17">
        <v>9.6959222879706101E-3</v>
      </c>
      <c r="P812" s="17">
        <v>1.2180259606232599E-2</v>
      </c>
      <c r="Q812" s="17">
        <v>1.9669200408715799E-2</v>
      </c>
      <c r="R812" s="17"/>
      <c r="S812" s="17">
        <v>1.2954020657357001E-2</v>
      </c>
      <c r="T812" s="17">
        <v>1.4608999874334399E-2</v>
      </c>
      <c r="U812" s="17">
        <v>2.71874697874641E-2</v>
      </c>
      <c r="V812" s="17">
        <v>5.6272206325471696E-3</v>
      </c>
      <c r="W812" s="17">
        <v>6.00015140099509E-3</v>
      </c>
      <c r="X812" s="17">
        <v>1.40791546249227E-2</v>
      </c>
      <c r="Y812" s="17">
        <v>2.0016953406200098E-2</v>
      </c>
      <c r="Z812" s="17">
        <v>2.6951175669248099E-2</v>
      </c>
      <c r="AA812" s="17">
        <v>1.13560439623868E-2</v>
      </c>
      <c r="AB812" s="17">
        <v>1.37394769839771E-2</v>
      </c>
      <c r="AC812" s="17">
        <v>6.1367464446307803E-3</v>
      </c>
      <c r="AD812" s="17">
        <v>2.1241909841288899E-2</v>
      </c>
      <c r="AE812" s="17"/>
      <c r="AF812" s="17">
        <v>2.03890594466507E-2</v>
      </c>
      <c r="AG812" s="17">
        <v>9.7535615035209099E-3</v>
      </c>
      <c r="AH812" s="17">
        <v>9.6668111995835207E-3</v>
      </c>
      <c r="AI812" s="17"/>
      <c r="AJ812" s="17">
        <v>1.8173121697579599E-2</v>
      </c>
      <c r="AK812" s="17">
        <v>8.0311731048661704E-3</v>
      </c>
      <c r="AL812" s="17">
        <v>9.2911003780330806E-3</v>
      </c>
      <c r="AM812" s="17">
        <v>5.1034776513771703E-2</v>
      </c>
      <c r="AN812" s="17">
        <v>7.9095824593200699E-3</v>
      </c>
      <c r="AO812" s="17"/>
      <c r="AP812" s="17">
        <v>1.3972555677227201E-2</v>
      </c>
      <c r="AQ812" s="17">
        <v>7.4586162455935901E-3</v>
      </c>
      <c r="AR812" s="17">
        <v>9.9162697862246098E-3</v>
      </c>
      <c r="AS812" s="17"/>
      <c r="AT812" s="17">
        <v>1.3923818277253201E-2</v>
      </c>
      <c r="AU812" s="17">
        <v>1.0158130450120101E-2</v>
      </c>
      <c r="AV812" s="17">
        <v>1.60432624501856E-2</v>
      </c>
      <c r="AW812" s="17">
        <v>1.64627151718485E-2</v>
      </c>
      <c r="AX812" s="17">
        <v>3.6497895797324598E-2</v>
      </c>
      <c r="AY812" s="17"/>
      <c r="AZ812" s="17">
        <v>1.25700667175065E-2</v>
      </c>
      <c r="BA812" s="17">
        <v>6.08814709532515E-3</v>
      </c>
      <c r="BB812" s="17">
        <v>2.1209380441851701E-2</v>
      </c>
      <c r="BC812" s="17">
        <v>2.4189494466919401E-2</v>
      </c>
      <c r="BD812" s="17">
        <v>1.2542511963512601E-2</v>
      </c>
      <c r="BE812" s="17"/>
      <c r="BF812" s="17">
        <v>1.8359853050328799E-2</v>
      </c>
      <c r="BG812" s="17">
        <v>1.29280752004948E-2</v>
      </c>
      <c r="BH812" s="17">
        <v>1.2310534383576001E-2</v>
      </c>
      <c r="BI812" s="17">
        <v>1.5208308774792401E-2</v>
      </c>
      <c r="BJ812" s="17"/>
      <c r="BK812" s="17">
        <v>2.6716889104097499E-2</v>
      </c>
      <c r="BL812" s="17">
        <v>1.18414853006195E-2</v>
      </c>
      <c r="BM812" s="17">
        <v>1.6167827998080399E-2</v>
      </c>
      <c r="BN812" s="17">
        <v>1.30991079382039E-2</v>
      </c>
      <c r="BO812" s="17">
        <v>8.9193984982572604E-3</v>
      </c>
      <c r="BP812" s="17"/>
      <c r="BQ812" s="17">
        <v>1.49036464609452E-2</v>
      </c>
      <c r="BR812" s="17">
        <v>1.3223259593353199E-2</v>
      </c>
      <c r="BS812" s="17"/>
      <c r="BT812" s="17">
        <v>1.97737811756604E-2</v>
      </c>
      <c r="BU812" s="17">
        <v>1.6906336375677702E-2</v>
      </c>
      <c r="BV812" s="17">
        <v>0</v>
      </c>
      <c r="BW812" s="17">
        <v>9.0720548950511907E-3</v>
      </c>
      <c r="BX812" s="17">
        <v>7.8795851327967299E-3</v>
      </c>
      <c r="BY812" s="17">
        <v>0</v>
      </c>
    </row>
    <row r="813" spans="2:77" x14ac:dyDescent="0.35">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row>
    <row r="814" spans="2:77" x14ac:dyDescent="0.35">
      <c r="B814" s="6" t="s">
        <v>396</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row>
    <row r="815" spans="2:77" x14ac:dyDescent="0.35">
      <c r="B815" s="24" t="s">
        <v>94</v>
      </c>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row>
    <row r="816" spans="2:77" x14ac:dyDescent="0.35">
      <c r="B816" t="s">
        <v>382</v>
      </c>
      <c r="C816" s="17">
        <v>0.359611314419015</v>
      </c>
      <c r="D816" s="17">
        <v>0.33936846208847699</v>
      </c>
      <c r="E816" s="17">
        <v>0.37920840590750199</v>
      </c>
      <c r="F816" s="17"/>
      <c r="G816" s="17">
        <v>0.293500503399583</v>
      </c>
      <c r="H816" s="17">
        <v>0.28882918311215799</v>
      </c>
      <c r="I816" s="17">
        <v>0.37542435733985102</v>
      </c>
      <c r="J816" s="17">
        <v>0.398414258683568</v>
      </c>
      <c r="K816" s="17">
        <v>0.38377505857243499</v>
      </c>
      <c r="L816" s="17">
        <v>0.40044932547766299</v>
      </c>
      <c r="M816" s="17"/>
      <c r="N816" s="17">
        <v>0.37216016015084702</v>
      </c>
      <c r="O816" s="17">
        <v>0.36799416166825699</v>
      </c>
      <c r="P816" s="17">
        <v>0.34186393153787598</v>
      </c>
      <c r="Q816" s="17">
        <v>0.35228860858326899</v>
      </c>
      <c r="R816" s="17"/>
      <c r="S816" s="17">
        <v>0.34376463512434802</v>
      </c>
      <c r="T816" s="17">
        <v>0.402954589958118</v>
      </c>
      <c r="U816" s="17">
        <v>0.35726854733744801</v>
      </c>
      <c r="V816" s="17">
        <v>0.35970164718880399</v>
      </c>
      <c r="W816" s="17">
        <v>0.376962613081886</v>
      </c>
      <c r="X816" s="17">
        <v>0.33258754290065501</v>
      </c>
      <c r="Y816" s="17">
        <v>0.396773787120827</v>
      </c>
      <c r="Z816" s="17">
        <v>0.26343917602572697</v>
      </c>
      <c r="AA816" s="17">
        <v>0.34016569743063002</v>
      </c>
      <c r="AB816" s="17">
        <v>0.37824701689734902</v>
      </c>
      <c r="AC816" s="17">
        <v>0.34466223672558299</v>
      </c>
      <c r="AD816" s="17">
        <v>0.36133736281875001</v>
      </c>
      <c r="AE816" s="17"/>
      <c r="AF816" s="17">
        <v>0.34677387902369999</v>
      </c>
      <c r="AG816" s="17">
        <v>0.39658765195326201</v>
      </c>
      <c r="AH816" s="17">
        <v>0.30288116891995398</v>
      </c>
      <c r="AI816" s="17"/>
      <c r="AJ816" s="17">
        <v>0.34168677798556202</v>
      </c>
      <c r="AK816" s="17">
        <v>0.39472066033131598</v>
      </c>
      <c r="AL816" s="17">
        <v>0.42180380599100997</v>
      </c>
      <c r="AM816" s="17">
        <v>0.22937197314264399</v>
      </c>
      <c r="AN816" s="17">
        <v>0.30852445545204699</v>
      </c>
      <c r="AO816" s="17"/>
      <c r="AP816" s="17">
        <v>0.34083351698318198</v>
      </c>
      <c r="AQ816" s="17">
        <v>0.39544604065511801</v>
      </c>
      <c r="AR816" s="17">
        <v>0.38541916237134899</v>
      </c>
      <c r="AS816" s="17"/>
      <c r="AT816" s="17">
        <v>0.34509174995050002</v>
      </c>
      <c r="AU816" s="17">
        <v>0.35562766360122799</v>
      </c>
      <c r="AV816" s="17">
        <v>0.36511098750112497</v>
      </c>
      <c r="AW816" s="17">
        <v>0.35909606599876898</v>
      </c>
      <c r="AX816" s="17">
        <v>0.40536598389281198</v>
      </c>
      <c r="AY816" s="17"/>
      <c r="AZ816" s="17">
        <v>0.34479647558679799</v>
      </c>
      <c r="BA816" s="17">
        <v>0.32727095749394802</v>
      </c>
      <c r="BB816" s="17">
        <v>0.30519465463231099</v>
      </c>
      <c r="BC816" s="17">
        <v>0.410914199695955</v>
      </c>
      <c r="BD816" s="17">
        <v>0.39665741210602301</v>
      </c>
      <c r="BE816" s="17"/>
      <c r="BF816" s="17">
        <v>0.34941379424635099</v>
      </c>
      <c r="BG816" s="17">
        <v>0.35680336065722201</v>
      </c>
      <c r="BH816" s="17">
        <v>0.368015660596128</v>
      </c>
      <c r="BI816" s="17">
        <v>0.369442937146231</v>
      </c>
      <c r="BJ816" s="17"/>
      <c r="BK816" s="17">
        <v>0.31239963506142598</v>
      </c>
      <c r="BL816" s="17">
        <v>0.34930359705875402</v>
      </c>
      <c r="BM816" s="17">
        <v>0.36728155136985702</v>
      </c>
      <c r="BN816" s="17">
        <v>0.36664774306013598</v>
      </c>
      <c r="BO816" s="17">
        <v>0.329127479338925</v>
      </c>
      <c r="BP816" s="17"/>
      <c r="BQ816" s="17">
        <v>0.357985103301385</v>
      </c>
      <c r="BR816" s="17">
        <v>0.36181388573634399</v>
      </c>
      <c r="BS816" s="17"/>
      <c r="BT816" s="17">
        <v>0.373368157661015</v>
      </c>
      <c r="BU816" s="17">
        <v>0.38696612978739803</v>
      </c>
      <c r="BV816" s="17">
        <v>0.33575803996483899</v>
      </c>
      <c r="BW816" s="17">
        <v>0.30196327834689202</v>
      </c>
      <c r="BX816" s="17">
        <v>0.34424194334369002</v>
      </c>
      <c r="BY816" s="17">
        <v>0.30369216248217801</v>
      </c>
    </row>
    <row r="817" spans="2:77" x14ac:dyDescent="0.35">
      <c r="B817" t="s">
        <v>383</v>
      </c>
      <c r="C817" s="17">
        <v>0.32394112536606101</v>
      </c>
      <c r="D817" s="17">
        <v>0.30736597513059599</v>
      </c>
      <c r="E817" s="17">
        <v>0.33981368873006501</v>
      </c>
      <c r="F817" s="17"/>
      <c r="G817" s="17">
        <v>0.28189604103660099</v>
      </c>
      <c r="H817" s="17">
        <v>0.28354204526422699</v>
      </c>
      <c r="I817" s="17">
        <v>0.314657270359951</v>
      </c>
      <c r="J817" s="17">
        <v>0.36157180869455002</v>
      </c>
      <c r="K817" s="17">
        <v>0.34741733785523798</v>
      </c>
      <c r="L817" s="17">
        <v>0.34588395724780102</v>
      </c>
      <c r="M817" s="17"/>
      <c r="N817" s="17">
        <v>0.31489867596577698</v>
      </c>
      <c r="O817" s="17">
        <v>0.35166872650824599</v>
      </c>
      <c r="P817" s="17">
        <v>0.317941736986041</v>
      </c>
      <c r="Q817" s="17">
        <v>0.31079127007178597</v>
      </c>
      <c r="R817" s="17"/>
      <c r="S817" s="17">
        <v>0.280343524575766</v>
      </c>
      <c r="T817" s="17">
        <v>0.347339042345639</v>
      </c>
      <c r="U817" s="17">
        <v>0.33170955042315298</v>
      </c>
      <c r="V817" s="17">
        <v>0.33565541455299702</v>
      </c>
      <c r="W817" s="17">
        <v>0.38043176296165498</v>
      </c>
      <c r="X817" s="17">
        <v>0.31267794434837198</v>
      </c>
      <c r="Y817" s="17">
        <v>0.34032634654886101</v>
      </c>
      <c r="Z817" s="17">
        <v>0.29377408713971898</v>
      </c>
      <c r="AA817" s="17">
        <v>0.31216861606737201</v>
      </c>
      <c r="AB817" s="17">
        <v>0.30938326230878399</v>
      </c>
      <c r="AC817" s="17">
        <v>0.36771759000194099</v>
      </c>
      <c r="AD817" s="17">
        <v>0.28225097997196202</v>
      </c>
      <c r="AE817" s="17"/>
      <c r="AF817" s="17">
        <v>0.32552193745191899</v>
      </c>
      <c r="AG817" s="17">
        <v>0.34239870089553998</v>
      </c>
      <c r="AH817" s="17">
        <v>0.27738523798923198</v>
      </c>
      <c r="AI817" s="17"/>
      <c r="AJ817" s="17">
        <v>0.31811232048834698</v>
      </c>
      <c r="AK817" s="17">
        <v>0.34779685573101599</v>
      </c>
      <c r="AL817" s="17">
        <v>0.37477886920675402</v>
      </c>
      <c r="AM817" s="17">
        <v>0.17656525988806701</v>
      </c>
      <c r="AN817" s="17">
        <v>0.25870887739331799</v>
      </c>
      <c r="AO817" s="17"/>
      <c r="AP817" s="17">
        <v>0.29317735217026197</v>
      </c>
      <c r="AQ817" s="17">
        <v>0.35175029310085698</v>
      </c>
      <c r="AR817" s="17">
        <v>0.36439017312661198</v>
      </c>
      <c r="AS817" s="17"/>
      <c r="AT817" s="17">
        <v>0.32471710032412898</v>
      </c>
      <c r="AU817" s="17">
        <v>0.31435100259684801</v>
      </c>
      <c r="AV817" s="17">
        <v>0.33387501757528898</v>
      </c>
      <c r="AW817" s="17">
        <v>0.33018961134492297</v>
      </c>
      <c r="AX817" s="17">
        <v>0.25693796202768399</v>
      </c>
      <c r="AY817" s="17"/>
      <c r="AZ817" s="17">
        <v>0.31260098222716498</v>
      </c>
      <c r="BA817" s="17">
        <v>0.310883904948352</v>
      </c>
      <c r="BB817" s="17">
        <v>0.32587750536028998</v>
      </c>
      <c r="BC817" s="17">
        <v>0.347800663288656</v>
      </c>
      <c r="BD817" s="17">
        <v>0.35229903954665898</v>
      </c>
      <c r="BE817" s="17"/>
      <c r="BF817" s="17">
        <v>0.34446706253809001</v>
      </c>
      <c r="BG817" s="17">
        <v>0.31175965983493598</v>
      </c>
      <c r="BH817" s="17">
        <v>0.32218447850030102</v>
      </c>
      <c r="BI817" s="17">
        <v>0.32537335882551799</v>
      </c>
      <c r="BJ817" s="17"/>
      <c r="BK817" s="17">
        <v>0.27983289210863099</v>
      </c>
      <c r="BL817" s="17">
        <v>0.30142142620413298</v>
      </c>
      <c r="BM817" s="17">
        <v>0.35404085160378301</v>
      </c>
      <c r="BN817" s="17">
        <v>0.32298863154086499</v>
      </c>
      <c r="BO817" s="17">
        <v>0.24298235671341001</v>
      </c>
      <c r="BP817" s="17"/>
      <c r="BQ817" s="17">
        <v>0.33589485147937398</v>
      </c>
      <c r="BR817" s="17">
        <v>0.30775077099758702</v>
      </c>
      <c r="BS817" s="17"/>
      <c r="BT817" s="17">
        <v>0.33121776376735601</v>
      </c>
      <c r="BU817" s="17">
        <v>0.35072048907393299</v>
      </c>
      <c r="BV817" s="17">
        <v>0.32086577607394401</v>
      </c>
      <c r="BW817" s="17">
        <v>0.363592399484994</v>
      </c>
      <c r="BX817" s="17">
        <v>0.27061667813395701</v>
      </c>
      <c r="BY817" s="17">
        <v>0.24666432157750101</v>
      </c>
    </row>
    <row r="818" spans="2:77" x14ac:dyDescent="0.35">
      <c r="B818" t="s">
        <v>384</v>
      </c>
      <c r="C818" s="17">
        <v>0.26234024212185802</v>
      </c>
      <c r="D818" s="17">
        <v>0.231025101371921</v>
      </c>
      <c r="E818" s="17">
        <v>0.29323536543836998</v>
      </c>
      <c r="F818" s="17"/>
      <c r="G818" s="17">
        <v>0.28516079353442803</v>
      </c>
      <c r="H818" s="17">
        <v>0.27521267433785801</v>
      </c>
      <c r="I818" s="17">
        <v>0.24608855511981501</v>
      </c>
      <c r="J818" s="17">
        <v>0.26264935835546899</v>
      </c>
      <c r="K818" s="17">
        <v>0.23434021346902401</v>
      </c>
      <c r="L818" s="17">
        <v>0.26834259054138399</v>
      </c>
      <c r="M818" s="17"/>
      <c r="N818" s="17">
        <v>0.27841375698978099</v>
      </c>
      <c r="O818" s="17">
        <v>0.263387448804492</v>
      </c>
      <c r="P818" s="17">
        <v>0.256917574664207</v>
      </c>
      <c r="Q818" s="17">
        <v>0.25031785241002902</v>
      </c>
      <c r="R818" s="17"/>
      <c r="S818" s="17">
        <v>0.26016348164008102</v>
      </c>
      <c r="T818" s="17">
        <v>0.23805853062739399</v>
      </c>
      <c r="U818" s="17">
        <v>0.26385591327782498</v>
      </c>
      <c r="V818" s="17">
        <v>0.25961969298869098</v>
      </c>
      <c r="W818" s="17">
        <v>0.27089599059666197</v>
      </c>
      <c r="X818" s="17">
        <v>0.22287958255830201</v>
      </c>
      <c r="Y818" s="17">
        <v>0.28096557988735599</v>
      </c>
      <c r="Z818" s="17">
        <v>0.235544727706202</v>
      </c>
      <c r="AA818" s="17">
        <v>0.259712968880005</v>
      </c>
      <c r="AB818" s="17">
        <v>0.30371596839765203</v>
      </c>
      <c r="AC818" s="17">
        <v>0.29086418064892</v>
      </c>
      <c r="AD818" s="17">
        <v>0.30429429068719299</v>
      </c>
      <c r="AE818" s="17"/>
      <c r="AF818" s="17">
        <v>0.22040439282158</v>
      </c>
      <c r="AG818" s="17">
        <v>0.28702844569542202</v>
      </c>
      <c r="AH818" s="17">
        <v>0.27726996606412402</v>
      </c>
      <c r="AI818" s="17"/>
      <c r="AJ818" s="17">
        <v>0.22012845350066301</v>
      </c>
      <c r="AK818" s="17">
        <v>0.27520450688639603</v>
      </c>
      <c r="AL818" s="17">
        <v>0.29592117432170101</v>
      </c>
      <c r="AM818" s="17">
        <v>0.20243789654428401</v>
      </c>
      <c r="AN818" s="17">
        <v>0.29284489875283298</v>
      </c>
      <c r="AO818" s="17"/>
      <c r="AP818" s="17">
        <v>0.197194372117866</v>
      </c>
      <c r="AQ818" s="17">
        <v>0.27661077900221998</v>
      </c>
      <c r="AR818" s="17">
        <v>0.26737071456172801</v>
      </c>
      <c r="AS818" s="17"/>
      <c r="AT818" s="17">
        <v>0.218548681179978</v>
      </c>
      <c r="AU818" s="17">
        <v>0.25695998542664</v>
      </c>
      <c r="AV818" s="17">
        <v>0.29441260321152202</v>
      </c>
      <c r="AW818" s="17">
        <v>0.28035518421760403</v>
      </c>
      <c r="AX818" s="17">
        <v>0.30865234932535301</v>
      </c>
      <c r="AY818" s="17"/>
      <c r="AZ818" s="17">
        <v>0.25643988991286998</v>
      </c>
      <c r="BA818" s="17">
        <v>0.26802460888148899</v>
      </c>
      <c r="BB818" s="17">
        <v>0.270018028797055</v>
      </c>
      <c r="BC818" s="17">
        <v>0.268189349248873</v>
      </c>
      <c r="BD818" s="17">
        <v>0.26471547803668299</v>
      </c>
      <c r="BE818" s="17"/>
      <c r="BF818" s="17">
        <v>0.25108663558655098</v>
      </c>
      <c r="BG818" s="17">
        <v>0.26257501751555101</v>
      </c>
      <c r="BH818" s="17">
        <v>0.262265915833023</v>
      </c>
      <c r="BI818" s="17">
        <v>0.27896399844088099</v>
      </c>
      <c r="BJ818" s="17"/>
      <c r="BK818" s="17">
        <v>0.24068661026938701</v>
      </c>
      <c r="BL818" s="17">
        <v>0.28418100542486102</v>
      </c>
      <c r="BM818" s="17">
        <v>0.26199407673875102</v>
      </c>
      <c r="BN818" s="17">
        <v>0.261429103107442</v>
      </c>
      <c r="BO818" s="17">
        <v>0.23022850323933899</v>
      </c>
      <c r="BP818" s="17"/>
      <c r="BQ818" s="17">
        <v>0.25984726122195201</v>
      </c>
      <c r="BR818" s="17">
        <v>0.26571678294442003</v>
      </c>
      <c r="BS818" s="17"/>
      <c r="BT818" s="17">
        <v>0.26940699376766503</v>
      </c>
      <c r="BU818" s="17">
        <v>0.27432340597718102</v>
      </c>
      <c r="BV818" s="17">
        <v>0.17449001037714101</v>
      </c>
      <c r="BW818" s="17">
        <v>0.27081231211361001</v>
      </c>
      <c r="BX818" s="17">
        <v>0.26212318077251701</v>
      </c>
      <c r="BY818" s="17">
        <v>0.27540899861296197</v>
      </c>
    </row>
    <row r="819" spans="2:77" x14ac:dyDescent="0.35">
      <c r="B819" t="s">
        <v>385</v>
      </c>
      <c r="C819" s="17">
        <v>0.26040701281379403</v>
      </c>
      <c r="D819" s="17">
        <v>0.255428123080707</v>
      </c>
      <c r="E819" s="17">
        <v>0.26401115746208698</v>
      </c>
      <c r="F819" s="17"/>
      <c r="G819" s="17">
        <v>0.25557009973331302</v>
      </c>
      <c r="H819" s="17">
        <v>0.21687779571746599</v>
      </c>
      <c r="I819" s="17">
        <v>0.21259853173497401</v>
      </c>
      <c r="J819" s="17">
        <v>0.254283554179977</v>
      </c>
      <c r="K819" s="17">
        <v>0.27878725295176598</v>
      </c>
      <c r="L819" s="17">
        <v>0.33032666651355802</v>
      </c>
      <c r="M819" s="17"/>
      <c r="N819" s="17">
        <v>0.30187878350229502</v>
      </c>
      <c r="O819" s="17">
        <v>0.264069921960849</v>
      </c>
      <c r="P819" s="17">
        <v>0.24543378863159099</v>
      </c>
      <c r="Q819" s="17">
        <v>0.22282229285815799</v>
      </c>
      <c r="R819" s="17"/>
      <c r="S819" s="17">
        <v>0.24970620415405501</v>
      </c>
      <c r="T819" s="17">
        <v>0.28244880183887899</v>
      </c>
      <c r="U819" s="17">
        <v>0.27522658414567602</v>
      </c>
      <c r="V819" s="17">
        <v>0.23782954458431399</v>
      </c>
      <c r="W819" s="17">
        <v>0.24313609795506499</v>
      </c>
      <c r="X819" s="17">
        <v>0.227043294564126</v>
      </c>
      <c r="Y819" s="17">
        <v>0.241163861856526</v>
      </c>
      <c r="Z819" s="17">
        <v>0.21305739214487601</v>
      </c>
      <c r="AA819" s="17">
        <v>0.29629170314800701</v>
      </c>
      <c r="AB819" s="17">
        <v>0.30889960515582898</v>
      </c>
      <c r="AC819" s="17">
        <v>0.24358452684616999</v>
      </c>
      <c r="AD819" s="17">
        <v>0.24872971164965399</v>
      </c>
      <c r="AE819" s="17"/>
      <c r="AF819" s="17">
        <v>0.24244319539893</v>
      </c>
      <c r="AG819" s="17">
        <v>0.28866125820323402</v>
      </c>
      <c r="AH819" s="17">
        <v>0.22533358830783301</v>
      </c>
      <c r="AI819" s="17"/>
      <c r="AJ819" s="17">
        <v>0.26474896932375702</v>
      </c>
      <c r="AK819" s="17">
        <v>0.26531574158004501</v>
      </c>
      <c r="AL819" s="17">
        <v>0.30371358914734597</v>
      </c>
      <c r="AM819" s="17">
        <v>0.148807458610454</v>
      </c>
      <c r="AN819" s="17">
        <v>0.23267954626700499</v>
      </c>
      <c r="AO819" s="17"/>
      <c r="AP819" s="17">
        <v>0.24748480252816599</v>
      </c>
      <c r="AQ819" s="17">
        <v>0.26288448912830797</v>
      </c>
      <c r="AR819" s="17">
        <v>0.310649965378472</v>
      </c>
      <c r="AS819" s="17"/>
      <c r="AT819" s="17">
        <v>0.20720697286949999</v>
      </c>
      <c r="AU819" s="17">
        <v>0.26908840100907</v>
      </c>
      <c r="AV819" s="17">
        <v>0.27953143621561699</v>
      </c>
      <c r="AW819" s="17">
        <v>0.28308290220952598</v>
      </c>
      <c r="AX819" s="17">
        <v>0.23165251439238399</v>
      </c>
      <c r="AY819" s="17"/>
      <c r="AZ819" s="17">
        <v>0.25272664697165198</v>
      </c>
      <c r="BA819" s="17">
        <v>0.21848852258896001</v>
      </c>
      <c r="BB819" s="17">
        <v>0.20821361009219699</v>
      </c>
      <c r="BC819" s="17">
        <v>0.32209780154034301</v>
      </c>
      <c r="BD819" s="17">
        <v>0.26438051652598199</v>
      </c>
      <c r="BE819" s="17"/>
      <c r="BF819" s="17">
        <v>0.257405317689607</v>
      </c>
      <c r="BG819" s="17">
        <v>0.25474956019253198</v>
      </c>
      <c r="BH819" s="17">
        <v>0.27161124804597297</v>
      </c>
      <c r="BI819" s="17">
        <v>0.26941877553519</v>
      </c>
      <c r="BJ819" s="17"/>
      <c r="BK819" s="17">
        <v>0.238383122712582</v>
      </c>
      <c r="BL819" s="17">
        <v>0.25990321333629701</v>
      </c>
      <c r="BM819" s="17">
        <v>0.24965565536477199</v>
      </c>
      <c r="BN819" s="17">
        <v>0.281572179282783</v>
      </c>
      <c r="BO819" s="17">
        <v>0.221628387459365</v>
      </c>
      <c r="BP819" s="17"/>
      <c r="BQ819" s="17">
        <v>0.25328843491461001</v>
      </c>
      <c r="BR819" s="17">
        <v>0.27004855033062097</v>
      </c>
      <c r="BS819" s="17"/>
      <c r="BT819" s="17">
        <v>0.286671441850116</v>
      </c>
      <c r="BU819" s="17">
        <v>0.26270181862793202</v>
      </c>
      <c r="BV819" s="17">
        <v>0.20763992188757499</v>
      </c>
      <c r="BW819" s="17">
        <v>0.22034962278185599</v>
      </c>
      <c r="BX819" s="17">
        <v>0.25103374189231797</v>
      </c>
      <c r="BY819" s="17">
        <v>0.25667006310380402</v>
      </c>
    </row>
    <row r="820" spans="2:77" x14ac:dyDescent="0.35">
      <c r="B820" t="s">
        <v>386</v>
      </c>
      <c r="C820" s="17">
        <v>0.22650482723345799</v>
      </c>
      <c r="D820" s="17">
        <v>0.24234057848361301</v>
      </c>
      <c r="E820" s="17">
        <v>0.21057332482356</v>
      </c>
      <c r="F820" s="17"/>
      <c r="G820" s="17">
        <v>0.16855897121049401</v>
      </c>
      <c r="H820" s="17">
        <v>0.217630707285007</v>
      </c>
      <c r="I820" s="17">
        <v>0.25671862856185901</v>
      </c>
      <c r="J820" s="17">
        <v>0.22590244374891399</v>
      </c>
      <c r="K820" s="17">
        <v>0.23896630116791101</v>
      </c>
      <c r="L820" s="17">
        <v>0.23996898883904999</v>
      </c>
      <c r="M820" s="17"/>
      <c r="N820" s="17">
        <v>0.21399613123679201</v>
      </c>
      <c r="O820" s="17">
        <v>0.236703077502538</v>
      </c>
      <c r="P820" s="17">
        <v>0.21323651395969201</v>
      </c>
      <c r="Q820" s="17">
        <v>0.24007675314648899</v>
      </c>
      <c r="R820" s="17"/>
      <c r="S820" s="17">
        <v>0.19965132707911801</v>
      </c>
      <c r="T820" s="17">
        <v>0.23135128130653701</v>
      </c>
      <c r="U820" s="17">
        <v>0.22649803534131999</v>
      </c>
      <c r="V820" s="17">
        <v>0.221712385565449</v>
      </c>
      <c r="W820" s="17">
        <v>0.21982014801434499</v>
      </c>
      <c r="X820" s="17">
        <v>0.193041827648544</v>
      </c>
      <c r="Y820" s="17">
        <v>0.20178496746847099</v>
      </c>
      <c r="Z820" s="17">
        <v>0.26561959634502103</v>
      </c>
      <c r="AA820" s="17">
        <v>0.25129625280568402</v>
      </c>
      <c r="AB820" s="17">
        <v>0.26767436156567898</v>
      </c>
      <c r="AC820" s="17">
        <v>0.24966339457563599</v>
      </c>
      <c r="AD820" s="17">
        <v>0.22217670001899301</v>
      </c>
      <c r="AE820" s="17"/>
      <c r="AF820" s="17">
        <v>0.22534956177858201</v>
      </c>
      <c r="AG820" s="17">
        <v>0.23321352941989601</v>
      </c>
      <c r="AH820" s="17">
        <v>0.228100102101705</v>
      </c>
      <c r="AI820" s="17"/>
      <c r="AJ820" s="17">
        <v>0.18556559294068001</v>
      </c>
      <c r="AK820" s="17">
        <v>0.27169125158145302</v>
      </c>
      <c r="AL820" s="17">
        <v>0.27023661903441398</v>
      </c>
      <c r="AM820" s="17">
        <v>0.34167458640340398</v>
      </c>
      <c r="AN820" s="17">
        <v>0.20161454709023599</v>
      </c>
      <c r="AO820" s="17"/>
      <c r="AP820" s="17">
        <v>0.15696372931396199</v>
      </c>
      <c r="AQ820" s="17">
        <v>0.26842535274181101</v>
      </c>
      <c r="AR820" s="17">
        <v>0.24016251172539299</v>
      </c>
      <c r="AS820" s="17"/>
      <c r="AT820" s="17">
        <v>0.25316415957348298</v>
      </c>
      <c r="AU820" s="17">
        <v>0.20336302508430201</v>
      </c>
      <c r="AV820" s="17">
        <v>0.22494818890398</v>
      </c>
      <c r="AW820" s="17">
        <v>0.21566101080439201</v>
      </c>
      <c r="AX820" s="17">
        <v>0.23326795875223399</v>
      </c>
      <c r="AY820" s="17"/>
      <c r="AZ820" s="17">
        <v>0.231316459910685</v>
      </c>
      <c r="BA820" s="17">
        <v>0.21632751486073901</v>
      </c>
      <c r="BB820" s="17">
        <v>0.182797533058599</v>
      </c>
      <c r="BC820" s="17">
        <v>0.23651323399937399</v>
      </c>
      <c r="BD820" s="17">
        <v>0.22304927893361001</v>
      </c>
      <c r="BE820" s="17"/>
      <c r="BF820" s="17">
        <v>0.23579153425185201</v>
      </c>
      <c r="BG820" s="17">
        <v>0.23573495820912099</v>
      </c>
      <c r="BH820" s="17">
        <v>0.21176030417390199</v>
      </c>
      <c r="BI820" s="17">
        <v>0.21367424071702701</v>
      </c>
      <c r="BJ820" s="17"/>
      <c r="BK820" s="17">
        <v>0.26826787675406499</v>
      </c>
      <c r="BL820" s="17">
        <v>0.25359690431858301</v>
      </c>
      <c r="BM820" s="17">
        <v>0.24272816865150601</v>
      </c>
      <c r="BN820" s="17">
        <v>0.20240955875577399</v>
      </c>
      <c r="BO820" s="17">
        <v>0.183936342763865</v>
      </c>
      <c r="BP820" s="17"/>
      <c r="BQ820" s="17">
        <v>0.21584243747707399</v>
      </c>
      <c r="BR820" s="17">
        <v>0.240946171039921</v>
      </c>
      <c r="BS820" s="17"/>
      <c r="BT820" s="17">
        <v>0.22332043507294999</v>
      </c>
      <c r="BU820" s="17">
        <v>0.21515667170637301</v>
      </c>
      <c r="BV820" s="17">
        <v>0.23547668108716899</v>
      </c>
      <c r="BW820" s="17">
        <v>0.27197304986046</v>
      </c>
      <c r="BX820" s="17">
        <v>0.21575566268103</v>
      </c>
      <c r="BY820" s="17">
        <v>0.28010976378508701</v>
      </c>
    </row>
    <row r="821" spans="2:77" x14ac:dyDescent="0.35">
      <c r="B821" t="s">
        <v>387</v>
      </c>
      <c r="C821" s="17">
        <v>0.20567101602094201</v>
      </c>
      <c r="D821" s="17">
        <v>0.28978160480454701</v>
      </c>
      <c r="E821" s="17">
        <v>0.12378784050769</v>
      </c>
      <c r="F821" s="17"/>
      <c r="G821" s="17">
        <v>0.17242659122135401</v>
      </c>
      <c r="H821" s="17">
        <v>0.165122479662243</v>
      </c>
      <c r="I821" s="17">
        <v>0.162248755167892</v>
      </c>
      <c r="J821" s="17">
        <v>0.220599101328984</v>
      </c>
      <c r="K821" s="17">
        <v>0.230281563168202</v>
      </c>
      <c r="L821" s="17">
        <v>0.267248322223264</v>
      </c>
      <c r="M821" s="17"/>
      <c r="N821" s="17">
        <v>0.25547428997747501</v>
      </c>
      <c r="O821" s="17">
        <v>0.19368289368320199</v>
      </c>
      <c r="P821" s="17">
        <v>0.20211748711141</v>
      </c>
      <c r="Q821" s="17">
        <v>0.16700150798822899</v>
      </c>
      <c r="R821" s="17"/>
      <c r="S821" s="17">
        <v>0.22450168546901</v>
      </c>
      <c r="T821" s="17">
        <v>0.23992134738130499</v>
      </c>
      <c r="U821" s="17">
        <v>0.20693921144258801</v>
      </c>
      <c r="V821" s="17">
        <v>0.201766582269328</v>
      </c>
      <c r="W821" s="17">
        <v>0.227137666351624</v>
      </c>
      <c r="X821" s="17">
        <v>0.18816385372656599</v>
      </c>
      <c r="Y821" s="17">
        <v>0.20860797147184301</v>
      </c>
      <c r="Z821" s="17">
        <v>0.183531527475367</v>
      </c>
      <c r="AA821" s="17">
        <v>0.21217054973805499</v>
      </c>
      <c r="AB821" s="17">
        <v>0.180336282239412</v>
      </c>
      <c r="AC821" s="17">
        <v>0.17893347742000701</v>
      </c>
      <c r="AD821" s="17">
        <v>9.8251994816313304E-2</v>
      </c>
      <c r="AE821" s="17"/>
      <c r="AF821" s="17">
        <v>0.25314483939003601</v>
      </c>
      <c r="AG821" s="17">
        <v>0.187673281477681</v>
      </c>
      <c r="AH821" s="17">
        <v>0.166700556777265</v>
      </c>
      <c r="AI821" s="17"/>
      <c r="AJ821" s="17">
        <v>0.30312692334351998</v>
      </c>
      <c r="AK821" s="17">
        <v>0.14513179918223701</v>
      </c>
      <c r="AL821" s="17">
        <v>0.236851954238916</v>
      </c>
      <c r="AM821" s="17">
        <v>0.28573754600933798</v>
      </c>
      <c r="AN821" s="17">
        <v>0.13387547216412499</v>
      </c>
      <c r="AO821" s="17"/>
      <c r="AP821" s="17">
        <v>0.27314807787865297</v>
      </c>
      <c r="AQ821" s="17">
        <v>0.17371088978618701</v>
      </c>
      <c r="AR821" s="17">
        <v>0.229512912594102</v>
      </c>
      <c r="AS821" s="17"/>
      <c r="AT821" s="17">
        <v>0.19369773925181499</v>
      </c>
      <c r="AU821" s="17">
        <v>0.202051308936396</v>
      </c>
      <c r="AV821" s="17">
        <v>0.211048859637053</v>
      </c>
      <c r="AW821" s="17">
        <v>0.223082563177458</v>
      </c>
      <c r="AX821" s="17">
        <v>0.274634863480338</v>
      </c>
      <c r="AY821" s="17"/>
      <c r="AZ821" s="17">
        <v>0.21229809225615501</v>
      </c>
      <c r="BA821" s="17">
        <v>0.14210388606643801</v>
      </c>
      <c r="BB821" s="17">
        <v>0.195790845563031</v>
      </c>
      <c r="BC821" s="17">
        <v>0.268384356618457</v>
      </c>
      <c r="BD821" s="17">
        <v>0.169347634287218</v>
      </c>
      <c r="BE821" s="17"/>
      <c r="BF821" s="17">
        <v>0.187615760706769</v>
      </c>
      <c r="BG821" s="17">
        <v>0.192505641615627</v>
      </c>
      <c r="BH821" s="17">
        <v>0.20749294084393</v>
      </c>
      <c r="BI821" s="17">
        <v>0.26226780193861998</v>
      </c>
      <c r="BJ821" s="17"/>
      <c r="BK821" s="17">
        <v>0.18706903550860901</v>
      </c>
      <c r="BL821" s="17">
        <v>0.145868452047794</v>
      </c>
      <c r="BM821" s="17">
        <v>0.19053870289500899</v>
      </c>
      <c r="BN821" s="17">
        <v>0.23949139915463299</v>
      </c>
      <c r="BO821" s="17">
        <v>0.25594484164239201</v>
      </c>
      <c r="BP821" s="17"/>
      <c r="BQ821" s="17">
        <v>0.212493799704838</v>
      </c>
      <c r="BR821" s="17">
        <v>0.19643010782423501</v>
      </c>
      <c r="BS821" s="17"/>
      <c r="BT821" s="17">
        <v>0.23810905408914901</v>
      </c>
      <c r="BU821" s="17">
        <v>0.18851664978347801</v>
      </c>
      <c r="BV821" s="17">
        <v>0.18475766176108499</v>
      </c>
      <c r="BW821" s="17">
        <v>0.19701207287175501</v>
      </c>
      <c r="BX821" s="17">
        <v>0.189288705096395</v>
      </c>
      <c r="BY821" s="17">
        <v>0.14324130989064199</v>
      </c>
    </row>
    <row r="822" spans="2:77" x14ac:dyDescent="0.35">
      <c r="B822" t="s">
        <v>388</v>
      </c>
      <c r="C822" s="17">
        <v>0.17589165372134699</v>
      </c>
      <c r="D822" s="17">
        <v>0.19131748021668099</v>
      </c>
      <c r="E822" s="17">
        <v>0.16093800085881099</v>
      </c>
      <c r="F822" s="17"/>
      <c r="G822" s="17">
        <v>0.13388877448784001</v>
      </c>
      <c r="H822" s="17">
        <v>0.17451347144175899</v>
      </c>
      <c r="I822" s="17">
        <v>0.16005358118961499</v>
      </c>
      <c r="J822" s="17">
        <v>0.19112514385783699</v>
      </c>
      <c r="K822" s="17">
        <v>0.19366663744225199</v>
      </c>
      <c r="L822" s="17">
        <v>0.19353986651222499</v>
      </c>
      <c r="M822" s="17"/>
      <c r="N822" s="17">
        <v>0.209064333868621</v>
      </c>
      <c r="O822" s="17">
        <v>0.174548805691838</v>
      </c>
      <c r="P822" s="17">
        <v>0.16595870861043899</v>
      </c>
      <c r="Q822" s="17">
        <v>0.149260880712033</v>
      </c>
      <c r="R822" s="17"/>
      <c r="S822" s="17">
        <v>0.18614476129941501</v>
      </c>
      <c r="T822" s="17">
        <v>0.17567228704945001</v>
      </c>
      <c r="U822" s="17">
        <v>0.17948007422415399</v>
      </c>
      <c r="V822" s="17">
        <v>0.21785942428857</v>
      </c>
      <c r="W822" s="17">
        <v>0.15012001920194501</v>
      </c>
      <c r="X822" s="17">
        <v>0.16263005680331599</v>
      </c>
      <c r="Y822" s="17">
        <v>0.19439427454925001</v>
      </c>
      <c r="Z822" s="17">
        <v>0.14767116409719899</v>
      </c>
      <c r="AA822" s="17">
        <v>0.17221788093038401</v>
      </c>
      <c r="AB822" s="17">
        <v>0.17147948174474101</v>
      </c>
      <c r="AC822" s="17">
        <v>0.14443298360269699</v>
      </c>
      <c r="AD822" s="17">
        <v>0.16064139258003099</v>
      </c>
      <c r="AE822" s="17"/>
      <c r="AF822" s="17">
        <v>0.18290070560458099</v>
      </c>
      <c r="AG822" s="17">
        <v>0.18217910787175501</v>
      </c>
      <c r="AH822" s="17">
        <v>0.183207683063002</v>
      </c>
      <c r="AI822" s="17"/>
      <c r="AJ822" s="17">
        <v>0.207518012944678</v>
      </c>
      <c r="AK822" s="17">
        <v>0.14745371963693399</v>
      </c>
      <c r="AL822" s="17">
        <v>0.186722454085891</v>
      </c>
      <c r="AM822" s="17">
        <v>0.25850275793074801</v>
      </c>
      <c r="AN822" s="17">
        <v>0.18148727642548401</v>
      </c>
      <c r="AO822" s="17"/>
      <c r="AP822" s="17">
        <v>0.21229787686669699</v>
      </c>
      <c r="AQ822" s="17">
        <v>0.15090534296444</v>
      </c>
      <c r="AR822" s="17">
        <v>0.22500185726156899</v>
      </c>
      <c r="AS822" s="17"/>
      <c r="AT822" s="17">
        <v>0.176781187584622</v>
      </c>
      <c r="AU822" s="17">
        <v>0.166234610102974</v>
      </c>
      <c r="AV822" s="17">
        <v>0.18156859005358</v>
      </c>
      <c r="AW822" s="17">
        <v>0.20975691857072701</v>
      </c>
      <c r="AX822" s="17">
        <v>0.21808854121268101</v>
      </c>
      <c r="AY822" s="17"/>
      <c r="AZ822" s="17">
        <v>0.18231799221306599</v>
      </c>
      <c r="BA822" s="17">
        <v>0.17786964097826799</v>
      </c>
      <c r="BB822" s="17">
        <v>0.119268078968367</v>
      </c>
      <c r="BC822" s="17">
        <v>0.19661088892694001</v>
      </c>
      <c r="BD822" s="17">
        <v>0.13394565653003601</v>
      </c>
      <c r="BE822" s="17"/>
      <c r="BF822" s="17">
        <v>0.179815061994894</v>
      </c>
      <c r="BG822" s="17">
        <v>0.16277816505034801</v>
      </c>
      <c r="BH822" s="17">
        <v>0.17401803431913401</v>
      </c>
      <c r="BI822" s="17">
        <v>0.212884911197465</v>
      </c>
      <c r="BJ822" s="17"/>
      <c r="BK822" s="17">
        <v>0.18793832888355799</v>
      </c>
      <c r="BL822" s="17">
        <v>0.14792028391171599</v>
      </c>
      <c r="BM822" s="17">
        <v>0.164059791722003</v>
      </c>
      <c r="BN822" s="17">
        <v>0.19177321517554499</v>
      </c>
      <c r="BO822" s="17">
        <v>0.214242421011029</v>
      </c>
      <c r="BP822" s="17"/>
      <c r="BQ822" s="17">
        <v>0.17960071521849799</v>
      </c>
      <c r="BR822" s="17">
        <v>0.17086803017132601</v>
      </c>
      <c r="BS822" s="17"/>
      <c r="BT822" s="17">
        <v>0.19413783342839</v>
      </c>
      <c r="BU822" s="17">
        <v>0.173076525380671</v>
      </c>
      <c r="BV822" s="17">
        <v>0.14737721412322999</v>
      </c>
      <c r="BW822" s="17">
        <v>0.141997933337282</v>
      </c>
      <c r="BX822" s="17">
        <v>0.18392720206232799</v>
      </c>
      <c r="BY822" s="17">
        <v>0.11394296656431201</v>
      </c>
    </row>
    <row r="823" spans="2:77" x14ac:dyDescent="0.35">
      <c r="B823" t="s">
        <v>389</v>
      </c>
      <c r="C823" s="17">
        <v>0.13691291933428501</v>
      </c>
      <c r="D823" s="17">
        <v>0.13641079737853601</v>
      </c>
      <c r="E823" s="17">
        <v>0.13625518404780701</v>
      </c>
      <c r="F823" s="17"/>
      <c r="G823" s="17">
        <v>0.198273898104251</v>
      </c>
      <c r="H823" s="17">
        <v>0.19650954448921501</v>
      </c>
      <c r="I823" s="17">
        <v>0.15554869951154199</v>
      </c>
      <c r="J823" s="17">
        <v>0.12867943983135799</v>
      </c>
      <c r="K823" s="17">
        <v>8.0611877479129998E-2</v>
      </c>
      <c r="L823" s="17">
        <v>7.6993267348696201E-2</v>
      </c>
      <c r="M823" s="17"/>
      <c r="N823" s="17">
        <v>0.13309144894860001</v>
      </c>
      <c r="O823" s="17">
        <v>0.133795556975114</v>
      </c>
      <c r="P823" s="17">
        <v>0.142143680864976</v>
      </c>
      <c r="Q823" s="17">
        <v>0.141603548114381</v>
      </c>
      <c r="R823" s="17"/>
      <c r="S823" s="17">
        <v>0.16321747928858801</v>
      </c>
      <c r="T823" s="17">
        <v>0.118561735856866</v>
      </c>
      <c r="U823" s="17">
        <v>0.13571554841417299</v>
      </c>
      <c r="V823" s="17">
        <v>0.129667535331323</v>
      </c>
      <c r="W823" s="17">
        <v>0.16300131989406899</v>
      </c>
      <c r="X823" s="17">
        <v>0.12757796438188301</v>
      </c>
      <c r="Y823" s="17">
        <v>0.107505140112369</v>
      </c>
      <c r="Z823" s="17">
        <v>0.165967412768742</v>
      </c>
      <c r="AA823" s="17">
        <v>0.13612342359461599</v>
      </c>
      <c r="AB823" s="17">
        <v>0.142116899468681</v>
      </c>
      <c r="AC823" s="17">
        <v>0.152652524802662</v>
      </c>
      <c r="AD823" s="17">
        <v>8.6534164188234397E-2</v>
      </c>
      <c r="AE823" s="17"/>
      <c r="AF823" s="17">
        <v>0.10126899842344</v>
      </c>
      <c r="AG823" s="17">
        <v>0.149955794220786</v>
      </c>
      <c r="AH823" s="17">
        <v>0.14973666406599101</v>
      </c>
      <c r="AI823" s="17"/>
      <c r="AJ823" s="17">
        <v>0.10801046490449499</v>
      </c>
      <c r="AK823" s="17">
        <v>0.176318315615204</v>
      </c>
      <c r="AL823" s="17">
        <v>0.13209369973948701</v>
      </c>
      <c r="AM823" s="17">
        <v>2.70613515125867E-2</v>
      </c>
      <c r="AN823" s="17">
        <v>0.119895185914561</v>
      </c>
      <c r="AO823" s="17"/>
      <c r="AP823" s="17">
        <v>0.118091766279474</v>
      </c>
      <c r="AQ823" s="17">
        <v>0.17041740265087801</v>
      </c>
      <c r="AR823" s="17">
        <v>0.14819372887277299</v>
      </c>
      <c r="AS823" s="17"/>
      <c r="AT823" s="17">
        <v>0.120500029279131</v>
      </c>
      <c r="AU823" s="17">
        <v>0.13654494595803701</v>
      </c>
      <c r="AV823" s="17">
        <v>0.15108077909551401</v>
      </c>
      <c r="AW823" s="17">
        <v>0.177209161761018</v>
      </c>
      <c r="AX823" s="17">
        <v>0.11934321658847</v>
      </c>
      <c r="AY823" s="17"/>
      <c r="AZ823" s="17">
        <v>0.14593354489751301</v>
      </c>
      <c r="BA823" s="17">
        <v>0.16306295052629799</v>
      </c>
      <c r="BB823" s="17">
        <v>0.21522488185491501</v>
      </c>
      <c r="BC823" s="17">
        <v>7.3412434123104997E-2</v>
      </c>
      <c r="BD823" s="17">
        <v>0.14141146743633801</v>
      </c>
      <c r="BE823" s="17"/>
      <c r="BF823" s="17">
        <v>0.14679519147638001</v>
      </c>
      <c r="BG823" s="17">
        <v>0.132944088015091</v>
      </c>
      <c r="BH823" s="17">
        <v>0.12883462548815</v>
      </c>
      <c r="BI823" s="17">
        <v>0.14647440887032401</v>
      </c>
      <c r="BJ823" s="17"/>
      <c r="BK823" s="17">
        <v>0.14348135906512099</v>
      </c>
      <c r="BL823" s="17">
        <v>0.15321324719110099</v>
      </c>
      <c r="BM823" s="17">
        <v>0.134309019416365</v>
      </c>
      <c r="BN823" s="17">
        <v>0.122548447995645</v>
      </c>
      <c r="BO823" s="17">
        <v>0.18290198968137</v>
      </c>
      <c r="BP823" s="17"/>
      <c r="BQ823" s="17">
        <v>0.12028554068795499</v>
      </c>
      <c r="BR823" s="17">
        <v>0.15943335772738701</v>
      </c>
      <c r="BS823" s="17"/>
      <c r="BT823" s="17">
        <v>0.10072298387782699</v>
      </c>
      <c r="BU823" s="17">
        <v>0.13159118413319301</v>
      </c>
      <c r="BV823" s="17">
        <v>0.14525408536433401</v>
      </c>
      <c r="BW823" s="17">
        <v>0.172480634603522</v>
      </c>
      <c r="BX823" s="17">
        <v>0.178804175514333</v>
      </c>
      <c r="BY823" s="17">
        <v>0.210988744473152</v>
      </c>
    </row>
    <row r="824" spans="2:77" x14ac:dyDescent="0.35">
      <c r="B824" t="s">
        <v>390</v>
      </c>
      <c r="C824" s="17">
        <v>0.12593549151021399</v>
      </c>
      <c r="D824" s="17">
        <v>0.122968582293248</v>
      </c>
      <c r="E824" s="17">
        <v>0.129645307789343</v>
      </c>
      <c r="F824" s="17"/>
      <c r="G824" s="17">
        <v>0.140538523707325</v>
      </c>
      <c r="H824" s="17">
        <v>0.13606595491670101</v>
      </c>
      <c r="I824" s="17">
        <v>0.14097209209793901</v>
      </c>
      <c r="J824" s="17">
        <v>0.107481804074542</v>
      </c>
      <c r="K824" s="17">
        <v>0.100744196783888</v>
      </c>
      <c r="L824" s="17">
        <v>0.12767205973141399</v>
      </c>
      <c r="M824" s="17"/>
      <c r="N824" s="17">
        <v>0.11759824690505</v>
      </c>
      <c r="O824" s="17">
        <v>0.119845370168237</v>
      </c>
      <c r="P824" s="17">
        <v>0.139057370195831</v>
      </c>
      <c r="Q824" s="17">
        <v>0.12864403609962399</v>
      </c>
      <c r="R824" s="17"/>
      <c r="S824" s="17">
        <v>0.121962654345704</v>
      </c>
      <c r="T824" s="17">
        <v>0.142725561679449</v>
      </c>
      <c r="U824" s="17">
        <v>0.11723369161634301</v>
      </c>
      <c r="V824" s="17">
        <v>0.12590453060248</v>
      </c>
      <c r="W824" s="17">
        <v>0.14949652681390899</v>
      </c>
      <c r="X824" s="17">
        <v>0.12385102882464499</v>
      </c>
      <c r="Y824" s="17">
        <v>0.119138554607503</v>
      </c>
      <c r="Z824" s="17">
        <v>0.12978821939223101</v>
      </c>
      <c r="AA824" s="17">
        <v>0.12154737011986901</v>
      </c>
      <c r="AB824" s="17">
        <v>9.3001128321655996E-2</v>
      </c>
      <c r="AC824" s="17">
        <v>0.116935322400004</v>
      </c>
      <c r="AD824" s="17">
        <v>0.189337609684092</v>
      </c>
      <c r="AE824" s="17"/>
      <c r="AF824" s="17">
        <v>0.13783372205911201</v>
      </c>
      <c r="AG824" s="17">
        <v>0.11133777497050799</v>
      </c>
      <c r="AH824" s="17">
        <v>0.12814661933344301</v>
      </c>
      <c r="AI824" s="17"/>
      <c r="AJ824" s="17">
        <v>0.14033017203943099</v>
      </c>
      <c r="AK824" s="17">
        <v>0.12331120930903</v>
      </c>
      <c r="AL824" s="17">
        <v>0.101697035325289</v>
      </c>
      <c r="AM824" s="17">
        <v>0.105275831592522</v>
      </c>
      <c r="AN824" s="17">
        <v>0.12678129010355901</v>
      </c>
      <c r="AO824" s="17"/>
      <c r="AP824" s="17">
        <v>0.14958416283822501</v>
      </c>
      <c r="AQ824" s="17">
        <v>0.12030541466710901</v>
      </c>
      <c r="AR824" s="17">
        <v>0.11193125276116</v>
      </c>
      <c r="AS824" s="17"/>
      <c r="AT824" s="17">
        <v>0.13332851502802301</v>
      </c>
      <c r="AU824" s="17">
        <v>0.139975685399192</v>
      </c>
      <c r="AV824" s="17">
        <v>0.118123827831922</v>
      </c>
      <c r="AW824" s="17">
        <v>0.11983304817823399</v>
      </c>
      <c r="AX824" s="17">
        <v>7.7285448462561898E-2</v>
      </c>
      <c r="AY824" s="17"/>
      <c r="AZ824" s="17">
        <v>0.13708040511439401</v>
      </c>
      <c r="BA824" s="17">
        <v>0.11869462914138799</v>
      </c>
      <c r="BB824" s="17">
        <v>0.102227108511354</v>
      </c>
      <c r="BC824" s="17">
        <v>0.129970748643948</v>
      </c>
      <c r="BD824" s="17">
        <v>9.4356353463005901E-2</v>
      </c>
      <c r="BE824" s="17"/>
      <c r="BF824" s="17">
        <v>0.111815405738875</v>
      </c>
      <c r="BG824" s="17">
        <v>0.142065341191282</v>
      </c>
      <c r="BH824" s="17">
        <v>0.12609225042885699</v>
      </c>
      <c r="BI824" s="17">
        <v>0.112813580262192</v>
      </c>
      <c r="BJ824" s="17"/>
      <c r="BK824" s="17">
        <v>0.13817027006275301</v>
      </c>
      <c r="BL824" s="17">
        <v>0.115922392072466</v>
      </c>
      <c r="BM824" s="17">
        <v>0.13175630955533299</v>
      </c>
      <c r="BN824" s="17">
        <v>0.122830627913749</v>
      </c>
      <c r="BO824" s="17">
        <v>0.12791311664965899</v>
      </c>
      <c r="BP824" s="17"/>
      <c r="BQ824" s="17">
        <v>0.124346057623443</v>
      </c>
      <c r="BR824" s="17">
        <v>0.12808825104545499</v>
      </c>
      <c r="BS824" s="17"/>
      <c r="BT824" s="17">
        <v>0.12844466647727301</v>
      </c>
      <c r="BU824" s="17">
        <v>0.12630893363427101</v>
      </c>
      <c r="BV824" s="17">
        <v>0.13075120233182699</v>
      </c>
      <c r="BW824" s="17">
        <v>0.120439883398315</v>
      </c>
      <c r="BX824" s="17">
        <v>0.12717715003566599</v>
      </c>
      <c r="BY824" s="17">
        <v>0.11859863729971799</v>
      </c>
    </row>
    <row r="825" spans="2:77" x14ac:dyDescent="0.35">
      <c r="B825" t="s">
        <v>391</v>
      </c>
      <c r="C825" s="17">
        <v>0.111409800211243</v>
      </c>
      <c r="D825" s="17">
        <v>0.13874313101025301</v>
      </c>
      <c r="E825" s="17">
        <v>8.5411711045689398E-2</v>
      </c>
      <c r="F825" s="17"/>
      <c r="G825" s="17">
        <v>8.3553940945720398E-2</v>
      </c>
      <c r="H825" s="17">
        <v>7.6997032704340607E-2</v>
      </c>
      <c r="I825" s="17">
        <v>7.7427517284746006E-2</v>
      </c>
      <c r="J825" s="17">
        <v>8.12811350261156E-2</v>
      </c>
      <c r="K825" s="17">
        <v>0.17303367701643699</v>
      </c>
      <c r="L825" s="17">
        <v>0.168704189098076</v>
      </c>
      <c r="M825" s="17"/>
      <c r="N825" s="17">
        <v>9.7187219584342899E-2</v>
      </c>
      <c r="O825" s="17">
        <v>0.10023353096269599</v>
      </c>
      <c r="P825" s="17">
        <v>0.13368451695346201</v>
      </c>
      <c r="Q825" s="17">
        <v>0.117595892144311</v>
      </c>
      <c r="R825" s="17"/>
      <c r="S825" s="17">
        <v>9.8320166556544394E-2</v>
      </c>
      <c r="T825" s="17">
        <v>9.7919569636195802E-2</v>
      </c>
      <c r="U825" s="17">
        <v>0.103750287377435</v>
      </c>
      <c r="V825" s="17">
        <v>0.134355000937779</v>
      </c>
      <c r="W825" s="17">
        <v>0.13402957703391899</v>
      </c>
      <c r="X825" s="17">
        <v>0.119967498902808</v>
      </c>
      <c r="Y825" s="17">
        <v>0.115672453214714</v>
      </c>
      <c r="Z825" s="17">
        <v>0.105612748584588</v>
      </c>
      <c r="AA825" s="17">
        <v>0.10470071510264201</v>
      </c>
      <c r="AB825" s="17">
        <v>0.13227802382106801</v>
      </c>
      <c r="AC825" s="17">
        <v>9.3676025781335506E-2</v>
      </c>
      <c r="AD825" s="17">
        <v>9.1674824257032703E-2</v>
      </c>
      <c r="AE825" s="17"/>
      <c r="AF825" s="17">
        <v>0.17971890839077001</v>
      </c>
      <c r="AG825" s="17">
        <v>7.5698126117707404E-2</v>
      </c>
      <c r="AH825" s="17">
        <v>8.5408090407946599E-2</v>
      </c>
      <c r="AI825" s="17"/>
      <c r="AJ825" s="17">
        <v>0.17379947654814301</v>
      </c>
      <c r="AK825" s="17">
        <v>7.1221158251190006E-2</v>
      </c>
      <c r="AL825" s="17">
        <v>0.101140218871452</v>
      </c>
      <c r="AM825" s="17">
        <v>0.23265353026187</v>
      </c>
      <c r="AN825" s="17">
        <v>9.5234258650931394E-2</v>
      </c>
      <c r="AO825" s="17"/>
      <c r="AP825" s="17">
        <v>0.16532954019551099</v>
      </c>
      <c r="AQ825" s="17">
        <v>6.3688223625199006E-2</v>
      </c>
      <c r="AR825" s="17">
        <v>9.5017504726521901E-2</v>
      </c>
      <c r="AS825" s="17"/>
      <c r="AT825" s="17">
        <v>0.13475350677308201</v>
      </c>
      <c r="AU825" s="17">
        <v>0.119291265395247</v>
      </c>
      <c r="AV825" s="17">
        <v>8.6372422760725903E-2</v>
      </c>
      <c r="AW825" s="17">
        <v>7.8352720716719601E-2</v>
      </c>
      <c r="AX825" s="17">
        <v>8.6963887925924896E-2</v>
      </c>
      <c r="AY825" s="17"/>
      <c r="AZ825" s="17">
        <v>0.100113467636864</v>
      </c>
      <c r="BA825" s="17">
        <v>8.6205967923512899E-2</v>
      </c>
      <c r="BB825" s="17">
        <v>7.1098259299680194E-2</v>
      </c>
      <c r="BC825" s="17">
        <v>0.16583708649456699</v>
      </c>
      <c r="BD825" s="17">
        <v>0.11246866926174599</v>
      </c>
      <c r="BE825" s="17"/>
      <c r="BF825" s="17">
        <v>0.112409551620218</v>
      </c>
      <c r="BG825" s="17">
        <v>0.12668730722393501</v>
      </c>
      <c r="BH825" s="17">
        <v>0.100262716109254</v>
      </c>
      <c r="BI825" s="17">
        <v>0.10231579906915</v>
      </c>
      <c r="BJ825" s="17"/>
      <c r="BK825" s="17">
        <v>8.6086355336542603E-2</v>
      </c>
      <c r="BL825" s="17">
        <v>9.0414110466045902E-2</v>
      </c>
      <c r="BM825" s="17">
        <v>0.104210132738789</v>
      </c>
      <c r="BN825" s="17">
        <v>0.12246050836646399</v>
      </c>
      <c r="BO825" s="17">
        <v>0.15141823046067099</v>
      </c>
      <c r="BP825" s="17"/>
      <c r="BQ825" s="17">
        <v>0.117275298247981</v>
      </c>
      <c r="BR825" s="17">
        <v>0.10346545793150901</v>
      </c>
      <c r="BS825" s="17"/>
      <c r="BT825" s="17">
        <v>0.149478629217868</v>
      </c>
      <c r="BU825" s="17">
        <v>8.1796222349201503E-2</v>
      </c>
      <c r="BV825" s="17">
        <v>0.105194589757968</v>
      </c>
      <c r="BW825" s="17">
        <v>9.7587349159861003E-2</v>
      </c>
      <c r="BX825" s="17">
        <v>9.1789466160125704E-2</v>
      </c>
      <c r="BY825" s="17">
        <v>6.2674054604729995E-2</v>
      </c>
    </row>
    <row r="826" spans="2:77" x14ac:dyDescent="0.35">
      <c r="B826" t="s">
        <v>392</v>
      </c>
      <c r="C826" s="17">
        <v>0.100762366963057</v>
      </c>
      <c r="D826" s="17">
        <v>0.109926302929337</v>
      </c>
      <c r="E826" s="17">
        <v>9.2453967430497899E-2</v>
      </c>
      <c r="F826" s="17"/>
      <c r="G826" s="17">
        <v>0.15800253468527201</v>
      </c>
      <c r="H826" s="17">
        <v>0.14216592745515899</v>
      </c>
      <c r="I826" s="17">
        <v>0.13178561470721201</v>
      </c>
      <c r="J826" s="17">
        <v>7.7125540409577198E-2</v>
      </c>
      <c r="K826" s="17">
        <v>6.4239357711497497E-2</v>
      </c>
      <c r="L826" s="17">
        <v>4.7604671845867398E-2</v>
      </c>
      <c r="M826" s="17"/>
      <c r="N826" s="17">
        <v>0.114481450992468</v>
      </c>
      <c r="O826" s="17">
        <v>0.10991097065535101</v>
      </c>
      <c r="P826" s="17">
        <v>8.5270119503658606E-2</v>
      </c>
      <c r="Q826" s="17">
        <v>9.1463837654706698E-2</v>
      </c>
      <c r="R826" s="17"/>
      <c r="S826" s="17">
        <v>0.142825759116156</v>
      </c>
      <c r="T826" s="17">
        <v>9.79615370640331E-2</v>
      </c>
      <c r="U826" s="17">
        <v>8.0037219562926504E-2</v>
      </c>
      <c r="V826" s="17">
        <v>8.7512501327358203E-2</v>
      </c>
      <c r="W826" s="17">
        <v>8.6046588348531405E-2</v>
      </c>
      <c r="X826" s="17">
        <v>0.15791240894217501</v>
      </c>
      <c r="Y826" s="17">
        <v>6.9844769428314302E-2</v>
      </c>
      <c r="Z826" s="17">
        <v>0.108799593654889</v>
      </c>
      <c r="AA826" s="17">
        <v>9.2670721371589701E-2</v>
      </c>
      <c r="AB826" s="17">
        <v>6.3154647289908397E-2</v>
      </c>
      <c r="AC826" s="17">
        <v>7.6598223122052403E-2</v>
      </c>
      <c r="AD826" s="17">
        <v>0.12923827432854099</v>
      </c>
      <c r="AE826" s="17"/>
      <c r="AF826" s="17">
        <v>7.1138818808043097E-2</v>
      </c>
      <c r="AG826" s="17">
        <v>0.112221440774208</v>
      </c>
      <c r="AH826" s="17">
        <v>0.112573351558739</v>
      </c>
      <c r="AI826" s="17"/>
      <c r="AJ826" s="17">
        <v>7.9982536918592598E-2</v>
      </c>
      <c r="AK826" s="17">
        <v>0.11654312743041</v>
      </c>
      <c r="AL826" s="17">
        <v>0.12641472665096901</v>
      </c>
      <c r="AM826" s="17">
        <v>3.2552113346548103E-2</v>
      </c>
      <c r="AN826" s="17">
        <v>9.6927957474066198E-2</v>
      </c>
      <c r="AO826" s="17"/>
      <c r="AP826" s="17">
        <v>9.9412287238818897E-2</v>
      </c>
      <c r="AQ826" s="17">
        <v>0.125192223244076</v>
      </c>
      <c r="AR826" s="17">
        <v>0.11400634574526</v>
      </c>
      <c r="AS826" s="17"/>
      <c r="AT826" s="17">
        <v>7.9097577739143804E-2</v>
      </c>
      <c r="AU826" s="17">
        <v>8.8320815055115798E-2</v>
      </c>
      <c r="AV826" s="17">
        <v>0.13163123092710399</v>
      </c>
      <c r="AW826" s="17">
        <v>0.113358277916992</v>
      </c>
      <c r="AX826" s="17">
        <v>0.204370364682921</v>
      </c>
      <c r="AY826" s="17"/>
      <c r="AZ826" s="17">
        <v>0.119830200343624</v>
      </c>
      <c r="BA826" s="17">
        <v>0.110333048525356</v>
      </c>
      <c r="BB826" s="17">
        <v>0.148529473046417</v>
      </c>
      <c r="BC826" s="17">
        <v>5.1133627738197303E-2</v>
      </c>
      <c r="BD826" s="17">
        <v>8.5168277964931302E-2</v>
      </c>
      <c r="BE826" s="17"/>
      <c r="BF826" s="17">
        <v>9.0538246308857998E-2</v>
      </c>
      <c r="BG826" s="17">
        <v>9.4760842150856603E-2</v>
      </c>
      <c r="BH826" s="17">
        <v>0.11559513211684699</v>
      </c>
      <c r="BI826" s="17">
        <v>0.115619534771914</v>
      </c>
      <c r="BJ826" s="17"/>
      <c r="BK826" s="17">
        <v>9.9835412581594896E-2</v>
      </c>
      <c r="BL826" s="17">
        <v>9.6233007263822598E-2</v>
      </c>
      <c r="BM826" s="17">
        <v>9.7362891984471997E-2</v>
      </c>
      <c r="BN826" s="17">
        <v>0.100574442199498</v>
      </c>
      <c r="BO826" s="17">
        <v>0.12967889388155701</v>
      </c>
      <c r="BP826" s="17"/>
      <c r="BQ826" s="17">
        <v>0.103109189588366</v>
      </c>
      <c r="BR826" s="17">
        <v>9.7583785691951794E-2</v>
      </c>
      <c r="BS826" s="17"/>
      <c r="BT826" s="17">
        <v>7.6587770470910504E-2</v>
      </c>
      <c r="BU826" s="17">
        <v>0.11250341079830201</v>
      </c>
      <c r="BV826" s="17">
        <v>0.128010862532909</v>
      </c>
      <c r="BW826" s="17">
        <v>8.9604115058169898E-2</v>
      </c>
      <c r="BX826" s="17">
        <v>0.127489249355449</v>
      </c>
      <c r="BY826" s="17">
        <v>0.108549410374169</v>
      </c>
    </row>
    <row r="827" spans="2:77" x14ac:dyDescent="0.35">
      <c r="B827" t="s">
        <v>393</v>
      </c>
      <c r="C827" s="17">
        <v>8.2267577834399405E-2</v>
      </c>
      <c r="D827" s="17">
        <v>9.7887992039205701E-2</v>
      </c>
      <c r="E827" s="17">
        <v>6.7089279560417506E-2</v>
      </c>
      <c r="F827" s="17"/>
      <c r="G827" s="17">
        <v>7.8473087574258901E-2</v>
      </c>
      <c r="H827" s="17">
        <v>6.7218040303102203E-2</v>
      </c>
      <c r="I827" s="17">
        <v>6.2645737750187905E-2</v>
      </c>
      <c r="J827" s="17">
        <v>5.23780872762152E-2</v>
      </c>
      <c r="K827" s="17">
        <v>0.10034051424906799</v>
      </c>
      <c r="L827" s="17">
        <v>0.12512725066653099</v>
      </c>
      <c r="M827" s="17"/>
      <c r="N827" s="17">
        <v>9.3553153152903898E-2</v>
      </c>
      <c r="O827" s="17">
        <v>7.4810119278374998E-2</v>
      </c>
      <c r="P827" s="17">
        <v>8.7144849925200898E-2</v>
      </c>
      <c r="Q827" s="17">
        <v>7.37776971059491E-2</v>
      </c>
      <c r="R827" s="17"/>
      <c r="S827" s="17">
        <v>9.1068632988734702E-2</v>
      </c>
      <c r="T827" s="17">
        <v>8.2068206737198293E-2</v>
      </c>
      <c r="U827" s="17">
        <v>0.10268350009916501</v>
      </c>
      <c r="V827" s="17">
        <v>6.85201962007944E-2</v>
      </c>
      <c r="W827" s="17">
        <v>9.4613157442998794E-2</v>
      </c>
      <c r="X827" s="17">
        <v>0.11346302681918299</v>
      </c>
      <c r="Y827" s="17">
        <v>7.5826384571832106E-2</v>
      </c>
      <c r="Z827" s="17">
        <v>7.2335224232132594E-2</v>
      </c>
      <c r="AA827" s="17">
        <v>7.2973334913811305E-2</v>
      </c>
      <c r="AB827" s="17">
        <v>6.10238260344248E-2</v>
      </c>
      <c r="AC827" s="17">
        <v>7.5889005600090403E-2</v>
      </c>
      <c r="AD827" s="17">
        <v>4.5142551696108098E-2</v>
      </c>
      <c r="AE827" s="17"/>
      <c r="AF827" s="17">
        <v>0.12354594855926999</v>
      </c>
      <c r="AG827" s="17">
        <v>5.86529328086699E-2</v>
      </c>
      <c r="AH827" s="17">
        <v>5.9564211805651697E-2</v>
      </c>
      <c r="AI827" s="17"/>
      <c r="AJ827" s="17">
        <v>0.143415928290513</v>
      </c>
      <c r="AK827" s="17">
        <v>4.2397891499495702E-2</v>
      </c>
      <c r="AL827" s="17">
        <v>5.2469881636006299E-2</v>
      </c>
      <c r="AM827" s="17">
        <v>0.232617893465878</v>
      </c>
      <c r="AN827" s="17">
        <v>5.0541345717844501E-2</v>
      </c>
      <c r="AO827" s="17"/>
      <c r="AP827" s="17">
        <v>0.14937796221014199</v>
      </c>
      <c r="AQ827" s="17">
        <v>5.0527249142934098E-2</v>
      </c>
      <c r="AR827" s="17">
        <v>6.5338711177064995E-2</v>
      </c>
      <c r="AS827" s="17"/>
      <c r="AT827" s="17">
        <v>7.7237208423480697E-2</v>
      </c>
      <c r="AU827" s="17">
        <v>9.0291494716205997E-2</v>
      </c>
      <c r="AV827" s="17">
        <v>6.6901072908396197E-2</v>
      </c>
      <c r="AW827" s="17">
        <v>8.4954462786182405E-2</v>
      </c>
      <c r="AX827" s="17">
        <v>0.119811042607141</v>
      </c>
      <c r="AY827" s="17"/>
      <c r="AZ827" s="17">
        <v>7.9183657299974106E-2</v>
      </c>
      <c r="BA827" s="17">
        <v>6.7987481856051898E-2</v>
      </c>
      <c r="BB827" s="17">
        <v>7.0987611477156903E-2</v>
      </c>
      <c r="BC827" s="17">
        <v>0.123804526149613</v>
      </c>
      <c r="BD827" s="17">
        <v>4.9573976889985903E-2</v>
      </c>
      <c r="BE827" s="17"/>
      <c r="BF827" s="17">
        <v>6.7460125357289402E-2</v>
      </c>
      <c r="BG827" s="17">
        <v>8.6565697501644404E-2</v>
      </c>
      <c r="BH827" s="17">
        <v>8.6551634522856399E-2</v>
      </c>
      <c r="BI827" s="17">
        <v>8.7830425200465106E-2</v>
      </c>
      <c r="BJ827" s="17"/>
      <c r="BK827" s="17">
        <v>6.5634041041935806E-2</v>
      </c>
      <c r="BL827" s="17">
        <v>6.9231751995599305E-2</v>
      </c>
      <c r="BM827" s="17">
        <v>6.3108346779142593E-2</v>
      </c>
      <c r="BN827" s="17">
        <v>9.9010305126140105E-2</v>
      </c>
      <c r="BO827" s="17">
        <v>0.13417072973500499</v>
      </c>
      <c r="BP827" s="17"/>
      <c r="BQ827" s="17">
        <v>9.2096537132047795E-2</v>
      </c>
      <c r="BR827" s="17">
        <v>6.8955048118246695E-2</v>
      </c>
      <c r="BS827" s="17"/>
      <c r="BT827" s="17">
        <v>0.107735107678196</v>
      </c>
      <c r="BU827" s="17">
        <v>7.6542414191165004E-2</v>
      </c>
      <c r="BV827" s="17">
        <v>7.9234614981991996E-2</v>
      </c>
      <c r="BW827" s="17">
        <v>5.25722700822999E-2</v>
      </c>
      <c r="BX827" s="17">
        <v>6.0110652131944102E-2</v>
      </c>
      <c r="BY827" s="17">
        <v>6.4651607968113894E-2</v>
      </c>
    </row>
    <row r="828" spans="2:77" x14ac:dyDescent="0.35">
      <c r="B828" t="s">
        <v>145</v>
      </c>
      <c r="C828" s="17">
        <v>8.1221756357432895E-2</v>
      </c>
      <c r="D828" s="17">
        <v>5.7586793471891801E-2</v>
      </c>
      <c r="E828" s="17">
        <v>0.104272708360357</v>
      </c>
      <c r="F828" s="17"/>
      <c r="G828" s="17">
        <v>8.2152323831622104E-2</v>
      </c>
      <c r="H828" s="17">
        <v>8.3997348370817404E-2</v>
      </c>
      <c r="I828" s="17">
        <v>9.2957566208686199E-2</v>
      </c>
      <c r="J828" s="17">
        <v>8.9171421764371095E-2</v>
      </c>
      <c r="K828" s="17">
        <v>8.5447570954828606E-2</v>
      </c>
      <c r="L828" s="17">
        <v>5.9551745080790898E-2</v>
      </c>
      <c r="M828" s="17"/>
      <c r="N828" s="17">
        <v>4.7587788997005401E-2</v>
      </c>
      <c r="O828" s="17">
        <v>7.8558548561614497E-2</v>
      </c>
      <c r="P828" s="17">
        <v>8.0336910131883599E-2</v>
      </c>
      <c r="Q828" s="17">
        <v>0.121159168156425</v>
      </c>
      <c r="R828" s="17"/>
      <c r="S828" s="17">
        <v>7.0758912940959304E-2</v>
      </c>
      <c r="T828" s="17">
        <v>6.74650504548409E-2</v>
      </c>
      <c r="U828" s="17">
        <v>7.8230887497058296E-2</v>
      </c>
      <c r="V828" s="17">
        <v>8.3444819899811298E-2</v>
      </c>
      <c r="W828" s="17">
        <v>4.5703356140729803E-2</v>
      </c>
      <c r="X828" s="17">
        <v>8.7422722193951002E-2</v>
      </c>
      <c r="Y828" s="17">
        <v>9.0692230668573695E-2</v>
      </c>
      <c r="Z828" s="17">
        <v>0.133091881656593</v>
      </c>
      <c r="AA828" s="17">
        <v>6.5008640009734803E-2</v>
      </c>
      <c r="AB828" s="17">
        <v>0.110234056911345</v>
      </c>
      <c r="AC828" s="17">
        <v>8.2132198843344106E-2</v>
      </c>
      <c r="AD828" s="17">
        <v>0.13198400702287499</v>
      </c>
      <c r="AE828" s="17"/>
      <c r="AF828" s="17">
        <v>6.9126559038479904E-2</v>
      </c>
      <c r="AG828" s="17">
        <v>7.2441191357045201E-2</v>
      </c>
      <c r="AH828" s="17">
        <v>0.113240721665521</v>
      </c>
      <c r="AI828" s="17"/>
      <c r="AJ828" s="17">
        <v>5.6071957267312698E-2</v>
      </c>
      <c r="AK828" s="17">
        <v>7.0802669704228896E-2</v>
      </c>
      <c r="AL828" s="17">
        <v>4.2995849618370399E-2</v>
      </c>
      <c r="AM828" s="17">
        <v>7.5130060036599194E-2</v>
      </c>
      <c r="AN828" s="17">
        <v>0.12958989109812699</v>
      </c>
      <c r="AO828" s="17"/>
      <c r="AP828" s="17">
        <v>7.1397719769476606E-2</v>
      </c>
      <c r="AQ828" s="17">
        <v>6.8149912263607004E-2</v>
      </c>
      <c r="AR828" s="17">
        <v>3.7162804177312901E-2</v>
      </c>
      <c r="AS828" s="17"/>
      <c r="AT828" s="17">
        <v>0.11205457517171</v>
      </c>
      <c r="AU828" s="17">
        <v>8.0822718173528693E-2</v>
      </c>
      <c r="AV828" s="17">
        <v>6.5771232938869897E-2</v>
      </c>
      <c r="AW828" s="17">
        <v>4.2057952391624999E-2</v>
      </c>
      <c r="AX828" s="17">
        <v>1.2916459711089E-2</v>
      </c>
      <c r="AY828" s="17"/>
      <c r="AZ828" s="17">
        <v>6.9185536575535195E-2</v>
      </c>
      <c r="BA828" s="17">
        <v>0.10121821082697301</v>
      </c>
      <c r="BB828" s="17">
        <v>0.122809585763122</v>
      </c>
      <c r="BC828" s="17">
        <v>5.8385356560163401E-2</v>
      </c>
      <c r="BD828" s="17">
        <v>0.116718134124142</v>
      </c>
      <c r="BE828" s="17"/>
      <c r="BF828" s="17">
        <v>9.5568238037187198E-2</v>
      </c>
      <c r="BG828" s="17">
        <v>8.1187878745965905E-2</v>
      </c>
      <c r="BH828" s="17">
        <v>7.7304109703165202E-2</v>
      </c>
      <c r="BI828" s="17">
        <v>5.1842594707045803E-2</v>
      </c>
      <c r="BJ828" s="17"/>
      <c r="BK828" s="17">
        <v>8.3604788759088194E-2</v>
      </c>
      <c r="BL828" s="17">
        <v>9.0099384692525195E-2</v>
      </c>
      <c r="BM828" s="17">
        <v>9.6096616673061699E-2</v>
      </c>
      <c r="BN828" s="17">
        <v>7.0885854670071094E-2</v>
      </c>
      <c r="BO828" s="17">
        <v>3.5183625249786299E-2</v>
      </c>
      <c r="BP828" s="17"/>
      <c r="BQ828" s="17">
        <v>8.0092883632709694E-2</v>
      </c>
      <c r="BR828" s="17">
        <v>8.2750723081023506E-2</v>
      </c>
      <c r="BS828" s="17"/>
      <c r="BT828" s="17">
        <v>6.7284165620613401E-2</v>
      </c>
      <c r="BU828" s="17">
        <v>7.0564924430729606E-2</v>
      </c>
      <c r="BV828" s="17">
        <v>0.117660780957555</v>
      </c>
      <c r="BW828" s="17">
        <v>8.3488227193984896E-2</v>
      </c>
      <c r="BX828" s="17">
        <v>9.1083145833809401E-2</v>
      </c>
      <c r="BY828" s="17">
        <v>0.141821989552017</v>
      </c>
    </row>
    <row r="829" spans="2:77" x14ac:dyDescent="0.35">
      <c r="B829" t="s">
        <v>394</v>
      </c>
      <c r="C829" s="17">
        <v>6.1542128807648602E-2</v>
      </c>
      <c r="D829" s="17">
        <v>7.2489101044239598E-2</v>
      </c>
      <c r="E829" s="17">
        <v>5.1238770939565102E-2</v>
      </c>
      <c r="F829" s="17"/>
      <c r="G829" s="17">
        <v>9.8804575467369093E-2</v>
      </c>
      <c r="H829" s="17">
        <v>7.7857624530807301E-2</v>
      </c>
      <c r="I829" s="17">
        <v>5.6766427246355201E-2</v>
      </c>
      <c r="J829" s="17">
        <v>5.5032968717614497E-2</v>
      </c>
      <c r="K829" s="17">
        <v>5.5575933580958303E-2</v>
      </c>
      <c r="L829" s="17">
        <v>3.6660215947067802E-2</v>
      </c>
      <c r="M829" s="17"/>
      <c r="N829" s="17">
        <v>7.3451184778963202E-2</v>
      </c>
      <c r="O829" s="17">
        <v>5.4988874644457099E-2</v>
      </c>
      <c r="P829" s="17">
        <v>5.7693313199253297E-2</v>
      </c>
      <c r="Q829" s="17">
        <v>5.9742187330288E-2</v>
      </c>
      <c r="R829" s="17"/>
      <c r="S829" s="17">
        <v>8.4274993108411397E-2</v>
      </c>
      <c r="T829" s="17">
        <v>4.55305516649607E-2</v>
      </c>
      <c r="U829" s="17">
        <v>5.4055119579297997E-2</v>
      </c>
      <c r="V829" s="17">
        <v>6.2701941672238096E-2</v>
      </c>
      <c r="W829" s="17">
        <v>5.2738904043380101E-2</v>
      </c>
      <c r="X829" s="17">
        <v>8.2624413763133606E-2</v>
      </c>
      <c r="Y829" s="17">
        <v>6.6092662188283205E-2</v>
      </c>
      <c r="Z829" s="17">
        <v>6.4471751113151898E-2</v>
      </c>
      <c r="AA829" s="17">
        <v>5.5107045539067603E-2</v>
      </c>
      <c r="AB829" s="17">
        <v>3.9998139229512897E-2</v>
      </c>
      <c r="AC829" s="17">
        <v>8.24619102717426E-2</v>
      </c>
      <c r="AD829" s="17">
        <v>3.6017964938620001E-2</v>
      </c>
      <c r="AE829" s="17"/>
      <c r="AF829" s="17">
        <v>7.58042302722408E-2</v>
      </c>
      <c r="AG829" s="17">
        <v>5.0113330811533303E-2</v>
      </c>
      <c r="AH829" s="17">
        <v>5.6584227783229003E-2</v>
      </c>
      <c r="AI829" s="17"/>
      <c r="AJ829" s="17">
        <v>6.9157652001375899E-2</v>
      </c>
      <c r="AK829" s="17">
        <v>6.1776777374557702E-2</v>
      </c>
      <c r="AL829" s="17">
        <v>3.8659603324071701E-2</v>
      </c>
      <c r="AM829" s="17">
        <v>0.182571358973596</v>
      </c>
      <c r="AN829" s="17">
        <v>5.2862732678733801E-2</v>
      </c>
      <c r="AO829" s="17"/>
      <c r="AP829" s="17">
        <v>7.8770505105237199E-2</v>
      </c>
      <c r="AQ829" s="17">
        <v>5.5357632538066401E-2</v>
      </c>
      <c r="AR829" s="17">
        <v>5.4793111734077901E-2</v>
      </c>
      <c r="AS829" s="17"/>
      <c r="AT829" s="17">
        <v>5.2081537757696902E-2</v>
      </c>
      <c r="AU829" s="17">
        <v>6.5831528376405199E-2</v>
      </c>
      <c r="AV829" s="17">
        <v>7.0348103721730906E-2</v>
      </c>
      <c r="AW829" s="17">
        <v>5.7254717434095E-2</v>
      </c>
      <c r="AX829" s="17">
        <v>6.2219339236288598E-2</v>
      </c>
      <c r="AY829" s="17"/>
      <c r="AZ829" s="17">
        <v>7.5529580786230593E-2</v>
      </c>
      <c r="BA829" s="17">
        <v>5.4155807692073801E-2</v>
      </c>
      <c r="BB829" s="17">
        <v>4.26184092417198E-2</v>
      </c>
      <c r="BC829" s="17">
        <v>3.8664612529721601E-2</v>
      </c>
      <c r="BD829" s="17">
        <v>6.1864062479362103E-2</v>
      </c>
      <c r="BE829" s="17"/>
      <c r="BF829" s="17">
        <v>5.7446693248669203E-2</v>
      </c>
      <c r="BG829" s="17">
        <v>6.4611059833532103E-2</v>
      </c>
      <c r="BH829" s="17">
        <v>5.3522813355809398E-2</v>
      </c>
      <c r="BI829" s="17">
        <v>7.2911753996097006E-2</v>
      </c>
      <c r="BJ829" s="17"/>
      <c r="BK829" s="17">
        <v>8.0568202518328802E-2</v>
      </c>
      <c r="BL829" s="17">
        <v>7.4096414544307196E-2</v>
      </c>
      <c r="BM829" s="17">
        <v>4.7726244547723701E-2</v>
      </c>
      <c r="BN829" s="17">
        <v>5.5083950935546397E-2</v>
      </c>
      <c r="BO829" s="17">
        <v>0.12869155934097601</v>
      </c>
      <c r="BP829" s="17"/>
      <c r="BQ829" s="17">
        <v>6.0353213075922098E-2</v>
      </c>
      <c r="BR829" s="17">
        <v>6.3152418923754505E-2</v>
      </c>
      <c r="BS829" s="17"/>
      <c r="BT829" s="17">
        <v>5.7040746498520797E-2</v>
      </c>
      <c r="BU829" s="17">
        <v>5.54923459456746E-2</v>
      </c>
      <c r="BV829" s="17">
        <v>9.3967295888382193E-2</v>
      </c>
      <c r="BW829" s="17">
        <v>5.3576536345112398E-2</v>
      </c>
      <c r="BX829" s="17">
        <v>6.6247233128007496E-2</v>
      </c>
      <c r="BY829" s="17">
        <v>9.5754725772221203E-2</v>
      </c>
    </row>
    <row r="830" spans="2:77" x14ac:dyDescent="0.35">
      <c r="B830" t="s">
        <v>395</v>
      </c>
      <c r="C830" s="17">
        <v>4.7540801005928099E-2</v>
      </c>
      <c r="D830" s="17">
        <v>5.0878966483355499E-2</v>
      </c>
      <c r="E830" s="17">
        <v>4.4583983259416399E-2</v>
      </c>
      <c r="F830" s="17"/>
      <c r="G830" s="17">
        <v>9.8146471074568101E-2</v>
      </c>
      <c r="H830" s="17">
        <v>6.3567432613111097E-2</v>
      </c>
      <c r="I830" s="17">
        <v>4.5839804190958303E-2</v>
      </c>
      <c r="J830" s="17">
        <v>3.9123618857916299E-2</v>
      </c>
      <c r="K830" s="17">
        <v>3.8689033068842103E-2</v>
      </c>
      <c r="L830" s="17">
        <v>1.4995966730459699E-2</v>
      </c>
      <c r="M830" s="17"/>
      <c r="N830" s="17">
        <v>4.92449982114644E-2</v>
      </c>
      <c r="O830" s="17">
        <v>4.1594782831137898E-2</v>
      </c>
      <c r="P830" s="17">
        <v>6.3746208807430094E-2</v>
      </c>
      <c r="Q830" s="17">
        <v>3.8282386031375203E-2</v>
      </c>
      <c r="R830" s="17"/>
      <c r="S830" s="17">
        <v>7.3842187152820399E-2</v>
      </c>
      <c r="T830" s="17">
        <v>4.0984727092564899E-2</v>
      </c>
      <c r="U830" s="17">
        <v>2.4463187215094901E-2</v>
      </c>
      <c r="V830" s="17">
        <v>3.3887101248590998E-2</v>
      </c>
      <c r="W830" s="17">
        <v>4.7805561976983497E-2</v>
      </c>
      <c r="X830" s="17">
        <v>6.2625885396964703E-2</v>
      </c>
      <c r="Y830" s="17">
        <v>4.4390940197750903E-2</v>
      </c>
      <c r="Z830" s="17">
        <v>5.6459925385939698E-2</v>
      </c>
      <c r="AA830" s="17">
        <v>4.7071845811534202E-2</v>
      </c>
      <c r="AB830" s="17">
        <v>4.2220753340602199E-2</v>
      </c>
      <c r="AC830" s="17">
        <v>4.63034424383394E-2</v>
      </c>
      <c r="AD830" s="17">
        <v>2.61708456992659E-2</v>
      </c>
      <c r="AE830" s="17"/>
      <c r="AF830" s="17">
        <v>3.1102697660591198E-2</v>
      </c>
      <c r="AG830" s="17">
        <v>4.9132398569512903E-2</v>
      </c>
      <c r="AH830" s="17">
        <v>6.6203399053205894E-2</v>
      </c>
      <c r="AI830" s="17"/>
      <c r="AJ830" s="17">
        <v>3.7110753465838101E-2</v>
      </c>
      <c r="AK830" s="17">
        <v>4.9953318498966899E-2</v>
      </c>
      <c r="AL830" s="17">
        <v>5.1255903231462702E-2</v>
      </c>
      <c r="AM830" s="17">
        <v>3.5342935909982401E-2</v>
      </c>
      <c r="AN830" s="17">
        <v>4.9297943685687601E-2</v>
      </c>
      <c r="AO830" s="17"/>
      <c r="AP830" s="17">
        <v>4.8878685414195197E-2</v>
      </c>
      <c r="AQ830" s="17">
        <v>4.30489967175611E-2</v>
      </c>
      <c r="AR830" s="17">
        <v>6.1299383198520498E-2</v>
      </c>
      <c r="AS830" s="17"/>
      <c r="AT830" s="17">
        <v>4.1694635175792902E-2</v>
      </c>
      <c r="AU830" s="17">
        <v>4.9546686985804597E-2</v>
      </c>
      <c r="AV830" s="17">
        <v>5.0990078145120701E-2</v>
      </c>
      <c r="AW830" s="17">
        <v>5.5962028275820502E-2</v>
      </c>
      <c r="AX830" s="17">
        <v>8.3595467794797595E-2</v>
      </c>
      <c r="AY830" s="17"/>
      <c r="AZ830" s="17">
        <v>5.4393251784223301E-2</v>
      </c>
      <c r="BA830" s="17">
        <v>5.76482888505849E-2</v>
      </c>
      <c r="BB830" s="17">
        <v>9.5051793921209299E-2</v>
      </c>
      <c r="BC830" s="17">
        <v>1.8367807013515199E-2</v>
      </c>
      <c r="BD830" s="17">
        <v>3.9548177365828399E-2</v>
      </c>
      <c r="BE830" s="17"/>
      <c r="BF830" s="17">
        <v>4.8844893686982298E-2</v>
      </c>
      <c r="BG830" s="17">
        <v>5.4125471444202898E-2</v>
      </c>
      <c r="BH830" s="17">
        <v>3.6316528358283202E-2</v>
      </c>
      <c r="BI830" s="17">
        <v>4.7054228440487803E-2</v>
      </c>
      <c r="BJ830" s="17"/>
      <c r="BK830" s="17">
        <v>4.5454827528803102E-2</v>
      </c>
      <c r="BL830" s="17">
        <v>3.0781983371938399E-2</v>
      </c>
      <c r="BM830" s="17">
        <v>5.0828608189882302E-2</v>
      </c>
      <c r="BN830" s="17">
        <v>4.8687921165556501E-2</v>
      </c>
      <c r="BO830" s="17">
        <v>6.2817229407972006E-2</v>
      </c>
      <c r="BP830" s="17"/>
      <c r="BQ830" s="17">
        <v>4.9175649438895401E-2</v>
      </c>
      <c r="BR830" s="17">
        <v>4.5326531144164697E-2</v>
      </c>
      <c r="BS830" s="17"/>
      <c r="BT830" s="17">
        <v>3.5419284141834498E-2</v>
      </c>
      <c r="BU830" s="17">
        <v>5.11197632276734E-2</v>
      </c>
      <c r="BV830" s="17">
        <v>5.7491697697810498E-2</v>
      </c>
      <c r="BW830" s="17">
        <v>7.0036702687009095E-2</v>
      </c>
      <c r="BX830" s="17">
        <v>5.4628148999399301E-2</v>
      </c>
      <c r="BY830" s="17">
        <v>2.99038803791075E-2</v>
      </c>
    </row>
    <row r="831" spans="2:77" x14ac:dyDescent="0.35">
      <c r="B831" t="s">
        <v>170</v>
      </c>
      <c r="C831" s="17">
        <v>1.3806653665361501E-2</v>
      </c>
      <c r="D831" s="17">
        <v>8.3873090517901996E-3</v>
      </c>
      <c r="E831" s="17">
        <v>1.9192153911145302E-2</v>
      </c>
      <c r="F831" s="17"/>
      <c r="G831" s="17">
        <v>1.0314209883370401E-2</v>
      </c>
      <c r="H831" s="17">
        <v>1.7248437553422799E-2</v>
      </c>
      <c r="I831" s="17">
        <v>1.11165677023571E-2</v>
      </c>
      <c r="J831" s="17">
        <v>2.0933116671756902E-2</v>
      </c>
      <c r="K831" s="17">
        <v>1.42783295561226E-2</v>
      </c>
      <c r="L831" s="17">
        <v>9.4098567068435692E-3</v>
      </c>
      <c r="M831" s="17"/>
      <c r="N831" s="17">
        <v>8.4132879828213193E-3</v>
      </c>
      <c r="O831" s="17">
        <v>1.03758521776542E-2</v>
      </c>
      <c r="P831" s="17">
        <v>2.18891152938216E-2</v>
      </c>
      <c r="Q831" s="17">
        <v>1.5281057565832701E-2</v>
      </c>
      <c r="R831" s="17"/>
      <c r="S831" s="17">
        <v>7.96140834846433E-3</v>
      </c>
      <c r="T831" s="17">
        <v>1.72637478456804E-2</v>
      </c>
      <c r="U831" s="17">
        <v>2.3579309702296401E-2</v>
      </c>
      <c r="V831" s="17">
        <v>1.37337683621503E-2</v>
      </c>
      <c r="W831" s="17">
        <v>1.8291288155437301E-2</v>
      </c>
      <c r="X831" s="17">
        <v>1.1801306452917701E-2</v>
      </c>
      <c r="Y831" s="17">
        <v>1.45721359998523E-2</v>
      </c>
      <c r="Z831" s="17">
        <v>1.12335580755675E-2</v>
      </c>
      <c r="AA831" s="17">
        <v>1.30242670226377E-2</v>
      </c>
      <c r="AB831" s="17">
        <v>6.5374065313798897E-3</v>
      </c>
      <c r="AC831" s="17">
        <v>1.6003495384156699E-2</v>
      </c>
      <c r="AD831" s="17">
        <v>1.8199594840975799E-2</v>
      </c>
      <c r="AE831" s="17"/>
      <c r="AF831" s="17">
        <v>1.55854864984868E-2</v>
      </c>
      <c r="AG831" s="17">
        <v>1.0407368010388E-2</v>
      </c>
      <c r="AH831" s="17">
        <v>2.41622203412558E-2</v>
      </c>
      <c r="AI831" s="17"/>
      <c r="AJ831" s="17">
        <v>1.1715227103799301E-2</v>
      </c>
      <c r="AK831" s="17">
        <v>1.0855598240610701E-2</v>
      </c>
      <c r="AL831" s="17">
        <v>2.97134034423146E-3</v>
      </c>
      <c r="AM831" s="17">
        <v>3.8029360444418202E-2</v>
      </c>
      <c r="AN831" s="17">
        <v>3.0282170283314799E-2</v>
      </c>
      <c r="AO831" s="17"/>
      <c r="AP831" s="17">
        <v>1.15247606162547E-2</v>
      </c>
      <c r="AQ831" s="17">
        <v>9.9902558301924894E-3</v>
      </c>
      <c r="AR831" s="17">
        <v>1.11722635482547E-2</v>
      </c>
      <c r="AS831" s="17"/>
      <c r="AT831" s="17">
        <v>1.65634248020094E-2</v>
      </c>
      <c r="AU831" s="17">
        <v>1.7364310548226701E-2</v>
      </c>
      <c r="AV831" s="17">
        <v>9.8229590133570507E-3</v>
      </c>
      <c r="AW831" s="17">
        <v>1.06948855188963E-2</v>
      </c>
      <c r="AX831" s="17">
        <v>0</v>
      </c>
      <c r="AY831" s="17"/>
      <c r="AZ831" s="17">
        <v>1.0970435224435001E-2</v>
      </c>
      <c r="BA831" s="17">
        <v>2.42576290311994E-2</v>
      </c>
      <c r="BB831" s="17">
        <v>5.3043731171564003E-3</v>
      </c>
      <c r="BC831" s="17">
        <v>8.8074684113282099E-3</v>
      </c>
      <c r="BD831" s="17">
        <v>2.0335000574342701E-2</v>
      </c>
      <c r="BE831" s="17"/>
      <c r="BF831" s="17">
        <v>1.4746816190816799E-2</v>
      </c>
      <c r="BG831" s="17">
        <v>1.07842756968162E-2</v>
      </c>
      <c r="BH831" s="17">
        <v>1.3216498531889999E-2</v>
      </c>
      <c r="BI831" s="17">
        <v>1.4544028564927E-2</v>
      </c>
      <c r="BJ831" s="17"/>
      <c r="BK831" s="17">
        <v>3.1881790948747997E-2</v>
      </c>
      <c r="BL831" s="17">
        <v>1.7256228826923001E-2</v>
      </c>
      <c r="BM831" s="17">
        <v>1.10904406615052E-2</v>
      </c>
      <c r="BN831" s="17">
        <v>1.4289790623657501E-2</v>
      </c>
      <c r="BO831" s="17">
        <v>9.6168610682194292E-3</v>
      </c>
      <c r="BP831" s="17"/>
      <c r="BQ831" s="17">
        <v>1.46930650165375E-2</v>
      </c>
      <c r="BR831" s="17">
        <v>1.26060812450354E-2</v>
      </c>
      <c r="BS831" s="17"/>
      <c r="BT831" s="17">
        <v>1.1128739219498199E-2</v>
      </c>
      <c r="BU831" s="17">
        <v>2.0468447681729601E-2</v>
      </c>
      <c r="BV831" s="17">
        <v>2.0588493876935499E-2</v>
      </c>
      <c r="BW831" s="17">
        <v>1.4721572467954599E-2</v>
      </c>
      <c r="BX831" s="17">
        <v>8.0259655811525006E-3</v>
      </c>
      <c r="BY831" s="17">
        <v>6.0710428948721898E-3</v>
      </c>
    </row>
    <row r="832" spans="2:77" x14ac:dyDescent="0.35">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row>
    <row r="833" spans="2:77" x14ac:dyDescent="0.35">
      <c r="B833" s="6" t="s">
        <v>403</v>
      </c>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row>
    <row r="834" spans="2:77" x14ac:dyDescent="0.35">
      <c r="B834" s="24" t="s">
        <v>94</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row>
    <row r="835" spans="2:77" x14ac:dyDescent="0.35">
      <c r="B835" t="s">
        <v>397</v>
      </c>
      <c r="C835" s="17">
        <v>0.44676134634269299</v>
      </c>
      <c r="D835" s="17">
        <v>0.45879912515936799</v>
      </c>
      <c r="E835" s="17">
        <v>0.43354895492999501</v>
      </c>
      <c r="F835" s="17"/>
      <c r="G835" s="17">
        <v>0.458368260198452</v>
      </c>
      <c r="H835" s="17">
        <v>0.43325207856685199</v>
      </c>
      <c r="I835" s="17">
        <v>0.47280479986742902</v>
      </c>
      <c r="J835" s="17">
        <v>0.44164201092807398</v>
      </c>
      <c r="K835" s="17">
        <v>0.47930050300736599</v>
      </c>
      <c r="L835" s="17">
        <v>0.40982259480606498</v>
      </c>
      <c r="M835" s="17"/>
      <c r="N835" s="17">
        <v>0.44677818715669598</v>
      </c>
      <c r="O835" s="17">
        <v>0.48099438242626802</v>
      </c>
      <c r="P835" s="17">
        <v>0.44292953982508299</v>
      </c>
      <c r="Q835" s="17">
        <v>0.41221756101663698</v>
      </c>
      <c r="R835" s="17"/>
      <c r="S835" s="17">
        <v>0.45047515175806202</v>
      </c>
      <c r="T835" s="17">
        <v>0.45666561806391098</v>
      </c>
      <c r="U835" s="17">
        <v>0.429266171433826</v>
      </c>
      <c r="V835" s="17">
        <v>0.37626266674692399</v>
      </c>
      <c r="W835" s="17">
        <v>0.47169367168979398</v>
      </c>
      <c r="X835" s="17">
        <v>0.32226116417438799</v>
      </c>
      <c r="Y835" s="17">
        <v>0.433706488843219</v>
      </c>
      <c r="Z835" s="17">
        <v>0.56294521252063301</v>
      </c>
      <c r="AA835" s="17">
        <v>0.47597999598725299</v>
      </c>
      <c r="AB835" s="17">
        <v>0.54594812137458404</v>
      </c>
      <c r="AC835" s="17">
        <v>0.42984993347092998</v>
      </c>
      <c r="AD835" s="17">
        <v>0.40402016048024297</v>
      </c>
      <c r="AE835" s="17"/>
      <c r="AF835" s="17">
        <v>0.38232710369342898</v>
      </c>
      <c r="AG835" s="17">
        <v>0.516034040193177</v>
      </c>
      <c r="AH835" s="17">
        <v>0.39549578405724201</v>
      </c>
      <c r="AI835" s="17"/>
      <c r="AJ835" s="17">
        <v>0.30936821949180399</v>
      </c>
      <c r="AK835" s="17">
        <v>0.56582463757980594</v>
      </c>
      <c r="AL835" s="17">
        <v>0.50089021710509896</v>
      </c>
      <c r="AM835" s="17">
        <v>0.29577101407703599</v>
      </c>
      <c r="AN835" s="17">
        <v>0.44448563780164602</v>
      </c>
      <c r="AO835" s="17"/>
      <c r="AP835" s="17">
        <v>0.24286359778005501</v>
      </c>
      <c r="AQ835" s="17">
        <v>0.57827009357221204</v>
      </c>
      <c r="AR835" s="17">
        <v>0.46573308212090198</v>
      </c>
      <c r="AS835" s="17"/>
      <c r="AT835" s="17">
        <v>0.43253699780943999</v>
      </c>
      <c r="AU835" s="17">
        <v>0.44070549091408501</v>
      </c>
      <c r="AV835" s="17">
        <v>0.45900337160131999</v>
      </c>
      <c r="AW835" s="17">
        <v>0.46818132968683801</v>
      </c>
      <c r="AX835" s="17">
        <v>0.45966908716712301</v>
      </c>
      <c r="AY835" s="17"/>
      <c r="AZ835" s="17">
        <v>0.46661298558420999</v>
      </c>
      <c r="BA835" s="17">
        <v>0.41243366417907501</v>
      </c>
      <c r="BB835" s="17">
        <v>0.40602454666264898</v>
      </c>
      <c r="BC835" s="17">
        <v>0.40909906638379601</v>
      </c>
      <c r="BD835" s="17">
        <v>0.49553707732899699</v>
      </c>
      <c r="BE835" s="17"/>
      <c r="BF835" s="17">
        <v>0.43882438378476302</v>
      </c>
      <c r="BG835" s="17">
        <v>0.45276603511881103</v>
      </c>
      <c r="BH835" s="17">
        <v>0.48144081049021697</v>
      </c>
      <c r="BI835" s="17">
        <v>0.40993652328619101</v>
      </c>
      <c r="BJ835" s="17"/>
      <c r="BK835" s="17">
        <v>0.49076896009905102</v>
      </c>
      <c r="BL835" s="17">
        <v>0.52057294862534098</v>
      </c>
      <c r="BM835" s="17">
        <v>0.44195729691021002</v>
      </c>
      <c r="BN835" s="17">
        <v>0.42348149690609099</v>
      </c>
      <c r="BO835" s="17">
        <v>0.40361584393348199</v>
      </c>
      <c r="BP835" s="17"/>
      <c r="BQ835" s="17">
        <v>0.42681486654099399</v>
      </c>
      <c r="BR835" s="17">
        <v>0.47356198124496901</v>
      </c>
      <c r="BS835" s="17"/>
      <c r="BT835" s="17">
        <v>0.40893709342475898</v>
      </c>
      <c r="BU835" s="17">
        <v>0.48183700734426599</v>
      </c>
      <c r="BV835" s="17">
        <v>0.48292091746558302</v>
      </c>
      <c r="BW835" s="17">
        <v>0.50650403269733402</v>
      </c>
      <c r="BX835" s="17">
        <v>0.42982727039839702</v>
      </c>
      <c r="BY835" s="17">
        <v>0.46201759370484902</v>
      </c>
    </row>
    <row r="836" spans="2:77" x14ac:dyDescent="0.35">
      <c r="B836" t="s">
        <v>398</v>
      </c>
      <c r="C836" s="17">
        <v>0.27054304513001198</v>
      </c>
      <c r="D836" s="17">
        <v>0.30684295098876602</v>
      </c>
      <c r="E836" s="17">
        <v>0.23491522865738401</v>
      </c>
      <c r="F836" s="17"/>
      <c r="G836" s="17">
        <v>0.28324765070423502</v>
      </c>
      <c r="H836" s="17">
        <v>0.297851278218629</v>
      </c>
      <c r="I836" s="17">
        <v>0.30494545669977002</v>
      </c>
      <c r="J836" s="17">
        <v>0.30431216064427502</v>
      </c>
      <c r="K836" s="17">
        <v>0.24242222393236301</v>
      </c>
      <c r="L836" s="17">
        <v>0.19504396071705901</v>
      </c>
      <c r="M836" s="17"/>
      <c r="N836" s="17">
        <v>0.30593020181957298</v>
      </c>
      <c r="O836" s="17">
        <v>0.282767982757406</v>
      </c>
      <c r="P836" s="17">
        <v>0.28372673294282302</v>
      </c>
      <c r="Q836" s="17">
        <v>0.20596122384618101</v>
      </c>
      <c r="R836" s="17"/>
      <c r="S836" s="17">
        <v>0.27056078805277001</v>
      </c>
      <c r="T836" s="17">
        <v>0.295553394025384</v>
      </c>
      <c r="U836" s="17">
        <v>0.25876367805654599</v>
      </c>
      <c r="V836" s="17">
        <v>0.243893566460258</v>
      </c>
      <c r="W836" s="17">
        <v>0.31597608616254902</v>
      </c>
      <c r="X836" s="17">
        <v>0.217673761033706</v>
      </c>
      <c r="Y836" s="17">
        <v>0.23383948175080299</v>
      </c>
      <c r="Z836" s="17">
        <v>0.322935618816238</v>
      </c>
      <c r="AA836" s="17">
        <v>0.297077638483909</v>
      </c>
      <c r="AB836" s="17">
        <v>0.30634876818085</v>
      </c>
      <c r="AC836" s="17">
        <v>0.26821970311919902</v>
      </c>
      <c r="AD836" s="17">
        <v>0.15804715007157899</v>
      </c>
      <c r="AE836" s="17"/>
      <c r="AF836" s="17">
        <v>0.23019432878308499</v>
      </c>
      <c r="AG836" s="17">
        <v>0.312460207486146</v>
      </c>
      <c r="AH836" s="17">
        <v>0.25421888367225298</v>
      </c>
      <c r="AI836" s="17"/>
      <c r="AJ836" s="17">
        <v>0.202876861581686</v>
      </c>
      <c r="AK836" s="17">
        <v>0.34427879456000199</v>
      </c>
      <c r="AL836" s="17">
        <v>0.36018939606808698</v>
      </c>
      <c r="AM836" s="17">
        <v>0.28055753366813901</v>
      </c>
      <c r="AN836" s="17">
        <v>0.224104184663724</v>
      </c>
      <c r="AO836" s="17"/>
      <c r="AP836" s="17">
        <v>0.16417410582563299</v>
      </c>
      <c r="AQ836" s="17">
        <v>0.34271374225027901</v>
      </c>
      <c r="AR836" s="17">
        <v>0.31768278481232298</v>
      </c>
      <c r="AS836" s="17"/>
      <c r="AT836" s="17">
        <v>0.24529107204549699</v>
      </c>
      <c r="AU836" s="17">
        <v>0.23601479832459801</v>
      </c>
      <c r="AV836" s="17">
        <v>0.309207548861406</v>
      </c>
      <c r="AW836" s="17">
        <v>0.28804509598392602</v>
      </c>
      <c r="AX836" s="17">
        <v>0.24931890111424199</v>
      </c>
      <c r="AY836" s="17"/>
      <c r="AZ836" s="17">
        <v>0.32270242716228098</v>
      </c>
      <c r="BA836" s="17">
        <v>0.23049778735870399</v>
      </c>
      <c r="BB836" s="17">
        <v>0.241546179759592</v>
      </c>
      <c r="BC836" s="17">
        <v>0.20086362873500799</v>
      </c>
      <c r="BD836" s="17">
        <v>0.23826279177134399</v>
      </c>
      <c r="BE836" s="17"/>
      <c r="BF836" s="17">
        <v>0.229630946111781</v>
      </c>
      <c r="BG836" s="17">
        <v>0.25731118433471101</v>
      </c>
      <c r="BH836" s="17">
        <v>0.28135121219109399</v>
      </c>
      <c r="BI836" s="17">
        <v>0.36635687658189298</v>
      </c>
      <c r="BJ836" s="17"/>
      <c r="BK836" s="17">
        <v>0.26627064334575401</v>
      </c>
      <c r="BL836" s="17">
        <v>0.26885437771635801</v>
      </c>
      <c r="BM836" s="17">
        <v>0.24869752752386801</v>
      </c>
      <c r="BN836" s="17">
        <v>0.287672650610309</v>
      </c>
      <c r="BO836" s="17">
        <v>0.30551894699208698</v>
      </c>
      <c r="BP836" s="17"/>
      <c r="BQ836" s="17">
        <v>0.26339153692637901</v>
      </c>
      <c r="BR836" s="17">
        <v>0.280152006825092</v>
      </c>
      <c r="BS836" s="17"/>
      <c r="BT836" s="17">
        <v>0.23682517353659199</v>
      </c>
      <c r="BU836" s="17">
        <v>0.32131742428557702</v>
      </c>
      <c r="BV836" s="17">
        <v>0.21688876082990599</v>
      </c>
      <c r="BW836" s="17">
        <v>0.31880638854465898</v>
      </c>
      <c r="BX836" s="17">
        <v>0.27608350646483099</v>
      </c>
      <c r="BY836" s="17">
        <v>0.23252331820029701</v>
      </c>
    </row>
    <row r="837" spans="2:77" x14ac:dyDescent="0.35">
      <c r="B837" t="s">
        <v>399</v>
      </c>
      <c r="C837" s="17">
        <v>0.209359994859763</v>
      </c>
      <c r="D837" s="17">
        <v>0.217160111165808</v>
      </c>
      <c r="E837" s="17">
        <v>0.20091916545969801</v>
      </c>
      <c r="F837" s="17"/>
      <c r="G837" s="17">
        <v>0.41902774678149701</v>
      </c>
      <c r="H837" s="17">
        <v>0.23922746530445399</v>
      </c>
      <c r="I837" s="17">
        <v>0.27159404774530599</v>
      </c>
      <c r="J837" s="17">
        <v>0.181122228081148</v>
      </c>
      <c r="K837" s="17">
        <v>0.161859693285619</v>
      </c>
      <c r="L837" s="17">
        <v>5.5794893878167703E-2</v>
      </c>
      <c r="M837" s="17"/>
      <c r="N837" s="17">
        <v>0.23026847065954401</v>
      </c>
      <c r="O837" s="17">
        <v>0.219206820664408</v>
      </c>
      <c r="P837" s="17">
        <v>0.21706393426072501</v>
      </c>
      <c r="Q837" s="17">
        <v>0.17063034444292499</v>
      </c>
      <c r="R837" s="17"/>
      <c r="S837" s="17">
        <v>0.28815518761257902</v>
      </c>
      <c r="T837" s="17">
        <v>0.222904390048141</v>
      </c>
      <c r="U837" s="17">
        <v>0.196018801227027</v>
      </c>
      <c r="V837" s="17">
        <v>0.15249890116477999</v>
      </c>
      <c r="W837" s="17">
        <v>0.15109894984623601</v>
      </c>
      <c r="X837" s="17">
        <v>0.20346066813932201</v>
      </c>
      <c r="Y837" s="17">
        <v>0.197227685495276</v>
      </c>
      <c r="Z837" s="17">
        <v>0.20224115870296999</v>
      </c>
      <c r="AA837" s="17">
        <v>0.19997296777536799</v>
      </c>
      <c r="AB837" s="17">
        <v>0.232526854538464</v>
      </c>
      <c r="AC837" s="17">
        <v>0.14323719866373799</v>
      </c>
      <c r="AD837" s="17">
        <v>0.21990598090705701</v>
      </c>
      <c r="AE837" s="17"/>
      <c r="AF837" s="17">
        <v>0.13199495339517101</v>
      </c>
      <c r="AG837" s="17">
        <v>0.21932349890754901</v>
      </c>
      <c r="AH837" s="17">
        <v>0.29203363829741702</v>
      </c>
      <c r="AI837" s="17"/>
      <c r="AJ837" s="17">
        <v>0.11070853195515</v>
      </c>
      <c r="AK837" s="17">
        <v>0.27018541391235601</v>
      </c>
      <c r="AL837" s="17">
        <v>0.20240589913828899</v>
      </c>
      <c r="AM837" s="17">
        <v>0.147346864684782</v>
      </c>
      <c r="AN837" s="17">
        <v>0.25416632479246298</v>
      </c>
      <c r="AO837" s="17"/>
      <c r="AP837" s="17">
        <v>0.117267584833303</v>
      </c>
      <c r="AQ837" s="17">
        <v>0.27746433249371799</v>
      </c>
      <c r="AR837" s="17">
        <v>0.27483458747838502</v>
      </c>
      <c r="AS837" s="17"/>
      <c r="AT837" s="17">
        <v>0.10527271392018001</v>
      </c>
      <c r="AU837" s="17">
        <v>0.23999508025916</v>
      </c>
      <c r="AV837" s="17">
        <v>0.23056840345978799</v>
      </c>
      <c r="AW837" s="17">
        <v>0.32764195572603</v>
      </c>
      <c r="AX837" s="17">
        <v>0.219837280996205</v>
      </c>
      <c r="AY837" s="17"/>
      <c r="AZ837" s="17">
        <v>0.25642546502278502</v>
      </c>
      <c r="BA837" s="17">
        <v>0.20936488956277299</v>
      </c>
      <c r="BB837" s="17">
        <v>0.36583918427088802</v>
      </c>
      <c r="BC837" s="17">
        <v>6.0745759403229703E-2</v>
      </c>
      <c r="BD837" s="17">
        <v>0.218944041463357</v>
      </c>
      <c r="BE837" s="17"/>
      <c r="BF837" s="17">
        <v>0.19237678966257499</v>
      </c>
      <c r="BG837" s="17">
        <v>0.21077958832815699</v>
      </c>
      <c r="BH837" s="17">
        <v>0.21455013685754101</v>
      </c>
      <c r="BI837" s="17">
        <v>0.22638770372178901</v>
      </c>
      <c r="BJ837" s="17"/>
      <c r="BK837" s="17">
        <v>0.17058906918435901</v>
      </c>
      <c r="BL837" s="17">
        <v>0.23854982032889399</v>
      </c>
      <c r="BM837" s="17">
        <v>0.226917426186142</v>
      </c>
      <c r="BN837" s="17">
        <v>0.17274955982135401</v>
      </c>
      <c r="BO837" s="17">
        <v>0.26622213626047397</v>
      </c>
      <c r="BP837" s="17"/>
      <c r="BQ837" s="17">
        <v>0.17328167894844099</v>
      </c>
      <c r="BR837" s="17">
        <v>0.25783580524039801</v>
      </c>
      <c r="BS837" s="17"/>
      <c r="BT837" s="17">
        <v>0.13125286623328</v>
      </c>
      <c r="BU837" s="17">
        <v>0.21882497189508701</v>
      </c>
      <c r="BV837" s="17">
        <v>0.27020936828907199</v>
      </c>
      <c r="BW837" s="17">
        <v>0.25019031382207702</v>
      </c>
      <c r="BX837" s="17">
        <v>0.28527926327098202</v>
      </c>
      <c r="BY837" s="17">
        <v>0.310477506300675</v>
      </c>
    </row>
    <row r="838" spans="2:77" x14ac:dyDescent="0.35">
      <c r="B838" t="s">
        <v>400</v>
      </c>
      <c r="C838" s="17">
        <v>0.15849123820087199</v>
      </c>
      <c r="D838" s="17">
        <v>0.18544987132635499</v>
      </c>
      <c r="E838" s="17">
        <v>0.13307485431166799</v>
      </c>
      <c r="F838" s="17"/>
      <c r="G838" s="17">
        <v>0.20552694266949201</v>
      </c>
      <c r="H838" s="17">
        <v>0.179649098212154</v>
      </c>
      <c r="I838" s="17">
        <v>0.176105256843785</v>
      </c>
      <c r="J838" s="17">
        <v>0.14429948381190999</v>
      </c>
      <c r="K838" s="17">
        <v>0.13866119383804501</v>
      </c>
      <c r="L838" s="17">
        <v>0.121065102306268</v>
      </c>
      <c r="M838" s="17"/>
      <c r="N838" s="17">
        <v>0.194279818437188</v>
      </c>
      <c r="O838" s="17">
        <v>0.191283812657907</v>
      </c>
      <c r="P838" s="17">
        <v>0.14673683995464501</v>
      </c>
      <c r="Q838" s="17">
        <v>9.6480568932076197E-2</v>
      </c>
      <c r="R838" s="17"/>
      <c r="S838" s="17">
        <v>0.211637381992891</v>
      </c>
      <c r="T838" s="17">
        <v>0.130368331197492</v>
      </c>
      <c r="U838" s="17">
        <v>0.110317610342866</v>
      </c>
      <c r="V838" s="17">
        <v>0.12581448405169801</v>
      </c>
      <c r="W838" s="17">
        <v>0.137244568192289</v>
      </c>
      <c r="X838" s="17">
        <v>0.19030866513965999</v>
      </c>
      <c r="Y838" s="17">
        <v>0.16476479339917999</v>
      </c>
      <c r="Z838" s="17">
        <v>0.18231344398461499</v>
      </c>
      <c r="AA838" s="17">
        <v>0.19959707253429099</v>
      </c>
      <c r="AB838" s="17">
        <v>0.16429947176836299</v>
      </c>
      <c r="AC838" s="17">
        <v>0.112236161049001</v>
      </c>
      <c r="AD838" s="17">
        <v>9.3269944207404407E-2</v>
      </c>
      <c r="AE838" s="17"/>
      <c r="AF838" s="17">
        <v>0.120009017808216</v>
      </c>
      <c r="AG838" s="17">
        <v>0.188248572762447</v>
      </c>
      <c r="AH838" s="17">
        <v>0.159788871971625</v>
      </c>
      <c r="AI838" s="17"/>
      <c r="AJ838" s="17">
        <v>0.108801579316855</v>
      </c>
      <c r="AK838" s="17">
        <v>0.22137448910274399</v>
      </c>
      <c r="AL838" s="17">
        <v>0.122478252789744</v>
      </c>
      <c r="AM838" s="17">
        <v>0.32540135376971702</v>
      </c>
      <c r="AN838" s="17">
        <v>0.1054264407866</v>
      </c>
      <c r="AO838" s="17"/>
      <c r="AP838" s="17">
        <v>0.113960286279087</v>
      </c>
      <c r="AQ838" s="17">
        <v>0.21729936703456601</v>
      </c>
      <c r="AR838" s="17">
        <v>0.135397897001094</v>
      </c>
      <c r="AS838" s="17"/>
      <c r="AT838" s="17">
        <v>0.11980538261000601</v>
      </c>
      <c r="AU838" s="17">
        <v>0.125128788645364</v>
      </c>
      <c r="AV838" s="17">
        <v>0.179550355360381</v>
      </c>
      <c r="AW838" s="17">
        <v>0.19693872039034199</v>
      </c>
      <c r="AX838" s="17">
        <v>0.25754700343269299</v>
      </c>
      <c r="AY838" s="17"/>
      <c r="AZ838" s="17">
        <v>0.177600506870596</v>
      </c>
      <c r="BA838" s="17">
        <v>0.151754698041908</v>
      </c>
      <c r="BB838" s="17">
        <v>0.140499545616736</v>
      </c>
      <c r="BC838" s="17">
        <v>0.14250281904394099</v>
      </c>
      <c r="BD838" s="17">
        <v>0.11870816911693199</v>
      </c>
      <c r="BE838" s="17"/>
      <c r="BF838" s="17">
        <v>0.101805600655642</v>
      </c>
      <c r="BG838" s="17">
        <v>0.16349490605792</v>
      </c>
      <c r="BH838" s="17">
        <v>0.182425483039138</v>
      </c>
      <c r="BI838" s="17">
        <v>0.19628906412661101</v>
      </c>
      <c r="BJ838" s="17"/>
      <c r="BK838" s="17">
        <v>0.19210977800002299</v>
      </c>
      <c r="BL838" s="17">
        <v>0.16415764981925399</v>
      </c>
      <c r="BM838" s="17">
        <v>0.13369128592545501</v>
      </c>
      <c r="BN838" s="17">
        <v>0.18075116111516401</v>
      </c>
      <c r="BO838" s="17">
        <v>0.14323731440200099</v>
      </c>
      <c r="BP838" s="17"/>
      <c r="BQ838" s="17">
        <v>0.15189512126628399</v>
      </c>
      <c r="BR838" s="17">
        <v>0.16735396102184699</v>
      </c>
      <c r="BS838" s="17"/>
      <c r="BT838" s="17">
        <v>0.142235220306029</v>
      </c>
      <c r="BU838" s="17">
        <v>0.18520657290595099</v>
      </c>
      <c r="BV838" s="17">
        <v>0.15598839159604799</v>
      </c>
      <c r="BW838" s="17">
        <v>0.19810020183738999</v>
      </c>
      <c r="BX838" s="17">
        <v>0.143858981471049</v>
      </c>
      <c r="BY838" s="17">
        <v>0.14857497538426201</v>
      </c>
    </row>
    <row r="839" spans="2:77" x14ac:dyDescent="0.35">
      <c r="B839" t="s">
        <v>92</v>
      </c>
      <c r="C839" s="17">
        <v>0.134784558918738</v>
      </c>
      <c r="D839" s="17">
        <v>9.5846140631179397E-2</v>
      </c>
      <c r="E839" s="17">
        <v>0.172581400417301</v>
      </c>
      <c r="F839" s="17"/>
      <c r="G839" s="17">
        <v>0.12205870350415</v>
      </c>
      <c r="H839" s="17">
        <v>0.122637359635537</v>
      </c>
      <c r="I839" s="17">
        <v>0.120360849525616</v>
      </c>
      <c r="J839" s="17">
        <v>0.16466834407338299</v>
      </c>
      <c r="K839" s="17">
        <v>0.11659792665752999</v>
      </c>
      <c r="L839" s="17">
        <v>0.15273812553286301</v>
      </c>
      <c r="M839" s="17"/>
      <c r="N839" s="17">
        <v>9.5971526998154894E-2</v>
      </c>
      <c r="O839" s="17">
        <v>0.116807441615352</v>
      </c>
      <c r="P839" s="17">
        <v>0.10846322327007001</v>
      </c>
      <c r="Q839" s="17">
        <v>0.21908170568353599</v>
      </c>
      <c r="R839" s="17"/>
      <c r="S839" s="17">
        <v>0.10176614584865699</v>
      </c>
      <c r="T839" s="17">
        <v>0.14878900588372601</v>
      </c>
      <c r="U839" s="17">
        <v>0.16995389069122999</v>
      </c>
      <c r="V839" s="17">
        <v>0.12204329091253401</v>
      </c>
      <c r="W839" s="17">
        <v>6.8636239814507005E-2</v>
      </c>
      <c r="X839" s="17">
        <v>0.15170244934066801</v>
      </c>
      <c r="Y839" s="17">
        <v>0.14212364991679299</v>
      </c>
      <c r="Z839" s="17">
        <v>9.8291945672284498E-2</v>
      </c>
      <c r="AA839" s="17">
        <v>0.13728440775788001</v>
      </c>
      <c r="AB839" s="17">
        <v>9.67136989579995E-2</v>
      </c>
      <c r="AC839" s="17">
        <v>0.228226125843211</v>
      </c>
      <c r="AD839" s="17">
        <v>0.24189923010148301</v>
      </c>
      <c r="AE839" s="17"/>
      <c r="AF839" s="17">
        <v>0.120932679178012</v>
      </c>
      <c r="AG839" s="17">
        <v>0.11661307438551601</v>
      </c>
      <c r="AH839" s="17">
        <v>0.21640405309872199</v>
      </c>
      <c r="AI839" s="17"/>
      <c r="AJ839" s="17">
        <v>0.11761942694314401</v>
      </c>
      <c r="AK839" s="17">
        <v>0.112542982830866</v>
      </c>
      <c r="AL839" s="17">
        <v>0.10428362600072601</v>
      </c>
      <c r="AM839" s="17">
        <v>0</v>
      </c>
      <c r="AN839" s="17">
        <v>0.22897187586472501</v>
      </c>
      <c r="AO839" s="17"/>
      <c r="AP839" s="17">
        <v>0.12867052309493901</v>
      </c>
      <c r="AQ839" s="17">
        <v>0.10207479882875101</v>
      </c>
      <c r="AR839" s="17">
        <v>0.110607223216537</v>
      </c>
      <c r="AS839" s="17"/>
      <c r="AT839" s="17">
        <v>0.165311260464065</v>
      </c>
      <c r="AU839" s="17">
        <v>0.14888013814193901</v>
      </c>
      <c r="AV839" s="17">
        <v>0.122000996103028</v>
      </c>
      <c r="AW839" s="17">
        <v>8.0285662679523098E-2</v>
      </c>
      <c r="AX839" s="17">
        <v>9.1842951101311202E-2</v>
      </c>
      <c r="AY839" s="17"/>
      <c r="AZ839" s="17">
        <v>9.7857595278015894E-2</v>
      </c>
      <c r="BA839" s="17">
        <v>0.216905900021859</v>
      </c>
      <c r="BB839" s="17">
        <v>0.182925445564733</v>
      </c>
      <c r="BC839" s="17">
        <v>0.139401297421821</v>
      </c>
      <c r="BD839" s="17">
        <v>0.149574552540408</v>
      </c>
      <c r="BE839" s="17"/>
      <c r="BF839" s="17">
        <v>0.203779816382783</v>
      </c>
      <c r="BG839" s="17">
        <v>0.13490386687487299</v>
      </c>
      <c r="BH839" s="17">
        <v>9.6097324042087207E-2</v>
      </c>
      <c r="BI839" s="17">
        <v>7.9667909428528097E-2</v>
      </c>
      <c r="BJ839" s="17"/>
      <c r="BK839" s="17">
        <v>0.18495559758675501</v>
      </c>
      <c r="BL839" s="17">
        <v>0.15441696963090701</v>
      </c>
      <c r="BM839" s="17">
        <v>0.165464063405585</v>
      </c>
      <c r="BN839" s="17">
        <v>0.105150521665172</v>
      </c>
      <c r="BO839" s="17">
        <v>5.2453668713115999E-2</v>
      </c>
      <c r="BP839" s="17"/>
      <c r="BQ839" s="17">
        <v>0.13786985570044799</v>
      </c>
      <c r="BR839" s="17">
        <v>0.13063906991848301</v>
      </c>
      <c r="BS839" s="17"/>
      <c r="BT839" s="17">
        <v>0.13543785803143699</v>
      </c>
      <c r="BU839" s="17">
        <v>0.114064212199322</v>
      </c>
      <c r="BV839" s="17">
        <v>0.19085374439279901</v>
      </c>
      <c r="BW839" s="17">
        <v>0.103605439540294</v>
      </c>
      <c r="BX839" s="17">
        <v>0.117806547907728</v>
      </c>
      <c r="BY839" s="17">
        <v>0.27760565747654398</v>
      </c>
    </row>
    <row r="840" spans="2:77" x14ac:dyDescent="0.35">
      <c r="B840" t="s">
        <v>401</v>
      </c>
      <c r="C840" s="17">
        <v>8.9520206075709693E-2</v>
      </c>
      <c r="D840" s="17">
        <v>0.112883223034716</v>
      </c>
      <c r="E840" s="17">
        <v>6.7350915097944802E-2</v>
      </c>
      <c r="F840" s="17"/>
      <c r="G840" s="17">
        <v>0.109297278889643</v>
      </c>
      <c r="H840" s="17">
        <v>0.12178914348252</v>
      </c>
      <c r="I840" s="17">
        <v>5.3887447852395402E-2</v>
      </c>
      <c r="J840" s="17">
        <v>0.108005959003823</v>
      </c>
      <c r="K840" s="17">
        <v>6.9408630003192098E-2</v>
      </c>
      <c r="L840" s="17">
        <v>7.6483484832082393E-2</v>
      </c>
      <c r="M840" s="17"/>
      <c r="N840" s="17">
        <v>0.14096076061024801</v>
      </c>
      <c r="O840" s="17">
        <v>7.5238740392696402E-2</v>
      </c>
      <c r="P840" s="17">
        <v>7.0916740579350504E-2</v>
      </c>
      <c r="Q840" s="17">
        <v>6.2559161934337401E-2</v>
      </c>
      <c r="R840" s="17"/>
      <c r="S840" s="17">
        <v>0.11698838127123699</v>
      </c>
      <c r="T840" s="17">
        <v>7.1039680502056599E-2</v>
      </c>
      <c r="U840" s="17">
        <v>7.2215017613711505E-2</v>
      </c>
      <c r="V840" s="17">
        <v>0.16649758763918801</v>
      </c>
      <c r="W840" s="17">
        <v>0.109595048509208</v>
      </c>
      <c r="X840" s="17">
        <v>6.6990823204017405E-2</v>
      </c>
      <c r="Y840" s="17">
        <v>6.9439509061965193E-2</v>
      </c>
      <c r="Z840" s="17">
        <v>0.109528267622317</v>
      </c>
      <c r="AA840" s="17">
        <v>6.51511621935493E-2</v>
      </c>
      <c r="AB840" s="17">
        <v>9.4509568907638494E-2</v>
      </c>
      <c r="AC840" s="17">
        <v>5.2306171015386399E-2</v>
      </c>
      <c r="AD840" s="17">
        <v>6.4062644910342206E-2</v>
      </c>
      <c r="AE840" s="17"/>
      <c r="AF840" s="17">
        <v>8.1131792136262898E-2</v>
      </c>
      <c r="AG840" s="17">
        <v>0.110844193449902</v>
      </c>
      <c r="AH840" s="17">
        <v>5.5610272805361599E-2</v>
      </c>
      <c r="AI840" s="17"/>
      <c r="AJ840" s="17">
        <v>8.3669991597890195E-2</v>
      </c>
      <c r="AK840" s="17">
        <v>0.100299742100803</v>
      </c>
      <c r="AL840" s="17">
        <v>0.142962950446126</v>
      </c>
      <c r="AM840" s="17">
        <v>0.110993481988997</v>
      </c>
      <c r="AN840" s="17">
        <v>6.2352347509118798E-2</v>
      </c>
      <c r="AO840" s="17"/>
      <c r="AP840" s="17">
        <v>8.8174017357371098E-2</v>
      </c>
      <c r="AQ840" s="17">
        <v>0.118329337847056</v>
      </c>
      <c r="AR840" s="17">
        <v>6.6000931894064196E-2</v>
      </c>
      <c r="AS840" s="17"/>
      <c r="AT840" s="17">
        <v>7.67993653797759E-2</v>
      </c>
      <c r="AU840" s="17">
        <v>6.4062180160545698E-2</v>
      </c>
      <c r="AV840" s="17">
        <v>0.102889230390818</v>
      </c>
      <c r="AW840" s="17">
        <v>0.125489269265187</v>
      </c>
      <c r="AX840" s="17">
        <v>0.29314213502500203</v>
      </c>
      <c r="AY840" s="17"/>
      <c r="AZ840" s="17">
        <v>0.114408697066006</v>
      </c>
      <c r="BA840" s="17">
        <v>6.0392104392605298E-2</v>
      </c>
      <c r="BB840" s="17">
        <v>6.2093527399633301E-2</v>
      </c>
      <c r="BC840" s="17">
        <v>6.6503847851199796E-2</v>
      </c>
      <c r="BD840" s="17">
        <v>7.8094678599649206E-2</v>
      </c>
      <c r="BE840" s="17"/>
      <c r="BF840" s="17">
        <v>5.6346375563173998E-2</v>
      </c>
      <c r="BG840" s="17">
        <v>9.0585185689747202E-2</v>
      </c>
      <c r="BH840" s="17">
        <v>9.3378669190130506E-2</v>
      </c>
      <c r="BI840" s="17">
        <v>0.140642798783367</v>
      </c>
      <c r="BJ840" s="17"/>
      <c r="BK840" s="17">
        <v>6.24854773463231E-2</v>
      </c>
      <c r="BL840" s="17">
        <v>5.5121409917407098E-2</v>
      </c>
      <c r="BM840" s="17">
        <v>8.1456602507417694E-2</v>
      </c>
      <c r="BN840" s="17">
        <v>0.105138507752774</v>
      </c>
      <c r="BO840" s="17">
        <v>0.14569506987672701</v>
      </c>
      <c r="BP840" s="17"/>
      <c r="BQ840" s="17">
        <v>9.1159580986841293E-2</v>
      </c>
      <c r="BR840" s="17">
        <v>8.7317497181810005E-2</v>
      </c>
      <c r="BS840" s="17"/>
      <c r="BT840" s="17">
        <v>8.7284790057965994E-2</v>
      </c>
      <c r="BU840" s="17">
        <v>0.111598767986759</v>
      </c>
      <c r="BV840" s="17">
        <v>6.7217218539269402E-2</v>
      </c>
      <c r="BW840" s="17">
        <v>7.1373400698084802E-2</v>
      </c>
      <c r="BX840" s="17">
        <v>9.2543499510201799E-2</v>
      </c>
      <c r="BY840" s="17">
        <v>6.5906212657109206E-2</v>
      </c>
    </row>
    <row r="841" spans="2:77" x14ac:dyDescent="0.35">
      <c r="B841" t="s">
        <v>402</v>
      </c>
      <c r="C841" s="17">
        <v>8.6943624558926694E-2</v>
      </c>
      <c r="D841" s="17">
        <v>0.10243297045390801</v>
      </c>
      <c r="E841" s="17">
        <v>7.2328093644163094E-2</v>
      </c>
      <c r="F841" s="17"/>
      <c r="G841" s="17">
        <v>0.14852214390151999</v>
      </c>
      <c r="H841" s="17">
        <v>0.13746032135549399</v>
      </c>
      <c r="I841" s="17">
        <v>9.7617908398956996E-2</v>
      </c>
      <c r="J841" s="17">
        <v>8.9730495321312304E-2</v>
      </c>
      <c r="K841" s="17">
        <v>4.7140826446535999E-2</v>
      </c>
      <c r="L841" s="17">
        <v>1.7872698798123698E-2</v>
      </c>
      <c r="M841" s="17"/>
      <c r="N841" s="17">
        <v>9.8357869452629004E-2</v>
      </c>
      <c r="O841" s="17">
        <v>7.70423414606725E-2</v>
      </c>
      <c r="P841" s="17">
        <v>8.1394612704694905E-2</v>
      </c>
      <c r="Q841" s="17">
        <v>9.0565282660400703E-2</v>
      </c>
      <c r="R841" s="17"/>
      <c r="S841" s="17">
        <v>0.123835602359943</v>
      </c>
      <c r="T841" s="17">
        <v>9.6414236918684906E-2</v>
      </c>
      <c r="U841" s="17">
        <v>5.4838506230218402E-2</v>
      </c>
      <c r="V841" s="17">
        <v>0.117766603363258</v>
      </c>
      <c r="W841" s="17">
        <v>7.49164678015449E-2</v>
      </c>
      <c r="X841" s="17">
        <v>0.123704173279443</v>
      </c>
      <c r="Y841" s="17">
        <v>8.4651492330964501E-2</v>
      </c>
      <c r="Z841" s="17">
        <v>7.9014675787269603E-2</v>
      </c>
      <c r="AA841" s="17">
        <v>8.0368989770350396E-2</v>
      </c>
      <c r="AB841" s="17">
        <v>5.0323189276083001E-2</v>
      </c>
      <c r="AC841" s="17">
        <v>3.5588847421790797E-2</v>
      </c>
      <c r="AD841" s="17">
        <v>5.8071163301796298E-2</v>
      </c>
      <c r="AE841" s="17"/>
      <c r="AF841" s="17">
        <v>8.5839362393303198E-2</v>
      </c>
      <c r="AG841" s="17">
        <v>8.7079298795613505E-2</v>
      </c>
      <c r="AH841" s="17">
        <v>9.1171086181911304E-2</v>
      </c>
      <c r="AI841" s="17"/>
      <c r="AJ841" s="17">
        <v>9.6294389188300203E-2</v>
      </c>
      <c r="AK841" s="17">
        <v>0.102299165077893</v>
      </c>
      <c r="AL841" s="17">
        <v>0.102563354262522</v>
      </c>
      <c r="AM841" s="17">
        <v>0.10097833076788899</v>
      </c>
      <c r="AN841" s="17">
        <v>4.9455412833842E-2</v>
      </c>
      <c r="AO841" s="17"/>
      <c r="AP841" s="17">
        <v>0.105468126123621</v>
      </c>
      <c r="AQ841" s="17">
        <v>0.119387313458043</v>
      </c>
      <c r="AR841" s="17">
        <v>0.121937869617169</v>
      </c>
      <c r="AS841" s="17"/>
      <c r="AT841" s="17">
        <v>9.3104019990351103E-2</v>
      </c>
      <c r="AU841" s="17">
        <v>7.2746903314808903E-2</v>
      </c>
      <c r="AV841" s="17">
        <v>8.8100694385696995E-2</v>
      </c>
      <c r="AW841" s="17">
        <v>0.113198577300303</v>
      </c>
      <c r="AX841" s="17">
        <v>0.140458892537077</v>
      </c>
      <c r="AY841" s="17"/>
      <c r="AZ841" s="17">
        <v>0.12064674309548901</v>
      </c>
      <c r="BA841" s="17">
        <v>8.3752503463367697E-2</v>
      </c>
      <c r="BB841" s="17">
        <v>6.7716481065846004E-2</v>
      </c>
      <c r="BC841" s="17">
        <v>1.9925944503956398E-2</v>
      </c>
      <c r="BD841" s="17">
        <v>6.8995699595072998E-2</v>
      </c>
      <c r="BE841" s="17"/>
      <c r="BF841" s="17">
        <v>7.7119461103302006E-2</v>
      </c>
      <c r="BG841" s="17">
        <v>9.1932940543774697E-2</v>
      </c>
      <c r="BH841" s="17">
        <v>0.100382939083371</v>
      </c>
      <c r="BI841" s="17">
        <v>8.8588454448032997E-2</v>
      </c>
      <c r="BJ841" s="17"/>
      <c r="BK841" s="17">
        <v>4.08069252473943E-2</v>
      </c>
      <c r="BL841" s="17">
        <v>7.8180988109058602E-2</v>
      </c>
      <c r="BM841" s="17">
        <v>6.3603101665560199E-2</v>
      </c>
      <c r="BN841" s="17">
        <v>0.100355368405703</v>
      </c>
      <c r="BO841" s="17">
        <v>0.19138043033243901</v>
      </c>
      <c r="BP841" s="17"/>
      <c r="BQ841" s="17">
        <v>9.1282757636954495E-2</v>
      </c>
      <c r="BR841" s="17">
        <v>8.1113446874806705E-2</v>
      </c>
      <c r="BS841" s="17"/>
      <c r="BT841" s="17">
        <v>5.2185308858188E-2</v>
      </c>
      <c r="BU841" s="17">
        <v>9.9826873782684802E-2</v>
      </c>
      <c r="BV841" s="17">
        <v>0.10290836691428699</v>
      </c>
      <c r="BW841" s="17">
        <v>0.12568681019709199</v>
      </c>
      <c r="BX841" s="17">
        <v>0.111881604950926</v>
      </c>
      <c r="BY841" s="17">
        <v>9.9850231530817707E-2</v>
      </c>
    </row>
    <row r="842" spans="2:77" x14ac:dyDescent="0.35">
      <c r="B842" t="s">
        <v>170</v>
      </c>
      <c r="C842" s="17">
        <v>0.206277773057609</v>
      </c>
      <c r="D842" s="17">
        <v>0.220251366372965</v>
      </c>
      <c r="E842" s="17">
        <v>0.193474217556657</v>
      </c>
      <c r="F842" s="17"/>
      <c r="G842" s="17">
        <v>0.11310166455109801</v>
      </c>
      <c r="H842" s="17">
        <v>0.14627843031102</v>
      </c>
      <c r="I842" s="17">
        <v>0.16141837295461101</v>
      </c>
      <c r="J842" s="17">
        <v>0.180036245139092</v>
      </c>
      <c r="K842" s="17">
        <v>0.24647486737733701</v>
      </c>
      <c r="L842" s="17">
        <v>0.35620049231366102</v>
      </c>
      <c r="M842" s="17"/>
      <c r="N842" s="17">
        <v>0.20846711156940601</v>
      </c>
      <c r="O842" s="17">
        <v>0.181962203888275</v>
      </c>
      <c r="P842" s="17">
        <v>0.22978961525552499</v>
      </c>
      <c r="Q842" s="17">
        <v>0.20975496033375801</v>
      </c>
      <c r="R842" s="17"/>
      <c r="S842" s="17">
        <v>0.178662702197038</v>
      </c>
      <c r="T842" s="17">
        <v>0.16193777631756301</v>
      </c>
      <c r="U842" s="17">
        <v>0.26849433944182999</v>
      </c>
      <c r="V842" s="17">
        <v>0.30356453289037499</v>
      </c>
      <c r="W842" s="17">
        <v>0.23499773707528299</v>
      </c>
      <c r="X842" s="17">
        <v>0.25395771830622099</v>
      </c>
      <c r="Y842" s="17">
        <v>0.22681281025707301</v>
      </c>
      <c r="Z842" s="17">
        <v>0.15779213272404699</v>
      </c>
      <c r="AA842" s="17">
        <v>0.16206008356596099</v>
      </c>
      <c r="AB842" s="17">
        <v>0.159668671121377</v>
      </c>
      <c r="AC842" s="17">
        <v>0.23298114586094501</v>
      </c>
      <c r="AD842" s="17">
        <v>0.17364163232747601</v>
      </c>
      <c r="AE842" s="17"/>
      <c r="AF842" s="17">
        <v>0.30059998217412998</v>
      </c>
      <c r="AG842" s="17">
        <v>0.149127652944123</v>
      </c>
      <c r="AH842" s="17">
        <v>0.165746189692343</v>
      </c>
      <c r="AI842" s="17"/>
      <c r="AJ842" s="17">
        <v>0.370582264237521</v>
      </c>
      <c r="AK842" s="17">
        <v>8.0011465370118606E-2</v>
      </c>
      <c r="AL842" s="17">
        <v>0.161510566178346</v>
      </c>
      <c r="AM842" s="17">
        <v>0.34362725527714999</v>
      </c>
      <c r="AN842" s="17">
        <v>0.16032544690242101</v>
      </c>
      <c r="AO842" s="17"/>
      <c r="AP842" s="17">
        <v>0.39852553186345402</v>
      </c>
      <c r="AQ842" s="17">
        <v>5.9201035870249497E-2</v>
      </c>
      <c r="AR842" s="17">
        <v>0.15902262244527501</v>
      </c>
      <c r="AS842" s="17"/>
      <c r="AT842" s="17">
        <v>0.244452166549952</v>
      </c>
      <c r="AU842" s="17">
        <v>0.21381463725931199</v>
      </c>
      <c r="AV842" s="17">
        <v>0.20099204747434599</v>
      </c>
      <c r="AW842" s="17">
        <v>0.132291501886972</v>
      </c>
      <c r="AX842" s="17">
        <v>5.2212701852074099E-2</v>
      </c>
      <c r="AY842" s="17"/>
      <c r="AZ842" s="17">
        <v>0.17030517659324601</v>
      </c>
      <c r="BA842" s="17">
        <v>0.139535528938003</v>
      </c>
      <c r="BB842" s="17">
        <v>0.205701075097249</v>
      </c>
      <c r="BC842" s="17">
        <v>0.351133325973153</v>
      </c>
      <c r="BD842" s="17">
        <v>0.19538717908686301</v>
      </c>
      <c r="BE842" s="17"/>
      <c r="BF842" s="17">
        <v>0.21423691953657201</v>
      </c>
      <c r="BG842" s="17">
        <v>0.200187916868273</v>
      </c>
      <c r="BH842" s="17">
        <v>0.20116001841519601</v>
      </c>
      <c r="BI842" s="17">
        <v>0.20783238706762699</v>
      </c>
      <c r="BJ842" s="17"/>
      <c r="BK842" s="17">
        <v>0.20854608770118499</v>
      </c>
      <c r="BL842" s="17">
        <v>0.13917347746151101</v>
      </c>
      <c r="BM842" s="17">
        <v>0.19001980193684401</v>
      </c>
      <c r="BN842" s="17">
        <v>0.245205818243421</v>
      </c>
      <c r="BO842" s="17">
        <v>0.241635102592649</v>
      </c>
      <c r="BP842" s="17"/>
      <c r="BQ842" s="17">
        <v>0.220994293134675</v>
      </c>
      <c r="BR842" s="17">
        <v>0.18650425484594599</v>
      </c>
      <c r="BS842" s="17"/>
      <c r="BT842" s="17">
        <v>0.289975098258141</v>
      </c>
      <c r="BU842" s="17">
        <v>0.143400592784903</v>
      </c>
      <c r="BV842" s="17">
        <v>0.146271362879101</v>
      </c>
      <c r="BW842" s="17">
        <v>0.16108621835513401</v>
      </c>
      <c r="BX842" s="17">
        <v>0.18526136373882601</v>
      </c>
      <c r="BY842" s="17">
        <v>0.12791440043111299</v>
      </c>
    </row>
    <row r="843" spans="2:77" x14ac:dyDescent="0.35">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row>
    <row r="844" spans="2:77" x14ac:dyDescent="0.35">
      <c r="B844" s="6" t="s">
        <v>404</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row>
    <row r="845" spans="2:77" x14ac:dyDescent="0.35">
      <c r="B845" s="24" t="s">
        <v>94</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row>
    <row r="846" spans="2:77" x14ac:dyDescent="0.35">
      <c r="B846" t="s">
        <v>397</v>
      </c>
      <c r="C846" s="17">
        <v>0.430466753271184</v>
      </c>
      <c r="D846" s="17">
        <v>0.46453070830916698</v>
      </c>
      <c r="E846" s="17">
        <v>0.39241713170013598</v>
      </c>
      <c r="F846" s="17"/>
      <c r="G846" s="17">
        <v>0.428778841232071</v>
      </c>
      <c r="H846" s="17">
        <v>0.421126504289496</v>
      </c>
      <c r="I846" s="17">
        <v>0.41480464258275901</v>
      </c>
      <c r="J846" s="17">
        <v>0.45645407804438198</v>
      </c>
      <c r="K846" s="17">
        <v>0.43600551782381097</v>
      </c>
      <c r="L846" s="17">
        <v>0.42577387313444298</v>
      </c>
      <c r="M846" s="17"/>
      <c r="N846" s="17">
        <v>0.42959181555547798</v>
      </c>
      <c r="O846" s="17">
        <v>0.46559451202820401</v>
      </c>
      <c r="P846" s="17">
        <v>0.42037624711683302</v>
      </c>
      <c r="Q846" s="17">
        <v>0.39763947334522698</v>
      </c>
      <c r="R846" s="17"/>
      <c r="S846" s="17">
        <v>0.430908411843476</v>
      </c>
      <c r="T846" s="17">
        <v>0.45681861827057602</v>
      </c>
      <c r="U846" s="17">
        <v>0.42937034784002398</v>
      </c>
      <c r="V846" s="17">
        <v>0.40466660955276701</v>
      </c>
      <c r="W846" s="17">
        <v>0.43107842439034699</v>
      </c>
      <c r="X846" s="17">
        <v>0.45784016525661603</v>
      </c>
      <c r="Y846" s="17">
        <v>0.45405179183434502</v>
      </c>
      <c r="Z846" s="17">
        <v>0.380438129187605</v>
      </c>
      <c r="AA846" s="17">
        <v>0.40343373095372898</v>
      </c>
      <c r="AB846" s="17">
        <v>0.36210894306756902</v>
      </c>
      <c r="AC846" s="17">
        <v>0.52231423608542205</v>
      </c>
      <c r="AD846" s="17">
        <v>0.47718190983434799</v>
      </c>
      <c r="AE846" s="17"/>
      <c r="AF846" s="17">
        <v>0.404166950732542</v>
      </c>
      <c r="AG846" s="17">
        <v>0.48177106578144901</v>
      </c>
      <c r="AH846" s="17">
        <v>0.37247845922016098</v>
      </c>
      <c r="AI846" s="17"/>
      <c r="AJ846" s="17">
        <v>0.46108534365313403</v>
      </c>
      <c r="AK846" s="17">
        <v>0.46159986481183501</v>
      </c>
      <c r="AL846" s="17">
        <v>0.42071258890161201</v>
      </c>
      <c r="AM846" s="17">
        <v>0.28313249602128998</v>
      </c>
      <c r="AN846" s="17">
        <v>0.31464285117037699</v>
      </c>
      <c r="AO846" s="17"/>
      <c r="AP846" s="17">
        <v>0.43061727495735402</v>
      </c>
      <c r="AQ846" s="17">
        <v>0.463120909255341</v>
      </c>
      <c r="AR846" s="17">
        <v>0.45670460396650697</v>
      </c>
      <c r="AS846" s="17"/>
      <c r="AT846" s="17">
        <v>0.36824128260763</v>
      </c>
      <c r="AU846" s="17">
        <v>0.427572823929044</v>
      </c>
      <c r="AV846" s="17">
        <v>0.48512533396634799</v>
      </c>
      <c r="AW846" s="17">
        <v>0.42571170623636401</v>
      </c>
      <c r="AX846" s="17">
        <v>0.38191403289931097</v>
      </c>
      <c r="AY846" s="17"/>
      <c r="AZ846" s="17">
        <v>0.45639188335493303</v>
      </c>
      <c r="BA846" s="17">
        <v>0.40912112270387901</v>
      </c>
      <c r="BB846" s="17">
        <v>0.44295831544244602</v>
      </c>
      <c r="BC846" s="17">
        <v>0.43777407854270001</v>
      </c>
      <c r="BD846" s="17">
        <v>0.35758701735976001</v>
      </c>
      <c r="BE846" s="17"/>
      <c r="BF846" s="17">
        <v>0.42570392244573801</v>
      </c>
      <c r="BG846" s="17">
        <v>0.44033764232643202</v>
      </c>
      <c r="BH846" s="17">
        <v>0.46052404406845998</v>
      </c>
      <c r="BI846" s="17">
        <v>0.40747945455560503</v>
      </c>
      <c r="BJ846" s="17"/>
      <c r="BK846" s="17">
        <v>0.408872766015138</v>
      </c>
      <c r="BL846" s="17">
        <v>0.35459816235390901</v>
      </c>
      <c r="BM846" s="17">
        <v>0.46648837348882599</v>
      </c>
      <c r="BN846" s="17">
        <v>0.42817832748266699</v>
      </c>
      <c r="BO846" s="17">
        <v>0.43016263539854899</v>
      </c>
      <c r="BP846" s="17"/>
      <c r="BQ846" s="17">
        <v>0.41749914150657402</v>
      </c>
      <c r="BR846" s="17">
        <v>0.44799010873176098</v>
      </c>
      <c r="BS846" s="17"/>
      <c r="BT846" s="17">
        <v>0.44237734867837902</v>
      </c>
      <c r="BU846" s="17">
        <v>0.45129129413734698</v>
      </c>
      <c r="BV846" s="17">
        <v>0.410713033591242</v>
      </c>
      <c r="BW846" s="17">
        <v>0.33199629413576098</v>
      </c>
      <c r="BX846" s="17">
        <v>0.45656095887507098</v>
      </c>
      <c r="BY846" s="17">
        <v>0.34773626866985402</v>
      </c>
    </row>
    <row r="847" spans="2:77" x14ac:dyDescent="0.35">
      <c r="B847" t="s">
        <v>398</v>
      </c>
      <c r="C847" s="17">
        <v>0.24445687374287201</v>
      </c>
      <c r="D847" s="17">
        <v>0.25395648630999001</v>
      </c>
      <c r="E847" s="17">
        <v>0.23331042889043699</v>
      </c>
      <c r="F847" s="17"/>
      <c r="G847" s="17">
        <v>0.29826261360071599</v>
      </c>
      <c r="H847" s="17">
        <v>0.231482544766034</v>
      </c>
      <c r="I847" s="17">
        <v>0.262130611003627</v>
      </c>
      <c r="J847" s="17">
        <v>0.27211353856035703</v>
      </c>
      <c r="K847" s="17">
        <v>0.20821813765765401</v>
      </c>
      <c r="L847" s="17">
        <v>0.20486749838712401</v>
      </c>
      <c r="M847" s="17"/>
      <c r="N847" s="17">
        <v>0.27268314948070599</v>
      </c>
      <c r="O847" s="17">
        <v>0.24389065791872799</v>
      </c>
      <c r="P847" s="17">
        <v>0.216071215225807</v>
      </c>
      <c r="Q847" s="17">
        <v>0.23166155453345799</v>
      </c>
      <c r="R847" s="17"/>
      <c r="S847" s="17">
        <v>0.29814688047566501</v>
      </c>
      <c r="T847" s="17">
        <v>0.31527367354775598</v>
      </c>
      <c r="U847" s="17">
        <v>0.18378725017047801</v>
      </c>
      <c r="V847" s="17">
        <v>0.21456447164415601</v>
      </c>
      <c r="W847" s="17">
        <v>0.20338396986645799</v>
      </c>
      <c r="X847" s="17">
        <v>0.23517177089034599</v>
      </c>
      <c r="Y847" s="17">
        <v>0.27794949008207898</v>
      </c>
      <c r="Z847" s="17">
        <v>0.21074430625242299</v>
      </c>
      <c r="AA847" s="17">
        <v>0.197315979642262</v>
      </c>
      <c r="AB847" s="17">
        <v>0.218933806634839</v>
      </c>
      <c r="AC847" s="17">
        <v>0.228462482856224</v>
      </c>
      <c r="AD847" s="17">
        <v>0.27563594760505999</v>
      </c>
      <c r="AE847" s="17"/>
      <c r="AF847" s="17">
        <v>0.21392378932456399</v>
      </c>
      <c r="AG847" s="17">
        <v>0.26457955107181502</v>
      </c>
      <c r="AH847" s="17">
        <v>0.236453487024224</v>
      </c>
      <c r="AI847" s="17"/>
      <c r="AJ847" s="17">
        <v>0.232434257723205</v>
      </c>
      <c r="AK847" s="17">
        <v>0.26986670058520401</v>
      </c>
      <c r="AL847" s="17">
        <v>0.25764385712925603</v>
      </c>
      <c r="AM847" s="17">
        <v>0.23750039583944199</v>
      </c>
      <c r="AN847" s="17">
        <v>0.175685379646743</v>
      </c>
      <c r="AO847" s="17"/>
      <c r="AP847" s="17">
        <v>0.27876799347776099</v>
      </c>
      <c r="AQ847" s="17">
        <v>0.25028409115419098</v>
      </c>
      <c r="AR847" s="17">
        <v>0.32620943085958398</v>
      </c>
      <c r="AS847" s="17"/>
      <c r="AT847" s="17">
        <v>0.22913753897462899</v>
      </c>
      <c r="AU847" s="17">
        <v>0.248515036704367</v>
      </c>
      <c r="AV847" s="17">
        <v>0.253221985860899</v>
      </c>
      <c r="AW847" s="17">
        <v>0.29790234938615401</v>
      </c>
      <c r="AX847" s="17">
        <v>0.184987277909298</v>
      </c>
      <c r="AY847" s="17"/>
      <c r="AZ847" s="17">
        <v>0.25785986527263899</v>
      </c>
      <c r="BA847" s="17">
        <v>0.26851897331379898</v>
      </c>
      <c r="BB847" s="17">
        <v>0.32623994637394199</v>
      </c>
      <c r="BC847" s="17">
        <v>0.20192147278595801</v>
      </c>
      <c r="BD847" s="17">
        <v>0.21460747208421199</v>
      </c>
      <c r="BE847" s="17"/>
      <c r="BF847" s="17">
        <v>0.26495242289172999</v>
      </c>
      <c r="BG847" s="17">
        <v>0.23503335675940801</v>
      </c>
      <c r="BH847" s="17">
        <v>0.24161757633969699</v>
      </c>
      <c r="BI847" s="17">
        <v>0.263928391862432</v>
      </c>
      <c r="BJ847" s="17"/>
      <c r="BK847" s="17">
        <v>0.276605648458769</v>
      </c>
      <c r="BL847" s="17">
        <v>0.229116676428859</v>
      </c>
      <c r="BM847" s="17">
        <v>0.289813051257789</v>
      </c>
      <c r="BN847" s="17">
        <v>0.20298624936383999</v>
      </c>
      <c r="BO847" s="17">
        <v>0.23483410653128001</v>
      </c>
      <c r="BP847" s="17"/>
      <c r="BQ847" s="17">
        <v>0.23806518774325999</v>
      </c>
      <c r="BR847" s="17">
        <v>0.253094068300875</v>
      </c>
      <c r="BS847" s="17"/>
      <c r="BT847" s="17">
        <v>0.243512540373931</v>
      </c>
      <c r="BU847" s="17">
        <v>0.26055583000555599</v>
      </c>
      <c r="BV847" s="17">
        <v>0.21620535918785799</v>
      </c>
      <c r="BW847" s="17">
        <v>0.22284132066269799</v>
      </c>
      <c r="BX847" s="17">
        <v>0.26476167109466098</v>
      </c>
      <c r="BY847" s="17">
        <v>0.199918166212804</v>
      </c>
    </row>
    <row r="848" spans="2:77" x14ac:dyDescent="0.35">
      <c r="B848" t="s">
        <v>399</v>
      </c>
      <c r="C848" s="17">
        <v>0.19672431628869499</v>
      </c>
      <c r="D848" s="17">
        <v>0.197448170984168</v>
      </c>
      <c r="E848" s="17">
        <v>0.194194505504975</v>
      </c>
      <c r="F848" s="17"/>
      <c r="G848" s="17">
        <v>0.32077401306410802</v>
      </c>
      <c r="H848" s="17">
        <v>0.33225766157787101</v>
      </c>
      <c r="I848" s="17">
        <v>0.21050275449870201</v>
      </c>
      <c r="J848" s="17">
        <v>0.158395679695468</v>
      </c>
      <c r="K848" s="17">
        <v>8.8766338116108706E-2</v>
      </c>
      <c r="L848" s="17">
        <v>0.103901142246589</v>
      </c>
      <c r="M848" s="17"/>
      <c r="N848" s="17">
        <v>0.199704963583342</v>
      </c>
      <c r="O848" s="17">
        <v>0.197346254429801</v>
      </c>
      <c r="P848" s="17">
        <v>0.23225377857215901</v>
      </c>
      <c r="Q848" s="17">
        <v>0.15940986847954799</v>
      </c>
      <c r="R848" s="17"/>
      <c r="S848" s="17">
        <v>0.20543830553687401</v>
      </c>
      <c r="T848" s="17">
        <v>0.198816741679086</v>
      </c>
      <c r="U848" s="17">
        <v>0.19402516745715201</v>
      </c>
      <c r="V848" s="17">
        <v>0.18143153366961801</v>
      </c>
      <c r="W848" s="17">
        <v>0.23435149946884501</v>
      </c>
      <c r="X848" s="17">
        <v>0.228706486946091</v>
      </c>
      <c r="Y848" s="17">
        <v>0.18397494097645101</v>
      </c>
      <c r="Z848" s="17">
        <v>0.217951068532516</v>
      </c>
      <c r="AA848" s="17">
        <v>0.14596836978594499</v>
      </c>
      <c r="AB848" s="17">
        <v>0.23105175142112799</v>
      </c>
      <c r="AC848" s="17">
        <v>0.11524692543261</v>
      </c>
      <c r="AD848" s="17">
        <v>0.27271932267978199</v>
      </c>
      <c r="AE848" s="17"/>
      <c r="AF848" s="17">
        <v>0.113697414061715</v>
      </c>
      <c r="AG848" s="17">
        <v>0.222637950394908</v>
      </c>
      <c r="AH848" s="17">
        <v>0.270693140838562</v>
      </c>
      <c r="AI848" s="17"/>
      <c r="AJ848" s="17">
        <v>0.14021989727604101</v>
      </c>
      <c r="AK848" s="17">
        <v>0.237633060475647</v>
      </c>
      <c r="AL848" s="17">
        <v>0.24536025095710801</v>
      </c>
      <c r="AM848" s="17">
        <v>0</v>
      </c>
      <c r="AN848" s="17">
        <v>0.191649417947096</v>
      </c>
      <c r="AO848" s="17"/>
      <c r="AP848" s="17">
        <v>0.16460922500306899</v>
      </c>
      <c r="AQ848" s="17">
        <v>0.22985317865709801</v>
      </c>
      <c r="AR848" s="17">
        <v>0.23011282591606</v>
      </c>
      <c r="AS848" s="17"/>
      <c r="AT848" s="17">
        <v>0.16135498878291901</v>
      </c>
      <c r="AU848" s="17">
        <v>0.16693462977878001</v>
      </c>
      <c r="AV848" s="17">
        <v>0.25212994397183502</v>
      </c>
      <c r="AW848" s="17">
        <v>0.26610215847716301</v>
      </c>
      <c r="AX848" s="17">
        <v>0.23885674033035201</v>
      </c>
      <c r="AY848" s="17"/>
      <c r="AZ848" s="17">
        <v>0.22237361511800799</v>
      </c>
      <c r="BA848" s="17">
        <v>0.20769872046588</v>
      </c>
      <c r="BB848" s="17">
        <v>0.338419453622894</v>
      </c>
      <c r="BC848" s="17">
        <v>0.103343121900313</v>
      </c>
      <c r="BD848" s="17">
        <v>0.19652818898079899</v>
      </c>
      <c r="BE848" s="17"/>
      <c r="BF848" s="17">
        <v>0.19453384712316901</v>
      </c>
      <c r="BG848" s="17">
        <v>0.185395654474869</v>
      </c>
      <c r="BH848" s="17">
        <v>0.232645598341711</v>
      </c>
      <c r="BI848" s="17">
        <v>0.189965898137571</v>
      </c>
      <c r="BJ848" s="17"/>
      <c r="BK848" s="17">
        <v>0.21347262632734301</v>
      </c>
      <c r="BL848" s="17">
        <v>0.124984209186915</v>
      </c>
      <c r="BM848" s="17">
        <v>0.22003943492310801</v>
      </c>
      <c r="BN848" s="17">
        <v>0.20262874108593201</v>
      </c>
      <c r="BO848" s="17">
        <v>0.19530865448847001</v>
      </c>
      <c r="BP848" s="17"/>
      <c r="BQ848" s="17">
        <v>0.17885683191528301</v>
      </c>
      <c r="BR848" s="17">
        <v>0.220868953369526</v>
      </c>
      <c r="BS848" s="17"/>
      <c r="BT848" s="17">
        <v>0.14437197806135901</v>
      </c>
      <c r="BU848" s="17">
        <v>0.22373982558255001</v>
      </c>
      <c r="BV848" s="17">
        <v>0.22005247436570299</v>
      </c>
      <c r="BW848" s="17">
        <v>0.18315639069892201</v>
      </c>
      <c r="BX848" s="17">
        <v>0.25562230349826198</v>
      </c>
      <c r="BY848" s="17">
        <v>0.28970623113473798</v>
      </c>
    </row>
    <row r="849" spans="2:77" x14ac:dyDescent="0.35">
      <c r="B849" t="s">
        <v>400</v>
      </c>
      <c r="C849" s="17">
        <v>0.13102002243215</v>
      </c>
      <c r="D849" s="17">
        <v>0.14800572790366801</v>
      </c>
      <c r="E849" s="17">
        <v>0.114577910223724</v>
      </c>
      <c r="F849" s="17"/>
      <c r="G849" s="17">
        <v>0.21402837233056901</v>
      </c>
      <c r="H849" s="17">
        <v>0.15385130725214299</v>
      </c>
      <c r="I849" s="17">
        <v>0.17717959024739499</v>
      </c>
      <c r="J849" s="17">
        <v>0.109791088254395</v>
      </c>
      <c r="K849" s="17">
        <v>8.1804177632655697E-2</v>
      </c>
      <c r="L849" s="17">
        <v>7.1533432062998101E-2</v>
      </c>
      <c r="M849" s="17"/>
      <c r="N849" s="17">
        <v>0.164552843980448</v>
      </c>
      <c r="O849" s="17">
        <v>0.121355566937369</v>
      </c>
      <c r="P849" s="17">
        <v>0.13399094499342501</v>
      </c>
      <c r="Q849" s="17">
        <v>9.9212374941429607E-2</v>
      </c>
      <c r="R849" s="17"/>
      <c r="S849" s="17">
        <v>0.16643236061452199</v>
      </c>
      <c r="T849" s="17">
        <v>0.10256931769536599</v>
      </c>
      <c r="U849" s="17">
        <v>6.7552018552889503E-2</v>
      </c>
      <c r="V849" s="17">
        <v>0.126195219110252</v>
      </c>
      <c r="W849" s="17">
        <v>0.17471450098015701</v>
      </c>
      <c r="X849" s="17">
        <v>0.16725980223435999</v>
      </c>
      <c r="Y849" s="17">
        <v>0.16215854298352</v>
      </c>
      <c r="Z849" s="17">
        <v>0.14321995092133599</v>
      </c>
      <c r="AA849" s="17">
        <v>0.14772207664717299</v>
      </c>
      <c r="AB849" s="17">
        <v>0.10649946589545201</v>
      </c>
      <c r="AC849" s="17">
        <v>6.5399708405401102E-2</v>
      </c>
      <c r="AD849" s="17">
        <v>3.2207405318749702E-2</v>
      </c>
      <c r="AE849" s="17"/>
      <c r="AF849" s="17">
        <v>9.5904265227151994E-2</v>
      </c>
      <c r="AG849" s="17">
        <v>0.15619970692539401</v>
      </c>
      <c r="AH849" s="17">
        <v>0.114675372212671</v>
      </c>
      <c r="AI849" s="17"/>
      <c r="AJ849" s="17">
        <v>0.1230853767977</v>
      </c>
      <c r="AK849" s="17">
        <v>0.169325485208106</v>
      </c>
      <c r="AL849" s="17">
        <v>0.194424946875037</v>
      </c>
      <c r="AM849" s="17">
        <v>8.5558665924429705E-2</v>
      </c>
      <c r="AN849" s="17">
        <v>7.7819539286058004E-2</v>
      </c>
      <c r="AO849" s="17"/>
      <c r="AP849" s="17">
        <v>0.15890302392806699</v>
      </c>
      <c r="AQ849" s="17">
        <v>0.154451877699193</v>
      </c>
      <c r="AR849" s="17">
        <v>0.13383574257672101</v>
      </c>
      <c r="AS849" s="17"/>
      <c r="AT849" s="17">
        <v>9.1235590742068495E-2</v>
      </c>
      <c r="AU849" s="17">
        <v>0.13831204956583401</v>
      </c>
      <c r="AV849" s="17">
        <v>0.1390708545189</v>
      </c>
      <c r="AW849" s="17">
        <v>0.19632625706644699</v>
      </c>
      <c r="AX849" s="17">
        <v>0.20684566193175999</v>
      </c>
      <c r="AY849" s="17"/>
      <c r="AZ849" s="17">
        <v>0.16573995545374501</v>
      </c>
      <c r="BA849" s="17">
        <v>0.134671496667602</v>
      </c>
      <c r="BB849" s="17">
        <v>0.13613727850915899</v>
      </c>
      <c r="BC849" s="17">
        <v>7.3219153202077503E-2</v>
      </c>
      <c r="BD849" s="17">
        <v>9.0734465864809294E-2</v>
      </c>
      <c r="BE849" s="17"/>
      <c r="BF849" s="17">
        <v>0.120105553186601</v>
      </c>
      <c r="BG849" s="17">
        <v>0.124251347514083</v>
      </c>
      <c r="BH849" s="17">
        <v>0.14397492873128001</v>
      </c>
      <c r="BI849" s="17">
        <v>0.155712462153687</v>
      </c>
      <c r="BJ849" s="17"/>
      <c r="BK849" s="17">
        <v>0.111389335540113</v>
      </c>
      <c r="BL849" s="17">
        <v>0.11662018672079801</v>
      </c>
      <c r="BM849" s="17">
        <v>0.12522893464756699</v>
      </c>
      <c r="BN849" s="17">
        <v>0.142167440905096</v>
      </c>
      <c r="BO849" s="17">
        <v>0.14467618661078399</v>
      </c>
      <c r="BP849" s="17"/>
      <c r="BQ849" s="17">
        <v>0.122735140540934</v>
      </c>
      <c r="BR849" s="17">
        <v>0.14221552496291601</v>
      </c>
      <c r="BS849" s="17"/>
      <c r="BT849" s="17">
        <v>9.9141878553642704E-2</v>
      </c>
      <c r="BU849" s="17">
        <v>0.152457964042059</v>
      </c>
      <c r="BV849" s="17">
        <v>0.135200313746559</v>
      </c>
      <c r="BW849" s="17">
        <v>0.14641348915453001</v>
      </c>
      <c r="BX849" s="17">
        <v>0.16218690678727299</v>
      </c>
      <c r="BY849" s="17">
        <v>0.10688913828464799</v>
      </c>
    </row>
    <row r="850" spans="2:77" x14ac:dyDescent="0.35">
      <c r="B850" t="s">
        <v>92</v>
      </c>
      <c r="C850" s="17">
        <v>0.111975267324592</v>
      </c>
      <c r="D850" s="17">
        <v>7.2399197429366194E-2</v>
      </c>
      <c r="E850" s="17">
        <v>0.152829422342561</v>
      </c>
      <c r="F850" s="17"/>
      <c r="G850" s="17">
        <v>0.100354032254557</v>
      </c>
      <c r="H850" s="17">
        <v>0.100664827716646</v>
      </c>
      <c r="I850" s="17">
        <v>0.11156684171660899</v>
      </c>
      <c r="J850" s="17">
        <v>0.11235186927485399</v>
      </c>
      <c r="K850" s="17">
        <v>0.114597984147724</v>
      </c>
      <c r="L850" s="17">
        <v>0.12659533813061799</v>
      </c>
      <c r="M850" s="17"/>
      <c r="N850" s="17">
        <v>9.8376492273166999E-2</v>
      </c>
      <c r="O850" s="17">
        <v>0.105899680514651</v>
      </c>
      <c r="P850" s="17">
        <v>0.114758611575853</v>
      </c>
      <c r="Q850" s="17">
        <v>0.13386979893134199</v>
      </c>
      <c r="R850" s="17"/>
      <c r="S850" s="17">
        <v>9.0352226560581006E-2</v>
      </c>
      <c r="T850" s="17">
        <v>7.7136349320355402E-2</v>
      </c>
      <c r="U850" s="17">
        <v>8.11154241894817E-2</v>
      </c>
      <c r="V850" s="17">
        <v>0.114015538003172</v>
      </c>
      <c r="W850" s="17">
        <v>8.3052871249946994E-2</v>
      </c>
      <c r="X850" s="17">
        <v>0.119019539194279</v>
      </c>
      <c r="Y850" s="17">
        <v>8.1984402422462604E-2</v>
      </c>
      <c r="Z850" s="17">
        <v>0.24132078534359699</v>
      </c>
      <c r="AA850" s="17">
        <v>0.161557293671476</v>
      </c>
      <c r="AB850" s="17">
        <v>0.128059895960074</v>
      </c>
      <c r="AC850" s="17">
        <v>0.14983288291459201</v>
      </c>
      <c r="AD850" s="17">
        <v>0.104466204427311</v>
      </c>
      <c r="AE850" s="17"/>
      <c r="AF850" s="17">
        <v>0.116196789665671</v>
      </c>
      <c r="AG850" s="17">
        <v>9.2857900081545999E-2</v>
      </c>
      <c r="AH850" s="17">
        <v>0.137364464728013</v>
      </c>
      <c r="AI850" s="17"/>
      <c r="AJ850" s="17">
        <v>9.8241875135215206E-2</v>
      </c>
      <c r="AK850" s="17">
        <v>0.107205800185671</v>
      </c>
      <c r="AL850" s="17">
        <v>0.114205302712567</v>
      </c>
      <c r="AM850" s="17">
        <v>6.3571361763855097E-2</v>
      </c>
      <c r="AN850" s="17">
        <v>0.16341661313088601</v>
      </c>
      <c r="AO850" s="17"/>
      <c r="AP850" s="17">
        <v>9.3828404481695396E-2</v>
      </c>
      <c r="AQ850" s="17">
        <v>0.110942421872063</v>
      </c>
      <c r="AR850" s="17">
        <v>4.3004481516343403E-2</v>
      </c>
      <c r="AS850" s="17"/>
      <c r="AT850" s="17">
        <v>0.128302049505649</v>
      </c>
      <c r="AU850" s="17">
        <v>0.135521277452851</v>
      </c>
      <c r="AV850" s="17">
        <v>8.9464222396477597E-2</v>
      </c>
      <c r="AW850" s="17">
        <v>7.4734333188119395E-2</v>
      </c>
      <c r="AX850" s="17">
        <v>0.108651190970175</v>
      </c>
      <c r="AY850" s="17"/>
      <c r="AZ850" s="17">
        <v>9.1642933101683796E-2</v>
      </c>
      <c r="BA850" s="17">
        <v>0.167116102912166</v>
      </c>
      <c r="BB850" s="17">
        <v>9.1863963255025993E-2</v>
      </c>
      <c r="BC850" s="17">
        <v>0.104099835988398</v>
      </c>
      <c r="BD850" s="17">
        <v>0.13536995800915499</v>
      </c>
      <c r="BE850" s="17"/>
      <c r="BF850" s="17">
        <v>0.154103566737403</v>
      </c>
      <c r="BG850" s="17">
        <v>0.11303824808396799</v>
      </c>
      <c r="BH850" s="17">
        <v>0.10549433797011901</v>
      </c>
      <c r="BI850" s="17">
        <v>6.8904387707398304E-2</v>
      </c>
      <c r="BJ850" s="17"/>
      <c r="BK850" s="17">
        <v>0.113348907263077</v>
      </c>
      <c r="BL850" s="17">
        <v>0.120885979984465</v>
      </c>
      <c r="BM850" s="17">
        <v>0.10242191611776499</v>
      </c>
      <c r="BN850" s="17">
        <v>0.13467299174295999</v>
      </c>
      <c r="BO850" s="17">
        <v>3.6280970754643503E-2</v>
      </c>
      <c r="BP850" s="17"/>
      <c r="BQ850" s="17">
        <v>0.118054634805892</v>
      </c>
      <c r="BR850" s="17">
        <v>0.10376011411951</v>
      </c>
      <c r="BS850" s="17"/>
      <c r="BT850" s="17">
        <v>0.10953317416628799</v>
      </c>
      <c r="BU850" s="17">
        <v>8.6561209749652507E-2</v>
      </c>
      <c r="BV850" s="17">
        <v>0.13757278848755</v>
      </c>
      <c r="BW850" s="17">
        <v>0.116633457299121</v>
      </c>
      <c r="BX850" s="17">
        <v>0.13350912425467201</v>
      </c>
      <c r="BY850" s="17">
        <v>0.19328298738532501</v>
      </c>
    </row>
    <row r="851" spans="2:77" x14ac:dyDescent="0.35">
      <c r="B851" t="s">
        <v>402</v>
      </c>
      <c r="C851" s="17">
        <v>9.6185015852892894E-2</v>
      </c>
      <c r="D851" s="17">
        <v>0.107785478584678</v>
      </c>
      <c r="E851" s="17">
        <v>8.4996689690002097E-2</v>
      </c>
      <c r="F851" s="17"/>
      <c r="G851" s="17">
        <v>0.15407352186328299</v>
      </c>
      <c r="H851" s="17">
        <v>0.16552394592921801</v>
      </c>
      <c r="I851" s="17">
        <v>0.130766010183717</v>
      </c>
      <c r="J851" s="17">
        <v>5.9619229515361999E-2</v>
      </c>
      <c r="K851" s="17">
        <v>4.5745892695989103E-2</v>
      </c>
      <c r="L851" s="17">
        <v>4.1205469338161702E-2</v>
      </c>
      <c r="M851" s="17"/>
      <c r="N851" s="17">
        <v>0.12146824911568201</v>
      </c>
      <c r="O851" s="17">
        <v>7.9277316326327604E-2</v>
      </c>
      <c r="P851" s="17">
        <v>9.1437371522743893E-2</v>
      </c>
      <c r="Q851" s="17">
        <v>8.8617603770718506E-2</v>
      </c>
      <c r="R851" s="17"/>
      <c r="S851" s="17">
        <v>0.14819492405328699</v>
      </c>
      <c r="T851" s="17">
        <v>0.12225885288242599</v>
      </c>
      <c r="U851" s="17">
        <v>0.107300812216514</v>
      </c>
      <c r="V851" s="17">
        <v>5.95149621228118E-2</v>
      </c>
      <c r="W851" s="17">
        <v>0.134810886101358</v>
      </c>
      <c r="X851" s="17">
        <v>8.2172527687356597E-2</v>
      </c>
      <c r="Y851" s="17">
        <v>7.6488025982757404E-2</v>
      </c>
      <c r="Z851" s="17">
        <v>8.0010240223229598E-2</v>
      </c>
      <c r="AA851" s="17">
        <v>6.8830922105418801E-2</v>
      </c>
      <c r="AB851" s="17">
        <v>6.4801214920048006E-2</v>
      </c>
      <c r="AC851" s="17">
        <v>5.6387988659226902E-2</v>
      </c>
      <c r="AD851" s="17">
        <v>0.12555170652674799</v>
      </c>
      <c r="AE851" s="17"/>
      <c r="AF851" s="17">
        <v>7.6731537933275196E-2</v>
      </c>
      <c r="AG851" s="17">
        <v>0.10251267353799</v>
      </c>
      <c r="AH851" s="17">
        <v>0.10073020645781899</v>
      </c>
      <c r="AI851" s="17"/>
      <c r="AJ851" s="17">
        <v>8.6321356441810201E-2</v>
      </c>
      <c r="AK851" s="17">
        <v>0.11101659092451199</v>
      </c>
      <c r="AL851" s="17">
        <v>0.14425844217543299</v>
      </c>
      <c r="AM851" s="17">
        <v>4.2417854828331401E-2</v>
      </c>
      <c r="AN851" s="17">
        <v>8.2131935054353705E-2</v>
      </c>
      <c r="AO851" s="17"/>
      <c r="AP851" s="17">
        <v>0.121910949407166</v>
      </c>
      <c r="AQ851" s="17">
        <v>9.5547478520894097E-2</v>
      </c>
      <c r="AR851" s="17">
        <v>0.14475082769865599</v>
      </c>
      <c r="AS851" s="17"/>
      <c r="AT851" s="17">
        <v>6.6137471383636598E-2</v>
      </c>
      <c r="AU851" s="17">
        <v>0.120538296733273</v>
      </c>
      <c r="AV851" s="17">
        <v>8.3199406887611502E-2</v>
      </c>
      <c r="AW851" s="17">
        <v>0.172202875688684</v>
      </c>
      <c r="AX851" s="17">
        <v>0.1513642031213</v>
      </c>
      <c r="AY851" s="17"/>
      <c r="AZ851" s="17">
        <v>0.118927588798515</v>
      </c>
      <c r="BA851" s="17">
        <v>0.11176034004935501</v>
      </c>
      <c r="BB851" s="17">
        <v>0.11817665577523601</v>
      </c>
      <c r="BC851" s="17">
        <v>3.3684468966424498E-2</v>
      </c>
      <c r="BD851" s="17">
        <v>8.4498785325349296E-2</v>
      </c>
      <c r="BE851" s="17"/>
      <c r="BF851" s="17">
        <v>9.1205230928266004E-2</v>
      </c>
      <c r="BG851" s="17">
        <v>8.7407457312764197E-2</v>
      </c>
      <c r="BH851" s="17">
        <v>9.3135880922417202E-2</v>
      </c>
      <c r="BI851" s="17">
        <v>0.12978935667421099</v>
      </c>
      <c r="BJ851" s="17"/>
      <c r="BK851" s="17">
        <v>0.134133172364446</v>
      </c>
      <c r="BL851" s="17">
        <v>3.9036931761122301E-2</v>
      </c>
      <c r="BM851" s="17">
        <v>9.7738922063512798E-2</v>
      </c>
      <c r="BN851" s="17">
        <v>8.8529280025196194E-2</v>
      </c>
      <c r="BO851" s="17">
        <v>0.22103319121371801</v>
      </c>
      <c r="BP851" s="17"/>
      <c r="BQ851" s="17">
        <v>9.4378708523235405E-2</v>
      </c>
      <c r="BR851" s="17">
        <v>9.8625909826524902E-2</v>
      </c>
      <c r="BS851" s="17"/>
      <c r="BT851" s="17">
        <v>7.2667578396991103E-2</v>
      </c>
      <c r="BU851" s="17">
        <v>0.104907224174954</v>
      </c>
      <c r="BV851" s="17">
        <v>0.101498571413636</v>
      </c>
      <c r="BW851" s="17">
        <v>0.139430942176659</v>
      </c>
      <c r="BX851" s="17">
        <v>0.10529365342236</v>
      </c>
      <c r="BY851" s="17">
        <v>8.2384250981676205E-2</v>
      </c>
    </row>
    <row r="852" spans="2:77" x14ac:dyDescent="0.35">
      <c r="B852" t="s">
        <v>401</v>
      </c>
      <c r="C852" s="17">
        <v>8.7507887531405204E-2</v>
      </c>
      <c r="D852" s="17">
        <v>0.114956801287907</v>
      </c>
      <c r="E852" s="17">
        <v>6.01798450885596E-2</v>
      </c>
      <c r="F852" s="17"/>
      <c r="G852" s="17">
        <v>9.8946607338144907E-2</v>
      </c>
      <c r="H852" s="17">
        <v>0.128231773917552</v>
      </c>
      <c r="I852" s="17">
        <v>9.7747911790817099E-2</v>
      </c>
      <c r="J852" s="17">
        <v>7.1377087538326098E-2</v>
      </c>
      <c r="K852" s="17">
        <v>4.6155338347472701E-2</v>
      </c>
      <c r="L852" s="17">
        <v>8.1702342266166697E-2</v>
      </c>
      <c r="M852" s="17"/>
      <c r="N852" s="17">
        <v>8.9438969312050504E-2</v>
      </c>
      <c r="O852" s="17">
        <v>6.99156714824722E-2</v>
      </c>
      <c r="P852" s="17">
        <v>9.2583533646749205E-2</v>
      </c>
      <c r="Q852" s="17">
        <v>0.101544250917546</v>
      </c>
      <c r="R852" s="17"/>
      <c r="S852" s="17">
        <v>0.130817769290754</v>
      </c>
      <c r="T852" s="17">
        <v>0.11463904877544299</v>
      </c>
      <c r="U852" s="17">
        <v>5.4630580920063898E-2</v>
      </c>
      <c r="V852" s="17">
        <v>0.12313840545314</v>
      </c>
      <c r="W852" s="17">
        <v>0.10325333462800899</v>
      </c>
      <c r="X852" s="17">
        <v>8.2831164581880196E-2</v>
      </c>
      <c r="Y852" s="17">
        <v>3.5565586725719099E-2</v>
      </c>
      <c r="Z852" s="17">
        <v>0.101783748917881</v>
      </c>
      <c r="AA852" s="17">
        <v>9.0455406394039095E-2</v>
      </c>
      <c r="AB852" s="17">
        <v>3.15103883092775E-2</v>
      </c>
      <c r="AC852" s="17">
        <v>3.8198551110715198E-2</v>
      </c>
      <c r="AD852" s="17">
        <v>3.3417664446232502E-2</v>
      </c>
      <c r="AE852" s="17"/>
      <c r="AF852" s="17">
        <v>7.6135895197992895E-2</v>
      </c>
      <c r="AG852" s="17">
        <v>9.4989649039094806E-2</v>
      </c>
      <c r="AH852" s="17">
        <v>8.2698019392449196E-2</v>
      </c>
      <c r="AI852" s="17"/>
      <c r="AJ852" s="17">
        <v>7.7014759404263597E-2</v>
      </c>
      <c r="AK852" s="17">
        <v>0.101993163430997</v>
      </c>
      <c r="AL852" s="17">
        <v>0.106216775715053</v>
      </c>
      <c r="AM852" s="17">
        <v>0.174882087262971</v>
      </c>
      <c r="AN852" s="17">
        <v>6.4807719631422497E-2</v>
      </c>
      <c r="AO852" s="17"/>
      <c r="AP852" s="17">
        <v>9.7646229130252393E-2</v>
      </c>
      <c r="AQ852" s="17">
        <v>8.57072045663341E-2</v>
      </c>
      <c r="AR852" s="17">
        <v>0.14414294871012401</v>
      </c>
      <c r="AS852" s="17"/>
      <c r="AT852" s="17">
        <v>9.4524311602334196E-2</v>
      </c>
      <c r="AU852" s="17">
        <v>8.7424443797251797E-2</v>
      </c>
      <c r="AV852" s="17">
        <v>6.9705631659055398E-2</v>
      </c>
      <c r="AW852" s="17">
        <v>0.102224129910504</v>
      </c>
      <c r="AX852" s="17">
        <v>0.249258666620219</v>
      </c>
      <c r="AY852" s="17"/>
      <c r="AZ852" s="17">
        <v>9.69687792676905E-2</v>
      </c>
      <c r="BA852" s="17">
        <v>8.1160915710845896E-2</v>
      </c>
      <c r="BB852" s="17">
        <v>0.113172086990632</v>
      </c>
      <c r="BC852" s="17">
        <v>9.0533244039025296E-2</v>
      </c>
      <c r="BD852" s="17">
        <v>5.1110461949124997E-2</v>
      </c>
      <c r="BE852" s="17"/>
      <c r="BF852" s="17">
        <v>8.9442244438638505E-2</v>
      </c>
      <c r="BG852" s="17">
        <v>0.103294154249682</v>
      </c>
      <c r="BH852" s="17">
        <v>7.8546431673494496E-2</v>
      </c>
      <c r="BI852" s="17">
        <v>7.0460879302089996E-2</v>
      </c>
      <c r="BJ852" s="17"/>
      <c r="BK852" s="17">
        <v>7.7696148505364604E-2</v>
      </c>
      <c r="BL852" s="17">
        <v>7.4979208840015701E-2</v>
      </c>
      <c r="BM852" s="17">
        <v>7.1715822371595697E-2</v>
      </c>
      <c r="BN852" s="17">
        <v>9.2319784816448897E-2</v>
      </c>
      <c r="BO852" s="17">
        <v>0.16921574378780799</v>
      </c>
      <c r="BP852" s="17"/>
      <c r="BQ852" s="17">
        <v>8.5364952032088895E-2</v>
      </c>
      <c r="BR852" s="17">
        <v>9.04036729054008E-2</v>
      </c>
      <c r="BS852" s="17"/>
      <c r="BT852" s="17">
        <v>7.9233367494887005E-2</v>
      </c>
      <c r="BU852" s="17">
        <v>8.3075882408023993E-2</v>
      </c>
      <c r="BV852" s="17">
        <v>8.3183507009836996E-2</v>
      </c>
      <c r="BW852" s="17">
        <v>0.120567108605192</v>
      </c>
      <c r="BX852" s="17">
        <v>0.102748654728813</v>
      </c>
      <c r="BY852" s="17">
        <v>2.3408555327925799E-2</v>
      </c>
    </row>
    <row r="853" spans="2:77" x14ac:dyDescent="0.35">
      <c r="B853" t="s">
        <v>170</v>
      </c>
      <c r="C853" s="17">
        <v>0.26040254693354098</v>
      </c>
      <c r="D853" s="17">
        <v>0.26558914057736799</v>
      </c>
      <c r="E853" s="17">
        <v>0.25672605139564397</v>
      </c>
      <c r="F853" s="17"/>
      <c r="G853" s="17">
        <v>0.17484898868202001</v>
      </c>
      <c r="H853" s="17">
        <v>0.17815336915850899</v>
      </c>
      <c r="I853" s="17">
        <v>0.229035599483357</v>
      </c>
      <c r="J853" s="17">
        <v>0.28300642063848902</v>
      </c>
      <c r="K853" s="17">
        <v>0.33511975412569001</v>
      </c>
      <c r="L853" s="17">
        <v>0.33668517700182299</v>
      </c>
      <c r="M853" s="17"/>
      <c r="N853" s="17">
        <v>0.24595931845473101</v>
      </c>
      <c r="O853" s="17">
        <v>0.25333746654686001</v>
      </c>
      <c r="P853" s="17">
        <v>0.25951834326930201</v>
      </c>
      <c r="Q853" s="17">
        <v>0.29080058675106901</v>
      </c>
      <c r="R853" s="17"/>
      <c r="S853" s="17">
        <v>0.21981270695348801</v>
      </c>
      <c r="T853" s="17">
        <v>0.24510473879904601</v>
      </c>
      <c r="U853" s="17">
        <v>0.36224044287851498</v>
      </c>
      <c r="V853" s="17">
        <v>0.26554683308784599</v>
      </c>
      <c r="W853" s="17">
        <v>0.235828163958783</v>
      </c>
      <c r="X853" s="17">
        <v>0.23663852521425</v>
      </c>
      <c r="Y853" s="17">
        <v>0.26732710175362101</v>
      </c>
      <c r="Z853" s="17">
        <v>0.223888943971947</v>
      </c>
      <c r="AA853" s="17">
        <v>0.246469406673509</v>
      </c>
      <c r="AB853" s="17">
        <v>0.31752522148284601</v>
      </c>
      <c r="AC853" s="17">
        <v>0.2798217611048</v>
      </c>
      <c r="AD853" s="17">
        <v>0.28550152539125401</v>
      </c>
      <c r="AE853" s="17"/>
      <c r="AF853" s="17">
        <v>0.31825482862697502</v>
      </c>
      <c r="AG853" s="17">
        <v>0.229759592200591</v>
      </c>
      <c r="AH853" s="17">
        <v>0.25115000160616202</v>
      </c>
      <c r="AI853" s="17"/>
      <c r="AJ853" s="17">
        <v>0.26547841390334098</v>
      </c>
      <c r="AK853" s="17">
        <v>0.234184287390482</v>
      </c>
      <c r="AL853" s="17">
        <v>0.182633360524112</v>
      </c>
      <c r="AM853" s="17">
        <v>0.51569351055549795</v>
      </c>
      <c r="AN853" s="17">
        <v>0.33101608951370998</v>
      </c>
      <c r="AO853" s="17"/>
      <c r="AP853" s="17">
        <v>0.25271030642004899</v>
      </c>
      <c r="AQ853" s="17">
        <v>0.24075319047559299</v>
      </c>
      <c r="AR853" s="17">
        <v>0.196151204089034</v>
      </c>
      <c r="AS853" s="17"/>
      <c r="AT853" s="17">
        <v>0.28621141320037302</v>
      </c>
      <c r="AU853" s="17">
        <v>0.21898649117567601</v>
      </c>
      <c r="AV853" s="17">
        <v>0.25520152810472602</v>
      </c>
      <c r="AW853" s="17">
        <v>0.241083158926507</v>
      </c>
      <c r="AX853" s="17">
        <v>0.199484790407391</v>
      </c>
      <c r="AY853" s="17"/>
      <c r="AZ853" s="17">
        <v>0.21891982595287701</v>
      </c>
      <c r="BA853" s="17">
        <v>0.21080313661101899</v>
      </c>
      <c r="BB853" s="17">
        <v>0.20650525461358499</v>
      </c>
      <c r="BC853" s="17">
        <v>0.356755632767361</v>
      </c>
      <c r="BD853" s="17">
        <v>0.32465199245542498</v>
      </c>
      <c r="BE853" s="17"/>
      <c r="BF853" s="17">
        <v>0.25092601372235401</v>
      </c>
      <c r="BG853" s="17">
        <v>0.26606755625358702</v>
      </c>
      <c r="BH853" s="17">
        <v>0.22381761258647401</v>
      </c>
      <c r="BI853" s="17">
        <v>0.25470063243251501</v>
      </c>
      <c r="BJ853" s="17"/>
      <c r="BK853" s="17">
        <v>0.27110527265185302</v>
      </c>
      <c r="BL853" s="17">
        <v>0.35089391536330899</v>
      </c>
      <c r="BM853" s="17">
        <v>0.24083349735057299</v>
      </c>
      <c r="BN853" s="17">
        <v>0.240482529661493</v>
      </c>
      <c r="BO853" s="17">
        <v>0.25890499491297098</v>
      </c>
      <c r="BP853" s="17"/>
      <c r="BQ853" s="17">
        <v>0.273775441355119</v>
      </c>
      <c r="BR853" s="17">
        <v>0.242331526090242</v>
      </c>
      <c r="BS853" s="17"/>
      <c r="BT853" s="17">
        <v>0.30080258570403101</v>
      </c>
      <c r="BU853" s="17">
        <v>0.24284293533571399</v>
      </c>
      <c r="BV853" s="17">
        <v>0.21144296527661999</v>
      </c>
      <c r="BW853" s="17">
        <v>0.28980436582591002</v>
      </c>
      <c r="BX853" s="17">
        <v>0.18812181791955501</v>
      </c>
      <c r="BY853" s="17">
        <v>0.29867942661390201</v>
      </c>
    </row>
    <row r="854" spans="2:77" x14ac:dyDescent="0.35">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row>
    <row r="855" spans="2:77" x14ac:dyDescent="0.35">
      <c r="B855" s="6" t="s">
        <v>405</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row>
    <row r="856" spans="2:77" x14ac:dyDescent="0.35">
      <c r="B856" s="24" t="s">
        <v>94</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row>
    <row r="857" spans="2:77" x14ac:dyDescent="0.35">
      <c r="B857" t="s">
        <v>397</v>
      </c>
      <c r="C857" s="17">
        <v>0.49625419997522102</v>
      </c>
      <c r="D857" s="17">
        <v>0.51516434468018302</v>
      </c>
      <c r="E857" s="17">
        <v>0.47433438289875401</v>
      </c>
      <c r="F857" s="17"/>
      <c r="G857" s="17">
        <v>0.48180401797470002</v>
      </c>
      <c r="H857" s="17">
        <v>0.46616633713217198</v>
      </c>
      <c r="I857" s="17">
        <v>0.47325628608880699</v>
      </c>
      <c r="J857" s="17">
        <v>0.45876383676447302</v>
      </c>
      <c r="K857" s="17">
        <v>0.50420187570241104</v>
      </c>
      <c r="L857" s="17">
        <v>0.56565926773750397</v>
      </c>
      <c r="M857" s="17"/>
      <c r="N857" s="17">
        <v>0.51508817623408198</v>
      </c>
      <c r="O857" s="17">
        <v>0.50058605523837696</v>
      </c>
      <c r="P857" s="17">
        <v>0.47099043671628799</v>
      </c>
      <c r="Q857" s="17">
        <v>0.496893148846549</v>
      </c>
      <c r="R857" s="17"/>
      <c r="S857" s="17">
        <v>0.52269071895127495</v>
      </c>
      <c r="T857" s="17">
        <v>0.48225473942562702</v>
      </c>
      <c r="U857" s="17">
        <v>0.43047903730540399</v>
      </c>
      <c r="V857" s="17">
        <v>0.46924288126423302</v>
      </c>
      <c r="W857" s="17">
        <v>0.53684683518970799</v>
      </c>
      <c r="X857" s="17">
        <v>0.37322190580736497</v>
      </c>
      <c r="Y857" s="17">
        <v>0.47193241241843897</v>
      </c>
      <c r="Z857" s="17">
        <v>0.44156271720675799</v>
      </c>
      <c r="AA857" s="17">
        <v>0.54023120998483898</v>
      </c>
      <c r="AB857" s="17">
        <v>0.56289238737688296</v>
      </c>
      <c r="AC857" s="17">
        <v>0.59721330040638398</v>
      </c>
      <c r="AD857" s="17">
        <v>0.60275814389739002</v>
      </c>
      <c r="AE857" s="17"/>
      <c r="AF857" s="17">
        <v>0.43981045180689698</v>
      </c>
      <c r="AG857" s="17">
        <v>0.55948279758609298</v>
      </c>
      <c r="AH857" s="17">
        <v>0.46920743768138001</v>
      </c>
      <c r="AI857" s="17"/>
      <c r="AJ857" s="17">
        <v>0.39422471148037502</v>
      </c>
      <c r="AK857" s="17">
        <v>0.58867438369868197</v>
      </c>
      <c r="AL857" s="17">
        <v>0.60648286166552301</v>
      </c>
      <c r="AM857" s="17">
        <v>0.47678177706277403</v>
      </c>
      <c r="AN857" s="17">
        <v>0.43959926915897701</v>
      </c>
      <c r="AO857" s="17"/>
      <c r="AP857" s="17">
        <v>0.34308420553406999</v>
      </c>
      <c r="AQ857" s="17">
        <v>0.60203996165099305</v>
      </c>
      <c r="AR857" s="17">
        <v>0.56411881497911198</v>
      </c>
      <c r="AS857" s="17"/>
      <c r="AT857" s="17">
        <v>0.47561627559813202</v>
      </c>
      <c r="AU857" s="17">
        <v>0.51743266803699095</v>
      </c>
      <c r="AV857" s="17">
        <v>0.49888238644014499</v>
      </c>
      <c r="AW857" s="17">
        <v>0.54083988490535295</v>
      </c>
      <c r="AX857" s="17">
        <v>0.53718506455068304</v>
      </c>
      <c r="AY857" s="17"/>
      <c r="AZ857" s="17">
        <v>0.48484342884519699</v>
      </c>
      <c r="BA857" s="17">
        <v>0.42210849900435499</v>
      </c>
      <c r="BB857" s="17">
        <v>0.53811693048484299</v>
      </c>
      <c r="BC857" s="17">
        <v>0.55032025287401198</v>
      </c>
      <c r="BD857" s="17">
        <v>0.53372419123162895</v>
      </c>
      <c r="BE857" s="17"/>
      <c r="BF857" s="17">
        <v>0.53593093302112105</v>
      </c>
      <c r="BG857" s="17">
        <v>0.48238077204896801</v>
      </c>
      <c r="BH857" s="17">
        <v>0.50271609036709297</v>
      </c>
      <c r="BI857" s="17">
        <v>0.51143899242548596</v>
      </c>
      <c r="BJ857" s="17"/>
      <c r="BK857" s="17">
        <v>0.55427347163723895</v>
      </c>
      <c r="BL857" s="17">
        <v>0.50336809525845405</v>
      </c>
      <c r="BM857" s="17">
        <v>0.50010899346917603</v>
      </c>
      <c r="BN857" s="17">
        <v>0.49752967373610801</v>
      </c>
      <c r="BO857" s="17">
        <v>0.42939602930338999</v>
      </c>
      <c r="BP857" s="17"/>
      <c r="BQ857" s="17">
        <v>0.47298752839848501</v>
      </c>
      <c r="BR857" s="17">
        <v>0.52799801963554005</v>
      </c>
      <c r="BS857" s="17"/>
      <c r="BT857" s="17">
        <v>0.50718132405898797</v>
      </c>
      <c r="BU857" s="17">
        <v>0.51463888351864795</v>
      </c>
      <c r="BV857" s="17">
        <v>0.45448917350610002</v>
      </c>
      <c r="BW857" s="17">
        <v>0.483916267127947</v>
      </c>
      <c r="BX857" s="17">
        <v>0.48026200153221899</v>
      </c>
      <c r="BY857" s="17">
        <v>0.39470748763943903</v>
      </c>
    </row>
    <row r="858" spans="2:77" x14ac:dyDescent="0.35">
      <c r="B858" t="s">
        <v>398</v>
      </c>
      <c r="C858" s="17">
        <v>0.2918536724961</v>
      </c>
      <c r="D858" s="17">
        <v>0.31719546182255198</v>
      </c>
      <c r="E858" s="17">
        <v>0.26631057103799499</v>
      </c>
      <c r="F858" s="17"/>
      <c r="G858" s="17">
        <v>0.28233890834395697</v>
      </c>
      <c r="H858" s="17">
        <v>0.231591826825953</v>
      </c>
      <c r="I858" s="17">
        <v>0.36401027125362401</v>
      </c>
      <c r="J858" s="17">
        <v>0.33869353222684301</v>
      </c>
      <c r="K858" s="17">
        <v>0.28604310029671598</v>
      </c>
      <c r="L858" s="17">
        <v>0.26227883020471998</v>
      </c>
      <c r="M858" s="17"/>
      <c r="N858" s="17">
        <v>0.34472892977872299</v>
      </c>
      <c r="O858" s="17">
        <v>0.29744794989738399</v>
      </c>
      <c r="P858" s="17">
        <v>0.299023903656158</v>
      </c>
      <c r="Q858" s="17">
        <v>0.232342100386185</v>
      </c>
      <c r="R858" s="17"/>
      <c r="S858" s="17">
        <v>0.310215877891939</v>
      </c>
      <c r="T858" s="17">
        <v>0.32776249408671199</v>
      </c>
      <c r="U858" s="17">
        <v>0.22090282320589599</v>
      </c>
      <c r="V858" s="17">
        <v>0.28860767755015698</v>
      </c>
      <c r="W858" s="17">
        <v>0.34272989110134</v>
      </c>
      <c r="X858" s="17">
        <v>0.294288682245127</v>
      </c>
      <c r="Y858" s="17">
        <v>0.23021193670081599</v>
      </c>
      <c r="Z858" s="17">
        <v>0.30316487410123599</v>
      </c>
      <c r="AA858" s="17">
        <v>0.30095666001677401</v>
      </c>
      <c r="AB858" s="17">
        <v>0.26526458476654202</v>
      </c>
      <c r="AC858" s="17">
        <v>0.30823591369312497</v>
      </c>
      <c r="AD858" s="17">
        <v>0.31045447947677501</v>
      </c>
      <c r="AE858" s="17"/>
      <c r="AF858" s="17">
        <v>0.26789485258609502</v>
      </c>
      <c r="AG858" s="17">
        <v>0.31869608046311199</v>
      </c>
      <c r="AH858" s="17">
        <v>0.25573754731099002</v>
      </c>
      <c r="AI858" s="17"/>
      <c r="AJ858" s="17">
        <v>0.2226532686678</v>
      </c>
      <c r="AK858" s="17">
        <v>0.37476553609075602</v>
      </c>
      <c r="AL858" s="17">
        <v>0.395987735150095</v>
      </c>
      <c r="AM858" s="17">
        <v>0.17031469792926601</v>
      </c>
      <c r="AN858" s="17">
        <v>0.241715126236002</v>
      </c>
      <c r="AO858" s="17"/>
      <c r="AP858" s="17">
        <v>0.207082790447461</v>
      </c>
      <c r="AQ858" s="17">
        <v>0.35784770512127601</v>
      </c>
      <c r="AR858" s="17">
        <v>0.32553548378589803</v>
      </c>
      <c r="AS858" s="17"/>
      <c r="AT858" s="17">
        <v>0.28023982214798698</v>
      </c>
      <c r="AU858" s="17">
        <v>0.290769475806825</v>
      </c>
      <c r="AV858" s="17">
        <v>0.29636908644336202</v>
      </c>
      <c r="AW858" s="17">
        <v>0.305872729612989</v>
      </c>
      <c r="AX858" s="17">
        <v>0.55967200267560602</v>
      </c>
      <c r="AY858" s="17"/>
      <c r="AZ858" s="17">
        <v>0.30407093167532301</v>
      </c>
      <c r="BA858" s="17">
        <v>0.30255032978515001</v>
      </c>
      <c r="BB858" s="17">
        <v>0.19738901671244399</v>
      </c>
      <c r="BC858" s="17">
        <v>0.26697655094344702</v>
      </c>
      <c r="BD858" s="17">
        <v>0.31434093483021103</v>
      </c>
      <c r="BE858" s="17"/>
      <c r="BF858" s="17">
        <v>0.31254700443271499</v>
      </c>
      <c r="BG858" s="17">
        <v>0.28519306081971602</v>
      </c>
      <c r="BH858" s="17">
        <v>0.273801130298161</v>
      </c>
      <c r="BI858" s="17">
        <v>0.33962739681727</v>
      </c>
      <c r="BJ858" s="17"/>
      <c r="BK858" s="17">
        <v>0.34181117177376902</v>
      </c>
      <c r="BL858" s="17">
        <v>0.26651789372917201</v>
      </c>
      <c r="BM858" s="17">
        <v>0.31132907977600599</v>
      </c>
      <c r="BN858" s="17">
        <v>0.28534399043637498</v>
      </c>
      <c r="BO858" s="17">
        <v>0.25809310414584002</v>
      </c>
      <c r="BP858" s="17"/>
      <c r="BQ858" s="17">
        <v>0.28825209672319901</v>
      </c>
      <c r="BR858" s="17">
        <v>0.29676747254054903</v>
      </c>
      <c r="BS858" s="17"/>
      <c r="BT858" s="17">
        <v>0.26867838582442599</v>
      </c>
      <c r="BU858" s="17">
        <v>0.34283619679098798</v>
      </c>
      <c r="BV858" s="17">
        <v>0.290029894141761</v>
      </c>
      <c r="BW858" s="17">
        <v>0.27080311756748698</v>
      </c>
      <c r="BX858" s="17">
        <v>0.29742649792035403</v>
      </c>
      <c r="BY858" s="17">
        <v>0.186561848236133</v>
      </c>
    </row>
    <row r="859" spans="2:77" x14ac:dyDescent="0.35">
      <c r="B859" t="s">
        <v>399</v>
      </c>
      <c r="C859" s="17">
        <v>0.24201959178447399</v>
      </c>
      <c r="D859" s="17">
        <v>0.25846910229317199</v>
      </c>
      <c r="E859" s="17">
        <v>0.2212383212847</v>
      </c>
      <c r="F859" s="17"/>
      <c r="G859" s="17">
        <v>0.45252360813837</v>
      </c>
      <c r="H859" s="17">
        <v>0.27686037300379401</v>
      </c>
      <c r="I859" s="17">
        <v>0.272689944955256</v>
      </c>
      <c r="J859" s="17">
        <v>0.24831818453568899</v>
      </c>
      <c r="K859" s="17">
        <v>0.148038967836746</v>
      </c>
      <c r="L859" s="17">
        <v>9.9837023253881704E-2</v>
      </c>
      <c r="M859" s="17"/>
      <c r="N859" s="17">
        <v>0.28909630833963901</v>
      </c>
      <c r="O859" s="17">
        <v>0.25100509704007001</v>
      </c>
      <c r="P859" s="17">
        <v>0.25409056452336498</v>
      </c>
      <c r="Q859" s="17">
        <v>0.17743101814735701</v>
      </c>
      <c r="R859" s="17"/>
      <c r="S859" s="17">
        <v>0.29748754668248301</v>
      </c>
      <c r="T859" s="17">
        <v>0.18327174023377099</v>
      </c>
      <c r="U859" s="17">
        <v>0.18858065668049001</v>
      </c>
      <c r="V859" s="17">
        <v>0.24001825090380499</v>
      </c>
      <c r="W859" s="17">
        <v>0.22903841013708301</v>
      </c>
      <c r="X859" s="17">
        <v>0.23503086107760399</v>
      </c>
      <c r="Y859" s="17">
        <v>0.202863321415167</v>
      </c>
      <c r="Z859" s="17">
        <v>0.23958156828872099</v>
      </c>
      <c r="AA859" s="17">
        <v>0.225698130617659</v>
      </c>
      <c r="AB859" s="17">
        <v>0.27870678402549598</v>
      </c>
      <c r="AC859" s="17">
        <v>0.32746118351030601</v>
      </c>
      <c r="AD859" s="17">
        <v>0.37695049964597899</v>
      </c>
      <c r="AE859" s="17"/>
      <c r="AF859" s="17">
        <v>0.13864756691019101</v>
      </c>
      <c r="AG859" s="17">
        <v>0.27680093470314399</v>
      </c>
      <c r="AH859" s="17">
        <v>0.27706448436620901</v>
      </c>
      <c r="AI859" s="17"/>
      <c r="AJ859" s="17">
        <v>0.14122753852176101</v>
      </c>
      <c r="AK859" s="17">
        <v>0.298062558426548</v>
      </c>
      <c r="AL859" s="17">
        <v>0.30046472517316303</v>
      </c>
      <c r="AM859" s="17">
        <v>0.190845386130571</v>
      </c>
      <c r="AN859" s="17">
        <v>0.26067591319441302</v>
      </c>
      <c r="AO859" s="17"/>
      <c r="AP859" s="17">
        <v>0.18031189814905299</v>
      </c>
      <c r="AQ859" s="17">
        <v>0.27655248917223302</v>
      </c>
      <c r="AR859" s="17">
        <v>0.39158983035450401</v>
      </c>
      <c r="AS859" s="17"/>
      <c r="AT859" s="17">
        <v>0.16797049765137301</v>
      </c>
      <c r="AU859" s="17">
        <v>0.26156071698952199</v>
      </c>
      <c r="AV859" s="17">
        <v>0.28837709731446498</v>
      </c>
      <c r="AW859" s="17">
        <v>0.322486073158817</v>
      </c>
      <c r="AX859" s="17">
        <v>0.45421749469125999</v>
      </c>
      <c r="AY859" s="17"/>
      <c r="AZ859" s="17">
        <v>0.26730892892226998</v>
      </c>
      <c r="BA859" s="17">
        <v>0.30607069704051598</v>
      </c>
      <c r="BB859" s="17">
        <v>0.46026406929342301</v>
      </c>
      <c r="BC859" s="17">
        <v>0.103405028205227</v>
      </c>
      <c r="BD859" s="17">
        <v>0.21499036115356099</v>
      </c>
      <c r="BE859" s="17"/>
      <c r="BF859" s="17">
        <v>0.20745882141899399</v>
      </c>
      <c r="BG859" s="17">
        <v>0.23837212109800701</v>
      </c>
      <c r="BH859" s="17">
        <v>0.233235133038973</v>
      </c>
      <c r="BI859" s="17">
        <v>0.294063581091704</v>
      </c>
      <c r="BJ859" s="17"/>
      <c r="BK859" s="17">
        <v>0.32956746858631902</v>
      </c>
      <c r="BL859" s="17">
        <v>0.24878922438088699</v>
      </c>
      <c r="BM859" s="17">
        <v>0.21209491438463099</v>
      </c>
      <c r="BN859" s="17">
        <v>0.26687909097064899</v>
      </c>
      <c r="BO859" s="17">
        <v>0.221217785510054</v>
      </c>
      <c r="BP859" s="17"/>
      <c r="BQ859" s="17">
        <v>0.215293846738498</v>
      </c>
      <c r="BR859" s="17">
        <v>0.27848278886142103</v>
      </c>
      <c r="BS859" s="17"/>
      <c r="BT859" s="17">
        <v>0.162545638156573</v>
      </c>
      <c r="BU859" s="17">
        <v>0.28795700102039301</v>
      </c>
      <c r="BV859" s="17">
        <v>0.248478603253587</v>
      </c>
      <c r="BW859" s="17">
        <v>0.229260411372497</v>
      </c>
      <c r="BX859" s="17">
        <v>0.31512865521883998</v>
      </c>
      <c r="BY859" s="17">
        <v>0.37996366122515701</v>
      </c>
    </row>
    <row r="860" spans="2:77" x14ac:dyDescent="0.35">
      <c r="B860" t="s">
        <v>400</v>
      </c>
      <c r="C860" s="17">
        <v>0.13961222186387201</v>
      </c>
      <c r="D860" s="17">
        <v>0.164835431375674</v>
      </c>
      <c r="E860" s="17">
        <v>0.11580772686859001</v>
      </c>
      <c r="F860" s="17"/>
      <c r="G860" s="17">
        <v>0.1954746507274</v>
      </c>
      <c r="H860" s="17">
        <v>0.17156531053763099</v>
      </c>
      <c r="I860" s="17">
        <v>0.12218343998910799</v>
      </c>
      <c r="J860" s="17">
        <v>0.14061969862184701</v>
      </c>
      <c r="K860" s="17">
        <v>8.1931852111975401E-2</v>
      </c>
      <c r="L860" s="17">
        <v>0.12425802833671699</v>
      </c>
      <c r="M860" s="17"/>
      <c r="N860" s="17">
        <v>0.169669818773686</v>
      </c>
      <c r="O860" s="17">
        <v>0.14401868345305899</v>
      </c>
      <c r="P860" s="17">
        <v>9.9047043686583E-2</v>
      </c>
      <c r="Q860" s="17">
        <v>0.138918231303226</v>
      </c>
      <c r="R860" s="17"/>
      <c r="S860" s="17">
        <v>0.19592911387940001</v>
      </c>
      <c r="T860" s="17">
        <v>0.115763185683945</v>
      </c>
      <c r="U860" s="17">
        <v>0.13845126631882301</v>
      </c>
      <c r="V860" s="17">
        <v>0.10963383431396199</v>
      </c>
      <c r="W860" s="17">
        <v>0.16593537849700701</v>
      </c>
      <c r="X860" s="17">
        <v>0.14101012801486701</v>
      </c>
      <c r="Y860" s="17">
        <v>0.12636110920760299</v>
      </c>
      <c r="Z860" s="17">
        <v>0.162361383918942</v>
      </c>
      <c r="AA860" s="17">
        <v>0.117785728879721</v>
      </c>
      <c r="AB860" s="17">
        <v>0.136882527492133</v>
      </c>
      <c r="AC860" s="17">
        <v>0.12533853793981001</v>
      </c>
      <c r="AD860" s="17">
        <v>0.13940942786108301</v>
      </c>
      <c r="AE860" s="17"/>
      <c r="AF860" s="17">
        <v>9.2129349517118098E-2</v>
      </c>
      <c r="AG860" s="17">
        <v>0.16604568442206299</v>
      </c>
      <c r="AH860" s="17">
        <v>0.133368359294466</v>
      </c>
      <c r="AI860" s="17"/>
      <c r="AJ860" s="17">
        <v>0.119864044129289</v>
      </c>
      <c r="AK860" s="17">
        <v>0.186234504123197</v>
      </c>
      <c r="AL860" s="17">
        <v>9.8960630545055994E-2</v>
      </c>
      <c r="AM860" s="17">
        <v>4.1071519900421898E-2</v>
      </c>
      <c r="AN860" s="17">
        <v>0.11849426626210301</v>
      </c>
      <c r="AO860" s="17"/>
      <c r="AP860" s="17">
        <v>0.115007619123399</v>
      </c>
      <c r="AQ860" s="17">
        <v>0.193959729375388</v>
      </c>
      <c r="AR860" s="17">
        <v>9.8641828187075301E-2</v>
      </c>
      <c r="AS860" s="17"/>
      <c r="AT860" s="17">
        <v>0.120525218871245</v>
      </c>
      <c r="AU860" s="17">
        <v>0.150835427865079</v>
      </c>
      <c r="AV860" s="17">
        <v>0.14846213945218401</v>
      </c>
      <c r="AW860" s="17">
        <v>0.15077068695599299</v>
      </c>
      <c r="AX860" s="17">
        <v>0.15658869735428799</v>
      </c>
      <c r="AY860" s="17"/>
      <c r="AZ860" s="17">
        <v>0.144142563198703</v>
      </c>
      <c r="BA860" s="17">
        <v>0.14431563526697599</v>
      </c>
      <c r="BB860" s="17">
        <v>0.248051721419633</v>
      </c>
      <c r="BC860" s="17">
        <v>0.119249766751921</v>
      </c>
      <c r="BD860" s="17">
        <v>0.114211627013074</v>
      </c>
      <c r="BE860" s="17"/>
      <c r="BF860" s="17">
        <v>0.13665241786544399</v>
      </c>
      <c r="BG860" s="17">
        <v>0.14675400631479199</v>
      </c>
      <c r="BH860" s="17">
        <v>0.122292580915045</v>
      </c>
      <c r="BI860" s="17">
        <v>0.15635371953994001</v>
      </c>
      <c r="BJ860" s="17"/>
      <c r="BK860" s="17">
        <v>0.18077139690835201</v>
      </c>
      <c r="BL860" s="17">
        <v>0.13663041267856399</v>
      </c>
      <c r="BM860" s="17">
        <v>0.14606900462625999</v>
      </c>
      <c r="BN860" s="17">
        <v>0.118717248514334</v>
      </c>
      <c r="BO860" s="17">
        <v>0.19434959432559901</v>
      </c>
      <c r="BP860" s="17"/>
      <c r="BQ860" s="17">
        <v>0.123141586697449</v>
      </c>
      <c r="BR860" s="17">
        <v>0.162083887855694</v>
      </c>
      <c r="BS860" s="17"/>
      <c r="BT860" s="17">
        <v>0.13038777980767699</v>
      </c>
      <c r="BU860" s="17">
        <v>0.12930734997184601</v>
      </c>
      <c r="BV860" s="17">
        <v>0.122688851084806</v>
      </c>
      <c r="BW860" s="17">
        <v>0.182487327596314</v>
      </c>
      <c r="BX860" s="17">
        <v>0.13778012776846299</v>
      </c>
      <c r="BY860" s="17">
        <v>0.26988533427029898</v>
      </c>
    </row>
    <row r="861" spans="2:77" x14ac:dyDescent="0.35">
      <c r="B861" t="s">
        <v>92</v>
      </c>
      <c r="C861" s="17">
        <v>0.125461435163672</v>
      </c>
      <c r="D861" s="17">
        <v>9.45169814652317E-2</v>
      </c>
      <c r="E861" s="17">
        <v>0.15500170034758201</v>
      </c>
      <c r="F861" s="17"/>
      <c r="G861" s="17">
        <v>8.9252620928049906E-2</v>
      </c>
      <c r="H861" s="17">
        <v>0.13270579521450099</v>
      </c>
      <c r="I861" s="17">
        <v>0.12662142984772401</v>
      </c>
      <c r="J861" s="17">
        <v>0.128886820211986</v>
      </c>
      <c r="K861" s="17">
        <v>0.14927000160911599</v>
      </c>
      <c r="L861" s="17">
        <v>0.12782120984318701</v>
      </c>
      <c r="M861" s="17"/>
      <c r="N861" s="17">
        <v>8.1538662945945597E-2</v>
      </c>
      <c r="O861" s="17">
        <v>0.13355424104896799</v>
      </c>
      <c r="P861" s="17">
        <v>0.117915059320534</v>
      </c>
      <c r="Q861" s="17">
        <v>0.165991074992349</v>
      </c>
      <c r="R861" s="17"/>
      <c r="S861" s="17">
        <v>7.2680904648750502E-2</v>
      </c>
      <c r="T861" s="17">
        <v>0.103983992486708</v>
      </c>
      <c r="U861" s="17">
        <v>0.14877444223244299</v>
      </c>
      <c r="V861" s="17">
        <v>0.16009116593192699</v>
      </c>
      <c r="W861" s="17">
        <v>0.10954747791413</v>
      </c>
      <c r="X861" s="17">
        <v>0.11219904634908499</v>
      </c>
      <c r="Y861" s="17">
        <v>0.18637106608069301</v>
      </c>
      <c r="Z861" s="17">
        <v>0.101390545273031</v>
      </c>
      <c r="AA861" s="17">
        <v>0.11337859534181299</v>
      </c>
      <c r="AB861" s="17">
        <v>0.13802019928390399</v>
      </c>
      <c r="AC861" s="17">
        <v>0.163322665241075</v>
      </c>
      <c r="AD861" s="17">
        <v>0.15494084988378301</v>
      </c>
      <c r="AE861" s="17"/>
      <c r="AF861" s="17">
        <v>0.12791865965546101</v>
      </c>
      <c r="AG861" s="17">
        <v>0.124965476950608</v>
      </c>
      <c r="AH861" s="17">
        <v>0.13756737269343899</v>
      </c>
      <c r="AI861" s="17"/>
      <c r="AJ861" s="17">
        <v>0.115164179641476</v>
      </c>
      <c r="AK861" s="17">
        <v>0.110896188055296</v>
      </c>
      <c r="AL861" s="17">
        <v>8.8126505009238396E-2</v>
      </c>
      <c r="AM861" s="17">
        <v>0.14431521953888801</v>
      </c>
      <c r="AN861" s="17">
        <v>0.158950785607505</v>
      </c>
      <c r="AO861" s="17"/>
      <c r="AP861" s="17">
        <v>0.12037431351525001</v>
      </c>
      <c r="AQ861" s="17">
        <v>9.4938295309826795E-2</v>
      </c>
      <c r="AR861" s="17">
        <v>8.4373223434038802E-2</v>
      </c>
      <c r="AS861" s="17"/>
      <c r="AT861" s="17">
        <v>0.14920716589212499</v>
      </c>
      <c r="AU861" s="17">
        <v>0.123132831670643</v>
      </c>
      <c r="AV861" s="17">
        <v>0.10370973765157</v>
      </c>
      <c r="AW861" s="17">
        <v>8.3011979994232807E-2</v>
      </c>
      <c r="AX861" s="17">
        <v>0</v>
      </c>
      <c r="AY861" s="17"/>
      <c r="AZ861" s="17">
        <v>0.108926535139687</v>
      </c>
      <c r="BA861" s="17">
        <v>0.12756667451713599</v>
      </c>
      <c r="BB861" s="17">
        <v>0.112572222276971</v>
      </c>
      <c r="BC861" s="17">
        <v>0.131560815015241</v>
      </c>
      <c r="BD861" s="17">
        <v>0.16891960039634701</v>
      </c>
      <c r="BE861" s="17"/>
      <c r="BF861" s="17">
        <v>0.13221097885199501</v>
      </c>
      <c r="BG861" s="17">
        <v>0.130884093372344</v>
      </c>
      <c r="BH861" s="17">
        <v>9.9649494873893102E-2</v>
      </c>
      <c r="BI861" s="17">
        <v>9.7937886612538105E-2</v>
      </c>
      <c r="BJ861" s="17"/>
      <c r="BK861" s="17">
        <v>6.4377535273382705E-2</v>
      </c>
      <c r="BL861" s="17">
        <v>0.11050502674023099</v>
      </c>
      <c r="BM861" s="17">
        <v>0.15117454608973399</v>
      </c>
      <c r="BN861" s="17">
        <v>0.114495440237028</v>
      </c>
      <c r="BO861" s="17">
        <v>0.10789787899450599</v>
      </c>
      <c r="BP861" s="17"/>
      <c r="BQ861" s="17">
        <v>0.134080318024142</v>
      </c>
      <c r="BR861" s="17">
        <v>0.113702285931955</v>
      </c>
      <c r="BS861" s="17"/>
      <c r="BT861" s="17">
        <v>0.12911012805153299</v>
      </c>
      <c r="BU861" s="17">
        <v>0.10456297101517301</v>
      </c>
      <c r="BV861" s="17">
        <v>0.19057635554833</v>
      </c>
      <c r="BW861" s="17">
        <v>0.143131133019225</v>
      </c>
      <c r="BX861" s="17">
        <v>9.2583474772178501E-2</v>
      </c>
      <c r="BY861" s="17">
        <v>0.248094529329244</v>
      </c>
    </row>
    <row r="862" spans="2:77" x14ac:dyDescent="0.35">
      <c r="B862" t="s">
        <v>401</v>
      </c>
      <c r="C862" s="17">
        <v>9.8249363163664102E-2</v>
      </c>
      <c r="D862" s="17">
        <v>0.119364425089798</v>
      </c>
      <c r="E862" s="17">
        <v>7.7301800497836304E-2</v>
      </c>
      <c r="F862" s="17"/>
      <c r="G862" s="17">
        <v>0.138616974146373</v>
      </c>
      <c r="H862" s="17">
        <v>0.118489159733678</v>
      </c>
      <c r="I862" s="17">
        <v>9.0954876223878101E-2</v>
      </c>
      <c r="J862" s="17">
        <v>7.0760329454507997E-2</v>
      </c>
      <c r="K862" s="17">
        <v>9.7003358184755195E-2</v>
      </c>
      <c r="L862" s="17">
        <v>7.97831625620046E-2</v>
      </c>
      <c r="M862" s="17"/>
      <c r="N862" s="17">
        <v>0.11508361817119001</v>
      </c>
      <c r="O862" s="17">
        <v>8.0013856054548305E-2</v>
      </c>
      <c r="P862" s="17">
        <v>0.118082618115892</v>
      </c>
      <c r="Q862" s="17">
        <v>8.5331553883020203E-2</v>
      </c>
      <c r="R862" s="17"/>
      <c r="S862" s="17">
        <v>8.4286711106642598E-2</v>
      </c>
      <c r="T862" s="17">
        <v>6.5345790060946304E-2</v>
      </c>
      <c r="U862" s="17">
        <v>9.7083245304766197E-2</v>
      </c>
      <c r="V862" s="17">
        <v>0.11757495481331399</v>
      </c>
      <c r="W862" s="17">
        <v>7.2591981263383606E-2</v>
      </c>
      <c r="X862" s="17">
        <v>0.109966915640394</v>
      </c>
      <c r="Y862" s="17">
        <v>0.12999492591096601</v>
      </c>
      <c r="Z862" s="17">
        <v>0.13228522895884301</v>
      </c>
      <c r="AA862" s="17">
        <v>0.108159993354217</v>
      </c>
      <c r="AB862" s="17">
        <v>0.109023859162236</v>
      </c>
      <c r="AC862" s="17">
        <v>6.4738434953855298E-2</v>
      </c>
      <c r="AD862" s="17">
        <v>0.121512785460882</v>
      </c>
      <c r="AE862" s="17"/>
      <c r="AF862" s="17">
        <v>8.5028752580007E-2</v>
      </c>
      <c r="AG862" s="17">
        <v>0.114423840617489</v>
      </c>
      <c r="AH862" s="17">
        <v>8.7348426509234203E-2</v>
      </c>
      <c r="AI862" s="17"/>
      <c r="AJ862" s="17">
        <v>0.105242157621195</v>
      </c>
      <c r="AK862" s="17">
        <v>0.119893790563804</v>
      </c>
      <c r="AL862" s="17">
        <v>0.12606134143040101</v>
      </c>
      <c r="AM862" s="17">
        <v>5.1255197991384803E-2</v>
      </c>
      <c r="AN862" s="17">
        <v>2.93488477443163E-2</v>
      </c>
      <c r="AO862" s="17"/>
      <c r="AP862" s="17">
        <v>0.110491720458639</v>
      </c>
      <c r="AQ862" s="17">
        <v>0.101050475792651</v>
      </c>
      <c r="AR862" s="17">
        <v>0.153631507771887</v>
      </c>
      <c r="AS862" s="17"/>
      <c r="AT862" s="17">
        <v>9.3390790537105001E-2</v>
      </c>
      <c r="AU862" s="17">
        <v>0.11410768296630699</v>
      </c>
      <c r="AV862" s="17">
        <v>9.3074595960650597E-2</v>
      </c>
      <c r="AW862" s="17">
        <v>0.13220267968487701</v>
      </c>
      <c r="AX862" s="17">
        <v>0.157322625817822</v>
      </c>
      <c r="AY862" s="17"/>
      <c r="AZ862" s="17">
        <v>0.10642024520894899</v>
      </c>
      <c r="BA862" s="17">
        <v>8.6591893221846905E-2</v>
      </c>
      <c r="BB862" s="17">
        <v>0.140479433921017</v>
      </c>
      <c r="BC862" s="17">
        <v>7.1084764079045806E-2</v>
      </c>
      <c r="BD862" s="17">
        <v>0.120463129202609</v>
      </c>
      <c r="BE862" s="17"/>
      <c r="BF862" s="17">
        <v>0.10003343430990599</v>
      </c>
      <c r="BG862" s="17">
        <v>9.4399598388094794E-2</v>
      </c>
      <c r="BH862" s="17">
        <v>0.13671069344443501</v>
      </c>
      <c r="BI862" s="17">
        <v>9.5426325709419293E-2</v>
      </c>
      <c r="BJ862" s="17"/>
      <c r="BK862" s="17">
        <v>0.13814806272346</v>
      </c>
      <c r="BL862" s="17">
        <v>0.100559128165968</v>
      </c>
      <c r="BM862" s="17">
        <v>8.2652114182275097E-2</v>
      </c>
      <c r="BN862" s="17">
        <v>9.7456127813106003E-2</v>
      </c>
      <c r="BO862" s="17">
        <v>0.15777013586055899</v>
      </c>
      <c r="BP862" s="17"/>
      <c r="BQ862" s="17">
        <v>0.100106687078554</v>
      </c>
      <c r="BR862" s="17">
        <v>9.5715328365836294E-2</v>
      </c>
      <c r="BS862" s="17"/>
      <c r="BT862" s="17">
        <v>0.103748153771927</v>
      </c>
      <c r="BU862" s="17">
        <v>0.109327984674602</v>
      </c>
      <c r="BV862" s="17">
        <v>8.9412188030054296E-2</v>
      </c>
      <c r="BW862" s="17">
        <v>0.133569517029306</v>
      </c>
      <c r="BX862" s="17">
        <v>7.00351786705843E-2</v>
      </c>
      <c r="BY862" s="17">
        <v>6.3340619880532106E-2</v>
      </c>
    </row>
    <row r="863" spans="2:77" x14ac:dyDescent="0.35">
      <c r="B863" t="s">
        <v>402</v>
      </c>
      <c r="C863" s="17">
        <v>8.9187345854800398E-2</v>
      </c>
      <c r="D863" s="17">
        <v>9.6714370599933097E-2</v>
      </c>
      <c r="E863" s="17">
        <v>8.1131467036526794E-2</v>
      </c>
      <c r="F863" s="17"/>
      <c r="G863" s="17">
        <v>0.17452736548464401</v>
      </c>
      <c r="H863" s="17">
        <v>0.13813669692226499</v>
      </c>
      <c r="I863" s="17">
        <v>9.7827291401826E-2</v>
      </c>
      <c r="J863" s="17">
        <v>7.2726012864721898E-2</v>
      </c>
      <c r="K863" s="17">
        <v>3.5015235270307102E-2</v>
      </c>
      <c r="L863" s="17">
        <v>3.1565876232022401E-2</v>
      </c>
      <c r="M863" s="17"/>
      <c r="N863" s="17">
        <v>9.7403008179834494E-2</v>
      </c>
      <c r="O863" s="17">
        <v>8.5744301936449302E-2</v>
      </c>
      <c r="P863" s="17">
        <v>8.9597986635792798E-2</v>
      </c>
      <c r="Q863" s="17">
        <v>8.5325561565703201E-2</v>
      </c>
      <c r="R863" s="17"/>
      <c r="S863" s="17">
        <v>0.11881297764365301</v>
      </c>
      <c r="T863" s="17">
        <v>7.6901419321139003E-2</v>
      </c>
      <c r="U863" s="17">
        <v>5.6489999581395001E-2</v>
      </c>
      <c r="V863" s="17">
        <v>7.8238227707643396E-2</v>
      </c>
      <c r="W863" s="17">
        <v>0.106927281986109</v>
      </c>
      <c r="X863" s="17">
        <v>0.163449796009524</v>
      </c>
      <c r="Y863" s="17">
        <v>0.112198528312354</v>
      </c>
      <c r="Z863" s="17">
        <v>4.67993319504834E-2</v>
      </c>
      <c r="AA863" s="17">
        <v>4.1752096984312398E-2</v>
      </c>
      <c r="AB863" s="17">
        <v>7.1555689827129398E-2</v>
      </c>
      <c r="AC863" s="17">
        <v>0.103934622868833</v>
      </c>
      <c r="AD863" s="17">
        <v>6.0078366191240497E-2</v>
      </c>
      <c r="AE863" s="17"/>
      <c r="AF863" s="17">
        <v>7.7457944292630698E-2</v>
      </c>
      <c r="AG863" s="17">
        <v>7.57175587978412E-2</v>
      </c>
      <c r="AH863" s="17">
        <v>0.10272699937386399</v>
      </c>
      <c r="AI863" s="17"/>
      <c r="AJ863" s="17">
        <v>8.8127868266208498E-2</v>
      </c>
      <c r="AK863" s="17">
        <v>8.4031358009431997E-2</v>
      </c>
      <c r="AL863" s="17">
        <v>7.7593908475038803E-2</v>
      </c>
      <c r="AM863" s="17">
        <v>0.113398248465649</v>
      </c>
      <c r="AN863" s="17">
        <v>0.111996864928209</v>
      </c>
      <c r="AO863" s="17"/>
      <c r="AP863" s="17">
        <v>0.12924568840371001</v>
      </c>
      <c r="AQ863" s="17">
        <v>9.2765387591998094E-2</v>
      </c>
      <c r="AR863" s="17">
        <v>0.109245900785571</v>
      </c>
      <c r="AS863" s="17"/>
      <c r="AT863" s="17">
        <v>7.4900146963463296E-2</v>
      </c>
      <c r="AU863" s="17">
        <v>0.121569020499152</v>
      </c>
      <c r="AV863" s="17">
        <v>6.6645994808590903E-2</v>
      </c>
      <c r="AW863" s="17">
        <v>0.112690863049486</v>
      </c>
      <c r="AX863" s="17">
        <v>0.195863494465323</v>
      </c>
      <c r="AY863" s="17"/>
      <c r="AZ863" s="17">
        <v>9.6624170467437695E-2</v>
      </c>
      <c r="BA863" s="17">
        <v>0.110494993740873</v>
      </c>
      <c r="BB863" s="17">
        <v>0.22404546202645101</v>
      </c>
      <c r="BC863" s="17">
        <v>3.4790937155350803E-2</v>
      </c>
      <c r="BD863" s="17">
        <v>7.6814275004155094E-2</v>
      </c>
      <c r="BE863" s="17"/>
      <c r="BF863" s="17">
        <v>8.1624496040732297E-2</v>
      </c>
      <c r="BG863" s="17">
        <v>7.7723263821515204E-2</v>
      </c>
      <c r="BH863" s="17">
        <v>0.134745372839886</v>
      </c>
      <c r="BI863" s="17">
        <v>8.5389791849481297E-2</v>
      </c>
      <c r="BJ863" s="17"/>
      <c r="BK863" s="17">
        <v>0.11267131676799701</v>
      </c>
      <c r="BL863" s="17">
        <v>9.5985690911754004E-2</v>
      </c>
      <c r="BM863" s="17">
        <v>6.5428204785970001E-2</v>
      </c>
      <c r="BN863" s="17">
        <v>9.56916448879786E-2</v>
      </c>
      <c r="BO863" s="17">
        <v>0.152672414714633</v>
      </c>
      <c r="BP863" s="17"/>
      <c r="BQ863" s="17">
        <v>8.2598378231897099E-2</v>
      </c>
      <c r="BR863" s="17">
        <v>9.8176985790160098E-2</v>
      </c>
      <c r="BS863" s="17"/>
      <c r="BT863" s="17">
        <v>5.7530500968556601E-2</v>
      </c>
      <c r="BU863" s="17">
        <v>9.8696041111419705E-2</v>
      </c>
      <c r="BV863" s="17">
        <v>0.10005827173026299</v>
      </c>
      <c r="BW863" s="17">
        <v>0.13241730973780799</v>
      </c>
      <c r="BX863" s="17">
        <v>0.113899717429541</v>
      </c>
      <c r="BY863" s="17">
        <v>0.124688774106025</v>
      </c>
    </row>
    <row r="864" spans="2:77" x14ac:dyDescent="0.35">
      <c r="B864" t="s">
        <v>170</v>
      </c>
      <c r="C864" s="17">
        <v>0.15464474267005299</v>
      </c>
      <c r="D864" s="17">
        <v>0.15029389203882301</v>
      </c>
      <c r="E864" s="17">
        <v>0.16038831672168399</v>
      </c>
      <c r="F864" s="17"/>
      <c r="G864" s="17">
        <v>0.108006085408604</v>
      </c>
      <c r="H864" s="17">
        <v>9.8631092781409899E-2</v>
      </c>
      <c r="I864" s="17">
        <v>0.16094115118431401</v>
      </c>
      <c r="J864" s="17">
        <v>0.12820515495875801</v>
      </c>
      <c r="K864" s="17">
        <v>0.22850985519921699</v>
      </c>
      <c r="L864" s="17">
        <v>0.196537118672302</v>
      </c>
      <c r="M864" s="17"/>
      <c r="N864" s="17">
        <v>0.13463859487822</v>
      </c>
      <c r="O864" s="17">
        <v>0.15043467480859499</v>
      </c>
      <c r="P864" s="17">
        <v>0.15821935873472001</v>
      </c>
      <c r="Q864" s="17">
        <v>0.16984598221151101</v>
      </c>
      <c r="R864" s="17"/>
      <c r="S864" s="17">
        <v>0.11425449130665399</v>
      </c>
      <c r="T864" s="17">
        <v>0.21223855282526699</v>
      </c>
      <c r="U864" s="17">
        <v>0.15132765529141701</v>
      </c>
      <c r="V864" s="17">
        <v>0.180299370101733</v>
      </c>
      <c r="W864" s="17">
        <v>0.184418265632182</v>
      </c>
      <c r="X864" s="17">
        <v>0.14908830824557401</v>
      </c>
      <c r="Y864" s="17">
        <v>0.14131863512905299</v>
      </c>
      <c r="Z864" s="17">
        <v>0.19020422627155001</v>
      </c>
      <c r="AA864" s="17">
        <v>0.189423598109973</v>
      </c>
      <c r="AB864" s="17">
        <v>0.117316318259263</v>
      </c>
      <c r="AC864" s="17">
        <v>8.10872681171039E-2</v>
      </c>
      <c r="AD864" s="17">
        <v>5.6490595848821899E-2</v>
      </c>
      <c r="AE864" s="17"/>
      <c r="AF864" s="17">
        <v>0.23558000801892301</v>
      </c>
      <c r="AG864" s="17">
        <v>9.63708079655093E-2</v>
      </c>
      <c r="AH864" s="17">
        <v>0.141486987980253</v>
      </c>
      <c r="AI864" s="17"/>
      <c r="AJ864" s="17">
        <v>0.26666083664103502</v>
      </c>
      <c r="AK864" s="17">
        <v>5.35488189237385E-2</v>
      </c>
      <c r="AL864" s="17">
        <v>6.9802068984093205E-2</v>
      </c>
      <c r="AM864" s="17">
        <v>0.221195045965596</v>
      </c>
      <c r="AN864" s="17">
        <v>0.20169575941267401</v>
      </c>
      <c r="AO864" s="17"/>
      <c r="AP864" s="17">
        <v>0.26747790535212801</v>
      </c>
      <c r="AQ864" s="17">
        <v>7.1001559475678197E-2</v>
      </c>
      <c r="AR864" s="17">
        <v>5.93943159812753E-2</v>
      </c>
      <c r="AS864" s="17"/>
      <c r="AT864" s="17">
        <v>0.174111814034621</v>
      </c>
      <c r="AU864" s="17">
        <v>0.15138826392274901</v>
      </c>
      <c r="AV864" s="17">
        <v>0.13628387766606001</v>
      </c>
      <c r="AW864" s="17">
        <v>0.117429165817256</v>
      </c>
      <c r="AX864" s="17">
        <v>8.9503839597839197E-2</v>
      </c>
      <c r="AY864" s="17"/>
      <c r="AZ864" s="17">
        <v>0.14025387819430599</v>
      </c>
      <c r="BA864" s="17">
        <v>0.15140536904016699</v>
      </c>
      <c r="BB864" s="17">
        <v>0.113735797181736</v>
      </c>
      <c r="BC864" s="17">
        <v>0.21234789046753999</v>
      </c>
      <c r="BD864" s="17">
        <v>0.13111843151895</v>
      </c>
      <c r="BE864" s="17"/>
      <c r="BF864" s="17">
        <v>0.14022703558652999</v>
      </c>
      <c r="BG864" s="17">
        <v>0.15163126278886099</v>
      </c>
      <c r="BH864" s="17">
        <v>0.15523556355437901</v>
      </c>
      <c r="BI864" s="17">
        <v>0.14172660584711999</v>
      </c>
      <c r="BJ864" s="17"/>
      <c r="BK864" s="17">
        <v>0.15359463354433101</v>
      </c>
      <c r="BL864" s="17">
        <v>0.15470762040576899</v>
      </c>
      <c r="BM864" s="17">
        <v>0.13991775731379699</v>
      </c>
      <c r="BN864" s="17">
        <v>0.171031405771704</v>
      </c>
      <c r="BO864" s="17">
        <v>0.15152076162936601</v>
      </c>
      <c r="BP864" s="17"/>
      <c r="BQ864" s="17">
        <v>0.170129920192087</v>
      </c>
      <c r="BR864" s="17">
        <v>0.13351758311711701</v>
      </c>
      <c r="BS864" s="17"/>
      <c r="BT864" s="17">
        <v>0.194053912444521</v>
      </c>
      <c r="BU864" s="17">
        <v>0.121109786825094</v>
      </c>
      <c r="BV864" s="17">
        <v>0.141340329926776</v>
      </c>
      <c r="BW864" s="17">
        <v>0.11454749972901</v>
      </c>
      <c r="BX864" s="17">
        <v>0.155673845345283</v>
      </c>
      <c r="BY864" s="17">
        <v>9.9721123947067003E-2</v>
      </c>
    </row>
    <row r="865" spans="2:77"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row>
    <row r="866" spans="2:77" x14ac:dyDescent="0.35">
      <c r="B866" s="6" t="s">
        <v>409</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row>
    <row r="867" spans="2:77" x14ac:dyDescent="0.35">
      <c r="B867" s="24" t="s">
        <v>94</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row>
    <row r="868" spans="2:77" x14ac:dyDescent="0.35">
      <c r="B868" t="s">
        <v>406</v>
      </c>
      <c r="C868" s="17">
        <v>0.46938848088871998</v>
      </c>
      <c r="D868" s="17">
        <v>0.39142735445681198</v>
      </c>
      <c r="E868" s="17">
        <v>0.54324255772497798</v>
      </c>
      <c r="F868" s="17"/>
      <c r="G868" s="17">
        <v>0.49984054910287501</v>
      </c>
      <c r="H868" s="17">
        <v>0.41875898894411501</v>
      </c>
      <c r="I868" s="17">
        <v>0.43909645262045299</v>
      </c>
      <c r="J868" s="17">
        <v>0.46459423964708302</v>
      </c>
      <c r="K868" s="17">
        <v>0.48296417086730598</v>
      </c>
      <c r="L868" s="17">
        <v>0.50949434233416602</v>
      </c>
      <c r="M868" s="17"/>
      <c r="N868" s="17">
        <v>0.441897310233485</v>
      </c>
      <c r="O868" s="17">
        <v>0.49414632292907001</v>
      </c>
      <c r="P868" s="17">
        <v>0.438397916968083</v>
      </c>
      <c r="Q868" s="17">
        <v>0.49953487545194603</v>
      </c>
      <c r="R868" s="17"/>
      <c r="S868" s="17">
        <v>0.40133558473588099</v>
      </c>
      <c r="T868" s="17">
        <v>0.487375379208139</v>
      </c>
      <c r="U868" s="17">
        <v>0.53857298361550798</v>
      </c>
      <c r="V868" s="17">
        <v>0.48988511582959998</v>
      </c>
      <c r="W868" s="17">
        <v>0.44367318627687802</v>
      </c>
      <c r="X868" s="17">
        <v>0.39757477778038097</v>
      </c>
      <c r="Y868" s="17">
        <v>0.440899361748741</v>
      </c>
      <c r="Z868" s="17">
        <v>0.46865635025118602</v>
      </c>
      <c r="AA868" s="17">
        <v>0.46317792934405799</v>
      </c>
      <c r="AB868" s="17">
        <v>0.53199784682823104</v>
      </c>
      <c r="AC868" s="17">
        <v>0.48833499391597202</v>
      </c>
      <c r="AD868" s="17">
        <v>0.61907842563706805</v>
      </c>
      <c r="AE868" s="17"/>
      <c r="AF868" s="17">
        <v>0.44069671376988401</v>
      </c>
      <c r="AG868" s="17">
        <v>0.49923275366821701</v>
      </c>
      <c r="AH868" s="17">
        <v>0.412330527515467</v>
      </c>
      <c r="AI868" s="17"/>
      <c r="AJ868" s="17">
        <v>0.39459118424953499</v>
      </c>
      <c r="AK868" s="17">
        <v>0.52447904241616805</v>
      </c>
      <c r="AL868" s="17">
        <v>0.493446311583425</v>
      </c>
      <c r="AM868" s="17">
        <v>0.38067620793103002</v>
      </c>
      <c r="AN868" s="17">
        <v>0.41161211916979401</v>
      </c>
      <c r="AO868" s="17"/>
      <c r="AP868" s="17">
        <v>0.36321643715869101</v>
      </c>
      <c r="AQ868" s="17">
        <v>0.52757030999772503</v>
      </c>
      <c r="AR868" s="17">
        <v>0.47173302862561101</v>
      </c>
      <c r="AS868" s="17"/>
      <c r="AT868" s="17">
        <v>0.505176384541414</v>
      </c>
      <c r="AU868" s="17">
        <v>0.454315809749748</v>
      </c>
      <c r="AV868" s="17">
        <v>0.48019719632164998</v>
      </c>
      <c r="AW868" s="17">
        <v>0.40234213615400199</v>
      </c>
      <c r="AX868" s="17">
        <v>0.44891010270811099</v>
      </c>
      <c r="AY868" s="17"/>
      <c r="AZ868" s="17">
        <v>0.42285117463885402</v>
      </c>
      <c r="BA868" s="17">
        <v>0.484437776483997</v>
      </c>
      <c r="BB868" s="17">
        <v>0.55051157487622204</v>
      </c>
      <c r="BC868" s="17">
        <v>0.52599369083316905</v>
      </c>
      <c r="BD868" s="17">
        <v>0.50397262589675595</v>
      </c>
      <c r="BE868" s="17"/>
      <c r="BF868" s="17">
        <v>0.50377985173927498</v>
      </c>
      <c r="BG868" s="17">
        <v>0.48142608677842702</v>
      </c>
      <c r="BH868" s="17">
        <v>0.44274427306928199</v>
      </c>
      <c r="BI868" s="17">
        <v>0.42762139296339802</v>
      </c>
      <c r="BJ868" s="17"/>
      <c r="BK868" s="17">
        <v>0.407125311978282</v>
      </c>
      <c r="BL868" s="17">
        <v>0.52814650580534095</v>
      </c>
      <c r="BM868" s="17">
        <v>0.49278610468066403</v>
      </c>
      <c r="BN868" s="17">
        <v>0.436279073092527</v>
      </c>
      <c r="BO868" s="17">
        <v>0.41184126393705101</v>
      </c>
      <c r="BP868" s="17"/>
      <c r="BQ868" s="17">
        <v>0.46233636920875598</v>
      </c>
      <c r="BR868" s="17">
        <v>0.47893999529204201</v>
      </c>
      <c r="BS868" s="17"/>
      <c r="BT868" s="17">
        <v>0.46849003658446298</v>
      </c>
      <c r="BU868" s="17">
        <v>0.44987330747498999</v>
      </c>
      <c r="BV868" s="17">
        <v>0.44978873898252397</v>
      </c>
      <c r="BW868" s="17">
        <v>0.511250989297521</v>
      </c>
      <c r="BX868" s="17">
        <v>0.46711796042149401</v>
      </c>
      <c r="BY868" s="17">
        <v>0.53875430362379895</v>
      </c>
    </row>
    <row r="869" spans="2:77" x14ac:dyDescent="0.35">
      <c r="B869" t="s">
        <v>407</v>
      </c>
      <c r="C869" s="17">
        <v>0.16939773815522999</v>
      </c>
      <c r="D869" s="17">
        <v>0.201087015694661</v>
      </c>
      <c r="E869" s="17">
        <v>0.13899776089573601</v>
      </c>
      <c r="F869" s="17"/>
      <c r="G869" s="17">
        <v>0.183398100007479</v>
      </c>
      <c r="H869" s="17">
        <v>0.18351127424140901</v>
      </c>
      <c r="I869" s="17">
        <v>0.200052712934255</v>
      </c>
      <c r="J869" s="17">
        <v>0.16883485452226701</v>
      </c>
      <c r="K869" s="17">
        <v>0.155069346835191</v>
      </c>
      <c r="L869" s="17">
        <v>0.13383642642819599</v>
      </c>
      <c r="M869" s="17"/>
      <c r="N869" s="17">
        <v>0.18150192252951</v>
      </c>
      <c r="O869" s="17">
        <v>0.14595877920393399</v>
      </c>
      <c r="P869" s="17">
        <v>0.18300526045989601</v>
      </c>
      <c r="Q869" s="17">
        <v>0.16998666451925301</v>
      </c>
      <c r="R869" s="17"/>
      <c r="S869" s="17">
        <v>0.19460438705622299</v>
      </c>
      <c r="T869" s="17">
        <v>0.14159705861903199</v>
      </c>
      <c r="U869" s="17">
        <v>0.14193122922259899</v>
      </c>
      <c r="V869" s="17">
        <v>0.12131935605862899</v>
      </c>
      <c r="W869" s="17">
        <v>0.18998461269832201</v>
      </c>
      <c r="X869" s="17">
        <v>0.18859797224284999</v>
      </c>
      <c r="Y869" s="17">
        <v>0.227352970349183</v>
      </c>
      <c r="Z869" s="17">
        <v>0.20537438247888401</v>
      </c>
      <c r="AA869" s="17">
        <v>0.20537482691130099</v>
      </c>
      <c r="AB869" s="17">
        <v>0.12802266524914499</v>
      </c>
      <c r="AC869" s="17">
        <v>0.156511286328225</v>
      </c>
      <c r="AD869" s="17">
        <v>9.51101764283033E-2</v>
      </c>
      <c r="AE869" s="17"/>
      <c r="AF869" s="17">
        <v>0.17838191753930999</v>
      </c>
      <c r="AG869" s="17">
        <v>0.158392113550505</v>
      </c>
      <c r="AH869" s="17">
        <v>0.199703418433193</v>
      </c>
      <c r="AI869" s="17"/>
      <c r="AJ869" s="17">
        <v>0.15692676681884499</v>
      </c>
      <c r="AK869" s="17">
        <v>0.201612056544763</v>
      </c>
      <c r="AL869" s="17">
        <v>0.16397622247836799</v>
      </c>
      <c r="AM869" s="17">
        <v>0.14625500510303599</v>
      </c>
      <c r="AN869" s="17">
        <v>0.18149084181826899</v>
      </c>
      <c r="AO869" s="17"/>
      <c r="AP869" s="17">
        <v>0.16407662096571901</v>
      </c>
      <c r="AQ869" s="17">
        <v>0.18605687797037501</v>
      </c>
      <c r="AR869" s="17">
        <v>0.186344731591052</v>
      </c>
      <c r="AS869" s="17"/>
      <c r="AT869" s="17">
        <v>0.167720706798307</v>
      </c>
      <c r="AU869" s="17">
        <v>0.18907117553698299</v>
      </c>
      <c r="AV869" s="17">
        <v>0.15559208513151401</v>
      </c>
      <c r="AW869" s="17">
        <v>0.20750204762173799</v>
      </c>
      <c r="AX869" s="17">
        <v>0.174568912272688</v>
      </c>
      <c r="AY869" s="17"/>
      <c r="AZ869" s="17">
        <v>0.19557824953345199</v>
      </c>
      <c r="BA869" s="17">
        <v>0.17095245774349699</v>
      </c>
      <c r="BB869" s="17">
        <v>0.15659855464506001</v>
      </c>
      <c r="BC869" s="17">
        <v>0.12517173982399399</v>
      </c>
      <c r="BD869" s="17">
        <v>0.14735015558869399</v>
      </c>
      <c r="BE869" s="17"/>
      <c r="BF869" s="17">
        <v>0.18082720182071099</v>
      </c>
      <c r="BG869" s="17">
        <v>0.164594910246363</v>
      </c>
      <c r="BH869" s="17">
        <v>0.17488052670815801</v>
      </c>
      <c r="BI869" s="17">
        <v>0.183908743182955</v>
      </c>
      <c r="BJ869" s="17"/>
      <c r="BK869" s="17">
        <v>0.25838359679497003</v>
      </c>
      <c r="BL869" s="17">
        <v>0.14793907983205001</v>
      </c>
      <c r="BM869" s="17">
        <v>0.15517658167329301</v>
      </c>
      <c r="BN869" s="17">
        <v>0.18249978336613301</v>
      </c>
      <c r="BO869" s="17">
        <v>0.18467749240769099</v>
      </c>
      <c r="BP869" s="17"/>
      <c r="BQ869" s="17">
        <v>0.17411852181284701</v>
      </c>
      <c r="BR869" s="17">
        <v>0.16300381883758699</v>
      </c>
      <c r="BS869" s="17"/>
      <c r="BT869" s="17">
        <v>0.142384872504486</v>
      </c>
      <c r="BU869" s="17">
        <v>0.20389683305373699</v>
      </c>
      <c r="BV869" s="17">
        <v>0.19293450304863</v>
      </c>
      <c r="BW869" s="17">
        <v>0.16165351713277801</v>
      </c>
      <c r="BX869" s="17">
        <v>0.18563038598641701</v>
      </c>
      <c r="BY869" s="17">
        <v>0.11078867603723901</v>
      </c>
    </row>
    <row r="870" spans="2:77" x14ac:dyDescent="0.35">
      <c r="B870" t="s">
        <v>408</v>
      </c>
      <c r="C870" s="17">
        <v>0.27267463446103901</v>
      </c>
      <c r="D870" s="17">
        <v>0.32759909322720498</v>
      </c>
      <c r="E870" s="17">
        <v>0.220194243887786</v>
      </c>
      <c r="F870" s="17"/>
      <c r="G870" s="17">
        <v>0.21855405054255</v>
      </c>
      <c r="H870" s="17">
        <v>0.30460540817253701</v>
      </c>
      <c r="I870" s="17">
        <v>0.25880539836865502</v>
      </c>
      <c r="J870" s="17">
        <v>0.26092418652131999</v>
      </c>
      <c r="K870" s="17">
        <v>0.27918915312617298</v>
      </c>
      <c r="L870" s="17">
        <v>0.29929666045727099</v>
      </c>
      <c r="M870" s="17"/>
      <c r="N870" s="17">
        <v>0.31698809439010101</v>
      </c>
      <c r="O870" s="17">
        <v>0.26390239478903599</v>
      </c>
      <c r="P870" s="17">
        <v>0.28884736353774598</v>
      </c>
      <c r="Q870" s="17">
        <v>0.21915490451427599</v>
      </c>
      <c r="R870" s="17"/>
      <c r="S870" s="17">
        <v>0.32731755752986003</v>
      </c>
      <c r="T870" s="17">
        <v>0.27973727833635298</v>
      </c>
      <c r="U870" s="17">
        <v>0.239234369673683</v>
      </c>
      <c r="V870" s="17">
        <v>0.292448849261155</v>
      </c>
      <c r="W870" s="17">
        <v>0.27678815527859801</v>
      </c>
      <c r="X870" s="17">
        <v>0.29289279954481501</v>
      </c>
      <c r="Y870" s="17">
        <v>0.24953671874672601</v>
      </c>
      <c r="Z870" s="17">
        <v>0.24275869559928501</v>
      </c>
      <c r="AA870" s="17">
        <v>0.24530595149912399</v>
      </c>
      <c r="AB870" s="17">
        <v>0.25431206431151299</v>
      </c>
      <c r="AC870" s="17">
        <v>0.28005407749086397</v>
      </c>
      <c r="AD870" s="17">
        <v>0.19136481452798701</v>
      </c>
      <c r="AE870" s="17"/>
      <c r="AF870" s="17">
        <v>0.30152608109298001</v>
      </c>
      <c r="AG870" s="17">
        <v>0.26325661265363398</v>
      </c>
      <c r="AH870" s="17">
        <v>0.26826166715740302</v>
      </c>
      <c r="AI870" s="17"/>
      <c r="AJ870" s="17">
        <v>0.374053434968249</v>
      </c>
      <c r="AK870" s="17">
        <v>0.21158490817379799</v>
      </c>
      <c r="AL870" s="17">
        <v>0.26661114237489097</v>
      </c>
      <c r="AM870" s="17">
        <v>0.373182391162724</v>
      </c>
      <c r="AN870" s="17">
        <v>0.252927253462639</v>
      </c>
      <c r="AO870" s="17"/>
      <c r="AP870" s="17">
        <v>0.40974468901452699</v>
      </c>
      <c r="AQ870" s="17">
        <v>0.22114775212464699</v>
      </c>
      <c r="AR870" s="17">
        <v>0.26447084275059501</v>
      </c>
      <c r="AS870" s="17"/>
      <c r="AT870" s="17">
        <v>0.239163287832657</v>
      </c>
      <c r="AU870" s="17">
        <v>0.25209399708105901</v>
      </c>
      <c r="AV870" s="17">
        <v>0.28167314227685802</v>
      </c>
      <c r="AW870" s="17">
        <v>0.331113224065963</v>
      </c>
      <c r="AX870" s="17">
        <v>0.30845345575868099</v>
      </c>
      <c r="AY870" s="17"/>
      <c r="AZ870" s="17">
        <v>0.30344202076503302</v>
      </c>
      <c r="BA870" s="17">
        <v>0.227649882756012</v>
      </c>
      <c r="BB870" s="17">
        <v>0.16664937293052201</v>
      </c>
      <c r="BC870" s="17">
        <v>0.29179381470795002</v>
      </c>
      <c r="BD870" s="17">
        <v>0.22735628450501799</v>
      </c>
      <c r="BE870" s="17"/>
      <c r="BF870" s="17">
        <v>0.21588776662210499</v>
      </c>
      <c r="BG870" s="17">
        <v>0.25979061094368799</v>
      </c>
      <c r="BH870" s="17">
        <v>0.31049837884549603</v>
      </c>
      <c r="BI870" s="17">
        <v>0.33760777401632502</v>
      </c>
      <c r="BJ870" s="17"/>
      <c r="BK870" s="17">
        <v>0.19204059701677401</v>
      </c>
      <c r="BL870" s="17">
        <v>0.22125706128765499</v>
      </c>
      <c r="BM870" s="17">
        <v>0.247302515722676</v>
      </c>
      <c r="BN870" s="17">
        <v>0.31111099875864801</v>
      </c>
      <c r="BO870" s="17">
        <v>0.36242691943872302</v>
      </c>
      <c r="BP870" s="17"/>
      <c r="BQ870" s="17">
        <v>0.28811607264166</v>
      </c>
      <c r="BR870" s="17">
        <v>0.25176045642707101</v>
      </c>
      <c r="BS870" s="17"/>
      <c r="BT870" s="17">
        <v>0.31251586608110099</v>
      </c>
      <c r="BU870" s="17">
        <v>0.27210646496241597</v>
      </c>
      <c r="BV870" s="17">
        <v>0.21142035008844101</v>
      </c>
      <c r="BW870" s="17">
        <v>0.25041150194603401</v>
      </c>
      <c r="BX870" s="17">
        <v>0.24428496925563201</v>
      </c>
      <c r="BY870" s="17">
        <v>0.20968992077257001</v>
      </c>
    </row>
    <row r="871" spans="2:77" x14ac:dyDescent="0.35">
      <c r="B871" t="s">
        <v>170</v>
      </c>
      <c r="C871" s="17">
        <v>2.7833971716850699E-2</v>
      </c>
      <c r="D871" s="17">
        <v>2.8077213398833199E-2</v>
      </c>
      <c r="E871" s="17">
        <v>2.77752717718085E-2</v>
      </c>
      <c r="F871" s="17"/>
      <c r="G871" s="17">
        <v>2.862471935366E-2</v>
      </c>
      <c r="H871" s="17">
        <v>2.5739868190016401E-2</v>
      </c>
      <c r="I871" s="17">
        <v>3.9493602003436198E-2</v>
      </c>
      <c r="J871" s="17">
        <v>2.9860928501724102E-2</v>
      </c>
      <c r="K871" s="17">
        <v>2.4736796909477901E-2</v>
      </c>
      <c r="L871" s="17">
        <v>1.9977577038173201E-2</v>
      </c>
      <c r="M871" s="17"/>
      <c r="N871" s="17">
        <v>1.82134137665294E-2</v>
      </c>
      <c r="O871" s="17">
        <v>3.3052231534200199E-2</v>
      </c>
      <c r="P871" s="17">
        <v>3.3449516811754398E-2</v>
      </c>
      <c r="Q871" s="17">
        <v>2.82472197567167E-2</v>
      </c>
      <c r="R871" s="17"/>
      <c r="S871" s="17">
        <v>2.52893460673311E-2</v>
      </c>
      <c r="T871" s="17">
        <v>2.98589580573623E-2</v>
      </c>
      <c r="U871" s="17">
        <v>3.3641139399490302E-2</v>
      </c>
      <c r="V871" s="17">
        <v>3.2884525705632002E-2</v>
      </c>
      <c r="W871" s="17">
        <v>2.0046316559291399E-2</v>
      </c>
      <c r="X871" s="17">
        <v>4.20343816717643E-2</v>
      </c>
      <c r="Y871" s="17">
        <v>2.1657385478990099E-2</v>
      </c>
      <c r="Z871" s="17">
        <v>3.2660432072540602E-2</v>
      </c>
      <c r="AA871" s="17">
        <v>2.1409519713559599E-2</v>
      </c>
      <c r="AB871" s="17">
        <v>2.8762678580076698E-2</v>
      </c>
      <c r="AC871" s="17">
        <v>2.6867730473585101E-2</v>
      </c>
      <c r="AD871" s="17">
        <v>8.2387860040155202E-3</v>
      </c>
      <c r="AE871" s="17"/>
      <c r="AF871" s="17">
        <v>2.6074018668413902E-2</v>
      </c>
      <c r="AG871" s="17">
        <v>2.7636470537642399E-2</v>
      </c>
      <c r="AH871" s="17">
        <v>3.52220305217349E-2</v>
      </c>
      <c r="AI871" s="17"/>
      <c r="AJ871" s="17">
        <v>2.85247753326907E-2</v>
      </c>
      <c r="AK871" s="17">
        <v>2.0181443857578099E-2</v>
      </c>
      <c r="AL871" s="17">
        <v>2.8214365840487199E-2</v>
      </c>
      <c r="AM871" s="17">
        <v>5.3494001063036298E-2</v>
      </c>
      <c r="AN871" s="17">
        <v>4.6301238059070299E-2</v>
      </c>
      <c r="AO871" s="17"/>
      <c r="AP871" s="17">
        <v>2.44101741341376E-2</v>
      </c>
      <c r="AQ871" s="17">
        <v>1.8545272002533801E-2</v>
      </c>
      <c r="AR871" s="17">
        <v>4.3831167321199599E-2</v>
      </c>
      <c r="AS871" s="17"/>
      <c r="AT871" s="17">
        <v>2.0575781601987801E-2</v>
      </c>
      <c r="AU871" s="17">
        <v>3.4600305981771301E-2</v>
      </c>
      <c r="AV871" s="17">
        <v>2.6822359254607599E-2</v>
      </c>
      <c r="AW871" s="17">
        <v>2.6264087855438E-2</v>
      </c>
      <c r="AX871" s="17">
        <v>0</v>
      </c>
      <c r="AY871" s="17"/>
      <c r="AZ871" s="17">
        <v>2.6479970667996299E-2</v>
      </c>
      <c r="BA871" s="17">
        <v>3.8003356766789897E-2</v>
      </c>
      <c r="BB871" s="17">
        <v>3.68580980397007E-2</v>
      </c>
      <c r="BC871" s="17">
        <v>1.8312919451369099E-2</v>
      </c>
      <c r="BD871" s="17">
        <v>2.91149165956157E-2</v>
      </c>
      <c r="BE871" s="17"/>
      <c r="BF871" s="17">
        <v>2.7695548834446301E-2</v>
      </c>
      <c r="BG871" s="17">
        <v>3.0202137696263402E-2</v>
      </c>
      <c r="BH871" s="17">
        <v>2.7120748157433799E-2</v>
      </c>
      <c r="BI871" s="17">
        <v>1.5157605693546501E-2</v>
      </c>
      <c r="BJ871" s="17"/>
      <c r="BK871" s="17">
        <v>7.0422382932171401E-2</v>
      </c>
      <c r="BL871" s="17">
        <v>3.2428046025959403E-2</v>
      </c>
      <c r="BM871" s="17">
        <v>3.2125096124918297E-2</v>
      </c>
      <c r="BN871" s="17">
        <v>1.93248522139065E-2</v>
      </c>
      <c r="BO871" s="17">
        <v>1.85989856687368E-2</v>
      </c>
      <c r="BP871" s="17"/>
      <c r="BQ871" s="17">
        <v>2.6022930359707298E-2</v>
      </c>
      <c r="BR871" s="17">
        <v>3.02868806316248E-2</v>
      </c>
      <c r="BS871" s="17"/>
      <c r="BT871" s="17">
        <v>2.5558324025218401E-2</v>
      </c>
      <c r="BU871" s="17">
        <v>2.8447661577923701E-2</v>
      </c>
      <c r="BV871" s="17">
        <v>4.8079895998057801E-2</v>
      </c>
      <c r="BW871" s="17">
        <v>1.9146048504905502E-2</v>
      </c>
      <c r="BX871" s="17">
        <v>2.8650688751766601E-2</v>
      </c>
      <c r="BY871" s="17">
        <v>1.7330397923608899E-2</v>
      </c>
    </row>
    <row r="872" spans="2:77" x14ac:dyDescent="0.35">
      <c r="B872" t="s">
        <v>92</v>
      </c>
      <c r="C872" s="17">
        <v>6.0705174778160002E-2</v>
      </c>
      <c r="D872" s="17">
        <v>5.18093232224884E-2</v>
      </c>
      <c r="E872" s="17">
        <v>6.9790165719691405E-2</v>
      </c>
      <c r="F872" s="17"/>
      <c r="G872" s="17">
        <v>6.9582580993437199E-2</v>
      </c>
      <c r="H872" s="17">
        <v>6.7384460451922604E-2</v>
      </c>
      <c r="I872" s="17">
        <v>6.2551834073200502E-2</v>
      </c>
      <c r="J872" s="17">
        <v>7.5785790807606307E-2</v>
      </c>
      <c r="K872" s="17">
        <v>5.8040532261852303E-2</v>
      </c>
      <c r="L872" s="17">
        <v>3.7394993742194002E-2</v>
      </c>
      <c r="M872" s="17"/>
      <c r="N872" s="17">
        <v>4.1399259080374597E-2</v>
      </c>
      <c r="O872" s="17">
        <v>6.2940271543759405E-2</v>
      </c>
      <c r="P872" s="17">
        <v>5.6299942222519897E-2</v>
      </c>
      <c r="Q872" s="17">
        <v>8.3076335757808095E-2</v>
      </c>
      <c r="R872" s="17"/>
      <c r="S872" s="17">
        <v>5.1453124610704899E-2</v>
      </c>
      <c r="T872" s="17">
        <v>6.14313257791127E-2</v>
      </c>
      <c r="U872" s="17">
        <v>4.6620278088720102E-2</v>
      </c>
      <c r="V872" s="17">
        <v>6.3462153144983699E-2</v>
      </c>
      <c r="W872" s="17">
        <v>6.9507729186910699E-2</v>
      </c>
      <c r="X872" s="17">
        <v>7.8900068760189304E-2</v>
      </c>
      <c r="Y872" s="17">
        <v>6.0553563676359799E-2</v>
      </c>
      <c r="Z872" s="17">
        <v>5.0550139598104303E-2</v>
      </c>
      <c r="AA872" s="17">
        <v>6.4731772531956597E-2</v>
      </c>
      <c r="AB872" s="17">
        <v>5.6904745031033398E-2</v>
      </c>
      <c r="AC872" s="17">
        <v>4.8231911791353499E-2</v>
      </c>
      <c r="AD872" s="17">
        <v>8.6207797402626199E-2</v>
      </c>
      <c r="AE872" s="17"/>
      <c r="AF872" s="17">
        <v>5.3321268929412698E-2</v>
      </c>
      <c r="AG872" s="17">
        <v>5.1482049590001702E-2</v>
      </c>
      <c r="AH872" s="17">
        <v>8.4482356372202694E-2</v>
      </c>
      <c r="AI872" s="17"/>
      <c r="AJ872" s="17">
        <v>4.59038386306806E-2</v>
      </c>
      <c r="AK872" s="17">
        <v>4.2142549007693299E-2</v>
      </c>
      <c r="AL872" s="17">
        <v>4.77519577228291E-2</v>
      </c>
      <c r="AM872" s="17">
        <v>4.6392394740174502E-2</v>
      </c>
      <c r="AN872" s="17">
        <v>0.107668547490229</v>
      </c>
      <c r="AO872" s="17"/>
      <c r="AP872" s="17">
        <v>3.8552078726925398E-2</v>
      </c>
      <c r="AQ872" s="17">
        <v>4.6679787904719099E-2</v>
      </c>
      <c r="AR872" s="17">
        <v>3.3620229711543298E-2</v>
      </c>
      <c r="AS872" s="17"/>
      <c r="AT872" s="17">
        <v>6.7363839225633701E-2</v>
      </c>
      <c r="AU872" s="17">
        <v>6.9918711650439294E-2</v>
      </c>
      <c r="AV872" s="17">
        <v>5.5715217015371098E-2</v>
      </c>
      <c r="AW872" s="17">
        <v>3.2778504302858801E-2</v>
      </c>
      <c r="AX872" s="17">
        <v>6.8067529260519996E-2</v>
      </c>
      <c r="AY872" s="17"/>
      <c r="AZ872" s="17">
        <v>5.1648584394664999E-2</v>
      </c>
      <c r="BA872" s="17">
        <v>7.8956526249704007E-2</v>
      </c>
      <c r="BB872" s="17">
        <v>8.9382399508495705E-2</v>
      </c>
      <c r="BC872" s="17">
        <v>3.8727835183517502E-2</v>
      </c>
      <c r="BD872" s="17">
        <v>9.2206017413916694E-2</v>
      </c>
      <c r="BE872" s="17"/>
      <c r="BF872" s="17">
        <v>7.1809630983462894E-2</v>
      </c>
      <c r="BG872" s="17">
        <v>6.3986254335258494E-2</v>
      </c>
      <c r="BH872" s="17">
        <v>4.4756073219629801E-2</v>
      </c>
      <c r="BI872" s="17">
        <v>3.5704484143775E-2</v>
      </c>
      <c r="BJ872" s="17"/>
      <c r="BK872" s="17">
        <v>7.2028111277801996E-2</v>
      </c>
      <c r="BL872" s="17">
        <v>7.0229307048994605E-2</v>
      </c>
      <c r="BM872" s="17">
        <v>7.2609701798448403E-2</v>
      </c>
      <c r="BN872" s="17">
        <v>5.0785292568785799E-2</v>
      </c>
      <c r="BO872" s="17">
        <v>2.2455338547798499E-2</v>
      </c>
      <c r="BP872" s="17"/>
      <c r="BQ872" s="17">
        <v>4.9406105977029602E-2</v>
      </c>
      <c r="BR872" s="17">
        <v>7.6008848811675203E-2</v>
      </c>
      <c r="BS872" s="17"/>
      <c r="BT872" s="17">
        <v>5.10509008047315E-2</v>
      </c>
      <c r="BU872" s="17">
        <v>4.5675732930933903E-2</v>
      </c>
      <c r="BV872" s="17">
        <v>9.7776511882347705E-2</v>
      </c>
      <c r="BW872" s="17">
        <v>5.7537943118761897E-2</v>
      </c>
      <c r="BX872" s="17">
        <v>7.4315995584690694E-2</v>
      </c>
      <c r="BY872" s="17">
        <v>0.123436701642784</v>
      </c>
    </row>
    <row r="873" spans="2:77" x14ac:dyDescent="0.3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row>
    <row r="874" spans="2:77" x14ac:dyDescent="0.35">
      <c r="B874" s="6" t="s">
        <v>419</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row>
    <row r="875" spans="2:77" x14ac:dyDescent="0.35">
      <c r="B875" s="24" t="s">
        <v>94</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row>
    <row r="876" spans="2:77" x14ac:dyDescent="0.35">
      <c r="B876" t="s">
        <v>410</v>
      </c>
      <c r="C876" s="17">
        <v>0.483351386661453</v>
      </c>
      <c r="D876" s="17">
        <v>0.45548353380231299</v>
      </c>
      <c r="E876" s="17">
        <v>0.50873280692835998</v>
      </c>
      <c r="F876" s="17"/>
      <c r="G876" s="17">
        <v>0.50515789665879596</v>
      </c>
      <c r="H876" s="17">
        <v>0.460129606313678</v>
      </c>
      <c r="I876" s="17">
        <v>0.45257020086203997</v>
      </c>
      <c r="J876" s="17">
        <v>0.44513960740361103</v>
      </c>
      <c r="K876" s="17">
        <v>0.50049306452884001</v>
      </c>
      <c r="L876" s="17">
        <v>0.53221666748090302</v>
      </c>
      <c r="M876" s="17"/>
      <c r="N876" s="17">
        <v>0.55539582775171203</v>
      </c>
      <c r="O876" s="17">
        <v>0.49701290926234198</v>
      </c>
      <c r="P876" s="17">
        <v>0.40845251739611099</v>
      </c>
      <c r="Q876" s="17">
        <v>0.45575513585774602</v>
      </c>
      <c r="R876" s="17"/>
      <c r="S876" s="17">
        <v>0.48409360744281998</v>
      </c>
      <c r="T876" s="17">
        <v>0.47735634048324399</v>
      </c>
      <c r="U876" s="17">
        <v>0.46960284918831002</v>
      </c>
      <c r="V876" s="17">
        <v>0.45514711196084001</v>
      </c>
      <c r="W876" s="17">
        <v>0.50067569429165304</v>
      </c>
      <c r="X876" s="17">
        <v>0.47102423262285498</v>
      </c>
      <c r="Y876" s="17">
        <v>0.46842055426403001</v>
      </c>
      <c r="Z876" s="17">
        <v>0.48424154758434901</v>
      </c>
      <c r="AA876" s="17">
        <v>0.52378715562667899</v>
      </c>
      <c r="AB876" s="17">
        <v>0.47110556940035198</v>
      </c>
      <c r="AC876" s="17">
        <v>0.495187901145136</v>
      </c>
      <c r="AD876" s="17">
        <v>0.53131337823801394</v>
      </c>
      <c r="AE876" s="17"/>
      <c r="AF876" s="17">
        <v>0.41524688014197503</v>
      </c>
      <c r="AG876" s="17">
        <v>0.53786255736611699</v>
      </c>
      <c r="AH876" s="17">
        <v>0.46752921406623599</v>
      </c>
      <c r="AI876" s="17"/>
      <c r="AJ876" s="17">
        <v>0.41594338289288202</v>
      </c>
      <c r="AK876" s="17">
        <v>0.52457852648081704</v>
      </c>
      <c r="AL876" s="17">
        <v>0.59363264230085899</v>
      </c>
      <c r="AM876" s="17">
        <v>0.274895138486072</v>
      </c>
      <c r="AN876" s="17">
        <v>0.45285860803829198</v>
      </c>
      <c r="AO876" s="17"/>
      <c r="AP876" s="17">
        <v>0.41530296036115799</v>
      </c>
      <c r="AQ876" s="17">
        <v>0.53323746700833496</v>
      </c>
      <c r="AR876" s="17">
        <v>0.56337578624858597</v>
      </c>
      <c r="AS876" s="17"/>
      <c r="AT876" s="17">
        <v>0.42919230031223299</v>
      </c>
      <c r="AU876" s="17">
        <v>0.46169279556481002</v>
      </c>
      <c r="AV876" s="17">
        <v>0.52366211075381597</v>
      </c>
      <c r="AW876" s="17">
        <v>0.561412463741779</v>
      </c>
      <c r="AX876" s="17">
        <v>0.49781620099122298</v>
      </c>
      <c r="AY876" s="17"/>
      <c r="AZ876" s="17">
        <v>0.44914039686083201</v>
      </c>
      <c r="BA876" s="17">
        <v>0.50798605695521204</v>
      </c>
      <c r="BB876" s="17">
        <v>0.51858185949100999</v>
      </c>
      <c r="BC876" s="17">
        <v>0.532008078633738</v>
      </c>
      <c r="BD876" s="17">
        <v>0.49027852877973699</v>
      </c>
      <c r="BE876" s="17"/>
      <c r="BF876" s="17">
        <v>0.480166286771955</v>
      </c>
      <c r="BG876" s="17">
        <v>0.45333217920871399</v>
      </c>
      <c r="BH876" s="17">
        <v>0.50743701233003402</v>
      </c>
      <c r="BI876" s="17">
        <v>0.51801953109885102</v>
      </c>
      <c r="BJ876" s="17"/>
      <c r="BK876" s="17">
        <v>0.37518195001521598</v>
      </c>
      <c r="BL876" s="17">
        <v>0.47458119937854398</v>
      </c>
      <c r="BM876" s="17">
        <v>0.47237480741486998</v>
      </c>
      <c r="BN876" s="17">
        <v>0.516126260036468</v>
      </c>
      <c r="BO876" s="17">
        <v>0.44522112475336301</v>
      </c>
      <c r="BP876" s="17"/>
      <c r="BQ876" s="17">
        <v>0.46859627945814603</v>
      </c>
      <c r="BR876" s="17">
        <v>0.50333598494501997</v>
      </c>
      <c r="BS876" s="17"/>
      <c r="BT876" s="17">
        <v>0.50063161764493502</v>
      </c>
      <c r="BU876" s="17">
        <v>0.48540791350958101</v>
      </c>
      <c r="BV876" s="17">
        <v>0.39496528715194001</v>
      </c>
      <c r="BW876" s="17">
        <v>0.43879022291955699</v>
      </c>
      <c r="BX876" s="17">
        <v>0.491573599047192</v>
      </c>
      <c r="BY876" s="17">
        <v>0.540184772163674</v>
      </c>
    </row>
    <row r="877" spans="2:77" x14ac:dyDescent="0.35">
      <c r="B877" t="s">
        <v>411</v>
      </c>
      <c r="C877" s="17">
        <v>0.41583756776198399</v>
      </c>
      <c r="D877" s="17">
        <v>0.41899872676435801</v>
      </c>
      <c r="E877" s="17">
        <v>0.41146287360037198</v>
      </c>
      <c r="F877" s="17"/>
      <c r="G877" s="17">
        <v>0.381268734763128</v>
      </c>
      <c r="H877" s="17">
        <v>0.35647543991913699</v>
      </c>
      <c r="I877" s="17">
        <v>0.36534587679802499</v>
      </c>
      <c r="J877" s="17">
        <v>0.415124145829527</v>
      </c>
      <c r="K877" s="17">
        <v>0.44135552141683398</v>
      </c>
      <c r="L877" s="17">
        <v>0.51138742520759295</v>
      </c>
      <c r="M877" s="17"/>
      <c r="N877" s="17">
        <v>0.468326150280852</v>
      </c>
      <c r="O877" s="17">
        <v>0.45939016594838999</v>
      </c>
      <c r="P877" s="17">
        <v>0.36659733201731798</v>
      </c>
      <c r="Q877" s="17">
        <v>0.357888201115868</v>
      </c>
      <c r="R877" s="17"/>
      <c r="S877" s="17">
        <v>0.38686731686391002</v>
      </c>
      <c r="T877" s="17">
        <v>0.44592539229536199</v>
      </c>
      <c r="U877" s="17">
        <v>0.40912243669808301</v>
      </c>
      <c r="V877" s="17">
        <v>0.43224839655631497</v>
      </c>
      <c r="W877" s="17">
        <v>0.44826453595370302</v>
      </c>
      <c r="X877" s="17">
        <v>0.38460763245047103</v>
      </c>
      <c r="Y877" s="17">
        <v>0.43912627955893502</v>
      </c>
      <c r="Z877" s="17">
        <v>0.35573959222609702</v>
      </c>
      <c r="AA877" s="17">
        <v>0.40635480166181098</v>
      </c>
      <c r="AB877" s="17">
        <v>0.44502602716155698</v>
      </c>
      <c r="AC877" s="17">
        <v>0.40686165068426</v>
      </c>
      <c r="AD877" s="17">
        <v>0.38710299586686397</v>
      </c>
      <c r="AE877" s="17"/>
      <c r="AF877" s="17">
        <v>0.39476157621749702</v>
      </c>
      <c r="AG877" s="17">
        <v>0.45480616711333899</v>
      </c>
      <c r="AH877" s="17">
        <v>0.35989584064470598</v>
      </c>
      <c r="AI877" s="17"/>
      <c r="AJ877" s="17">
        <v>0.42116688309627898</v>
      </c>
      <c r="AK877" s="17">
        <v>0.41951968882329399</v>
      </c>
      <c r="AL877" s="17">
        <v>0.54197326322376105</v>
      </c>
      <c r="AM877" s="17">
        <v>0.28138039509369001</v>
      </c>
      <c r="AN877" s="17">
        <v>0.33694188832900002</v>
      </c>
      <c r="AO877" s="17"/>
      <c r="AP877" s="17">
        <v>0.40870517043673998</v>
      </c>
      <c r="AQ877" s="17">
        <v>0.42807602094969199</v>
      </c>
      <c r="AR877" s="17">
        <v>0.47566825700243898</v>
      </c>
      <c r="AS877" s="17"/>
      <c r="AT877" s="17">
        <v>0.36671569650091201</v>
      </c>
      <c r="AU877" s="17">
        <v>0.40219217757400699</v>
      </c>
      <c r="AV877" s="17">
        <v>0.44522811150417801</v>
      </c>
      <c r="AW877" s="17">
        <v>0.45871436838256002</v>
      </c>
      <c r="AX877" s="17">
        <v>0.430929511221529</v>
      </c>
      <c r="AY877" s="17"/>
      <c r="AZ877" s="17">
        <v>0.37422721948021997</v>
      </c>
      <c r="BA877" s="17">
        <v>0.39319824997505398</v>
      </c>
      <c r="BB877" s="17">
        <v>0.42741013046682902</v>
      </c>
      <c r="BC877" s="17">
        <v>0.52313332551075298</v>
      </c>
      <c r="BD877" s="17">
        <v>0.42297895825855097</v>
      </c>
      <c r="BE877" s="17"/>
      <c r="BF877" s="17">
        <v>0.42394329566643502</v>
      </c>
      <c r="BG877" s="17">
        <v>0.39413198865736498</v>
      </c>
      <c r="BH877" s="17">
        <v>0.41290488914405399</v>
      </c>
      <c r="BI877" s="17">
        <v>0.46133148666961699</v>
      </c>
      <c r="BJ877" s="17"/>
      <c r="BK877" s="17">
        <v>0.33433971730529199</v>
      </c>
      <c r="BL877" s="17">
        <v>0.35285863552104402</v>
      </c>
      <c r="BM877" s="17">
        <v>0.41474702115652101</v>
      </c>
      <c r="BN877" s="17">
        <v>0.45737319436630502</v>
      </c>
      <c r="BO877" s="17">
        <v>0.39069772601955</v>
      </c>
      <c r="BP877" s="17"/>
      <c r="BQ877" s="17">
        <v>0.41777184361886699</v>
      </c>
      <c r="BR877" s="17">
        <v>0.41321774769312197</v>
      </c>
      <c r="BS877" s="17"/>
      <c r="BT877" s="17">
        <v>0.46557069794926897</v>
      </c>
      <c r="BU877" s="17">
        <v>0.41209586279176702</v>
      </c>
      <c r="BV877" s="17">
        <v>0.343013114260314</v>
      </c>
      <c r="BW877" s="17">
        <v>0.37649974843800998</v>
      </c>
      <c r="BX877" s="17">
        <v>0.38676827764176402</v>
      </c>
      <c r="BY877" s="17">
        <v>0.36790066953481598</v>
      </c>
    </row>
    <row r="878" spans="2:77" x14ac:dyDescent="0.35">
      <c r="B878" t="s">
        <v>412</v>
      </c>
      <c r="C878" s="17">
        <v>0.399581318645506</v>
      </c>
      <c r="D878" s="17">
        <v>0.39907370232728701</v>
      </c>
      <c r="E878" s="17">
        <v>0.400293943712273</v>
      </c>
      <c r="F878" s="17"/>
      <c r="G878" s="17">
        <v>0.33969450533119699</v>
      </c>
      <c r="H878" s="17">
        <v>0.29185003802820297</v>
      </c>
      <c r="I878" s="17">
        <v>0.36106568131864097</v>
      </c>
      <c r="J878" s="17">
        <v>0.40241880509857803</v>
      </c>
      <c r="K878" s="17">
        <v>0.43496876448782801</v>
      </c>
      <c r="L878" s="17">
        <v>0.53199000800684004</v>
      </c>
      <c r="M878" s="17"/>
      <c r="N878" s="17">
        <v>0.43471698373543999</v>
      </c>
      <c r="O878" s="17">
        <v>0.41024888305389701</v>
      </c>
      <c r="P878" s="17">
        <v>0.35905110089904502</v>
      </c>
      <c r="Q878" s="17">
        <v>0.38704556279344599</v>
      </c>
      <c r="R878" s="17"/>
      <c r="S878" s="17">
        <v>0.37260473006343697</v>
      </c>
      <c r="T878" s="17">
        <v>0.41677789167549101</v>
      </c>
      <c r="U878" s="17">
        <v>0.43658040853008701</v>
      </c>
      <c r="V878" s="17">
        <v>0.42174794990115899</v>
      </c>
      <c r="W878" s="17">
        <v>0.42797634444552002</v>
      </c>
      <c r="X878" s="17">
        <v>0.38901878399501</v>
      </c>
      <c r="Y878" s="17">
        <v>0.38264424745869102</v>
      </c>
      <c r="Z878" s="17">
        <v>0.38113108688129799</v>
      </c>
      <c r="AA878" s="17">
        <v>0.36511218814589103</v>
      </c>
      <c r="AB878" s="17">
        <v>0.40118435316262102</v>
      </c>
      <c r="AC878" s="17">
        <v>0.40335214091571597</v>
      </c>
      <c r="AD878" s="17">
        <v>0.43614798519765202</v>
      </c>
      <c r="AE878" s="17"/>
      <c r="AF878" s="17">
        <v>0.414654357251594</v>
      </c>
      <c r="AG878" s="17">
        <v>0.41354568728734298</v>
      </c>
      <c r="AH878" s="17">
        <v>0.34252451084798502</v>
      </c>
      <c r="AI878" s="17"/>
      <c r="AJ878" s="17">
        <v>0.43053264415930798</v>
      </c>
      <c r="AK878" s="17">
        <v>0.38033969378419202</v>
      </c>
      <c r="AL878" s="17">
        <v>0.51181283852898396</v>
      </c>
      <c r="AM878" s="17">
        <v>0.23995140879989399</v>
      </c>
      <c r="AN878" s="17">
        <v>0.31868912743025801</v>
      </c>
      <c r="AO878" s="17"/>
      <c r="AP878" s="17">
        <v>0.387522279063098</v>
      </c>
      <c r="AQ878" s="17">
        <v>0.39931807787923002</v>
      </c>
      <c r="AR878" s="17">
        <v>0.46774891354340198</v>
      </c>
      <c r="AS878" s="17"/>
      <c r="AT878" s="17">
        <v>0.376115356751895</v>
      </c>
      <c r="AU878" s="17">
        <v>0.38499243450863502</v>
      </c>
      <c r="AV878" s="17">
        <v>0.425915633385065</v>
      </c>
      <c r="AW878" s="17">
        <v>0.40331002066242599</v>
      </c>
      <c r="AX878" s="17">
        <v>0.41212488951531101</v>
      </c>
      <c r="AY878" s="17"/>
      <c r="AZ878" s="17">
        <v>0.35363753954661098</v>
      </c>
      <c r="BA878" s="17">
        <v>0.340524420247446</v>
      </c>
      <c r="BB878" s="17">
        <v>0.36426928982142798</v>
      </c>
      <c r="BC878" s="17">
        <v>0.54283933686798902</v>
      </c>
      <c r="BD878" s="17">
        <v>0.43142729941014402</v>
      </c>
      <c r="BE878" s="17"/>
      <c r="BF878" s="17">
        <v>0.42831007717338798</v>
      </c>
      <c r="BG878" s="17">
        <v>0.39611285794343998</v>
      </c>
      <c r="BH878" s="17">
        <v>0.38099250814360203</v>
      </c>
      <c r="BI878" s="17">
        <v>0.41124870152679199</v>
      </c>
      <c r="BJ878" s="17"/>
      <c r="BK878" s="17">
        <v>0.32460470958240401</v>
      </c>
      <c r="BL878" s="17">
        <v>0.37299377667725397</v>
      </c>
      <c r="BM878" s="17">
        <v>0.39612649874606798</v>
      </c>
      <c r="BN878" s="17">
        <v>0.42605100923037498</v>
      </c>
      <c r="BO878" s="17">
        <v>0.378324581274739</v>
      </c>
      <c r="BP878" s="17"/>
      <c r="BQ878" s="17">
        <v>0.40369658145367399</v>
      </c>
      <c r="BR878" s="17">
        <v>0.39400752830163699</v>
      </c>
      <c r="BS878" s="17"/>
      <c r="BT878" s="17">
        <v>0.46182966081286397</v>
      </c>
      <c r="BU878" s="17">
        <v>0.38562660369547103</v>
      </c>
      <c r="BV878" s="17">
        <v>0.30924336264985403</v>
      </c>
      <c r="BW878" s="17">
        <v>0.38641970452902702</v>
      </c>
      <c r="BX878" s="17">
        <v>0.35087097653096899</v>
      </c>
      <c r="BY878" s="17">
        <v>0.35461423589379298</v>
      </c>
    </row>
    <row r="879" spans="2:77" x14ac:dyDescent="0.35">
      <c r="B879" t="s">
        <v>413</v>
      </c>
      <c r="C879" s="17">
        <v>0.37443581214676203</v>
      </c>
      <c r="D879" s="17">
        <v>0.37332090377045302</v>
      </c>
      <c r="E879" s="17">
        <v>0.37451945236510398</v>
      </c>
      <c r="F879" s="17"/>
      <c r="G879" s="17">
        <v>0.38127850076004299</v>
      </c>
      <c r="H879" s="17">
        <v>0.34155222796345602</v>
      </c>
      <c r="I879" s="17">
        <v>0.32620219293539798</v>
      </c>
      <c r="J879" s="17">
        <v>0.39257045643440402</v>
      </c>
      <c r="K879" s="17">
        <v>0.38413719103910998</v>
      </c>
      <c r="L879" s="17">
        <v>0.4143581481868</v>
      </c>
      <c r="M879" s="17"/>
      <c r="N879" s="17">
        <v>0.43102893987769902</v>
      </c>
      <c r="O879" s="17">
        <v>0.40922267581025101</v>
      </c>
      <c r="P879" s="17">
        <v>0.31250248403445202</v>
      </c>
      <c r="Q879" s="17">
        <v>0.33196921581564198</v>
      </c>
      <c r="R879" s="17"/>
      <c r="S879" s="17">
        <v>0.336883214339743</v>
      </c>
      <c r="T879" s="17">
        <v>0.394709894784953</v>
      </c>
      <c r="U879" s="17">
        <v>0.33165663661547101</v>
      </c>
      <c r="V879" s="17">
        <v>0.38561771640800402</v>
      </c>
      <c r="W879" s="17">
        <v>0.38183083567363701</v>
      </c>
      <c r="X879" s="17">
        <v>0.34948777643596901</v>
      </c>
      <c r="Y879" s="17">
        <v>0.428823683648345</v>
      </c>
      <c r="Z879" s="17">
        <v>0.38354521363578598</v>
      </c>
      <c r="AA879" s="17">
        <v>0.35918938205633</v>
      </c>
      <c r="AB879" s="17">
        <v>0.41377177128114401</v>
      </c>
      <c r="AC879" s="17">
        <v>0.36591724506914702</v>
      </c>
      <c r="AD879" s="17">
        <v>0.39477238782020302</v>
      </c>
      <c r="AE879" s="17"/>
      <c r="AF879" s="17">
        <v>0.31619027582161302</v>
      </c>
      <c r="AG879" s="17">
        <v>0.43122512692605802</v>
      </c>
      <c r="AH879" s="17">
        <v>0.335508702349404</v>
      </c>
      <c r="AI879" s="17"/>
      <c r="AJ879" s="17">
        <v>0.34923320215790299</v>
      </c>
      <c r="AK879" s="17">
        <v>0.39008739548196802</v>
      </c>
      <c r="AL879" s="17">
        <v>0.47367993772256201</v>
      </c>
      <c r="AM879" s="17">
        <v>0.25921572400746901</v>
      </c>
      <c r="AN879" s="17">
        <v>0.32990516067794201</v>
      </c>
      <c r="AO879" s="17"/>
      <c r="AP879" s="17">
        <v>0.34228096458423102</v>
      </c>
      <c r="AQ879" s="17">
        <v>0.39344897737284601</v>
      </c>
      <c r="AR879" s="17">
        <v>0.45856139025180298</v>
      </c>
      <c r="AS879" s="17"/>
      <c r="AT879" s="17">
        <v>0.31891965407212403</v>
      </c>
      <c r="AU879" s="17">
        <v>0.36427576652840699</v>
      </c>
      <c r="AV879" s="17">
        <v>0.40513587442118298</v>
      </c>
      <c r="AW879" s="17">
        <v>0.43643692993187999</v>
      </c>
      <c r="AX879" s="17">
        <v>0.47195069671665602</v>
      </c>
      <c r="AY879" s="17"/>
      <c r="AZ879" s="17">
        <v>0.35310390466131503</v>
      </c>
      <c r="BA879" s="17">
        <v>0.36843472374526398</v>
      </c>
      <c r="BB879" s="17">
        <v>0.34846447269089698</v>
      </c>
      <c r="BC879" s="17">
        <v>0.41340989063939798</v>
      </c>
      <c r="BD879" s="17">
        <v>0.40833778831493101</v>
      </c>
      <c r="BE879" s="17"/>
      <c r="BF879" s="17">
        <v>0.37967647545586902</v>
      </c>
      <c r="BG879" s="17">
        <v>0.35299726280232802</v>
      </c>
      <c r="BH879" s="17">
        <v>0.37989479853504199</v>
      </c>
      <c r="BI879" s="17">
        <v>0.40957156256890298</v>
      </c>
      <c r="BJ879" s="17"/>
      <c r="BK879" s="17">
        <v>0.31859835300488898</v>
      </c>
      <c r="BL879" s="17">
        <v>0.35110313790330999</v>
      </c>
      <c r="BM879" s="17">
        <v>0.37274258035987201</v>
      </c>
      <c r="BN879" s="17">
        <v>0.39430586780051902</v>
      </c>
      <c r="BO879" s="17">
        <v>0.36108225638806701</v>
      </c>
      <c r="BP879" s="17"/>
      <c r="BQ879" s="17">
        <v>0.360454669747096</v>
      </c>
      <c r="BR879" s="17">
        <v>0.39337213775611102</v>
      </c>
      <c r="BS879" s="17"/>
      <c r="BT879" s="17">
        <v>0.40790039485354301</v>
      </c>
      <c r="BU879" s="17">
        <v>0.36961396794924201</v>
      </c>
      <c r="BV879" s="17">
        <v>0.31315737122855702</v>
      </c>
      <c r="BW879" s="17">
        <v>0.355850142620242</v>
      </c>
      <c r="BX879" s="17">
        <v>0.35387602890138598</v>
      </c>
      <c r="BY879" s="17">
        <v>0.36091933479083599</v>
      </c>
    </row>
    <row r="880" spans="2:77" x14ac:dyDescent="0.35">
      <c r="B880" t="s">
        <v>414</v>
      </c>
      <c r="C880" s="17">
        <v>0.35681427549003297</v>
      </c>
      <c r="D880" s="17">
        <v>0.377732454127578</v>
      </c>
      <c r="E880" s="17">
        <v>0.33676633956263102</v>
      </c>
      <c r="F880" s="17"/>
      <c r="G880" s="17">
        <v>0.340425728923962</v>
      </c>
      <c r="H880" s="17">
        <v>0.36284280171998301</v>
      </c>
      <c r="I880" s="17">
        <v>0.367843753176334</v>
      </c>
      <c r="J880" s="17">
        <v>0.36026980742638498</v>
      </c>
      <c r="K880" s="17">
        <v>0.34246298866046199</v>
      </c>
      <c r="L880" s="17">
        <v>0.360689077561202</v>
      </c>
      <c r="M880" s="17"/>
      <c r="N880" s="17">
        <v>0.37936133643948999</v>
      </c>
      <c r="O880" s="17">
        <v>0.396247646335458</v>
      </c>
      <c r="P880" s="17">
        <v>0.323743346318768</v>
      </c>
      <c r="Q880" s="17">
        <v>0.32116522234286998</v>
      </c>
      <c r="R880" s="17"/>
      <c r="S880" s="17">
        <v>0.38652939496864402</v>
      </c>
      <c r="T880" s="17">
        <v>0.36156748378256998</v>
      </c>
      <c r="U880" s="17">
        <v>0.32338004049542401</v>
      </c>
      <c r="V880" s="17">
        <v>0.33781539562484902</v>
      </c>
      <c r="W880" s="17">
        <v>0.35886610240977701</v>
      </c>
      <c r="X880" s="17">
        <v>0.30403947891623301</v>
      </c>
      <c r="Y880" s="17">
        <v>0.37195412299687303</v>
      </c>
      <c r="Z880" s="17">
        <v>0.31640260136995202</v>
      </c>
      <c r="AA880" s="17">
        <v>0.36684622552262702</v>
      </c>
      <c r="AB880" s="17">
        <v>0.39735922181345801</v>
      </c>
      <c r="AC880" s="17">
        <v>0.334368259855784</v>
      </c>
      <c r="AD880" s="17">
        <v>0.38977753463808401</v>
      </c>
      <c r="AE880" s="17"/>
      <c r="AF880" s="17">
        <v>0.31906134787986001</v>
      </c>
      <c r="AG880" s="17">
        <v>0.40530365432235699</v>
      </c>
      <c r="AH880" s="17">
        <v>0.32912776924938603</v>
      </c>
      <c r="AI880" s="17"/>
      <c r="AJ880" s="17">
        <v>0.33469735115912203</v>
      </c>
      <c r="AK880" s="17">
        <v>0.40393964687443701</v>
      </c>
      <c r="AL880" s="17">
        <v>0.38947129820580501</v>
      </c>
      <c r="AM880" s="17">
        <v>0.28096491348317998</v>
      </c>
      <c r="AN880" s="17">
        <v>0.30672122416119402</v>
      </c>
      <c r="AO880" s="17"/>
      <c r="AP880" s="17">
        <v>0.34261877894061799</v>
      </c>
      <c r="AQ880" s="17">
        <v>0.40101031910377499</v>
      </c>
      <c r="AR880" s="17">
        <v>0.38292507627518602</v>
      </c>
      <c r="AS880" s="17"/>
      <c r="AT880" s="17">
        <v>0.290237054414477</v>
      </c>
      <c r="AU880" s="17">
        <v>0.34382819245607199</v>
      </c>
      <c r="AV880" s="17">
        <v>0.39346690357183001</v>
      </c>
      <c r="AW880" s="17">
        <v>0.40273806639838999</v>
      </c>
      <c r="AX880" s="17">
        <v>0.44905234014705397</v>
      </c>
      <c r="AY880" s="17"/>
      <c r="AZ880" s="17">
        <v>0.36965625001837299</v>
      </c>
      <c r="BA880" s="17">
        <v>0.34138726677561498</v>
      </c>
      <c r="BB880" s="17">
        <v>0.36254422794973901</v>
      </c>
      <c r="BC880" s="17">
        <v>0.36020750385012801</v>
      </c>
      <c r="BD880" s="17">
        <v>0.33123358671922998</v>
      </c>
      <c r="BE880" s="17"/>
      <c r="BF880" s="17">
        <v>0.35528625906799699</v>
      </c>
      <c r="BG880" s="17">
        <v>0.35015075298438902</v>
      </c>
      <c r="BH880" s="17">
        <v>0.36069529402563799</v>
      </c>
      <c r="BI880" s="17">
        <v>0.39127396565035399</v>
      </c>
      <c r="BJ880" s="17"/>
      <c r="BK880" s="17">
        <v>0.30835278242090203</v>
      </c>
      <c r="BL880" s="17">
        <v>0.35826060263054099</v>
      </c>
      <c r="BM880" s="17">
        <v>0.36317580344643102</v>
      </c>
      <c r="BN880" s="17">
        <v>0.36186068300894397</v>
      </c>
      <c r="BO880" s="17">
        <v>0.31759856850707402</v>
      </c>
      <c r="BP880" s="17"/>
      <c r="BQ880" s="17">
        <v>0.35614776626820299</v>
      </c>
      <c r="BR880" s="17">
        <v>0.35771700827719699</v>
      </c>
      <c r="BS880" s="17"/>
      <c r="BT880" s="17">
        <v>0.33779297678752201</v>
      </c>
      <c r="BU880" s="17">
        <v>0.37166064381583003</v>
      </c>
      <c r="BV880" s="17">
        <v>0.34386280629994298</v>
      </c>
      <c r="BW880" s="17">
        <v>0.33508290915788203</v>
      </c>
      <c r="BX880" s="17">
        <v>0.39367477576548099</v>
      </c>
      <c r="BY880" s="17">
        <v>0.38718612122519802</v>
      </c>
    </row>
    <row r="881" spans="2:77" x14ac:dyDescent="0.35">
      <c r="B881" t="s">
        <v>415</v>
      </c>
      <c r="C881" s="17">
        <v>0.35596908838116398</v>
      </c>
      <c r="D881" s="17">
        <v>0.35405573988477701</v>
      </c>
      <c r="E881" s="17">
        <v>0.35519027927268298</v>
      </c>
      <c r="F881" s="17"/>
      <c r="G881" s="17">
        <v>0.41268536707922199</v>
      </c>
      <c r="H881" s="17">
        <v>0.32128537593845102</v>
      </c>
      <c r="I881" s="17">
        <v>0.31786076463486301</v>
      </c>
      <c r="J881" s="17">
        <v>0.33563383590710599</v>
      </c>
      <c r="K881" s="17">
        <v>0.36383299138895903</v>
      </c>
      <c r="L881" s="17">
        <v>0.38846045082219599</v>
      </c>
      <c r="M881" s="17"/>
      <c r="N881" s="17">
        <v>0.37728217796203201</v>
      </c>
      <c r="O881" s="17">
        <v>0.39669723674464302</v>
      </c>
      <c r="P881" s="17">
        <v>0.31461754083636501</v>
      </c>
      <c r="Q881" s="17">
        <v>0.32696898048608097</v>
      </c>
      <c r="R881" s="17"/>
      <c r="S881" s="17">
        <v>0.36703915898401901</v>
      </c>
      <c r="T881" s="17">
        <v>0.372714035851822</v>
      </c>
      <c r="U881" s="17">
        <v>0.32022485977881798</v>
      </c>
      <c r="V881" s="17">
        <v>0.34087289094850098</v>
      </c>
      <c r="W881" s="17">
        <v>0.38388603240538699</v>
      </c>
      <c r="X881" s="17">
        <v>0.350009143813722</v>
      </c>
      <c r="Y881" s="17">
        <v>0.373982911845608</v>
      </c>
      <c r="Z881" s="17">
        <v>0.30930297744618301</v>
      </c>
      <c r="AA881" s="17">
        <v>0.336889730250232</v>
      </c>
      <c r="AB881" s="17">
        <v>0.35442386624505401</v>
      </c>
      <c r="AC881" s="17">
        <v>0.380542873773974</v>
      </c>
      <c r="AD881" s="17">
        <v>0.37295823936970701</v>
      </c>
      <c r="AE881" s="17"/>
      <c r="AF881" s="17">
        <v>0.31154449746914298</v>
      </c>
      <c r="AG881" s="17">
        <v>0.39695344054876502</v>
      </c>
      <c r="AH881" s="17">
        <v>0.28625567455308798</v>
      </c>
      <c r="AI881" s="17"/>
      <c r="AJ881" s="17">
        <v>0.32952516796477599</v>
      </c>
      <c r="AK881" s="17">
        <v>0.39229552110868998</v>
      </c>
      <c r="AL881" s="17">
        <v>0.41618794591540598</v>
      </c>
      <c r="AM881" s="17">
        <v>0.26779114232284301</v>
      </c>
      <c r="AN881" s="17">
        <v>0.278270204688222</v>
      </c>
      <c r="AO881" s="17"/>
      <c r="AP881" s="17">
        <v>0.33813526837260999</v>
      </c>
      <c r="AQ881" s="17">
        <v>0.39630389016280498</v>
      </c>
      <c r="AR881" s="17">
        <v>0.39176173700850703</v>
      </c>
      <c r="AS881" s="17"/>
      <c r="AT881" s="17">
        <v>0.31210901689386</v>
      </c>
      <c r="AU881" s="17">
        <v>0.32677729035304498</v>
      </c>
      <c r="AV881" s="17">
        <v>0.39355727177424199</v>
      </c>
      <c r="AW881" s="17">
        <v>0.41440071734426198</v>
      </c>
      <c r="AX881" s="17">
        <v>0.29882890986635202</v>
      </c>
      <c r="AY881" s="17"/>
      <c r="AZ881" s="17">
        <v>0.34631237048757701</v>
      </c>
      <c r="BA881" s="17">
        <v>0.35262165225823799</v>
      </c>
      <c r="BB881" s="17">
        <v>0.37021744566849102</v>
      </c>
      <c r="BC881" s="17">
        <v>0.39832316826310998</v>
      </c>
      <c r="BD881" s="17">
        <v>0.32323776074595501</v>
      </c>
      <c r="BE881" s="17"/>
      <c r="BF881" s="17">
        <v>0.365205158772545</v>
      </c>
      <c r="BG881" s="17">
        <v>0.338115263971563</v>
      </c>
      <c r="BH881" s="17">
        <v>0.37512381113587601</v>
      </c>
      <c r="BI881" s="17">
        <v>0.36975847761007602</v>
      </c>
      <c r="BJ881" s="17"/>
      <c r="BK881" s="17">
        <v>0.30161734451302002</v>
      </c>
      <c r="BL881" s="17">
        <v>0.34485737576237502</v>
      </c>
      <c r="BM881" s="17">
        <v>0.361732271375106</v>
      </c>
      <c r="BN881" s="17">
        <v>0.36606693298951298</v>
      </c>
      <c r="BO881" s="17">
        <v>0.32510050844038402</v>
      </c>
      <c r="BP881" s="17"/>
      <c r="BQ881" s="17">
        <v>0.34195174161417702</v>
      </c>
      <c r="BR881" s="17">
        <v>0.37495444987531301</v>
      </c>
      <c r="BS881" s="17"/>
      <c r="BT881" s="17">
        <v>0.36289205380162898</v>
      </c>
      <c r="BU881" s="17">
        <v>0.37398548829240202</v>
      </c>
      <c r="BV881" s="17">
        <v>0.28785667609471099</v>
      </c>
      <c r="BW881" s="17">
        <v>0.34792507808058398</v>
      </c>
      <c r="BX881" s="17">
        <v>0.34774207843774302</v>
      </c>
      <c r="BY881" s="17">
        <v>0.32631708048337199</v>
      </c>
    </row>
    <row r="882" spans="2:77" x14ac:dyDescent="0.35">
      <c r="B882" t="s">
        <v>416</v>
      </c>
      <c r="C882" s="17">
        <v>0.32349720392090098</v>
      </c>
      <c r="D882" s="17">
        <v>0.309258297654118</v>
      </c>
      <c r="E882" s="17">
        <v>0.33624599124587301</v>
      </c>
      <c r="F882" s="17"/>
      <c r="G882" s="17">
        <v>0.33277615051446202</v>
      </c>
      <c r="H882" s="17">
        <v>0.345444697927275</v>
      </c>
      <c r="I882" s="17">
        <v>0.32329618742265798</v>
      </c>
      <c r="J882" s="17">
        <v>0.33187677937633098</v>
      </c>
      <c r="K882" s="17">
        <v>0.303829236407887</v>
      </c>
      <c r="L882" s="17">
        <v>0.306026247490502</v>
      </c>
      <c r="M882" s="17"/>
      <c r="N882" s="17">
        <v>0.328655250076683</v>
      </c>
      <c r="O882" s="17">
        <v>0.35203279479948901</v>
      </c>
      <c r="P882" s="17">
        <v>0.28605294251905</v>
      </c>
      <c r="Q882" s="17">
        <v>0.32277468148224198</v>
      </c>
      <c r="R882" s="17"/>
      <c r="S882" s="17">
        <v>0.31516805785818602</v>
      </c>
      <c r="T882" s="17">
        <v>0.33218614332943203</v>
      </c>
      <c r="U882" s="17">
        <v>0.33010507594838301</v>
      </c>
      <c r="V882" s="17">
        <v>0.33218008867100202</v>
      </c>
      <c r="W882" s="17">
        <v>0.31178058173869599</v>
      </c>
      <c r="X882" s="17">
        <v>0.31220839970648101</v>
      </c>
      <c r="Y882" s="17">
        <v>0.29956229441272902</v>
      </c>
      <c r="Z882" s="17">
        <v>0.33368671520855803</v>
      </c>
      <c r="AA882" s="17">
        <v>0.31856652420978898</v>
      </c>
      <c r="AB882" s="17">
        <v>0.32900528982153199</v>
      </c>
      <c r="AC882" s="17">
        <v>0.35447963362942803</v>
      </c>
      <c r="AD882" s="17">
        <v>0.342668963393154</v>
      </c>
      <c r="AE882" s="17"/>
      <c r="AF882" s="17">
        <v>0.281238287355073</v>
      </c>
      <c r="AG882" s="17">
        <v>0.35287343559065598</v>
      </c>
      <c r="AH882" s="17">
        <v>0.30846470715624602</v>
      </c>
      <c r="AI882" s="17"/>
      <c r="AJ882" s="17">
        <v>0.27442024083637401</v>
      </c>
      <c r="AK882" s="17">
        <v>0.36855088040203399</v>
      </c>
      <c r="AL882" s="17">
        <v>0.33819231062384902</v>
      </c>
      <c r="AM882" s="17">
        <v>0.20403277615256599</v>
      </c>
      <c r="AN882" s="17">
        <v>0.29502988482451298</v>
      </c>
      <c r="AO882" s="17"/>
      <c r="AP882" s="17">
        <v>0.30864492222484202</v>
      </c>
      <c r="AQ882" s="17">
        <v>0.35906280558828502</v>
      </c>
      <c r="AR882" s="17">
        <v>0.34808576393192697</v>
      </c>
      <c r="AS882" s="17"/>
      <c r="AT882" s="17">
        <v>0.28239209432110102</v>
      </c>
      <c r="AU882" s="17">
        <v>0.328447806208361</v>
      </c>
      <c r="AV882" s="17">
        <v>0.34578446283425501</v>
      </c>
      <c r="AW882" s="17">
        <v>0.35415002700972098</v>
      </c>
      <c r="AX882" s="17">
        <v>0.26652859067361401</v>
      </c>
      <c r="AY882" s="17"/>
      <c r="AZ882" s="17">
        <v>0.31753210838757301</v>
      </c>
      <c r="BA882" s="17">
        <v>0.34678201327298602</v>
      </c>
      <c r="BB882" s="17">
        <v>0.36588492550429402</v>
      </c>
      <c r="BC882" s="17">
        <v>0.292374058421834</v>
      </c>
      <c r="BD882" s="17">
        <v>0.347135964167057</v>
      </c>
      <c r="BE882" s="17"/>
      <c r="BF882" s="17">
        <v>0.354556199020371</v>
      </c>
      <c r="BG882" s="17">
        <v>0.30570763260447398</v>
      </c>
      <c r="BH882" s="17">
        <v>0.31455049914495298</v>
      </c>
      <c r="BI882" s="17">
        <v>0.33143960497833702</v>
      </c>
      <c r="BJ882" s="17"/>
      <c r="BK882" s="17">
        <v>0.38291208164807</v>
      </c>
      <c r="BL882" s="17">
        <v>0.37182347221568302</v>
      </c>
      <c r="BM882" s="17">
        <v>0.32663924353776003</v>
      </c>
      <c r="BN882" s="17">
        <v>0.30606110424967697</v>
      </c>
      <c r="BO882" s="17">
        <v>0.260415294913041</v>
      </c>
      <c r="BP882" s="17"/>
      <c r="BQ882" s="17">
        <v>0.31801266925825</v>
      </c>
      <c r="BR882" s="17">
        <v>0.33092556214935298</v>
      </c>
      <c r="BS882" s="17"/>
      <c r="BT882" s="17">
        <v>0.298166978365143</v>
      </c>
      <c r="BU882" s="17">
        <v>0.32173406715609498</v>
      </c>
      <c r="BV882" s="17">
        <v>0.27171558107070298</v>
      </c>
      <c r="BW882" s="17">
        <v>0.35304962208471802</v>
      </c>
      <c r="BX882" s="17">
        <v>0.38508418247082599</v>
      </c>
      <c r="BY882" s="17">
        <v>0.30989851312149902</v>
      </c>
    </row>
    <row r="883" spans="2:77" x14ac:dyDescent="0.35">
      <c r="B883" t="s">
        <v>417</v>
      </c>
      <c r="C883" s="17">
        <v>0.31417753962114903</v>
      </c>
      <c r="D883" s="17">
        <v>0.34423287410671599</v>
      </c>
      <c r="E883" s="17">
        <v>0.28630579309122201</v>
      </c>
      <c r="F883" s="17"/>
      <c r="G883" s="17">
        <v>0.30470123756609202</v>
      </c>
      <c r="H883" s="17">
        <v>0.315731177716774</v>
      </c>
      <c r="I883" s="17">
        <v>0.32410474359066199</v>
      </c>
      <c r="J883" s="17">
        <v>0.314399576884624</v>
      </c>
      <c r="K883" s="17">
        <v>0.31678090621411398</v>
      </c>
      <c r="L883" s="17">
        <v>0.30926645825994598</v>
      </c>
      <c r="M883" s="17"/>
      <c r="N883" s="17">
        <v>0.35306490017644798</v>
      </c>
      <c r="O883" s="17">
        <v>0.32844270529684899</v>
      </c>
      <c r="P883" s="17">
        <v>0.295644252585193</v>
      </c>
      <c r="Q883" s="17">
        <v>0.27352520429645899</v>
      </c>
      <c r="R883" s="17"/>
      <c r="S883" s="17">
        <v>0.35435021343091699</v>
      </c>
      <c r="T883" s="17">
        <v>0.34466237933207899</v>
      </c>
      <c r="U883" s="17">
        <v>0.25310051840964598</v>
      </c>
      <c r="V883" s="17">
        <v>0.316854163535774</v>
      </c>
      <c r="W883" s="17">
        <v>0.32202508235724098</v>
      </c>
      <c r="X883" s="17">
        <v>0.26708916848248698</v>
      </c>
      <c r="Y883" s="17">
        <v>0.35294350554532</v>
      </c>
      <c r="Z883" s="17">
        <v>0.32010347501873199</v>
      </c>
      <c r="AA883" s="17">
        <v>0.31506702453760799</v>
      </c>
      <c r="AB883" s="17">
        <v>0.29480464414764102</v>
      </c>
      <c r="AC883" s="17">
        <v>0.26278407808929799</v>
      </c>
      <c r="AD883" s="17">
        <v>0.30170646135096202</v>
      </c>
      <c r="AE883" s="17"/>
      <c r="AF883" s="17">
        <v>0.282059597922586</v>
      </c>
      <c r="AG883" s="17">
        <v>0.34583272906172002</v>
      </c>
      <c r="AH883" s="17">
        <v>0.32022691170373402</v>
      </c>
      <c r="AI883" s="17"/>
      <c r="AJ883" s="17">
        <v>0.29891974633221902</v>
      </c>
      <c r="AK883" s="17">
        <v>0.35981594046601201</v>
      </c>
      <c r="AL883" s="17">
        <v>0.357339315372183</v>
      </c>
      <c r="AM883" s="17">
        <v>0.29893477087367698</v>
      </c>
      <c r="AN883" s="17">
        <v>0.26656257706291597</v>
      </c>
      <c r="AO883" s="17"/>
      <c r="AP883" s="17">
        <v>0.33366798759042399</v>
      </c>
      <c r="AQ883" s="17">
        <v>0.34216250702316098</v>
      </c>
      <c r="AR883" s="17">
        <v>0.38260643212844198</v>
      </c>
      <c r="AS883" s="17"/>
      <c r="AT883" s="17">
        <v>0.26517492333458598</v>
      </c>
      <c r="AU883" s="17">
        <v>0.29492980940304703</v>
      </c>
      <c r="AV883" s="17">
        <v>0.35174231454217902</v>
      </c>
      <c r="AW883" s="17">
        <v>0.38527380265218802</v>
      </c>
      <c r="AX883" s="17">
        <v>0.33229108157694298</v>
      </c>
      <c r="AY883" s="17"/>
      <c r="AZ883" s="17">
        <v>0.33065134205171298</v>
      </c>
      <c r="BA883" s="17">
        <v>0.29830524364772298</v>
      </c>
      <c r="BB883" s="17">
        <v>0.29057649309637901</v>
      </c>
      <c r="BC883" s="17">
        <v>0.31451667721307103</v>
      </c>
      <c r="BD883" s="17">
        <v>0.287563100339009</v>
      </c>
      <c r="BE883" s="17"/>
      <c r="BF883" s="17">
        <v>0.31522113781414102</v>
      </c>
      <c r="BG883" s="17">
        <v>0.31142902086117802</v>
      </c>
      <c r="BH883" s="17">
        <v>0.32223280335459897</v>
      </c>
      <c r="BI883" s="17">
        <v>0.34955480110185</v>
      </c>
      <c r="BJ883" s="17"/>
      <c r="BK883" s="17">
        <v>0.30544184347833903</v>
      </c>
      <c r="BL883" s="17">
        <v>0.28288562667430001</v>
      </c>
      <c r="BM883" s="17">
        <v>0.31779237556795698</v>
      </c>
      <c r="BN883" s="17">
        <v>0.32384905955264798</v>
      </c>
      <c r="BO883" s="17">
        <v>0.32043609723730898</v>
      </c>
      <c r="BP883" s="17"/>
      <c r="BQ883" s="17">
        <v>0.31627383840397699</v>
      </c>
      <c r="BR883" s="17">
        <v>0.311338272614824</v>
      </c>
      <c r="BS883" s="17"/>
      <c r="BT883" s="17">
        <v>0.31239295491420299</v>
      </c>
      <c r="BU883" s="17">
        <v>0.31279232497610698</v>
      </c>
      <c r="BV883" s="17">
        <v>0.29543104767492201</v>
      </c>
      <c r="BW883" s="17">
        <v>0.294623470301141</v>
      </c>
      <c r="BX883" s="17">
        <v>0.36119046052062997</v>
      </c>
      <c r="BY883" s="17">
        <v>0.22802217686746901</v>
      </c>
    </row>
    <row r="884" spans="2:77" x14ac:dyDescent="0.35">
      <c r="B884" t="s">
        <v>92</v>
      </c>
      <c r="C884" s="17">
        <v>7.8249193827827607E-2</v>
      </c>
      <c r="D884" s="17">
        <v>5.7042537706249799E-2</v>
      </c>
      <c r="E884" s="17">
        <v>9.9479214313883804E-2</v>
      </c>
      <c r="F884" s="17"/>
      <c r="G884" s="17">
        <v>5.12849612410207E-2</v>
      </c>
      <c r="H884" s="17">
        <v>8.0526368955458394E-2</v>
      </c>
      <c r="I884" s="17">
        <v>8.0249680646148402E-2</v>
      </c>
      <c r="J884" s="17">
        <v>9.4845547220790499E-2</v>
      </c>
      <c r="K884" s="17">
        <v>6.9583996258863703E-2</v>
      </c>
      <c r="L884" s="17">
        <v>8.5029120432336597E-2</v>
      </c>
      <c r="M884" s="17"/>
      <c r="N884" s="17">
        <v>4.7806650177246203E-2</v>
      </c>
      <c r="O884" s="17">
        <v>7.4246199823992498E-2</v>
      </c>
      <c r="P884" s="17">
        <v>9.3930465781476694E-2</v>
      </c>
      <c r="Q884" s="17">
        <v>0.102616193863193</v>
      </c>
      <c r="R884" s="17"/>
      <c r="S884" s="17">
        <v>4.88340499119225E-2</v>
      </c>
      <c r="T884" s="17">
        <v>9.4072624976220598E-2</v>
      </c>
      <c r="U884" s="17">
        <v>7.5597407098381905E-2</v>
      </c>
      <c r="V884" s="17">
        <v>7.5903461561944094E-2</v>
      </c>
      <c r="W884" s="17">
        <v>5.1831084057146697E-2</v>
      </c>
      <c r="X884" s="17">
        <v>9.2807331239039004E-2</v>
      </c>
      <c r="Y884" s="17">
        <v>8.6405802467075105E-2</v>
      </c>
      <c r="Z884" s="17">
        <v>9.1780015423854597E-2</v>
      </c>
      <c r="AA884" s="17">
        <v>8.4806067129482202E-2</v>
      </c>
      <c r="AB884" s="17">
        <v>8.39604527647696E-2</v>
      </c>
      <c r="AC884" s="17">
        <v>9.9297940922665806E-2</v>
      </c>
      <c r="AD884" s="17">
        <v>6.3066056343845794E-2</v>
      </c>
      <c r="AE884" s="17"/>
      <c r="AF884" s="17">
        <v>7.7693703128488098E-2</v>
      </c>
      <c r="AG884" s="17">
        <v>6.5074260102776699E-2</v>
      </c>
      <c r="AH884" s="17">
        <v>0.12575842233711801</v>
      </c>
      <c r="AI884" s="17"/>
      <c r="AJ884" s="17">
        <v>6.5431464331647399E-2</v>
      </c>
      <c r="AK884" s="17">
        <v>7.4043172916482103E-2</v>
      </c>
      <c r="AL884" s="17">
        <v>4.6320374756387998E-2</v>
      </c>
      <c r="AM884" s="17">
        <v>6.90272995674861E-2</v>
      </c>
      <c r="AN884" s="17">
        <v>0.13113649927130799</v>
      </c>
      <c r="AO884" s="17"/>
      <c r="AP884" s="17">
        <v>6.0803859050827899E-2</v>
      </c>
      <c r="AQ884" s="17">
        <v>7.3203883170855702E-2</v>
      </c>
      <c r="AR884" s="17">
        <v>3.8439514302524402E-2</v>
      </c>
      <c r="AS884" s="17"/>
      <c r="AT884" s="17">
        <v>0.10507381510993601</v>
      </c>
      <c r="AU884" s="17">
        <v>7.7372700289537799E-2</v>
      </c>
      <c r="AV884" s="17">
        <v>6.5710939581288805E-2</v>
      </c>
      <c r="AW884" s="17">
        <v>4.4436489753907502E-2</v>
      </c>
      <c r="AX884" s="17">
        <v>0</v>
      </c>
      <c r="AY884" s="17"/>
      <c r="AZ884" s="17">
        <v>6.7611312417584599E-2</v>
      </c>
      <c r="BA884" s="17">
        <v>8.9490315650648106E-2</v>
      </c>
      <c r="BB884" s="17">
        <v>6.0811329135136399E-2</v>
      </c>
      <c r="BC884" s="17">
        <v>8.47778979088184E-2</v>
      </c>
      <c r="BD884" s="17">
        <v>9.3964768341474103E-2</v>
      </c>
      <c r="BE884" s="17"/>
      <c r="BF884" s="17">
        <v>8.5561971474238802E-2</v>
      </c>
      <c r="BG884" s="17">
        <v>8.6263709765026397E-2</v>
      </c>
      <c r="BH884" s="17">
        <v>7.2778549819072405E-2</v>
      </c>
      <c r="BI884" s="17">
        <v>3.9044382163126001E-2</v>
      </c>
      <c r="BJ884" s="17"/>
      <c r="BK884" s="17">
        <v>7.1677867731805095E-2</v>
      </c>
      <c r="BL884" s="17">
        <v>8.5661009433490407E-2</v>
      </c>
      <c r="BM884" s="17">
        <v>9.3401143899957406E-2</v>
      </c>
      <c r="BN884" s="17">
        <v>6.7195420605035194E-2</v>
      </c>
      <c r="BO884" s="17">
        <v>4.1650303579248101E-2</v>
      </c>
      <c r="BP884" s="17"/>
      <c r="BQ884" s="17">
        <v>7.9690822960226101E-2</v>
      </c>
      <c r="BR884" s="17">
        <v>7.6296623867616598E-2</v>
      </c>
      <c r="BS884" s="17"/>
      <c r="BT884" s="17">
        <v>7.3386811557326195E-2</v>
      </c>
      <c r="BU884" s="17">
        <v>7.1460642095913005E-2</v>
      </c>
      <c r="BV884" s="17">
        <v>0.11779147833204399</v>
      </c>
      <c r="BW884" s="17">
        <v>7.92557676132674E-2</v>
      </c>
      <c r="BX884" s="17">
        <v>7.0193753528401695E-2</v>
      </c>
      <c r="BY884" s="17">
        <v>0.10770935098416499</v>
      </c>
    </row>
    <row r="885" spans="2:77" x14ac:dyDescent="0.35">
      <c r="B885" t="s">
        <v>418</v>
      </c>
      <c r="C885" s="17">
        <v>6.1359705972171601E-2</v>
      </c>
      <c r="D885" s="17">
        <v>7.01099939832633E-2</v>
      </c>
      <c r="E885" s="17">
        <v>5.3202142615211098E-2</v>
      </c>
      <c r="F885" s="17"/>
      <c r="G885" s="17">
        <v>4.7384265794630502E-2</v>
      </c>
      <c r="H885" s="17">
        <v>6.8582340413050905E-2</v>
      </c>
      <c r="I885" s="17">
        <v>5.0356419968771E-2</v>
      </c>
      <c r="J885" s="17">
        <v>5.7337517403724197E-2</v>
      </c>
      <c r="K885" s="17">
        <v>7.6810298867022606E-2</v>
      </c>
      <c r="L885" s="17">
        <v>6.6677977140332703E-2</v>
      </c>
      <c r="M885" s="17"/>
      <c r="N885" s="17">
        <v>5.0132872184620397E-2</v>
      </c>
      <c r="O885" s="17">
        <v>6.1299099884297499E-2</v>
      </c>
      <c r="P885" s="17">
        <v>6.7987221577642601E-2</v>
      </c>
      <c r="Q885" s="17">
        <v>6.8584328265228298E-2</v>
      </c>
      <c r="R885" s="17"/>
      <c r="S885" s="17">
        <v>5.6384372012347098E-2</v>
      </c>
      <c r="T885" s="17">
        <v>5.1293370932880701E-2</v>
      </c>
      <c r="U885" s="17">
        <v>7.6440993892711306E-2</v>
      </c>
      <c r="V885" s="17">
        <v>6.6882222117714496E-2</v>
      </c>
      <c r="W885" s="17">
        <v>7.4897628827232804E-2</v>
      </c>
      <c r="X885" s="17">
        <v>7.7660175321814906E-2</v>
      </c>
      <c r="Y885" s="17">
        <v>4.4401255616488902E-2</v>
      </c>
      <c r="Z885" s="17">
        <v>6.3541021651583998E-2</v>
      </c>
      <c r="AA885" s="17">
        <v>4.72235495387332E-2</v>
      </c>
      <c r="AB885" s="17">
        <v>7.1377559370562102E-2</v>
      </c>
      <c r="AC885" s="17">
        <v>6.5989011369619599E-2</v>
      </c>
      <c r="AD885" s="17">
        <v>4.7176733281978002E-2</v>
      </c>
      <c r="AE885" s="17"/>
      <c r="AF885" s="17">
        <v>8.6625275916063393E-2</v>
      </c>
      <c r="AG885" s="17">
        <v>4.4875879595181502E-2</v>
      </c>
      <c r="AH885" s="17">
        <v>5.8177542729448799E-2</v>
      </c>
      <c r="AI885" s="17"/>
      <c r="AJ885" s="17">
        <v>7.8423345673847705E-2</v>
      </c>
      <c r="AK885" s="17">
        <v>4.6265358535942297E-2</v>
      </c>
      <c r="AL885" s="17">
        <v>4.9697769666382598E-2</v>
      </c>
      <c r="AM885" s="17">
        <v>0.18230469940716101</v>
      </c>
      <c r="AN885" s="17">
        <v>7.0889927688736906E-2</v>
      </c>
      <c r="AO885" s="17"/>
      <c r="AP885" s="17">
        <v>7.4290635082914599E-2</v>
      </c>
      <c r="AQ885" s="17">
        <v>4.12712755672211E-2</v>
      </c>
      <c r="AR885" s="17">
        <v>5.4209181338210198E-2</v>
      </c>
      <c r="AS885" s="17"/>
      <c r="AT885" s="17">
        <v>6.6897965383538593E-2</v>
      </c>
      <c r="AU885" s="17">
        <v>6.6252846776714405E-2</v>
      </c>
      <c r="AV885" s="17">
        <v>4.9969480880992803E-2</v>
      </c>
      <c r="AW885" s="17">
        <v>5.4379625247458402E-2</v>
      </c>
      <c r="AX885" s="17">
        <v>0.127084890109119</v>
      </c>
      <c r="AY885" s="17"/>
      <c r="AZ885" s="17">
        <v>6.2191256238200501E-2</v>
      </c>
      <c r="BA885" s="17">
        <v>5.30799679303861E-2</v>
      </c>
      <c r="BB885" s="17">
        <v>5.4359072316219899E-2</v>
      </c>
      <c r="BC885" s="17">
        <v>6.2870423925431407E-2</v>
      </c>
      <c r="BD885" s="17">
        <v>7.1240973417640005E-2</v>
      </c>
      <c r="BE885" s="17"/>
      <c r="BF885" s="17">
        <v>7.2337663080126499E-2</v>
      </c>
      <c r="BG885" s="17">
        <v>6.0805754886251902E-2</v>
      </c>
      <c r="BH885" s="17">
        <v>4.8583567601847698E-2</v>
      </c>
      <c r="BI885" s="17">
        <v>6.5150057814903004E-2</v>
      </c>
      <c r="BJ885" s="17"/>
      <c r="BK885" s="17">
        <v>8.3672055242677498E-2</v>
      </c>
      <c r="BL885" s="17">
        <v>6.9325999424516199E-2</v>
      </c>
      <c r="BM885" s="17">
        <v>5.8281291955048199E-2</v>
      </c>
      <c r="BN885" s="17">
        <v>5.4517770828720002E-2</v>
      </c>
      <c r="BO885" s="17">
        <v>8.3617568379468404E-2</v>
      </c>
      <c r="BP885" s="17"/>
      <c r="BQ885" s="17">
        <v>5.72805443203677E-2</v>
      </c>
      <c r="BR885" s="17">
        <v>6.6884600222127694E-2</v>
      </c>
      <c r="BS885" s="17"/>
      <c r="BT885" s="17">
        <v>6.8207064287770597E-2</v>
      </c>
      <c r="BU885" s="17">
        <v>5.8490850406743698E-2</v>
      </c>
      <c r="BV885" s="17">
        <v>6.0432071396652597E-2</v>
      </c>
      <c r="BW885" s="17">
        <v>6.4818596905476297E-2</v>
      </c>
      <c r="BX885" s="17">
        <v>5.8392731629469299E-2</v>
      </c>
      <c r="BY885" s="17">
        <v>2.6317784507474001E-2</v>
      </c>
    </row>
    <row r="886" spans="2:77" x14ac:dyDescent="0.35">
      <c r="B886" t="s">
        <v>170</v>
      </c>
      <c r="C886" s="17">
        <v>3.5256402481478301E-2</v>
      </c>
      <c r="D886" s="17">
        <v>4.5688381074501599E-2</v>
      </c>
      <c r="E886" s="17">
        <v>2.5287304897140699E-2</v>
      </c>
      <c r="F886" s="17"/>
      <c r="G886" s="17">
        <v>8.8579389463503602E-3</v>
      </c>
      <c r="H886" s="17">
        <v>2.26683586408119E-2</v>
      </c>
      <c r="I886" s="17">
        <v>3.8511625505523901E-2</v>
      </c>
      <c r="J886" s="17">
        <v>3.6499328070594098E-2</v>
      </c>
      <c r="K886" s="17">
        <v>5.9181371743840701E-2</v>
      </c>
      <c r="L886" s="17">
        <v>4.3397298035808801E-2</v>
      </c>
      <c r="M886" s="17"/>
      <c r="N886" s="17">
        <v>3.3403724942995899E-2</v>
      </c>
      <c r="O886" s="17">
        <v>2.7811104348752301E-2</v>
      </c>
      <c r="P886" s="17">
        <v>3.8449607119526802E-2</v>
      </c>
      <c r="Q886" s="17">
        <v>3.9016068007273599E-2</v>
      </c>
      <c r="R886" s="17"/>
      <c r="S886" s="17">
        <v>2.3259883734532898E-2</v>
      </c>
      <c r="T886" s="17">
        <v>3.4923249864996397E-2</v>
      </c>
      <c r="U886" s="17">
        <v>3.1267539768504E-2</v>
      </c>
      <c r="V886" s="17">
        <v>5.4890110633597E-2</v>
      </c>
      <c r="W886" s="17">
        <v>2.9923879817758198E-2</v>
      </c>
      <c r="X886" s="17">
        <v>2.4197214224483E-2</v>
      </c>
      <c r="Y886" s="17">
        <v>4.6922367181972797E-2</v>
      </c>
      <c r="Z886" s="17">
        <v>3.1585153630476502E-2</v>
      </c>
      <c r="AA886" s="17">
        <v>2.6388701835490899E-2</v>
      </c>
      <c r="AB886" s="17">
        <v>4.9881409320617499E-2</v>
      </c>
      <c r="AC886" s="17">
        <v>4.7100911734191099E-2</v>
      </c>
      <c r="AD886" s="17">
        <v>3.2688977474270797E-2</v>
      </c>
      <c r="AE886" s="17"/>
      <c r="AF886" s="17">
        <v>5.5914099799698198E-2</v>
      </c>
      <c r="AG886" s="17">
        <v>2.2518923285203499E-2</v>
      </c>
      <c r="AH886" s="17">
        <v>3.7672296830779203E-2</v>
      </c>
      <c r="AI886" s="17"/>
      <c r="AJ886" s="17">
        <v>5.6272631601811597E-2</v>
      </c>
      <c r="AK886" s="17">
        <v>1.15115650430566E-2</v>
      </c>
      <c r="AL886" s="17">
        <v>6.9297042751274599E-3</v>
      </c>
      <c r="AM886" s="17">
        <v>0.12117775584037201</v>
      </c>
      <c r="AN886" s="17">
        <v>4.90138107017348E-2</v>
      </c>
      <c r="AO886" s="17"/>
      <c r="AP886" s="17">
        <v>3.91334085905954E-2</v>
      </c>
      <c r="AQ886" s="17">
        <v>1.2165531784533201E-2</v>
      </c>
      <c r="AR886" s="17">
        <v>1.5763529186455801E-2</v>
      </c>
      <c r="AS886" s="17"/>
      <c r="AT886" s="17">
        <v>4.9215932228421098E-2</v>
      </c>
      <c r="AU886" s="17">
        <v>3.02763238436086E-2</v>
      </c>
      <c r="AV886" s="17">
        <v>3.5637841674487802E-2</v>
      </c>
      <c r="AW886" s="17">
        <v>9.6793218293241001E-3</v>
      </c>
      <c r="AX886" s="17">
        <v>0</v>
      </c>
      <c r="AY886" s="17"/>
      <c r="AZ886" s="17">
        <v>3.64319050331623E-2</v>
      </c>
      <c r="BA886" s="17">
        <v>2.18670095617595E-2</v>
      </c>
      <c r="BB886" s="17">
        <v>1.2476173806566E-2</v>
      </c>
      <c r="BC886" s="17">
        <v>4.57102961996909E-2</v>
      </c>
      <c r="BD886" s="17">
        <v>3.7553920169820197E-2</v>
      </c>
      <c r="BE886" s="17"/>
      <c r="BF886" s="17">
        <v>3.30262699737238E-2</v>
      </c>
      <c r="BG886" s="17">
        <v>3.4978860616850599E-2</v>
      </c>
      <c r="BH886" s="17">
        <v>3.6931730296014799E-2</v>
      </c>
      <c r="BI886" s="17">
        <v>3.4585411987664301E-2</v>
      </c>
      <c r="BJ886" s="17"/>
      <c r="BK886" s="17">
        <v>6.9365661085417002E-2</v>
      </c>
      <c r="BL886" s="17">
        <v>3.7388982822465597E-2</v>
      </c>
      <c r="BM886" s="17">
        <v>2.8506950003024702E-2</v>
      </c>
      <c r="BN886" s="17">
        <v>3.5091015928593497E-2</v>
      </c>
      <c r="BO886" s="17">
        <v>5.0767642647915799E-2</v>
      </c>
      <c r="BP886" s="17"/>
      <c r="BQ886" s="17">
        <v>4.0076623040535497E-2</v>
      </c>
      <c r="BR886" s="17">
        <v>2.8727803930234799E-2</v>
      </c>
      <c r="BS886" s="17"/>
      <c r="BT886" s="17">
        <v>4.3161615518266201E-2</v>
      </c>
      <c r="BU886" s="17">
        <v>2.9401830319482299E-2</v>
      </c>
      <c r="BV886" s="17">
        <v>3.1162044090130101E-2</v>
      </c>
      <c r="BW886" s="17">
        <v>2.5396381072275799E-2</v>
      </c>
      <c r="BX886" s="17">
        <v>3.7276652178247098E-2</v>
      </c>
      <c r="BY886" s="17">
        <v>7.7419226269034398E-3</v>
      </c>
    </row>
    <row r="887" spans="2:77"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row>
    <row r="888" spans="2:77" x14ac:dyDescent="0.35">
      <c r="B888" s="6" t="s">
        <v>420</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row>
    <row r="889" spans="2:77" x14ac:dyDescent="0.35">
      <c r="B889" s="24" t="s">
        <v>94</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row>
    <row r="890" spans="2:77" x14ac:dyDescent="0.35">
      <c r="B890" t="s">
        <v>257</v>
      </c>
      <c r="C890" s="17">
        <v>0.215286437211344</v>
      </c>
      <c r="D890" s="17">
        <v>0.22720070420081501</v>
      </c>
      <c r="E890" s="17">
        <v>0.20144543493787001</v>
      </c>
      <c r="F890" s="17"/>
      <c r="G890" s="17">
        <v>0.27869138897531398</v>
      </c>
      <c r="H890" s="17">
        <v>0.22861568043847899</v>
      </c>
      <c r="I890" s="17">
        <v>0.23452097034815</v>
      </c>
      <c r="J890" s="17">
        <v>0.213908472142954</v>
      </c>
      <c r="K890" s="17">
        <v>0.18679321103263799</v>
      </c>
      <c r="L890" s="17">
        <v>0.16683929648453799</v>
      </c>
      <c r="M890" s="17"/>
      <c r="N890" s="17">
        <v>0.24329905474616501</v>
      </c>
      <c r="O890" s="17">
        <v>0.23070717808611499</v>
      </c>
      <c r="P890" s="17">
        <v>0.18690655137714701</v>
      </c>
      <c r="Q890" s="17">
        <v>0.194951670626789</v>
      </c>
      <c r="R890" s="17"/>
      <c r="S890" s="17">
        <v>0.26692002430197798</v>
      </c>
      <c r="T890" s="17">
        <v>0.19089121776625601</v>
      </c>
      <c r="U890" s="17">
        <v>0.17082912763536301</v>
      </c>
      <c r="V890" s="17">
        <v>0.183125337634999</v>
      </c>
      <c r="W890" s="17">
        <v>0.199568029246048</v>
      </c>
      <c r="X890" s="17">
        <v>0.20656156054556099</v>
      </c>
      <c r="Y890" s="17">
        <v>0.23643383540986501</v>
      </c>
      <c r="Z890" s="17">
        <v>0.233750631863683</v>
      </c>
      <c r="AA890" s="17">
        <v>0.237790078749407</v>
      </c>
      <c r="AB890" s="17">
        <v>0.229823197633305</v>
      </c>
      <c r="AC890" s="17">
        <v>0.17239333981706001</v>
      </c>
      <c r="AD890" s="17">
        <v>0.222404871843004</v>
      </c>
      <c r="AE890" s="17"/>
      <c r="AF890" s="17">
        <v>0.13821878298372001</v>
      </c>
      <c r="AG890" s="17">
        <v>0.277918777839401</v>
      </c>
      <c r="AH890" s="17">
        <v>0.19617722886997799</v>
      </c>
      <c r="AI890" s="17"/>
      <c r="AJ890" s="17">
        <v>0.11137227466321099</v>
      </c>
      <c r="AK890" s="17">
        <v>0.32603063078938199</v>
      </c>
      <c r="AL890" s="17">
        <v>0.266206259377396</v>
      </c>
      <c r="AM890" s="17">
        <v>9.2322161581027906E-2</v>
      </c>
      <c r="AN890" s="17">
        <v>0.168493722697624</v>
      </c>
      <c r="AO890" s="17"/>
      <c r="AP890" s="17">
        <v>0.10467305330498899</v>
      </c>
      <c r="AQ890" s="17">
        <v>0.32911206508786101</v>
      </c>
      <c r="AR890" s="17">
        <v>0.21788196671132301</v>
      </c>
      <c r="AS890" s="17"/>
      <c r="AT890" s="17">
        <v>0.16918349135569399</v>
      </c>
      <c r="AU890" s="17">
        <v>0.19851117719925901</v>
      </c>
      <c r="AV890" s="17">
        <v>0.24155602337366999</v>
      </c>
      <c r="AW890" s="17">
        <v>0.26743002838972302</v>
      </c>
      <c r="AX890" s="17">
        <v>0.37466542759172899</v>
      </c>
      <c r="AY890" s="17"/>
      <c r="AZ890" s="17">
        <v>0.23117261562812499</v>
      </c>
      <c r="BA890" s="17">
        <v>0.21997495634452899</v>
      </c>
      <c r="BB890" s="17">
        <v>0.27974126018723899</v>
      </c>
      <c r="BC890" s="17">
        <v>0.161887515112736</v>
      </c>
      <c r="BD890" s="17">
        <v>0.213414563658687</v>
      </c>
      <c r="BE890" s="17"/>
      <c r="BF890" s="17">
        <v>0.25651725688980198</v>
      </c>
      <c r="BG890" s="17">
        <v>0.192418878184448</v>
      </c>
      <c r="BH890" s="17">
        <v>0.22084594785581599</v>
      </c>
      <c r="BI890" s="17">
        <v>0.24174421699085599</v>
      </c>
      <c r="BJ890" s="17"/>
      <c r="BK890" s="17">
        <v>0.248643769146911</v>
      </c>
      <c r="BL890" s="17">
        <v>0.23142667297095601</v>
      </c>
      <c r="BM890" s="17">
        <v>0.198443345283596</v>
      </c>
      <c r="BN890" s="17">
        <v>0.20529047511635601</v>
      </c>
      <c r="BO890" s="17">
        <v>0.30126931095067999</v>
      </c>
      <c r="BP890" s="17"/>
      <c r="BQ890" s="17">
        <v>0.20384119879582199</v>
      </c>
      <c r="BR890" s="17">
        <v>0.23078808615514701</v>
      </c>
      <c r="BS890" s="17"/>
      <c r="BT890" s="17">
        <v>0.18735474131381299</v>
      </c>
      <c r="BU890" s="17">
        <v>0.21940346485451401</v>
      </c>
      <c r="BV890" s="17">
        <v>0.22755909989725101</v>
      </c>
      <c r="BW890" s="17">
        <v>0.23838761570823</v>
      </c>
      <c r="BX890" s="17">
        <v>0.238082658845261</v>
      </c>
      <c r="BY890" s="17">
        <v>0.28452962747322202</v>
      </c>
    </row>
    <row r="891" spans="2:77" x14ac:dyDescent="0.35">
      <c r="B891" t="s">
        <v>258</v>
      </c>
      <c r="C891" s="17">
        <v>0.32344562124131498</v>
      </c>
      <c r="D891" s="17">
        <v>0.32060177148600999</v>
      </c>
      <c r="E891" s="17">
        <v>0.32593610575612397</v>
      </c>
      <c r="F891" s="17"/>
      <c r="G891" s="17">
        <v>0.34230835344941402</v>
      </c>
      <c r="H891" s="17">
        <v>0.34932208786640301</v>
      </c>
      <c r="I891" s="17">
        <v>0.339856383936533</v>
      </c>
      <c r="J891" s="17">
        <v>0.32724439799687499</v>
      </c>
      <c r="K891" s="17">
        <v>0.30795685608942502</v>
      </c>
      <c r="L891" s="17">
        <v>0.28388370928652301</v>
      </c>
      <c r="M891" s="17"/>
      <c r="N891" s="17">
        <v>0.34923008360369001</v>
      </c>
      <c r="O891" s="17">
        <v>0.32505790019560099</v>
      </c>
      <c r="P891" s="17">
        <v>0.31508979980797802</v>
      </c>
      <c r="Q891" s="17">
        <v>0.30198648439854497</v>
      </c>
      <c r="R891" s="17"/>
      <c r="S891" s="17">
        <v>0.29720781180223399</v>
      </c>
      <c r="T891" s="17">
        <v>0.37068522506113999</v>
      </c>
      <c r="U891" s="17">
        <v>0.33501681381537002</v>
      </c>
      <c r="V891" s="17">
        <v>0.29271660894765</v>
      </c>
      <c r="W891" s="17">
        <v>0.33107756962044999</v>
      </c>
      <c r="X891" s="17">
        <v>0.29653860652229902</v>
      </c>
      <c r="Y891" s="17">
        <v>0.30910223351604299</v>
      </c>
      <c r="Z891" s="17">
        <v>0.35751287540396498</v>
      </c>
      <c r="AA891" s="17">
        <v>0.323160162011563</v>
      </c>
      <c r="AB891" s="17">
        <v>0.31597831711083801</v>
      </c>
      <c r="AC891" s="17">
        <v>0.35057436458510499</v>
      </c>
      <c r="AD891" s="17">
        <v>0.33684000727466201</v>
      </c>
      <c r="AE891" s="17"/>
      <c r="AF891" s="17">
        <v>0.27891295813066402</v>
      </c>
      <c r="AG891" s="17">
        <v>0.36804916094632201</v>
      </c>
      <c r="AH891" s="17">
        <v>0.29402491406519699</v>
      </c>
      <c r="AI891" s="17"/>
      <c r="AJ891" s="17">
        <v>0.26878908484858199</v>
      </c>
      <c r="AK891" s="17">
        <v>0.37144461737293299</v>
      </c>
      <c r="AL891" s="17">
        <v>0.45646190808371001</v>
      </c>
      <c r="AM891" s="17">
        <v>0.14306833201196101</v>
      </c>
      <c r="AN891" s="17">
        <v>0.29695093068990902</v>
      </c>
      <c r="AO891" s="17"/>
      <c r="AP891" s="17">
        <v>0.24903968158650999</v>
      </c>
      <c r="AQ891" s="17">
        <v>0.39783298272662099</v>
      </c>
      <c r="AR891" s="17">
        <v>0.44440513470971399</v>
      </c>
      <c r="AS891" s="17"/>
      <c r="AT891" s="17">
        <v>0.29106482149098301</v>
      </c>
      <c r="AU891" s="17">
        <v>0.319462921541252</v>
      </c>
      <c r="AV891" s="17">
        <v>0.36596456067433603</v>
      </c>
      <c r="AW891" s="17">
        <v>0.34934451609572498</v>
      </c>
      <c r="AX891" s="17">
        <v>0.231377468565895</v>
      </c>
      <c r="AY891" s="17"/>
      <c r="AZ891" s="17">
        <v>0.33752245333179998</v>
      </c>
      <c r="BA891" s="17">
        <v>0.32080947115687902</v>
      </c>
      <c r="BB891" s="17">
        <v>0.35673096792674802</v>
      </c>
      <c r="BC891" s="17">
        <v>0.29455263216153299</v>
      </c>
      <c r="BD891" s="17">
        <v>0.31552636094964598</v>
      </c>
      <c r="BE891" s="17"/>
      <c r="BF891" s="17">
        <v>0.29985726335815499</v>
      </c>
      <c r="BG891" s="17">
        <v>0.33334452333097597</v>
      </c>
      <c r="BH891" s="17">
        <v>0.30802187848893697</v>
      </c>
      <c r="BI891" s="17">
        <v>0.34400021167678302</v>
      </c>
      <c r="BJ891" s="17"/>
      <c r="BK891" s="17">
        <v>0.27988882581935998</v>
      </c>
      <c r="BL891" s="17">
        <v>0.31037909135367803</v>
      </c>
      <c r="BM891" s="17">
        <v>0.321836205067559</v>
      </c>
      <c r="BN891" s="17">
        <v>0.346281100495614</v>
      </c>
      <c r="BO891" s="17">
        <v>0.26664957565255298</v>
      </c>
      <c r="BP891" s="17"/>
      <c r="BQ891" s="17">
        <v>0.32012765268235999</v>
      </c>
      <c r="BR891" s="17">
        <v>0.32793954106545298</v>
      </c>
      <c r="BS891" s="17"/>
      <c r="BT891" s="17">
        <v>0.30633306241653802</v>
      </c>
      <c r="BU891" s="17">
        <v>0.35156485470271798</v>
      </c>
      <c r="BV891" s="17">
        <v>0.28323822317102199</v>
      </c>
      <c r="BW891" s="17">
        <v>0.35197606112250401</v>
      </c>
      <c r="BX891" s="17">
        <v>0.33929032946732901</v>
      </c>
      <c r="BY891" s="17">
        <v>0.23887771511585501</v>
      </c>
    </row>
    <row r="892" spans="2:77" x14ac:dyDescent="0.35">
      <c r="B892" t="s">
        <v>259</v>
      </c>
      <c r="C892" s="17">
        <v>0.221555574498776</v>
      </c>
      <c r="D892" s="17">
        <v>0.20871193520258099</v>
      </c>
      <c r="E892" s="17">
        <v>0.23505201414426199</v>
      </c>
      <c r="F892" s="17"/>
      <c r="G892" s="17">
        <v>0.201848798397115</v>
      </c>
      <c r="H892" s="17">
        <v>0.216421279311834</v>
      </c>
      <c r="I892" s="17">
        <v>0.222275428387359</v>
      </c>
      <c r="J892" s="17">
        <v>0.21161997528332299</v>
      </c>
      <c r="K892" s="17">
        <v>0.22219975600258099</v>
      </c>
      <c r="L892" s="17">
        <v>0.245911102234773</v>
      </c>
      <c r="M892" s="17"/>
      <c r="N892" s="17">
        <v>0.19621015281521101</v>
      </c>
      <c r="O892" s="17">
        <v>0.207781070789859</v>
      </c>
      <c r="P892" s="17">
        <v>0.25066403226860301</v>
      </c>
      <c r="Q892" s="17">
        <v>0.2376235057537</v>
      </c>
      <c r="R892" s="17"/>
      <c r="S892" s="17">
        <v>0.22897279024214501</v>
      </c>
      <c r="T892" s="17">
        <v>0.19895303085232899</v>
      </c>
      <c r="U892" s="17">
        <v>0.24621771809544901</v>
      </c>
      <c r="V892" s="17">
        <v>0.25239561350064499</v>
      </c>
      <c r="W892" s="17">
        <v>0.23921171500463101</v>
      </c>
      <c r="X892" s="17">
        <v>0.244070032185878</v>
      </c>
      <c r="Y892" s="17">
        <v>0.23675728796203099</v>
      </c>
      <c r="Z892" s="17">
        <v>0.195786170254312</v>
      </c>
      <c r="AA892" s="17">
        <v>0.21010701858317499</v>
      </c>
      <c r="AB892" s="17">
        <v>0.18342148891301199</v>
      </c>
      <c r="AC892" s="17">
        <v>0.20331985790892701</v>
      </c>
      <c r="AD892" s="17">
        <v>0.19805560313520901</v>
      </c>
      <c r="AE892" s="17"/>
      <c r="AF892" s="17">
        <v>0.23941476351301699</v>
      </c>
      <c r="AG892" s="17">
        <v>0.19270969813641101</v>
      </c>
      <c r="AH892" s="17">
        <v>0.27518519083495002</v>
      </c>
      <c r="AI892" s="17"/>
      <c r="AJ892" s="17">
        <v>0.26089114199572599</v>
      </c>
      <c r="AK892" s="17">
        <v>0.183397022283844</v>
      </c>
      <c r="AL892" s="17">
        <v>0.16808709834414901</v>
      </c>
      <c r="AM892" s="17">
        <v>0.25071879014558002</v>
      </c>
      <c r="AN892" s="17">
        <v>0.27081886260052701</v>
      </c>
      <c r="AO892" s="17"/>
      <c r="AP892" s="17">
        <v>0.29424400549318003</v>
      </c>
      <c r="AQ892" s="17">
        <v>0.17027820390059301</v>
      </c>
      <c r="AR892" s="17">
        <v>0.18175599401845799</v>
      </c>
      <c r="AS892" s="17"/>
      <c r="AT892" s="17">
        <v>0.25068563894608298</v>
      </c>
      <c r="AU892" s="17">
        <v>0.23451234092466899</v>
      </c>
      <c r="AV892" s="17">
        <v>0.191404993722325</v>
      </c>
      <c r="AW892" s="17">
        <v>0.193655847684291</v>
      </c>
      <c r="AX892" s="17">
        <v>0.27874588433801001</v>
      </c>
      <c r="AY892" s="17"/>
      <c r="AZ892" s="17">
        <v>0.206206605646371</v>
      </c>
      <c r="BA892" s="17">
        <v>0.25255057696424099</v>
      </c>
      <c r="BB892" s="17">
        <v>0.20134548600792901</v>
      </c>
      <c r="BC892" s="17">
        <v>0.25144617012574799</v>
      </c>
      <c r="BD892" s="17">
        <v>0.19685717777537401</v>
      </c>
      <c r="BE892" s="17"/>
      <c r="BF892" s="17">
        <v>0.221153931086714</v>
      </c>
      <c r="BG892" s="17">
        <v>0.23016897194577701</v>
      </c>
      <c r="BH892" s="17">
        <v>0.22144560091365201</v>
      </c>
      <c r="BI892" s="17">
        <v>0.18754043065840201</v>
      </c>
      <c r="BJ892" s="17"/>
      <c r="BK892" s="17">
        <v>0.20262211087694301</v>
      </c>
      <c r="BL892" s="17">
        <v>0.20165368076317799</v>
      </c>
      <c r="BM892" s="17">
        <v>0.245952172175291</v>
      </c>
      <c r="BN892" s="17">
        <v>0.21336822798261099</v>
      </c>
      <c r="BO892" s="17">
        <v>0.188883537961794</v>
      </c>
      <c r="BP892" s="17"/>
      <c r="BQ892" s="17">
        <v>0.22938016034047601</v>
      </c>
      <c r="BR892" s="17">
        <v>0.21095780637502901</v>
      </c>
      <c r="BS892" s="17"/>
      <c r="BT892" s="17">
        <v>0.22470048838244699</v>
      </c>
      <c r="BU892" s="17">
        <v>0.213667397725225</v>
      </c>
      <c r="BV892" s="17">
        <v>0.24194211245233699</v>
      </c>
      <c r="BW892" s="17">
        <v>0.246849978123969</v>
      </c>
      <c r="BX892" s="17">
        <v>0.209175202480407</v>
      </c>
      <c r="BY892" s="17">
        <v>0.17785196947922399</v>
      </c>
    </row>
    <row r="893" spans="2:77" x14ac:dyDescent="0.35">
      <c r="B893" t="s">
        <v>260</v>
      </c>
      <c r="C893" s="17">
        <v>8.4789151594270501E-2</v>
      </c>
      <c r="D893" s="17">
        <v>8.3096911986137501E-2</v>
      </c>
      <c r="E893" s="17">
        <v>8.6988481350153898E-2</v>
      </c>
      <c r="F893" s="17"/>
      <c r="G893" s="17">
        <v>6.2655611767132996E-2</v>
      </c>
      <c r="H893" s="17">
        <v>9.6783653271154998E-2</v>
      </c>
      <c r="I893" s="17">
        <v>7.82092413547196E-2</v>
      </c>
      <c r="J893" s="17">
        <v>8.2519435651355597E-2</v>
      </c>
      <c r="K893" s="17">
        <v>8.6821194090901097E-2</v>
      </c>
      <c r="L893" s="17">
        <v>9.5633423392669503E-2</v>
      </c>
      <c r="M893" s="17"/>
      <c r="N893" s="17">
        <v>8.4772073803686607E-2</v>
      </c>
      <c r="O893" s="17">
        <v>8.5277956345509207E-2</v>
      </c>
      <c r="P893" s="17">
        <v>8.7226640731960195E-2</v>
      </c>
      <c r="Q893" s="17">
        <v>8.1132413752429799E-2</v>
      </c>
      <c r="R893" s="17"/>
      <c r="S893" s="17">
        <v>8.9522673230046396E-2</v>
      </c>
      <c r="T893" s="17">
        <v>9.09939243467454E-2</v>
      </c>
      <c r="U893" s="17">
        <v>7.3636059358966305E-2</v>
      </c>
      <c r="V893" s="17">
        <v>0.10717595731189999</v>
      </c>
      <c r="W893" s="17">
        <v>7.9310425941386598E-2</v>
      </c>
      <c r="X893" s="17">
        <v>9.7621467800393699E-2</v>
      </c>
      <c r="Y893" s="17">
        <v>7.0678417197826804E-2</v>
      </c>
      <c r="Z893" s="17">
        <v>7.4934320828538806E-2</v>
      </c>
      <c r="AA893" s="17">
        <v>7.0644887767143796E-2</v>
      </c>
      <c r="AB893" s="17">
        <v>8.5004857271036294E-2</v>
      </c>
      <c r="AC893" s="17">
        <v>8.8167280466374606E-2</v>
      </c>
      <c r="AD893" s="17">
        <v>6.9020207868380506E-2</v>
      </c>
      <c r="AE893" s="17"/>
      <c r="AF893" s="17">
        <v>0.10854787373894</v>
      </c>
      <c r="AG893" s="17">
        <v>6.8039961969674601E-2</v>
      </c>
      <c r="AH893" s="17">
        <v>8.5806627840100097E-2</v>
      </c>
      <c r="AI893" s="17"/>
      <c r="AJ893" s="17">
        <v>0.126560381702398</v>
      </c>
      <c r="AK893" s="17">
        <v>5.16081253405705E-2</v>
      </c>
      <c r="AL893" s="17">
        <v>4.9540557587058803E-2</v>
      </c>
      <c r="AM893" s="17">
        <v>0.117125365463533</v>
      </c>
      <c r="AN893" s="17">
        <v>8.5426176860030706E-2</v>
      </c>
      <c r="AO893" s="17"/>
      <c r="AP893" s="17">
        <v>0.13672710092431101</v>
      </c>
      <c r="AQ893" s="17">
        <v>4.72412006283831E-2</v>
      </c>
      <c r="AR893" s="17">
        <v>6.9229029715998605E-2</v>
      </c>
      <c r="AS893" s="17"/>
      <c r="AT893" s="17">
        <v>0.100227142582933</v>
      </c>
      <c r="AU893" s="17">
        <v>8.5251564739415794E-2</v>
      </c>
      <c r="AV893" s="17">
        <v>7.0801058657550403E-2</v>
      </c>
      <c r="AW893" s="17">
        <v>9.6403137702462602E-2</v>
      </c>
      <c r="AX893" s="17">
        <v>6.78009198336815E-2</v>
      </c>
      <c r="AY893" s="17"/>
      <c r="AZ893" s="17">
        <v>8.6127100896304307E-2</v>
      </c>
      <c r="BA893" s="17">
        <v>7.5409515190971499E-2</v>
      </c>
      <c r="BB893" s="17">
        <v>5.53920206378158E-2</v>
      </c>
      <c r="BC893" s="17">
        <v>9.2533544914917304E-2</v>
      </c>
      <c r="BD893" s="17">
        <v>8.9950356261004005E-2</v>
      </c>
      <c r="BE893" s="17"/>
      <c r="BF893" s="17">
        <v>6.1702741014293301E-2</v>
      </c>
      <c r="BG893" s="17">
        <v>9.7705159858352403E-2</v>
      </c>
      <c r="BH893" s="17">
        <v>9.7851678283520094E-2</v>
      </c>
      <c r="BI893" s="17">
        <v>7.5869021233795603E-2</v>
      </c>
      <c r="BJ893" s="17"/>
      <c r="BK893" s="17">
        <v>6.4810667119084106E-2</v>
      </c>
      <c r="BL893" s="17">
        <v>9.2082929658366397E-2</v>
      </c>
      <c r="BM893" s="17">
        <v>8.6622632717383102E-2</v>
      </c>
      <c r="BN893" s="17">
        <v>8.0804484284762404E-2</v>
      </c>
      <c r="BO893" s="17">
        <v>8.8102667676678598E-2</v>
      </c>
      <c r="BP893" s="17"/>
      <c r="BQ893" s="17">
        <v>8.4969416070099502E-2</v>
      </c>
      <c r="BR893" s="17">
        <v>8.4544997954137502E-2</v>
      </c>
      <c r="BS893" s="17"/>
      <c r="BT893" s="17">
        <v>8.8906495193937105E-2</v>
      </c>
      <c r="BU893" s="17">
        <v>9.6777109508496398E-2</v>
      </c>
      <c r="BV893" s="17">
        <v>6.9875067843029007E-2</v>
      </c>
      <c r="BW893" s="17">
        <v>5.2465497109267699E-2</v>
      </c>
      <c r="BX893" s="17">
        <v>8.7950368329813594E-2</v>
      </c>
      <c r="BY893" s="17">
        <v>6.6187302422819005E-2</v>
      </c>
    </row>
    <row r="894" spans="2:77" x14ac:dyDescent="0.35">
      <c r="B894" t="s">
        <v>261</v>
      </c>
      <c r="C894" s="17">
        <v>9.0505736590789906E-2</v>
      </c>
      <c r="D894" s="17">
        <v>0.11245486372100801</v>
      </c>
      <c r="E894" s="17">
        <v>6.9635532143919196E-2</v>
      </c>
      <c r="F894" s="17"/>
      <c r="G894" s="17">
        <v>3.56880245877172E-2</v>
      </c>
      <c r="H894" s="17">
        <v>5.2824889190167E-2</v>
      </c>
      <c r="I894" s="17">
        <v>7.5950113321795507E-2</v>
      </c>
      <c r="J894" s="17">
        <v>9.1615032899409393E-2</v>
      </c>
      <c r="K894" s="17">
        <v>0.14197209739262001</v>
      </c>
      <c r="L894" s="17">
        <v>0.13403518389605401</v>
      </c>
      <c r="M894" s="17"/>
      <c r="N894" s="17">
        <v>8.7683346245061605E-2</v>
      </c>
      <c r="O894" s="17">
        <v>8.1017621507408405E-2</v>
      </c>
      <c r="P894" s="17">
        <v>9.9144054776897098E-2</v>
      </c>
      <c r="Q894" s="17">
        <v>9.5236546468795105E-2</v>
      </c>
      <c r="R894" s="17"/>
      <c r="S894" s="17">
        <v>6.4677224359228805E-2</v>
      </c>
      <c r="T894" s="17">
        <v>8.9987588623963805E-2</v>
      </c>
      <c r="U894" s="17">
        <v>0.104344153742047</v>
      </c>
      <c r="V894" s="17">
        <v>9.9966027581901304E-2</v>
      </c>
      <c r="W894" s="17">
        <v>9.8971056273695193E-2</v>
      </c>
      <c r="X894" s="17">
        <v>9.5095862023283406E-2</v>
      </c>
      <c r="Y894" s="17">
        <v>8.9441529717875903E-2</v>
      </c>
      <c r="Z894" s="17">
        <v>6.7800278340361397E-2</v>
      </c>
      <c r="AA894" s="17">
        <v>9.4220735884046003E-2</v>
      </c>
      <c r="AB894" s="17">
        <v>0.100230049997088</v>
      </c>
      <c r="AC894" s="17">
        <v>0.107397937343806</v>
      </c>
      <c r="AD894" s="17">
        <v>7.6453526725975898E-2</v>
      </c>
      <c r="AE894" s="17"/>
      <c r="AF894" s="17">
        <v>0.16759285071865801</v>
      </c>
      <c r="AG894" s="17">
        <v>4.4791698611704497E-2</v>
      </c>
      <c r="AH894" s="17">
        <v>5.5767574098957502E-2</v>
      </c>
      <c r="AI894" s="17"/>
      <c r="AJ894" s="17">
        <v>0.17265978244097399</v>
      </c>
      <c r="AK894" s="17">
        <v>2.4054604203501698E-2</v>
      </c>
      <c r="AL894" s="17">
        <v>2.92214529466128E-2</v>
      </c>
      <c r="AM894" s="17">
        <v>0.37863349689423698</v>
      </c>
      <c r="AN894" s="17">
        <v>6.5014632992381305E-2</v>
      </c>
      <c r="AO894" s="17"/>
      <c r="AP894" s="17">
        <v>0.15912828064291801</v>
      </c>
      <c r="AQ894" s="17">
        <v>2.0345991599718501E-2</v>
      </c>
      <c r="AR894" s="17">
        <v>4.5676790730144502E-2</v>
      </c>
      <c r="AS894" s="17"/>
      <c r="AT894" s="17">
        <v>0.104432149728069</v>
      </c>
      <c r="AU894" s="17">
        <v>9.6647066776336402E-2</v>
      </c>
      <c r="AV894" s="17">
        <v>8.0067445619938102E-2</v>
      </c>
      <c r="AW894" s="17">
        <v>4.7402781776077201E-2</v>
      </c>
      <c r="AX894" s="17">
        <v>4.74102996706844E-2</v>
      </c>
      <c r="AY894" s="17"/>
      <c r="AZ894" s="17">
        <v>9.1628189596944798E-2</v>
      </c>
      <c r="BA894" s="17">
        <v>5.8773160180389999E-2</v>
      </c>
      <c r="BB894" s="17">
        <v>2.6486141391817E-2</v>
      </c>
      <c r="BC894" s="17">
        <v>0.12614809059736301</v>
      </c>
      <c r="BD894" s="17">
        <v>9.1859818397782303E-2</v>
      </c>
      <c r="BE894" s="17"/>
      <c r="BF894" s="17">
        <v>9.2155489636754406E-2</v>
      </c>
      <c r="BG894" s="17">
        <v>8.6834633642026607E-2</v>
      </c>
      <c r="BH894" s="17">
        <v>8.8588721468842002E-2</v>
      </c>
      <c r="BI894" s="17">
        <v>0.102030659499287</v>
      </c>
      <c r="BJ894" s="17"/>
      <c r="BK894" s="17">
        <v>0.13216493810574001</v>
      </c>
      <c r="BL894" s="17">
        <v>7.9589475815261101E-2</v>
      </c>
      <c r="BM894" s="17">
        <v>8.1377522523417997E-2</v>
      </c>
      <c r="BN894" s="17">
        <v>9.7071111559538098E-2</v>
      </c>
      <c r="BO894" s="17">
        <v>0.11019025645181101</v>
      </c>
      <c r="BP894" s="17"/>
      <c r="BQ894" s="17">
        <v>9.8963853928166395E-2</v>
      </c>
      <c r="BR894" s="17">
        <v>7.9049901340412093E-2</v>
      </c>
      <c r="BS894" s="17"/>
      <c r="BT894" s="17">
        <v>0.12784313344738801</v>
      </c>
      <c r="BU894" s="17">
        <v>6.7210138093944397E-2</v>
      </c>
      <c r="BV894" s="17">
        <v>8.6964994866793405E-2</v>
      </c>
      <c r="BW894" s="17">
        <v>6.7561310344282005E-2</v>
      </c>
      <c r="BX894" s="17">
        <v>6.1413448242442797E-2</v>
      </c>
      <c r="BY894" s="17">
        <v>8.6239696280382999E-2</v>
      </c>
    </row>
    <row r="895" spans="2:77" x14ac:dyDescent="0.35">
      <c r="B895" t="s">
        <v>145</v>
      </c>
      <c r="C895" s="17">
        <v>6.4417478863505295E-2</v>
      </c>
      <c r="D895" s="17">
        <v>4.7933813403448398E-2</v>
      </c>
      <c r="E895" s="17">
        <v>8.0942431667671497E-2</v>
      </c>
      <c r="F895" s="17"/>
      <c r="G895" s="17">
        <v>7.8807822823307297E-2</v>
      </c>
      <c r="H895" s="17">
        <v>5.6032409921962199E-2</v>
      </c>
      <c r="I895" s="17">
        <v>4.9187862651442101E-2</v>
      </c>
      <c r="J895" s="17">
        <v>7.3092686026084E-2</v>
      </c>
      <c r="K895" s="17">
        <v>5.4256885391834098E-2</v>
      </c>
      <c r="L895" s="17">
        <v>7.36972847054434E-2</v>
      </c>
      <c r="M895" s="17"/>
      <c r="N895" s="17">
        <v>3.8805288786185797E-2</v>
      </c>
      <c r="O895" s="17">
        <v>7.0158273075506705E-2</v>
      </c>
      <c r="P895" s="17">
        <v>6.0968921037415399E-2</v>
      </c>
      <c r="Q895" s="17">
        <v>8.9069378999740795E-2</v>
      </c>
      <c r="R895" s="17"/>
      <c r="S895" s="17">
        <v>5.2699476064367902E-2</v>
      </c>
      <c r="T895" s="17">
        <v>5.8489013349565001E-2</v>
      </c>
      <c r="U895" s="17">
        <v>6.9956127352804806E-2</v>
      </c>
      <c r="V895" s="17">
        <v>6.4620455022903894E-2</v>
      </c>
      <c r="W895" s="17">
        <v>5.1861203913788498E-2</v>
      </c>
      <c r="X895" s="17">
        <v>6.0112470922584003E-2</v>
      </c>
      <c r="Y895" s="17">
        <v>5.75866961963582E-2</v>
      </c>
      <c r="Z895" s="17">
        <v>7.0215723309139902E-2</v>
      </c>
      <c r="AA895" s="17">
        <v>6.40771170046643E-2</v>
      </c>
      <c r="AB895" s="17">
        <v>8.5542089074721606E-2</v>
      </c>
      <c r="AC895" s="17">
        <v>7.8147219878727803E-2</v>
      </c>
      <c r="AD895" s="17">
        <v>9.7225783152769099E-2</v>
      </c>
      <c r="AE895" s="17"/>
      <c r="AF895" s="17">
        <v>6.7312770915002304E-2</v>
      </c>
      <c r="AG895" s="17">
        <v>4.8490702496487098E-2</v>
      </c>
      <c r="AH895" s="17">
        <v>9.30384642908169E-2</v>
      </c>
      <c r="AI895" s="17"/>
      <c r="AJ895" s="17">
        <v>5.9727334349109602E-2</v>
      </c>
      <c r="AK895" s="17">
        <v>4.3465000009768398E-2</v>
      </c>
      <c r="AL895" s="17">
        <v>3.0482723661074702E-2</v>
      </c>
      <c r="AM895" s="17">
        <v>1.8131853903661101E-2</v>
      </c>
      <c r="AN895" s="17">
        <v>0.113295674159529</v>
      </c>
      <c r="AO895" s="17"/>
      <c r="AP895" s="17">
        <v>5.6187878048092901E-2</v>
      </c>
      <c r="AQ895" s="17">
        <v>3.5189556056823397E-2</v>
      </c>
      <c r="AR895" s="17">
        <v>4.1051084114361903E-2</v>
      </c>
      <c r="AS895" s="17"/>
      <c r="AT895" s="17">
        <v>8.4406755896237196E-2</v>
      </c>
      <c r="AU895" s="17">
        <v>6.5614928819067803E-2</v>
      </c>
      <c r="AV895" s="17">
        <v>5.0205917952180101E-2</v>
      </c>
      <c r="AW895" s="17">
        <v>4.57636883517211E-2</v>
      </c>
      <c r="AX895" s="17">
        <v>0</v>
      </c>
      <c r="AY895" s="17"/>
      <c r="AZ895" s="17">
        <v>4.7343034900454002E-2</v>
      </c>
      <c r="BA895" s="17">
        <v>7.2482320162989403E-2</v>
      </c>
      <c r="BB895" s="17">
        <v>8.0304123848451495E-2</v>
      </c>
      <c r="BC895" s="17">
        <v>7.3432047087702595E-2</v>
      </c>
      <c r="BD895" s="17">
        <v>9.2391722957506597E-2</v>
      </c>
      <c r="BE895" s="17"/>
      <c r="BF895" s="17">
        <v>6.8613318014281305E-2</v>
      </c>
      <c r="BG895" s="17">
        <v>5.9527833038420699E-2</v>
      </c>
      <c r="BH895" s="17">
        <v>6.3246172989232102E-2</v>
      </c>
      <c r="BI895" s="17">
        <v>4.8815459940876299E-2</v>
      </c>
      <c r="BJ895" s="17"/>
      <c r="BK895" s="17">
        <v>7.1869688931961107E-2</v>
      </c>
      <c r="BL895" s="17">
        <v>8.4868149438560497E-2</v>
      </c>
      <c r="BM895" s="17">
        <v>6.5768122232752899E-2</v>
      </c>
      <c r="BN895" s="17">
        <v>5.7184600561118001E-2</v>
      </c>
      <c r="BO895" s="17">
        <v>4.4904651306482898E-2</v>
      </c>
      <c r="BP895" s="17"/>
      <c r="BQ895" s="17">
        <v>6.2717718183075699E-2</v>
      </c>
      <c r="BR895" s="17">
        <v>6.6719667109821496E-2</v>
      </c>
      <c r="BS895" s="17"/>
      <c r="BT895" s="17">
        <v>6.4862079245877502E-2</v>
      </c>
      <c r="BU895" s="17">
        <v>5.13770351151022E-2</v>
      </c>
      <c r="BV895" s="17">
        <v>9.0420501769568298E-2</v>
      </c>
      <c r="BW895" s="17">
        <v>4.2759537591746603E-2</v>
      </c>
      <c r="BX895" s="17">
        <v>6.4087992634746294E-2</v>
      </c>
      <c r="BY895" s="17">
        <v>0.146313689228496</v>
      </c>
    </row>
    <row r="896" spans="2:77" x14ac:dyDescent="0.35">
      <c r="B896" t="s">
        <v>262</v>
      </c>
      <c r="C896" s="17">
        <v>0.53873205845265804</v>
      </c>
      <c r="D896" s="17">
        <v>0.54780247568682505</v>
      </c>
      <c r="E896" s="17">
        <v>0.52738154069399401</v>
      </c>
      <c r="F896" s="17"/>
      <c r="G896" s="17">
        <v>0.620999742424728</v>
      </c>
      <c r="H896" s="17">
        <v>0.57793776830488197</v>
      </c>
      <c r="I896" s="17">
        <v>0.57437735428468395</v>
      </c>
      <c r="J896" s="17">
        <v>0.54115287013982805</v>
      </c>
      <c r="K896" s="17">
        <v>0.49475006712206299</v>
      </c>
      <c r="L896" s="17">
        <v>0.450723005771061</v>
      </c>
      <c r="M896" s="17"/>
      <c r="N896" s="17">
        <v>0.59252913834985499</v>
      </c>
      <c r="O896" s="17">
        <v>0.55576507828171695</v>
      </c>
      <c r="P896" s="17">
        <v>0.50199635118512498</v>
      </c>
      <c r="Q896" s="17">
        <v>0.496938155025335</v>
      </c>
      <c r="R896" s="17"/>
      <c r="S896" s="17">
        <v>0.56412783610421202</v>
      </c>
      <c r="T896" s="17">
        <v>0.56157644282739605</v>
      </c>
      <c r="U896" s="17">
        <v>0.50584594145073303</v>
      </c>
      <c r="V896" s="17">
        <v>0.475841946582649</v>
      </c>
      <c r="W896" s="17">
        <v>0.53064559886649798</v>
      </c>
      <c r="X896" s="17">
        <v>0.50310016706785998</v>
      </c>
      <c r="Y896" s="17">
        <v>0.545536068925908</v>
      </c>
      <c r="Z896" s="17">
        <v>0.59126350726764798</v>
      </c>
      <c r="AA896" s="17">
        <v>0.56095024076097</v>
      </c>
      <c r="AB896" s="17">
        <v>0.54580151474414196</v>
      </c>
      <c r="AC896" s="17">
        <v>0.522967704402165</v>
      </c>
      <c r="AD896" s="17">
        <v>0.55924487911766596</v>
      </c>
      <c r="AE896" s="17"/>
      <c r="AF896" s="17">
        <v>0.417131741114384</v>
      </c>
      <c r="AG896" s="17">
        <v>0.64596793878572301</v>
      </c>
      <c r="AH896" s="17">
        <v>0.490202142935175</v>
      </c>
      <c r="AI896" s="17"/>
      <c r="AJ896" s="17">
        <v>0.38016135951179297</v>
      </c>
      <c r="AK896" s="17">
        <v>0.69747524816231599</v>
      </c>
      <c r="AL896" s="17">
        <v>0.72266816746110496</v>
      </c>
      <c r="AM896" s="17">
        <v>0.235390493592989</v>
      </c>
      <c r="AN896" s="17">
        <v>0.46544465338753199</v>
      </c>
      <c r="AO896" s="17"/>
      <c r="AP896" s="17">
        <v>0.35371273489149901</v>
      </c>
      <c r="AQ896" s="17">
        <v>0.72694504781448199</v>
      </c>
      <c r="AR896" s="17">
        <v>0.66228710142103697</v>
      </c>
      <c r="AS896" s="17"/>
      <c r="AT896" s="17">
        <v>0.460248312846678</v>
      </c>
      <c r="AU896" s="17">
        <v>0.51797409874051104</v>
      </c>
      <c r="AV896" s="17">
        <v>0.60752058404800602</v>
      </c>
      <c r="AW896" s="17">
        <v>0.616774544485448</v>
      </c>
      <c r="AX896" s="17">
        <v>0.60604289615762397</v>
      </c>
      <c r="AY896" s="17"/>
      <c r="AZ896" s="17">
        <v>0.56869506895992605</v>
      </c>
      <c r="BA896" s="17">
        <v>0.54078442750140798</v>
      </c>
      <c r="BB896" s="17">
        <v>0.63647222811398696</v>
      </c>
      <c r="BC896" s="17">
        <v>0.45644014727426901</v>
      </c>
      <c r="BD896" s="17">
        <v>0.52894092460833297</v>
      </c>
      <c r="BE896" s="17"/>
      <c r="BF896" s="17">
        <v>0.55637452024795697</v>
      </c>
      <c r="BG896" s="17">
        <v>0.525763401515423</v>
      </c>
      <c r="BH896" s="17">
        <v>0.52886782634475304</v>
      </c>
      <c r="BI896" s="17">
        <v>0.58574442866763898</v>
      </c>
      <c r="BJ896" s="17"/>
      <c r="BK896" s="17">
        <v>0.52853259496627103</v>
      </c>
      <c r="BL896" s="17">
        <v>0.54180576432463401</v>
      </c>
      <c r="BM896" s="17">
        <v>0.52027955035115503</v>
      </c>
      <c r="BN896" s="17">
        <v>0.55157157561197001</v>
      </c>
      <c r="BO896" s="17">
        <v>0.56791888660323298</v>
      </c>
      <c r="BP896" s="17"/>
      <c r="BQ896" s="17">
        <v>0.52396885147818195</v>
      </c>
      <c r="BR896" s="17">
        <v>0.55872762722059999</v>
      </c>
      <c r="BS896" s="17"/>
      <c r="BT896" s="17">
        <v>0.49368780373035098</v>
      </c>
      <c r="BU896" s="17">
        <v>0.57096831955723204</v>
      </c>
      <c r="BV896" s="17">
        <v>0.51079732306827297</v>
      </c>
      <c r="BW896" s="17">
        <v>0.59036367683073399</v>
      </c>
      <c r="BX896" s="17">
        <v>0.57737298831259098</v>
      </c>
      <c r="BY896" s="17">
        <v>0.52340734258907795</v>
      </c>
    </row>
    <row r="897" spans="2:77" x14ac:dyDescent="0.35">
      <c r="B897" t="s">
        <v>263</v>
      </c>
      <c r="C897" s="17">
        <v>0.17529488818506</v>
      </c>
      <c r="D897" s="17">
        <v>0.19555177570714599</v>
      </c>
      <c r="E897" s="17">
        <v>0.15662401349407301</v>
      </c>
      <c r="F897" s="17"/>
      <c r="G897" s="17">
        <v>9.8343636354850203E-2</v>
      </c>
      <c r="H897" s="17">
        <v>0.14960854246132199</v>
      </c>
      <c r="I897" s="17">
        <v>0.15415935467651501</v>
      </c>
      <c r="J897" s="17">
        <v>0.174134468550765</v>
      </c>
      <c r="K897" s="17">
        <v>0.22879329148352201</v>
      </c>
      <c r="L897" s="17">
        <v>0.22966860728872299</v>
      </c>
      <c r="M897" s="17"/>
      <c r="N897" s="17">
        <v>0.172455420048748</v>
      </c>
      <c r="O897" s="17">
        <v>0.16629557785291799</v>
      </c>
      <c r="P897" s="17">
        <v>0.18637069550885699</v>
      </c>
      <c r="Q897" s="17">
        <v>0.176368960221225</v>
      </c>
      <c r="R897" s="17"/>
      <c r="S897" s="17">
        <v>0.15419989758927499</v>
      </c>
      <c r="T897" s="17">
        <v>0.180981512970709</v>
      </c>
      <c r="U897" s="17">
        <v>0.177980213101013</v>
      </c>
      <c r="V897" s="17">
        <v>0.20714198489380101</v>
      </c>
      <c r="W897" s="17">
        <v>0.178281482215082</v>
      </c>
      <c r="X897" s="17">
        <v>0.19271732982367701</v>
      </c>
      <c r="Y897" s="17">
        <v>0.160119946915703</v>
      </c>
      <c r="Z897" s="17">
        <v>0.14273459916889999</v>
      </c>
      <c r="AA897" s="17">
        <v>0.16486562365119001</v>
      </c>
      <c r="AB897" s="17">
        <v>0.185234907268124</v>
      </c>
      <c r="AC897" s="17">
        <v>0.19556521781018099</v>
      </c>
      <c r="AD897" s="17">
        <v>0.145473734594356</v>
      </c>
      <c r="AE897" s="17"/>
      <c r="AF897" s="17">
        <v>0.27614072445759702</v>
      </c>
      <c r="AG897" s="17">
        <v>0.112831660581379</v>
      </c>
      <c r="AH897" s="17">
        <v>0.14157420193905801</v>
      </c>
      <c r="AI897" s="17"/>
      <c r="AJ897" s="17">
        <v>0.29922016414337199</v>
      </c>
      <c r="AK897" s="17">
        <v>7.5662729544072202E-2</v>
      </c>
      <c r="AL897" s="17">
        <v>7.8762010533671503E-2</v>
      </c>
      <c r="AM897" s="17">
        <v>0.49575886235777</v>
      </c>
      <c r="AN897" s="17">
        <v>0.15044080985241201</v>
      </c>
      <c r="AO897" s="17"/>
      <c r="AP897" s="17">
        <v>0.29585538156722901</v>
      </c>
      <c r="AQ897" s="17">
        <v>6.7587192228101597E-2</v>
      </c>
      <c r="AR897" s="17">
        <v>0.114905820446143</v>
      </c>
      <c r="AS897" s="17"/>
      <c r="AT897" s="17">
        <v>0.20465929231100199</v>
      </c>
      <c r="AU897" s="17">
        <v>0.181898631515752</v>
      </c>
      <c r="AV897" s="17">
        <v>0.15086850427748799</v>
      </c>
      <c r="AW897" s="17">
        <v>0.14380591947853999</v>
      </c>
      <c r="AX897" s="17">
        <v>0.115211219504366</v>
      </c>
      <c r="AY897" s="17"/>
      <c r="AZ897" s="17">
        <v>0.17775529049324901</v>
      </c>
      <c r="BA897" s="17">
        <v>0.134182675371361</v>
      </c>
      <c r="BB897" s="17">
        <v>8.1878162029632801E-2</v>
      </c>
      <c r="BC897" s="17">
        <v>0.21868163551228001</v>
      </c>
      <c r="BD897" s="17">
        <v>0.18181017465878599</v>
      </c>
      <c r="BE897" s="17"/>
      <c r="BF897" s="17">
        <v>0.15385823065104801</v>
      </c>
      <c r="BG897" s="17">
        <v>0.184539793500379</v>
      </c>
      <c r="BH897" s="17">
        <v>0.18644039975236201</v>
      </c>
      <c r="BI897" s="17">
        <v>0.17789968073308199</v>
      </c>
      <c r="BJ897" s="17"/>
      <c r="BK897" s="17">
        <v>0.19697560522482499</v>
      </c>
      <c r="BL897" s="17">
        <v>0.171672405473628</v>
      </c>
      <c r="BM897" s="17">
        <v>0.168000155240801</v>
      </c>
      <c r="BN897" s="17">
        <v>0.17787559584430099</v>
      </c>
      <c r="BO897" s="17">
        <v>0.19829292412849001</v>
      </c>
      <c r="BP897" s="17"/>
      <c r="BQ897" s="17">
        <v>0.18393326999826601</v>
      </c>
      <c r="BR897" s="17">
        <v>0.16359489929455001</v>
      </c>
      <c r="BS897" s="17"/>
      <c r="BT897" s="17">
        <v>0.21674962864132499</v>
      </c>
      <c r="BU897" s="17">
        <v>0.16398724760244099</v>
      </c>
      <c r="BV897" s="17">
        <v>0.15684006270982201</v>
      </c>
      <c r="BW897" s="17">
        <v>0.12002680745355</v>
      </c>
      <c r="BX897" s="17">
        <v>0.149363816572256</v>
      </c>
      <c r="BY897" s="17">
        <v>0.152426998703202</v>
      </c>
    </row>
    <row r="898" spans="2:77" x14ac:dyDescent="0.35">
      <c r="B898" t="s">
        <v>148</v>
      </c>
      <c r="C898" s="17">
        <v>0.36343717026759798</v>
      </c>
      <c r="D898" s="17">
        <v>0.35225069997967901</v>
      </c>
      <c r="E898" s="17">
        <v>0.370757527199921</v>
      </c>
      <c r="F898" s="17"/>
      <c r="G898" s="17">
        <v>0.522656106069878</v>
      </c>
      <c r="H898" s="17">
        <v>0.42832922584355998</v>
      </c>
      <c r="I898" s="17">
        <v>0.42021799960816802</v>
      </c>
      <c r="J898" s="17">
        <v>0.36701840158906301</v>
      </c>
      <c r="K898" s="17">
        <v>0.26595677563854198</v>
      </c>
      <c r="L898" s="17">
        <v>0.22105439848233799</v>
      </c>
      <c r="M898" s="17"/>
      <c r="N898" s="17">
        <v>0.42007371830110701</v>
      </c>
      <c r="O898" s="17">
        <v>0.38946950042879902</v>
      </c>
      <c r="P898" s="17">
        <v>0.31562565567626699</v>
      </c>
      <c r="Q898" s="17">
        <v>0.32056919480411</v>
      </c>
      <c r="R898" s="17"/>
      <c r="S898" s="17">
        <v>0.40992793851493697</v>
      </c>
      <c r="T898" s="17">
        <v>0.38059492985668703</v>
      </c>
      <c r="U898" s="17">
        <v>0.327865728349719</v>
      </c>
      <c r="V898" s="17">
        <v>0.26869996168884802</v>
      </c>
      <c r="W898" s="17">
        <v>0.35236411665141698</v>
      </c>
      <c r="X898" s="17">
        <v>0.31038283724418297</v>
      </c>
      <c r="Y898" s="17">
        <v>0.38541612201020498</v>
      </c>
      <c r="Z898" s="17">
        <v>0.44852890809874701</v>
      </c>
      <c r="AA898" s="17">
        <v>0.39608461710977999</v>
      </c>
      <c r="AB898" s="17">
        <v>0.36056660747601799</v>
      </c>
      <c r="AC898" s="17">
        <v>0.32740248659198401</v>
      </c>
      <c r="AD898" s="17">
        <v>0.41377114452330899</v>
      </c>
      <c r="AE898" s="17"/>
      <c r="AF898" s="17">
        <v>0.14099101665678601</v>
      </c>
      <c r="AG898" s="17">
        <v>0.53313627820434395</v>
      </c>
      <c r="AH898" s="17">
        <v>0.34862794099611799</v>
      </c>
      <c r="AI898" s="17"/>
      <c r="AJ898" s="17">
        <v>8.0941195368421107E-2</v>
      </c>
      <c r="AK898" s="17">
        <v>0.62181251861824305</v>
      </c>
      <c r="AL898" s="17">
        <v>0.64390615692743403</v>
      </c>
      <c r="AM898" s="17">
        <v>-0.26036836876478198</v>
      </c>
      <c r="AN898" s="17">
        <v>0.31500384353512001</v>
      </c>
      <c r="AO898" s="17"/>
      <c r="AP898" s="17">
        <v>5.7857353324270097E-2</v>
      </c>
      <c r="AQ898" s="17">
        <v>0.65935785558638005</v>
      </c>
      <c r="AR898" s="17">
        <v>0.54738128097489402</v>
      </c>
      <c r="AS898" s="17"/>
      <c r="AT898" s="17">
        <v>0.255589020535676</v>
      </c>
      <c r="AU898" s="17">
        <v>0.33607546722475901</v>
      </c>
      <c r="AV898" s="17">
        <v>0.45665207977051803</v>
      </c>
      <c r="AW898" s="17">
        <v>0.47296862500690801</v>
      </c>
      <c r="AX898" s="17">
        <v>0.490831676653258</v>
      </c>
      <c r="AY898" s="17"/>
      <c r="AZ898" s="17">
        <v>0.39093977846667599</v>
      </c>
      <c r="BA898" s="17">
        <v>0.40660175213004601</v>
      </c>
      <c r="BB898" s="17">
        <v>0.55459406608435402</v>
      </c>
      <c r="BC898" s="17">
        <v>0.23775851176198901</v>
      </c>
      <c r="BD898" s="17">
        <v>0.34713074994954601</v>
      </c>
      <c r="BE898" s="17"/>
      <c r="BF898" s="17">
        <v>0.40251628959690899</v>
      </c>
      <c r="BG898" s="17">
        <v>0.34122360801504398</v>
      </c>
      <c r="BH898" s="17">
        <v>0.342427426592391</v>
      </c>
      <c r="BI898" s="17">
        <v>0.40784474793455699</v>
      </c>
      <c r="BJ898" s="17"/>
      <c r="BK898" s="17">
        <v>0.33155698974144598</v>
      </c>
      <c r="BL898" s="17">
        <v>0.37013335885100601</v>
      </c>
      <c r="BM898" s="17">
        <v>0.352279395110354</v>
      </c>
      <c r="BN898" s="17">
        <v>0.37369597976766999</v>
      </c>
      <c r="BO898" s="17">
        <v>0.369625962474744</v>
      </c>
      <c r="BP898" s="17"/>
      <c r="BQ898" s="17">
        <v>0.34003558147991603</v>
      </c>
      <c r="BR898" s="17">
        <v>0.39513272792604998</v>
      </c>
      <c r="BS898" s="17"/>
      <c r="BT898" s="17">
        <v>0.27693817508902602</v>
      </c>
      <c r="BU898" s="17">
        <v>0.406981071954791</v>
      </c>
      <c r="BV898" s="17">
        <v>0.35395726035844999</v>
      </c>
      <c r="BW898" s="17">
        <v>0.470336869377184</v>
      </c>
      <c r="BX898" s="17">
        <v>0.42800917174033398</v>
      </c>
      <c r="BY898" s="17">
        <v>0.37098034388587597</v>
      </c>
    </row>
    <row r="899" spans="2:77" x14ac:dyDescent="0.35">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row>
    <row r="900" spans="2:77" x14ac:dyDescent="0.35">
      <c r="B900" s="6" t="s">
        <v>422</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row>
    <row r="901" spans="2:77" x14ac:dyDescent="0.35">
      <c r="B901" s="24" t="s">
        <v>94</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row>
    <row r="902" spans="2:77" x14ac:dyDescent="0.35">
      <c r="B902" t="s">
        <v>315</v>
      </c>
      <c r="C902" s="17">
        <v>0.13241465197744201</v>
      </c>
      <c r="D902" s="17">
        <v>0.142083683298276</v>
      </c>
      <c r="E902" s="17">
        <v>0.12276847397153599</v>
      </c>
      <c r="F902" s="17"/>
      <c r="G902" s="17">
        <v>0.16555524367371199</v>
      </c>
      <c r="H902" s="17">
        <v>0.188133013309285</v>
      </c>
      <c r="I902" s="17">
        <v>0.14207055000845101</v>
      </c>
      <c r="J902" s="17">
        <v>0.126221984260556</v>
      </c>
      <c r="K902" s="17">
        <v>9.7794031502311501E-2</v>
      </c>
      <c r="L902" s="17">
        <v>8.5557303728855005E-2</v>
      </c>
      <c r="M902" s="17"/>
      <c r="N902" s="17">
        <v>0.137350012172926</v>
      </c>
      <c r="O902" s="17">
        <v>0.14732493519807999</v>
      </c>
      <c r="P902" s="17">
        <v>0.13497273144299601</v>
      </c>
      <c r="Q902" s="17">
        <v>0.110095236339132</v>
      </c>
      <c r="R902" s="17"/>
      <c r="S902" s="17">
        <v>0.16189589417722799</v>
      </c>
      <c r="T902" s="17">
        <v>0.10738771062163099</v>
      </c>
      <c r="U902" s="17">
        <v>9.5092412914172905E-2</v>
      </c>
      <c r="V902" s="17">
        <v>9.3738537501446506E-2</v>
      </c>
      <c r="W902" s="17">
        <v>0.120789705839648</v>
      </c>
      <c r="X902" s="17">
        <v>0.13773374310903999</v>
      </c>
      <c r="Y902" s="17">
        <v>0.14065364078471601</v>
      </c>
      <c r="Z902" s="17">
        <v>0.17343004514539601</v>
      </c>
      <c r="AA902" s="17">
        <v>0.15827907341449399</v>
      </c>
      <c r="AB902" s="17">
        <v>0.13040788740394099</v>
      </c>
      <c r="AC902" s="17">
        <v>0.15099031337759899</v>
      </c>
      <c r="AD902" s="17">
        <v>0.133942953659379</v>
      </c>
      <c r="AE902" s="17"/>
      <c r="AF902" s="17">
        <v>8.8803224928691193E-2</v>
      </c>
      <c r="AG902" s="17">
        <v>0.173290069921756</v>
      </c>
      <c r="AH902" s="17">
        <v>0.10689329078493599</v>
      </c>
      <c r="AI902" s="17"/>
      <c r="AJ902" s="17">
        <v>5.4043032036053498E-2</v>
      </c>
      <c r="AK902" s="17">
        <v>0.26769605894591902</v>
      </c>
      <c r="AL902" s="17">
        <v>0.10078717206415699</v>
      </c>
      <c r="AM902" s="17">
        <v>5.8883014378000101E-2</v>
      </c>
      <c r="AN902" s="17">
        <v>7.3460344510140399E-2</v>
      </c>
      <c r="AO902" s="17"/>
      <c r="AP902" s="17">
        <v>4.4112328152267698E-2</v>
      </c>
      <c r="AQ902" s="17">
        <v>0.27063344429628</v>
      </c>
      <c r="AR902" s="17">
        <v>7.1733580250492202E-2</v>
      </c>
      <c r="AS902" s="17"/>
      <c r="AT902" s="17">
        <v>0.101911704625543</v>
      </c>
      <c r="AU902" s="17">
        <v>0.119961586558851</v>
      </c>
      <c r="AV902" s="17">
        <v>0.15017316448038501</v>
      </c>
      <c r="AW902" s="17">
        <v>0.177978633891239</v>
      </c>
      <c r="AX902" s="17">
        <v>0.26575257155434101</v>
      </c>
      <c r="AY902" s="17"/>
      <c r="AZ902" s="17">
        <v>0.15739655494766799</v>
      </c>
      <c r="BA902" s="17">
        <v>0.12754443862963299</v>
      </c>
      <c r="BB902" s="17">
        <v>0.16217551613702699</v>
      </c>
      <c r="BC902" s="17">
        <v>8.4974146079481505E-2</v>
      </c>
      <c r="BD902" s="17">
        <v>0.115823770486321</v>
      </c>
      <c r="BE902" s="17"/>
      <c r="BF902" s="17">
        <v>0.14667722731559399</v>
      </c>
      <c r="BG902" s="17">
        <v>0.122077924393155</v>
      </c>
      <c r="BH902" s="17">
        <v>0.13992544422087499</v>
      </c>
      <c r="BI902" s="17">
        <v>0.15150412343087799</v>
      </c>
      <c r="BJ902" s="17"/>
      <c r="BK902" s="17">
        <v>0.181469558998582</v>
      </c>
      <c r="BL902" s="17">
        <v>0.13152827135090001</v>
      </c>
      <c r="BM902" s="17">
        <v>0.12401718325465801</v>
      </c>
      <c r="BN902" s="17">
        <v>0.12638510230363501</v>
      </c>
      <c r="BO902" s="17">
        <v>0.18553369993820401</v>
      </c>
      <c r="BP902" s="17"/>
      <c r="BQ902" s="17">
        <v>0.13615100035810801</v>
      </c>
      <c r="BR902" s="17">
        <v>0.127354070552569</v>
      </c>
      <c r="BS902" s="17"/>
      <c r="BT902" s="17">
        <v>0.103999388989704</v>
      </c>
      <c r="BU902" s="17">
        <v>0.13550440935703301</v>
      </c>
      <c r="BV902" s="17">
        <v>0.127377934050628</v>
      </c>
      <c r="BW902" s="17">
        <v>0.160917880575948</v>
      </c>
      <c r="BX902" s="17">
        <v>0.17167428070511201</v>
      </c>
      <c r="BY902" s="17">
        <v>0.145235279892653</v>
      </c>
    </row>
    <row r="903" spans="2:77" x14ac:dyDescent="0.35">
      <c r="B903" t="s">
        <v>316</v>
      </c>
      <c r="C903" s="17">
        <v>0.202563236454497</v>
      </c>
      <c r="D903" s="17">
        <v>0.203800888612574</v>
      </c>
      <c r="E903" s="17">
        <v>0.199126280557095</v>
      </c>
      <c r="F903" s="17"/>
      <c r="G903" s="17">
        <v>0.315655224394157</v>
      </c>
      <c r="H903" s="17">
        <v>0.25293507343549998</v>
      </c>
      <c r="I903" s="17">
        <v>0.24751868120113399</v>
      </c>
      <c r="J903" s="17">
        <v>0.19478123129181901</v>
      </c>
      <c r="K903" s="17">
        <v>0.13988825608586</v>
      </c>
      <c r="L903" s="17">
        <v>9.8230737980615504E-2</v>
      </c>
      <c r="M903" s="17"/>
      <c r="N903" s="17">
        <v>0.23468459471674599</v>
      </c>
      <c r="O903" s="17">
        <v>0.19856912884814201</v>
      </c>
      <c r="P903" s="17">
        <v>0.20149785208829701</v>
      </c>
      <c r="Q903" s="17">
        <v>0.17476014119254801</v>
      </c>
      <c r="R903" s="17"/>
      <c r="S903" s="17">
        <v>0.228028906174049</v>
      </c>
      <c r="T903" s="17">
        <v>0.19424192461679099</v>
      </c>
      <c r="U903" s="17">
        <v>0.21016461685163501</v>
      </c>
      <c r="V903" s="17">
        <v>0.200396472498822</v>
      </c>
      <c r="W903" s="17">
        <v>0.222753896795025</v>
      </c>
      <c r="X903" s="17">
        <v>0.18485621921641099</v>
      </c>
      <c r="Y903" s="17">
        <v>0.201101514743524</v>
      </c>
      <c r="Z903" s="17">
        <v>0.24269766286925801</v>
      </c>
      <c r="AA903" s="17">
        <v>0.19942598401935999</v>
      </c>
      <c r="AB903" s="17">
        <v>0.162358300315253</v>
      </c>
      <c r="AC903" s="17">
        <v>0.21429209945220201</v>
      </c>
      <c r="AD903" s="17">
        <v>0.17513529385443499</v>
      </c>
      <c r="AE903" s="17"/>
      <c r="AF903" s="17">
        <v>0.14882856482069601</v>
      </c>
      <c r="AG903" s="17">
        <v>0.22115049497698999</v>
      </c>
      <c r="AH903" s="17">
        <v>0.21016557672370301</v>
      </c>
      <c r="AI903" s="17"/>
      <c r="AJ903" s="17">
        <v>0.13831001537708801</v>
      </c>
      <c r="AK903" s="17">
        <v>0.24674764511688599</v>
      </c>
      <c r="AL903" s="17">
        <v>0.30909778519589298</v>
      </c>
      <c r="AM903" s="17">
        <v>4.1801686549759798E-2</v>
      </c>
      <c r="AN903" s="17">
        <v>0.18951948528673501</v>
      </c>
      <c r="AO903" s="17"/>
      <c r="AP903" s="17">
        <v>0.128086812826611</v>
      </c>
      <c r="AQ903" s="17">
        <v>0.268592651772397</v>
      </c>
      <c r="AR903" s="17">
        <v>0.31404503043009302</v>
      </c>
      <c r="AS903" s="17"/>
      <c r="AT903" s="17">
        <v>0.16421979967952099</v>
      </c>
      <c r="AU903" s="17">
        <v>0.189467443472911</v>
      </c>
      <c r="AV903" s="17">
        <v>0.25332703013854102</v>
      </c>
      <c r="AW903" s="17">
        <v>0.25698296112624502</v>
      </c>
      <c r="AX903" s="17">
        <v>0.18344960963888701</v>
      </c>
      <c r="AY903" s="17"/>
      <c r="AZ903" s="17">
        <v>0.235180160210259</v>
      </c>
      <c r="BA903" s="17">
        <v>0.25044405583465401</v>
      </c>
      <c r="BB903" s="17">
        <v>0.27881311078935</v>
      </c>
      <c r="BC903" s="17">
        <v>9.6668869300152505E-2</v>
      </c>
      <c r="BD903" s="17">
        <v>0.168433996258011</v>
      </c>
      <c r="BE903" s="17"/>
      <c r="BF903" s="17">
        <v>0.16988677561510901</v>
      </c>
      <c r="BG903" s="17">
        <v>0.211062584321139</v>
      </c>
      <c r="BH903" s="17">
        <v>0.197060358789651</v>
      </c>
      <c r="BI903" s="17">
        <v>0.226826053361465</v>
      </c>
      <c r="BJ903" s="17"/>
      <c r="BK903" s="17">
        <v>0.20452256141410199</v>
      </c>
      <c r="BL903" s="17">
        <v>0.20601757435974499</v>
      </c>
      <c r="BM903" s="17">
        <v>0.19845776192088899</v>
      </c>
      <c r="BN903" s="17">
        <v>0.20055186075960199</v>
      </c>
      <c r="BO903" s="17">
        <v>0.22526090582926001</v>
      </c>
      <c r="BP903" s="17"/>
      <c r="BQ903" s="17">
        <v>0.182073381005218</v>
      </c>
      <c r="BR903" s="17">
        <v>0.23031508701038</v>
      </c>
      <c r="BS903" s="17"/>
      <c r="BT903" s="17">
        <v>0.15803324911647099</v>
      </c>
      <c r="BU903" s="17">
        <v>0.233302188059927</v>
      </c>
      <c r="BV903" s="17">
        <v>0.197055221120195</v>
      </c>
      <c r="BW903" s="17">
        <v>0.24295649572076899</v>
      </c>
      <c r="BX903" s="17">
        <v>0.23751952554129999</v>
      </c>
      <c r="BY903" s="17">
        <v>0.201024563749192</v>
      </c>
    </row>
    <row r="904" spans="2:77" x14ac:dyDescent="0.35">
      <c r="B904" t="s">
        <v>421</v>
      </c>
      <c r="C904" s="17">
        <v>0.48306066398603398</v>
      </c>
      <c r="D904" s="17">
        <v>0.47194802725134299</v>
      </c>
      <c r="E904" s="17">
        <v>0.49517465845950098</v>
      </c>
      <c r="F904" s="17"/>
      <c r="G904" s="17">
        <v>0.33884399281806499</v>
      </c>
      <c r="H904" s="17">
        <v>0.380073000938631</v>
      </c>
      <c r="I904" s="17">
        <v>0.45604633195800898</v>
      </c>
      <c r="J904" s="17">
        <v>0.50297964699064301</v>
      </c>
      <c r="K904" s="17">
        <v>0.56517219031481603</v>
      </c>
      <c r="L904" s="17">
        <v>0.61334604679297799</v>
      </c>
      <c r="M904" s="17"/>
      <c r="N904" s="17">
        <v>0.48374036878784699</v>
      </c>
      <c r="O904" s="17">
        <v>0.48002101009853498</v>
      </c>
      <c r="P904" s="17">
        <v>0.44913845401594499</v>
      </c>
      <c r="Q904" s="17">
        <v>0.51620261765442299</v>
      </c>
      <c r="R904" s="17"/>
      <c r="S904" s="17">
        <v>0.45548849986522799</v>
      </c>
      <c r="T904" s="17">
        <v>0.53705395707999903</v>
      </c>
      <c r="U904" s="17">
        <v>0.47791790823279701</v>
      </c>
      <c r="V904" s="17">
        <v>0.51359940462172604</v>
      </c>
      <c r="W904" s="17">
        <v>0.47109216444922503</v>
      </c>
      <c r="X904" s="17">
        <v>0.44952432386887298</v>
      </c>
      <c r="Y904" s="17">
        <v>0.492666255746876</v>
      </c>
      <c r="Z904" s="17">
        <v>0.42984404690141698</v>
      </c>
      <c r="AA904" s="17">
        <v>0.477945772745341</v>
      </c>
      <c r="AB904" s="17">
        <v>0.52657656028036803</v>
      </c>
      <c r="AC904" s="17">
        <v>0.41120245477408102</v>
      </c>
      <c r="AD904" s="17">
        <v>0.48128032944088001</v>
      </c>
      <c r="AE904" s="17"/>
      <c r="AF904" s="17">
        <v>0.52400922458922805</v>
      </c>
      <c r="AG904" s="17">
        <v>0.48264000830203502</v>
      </c>
      <c r="AH904" s="17">
        <v>0.47239809512104503</v>
      </c>
      <c r="AI904" s="17"/>
      <c r="AJ904" s="17">
        <v>0.55921329079290305</v>
      </c>
      <c r="AK904" s="17">
        <v>0.39699072979088601</v>
      </c>
      <c r="AL904" s="17">
        <v>0.48176812395285801</v>
      </c>
      <c r="AM904" s="17">
        <v>0.51520960299136898</v>
      </c>
      <c r="AN904" s="17">
        <v>0.50949510416196397</v>
      </c>
      <c r="AO904" s="17"/>
      <c r="AP904" s="17">
        <v>0.56906757874928304</v>
      </c>
      <c r="AQ904" s="17">
        <v>0.38900115819341502</v>
      </c>
      <c r="AR904" s="17">
        <v>0.47157834120565401</v>
      </c>
      <c r="AS904" s="17"/>
      <c r="AT904" s="17">
        <v>0.527734949586531</v>
      </c>
      <c r="AU904" s="17">
        <v>0.493642359552875</v>
      </c>
      <c r="AV904" s="17">
        <v>0.45605430161406102</v>
      </c>
      <c r="AW904" s="17">
        <v>0.41831675406433699</v>
      </c>
      <c r="AX904" s="17">
        <v>0.42000614943878301</v>
      </c>
      <c r="AY904" s="17"/>
      <c r="AZ904" s="17">
        <v>0.43201571048777399</v>
      </c>
      <c r="BA904" s="17">
        <v>0.45348376496986798</v>
      </c>
      <c r="BB904" s="17">
        <v>0.36789897783039599</v>
      </c>
      <c r="BC904" s="17">
        <v>0.63336693253813803</v>
      </c>
      <c r="BD904" s="17">
        <v>0.503377135969586</v>
      </c>
      <c r="BE904" s="17"/>
      <c r="BF904" s="17">
        <v>0.496680251574806</v>
      </c>
      <c r="BG904" s="17">
        <v>0.47179249593962203</v>
      </c>
      <c r="BH904" s="17">
        <v>0.49656777349789899</v>
      </c>
      <c r="BI904" s="17">
        <v>0.468215509501751</v>
      </c>
      <c r="BJ904" s="17"/>
      <c r="BK904" s="17">
        <v>0.37791881586703902</v>
      </c>
      <c r="BL904" s="17">
        <v>0.46501114780927</v>
      </c>
      <c r="BM904" s="17">
        <v>0.49081383150079799</v>
      </c>
      <c r="BN904" s="17">
        <v>0.50638946340385804</v>
      </c>
      <c r="BO904" s="17">
        <v>0.41437280962040302</v>
      </c>
      <c r="BP904" s="17"/>
      <c r="BQ904" s="17">
        <v>0.49477430709547399</v>
      </c>
      <c r="BR904" s="17">
        <v>0.46719548261162902</v>
      </c>
      <c r="BS904" s="17"/>
      <c r="BT904" s="17">
        <v>0.53647043265488004</v>
      </c>
      <c r="BU904" s="17">
        <v>0.47855027520885901</v>
      </c>
      <c r="BV904" s="17">
        <v>0.46805554533570798</v>
      </c>
      <c r="BW904" s="17">
        <v>0.43860950560210199</v>
      </c>
      <c r="BX904" s="17">
        <v>0.42131036004696998</v>
      </c>
      <c r="BY904" s="17">
        <v>0.38740743936835598</v>
      </c>
    </row>
    <row r="905" spans="2:77" x14ac:dyDescent="0.35">
      <c r="B905" t="s">
        <v>318</v>
      </c>
      <c r="C905" s="17">
        <v>4.5494871709180498E-2</v>
      </c>
      <c r="D905" s="17">
        <v>5.2980950717679103E-2</v>
      </c>
      <c r="E905" s="17">
        <v>3.8470857778599897E-2</v>
      </c>
      <c r="F905" s="17"/>
      <c r="G905" s="17">
        <v>7.1700636438630699E-2</v>
      </c>
      <c r="H905" s="17">
        <v>6.57713460128104E-2</v>
      </c>
      <c r="I905" s="17">
        <v>4.5130297658207197E-2</v>
      </c>
      <c r="J905" s="17">
        <v>3.5562069322109501E-2</v>
      </c>
      <c r="K905" s="17">
        <v>3.30266034454295E-2</v>
      </c>
      <c r="L905" s="17">
        <v>2.8325560626255099E-2</v>
      </c>
      <c r="M905" s="17"/>
      <c r="N905" s="17">
        <v>4.0327997850885103E-2</v>
      </c>
      <c r="O905" s="17">
        <v>4.2802263507372901E-2</v>
      </c>
      <c r="P905" s="17">
        <v>5.5880078491405902E-2</v>
      </c>
      <c r="Q905" s="17">
        <v>4.4047076017876101E-2</v>
      </c>
      <c r="R905" s="17"/>
      <c r="S905" s="17">
        <v>5.3487256922329501E-2</v>
      </c>
      <c r="T905" s="17">
        <v>4.3287896783249902E-2</v>
      </c>
      <c r="U905" s="17">
        <v>4.5425282781954797E-2</v>
      </c>
      <c r="V905" s="17">
        <v>4.3280399017257901E-2</v>
      </c>
      <c r="W905" s="17">
        <v>6.11883477849227E-2</v>
      </c>
      <c r="X905" s="17">
        <v>6.4101797498180096E-2</v>
      </c>
      <c r="Y905" s="17">
        <v>1.35071708644701E-2</v>
      </c>
      <c r="Z905" s="17">
        <v>6.4948256113573494E-2</v>
      </c>
      <c r="AA905" s="17">
        <v>3.3822645158658703E-2</v>
      </c>
      <c r="AB905" s="17">
        <v>5.1955350278666601E-2</v>
      </c>
      <c r="AC905" s="17">
        <v>3.79001341502525E-2</v>
      </c>
      <c r="AD905" s="17">
        <v>2.7578272074307401E-2</v>
      </c>
      <c r="AE905" s="17"/>
      <c r="AF905" s="17">
        <v>4.5852941821674202E-2</v>
      </c>
      <c r="AG905" s="17">
        <v>3.3449389511815898E-2</v>
      </c>
      <c r="AH905" s="17">
        <v>6.1863702649526002E-2</v>
      </c>
      <c r="AI905" s="17"/>
      <c r="AJ905" s="17">
        <v>5.4433200316790199E-2</v>
      </c>
      <c r="AK905" s="17">
        <v>3.3113199232306399E-2</v>
      </c>
      <c r="AL905" s="17">
        <v>4.0785821480183997E-2</v>
      </c>
      <c r="AM905" s="17">
        <v>4.0307276096711399E-2</v>
      </c>
      <c r="AN905" s="17">
        <v>5.5176945163210797E-2</v>
      </c>
      <c r="AO905" s="17"/>
      <c r="AP905" s="17">
        <v>6.8664375484328896E-2</v>
      </c>
      <c r="AQ905" s="17">
        <v>3.3064829419675798E-2</v>
      </c>
      <c r="AR905" s="17">
        <v>5.2896584249730802E-2</v>
      </c>
      <c r="AS905" s="17"/>
      <c r="AT905" s="17">
        <v>3.8833937886992902E-2</v>
      </c>
      <c r="AU905" s="17">
        <v>5.4602325191808798E-2</v>
      </c>
      <c r="AV905" s="17">
        <v>3.7917419397787901E-2</v>
      </c>
      <c r="AW905" s="17">
        <v>6.03000230711222E-2</v>
      </c>
      <c r="AX905" s="17">
        <v>8.4371548670426399E-2</v>
      </c>
      <c r="AY905" s="17"/>
      <c r="AZ905" s="17">
        <v>5.5693859439549603E-2</v>
      </c>
      <c r="BA905" s="17">
        <v>3.9558570229185401E-2</v>
      </c>
      <c r="BB905" s="17">
        <v>6.4090551002077598E-2</v>
      </c>
      <c r="BC905" s="17">
        <v>2.4540312014643299E-2</v>
      </c>
      <c r="BD905" s="17">
        <v>4.5302599884950501E-2</v>
      </c>
      <c r="BE905" s="17"/>
      <c r="BF905" s="17">
        <v>3.3774629412231402E-2</v>
      </c>
      <c r="BG905" s="17">
        <v>5.1932709756388397E-2</v>
      </c>
      <c r="BH905" s="17">
        <v>5.2907274357346198E-2</v>
      </c>
      <c r="BI905" s="17">
        <v>3.9287867240760402E-2</v>
      </c>
      <c r="BJ905" s="17"/>
      <c r="BK905" s="17">
        <v>1.2091140849345599E-2</v>
      </c>
      <c r="BL905" s="17">
        <v>5.0001833593427997E-2</v>
      </c>
      <c r="BM905" s="17">
        <v>4.5779759527241497E-2</v>
      </c>
      <c r="BN905" s="17">
        <v>4.7147008135992298E-2</v>
      </c>
      <c r="BO905" s="17">
        <v>4.09766293873692E-2</v>
      </c>
      <c r="BP905" s="17"/>
      <c r="BQ905" s="17">
        <v>4.1519634664152302E-2</v>
      </c>
      <c r="BR905" s="17">
        <v>5.08790084919373E-2</v>
      </c>
      <c r="BS905" s="17"/>
      <c r="BT905" s="17">
        <v>4.2735614991996101E-2</v>
      </c>
      <c r="BU905" s="17">
        <v>4.5851598817609501E-2</v>
      </c>
      <c r="BV905" s="17">
        <v>3.7375198392600603E-2</v>
      </c>
      <c r="BW905" s="17">
        <v>4.8308655983736799E-2</v>
      </c>
      <c r="BX905" s="17">
        <v>5.1422624720335298E-2</v>
      </c>
      <c r="BY905" s="17">
        <v>6.4228394754798801E-2</v>
      </c>
    </row>
    <row r="906" spans="2:77" x14ac:dyDescent="0.35">
      <c r="B906" t="s">
        <v>319</v>
      </c>
      <c r="C906" s="17">
        <v>8.24666479832524E-2</v>
      </c>
      <c r="D906" s="17">
        <v>9.6751489309263597E-2</v>
      </c>
      <c r="E906" s="17">
        <v>6.9035558015834303E-2</v>
      </c>
      <c r="F906" s="17"/>
      <c r="G906" s="17">
        <v>4.2626918400406999E-2</v>
      </c>
      <c r="H906" s="17">
        <v>4.8470851384344399E-2</v>
      </c>
      <c r="I906" s="17">
        <v>5.9118281481428503E-2</v>
      </c>
      <c r="J906" s="17">
        <v>8.2035135037832205E-2</v>
      </c>
      <c r="K906" s="17">
        <v>0.120516672921329</v>
      </c>
      <c r="L906" s="17">
        <v>0.13037967299963199</v>
      </c>
      <c r="M906" s="17"/>
      <c r="N906" s="17">
        <v>7.4402485765956095E-2</v>
      </c>
      <c r="O906" s="17">
        <v>6.4736141656279805E-2</v>
      </c>
      <c r="P906" s="17">
        <v>0.10486575437524399</v>
      </c>
      <c r="Q906" s="17">
        <v>8.7396132224049405E-2</v>
      </c>
      <c r="R906" s="17"/>
      <c r="S906" s="17">
        <v>5.8218260678499098E-2</v>
      </c>
      <c r="T906" s="17">
        <v>6.9984131413533199E-2</v>
      </c>
      <c r="U906" s="17">
        <v>0.11014055527534899</v>
      </c>
      <c r="V906" s="17">
        <v>9.6646985023789794E-2</v>
      </c>
      <c r="W906" s="17">
        <v>8.6728069644265701E-2</v>
      </c>
      <c r="X906" s="17">
        <v>0.113828577566521</v>
      </c>
      <c r="Y906" s="17">
        <v>9.9145383447824406E-2</v>
      </c>
      <c r="Z906" s="17">
        <v>5.0901008614992901E-2</v>
      </c>
      <c r="AA906" s="17">
        <v>8.7068605510878E-2</v>
      </c>
      <c r="AB906" s="17">
        <v>6.2076894257285603E-2</v>
      </c>
      <c r="AC906" s="17">
        <v>8.5534005004619107E-2</v>
      </c>
      <c r="AD906" s="17">
        <v>6.5787102664860306E-2</v>
      </c>
      <c r="AE906" s="17"/>
      <c r="AF906" s="17">
        <v>0.14242701414477599</v>
      </c>
      <c r="AG906" s="17">
        <v>4.8227928453227799E-2</v>
      </c>
      <c r="AH906" s="17">
        <v>6.1784210142635201E-2</v>
      </c>
      <c r="AI906" s="17"/>
      <c r="AJ906" s="17">
        <v>0.15875091413466</v>
      </c>
      <c r="AK906" s="17">
        <v>1.9076070496436798E-2</v>
      </c>
      <c r="AL906" s="17">
        <v>3.02977876842743E-2</v>
      </c>
      <c r="AM906" s="17">
        <v>0.32566656608049899</v>
      </c>
      <c r="AN906" s="17">
        <v>5.3907105723744797E-2</v>
      </c>
      <c r="AO906" s="17"/>
      <c r="AP906" s="17">
        <v>0.15819357567572101</v>
      </c>
      <c r="AQ906" s="17">
        <v>1.19981309893437E-2</v>
      </c>
      <c r="AR906" s="17">
        <v>5.7589939537711701E-2</v>
      </c>
      <c r="AS906" s="17"/>
      <c r="AT906" s="17">
        <v>0.10818333852314301</v>
      </c>
      <c r="AU906" s="17">
        <v>8.7002566653677699E-2</v>
      </c>
      <c r="AV906" s="17">
        <v>5.6114018625873098E-2</v>
      </c>
      <c r="AW906" s="17">
        <v>5.5003963043811901E-2</v>
      </c>
      <c r="AX906" s="17">
        <v>3.2320002217288299E-2</v>
      </c>
      <c r="AY906" s="17"/>
      <c r="AZ906" s="17">
        <v>7.6184773938133096E-2</v>
      </c>
      <c r="BA906" s="17">
        <v>6.8327339315896699E-2</v>
      </c>
      <c r="BB906" s="17">
        <v>4.4446451752881901E-2</v>
      </c>
      <c r="BC906" s="17">
        <v>0.11888797026546</v>
      </c>
      <c r="BD906" s="17">
        <v>7.8108094786345797E-2</v>
      </c>
      <c r="BE906" s="17"/>
      <c r="BF906" s="17">
        <v>8.6249535981024902E-2</v>
      </c>
      <c r="BG906" s="17">
        <v>8.7325164219065499E-2</v>
      </c>
      <c r="BH906" s="17">
        <v>7.8636212648542606E-2</v>
      </c>
      <c r="BI906" s="17">
        <v>7.4146111135381901E-2</v>
      </c>
      <c r="BJ906" s="17"/>
      <c r="BK906" s="17">
        <v>0.15082842076998099</v>
      </c>
      <c r="BL906" s="17">
        <v>7.0643721627050196E-2</v>
      </c>
      <c r="BM906" s="17">
        <v>7.6519042424324599E-2</v>
      </c>
      <c r="BN906" s="17">
        <v>8.2512496675517105E-2</v>
      </c>
      <c r="BO906" s="17">
        <v>0.108093606451027</v>
      </c>
      <c r="BP906" s="17"/>
      <c r="BQ906" s="17">
        <v>9.1335397798035206E-2</v>
      </c>
      <c r="BR906" s="17">
        <v>7.0454644282854001E-2</v>
      </c>
      <c r="BS906" s="17"/>
      <c r="BT906" s="17">
        <v>0.112996436437347</v>
      </c>
      <c r="BU906" s="17">
        <v>5.8047208050435201E-2</v>
      </c>
      <c r="BV906" s="17">
        <v>9.4248454905891801E-2</v>
      </c>
      <c r="BW906" s="17">
        <v>5.61173708694074E-2</v>
      </c>
      <c r="BX906" s="17">
        <v>6.8025444857911496E-2</v>
      </c>
      <c r="BY906" s="17">
        <v>4.6028831126166903E-2</v>
      </c>
    </row>
    <row r="907" spans="2:77" x14ac:dyDescent="0.35">
      <c r="B907" t="s">
        <v>145</v>
      </c>
      <c r="C907" s="17">
        <v>5.3999927889594401E-2</v>
      </c>
      <c r="D907" s="17">
        <v>3.2434960810864201E-2</v>
      </c>
      <c r="E907" s="17">
        <v>7.5424171217434499E-2</v>
      </c>
      <c r="F907" s="17"/>
      <c r="G907" s="17">
        <v>6.5617984275028102E-2</v>
      </c>
      <c r="H907" s="17">
        <v>6.46167149194284E-2</v>
      </c>
      <c r="I907" s="17">
        <v>5.0115857692770799E-2</v>
      </c>
      <c r="J907" s="17">
        <v>5.84199330970403E-2</v>
      </c>
      <c r="K907" s="17">
        <v>4.3602245730254702E-2</v>
      </c>
      <c r="L907" s="17">
        <v>4.4160677871663799E-2</v>
      </c>
      <c r="M907" s="17"/>
      <c r="N907" s="17">
        <v>2.9494540705639699E-2</v>
      </c>
      <c r="O907" s="17">
        <v>6.65465206915897E-2</v>
      </c>
      <c r="P907" s="17">
        <v>5.3645129586111701E-2</v>
      </c>
      <c r="Q907" s="17">
        <v>6.7498796571971706E-2</v>
      </c>
      <c r="R907" s="17"/>
      <c r="S907" s="17">
        <v>4.2881182182665699E-2</v>
      </c>
      <c r="T907" s="17">
        <v>4.8044379484795403E-2</v>
      </c>
      <c r="U907" s="17">
        <v>6.1259223944091099E-2</v>
      </c>
      <c r="V907" s="17">
        <v>5.2338201336957602E-2</v>
      </c>
      <c r="W907" s="17">
        <v>3.7447815486913498E-2</v>
      </c>
      <c r="X907" s="17">
        <v>4.9955338740974499E-2</v>
      </c>
      <c r="Y907" s="17">
        <v>5.2926034412589799E-2</v>
      </c>
      <c r="Z907" s="17">
        <v>3.8178980355362699E-2</v>
      </c>
      <c r="AA907" s="17">
        <v>4.3457919151268801E-2</v>
      </c>
      <c r="AB907" s="17">
        <v>6.66250074644852E-2</v>
      </c>
      <c r="AC907" s="17">
        <v>0.100080993241246</v>
      </c>
      <c r="AD907" s="17">
        <v>0.116276048306138</v>
      </c>
      <c r="AE907" s="17"/>
      <c r="AF907" s="17">
        <v>5.00790296949346E-2</v>
      </c>
      <c r="AG907" s="17">
        <v>4.1242108834175603E-2</v>
      </c>
      <c r="AH907" s="17">
        <v>8.6895124578155097E-2</v>
      </c>
      <c r="AI907" s="17"/>
      <c r="AJ907" s="17">
        <v>3.5249547342505398E-2</v>
      </c>
      <c r="AK907" s="17">
        <v>3.63762964175652E-2</v>
      </c>
      <c r="AL907" s="17">
        <v>3.7263309622634598E-2</v>
      </c>
      <c r="AM907" s="17">
        <v>1.8131853903661101E-2</v>
      </c>
      <c r="AN907" s="17">
        <v>0.11844101515420501</v>
      </c>
      <c r="AO907" s="17"/>
      <c r="AP907" s="17">
        <v>3.1875329111788503E-2</v>
      </c>
      <c r="AQ907" s="17">
        <v>2.6709785328888201E-2</v>
      </c>
      <c r="AR907" s="17">
        <v>3.2156524326318298E-2</v>
      </c>
      <c r="AS907" s="17"/>
      <c r="AT907" s="17">
        <v>5.9116269698269101E-2</v>
      </c>
      <c r="AU907" s="17">
        <v>5.5323718569877403E-2</v>
      </c>
      <c r="AV907" s="17">
        <v>4.6414065743351503E-2</v>
      </c>
      <c r="AW907" s="17">
        <v>3.1417664803244497E-2</v>
      </c>
      <c r="AX907" s="17">
        <v>1.4100118480273999E-2</v>
      </c>
      <c r="AY907" s="17"/>
      <c r="AZ907" s="17">
        <v>4.3528940976616699E-2</v>
      </c>
      <c r="BA907" s="17">
        <v>6.0641831020763502E-2</v>
      </c>
      <c r="BB907" s="17">
        <v>8.2575392488267604E-2</v>
      </c>
      <c r="BC907" s="17">
        <v>4.1561769802124199E-2</v>
      </c>
      <c r="BD907" s="17">
        <v>8.8954402614785905E-2</v>
      </c>
      <c r="BE907" s="17"/>
      <c r="BF907" s="17">
        <v>6.6731580101235394E-2</v>
      </c>
      <c r="BG907" s="17">
        <v>5.5809121370629801E-2</v>
      </c>
      <c r="BH907" s="17">
        <v>3.4902936485686098E-2</v>
      </c>
      <c r="BI907" s="17">
        <v>4.0020335329762902E-2</v>
      </c>
      <c r="BJ907" s="17"/>
      <c r="BK907" s="17">
        <v>7.3169502100950606E-2</v>
      </c>
      <c r="BL907" s="17">
        <v>7.6797451259607005E-2</v>
      </c>
      <c r="BM907" s="17">
        <v>6.4412421372088802E-2</v>
      </c>
      <c r="BN907" s="17">
        <v>3.7014068721395198E-2</v>
      </c>
      <c r="BO907" s="17">
        <v>2.5762348773736999E-2</v>
      </c>
      <c r="BP907" s="17"/>
      <c r="BQ907" s="17">
        <v>5.4146279079012399E-2</v>
      </c>
      <c r="BR907" s="17">
        <v>5.3801707050630698E-2</v>
      </c>
      <c r="BS907" s="17"/>
      <c r="BT907" s="17">
        <v>4.5764877809601798E-2</v>
      </c>
      <c r="BU907" s="17">
        <v>4.8744320506136397E-2</v>
      </c>
      <c r="BV907" s="17">
        <v>7.58876461949759E-2</v>
      </c>
      <c r="BW907" s="17">
        <v>5.3090091248036597E-2</v>
      </c>
      <c r="BX907" s="17">
        <v>5.0047764128372002E-2</v>
      </c>
      <c r="BY907" s="17">
        <v>0.15607549110883301</v>
      </c>
    </row>
    <row r="908" spans="2:77" x14ac:dyDescent="0.3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row>
    <row r="909" spans="2:77" x14ac:dyDescent="0.35">
      <c r="B909" s="6" t="s">
        <v>427</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row>
    <row r="910" spans="2:77" x14ac:dyDescent="0.35">
      <c r="B910" s="24" t="s">
        <v>94</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row>
    <row r="911" spans="2:77" x14ac:dyDescent="0.35">
      <c r="B911" t="s">
        <v>140</v>
      </c>
      <c r="C911" s="17">
        <v>0.13830536113677799</v>
      </c>
      <c r="D911" s="17">
        <v>0.171820937892534</v>
      </c>
      <c r="E911" s="17">
        <v>0.106058760562202</v>
      </c>
      <c r="F911" s="17"/>
      <c r="G911" s="17">
        <v>0.107006952309977</v>
      </c>
      <c r="H911" s="17">
        <v>0.117710945188911</v>
      </c>
      <c r="I911" s="17">
        <v>0.12981369910123</v>
      </c>
      <c r="J911" s="17">
        <v>0.13093135622219801</v>
      </c>
      <c r="K911" s="17">
        <v>0.18008325122059801</v>
      </c>
      <c r="L911" s="17">
        <v>0.16079321485206199</v>
      </c>
      <c r="M911" s="17"/>
      <c r="N911" s="17">
        <v>0.13210800870818301</v>
      </c>
      <c r="O911" s="17">
        <v>0.13517902623369399</v>
      </c>
      <c r="P911" s="17">
        <v>0.137423643475312</v>
      </c>
      <c r="Q911" s="17">
        <v>0.149117334074648</v>
      </c>
      <c r="R911" s="17"/>
      <c r="S911" s="17">
        <v>0.13461963155388601</v>
      </c>
      <c r="T911" s="17">
        <v>0.13334446433275701</v>
      </c>
      <c r="U911" s="17">
        <v>0.165803049842082</v>
      </c>
      <c r="V911" s="17">
        <v>0.148094872150035</v>
      </c>
      <c r="W911" s="17">
        <v>0.141776838098775</v>
      </c>
      <c r="X911" s="17">
        <v>0.146398217600994</v>
      </c>
      <c r="Y911" s="17">
        <v>0.13666450970008601</v>
      </c>
      <c r="Z911" s="17">
        <v>0.130886901415246</v>
      </c>
      <c r="AA911" s="17">
        <v>0.14414318799070999</v>
      </c>
      <c r="AB911" s="17">
        <v>0.116561844637993</v>
      </c>
      <c r="AC911" s="17">
        <v>0.110168165510659</v>
      </c>
      <c r="AD911" s="17">
        <v>0.14672378043412701</v>
      </c>
      <c r="AE911" s="17"/>
      <c r="AF911" s="17">
        <v>0.21664335010387301</v>
      </c>
      <c r="AG911" s="17">
        <v>9.7606441907243394E-2</v>
      </c>
      <c r="AH911" s="17">
        <v>9.2618269674290807E-2</v>
      </c>
      <c r="AI911" s="17"/>
      <c r="AJ911" s="17">
        <v>0.22326267845808101</v>
      </c>
      <c r="AK911" s="17">
        <v>7.5910579179240503E-2</v>
      </c>
      <c r="AL911" s="17">
        <v>8.4526450027800903E-2</v>
      </c>
      <c r="AM911" s="17">
        <v>0.47224969432083502</v>
      </c>
      <c r="AN911" s="17">
        <v>9.2432850754489204E-2</v>
      </c>
      <c r="AO911" s="17"/>
      <c r="AP911" s="17">
        <v>0.21303523869736499</v>
      </c>
      <c r="AQ911" s="17">
        <v>6.6770341827528099E-2</v>
      </c>
      <c r="AR911" s="17">
        <v>0.10426154140524201</v>
      </c>
      <c r="AS911" s="17"/>
      <c r="AT911" s="17">
        <v>0.16161516192148401</v>
      </c>
      <c r="AU911" s="17">
        <v>0.143009924546037</v>
      </c>
      <c r="AV911" s="17">
        <v>0.11704436690865901</v>
      </c>
      <c r="AW911" s="17">
        <v>0.110171926544625</v>
      </c>
      <c r="AX911" s="17">
        <v>0.152881228970081</v>
      </c>
      <c r="AY911" s="17"/>
      <c r="AZ911" s="17">
        <v>0.154708119986293</v>
      </c>
      <c r="BA911" s="17">
        <v>0.110226211545232</v>
      </c>
      <c r="BB911" s="17">
        <v>7.4178312784582603E-2</v>
      </c>
      <c r="BC911" s="17">
        <v>0.14642121273514899</v>
      </c>
      <c r="BD911" s="17">
        <v>0.124291576352035</v>
      </c>
      <c r="BE911" s="17"/>
      <c r="BF911" s="17">
        <v>0.14784178506044601</v>
      </c>
      <c r="BG911" s="17">
        <v>0.141714552535667</v>
      </c>
      <c r="BH911" s="17">
        <v>0.13410593350567501</v>
      </c>
      <c r="BI911" s="17">
        <v>0.140682569514022</v>
      </c>
      <c r="BJ911" s="17"/>
      <c r="BK911" s="17">
        <v>0.224407021425717</v>
      </c>
      <c r="BL911" s="17">
        <v>0.124331776701573</v>
      </c>
      <c r="BM911" s="17">
        <v>0.122799776775743</v>
      </c>
      <c r="BN911" s="17">
        <v>0.14214223186294001</v>
      </c>
      <c r="BO911" s="17">
        <v>0.191125393320764</v>
      </c>
      <c r="BP911" s="17"/>
      <c r="BQ911" s="17">
        <v>0.13984020032066899</v>
      </c>
      <c r="BR911" s="17">
        <v>0.136226545707157</v>
      </c>
      <c r="BS911" s="17"/>
      <c r="BT911" s="17">
        <v>0.158582081216115</v>
      </c>
      <c r="BU911" s="17">
        <v>0.114826836624216</v>
      </c>
      <c r="BV911" s="17">
        <v>0.13599061393692</v>
      </c>
      <c r="BW911" s="17">
        <v>0.131366999159199</v>
      </c>
      <c r="BX911" s="17">
        <v>0.140348350391169</v>
      </c>
      <c r="BY911" s="17">
        <v>0.117679345311875</v>
      </c>
    </row>
    <row r="912" spans="2:77" x14ac:dyDescent="0.35">
      <c r="B912" t="s">
        <v>141</v>
      </c>
      <c r="C912" s="17">
        <v>0.22585294981037299</v>
      </c>
      <c r="D912" s="17">
        <v>0.23152692499114699</v>
      </c>
      <c r="E912" s="17">
        <v>0.22087087924207399</v>
      </c>
      <c r="F912" s="17"/>
      <c r="G912" s="17">
        <v>0.218183222791418</v>
      </c>
      <c r="H912" s="17">
        <v>0.24540839159420699</v>
      </c>
      <c r="I912" s="17">
        <v>0.22067278721830599</v>
      </c>
      <c r="J912" s="17">
        <v>0.215479641055245</v>
      </c>
      <c r="K912" s="17">
        <v>0.20737419079915101</v>
      </c>
      <c r="L912" s="17">
        <v>0.24010686793158201</v>
      </c>
      <c r="M912" s="17"/>
      <c r="N912" s="17">
        <v>0.240571428085917</v>
      </c>
      <c r="O912" s="17">
        <v>0.201196414502434</v>
      </c>
      <c r="P912" s="17">
        <v>0.26464851708736598</v>
      </c>
      <c r="Q912" s="17">
        <v>0.20259178919351201</v>
      </c>
      <c r="R912" s="17"/>
      <c r="S912" s="17">
        <v>0.21537280304860501</v>
      </c>
      <c r="T912" s="17">
        <v>0.249308751911923</v>
      </c>
      <c r="U912" s="17">
        <v>0.21429297454431101</v>
      </c>
      <c r="V912" s="17">
        <v>0.25311924259708402</v>
      </c>
      <c r="W912" s="17">
        <v>0.24826592797897301</v>
      </c>
      <c r="X912" s="17">
        <v>0.27085801457255598</v>
      </c>
      <c r="Y912" s="17">
        <v>0.193366038509828</v>
      </c>
      <c r="Z912" s="17">
        <v>0.211870372083415</v>
      </c>
      <c r="AA912" s="17">
        <v>0.21142302034804999</v>
      </c>
      <c r="AB912" s="17">
        <v>0.174517630451725</v>
      </c>
      <c r="AC912" s="17">
        <v>0.26367845343392998</v>
      </c>
      <c r="AD912" s="17">
        <v>0.183996855412143</v>
      </c>
      <c r="AE912" s="17"/>
      <c r="AF912" s="17">
        <v>0.26315675712466702</v>
      </c>
      <c r="AG912" s="17">
        <v>0.19861937501334601</v>
      </c>
      <c r="AH912" s="17">
        <v>0.22457934724158901</v>
      </c>
      <c r="AI912" s="17"/>
      <c r="AJ912" s="17">
        <v>0.28917234286704002</v>
      </c>
      <c r="AK912" s="17">
        <v>0.18589791288333901</v>
      </c>
      <c r="AL912" s="17">
        <v>0.19297829986159001</v>
      </c>
      <c r="AM912" s="17">
        <v>0.19049014636270101</v>
      </c>
      <c r="AN912" s="17">
        <v>0.21394274201528299</v>
      </c>
      <c r="AO912" s="17"/>
      <c r="AP912" s="17">
        <v>0.30644468932073399</v>
      </c>
      <c r="AQ912" s="17">
        <v>0.174907419555237</v>
      </c>
      <c r="AR912" s="17">
        <v>0.23729374075690399</v>
      </c>
      <c r="AS912" s="17"/>
      <c r="AT912" s="17">
        <v>0.22787293169953399</v>
      </c>
      <c r="AU912" s="17">
        <v>0.24793467119366799</v>
      </c>
      <c r="AV912" s="17">
        <v>0.21785417492487999</v>
      </c>
      <c r="AW912" s="17">
        <v>0.211068038643898</v>
      </c>
      <c r="AX912" s="17">
        <v>0.17151655047780501</v>
      </c>
      <c r="AY912" s="17"/>
      <c r="AZ912" s="17">
        <v>0.23424566501914501</v>
      </c>
      <c r="BA912" s="17">
        <v>0.22230966021843501</v>
      </c>
      <c r="BB912" s="17">
        <v>0.21902180326386</v>
      </c>
      <c r="BC912" s="17">
        <v>0.24184415366870701</v>
      </c>
      <c r="BD912" s="17">
        <v>0.180258164545643</v>
      </c>
      <c r="BE912" s="17"/>
      <c r="BF912" s="17">
        <v>0.181859707632363</v>
      </c>
      <c r="BG912" s="17">
        <v>0.235383126078966</v>
      </c>
      <c r="BH912" s="17">
        <v>0.26270951463896502</v>
      </c>
      <c r="BI912" s="17">
        <v>0.21337721008802699</v>
      </c>
      <c r="BJ912" s="17"/>
      <c r="BK912" s="17">
        <v>0.20022211812551799</v>
      </c>
      <c r="BL912" s="17">
        <v>0.21010662478860301</v>
      </c>
      <c r="BM912" s="17">
        <v>0.218045774462856</v>
      </c>
      <c r="BN912" s="17">
        <v>0.23373974362049399</v>
      </c>
      <c r="BO912" s="17">
        <v>0.27329620312134401</v>
      </c>
      <c r="BP912" s="17"/>
      <c r="BQ912" s="17">
        <v>0.23443653030922401</v>
      </c>
      <c r="BR912" s="17">
        <v>0.214227184863998</v>
      </c>
      <c r="BS912" s="17"/>
      <c r="BT912" s="17">
        <v>0.236455862928139</v>
      </c>
      <c r="BU912" s="17">
        <v>0.24807990688510201</v>
      </c>
      <c r="BV912" s="17">
        <v>0.19882654895721499</v>
      </c>
      <c r="BW912" s="17">
        <v>0.230479197213768</v>
      </c>
      <c r="BX912" s="17">
        <v>0.19423582146816001</v>
      </c>
      <c r="BY912" s="17">
        <v>0.165083144523646</v>
      </c>
    </row>
    <row r="913" spans="2:77" x14ac:dyDescent="0.35">
      <c r="B913" t="s">
        <v>142</v>
      </c>
      <c r="C913" s="17">
        <v>0.270130206609284</v>
      </c>
      <c r="D913" s="17">
        <v>0.25178654535015199</v>
      </c>
      <c r="E913" s="17">
        <v>0.28814821975278399</v>
      </c>
      <c r="F913" s="17"/>
      <c r="G913" s="17">
        <v>0.28280960515466502</v>
      </c>
      <c r="H913" s="17">
        <v>0.26864770429756002</v>
      </c>
      <c r="I913" s="17">
        <v>0.29071088739163098</v>
      </c>
      <c r="J913" s="17">
        <v>0.25035912688099299</v>
      </c>
      <c r="K913" s="17">
        <v>0.252565896052317</v>
      </c>
      <c r="L913" s="17">
        <v>0.274038548142853</v>
      </c>
      <c r="M913" s="17"/>
      <c r="N913" s="17">
        <v>0.25334743282856997</v>
      </c>
      <c r="O913" s="17">
        <v>0.25532802511209002</v>
      </c>
      <c r="P913" s="17">
        <v>0.28278989201412702</v>
      </c>
      <c r="Q913" s="17">
        <v>0.292026918186026</v>
      </c>
      <c r="R913" s="17"/>
      <c r="S913" s="17">
        <v>0.28428131330890799</v>
      </c>
      <c r="T913" s="17">
        <v>0.26955755385997998</v>
      </c>
      <c r="U913" s="17">
        <v>0.29364470996242098</v>
      </c>
      <c r="V913" s="17">
        <v>0.26903636244200702</v>
      </c>
      <c r="W913" s="17">
        <v>0.29469449255535202</v>
      </c>
      <c r="X913" s="17">
        <v>0.23768024948175201</v>
      </c>
      <c r="Y913" s="17">
        <v>0.28629367011470203</v>
      </c>
      <c r="Z913" s="17">
        <v>0.306760728648305</v>
      </c>
      <c r="AA913" s="17">
        <v>0.23315868663768699</v>
      </c>
      <c r="AB913" s="17">
        <v>0.26602203146504999</v>
      </c>
      <c r="AC913" s="17">
        <v>0.24571473203208999</v>
      </c>
      <c r="AD913" s="17">
        <v>0.28379863852943099</v>
      </c>
      <c r="AE913" s="17"/>
      <c r="AF913" s="17">
        <v>0.26074611399123099</v>
      </c>
      <c r="AG913" s="17">
        <v>0.26908199455057202</v>
      </c>
      <c r="AH913" s="17">
        <v>0.28267785024914599</v>
      </c>
      <c r="AI913" s="17"/>
      <c r="AJ913" s="17">
        <v>0.259293531347845</v>
      </c>
      <c r="AK913" s="17">
        <v>0.262882456429335</v>
      </c>
      <c r="AL913" s="17">
        <v>0.28357816224415999</v>
      </c>
      <c r="AM913" s="17">
        <v>0.20412729086544101</v>
      </c>
      <c r="AN913" s="17">
        <v>0.288066142121089</v>
      </c>
      <c r="AO913" s="17"/>
      <c r="AP913" s="17">
        <v>0.287152652750576</v>
      </c>
      <c r="AQ913" s="17">
        <v>0.26014471953054902</v>
      </c>
      <c r="AR913" s="17">
        <v>0.28012075545830101</v>
      </c>
      <c r="AS913" s="17"/>
      <c r="AT913" s="17">
        <v>0.29912417217909698</v>
      </c>
      <c r="AU913" s="17">
        <v>0.25093769008716399</v>
      </c>
      <c r="AV913" s="17">
        <v>0.25987149716205898</v>
      </c>
      <c r="AW913" s="17">
        <v>0.25878683848515099</v>
      </c>
      <c r="AX913" s="17">
        <v>0.256952652193009</v>
      </c>
      <c r="AY913" s="17"/>
      <c r="AZ913" s="17">
        <v>0.26465490366880801</v>
      </c>
      <c r="BA913" s="17">
        <v>0.28835317933749899</v>
      </c>
      <c r="BB913" s="17">
        <v>0.22197087207256799</v>
      </c>
      <c r="BC913" s="17">
        <v>0.283940045734413</v>
      </c>
      <c r="BD913" s="17">
        <v>0.25634500824937601</v>
      </c>
      <c r="BE913" s="17"/>
      <c r="BF913" s="17">
        <v>0.27539286892375697</v>
      </c>
      <c r="BG913" s="17">
        <v>0.27624685168867802</v>
      </c>
      <c r="BH913" s="17">
        <v>0.23553105838904101</v>
      </c>
      <c r="BI913" s="17">
        <v>0.27046370124587898</v>
      </c>
      <c r="BJ913" s="17"/>
      <c r="BK913" s="17">
        <v>0.239406257049702</v>
      </c>
      <c r="BL913" s="17">
        <v>0.26469221959153999</v>
      </c>
      <c r="BM913" s="17">
        <v>0.28907415261791197</v>
      </c>
      <c r="BN913" s="17">
        <v>0.261469106670569</v>
      </c>
      <c r="BO913" s="17">
        <v>0.24136543347916001</v>
      </c>
      <c r="BP913" s="17"/>
      <c r="BQ913" s="17">
        <v>0.272790626136931</v>
      </c>
      <c r="BR913" s="17">
        <v>0.266526883719575</v>
      </c>
      <c r="BS913" s="17"/>
      <c r="BT913" s="17">
        <v>0.262234136912181</v>
      </c>
      <c r="BU913" s="17">
        <v>0.28608013006514899</v>
      </c>
      <c r="BV913" s="17">
        <v>0.296011725933921</v>
      </c>
      <c r="BW913" s="17">
        <v>0.274777479981205</v>
      </c>
      <c r="BX913" s="17">
        <v>0.26307754152268298</v>
      </c>
      <c r="BY913" s="17">
        <v>0.198810732970684</v>
      </c>
    </row>
    <row r="914" spans="2:77" x14ac:dyDescent="0.35">
      <c r="B914" t="s">
        <v>143</v>
      </c>
      <c r="C914" s="17">
        <v>0.174982110750767</v>
      </c>
      <c r="D914" s="17">
        <v>0.16283463930384701</v>
      </c>
      <c r="E914" s="17">
        <v>0.186379549354141</v>
      </c>
      <c r="F914" s="17"/>
      <c r="G914" s="17">
        <v>0.18476374729036399</v>
      </c>
      <c r="H914" s="17">
        <v>0.18828087945511099</v>
      </c>
      <c r="I914" s="17">
        <v>0.18337813201009401</v>
      </c>
      <c r="J914" s="17">
        <v>0.19413764233427799</v>
      </c>
      <c r="K914" s="17">
        <v>0.15907205373819699</v>
      </c>
      <c r="L914" s="17">
        <v>0.14593737102942</v>
      </c>
      <c r="M914" s="17"/>
      <c r="N914" s="17">
        <v>0.19924830257543</v>
      </c>
      <c r="O914" s="17">
        <v>0.19858864043677099</v>
      </c>
      <c r="P914" s="17">
        <v>0.14660761487148199</v>
      </c>
      <c r="Q914" s="17">
        <v>0.14882847748392</v>
      </c>
      <c r="R914" s="17"/>
      <c r="S914" s="17">
        <v>0.17122778615068901</v>
      </c>
      <c r="T914" s="17">
        <v>0.17891577793192001</v>
      </c>
      <c r="U914" s="17">
        <v>0.15354834971851999</v>
      </c>
      <c r="V914" s="17">
        <v>0.17556180137470601</v>
      </c>
      <c r="W914" s="17">
        <v>0.15961852350882599</v>
      </c>
      <c r="X914" s="17">
        <v>0.161299019159339</v>
      </c>
      <c r="Y914" s="17">
        <v>0.18467140854303099</v>
      </c>
      <c r="Z914" s="17">
        <v>0.158993030180861</v>
      </c>
      <c r="AA914" s="17">
        <v>0.20962554146499901</v>
      </c>
      <c r="AB914" s="17">
        <v>0.20111857809817901</v>
      </c>
      <c r="AC914" s="17">
        <v>0.163240114144208</v>
      </c>
      <c r="AD914" s="17">
        <v>0.11721239817141001</v>
      </c>
      <c r="AE914" s="17"/>
      <c r="AF914" s="17">
        <v>0.118292744480425</v>
      </c>
      <c r="AG914" s="17">
        <v>0.21429159608083601</v>
      </c>
      <c r="AH914" s="17">
        <v>0.19104861952476301</v>
      </c>
      <c r="AI914" s="17"/>
      <c r="AJ914" s="17">
        <v>0.11645825412647599</v>
      </c>
      <c r="AK914" s="17">
        <v>0.225049761753431</v>
      </c>
      <c r="AL914" s="17">
        <v>0.243476509812102</v>
      </c>
      <c r="AM914" s="17">
        <v>6.7677646836606001E-2</v>
      </c>
      <c r="AN914" s="17">
        <v>0.15994120815163301</v>
      </c>
      <c r="AO914" s="17"/>
      <c r="AP914" s="17">
        <v>9.5447498979820397E-2</v>
      </c>
      <c r="AQ914" s="17">
        <v>0.24787653626829301</v>
      </c>
      <c r="AR914" s="17">
        <v>0.224062399939289</v>
      </c>
      <c r="AS914" s="17"/>
      <c r="AT914" s="17">
        <v>0.14726265538563499</v>
      </c>
      <c r="AU914" s="17">
        <v>0.16216811799135999</v>
      </c>
      <c r="AV914" s="17">
        <v>0.204577123747851</v>
      </c>
      <c r="AW914" s="17">
        <v>0.21096616468887999</v>
      </c>
      <c r="AX914" s="17">
        <v>0.231419465567199</v>
      </c>
      <c r="AY914" s="17"/>
      <c r="AZ914" s="17">
        <v>0.16929072415027599</v>
      </c>
      <c r="BA914" s="17">
        <v>0.18828901778129001</v>
      </c>
      <c r="BB914" s="17">
        <v>0.25054161892805499</v>
      </c>
      <c r="BC914" s="17">
        <v>0.149814433069552</v>
      </c>
      <c r="BD914" s="17">
        <v>0.19393267641881901</v>
      </c>
      <c r="BE914" s="17"/>
      <c r="BF914" s="17">
        <v>0.17818234379975101</v>
      </c>
      <c r="BG914" s="17">
        <v>0.16688434133517899</v>
      </c>
      <c r="BH914" s="17">
        <v>0.185731739387757</v>
      </c>
      <c r="BI914" s="17">
        <v>0.18327304012366799</v>
      </c>
      <c r="BJ914" s="17"/>
      <c r="BK914" s="17">
        <v>0.167891236963502</v>
      </c>
      <c r="BL914" s="17">
        <v>0.18782223220063701</v>
      </c>
      <c r="BM914" s="17">
        <v>0.165049961817542</v>
      </c>
      <c r="BN914" s="17">
        <v>0.19321116290886101</v>
      </c>
      <c r="BO914" s="17">
        <v>0.110349062065041</v>
      </c>
      <c r="BP914" s="17"/>
      <c r="BQ914" s="17">
        <v>0.17106593348256799</v>
      </c>
      <c r="BR914" s="17">
        <v>0.180286255846688</v>
      </c>
      <c r="BS914" s="17"/>
      <c r="BT914" s="17">
        <v>0.158833277862306</v>
      </c>
      <c r="BU914" s="17">
        <v>0.17818434999963101</v>
      </c>
      <c r="BV914" s="17">
        <v>0.16253346451079201</v>
      </c>
      <c r="BW914" s="17">
        <v>0.169294698597725</v>
      </c>
      <c r="BX914" s="17">
        <v>0.20482300330897599</v>
      </c>
      <c r="BY914" s="17">
        <v>0.22595478022616899</v>
      </c>
    </row>
    <row r="915" spans="2:77" x14ac:dyDescent="0.35">
      <c r="B915" t="s">
        <v>144</v>
      </c>
      <c r="C915" s="17">
        <v>0.113944569071952</v>
      </c>
      <c r="D915" s="17">
        <v>0.12826551334167</v>
      </c>
      <c r="E915" s="17">
        <v>9.8765505997336495E-2</v>
      </c>
      <c r="F915" s="17"/>
      <c r="G915" s="17">
        <v>0.12489972529984</v>
      </c>
      <c r="H915" s="17">
        <v>0.114102480932048</v>
      </c>
      <c r="I915" s="17">
        <v>0.110921748127272</v>
      </c>
      <c r="J915" s="17">
        <v>0.11471985052113901</v>
      </c>
      <c r="K915" s="17">
        <v>0.11273502992605799</v>
      </c>
      <c r="L915" s="17">
        <v>0.109146949380487</v>
      </c>
      <c r="M915" s="17"/>
      <c r="N915" s="17">
        <v>0.13081550136053599</v>
      </c>
      <c r="O915" s="17">
        <v>0.122670882191923</v>
      </c>
      <c r="P915" s="17">
        <v>0.10193950784678001</v>
      </c>
      <c r="Q915" s="17">
        <v>9.6635248568192597E-2</v>
      </c>
      <c r="R915" s="17"/>
      <c r="S915" s="17">
        <v>0.120402233129592</v>
      </c>
      <c r="T915" s="17">
        <v>9.3626469965876702E-2</v>
      </c>
      <c r="U915" s="17">
        <v>0.104362664687265</v>
      </c>
      <c r="V915" s="17">
        <v>7.6397726550569894E-2</v>
      </c>
      <c r="W915" s="17">
        <v>0.10553341653505501</v>
      </c>
      <c r="X915" s="17">
        <v>0.110902853500122</v>
      </c>
      <c r="Y915" s="17">
        <v>0.122118716718034</v>
      </c>
      <c r="Z915" s="17">
        <v>0.13263389247927601</v>
      </c>
      <c r="AA915" s="17">
        <v>0.113111621379049</v>
      </c>
      <c r="AB915" s="17">
        <v>0.155530708678917</v>
      </c>
      <c r="AC915" s="17">
        <v>0.129794642897998</v>
      </c>
      <c r="AD915" s="17">
        <v>0.14415368806358</v>
      </c>
      <c r="AE915" s="17"/>
      <c r="AF915" s="17">
        <v>6.8714255463074095E-2</v>
      </c>
      <c r="AG915" s="17">
        <v>0.156789436120225</v>
      </c>
      <c r="AH915" s="17">
        <v>9.1623036574515801E-2</v>
      </c>
      <c r="AI915" s="17"/>
      <c r="AJ915" s="17">
        <v>5.29173631653716E-2</v>
      </c>
      <c r="AK915" s="17">
        <v>0.19037426159257001</v>
      </c>
      <c r="AL915" s="17">
        <v>0.150297838632272</v>
      </c>
      <c r="AM915" s="17">
        <v>0</v>
      </c>
      <c r="AN915" s="17">
        <v>8.9641942476060096E-2</v>
      </c>
      <c r="AO915" s="17"/>
      <c r="AP915" s="17">
        <v>4.4048931979842103E-2</v>
      </c>
      <c r="AQ915" s="17">
        <v>0.192159342243687</v>
      </c>
      <c r="AR915" s="17">
        <v>0.112169565225683</v>
      </c>
      <c r="AS915" s="17"/>
      <c r="AT915" s="17">
        <v>7.0143638298217403E-2</v>
      </c>
      <c r="AU915" s="17">
        <v>0.105357358721397</v>
      </c>
      <c r="AV915" s="17">
        <v>0.14360232226398401</v>
      </c>
      <c r="AW915" s="17">
        <v>0.153703001185961</v>
      </c>
      <c r="AX915" s="17">
        <v>0.160088501236549</v>
      </c>
      <c r="AY915" s="17"/>
      <c r="AZ915" s="17">
        <v>0.121081345782346</v>
      </c>
      <c r="BA915" s="17">
        <v>9.9678306389839599E-2</v>
      </c>
      <c r="BB915" s="17">
        <v>0.145691809159399</v>
      </c>
      <c r="BC915" s="17">
        <v>0.102799108469857</v>
      </c>
      <c r="BD915" s="17">
        <v>0.113113542423605</v>
      </c>
      <c r="BE915" s="17"/>
      <c r="BF915" s="17">
        <v>0.118599008617468</v>
      </c>
      <c r="BG915" s="17">
        <v>0.107207653638126</v>
      </c>
      <c r="BH915" s="17">
        <v>0.12346901335869399</v>
      </c>
      <c r="BI915" s="17">
        <v>0.12831990269801399</v>
      </c>
      <c r="BJ915" s="17"/>
      <c r="BK915" s="17">
        <v>9.0511406219695306E-2</v>
      </c>
      <c r="BL915" s="17">
        <v>0.13306909224570099</v>
      </c>
      <c r="BM915" s="17">
        <v>0.109296751155984</v>
      </c>
      <c r="BN915" s="17">
        <v>0.107516679497223</v>
      </c>
      <c r="BO915" s="17">
        <v>0.13832397885351</v>
      </c>
      <c r="BP915" s="17"/>
      <c r="BQ915" s="17">
        <v>0.10777478823579099</v>
      </c>
      <c r="BR915" s="17">
        <v>0.122301037771867</v>
      </c>
      <c r="BS915" s="17"/>
      <c r="BT915" s="17">
        <v>0.10793801778565899</v>
      </c>
      <c r="BU915" s="17">
        <v>0.11243101769474501</v>
      </c>
      <c r="BV915" s="17">
        <v>9.7102564797553595E-2</v>
      </c>
      <c r="BW915" s="17">
        <v>0.1304183693499</v>
      </c>
      <c r="BX915" s="17">
        <v>0.122521062989656</v>
      </c>
      <c r="BY915" s="17">
        <v>0.163210392900765</v>
      </c>
    </row>
    <row r="916" spans="2:77" x14ac:dyDescent="0.35">
      <c r="B916" t="s">
        <v>145</v>
      </c>
      <c r="C916" s="17">
        <v>7.6784802620846401E-2</v>
      </c>
      <c r="D916" s="17">
        <v>5.3765439120649398E-2</v>
      </c>
      <c r="E916" s="17">
        <v>9.9777085091463297E-2</v>
      </c>
      <c r="F916" s="17"/>
      <c r="G916" s="17">
        <v>8.2336747153735804E-2</v>
      </c>
      <c r="H916" s="17">
        <v>6.5849598532162101E-2</v>
      </c>
      <c r="I916" s="17">
        <v>6.4502746151467602E-2</v>
      </c>
      <c r="J916" s="17">
        <v>9.4372382986146905E-2</v>
      </c>
      <c r="K916" s="17">
        <v>8.8169578263677995E-2</v>
      </c>
      <c r="L916" s="17">
        <v>6.9977048663596594E-2</v>
      </c>
      <c r="M916" s="17"/>
      <c r="N916" s="17">
        <v>4.3909326441364298E-2</v>
      </c>
      <c r="O916" s="17">
        <v>8.7037011523088001E-2</v>
      </c>
      <c r="P916" s="17">
        <v>6.6590824704932494E-2</v>
      </c>
      <c r="Q916" s="17">
        <v>0.110800232493701</v>
      </c>
      <c r="R916" s="17"/>
      <c r="S916" s="17">
        <v>7.4096232808321602E-2</v>
      </c>
      <c r="T916" s="17">
        <v>7.5246981997542706E-2</v>
      </c>
      <c r="U916" s="17">
        <v>6.8348251245400296E-2</v>
      </c>
      <c r="V916" s="17">
        <v>7.7789994885598401E-2</v>
      </c>
      <c r="W916" s="17">
        <v>5.0110801323018303E-2</v>
      </c>
      <c r="X916" s="17">
        <v>7.2861645685237605E-2</v>
      </c>
      <c r="Y916" s="17">
        <v>7.6885656414318895E-2</v>
      </c>
      <c r="Z916" s="17">
        <v>5.8855075192896997E-2</v>
      </c>
      <c r="AA916" s="17">
        <v>8.8537942179505696E-2</v>
      </c>
      <c r="AB916" s="17">
        <v>8.6249206668136499E-2</v>
      </c>
      <c r="AC916" s="17">
        <v>8.7403891981114396E-2</v>
      </c>
      <c r="AD916" s="17">
        <v>0.124114639389309</v>
      </c>
      <c r="AE916" s="17"/>
      <c r="AF916" s="17">
        <v>7.2446778836729994E-2</v>
      </c>
      <c r="AG916" s="17">
        <v>6.3611156327778307E-2</v>
      </c>
      <c r="AH916" s="17">
        <v>0.117452876735695</v>
      </c>
      <c r="AI916" s="17"/>
      <c r="AJ916" s="17">
        <v>5.88958300351861E-2</v>
      </c>
      <c r="AK916" s="17">
        <v>5.9885028162085102E-2</v>
      </c>
      <c r="AL916" s="17">
        <v>4.5142739422076202E-2</v>
      </c>
      <c r="AM916" s="17">
        <v>6.5455221614417705E-2</v>
      </c>
      <c r="AN916" s="17">
        <v>0.15597511448144599</v>
      </c>
      <c r="AO916" s="17"/>
      <c r="AP916" s="17">
        <v>5.3870988271663103E-2</v>
      </c>
      <c r="AQ916" s="17">
        <v>5.8141640574705097E-2</v>
      </c>
      <c r="AR916" s="17">
        <v>4.2091997214580498E-2</v>
      </c>
      <c r="AS916" s="17"/>
      <c r="AT916" s="17">
        <v>9.3981440516033604E-2</v>
      </c>
      <c r="AU916" s="17">
        <v>9.0592237460372496E-2</v>
      </c>
      <c r="AV916" s="17">
        <v>5.7050514992567303E-2</v>
      </c>
      <c r="AW916" s="17">
        <v>5.53040304514845E-2</v>
      </c>
      <c r="AX916" s="17">
        <v>2.7141601555357699E-2</v>
      </c>
      <c r="AY916" s="17"/>
      <c r="AZ916" s="17">
        <v>5.6019241393133301E-2</v>
      </c>
      <c r="BA916" s="17">
        <v>9.1143624727704695E-2</v>
      </c>
      <c r="BB916" s="17">
        <v>8.8595583791534802E-2</v>
      </c>
      <c r="BC916" s="17">
        <v>7.5181046322321601E-2</v>
      </c>
      <c r="BD916" s="17">
        <v>0.13205903201052299</v>
      </c>
      <c r="BE916" s="17"/>
      <c r="BF916" s="17">
        <v>9.8124285966213906E-2</v>
      </c>
      <c r="BG916" s="17">
        <v>7.2563474723384799E-2</v>
      </c>
      <c r="BH916" s="17">
        <v>5.8452740719867002E-2</v>
      </c>
      <c r="BI916" s="17">
        <v>6.3883576330390698E-2</v>
      </c>
      <c r="BJ916" s="17"/>
      <c r="BK916" s="17">
        <v>7.7561960215864895E-2</v>
      </c>
      <c r="BL916" s="17">
        <v>7.9978054471945004E-2</v>
      </c>
      <c r="BM916" s="17">
        <v>9.5733583169962402E-2</v>
      </c>
      <c r="BN916" s="17">
        <v>6.1921075439913702E-2</v>
      </c>
      <c r="BO916" s="17">
        <v>4.5539929160180799E-2</v>
      </c>
      <c r="BP916" s="17"/>
      <c r="BQ916" s="17">
        <v>7.4091921514817097E-2</v>
      </c>
      <c r="BR916" s="17">
        <v>8.0432092090715196E-2</v>
      </c>
      <c r="BS916" s="17"/>
      <c r="BT916" s="17">
        <v>7.5956623295599796E-2</v>
      </c>
      <c r="BU916" s="17">
        <v>6.03977587311572E-2</v>
      </c>
      <c r="BV916" s="17">
        <v>0.10953508186359801</v>
      </c>
      <c r="BW916" s="17">
        <v>6.3663255698203705E-2</v>
      </c>
      <c r="BX916" s="17">
        <v>7.4994220319355098E-2</v>
      </c>
      <c r="BY916" s="17">
        <v>0.12926160406686099</v>
      </c>
    </row>
    <row r="917" spans="2:77" x14ac:dyDescent="0.35">
      <c r="B917" t="s">
        <v>146</v>
      </c>
      <c r="C917" s="17">
        <v>0.36415831094715101</v>
      </c>
      <c r="D917" s="17">
        <v>0.40334786288368102</v>
      </c>
      <c r="E917" s="17">
        <v>0.32692963980427597</v>
      </c>
      <c r="F917" s="17"/>
      <c r="G917" s="17">
        <v>0.32519017510139497</v>
      </c>
      <c r="H917" s="17">
        <v>0.36311933678311797</v>
      </c>
      <c r="I917" s="17">
        <v>0.350486486319535</v>
      </c>
      <c r="J917" s="17">
        <v>0.34641099727744301</v>
      </c>
      <c r="K917" s="17">
        <v>0.38745744201974902</v>
      </c>
      <c r="L917" s="17">
        <v>0.40090008278364397</v>
      </c>
      <c r="M917" s="17"/>
      <c r="N917" s="17">
        <v>0.37267943679409998</v>
      </c>
      <c r="O917" s="17">
        <v>0.33637544073612802</v>
      </c>
      <c r="P917" s="17">
        <v>0.40207216056267903</v>
      </c>
      <c r="Q917" s="17">
        <v>0.35170912326816101</v>
      </c>
      <c r="R917" s="17"/>
      <c r="S917" s="17">
        <v>0.34999243460249002</v>
      </c>
      <c r="T917" s="17">
        <v>0.38265321624468102</v>
      </c>
      <c r="U917" s="17">
        <v>0.38009602438639301</v>
      </c>
      <c r="V917" s="17">
        <v>0.40121411474711799</v>
      </c>
      <c r="W917" s="17">
        <v>0.39004276607774802</v>
      </c>
      <c r="X917" s="17">
        <v>0.41725623217354901</v>
      </c>
      <c r="Y917" s="17">
        <v>0.33003054820991401</v>
      </c>
      <c r="Z917" s="17">
        <v>0.34275727349865998</v>
      </c>
      <c r="AA917" s="17">
        <v>0.35556620833876001</v>
      </c>
      <c r="AB917" s="17">
        <v>0.29107947508971799</v>
      </c>
      <c r="AC917" s="17">
        <v>0.37384661894458898</v>
      </c>
      <c r="AD917" s="17">
        <v>0.33072063584626998</v>
      </c>
      <c r="AE917" s="17"/>
      <c r="AF917" s="17">
        <v>0.47980010722854</v>
      </c>
      <c r="AG917" s="17">
        <v>0.29622581692058902</v>
      </c>
      <c r="AH917" s="17">
        <v>0.317197616915879</v>
      </c>
      <c r="AI917" s="17"/>
      <c r="AJ917" s="17">
        <v>0.51243502132512098</v>
      </c>
      <c r="AK917" s="17">
        <v>0.261808492062579</v>
      </c>
      <c r="AL917" s="17">
        <v>0.27750474988939</v>
      </c>
      <c r="AM917" s="17">
        <v>0.66273984068353597</v>
      </c>
      <c r="AN917" s="17">
        <v>0.306375592769772</v>
      </c>
      <c r="AO917" s="17"/>
      <c r="AP917" s="17">
        <v>0.51947992801809895</v>
      </c>
      <c r="AQ917" s="17">
        <v>0.241677761382766</v>
      </c>
      <c r="AR917" s="17">
        <v>0.34155528216214698</v>
      </c>
      <c r="AS917" s="17"/>
      <c r="AT917" s="17">
        <v>0.38948809362101799</v>
      </c>
      <c r="AU917" s="17">
        <v>0.39094459573970503</v>
      </c>
      <c r="AV917" s="17">
        <v>0.33489854183353901</v>
      </c>
      <c r="AW917" s="17">
        <v>0.32123996518852399</v>
      </c>
      <c r="AX917" s="17">
        <v>0.324397779447886</v>
      </c>
      <c r="AY917" s="17"/>
      <c r="AZ917" s="17">
        <v>0.38895378500543798</v>
      </c>
      <c r="BA917" s="17">
        <v>0.332535871763667</v>
      </c>
      <c r="BB917" s="17">
        <v>0.29320011604844298</v>
      </c>
      <c r="BC917" s="17">
        <v>0.388265366403856</v>
      </c>
      <c r="BD917" s="17">
        <v>0.304549740897677</v>
      </c>
      <c r="BE917" s="17"/>
      <c r="BF917" s="17">
        <v>0.32970149269281002</v>
      </c>
      <c r="BG917" s="17">
        <v>0.377097678614632</v>
      </c>
      <c r="BH917" s="17">
        <v>0.39681544814463998</v>
      </c>
      <c r="BI917" s="17">
        <v>0.35405977960204899</v>
      </c>
      <c r="BJ917" s="17"/>
      <c r="BK917" s="17">
        <v>0.42462913955123599</v>
      </c>
      <c r="BL917" s="17">
        <v>0.33443840149017701</v>
      </c>
      <c r="BM917" s="17">
        <v>0.3408455512386</v>
      </c>
      <c r="BN917" s="17">
        <v>0.37588197548343399</v>
      </c>
      <c r="BO917" s="17">
        <v>0.46442159644210801</v>
      </c>
      <c r="BP917" s="17"/>
      <c r="BQ917" s="17">
        <v>0.37427673062989297</v>
      </c>
      <c r="BR917" s="17">
        <v>0.35045373057115498</v>
      </c>
      <c r="BS917" s="17"/>
      <c r="BT917" s="17">
        <v>0.39503794414425403</v>
      </c>
      <c r="BU917" s="17">
        <v>0.36290674350931701</v>
      </c>
      <c r="BV917" s="17">
        <v>0.33481716289413499</v>
      </c>
      <c r="BW917" s="17">
        <v>0.361846196372967</v>
      </c>
      <c r="BX917" s="17">
        <v>0.33458417185932998</v>
      </c>
      <c r="BY917" s="17">
        <v>0.28276248983552099</v>
      </c>
    </row>
    <row r="918" spans="2:77" x14ac:dyDescent="0.35">
      <c r="B918" t="s">
        <v>147</v>
      </c>
      <c r="C918" s="17">
        <v>0.28892667982271902</v>
      </c>
      <c r="D918" s="17">
        <v>0.29110015264551797</v>
      </c>
      <c r="E918" s="17">
        <v>0.28514505535147699</v>
      </c>
      <c r="F918" s="17"/>
      <c r="G918" s="17">
        <v>0.30966347259020399</v>
      </c>
      <c r="H918" s="17">
        <v>0.30238336038716002</v>
      </c>
      <c r="I918" s="17">
        <v>0.29429988013736602</v>
      </c>
      <c r="J918" s="17">
        <v>0.30885749285541703</v>
      </c>
      <c r="K918" s="17">
        <v>0.27180708366425499</v>
      </c>
      <c r="L918" s="17">
        <v>0.25508432040990697</v>
      </c>
      <c r="M918" s="17"/>
      <c r="N918" s="17">
        <v>0.33006380393596602</v>
      </c>
      <c r="O918" s="17">
        <v>0.32125952262869301</v>
      </c>
      <c r="P918" s="17">
        <v>0.24854712271826199</v>
      </c>
      <c r="Q918" s="17">
        <v>0.245463726052112</v>
      </c>
      <c r="R918" s="17"/>
      <c r="S918" s="17">
        <v>0.29163001928028098</v>
      </c>
      <c r="T918" s="17">
        <v>0.27254224789779702</v>
      </c>
      <c r="U918" s="17">
        <v>0.25791101440578501</v>
      </c>
      <c r="V918" s="17">
        <v>0.25195952792527598</v>
      </c>
      <c r="W918" s="17">
        <v>0.26515194004388098</v>
      </c>
      <c r="X918" s="17">
        <v>0.272201872659461</v>
      </c>
      <c r="Y918" s="17">
        <v>0.30679012526106503</v>
      </c>
      <c r="Z918" s="17">
        <v>0.29162692266013701</v>
      </c>
      <c r="AA918" s="17">
        <v>0.32273716284404702</v>
      </c>
      <c r="AB918" s="17">
        <v>0.35664928677709601</v>
      </c>
      <c r="AC918" s="17">
        <v>0.293034757042206</v>
      </c>
      <c r="AD918" s="17">
        <v>0.26136608623499102</v>
      </c>
      <c r="AE918" s="17"/>
      <c r="AF918" s="17">
        <v>0.18700699994349901</v>
      </c>
      <c r="AG918" s="17">
        <v>0.37108103220106098</v>
      </c>
      <c r="AH918" s="17">
        <v>0.28267165609927902</v>
      </c>
      <c r="AI918" s="17"/>
      <c r="AJ918" s="17">
        <v>0.169375617291848</v>
      </c>
      <c r="AK918" s="17">
        <v>0.41542402334600098</v>
      </c>
      <c r="AL918" s="17">
        <v>0.39377434844437398</v>
      </c>
      <c r="AM918" s="17">
        <v>6.7677646836606001E-2</v>
      </c>
      <c r="AN918" s="17">
        <v>0.24958315062769301</v>
      </c>
      <c r="AO918" s="17"/>
      <c r="AP918" s="17">
        <v>0.13949643095966199</v>
      </c>
      <c r="AQ918" s="17">
        <v>0.44003587851198001</v>
      </c>
      <c r="AR918" s="17">
        <v>0.336231965164972</v>
      </c>
      <c r="AS918" s="17"/>
      <c r="AT918" s="17">
        <v>0.217406293683852</v>
      </c>
      <c r="AU918" s="17">
        <v>0.267525476712758</v>
      </c>
      <c r="AV918" s="17">
        <v>0.34817944601183398</v>
      </c>
      <c r="AW918" s="17">
        <v>0.36466916587484099</v>
      </c>
      <c r="AX918" s="17">
        <v>0.391507966803748</v>
      </c>
      <c r="AY918" s="17"/>
      <c r="AZ918" s="17">
        <v>0.29037206993262099</v>
      </c>
      <c r="BA918" s="17">
        <v>0.28796732417112902</v>
      </c>
      <c r="BB918" s="17">
        <v>0.39623342808745399</v>
      </c>
      <c r="BC918" s="17">
        <v>0.25261354153940901</v>
      </c>
      <c r="BD918" s="17">
        <v>0.307046218842424</v>
      </c>
      <c r="BE918" s="17"/>
      <c r="BF918" s="17">
        <v>0.29678135241721898</v>
      </c>
      <c r="BG918" s="17">
        <v>0.274091994973305</v>
      </c>
      <c r="BH918" s="17">
        <v>0.30920075274645098</v>
      </c>
      <c r="BI918" s="17">
        <v>0.31159294282168098</v>
      </c>
      <c r="BJ918" s="17"/>
      <c r="BK918" s="17">
        <v>0.258402643183197</v>
      </c>
      <c r="BL918" s="17">
        <v>0.320891324446338</v>
      </c>
      <c r="BM918" s="17">
        <v>0.27434671297352597</v>
      </c>
      <c r="BN918" s="17">
        <v>0.30072784240608302</v>
      </c>
      <c r="BO918" s="17">
        <v>0.248673040918551</v>
      </c>
      <c r="BP918" s="17"/>
      <c r="BQ918" s="17">
        <v>0.278840721718359</v>
      </c>
      <c r="BR918" s="17">
        <v>0.30258729361855502</v>
      </c>
      <c r="BS918" s="17"/>
      <c r="BT918" s="17">
        <v>0.26677129564796598</v>
      </c>
      <c r="BU918" s="17">
        <v>0.29061536769437701</v>
      </c>
      <c r="BV918" s="17">
        <v>0.25963602930834601</v>
      </c>
      <c r="BW918" s="17">
        <v>0.29971306794762398</v>
      </c>
      <c r="BX918" s="17">
        <v>0.327344066298632</v>
      </c>
      <c r="BY918" s="17">
        <v>0.38916517312693399</v>
      </c>
    </row>
    <row r="919" spans="2:77" x14ac:dyDescent="0.35">
      <c r="B919" t="s">
        <v>148</v>
      </c>
      <c r="C919" s="17">
        <v>7.5231631124432E-2</v>
      </c>
      <c r="D919" s="17">
        <v>0.112247710238163</v>
      </c>
      <c r="E919" s="17">
        <v>4.1784584452798701E-2</v>
      </c>
      <c r="F919" s="17"/>
      <c r="G919" s="17">
        <v>1.5526702511190701E-2</v>
      </c>
      <c r="H919" s="17">
        <v>6.0735976395957902E-2</v>
      </c>
      <c r="I919" s="17">
        <v>5.6186606182169301E-2</v>
      </c>
      <c r="J919" s="17">
        <v>3.7553504422025603E-2</v>
      </c>
      <c r="K919" s="17">
        <v>0.115650358355494</v>
      </c>
      <c r="L919" s="17">
        <v>0.145815762373737</v>
      </c>
      <c r="M919" s="17"/>
      <c r="N919" s="17">
        <v>4.2615632858133697E-2</v>
      </c>
      <c r="O919" s="17">
        <v>1.51159181074348E-2</v>
      </c>
      <c r="P919" s="17">
        <v>0.15352503784441601</v>
      </c>
      <c r="Q919" s="17">
        <v>0.106245397216048</v>
      </c>
      <c r="R919" s="17"/>
      <c r="S919" s="17">
        <v>5.8362415322209801E-2</v>
      </c>
      <c r="T919" s="17">
        <v>0.110110968346884</v>
      </c>
      <c r="U919" s="17">
        <v>0.12218500998060799</v>
      </c>
      <c r="V919" s="17">
        <v>0.14925458682184201</v>
      </c>
      <c r="W919" s="17">
        <v>0.124890826033867</v>
      </c>
      <c r="X919" s="17">
        <v>0.14505435951408799</v>
      </c>
      <c r="Y919" s="17">
        <v>2.3240422948849301E-2</v>
      </c>
      <c r="Z919" s="17">
        <v>5.1130350838522902E-2</v>
      </c>
      <c r="AA919" s="17">
        <v>3.2829045494713001E-2</v>
      </c>
      <c r="AB919" s="17">
        <v>-6.5569811687377993E-2</v>
      </c>
      <c r="AC919" s="17">
        <v>8.0811861902382903E-2</v>
      </c>
      <c r="AD919" s="17">
        <v>6.9354549611279001E-2</v>
      </c>
      <c r="AE919" s="17"/>
      <c r="AF919" s="17">
        <v>0.29279310728504099</v>
      </c>
      <c r="AG919" s="17">
        <v>-7.4855215280471593E-2</v>
      </c>
      <c r="AH919" s="17">
        <v>3.4525960816600303E-2</v>
      </c>
      <c r="AI919" s="17"/>
      <c r="AJ919" s="17">
        <v>0.34305940403327301</v>
      </c>
      <c r="AK919" s="17">
        <v>-0.15361553128342101</v>
      </c>
      <c r="AL919" s="17">
        <v>-0.11626959855498301</v>
      </c>
      <c r="AM919" s="17">
        <v>0.59506219384693004</v>
      </c>
      <c r="AN919" s="17">
        <v>5.67924421420785E-2</v>
      </c>
      <c r="AO919" s="17"/>
      <c r="AP919" s="17">
        <v>0.37998349705843598</v>
      </c>
      <c r="AQ919" s="17">
        <v>-0.198358117129215</v>
      </c>
      <c r="AR919" s="17">
        <v>5.3233169971745303E-3</v>
      </c>
      <c r="AS919" s="17"/>
      <c r="AT919" s="17">
        <v>0.17208179993716599</v>
      </c>
      <c r="AU919" s="17">
        <v>0.12341911902694799</v>
      </c>
      <c r="AV919" s="17">
        <v>-1.3280904178295101E-2</v>
      </c>
      <c r="AW919" s="17">
        <v>-4.3429200686317102E-2</v>
      </c>
      <c r="AX919" s="17">
        <v>-6.7110187355861897E-2</v>
      </c>
      <c r="AY919" s="17"/>
      <c r="AZ919" s="17">
        <v>9.8581715072816503E-2</v>
      </c>
      <c r="BA919" s="17">
        <v>4.4568547592537998E-2</v>
      </c>
      <c r="BB919" s="17">
        <v>-0.103033312039011</v>
      </c>
      <c r="BC919" s="17">
        <v>0.13565182486444699</v>
      </c>
      <c r="BD919" s="17">
        <v>-2.4964779447461099E-3</v>
      </c>
      <c r="BE919" s="17"/>
      <c r="BF919" s="17">
        <v>3.2920140275590398E-2</v>
      </c>
      <c r="BG919" s="17">
        <v>0.10300568364132701</v>
      </c>
      <c r="BH919" s="17">
        <v>8.7614695398189099E-2</v>
      </c>
      <c r="BI919" s="17">
        <v>4.2466836780368097E-2</v>
      </c>
      <c r="BJ919" s="17"/>
      <c r="BK919" s="17">
        <v>0.16622649636803799</v>
      </c>
      <c r="BL919" s="17">
        <v>1.35470770438385E-2</v>
      </c>
      <c r="BM919" s="17">
        <v>6.6498838265073995E-2</v>
      </c>
      <c r="BN919" s="17">
        <v>7.5154133077350999E-2</v>
      </c>
      <c r="BO919" s="17">
        <v>0.21574855552355701</v>
      </c>
      <c r="BP919" s="17"/>
      <c r="BQ919" s="17">
        <v>9.5436008911534601E-2</v>
      </c>
      <c r="BR919" s="17">
        <v>4.7866436952600601E-2</v>
      </c>
      <c r="BS919" s="17"/>
      <c r="BT919" s="17">
        <v>0.12826664849628799</v>
      </c>
      <c r="BU919" s="17">
        <v>7.2291375814940606E-2</v>
      </c>
      <c r="BV919" s="17">
        <v>7.5181133585788901E-2</v>
      </c>
      <c r="BW919" s="17">
        <v>6.2133128425342403E-2</v>
      </c>
      <c r="BX919" s="17">
        <v>7.2401055606979804E-3</v>
      </c>
      <c r="BY919" s="17">
        <v>-0.106402683291413</v>
      </c>
    </row>
    <row r="920" spans="2:77" x14ac:dyDescent="0.35">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row>
    <row r="921" spans="2:77" x14ac:dyDescent="0.35">
      <c r="B921" s="6" t="s">
        <v>428</v>
      </c>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row>
    <row r="922" spans="2:77" x14ac:dyDescent="0.35">
      <c r="B922" s="24" t="s">
        <v>94</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row>
    <row r="923" spans="2:77" x14ac:dyDescent="0.35">
      <c r="B923" t="s">
        <v>140</v>
      </c>
      <c r="C923" s="17">
        <v>0.12745000560349101</v>
      </c>
      <c r="D923" s="17">
        <v>0.14916714560974301</v>
      </c>
      <c r="E923" s="17">
        <v>0.105604630568637</v>
      </c>
      <c r="F923" s="17"/>
      <c r="G923" s="17">
        <v>0.133634742030356</v>
      </c>
      <c r="H923" s="17">
        <v>0.16758738609676599</v>
      </c>
      <c r="I923" s="17">
        <v>0.15471024164685701</v>
      </c>
      <c r="J923" s="17">
        <v>0.125780362809228</v>
      </c>
      <c r="K923" s="17">
        <v>9.1714638697576206E-2</v>
      </c>
      <c r="L923" s="17">
        <v>9.3969732834685904E-2</v>
      </c>
      <c r="M923" s="17"/>
      <c r="N923" s="17">
        <v>0.141197700889582</v>
      </c>
      <c r="O923" s="17">
        <v>0.12734409532462901</v>
      </c>
      <c r="P923" s="17">
        <v>0.13165465496509901</v>
      </c>
      <c r="Q923" s="17">
        <v>0.110781359166256</v>
      </c>
      <c r="R923" s="17"/>
      <c r="S923" s="17">
        <v>0.181046083822228</v>
      </c>
      <c r="T923" s="17">
        <v>0.10065479943052601</v>
      </c>
      <c r="U923" s="17">
        <v>9.7385161106282703E-2</v>
      </c>
      <c r="V923" s="17">
        <v>0.10857620745142101</v>
      </c>
      <c r="W923" s="17">
        <v>0.12800682459710999</v>
      </c>
      <c r="X923" s="17">
        <v>0.120435613423161</v>
      </c>
      <c r="Y923" s="17">
        <v>0.15783258748974799</v>
      </c>
      <c r="Z923" s="17">
        <v>0.14391148502887</v>
      </c>
      <c r="AA923" s="17">
        <v>0.12030445438112</v>
      </c>
      <c r="AB923" s="17">
        <v>0.10723060941566601</v>
      </c>
      <c r="AC923" s="17">
        <v>0.10295004057351199</v>
      </c>
      <c r="AD923" s="17">
        <v>0.174915693516208</v>
      </c>
      <c r="AE923" s="17"/>
      <c r="AF923" s="17">
        <v>9.6771392211801394E-2</v>
      </c>
      <c r="AG923" s="17">
        <v>0.162293797245568</v>
      </c>
      <c r="AH923" s="17">
        <v>0.1149340058948</v>
      </c>
      <c r="AI923" s="17"/>
      <c r="AJ923" s="17">
        <v>8.6910287328479094E-2</v>
      </c>
      <c r="AK923" s="17">
        <v>0.197648913577855</v>
      </c>
      <c r="AL923" s="17">
        <v>0.13671246962366501</v>
      </c>
      <c r="AM923" s="17">
        <v>0.106941455554416</v>
      </c>
      <c r="AN923" s="17">
        <v>9.7317382645211906E-2</v>
      </c>
      <c r="AO923" s="17"/>
      <c r="AP923" s="17">
        <v>9.4132508213682797E-2</v>
      </c>
      <c r="AQ923" s="17">
        <v>0.19504077239530701</v>
      </c>
      <c r="AR923" s="17">
        <v>0.12748789249995501</v>
      </c>
      <c r="AS923" s="17"/>
      <c r="AT923" s="17">
        <v>0.11490107312457599</v>
      </c>
      <c r="AU923" s="17">
        <v>0.107751998773326</v>
      </c>
      <c r="AV923" s="17">
        <v>0.13456467117422999</v>
      </c>
      <c r="AW923" s="17">
        <v>0.17773529592755499</v>
      </c>
      <c r="AX923" s="17">
        <v>0.29384044824024702</v>
      </c>
      <c r="AY923" s="17"/>
      <c r="AZ923" s="17">
        <v>0.15021849610862001</v>
      </c>
      <c r="BA923" s="17">
        <v>0.116622779415798</v>
      </c>
      <c r="BB923" s="17">
        <v>9.8320069272294294E-2</v>
      </c>
      <c r="BC923" s="17">
        <v>8.8543108766304501E-2</v>
      </c>
      <c r="BD923" s="17">
        <v>0.13402579461837499</v>
      </c>
      <c r="BE923" s="17"/>
      <c r="BF923" s="17">
        <v>0.15458313300569401</v>
      </c>
      <c r="BG923" s="17">
        <v>0.11319807376533</v>
      </c>
      <c r="BH923" s="17">
        <v>0.13144750066331801</v>
      </c>
      <c r="BI923" s="17">
        <v>0.14782147522625899</v>
      </c>
      <c r="BJ923" s="17"/>
      <c r="BK923" s="17">
        <v>0.23374591347604501</v>
      </c>
      <c r="BL923" s="17">
        <v>0.135944519662209</v>
      </c>
      <c r="BM923" s="17">
        <v>0.104564911469217</v>
      </c>
      <c r="BN923" s="17">
        <v>0.119452542988224</v>
      </c>
      <c r="BO923" s="17">
        <v>0.21852248412899899</v>
      </c>
      <c r="BP923" s="17"/>
      <c r="BQ923" s="17">
        <v>0.13816812053267899</v>
      </c>
      <c r="BR923" s="17">
        <v>0.11293318656140899</v>
      </c>
      <c r="BS923" s="17"/>
      <c r="BT923" s="17">
        <v>0.105396129309741</v>
      </c>
      <c r="BU923" s="17">
        <v>0.12508224227031201</v>
      </c>
      <c r="BV923" s="17">
        <v>0.13038482747496599</v>
      </c>
      <c r="BW923" s="17">
        <v>0.15479871211307</v>
      </c>
      <c r="BX923" s="17">
        <v>0.16818032670715899</v>
      </c>
      <c r="BY923" s="17">
        <v>9.8854114315541294E-2</v>
      </c>
    </row>
    <row r="924" spans="2:77" x14ac:dyDescent="0.35">
      <c r="B924" t="s">
        <v>141</v>
      </c>
      <c r="C924" s="17">
        <v>0.33741083792290499</v>
      </c>
      <c r="D924" s="17">
        <v>0.32500130314961401</v>
      </c>
      <c r="E924" s="17">
        <v>0.34906876648146401</v>
      </c>
      <c r="F924" s="17"/>
      <c r="G924" s="17">
        <v>0.340108837885995</v>
      </c>
      <c r="H924" s="17">
        <v>0.36042531876753803</v>
      </c>
      <c r="I924" s="17">
        <v>0.39239748690037501</v>
      </c>
      <c r="J924" s="17">
        <v>0.332693910426198</v>
      </c>
      <c r="K924" s="17">
        <v>0.30425762913580801</v>
      </c>
      <c r="L924" s="17">
        <v>0.29841391082442498</v>
      </c>
      <c r="M924" s="17"/>
      <c r="N924" s="17">
        <v>0.36532021523651398</v>
      </c>
      <c r="O924" s="17">
        <v>0.36751451945422903</v>
      </c>
      <c r="P924" s="17">
        <v>0.313404472324598</v>
      </c>
      <c r="Q924" s="17">
        <v>0.29582582166357302</v>
      </c>
      <c r="R924" s="17"/>
      <c r="S924" s="17">
        <v>0.335323562423328</v>
      </c>
      <c r="T924" s="17">
        <v>0.34926073820202203</v>
      </c>
      <c r="U924" s="17">
        <v>0.28569494352445302</v>
      </c>
      <c r="V924" s="17">
        <v>0.33497983088723499</v>
      </c>
      <c r="W924" s="17">
        <v>0.37520967775325398</v>
      </c>
      <c r="X924" s="17">
        <v>0.28647730529633803</v>
      </c>
      <c r="Y924" s="17">
        <v>0.29914824418989</v>
      </c>
      <c r="Z924" s="17">
        <v>0.345061848738699</v>
      </c>
      <c r="AA924" s="17">
        <v>0.357266824009494</v>
      </c>
      <c r="AB924" s="17">
        <v>0.40518845336058801</v>
      </c>
      <c r="AC924" s="17">
        <v>0.370497905584599</v>
      </c>
      <c r="AD924" s="17">
        <v>0.26622593959795998</v>
      </c>
      <c r="AE924" s="17"/>
      <c r="AF924" s="17">
        <v>0.26471523510667599</v>
      </c>
      <c r="AG924" s="17">
        <v>0.41199209666658199</v>
      </c>
      <c r="AH924" s="17">
        <v>0.30005992723619401</v>
      </c>
      <c r="AI924" s="17"/>
      <c r="AJ924" s="17">
        <v>0.25565750832236001</v>
      </c>
      <c r="AK924" s="17">
        <v>0.44178379216066599</v>
      </c>
      <c r="AL924" s="17">
        <v>0.436316623440615</v>
      </c>
      <c r="AM924" s="17">
        <v>0.178311961237129</v>
      </c>
      <c r="AN924" s="17">
        <v>0.26571368581066401</v>
      </c>
      <c r="AO924" s="17"/>
      <c r="AP924" s="17">
        <v>0.23209927483516801</v>
      </c>
      <c r="AQ924" s="17">
        <v>0.45242054440806201</v>
      </c>
      <c r="AR924" s="17">
        <v>0.41877862247240999</v>
      </c>
      <c r="AS924" s="17"/>
      <c r="AT924" s="17">
        <v>0.29069312439067202</v>
      </c>
      <c r="AU924" s="17">
        <v>0.30927395765989502</v>
      </c>
      <c r="AV924" s="17">
        <v>0.39014819850049198</v>
      </c>
      <c r="AW924" s="17">
        <v>0.38789113612502002</v>
      </c>
      <c r="AX924" s="17">
        <v>0.28268248327795298</v>
      </c>
      <c r="AY924" s="17"/>
      <c r="AZ924" s="17">
        <v>0.35653829979441498</v>
      </c>
      <c r="BA924" s="17">
        <v>0.32999696601838102</v>
      </c>
      <c r="BB924" s="17">
        <v>0.37464765515091197</v>
      </c>
      <c r="BC924" s="17">
        <v>0.30054028122028198</v>
      </c>
      <c r="BD924" s="17">
        <v>0.32649852619611802</v>
      </c>
      <c r="BE924" s="17"/>
      <c r="BF924" s="17">
        <v>0.322480753322336</v>
      </c>
      <c r="BG924" s="17">
        <v>0.33445847173411503</v>
      </c>
      <c r="BH924" s="17">
        <v>0.360402728167866</v>
      </c>
      <c r="BI924" s="17">
        <v>0.35939183179020001</v>
      </c>
      <c r="BJ924" s="17"/>
      <c r="BK924" s="17">
        <v>0.30364716039496298</v>
      </c>
      <c r="BL924" s="17">
        <v>0.36034396785463901</v>
      </c>
      <c r="BM924" s="17">
        <v>0.33123301950655798</v>
      </c>
      <c r="BN924" s="17">
        <v>0.34627166821536698</v>
      </c>
      <c r="BO924" s="17">
        <v>0.28982886159774501</v>
      </c>
      <c r="BP924" s="17"/>
      <c r="BQ924" s="17">
        <v>0.33660411235119098</v>
      </c>
      <c r="BR924" s="17">
        <v>0.33850348240549899</v>
      </c>
      <c r="BS924" s="17"/>
      <c r="BT924" s="17">
        <v>0.30153598086614303</v>
      </c>
      <c r="BU924" s="17">
        <v>0.38761811316696398</v>
      </c>
      <c r="BV924" s="17">
        <v>0.32231457668553498</v>
      </c>
      <c r="BW924" s="17">
        <v>0.35576948869293201</v>
      </c>
      <c r="BX924" s="17">
        <v>0.34960427566171898</v>
      </c>
      <c r="BY924" s="17">
        <v>0.33211570416665698</v>
      </c>
    </row>
    <row r="925" spans="2:77" x14ac:dyDescent="0.35">
      <c r="B925" t="s">
        <v>142</v>
      </c>
      <c r="C925" s="17">
        <v>0.28712965873070601</v>
      </c>
      <c r="D925" s="17">
        <v>0.28628607024033398</v>
      </c>
      <c r="E925" s="17">
        <v>0.28744937714098201</v>
      </c>
      <c r="F925" s="17"/>
      <c r="G925" s="17">
        <v>0.31896220048878998</v>
      </c>
      <c r="H925" s="17">
        <v>0.24880534832779799</v>
      </c>
      <c r="I925" s="17">
        <v>0.261228083587564</v>
      </c>
      <c r="J925" s="17">
        <v>0.28828365883096502</v>
      </c>
      <c r="K925" s="17">
        <v>0.31247828134151501</v>
      </c>
      <c r="L925" s="17">
        <v>0.30008146533513402</v>
      </c>
      <c r="M925" s="17"/>
      <c r="N925" s="17">
        <v>0.275194232665951</v>
      </c>
      <c r="O925" s="17">
        <v>0.25502183873912099</v>
      </c>
      <c r="P925" s="17">
        <v>0.30481820615171601</v>
      </c>
      <c r="Q925" s="17">
        <v>0.31665147832487001</v>
      </c>
      <c r="R925" s="17"/>
      <c r="S925" s="17">
        <v>0.29125810068970498</v>
      </c>
      <c r="T925" s="17">
        <v>0.29509202604455198</v>
      </c>
      <c r="U925" s="17">
        <v>0.34571553131988197</v>
      </c>
      <c r="V925" s="17">
        <v>0.287641918796184</v>
      </c>
      <c r="W925" s="17">
        <v>0.24519971181921901</v>
      </c>
      <c r="X925" s="17">
        <v>0.29783152869900997</v>
      </c>
      <c r="Y925" s="17">
        <v>0.28590262940682998</v>
      </c>
      <c r="Z925" s="17">
        <v>0.30725463799807601</v>
      </c>
      <c r="AA925" s="17">
        <v>0.26593912147751297</v>
      </c>
      <c r="AB925" s="17">
        <v>0.25569673299200102</v>
      </c>
      <c r="AC925" s="17">
        <v>0.26246940780344602</v>
      </c>
      <c r="AD925" s="17">
        <v>0.33098678232497403</v>
      </c>
      <c r="AE925" s="17"/>
      <c r="AF925" s="17">
        <v>0.30507953074233302</v>
      </c>
      <c r="AG925" s="17">
        <v>0.25117858232108797</v>
      </c>
      <c r="AH925" s="17">
        <v>0.34335739198686099</v>
      </c>
      <c r="AI925" s="17"/>
      <c r="AJ925" s="17">
        <v>0.32593179630915797</v>
      </c>
      <c r="AK925" s="17">
        <v>0.22311825533011501</v>
      </c>
      <c r="AL925" s="17">
        <v>0.27028526781135798</v>
      </c>
      <c r="AM925" s="17">
        <v>0.31140885033580501</v>
      </c>
      <c r="AN925" s="17">
        <v>0.32859503796280498</v>
      </c>
      <c r="AO925" s="17"/>
      <c r="AP925" s="17">
        <v>0.34535396383542499</v>
      </c>
      <c r="AQ925" s="17">
        <v>0.22392531665815699</v>
      </c>
      <c r="AR925" s="17">
        <v>0.27840562175904199</v>
      </c>
      <c r="AS925" s="17"/>
      <c r="AT925" s="17">
        <v>0.30503564881647999</v>
      </c>
      <c r="AU925" s="17">
        <v>0.293251268680707</v>
      </c>
      <c r="AV925" s="17">
        <v>0.27465646185640002</v>
      </c>
      <c r="AW925" s="17">
        <v>0.25258370611999797</v>
      </c>
      <c r="AX925" s="17">
        <v>0.27019130499223698</v>
      </c>
      <c r="AY925" s="17"/>
      <c r="AZ925" s="17">
        <v>0.27513637742770702</v>
      </c>
      <c r="BA925" s="17">
        <v>0.30465081177705899</v>
      </c>
      <c r="BB925" s="17">
        <v>0.30823965033236</v>
      </c>
      <c r="BC925" s="17">
        <v>0.31641773369673698</v>
      </c>
      <c r="BD925" s="17">
        <v>0.246691481026311</v>
      </c>
      <c r="BE925" s="17"/>
      <c r="BF925" s="17">
        <v>0.25243171192891301</v>
      </c>
      <c r="BG925" s="17">
        <v>0.30672709084867</v>
      </c>
      <c r="BH925" s="17">
        <v>0.26536092118426002</v>
      </c>
      <c r="BI925" s="17">
        <v>0.27048505204057399</v>
      </c>
      <c r="BJ925" s="17"/>
      <c r="BK925" s="17">
        <v>0.206716124917738</v>
      </c>
      <c r="BL925" s="17">
        <v>0.25839475793907701</v>
      </c>
      <c r="BM925" s="17">
        <v>0.30134551521896902</v>
      </c>
      <c r="BN925" s="17">
        <v>0.29678064224522199</v>
      </c>
      <c r="BO925" s="17">
        <v>0.26557658735161399</v>
      </c>
      <c r="BP925" s="17"/>
      <c r="BQ925" s="17">
        <v>0.27936096060902399</v>
      </c>
      <c r="BR925" s="17">
        <v>0.29765173146178803</v>
      </c>
      <c r="BS925" s="17"/>
      <c r="BT925" s="17">
        <v>0.30831818092243002</v>
      </c>
      <c r="BU925" s="17">
        <v>0.282698139866982</v>
      </c>
      <c r="BV925" s="17">
        <v>0.29511453686685302</v>
      </c>
      <c r="BW925" s="17">
        <v>0.275914347116614</v>
      </c>
      <c r="BX925" s="17">
        <v>0.24561546199044901</v>
      </c>
      <c r="BY925" s="17">
        <v>0.26062728749633002</v>
      </c>
    </row>
    <row r="926" spans="2:77" x14ac:dyDescent="0.35">
      <c r="B926" t="s">
        <v>143</v>
      </c>
      <c r="C926" s="17">
        <v>0.10273040773495599</v>
      </c>
      <c r="D926" s="17">
        <v>0.114056767468226</v>
      </c>
      <c r="E926" s="17">
        <v>9.2321184390669303E-2</v>
      </c>
      <c r="F926" s="17"/>
      <c r="G926" s="17">
        <v>8.1498792204543799E-2</v>
      </c>
      <c r="H926" s="17">
        <v>0.113838363466776</v>
      </c>
      <c r="I926" s="17">
        <v>9.0641250340201998E-2</v>
      </c>
      <c r="J926" s="17">
        <v>9.2153187280790499E-2</v>
      </c>
      <c r="K926" s="17">
        <v>9.7394207112221604E-2</v>
      </c>
      <c r="L926" s="17">
        <v>0.12984035515436901</v>
      </c>
      <c r="M926" s="17"/>
      <c r="N926" s="17">
        <v>0.108748352866959</v>
      </c>
      <c r="O926" s="17">
        <v>9.6719400702965502E-2</v>
      </c>
      <c r="P926" s="17">
        <v>0.112819399242028</v>
      </c>
      <c r="Q926" s="17">
        <v>9.5037096795458006E-2</v>
      </c>
      <c r="R926" s="17"/>
      <c r="S926" s="17">
        <v>8.4024703091552203E-2</v>
      </c>
      <c r="T926" s="17">
        <v>0.103561749159304</v>
      </c>
      <c r="U926" s="17">
        <v>0.100063940442082</v>
      </c>
      <c r="V926" s="17">
        <v>0.110323219149298</v>
      </c>
      <c r="W926" s="17">
        <v>0.111413654963994</v>
      </c>
      <c r="X926" s="17">
        <v>0.12709302376033699</v>
      </c>
      <c r="Y926" s="17">
        <v>0.10001107654230899</v>
      </c>
      <c r="Z926" s="17">
        <v>6.69434382810081E-2</v>
      </c>
      <c r="AA926" s="17">
        <v>0.103629437958352</v>
      </c>
      <c r="AB926" s="17">
        <v>0.104113019396532</v>
      </c>
      <c r="AC926" s="17">
        <v>0.12972693089568599</v>
      </c>
      <c r="AD926" s="17">
        <v>7.9766070708912395E-2</v>
      </c>
      <c r="AE926" s="17"/>
      <c r="AF926" s="17">
        <v>0.138971393140948</v>
      </c>
      <c r="AG926" s="17">
        <v>7.3862692822051101E-2</v>
      </c>
      <c r="AH926" s="17">
        <v>9.4673626793484705E-2</v>
      </c>
      <c r="AI926" s="17"/>
      <c r="AJ926" s="17">
        <v>0.14468721880886701</v>
      </c>
      <c r="AK926" s="17">
        <v>5.7313551227756603E-2</v>
      </c>
      <c r="AL926" s="17">
        <v>8.1890692093198297E-2</v>
      </c>
      <c r="AM926" s="17">
        <v>0.11631549998124301</v>
      </c>
      <c r="AN926" s="17">
        <v>0.11376543088373101</v>
      </c>
      <c r="AO926" s="17"/>
      <c r="AP926" s="17">
        <v>0.164933251957743</v>
      </c>
      <c r="AQ926" s="17">
        <v>5.2736751562171599E-2</v>
      </c>
      <c r="AR926" s="17">
        <v>7.7946488213514104E-2</v>
      </c>
      <c r="AS926" s="17"/>
      <c r="AT926" s="17">
        <v>0.108759912174876</v>
      </c>
      <c r="AU926" s="17">
        <v>0.12567323716269199</v>
      </c>
      <c r="AV926" s="17">
        <v>8.45327442710673E-2</v>
      </c>
      <c r="AW926" s="17">
        <v>9.4235074527588905E-2</v>
      </c>
      <c r="AX926" s="17">
        <v>7.7752585193283694E-2</v>
      </c>
      <c r="AY926" s="17"/>
      <c r="AZ926" s="17">
        <v>0.102732471714351</v>
      </c>
      <c r="BA926" s="17">
        <v>9.62427699697391E-2</v>
      </c>
      <c r="BB926" s="17">
        <v>7.0349605035854301E-2</v>
      </c>
      <c r="BC926" s="17">
        <v>0.125500159554884</v>
      </c>
      <c r="BD926" s="17">
        <v>8.5416472978877694E-2</v>
      </c>
      <c r="BE926" s="17"/>
      <c r="BF926" s="17">
        <v>9.0605820304861195E-2</v>
      </c>
      <c r="BG926" s="17">
        <v>0.104747210077147</v>
      </c>
      <c r="BH926" s="17">
        <v>0.117233151285073</v>
      </c>
      <c r="BI926" s="17">
        <v>0.102433572448621</v>
      </c>
      <c r="BJ926" s="17"/>
      <c r="BK926" s="17">
        <v>8.3840436708178895E-2</v>
      </c>
      <c r="BL926" s="17">
        <v>9.6856206919175694E-2</v>
      </c>
      <c r="BM926" s="17">
        <v>0.10530024592901401</v>
      </c>
      <c r="BN926" s="17">
        <v>0.104040667445033</v>
      </c>
      <c r="BO926" s="17">
        <v>0.104471329528524</v>
      </c>
      <c r="BP926" s="17"/>
      <c r="BQ926" s="17">
        <v>9.8285844330353603E-2</v>
      </c>
      <c r="BR926" s="17">
        <v>0.108750209079871</v>
      </c>
      <c r="BS926" s="17"/>
      <c r="BT926" s="17">
        <v>0.11494777313216401</v>
      </c>
      <c r="BU926" s="17">
        <v>9.4551261759109495E-2</v>
      </c>
      <c r="BV926" s="17">
        <v>8.77902569844414E-2</v>
      </c>
      <c r="BW926" s="17">
        <v>0.102501065681996</v>
      </c>
      <c r="BX926" s="17">
        <v>0.10389502619230299</v>
      </c>
      <c r="BY926" s="17">
        <v>6.1428847275258998E-2</v>
      </c>
    </row>
    <row r="927" spans="2:77" x14ac:dyDescent="0.35">
      <c r="B927" t="s">
        <v>144</v>
      </c>
      <c r="C927" s="17">
        <v>5.9443706442189499E-2</v>
      </c>
      <c r="D927" s="17">
        <v>7.1521596043465197E-2</v>
      </c>
      <c r="E927" s="17">
        <v>4.8021528932392303E-2</v>
      </c>
      <c r="F927" s="17"/>
      <c r="G927" s="17">
        <v>2.63097428745926E-2</v>
      </c>
      <c r="H927" s="17">
        <v>3.09339416470094E-2</v>
      </c>
      <c r="I927" s="17">
        <v>3.4491248066587203E-2</v>
      </c>
      <c r="J927" s="17">
        <v>7.5171418947319699E-2</v>
      </c>
      <c r="K927" s="17">
        <v>0.101372033803121</v>
      </c>
      <c r="L927" s="17">
        <v>8.4004831857882503E-2</v>
      </c>
      <c r="M927" s="17"/>
      <c r="N927" s="17">
        <v>6.0926741428182198E-2</v>
      </c>
      <c r="O927" s="17">
        <v>4.88632023520333E-2</v>
      </c>
      <c r="P927" s="17">
        <v>6.1855429167559803E-2</v>
      </c>
      <c r="Q927" s="17">
        <v>6.6665280107040703E-2</v>
      </c>
      <c r="R927" s="17"/>
      <c r="S927" s="17">
        <v>3.9346278454351902E-2</v>
      </c>
      <c r="T927" s="17">
        <v>6.2020962321168001E-2</v>
      </c>
      <c r="U927" s="17">
        <v>9.4167699566417698E-2</v>
      </c>
      <c r="V927" s="17">
        <v>7.2067047823444794E-2</v>
      </c>
      <c r="W927" s="17">
        <v>5.5135985424479797E-2</v>
      </c>
      <c r="X927" s="17">
        <v>7.8985527496004307E-2</v>
      </c>
      <c r="Y927" s="17">
        <v>5.5042663366028199E-2</v>
      </c>
      <c r="Z927" s="17">
        <v>4.5793254393816103E-2</v>
      </c>
      <c r="AA927" s="17">
        <v>6.6721491134906205E-2</v>
      </c>
      <c r="AB927" s="17">
        <v>5.2700027590122198E-2</v>
      </c>
      <c r="AC927" s="17">
        <v>4.0981585283072601E-2</v>
      </c>
      <c r="AD927" s="17">
        <v>1.6928182241482799E-2</v>
      </c>
      <c r="AE927" s="17"/>
      <c r="AF927" s="17">
        <v>0.10772112872485901</v>
      </c>
      <c r="AG927" s="17">
        <v>3.4853891553625602E-2</v>
      </c>
      <c r="AH927" s="17">
        <v>2.5023404150321098E-2</v>
      </c>
      <c r="AI927" s="17"/>
      <c r="AJ927" s="17">
        <v>0.116202761284599</v>
      </c>
      <c r="AK927" s="17">
        <v>2.1703076656776399E-2</v>
      </c>
      <c r="AL927" s="17">
        <v>7.4500545577666404E-3</v>
      </c>
      <c r="AM927" s="17">
        <v>0.21079345129725899</v>
      </c>
      <c r="AN927" s="17">
        <v>3.3720680637763199E-2</v>
      </c>
      <c r="AO927" s="17"/>
      <c r="AP927" s="17">
        <v>0.10919878798228801</v>
      </c>
      <c r="AQ927" s="17">
        <v>1.1098489527428699E-2</v>
      </c>
      <c r="AR927" s="17">
        <v>3.2170098856140701E-2</v>
      </c>
      <c r="AS927" s="17"/>
      <c r="AT927" s="17">
        <v>7.3042816293571095E-2</v>
      </c>
      <c r="AU927" s="17">
        <v>6.4723660358229504E-2</v>
      </c>
      <c r="AV927" s="17">
        <v>4.7055416567595397E-2</v>
      </c>
      <c r="AW927" s="17">
        <v>3.3498730841296002E-2</v>
      </c>
      <c r="AX927" s="17">
        <v>4.8391576740922301E-2</v>
      </c>
      <c r="AY927" s="17"/>
      <c r="AZ927" s="17">
        <v>5.4811773899065303E-2</v>
      </c>
      <c r="BA927" s="17">
        <v>5.0717431317956502E-2</v>
      </c>
      <c r="BB927" s="17">
        <v>2.65754779468899E-2</v>
      </c>
      <c r="BC927" s="17">
        <v>7.7327841758727298E-2</v>
      </c>
      <c r="BD927" s="17">
        <v>7.0290719860191905E-2</v>
      </c>
      <c r="BE927" s="17"/>
      <c r="BF927" s="17">
        <v>6.7617009832176403E-2</v>
      </c>
      <c r="BG927" s="17">
        <v>5.5628453005791702E-2</v>
      </c>
      <c r="BH927" s="17">
        <v>5.93533162873814E-2</v>
      </c>
      <c r="BI927" s="17">
        <v>6.2409368731362998E-2</v>
      </c>
      <c r="BJ927" s="17"/>
      <c r="BK927" s="17">
        <v>6.97171263633138E-2</v>
      </c>
      <c r="BL927" s="17">
        <v>5.6075186735258402E-2</v>
      </c>
      <c r="BM927" s="17">
        <v>5.6557193508082998E-2</v>
      </c>
      <c r="BN927" s="17">
        <v>5.85270401608812E-2</v>
      </c>
      <c r="BO927" s="17">
        <v>8.1700504927214396E-2</v>
      </c>
      <c r="BP927" s="17"/>
      <c r="BQ927" s="17">
        <v>6.6569051489756406E-2</v>
      </c>
      <c r="BR927" s="17">
        <v>4.9793003370678102E-2</v>
      </c>
      <c r="BS927" s="17"/>
      <c r="BT927" s="17">
        <v>8.4732046512039305E-2</v>
      </c>
      <c r="BU927" s="17">
        <v>4.4209083193043099E-2</v>
      </c>
      <c r="BV927" s="17">
        <v>4.9834421727496303E-2</v>
      </c>
      <c r="BW927" s="17">
        <v>3.6378133721948203E-2</v>
      </c>
      <c r="BX927" s="17">
        <v>4.8821128178054701E-2</v>
      </c>
      <c r="BY927" s="17">
        <v>4.6731364557839897E-2</v>
      </c>
    </row>
    <row r="928" spans="2:77" x14ac:dyDescent="0.35">
      <c r="B928" t="s">
        <v>145</v>
      </c>
      <c r="C928" s="17">
        <v>8.5835383565752599E-2</v>
      </c>
      <c r="D928" s="17">
        <v>5.3967117488617197E-2</v>
      </c>
      <c r="E928" s="17">
        <v>0.117534512485856</v>
      </c>
      <c r="F928" s="17"/>
      <c r="G928" s="17">
        <v>9.9485684515722705E-2</v>
      </c>
      <c r="H928" s="17">
        <v>7.8409641694113394E-2</v>
      </c>
      <c r="I928" s="17">
        <v>6.65316894584142E-2</v>
      </c>
      <c r="J928" s="17">
        <v>8.5917461705499104E-2</v>
      </c>
      <c r="K928" s="17">
        <v>9.2783209909758205E-2</v>
      </c>
      <c r="L928" s="17">
        <v>9.3689703993503695E-2</v>
      </c>
      <c r="M928" s="17"/>
      <c r="N928" s="17">
        <v>4.8612756912811403E-2</v>
      </c>
      <c r="O928" s="17">
        <v>0.10453694342702199</v>
      </c>
      <c r="P928" s="17">
        <v>7.5447838148998803E-2</v>
      </c>
      <c r="Q928" s="17">
        <v>0.115038963942802</v>
      </c>
      <c r="R928" s="17"/>
      <c r="S928" s="17">
        <v>6.9001271518834201E-2</v>
      </c>
      <c r="T928" s="17">
        <v>8.9409724842428498E-2</v>
      </c>
      <c r="U928" s="17">
        <v>7.6972724040882207E-2</v>
      </c>
      <c r="V928" s="17">
        <v>8.6411775892418302E-2</v>
      </c>
      <c r="W928" s="17">
        <v>8.5034145441943598E-2</v>
      </c>
      <c r="X928" s="17">
        <v>8.9177001325149705E-2</v>
      </c>
      <c r="Y928" s="17">
        <v>0.10206279900519399</v>
      </c>
      <c r="Z928" s="17">
        <v>9.1035335559531499E-2</v>
      </c>
      <c r="AA928" s="17">
        <v>8.6138671038615305E-2</v>
      </c>
      <c r="AB928" s="17">
        <v>7.5071157245092293E-2</v>
      </c>
      <c r="AC928" s="17">
        <v>9.3374129859684601E-2</v>
      </c>
      <c r="AD928" s="17">
        <v>0.13117733161046199</v>
      </c>
      <c r="AE928" s="17"/>
      <c r="AF928" s="17">
        <v>8.6741320073383296E-2</v>
      </c>
      <c r="AG928" s="17">
        <v>6.5818939391084297E-2</v>
      </c>
      <c r="AH928" s="17">
        <v>0.121951643938339</v>
      </c>
      <c r="AI928" s="17"/>
      <c r="AJ928" s="17">
        <v>7.0610427946536894E-2</v>
      </c>
      <c r="AK928" s="17">
        <v>5.8432411046830501E-2</v>
      </c>
      <c r="AL928" s="17">
        <v>6.7344892473397394E-2</v>
      </c>
      <c r="AM928" s="17">
        <v>7.6228781594148795E-2</v>
      </c>
      <c r="AN928" s="17">
        <v>0.16088778205982601</v>
      </c>
      <c r="AO928" s="17"/>
      <c r="AP928" s="17">
        <v>5.4282213175692803E-2</v>
      </c>
      <c r="AQ928" s="17">
        <v>6.4778125448873999E-2</v>
      </c>
      <c r="AR928" s="17">
        <v>6.52112761989386E-2</v>
      </c>
      <c r="AS928" s="17"/>
      <c r="AT928" s="17">
        <v>0.107567425199825</v>
      </c>
      <c r="AU928" s="17">
        <v>9.9325877365150805E-2</v>
      </c>
      <c r="AV928" s="17">
        <v>6.9042507630214897E-2</v>
      </c>
      <c r="AW928" s="17">
        <v>5.4056056458542098E-2</v>
      </c>
      <c r="AX928" s="17">
        <v>2.7141601555357699E-2</v>
      </c>
      <c r="AY928" s="17"/>
      <c r="AZ928" s="17">
        <v>6.0562581055842502E-2</v>
      </c>
      <c r="BA928" s="17">
        <v>0.101769241501066</v>
      </c>
      <c r="BB928" s="17">
        <v>0.121867542261689</v>
      </c>
      <c r="BC928" s="17">
        <v>9.1670875003065699E-2</v>
      </c>
      <c r="BD928" s="17">
        <v>0.13707700532012701</v>
      </c>
      <c r="BE928" s="17"/>
      <c r="BF928" s="17">
        <v>0.11228157160601999</v>
      </c>
      <c r="BG928" s="17">
        <v>8.5240700568947197E-2</v>
      </c>
      <c r="BH928" s="17">
        <v>6.6202382412101302E-2</v>
      </c>
      <c r="BI928" s="17">
        <v>5.7458699762981902E-2</v>
      </c>
      <c r="BJ928" s="17"/>
      <c r="BK928" s="17">
        <v>0.102333238139762</v>
      </c>
      <c r="BL928" s="17">
        <v>9.238536088964E-2</v>
      </c>
      <c r="BM928" s="17">
        <v>0.10099911436815801</v>
      </c>
      <c r="BN928" s="17">
        <v>7.4927438945273803E-2</v>
      </c>
      <c r="BO928" s="17">
        <v>3.9900232465903303E-2</v>
      </c>
      <c r="BP928" s="17"/>
      <c r="BQ928" s="17">
        <v>8.10119106869953E-2</v>
      </c>
      <c r="BR928" s="17">
        <v>9.2368387120755194E-2</v>
      </c>
      <c r="BS928" s="17"/>
      <c r="BT928" s="17">
        <v>8.5069889257482795E-2</v>
      </c>
      <c r="BU928" s="17">
        <v>6.58411597435897E-2</v>
      </c>
      <c r="BV928" s="17">
        <v>0.114561380260708</v>
      </c>
      <c r="BW928" s="17">
        <v>7.4638252673440306E-2</v>
      </c>
      <c r="BX928" s="17">
        <v>8.3883781270314997E-2</v>
      </c>
      <c r="BY928" s="17">
        <v>0.20024268218837299</v>
      </c>
    </row>
    <row r="929" spans="2:77" x14ac:dyDescent="0.35">
      <c r="B929" t="s">
        <v>146</v>
      </c>
      <c r="C929" s="17">
        <v>0.46486084352639601</v>
      </c>
      <c r="D929" s="17">
        <v>0.47416844875935699</v>
      </c>
      <c r="E929" s="17">
        <v>0.45467339705010001</v>
      </c>
      <c r="F929" s="17"/>
      <c r="G929" s="17">
        <v>0.47374357991635102</v>
      </c>
      <c r="H929" s="17">
        <v>0.52801270486430396</v>
      </c>
      <c r="I929" s="17">
        <v>0.547107728547232</v>
      </c>
      <c r="J929" s="17">
        <v>0.458474273235426</v>
      </c>
      <c r="K929" s="17">
        <v>0.39597226783338402</v>
      </c>
      <c r="L929" s="17">
        <v>0.39238364365911099</v>
      </c>
      <c r="M929" s="17"/>
      <c r="N929" s="17">
        <v>0.50651791612609598</v>
      </c>
      <c r="O929" s="17">
        <v>0.49485861477885801</v>
      </c>
      <c r="P929" s="17">
        <v>0.44505912728969699</v>
      </c>
      <c r="Q929" s="17">
        <v>0.406607180829829</v>
      </c>
      <c r="R929" s="17"/>
      <c r="S929" s="17">
        <v>0.51636964624555604</v>
      </c>
      <c r="T929" s="17">
        <v>0.44991553763254799</v>
      </c>
      <c r="U929" s="17">
        <v>0.383080104630736</v>
      </c>
      <c r="V929" s="17">
        <v>0.44355603833865498</v>
      </c>
      <c r="W929" s="17">
        <v>0.50321650235036397</v>
      </c>
      <c r="X929" s="17">
        <v>0.40691291871949897</v>
      </c>
      <c r="Y929" s="17">
        <v>0.45698083167963799</v>
      </c>
      <c r="Z929" s="17">
        <v>0.48897333376756802</v>
      </c>
      <c r="AA929" s="17">
        <v>0.47757127839061397</v>
      </c>
      <c r="AB929" s="17">
        <v>0.51241906277625304</v>
      </c>
      <c r="AC929" s="17">
        <v>0.47344794615811098</v>
      </c>
      <c r="AD929" s="17">
        <v>0.44114163311416799</v>
      </c>
      <c r="AE929" s="17"/>
      <c r="AF929" s="17">
        <v>0.36148662731847703</v>
      </c>
      <c r="AG929" s="17">
        <v>0.57428589391215101</v>
      </c>
      <c r="AH929" s="17">
        <v>0.41499393313099397</v>
      </c>
      <c r="AI929" s="17"/>
      <c r="AJ929" s="17">
        <v>0.342567795650839</v>
      </c>
      <c r="AK929" s="17">
        <v>0.63943270573852096</v>
      </c>
      <c r="AL929" s="17">
        <v>0.57302909306427996</v>
      </c>
      <c r="AM929" s="17">
        <v>0.28525341679154398</v>
      </c>
      <c r="AN929" s="17">
        <v>0.36303106845587502</v>
      </c>
      <c r="AO929" s="17"/>
      <c r="AP929" s="17">
        <v>0.32623178304885098</v>
      </c>
      <c r="AQ929" s="17">
        <v>0.64746131680336905</v>
      </c>
      <c r="AR929" s="17">
        <v>0.546266514972365</v>
      </c>
      <c r="AS929" s="17"/>
      <c r="AT929" s="17">
        <v>0.405594197515248</v>
      </c>
      <c r="AU929" s="17">
        <v>0.41702595643321999</v>
      </c>
      <c r="AV929" s="17">
        <v>0.52471286967472197</v>
      </c>
      <c r="AW929" s="17">
        <v>0.56562643205257501</v>
      </c>
      <c r="AX929" s="17">
        <v>0.5765229315182</v>
      </c>
      <c r="AY929" s="17"/>
      <c r="AZ929" s="17">
        <v>0.50675679590303402</v>
      </c>
      <c r="BA929" s="17">
        <v>0.44661974543417998</v>
      </c>
      <c r="BB929" s="17">
        <v>0.472967724423207</v>
      </c>
      <c r="BC929" s="17">
        <v>0.38908338998658698</v>
      </c>
      <c r="BD929" s="17">
        <v>0.46052432081449302</v>
      </c>
      <c r="BE929" s="17"/>
      <c r="BF929" s="17">
        <v>0.47706388632802899</v>
      </c>
      <c r="BG929" s="17">
        <v>0.447656545499445</v>
      </c>
      <c r="BH929" s="17">
        <v>0.49185022883118401</v>
      </c>
      <c r="BI929" s="17">
        <v>0.50721330701645995</v>
      </c>
      <c r="BJ929" s="17"/>
      <c r="BK929" s="17">
        <v>0.53739307387100699</v>
      </c>
      <c r="BL929" s="17">
        <v>0.49628848751684801</v>
      </c>
      <c r="BM929" s="17">
        <v>0.43579793097577502</v>
      </c>
      <c r="BN929" s="17">
        <v>0.46572421120358998</v>
      </c>
      <c r="BO929" s="17">
        <v>0.50835134572674501</v>
      </c>
      <c r="BP929" s="17"/>
      <c r="BQ929" s="17">
        <v>0.47477223288386999</v>
      </c>
      <c r="BR929" s="17">
        <v>0.45143666896690698</v>
      </c>
      <c r="BS929" s="17"/>
      <c r="BT929" s="17">
        <v>0.40693211017588399</v>
      </c>
      <c r="BU929" s="17">
        <v>0.51270035543727599</v>
      </c>
      <c r="BV929" s="17">
        <v>0.45269940416050097</v>
      </c>
      <c r="BW929" s="17">
        <v>0.51056820080600196</v>
      </c>
      <c r="BX929" s="17">
        <v>0.51778460236887802</v>
      </c>
      <c r="BY929" s="17">
        <v>0.43096981848219901</v>
      </c>
    </row>
    <row r="930" spans="2:77" x14ac:dyDescent="0.35">
      <c r="B930" t="s">
        <v>147</v>
      </c>
      <c r="C930" s="17">
        <v>0.162174114177146</v>
      </c>
      <c r="D930" s="17">
        <v>0.18557836351169199</v>
      </c>
      <c r="E930" s="17">
        <v>0.140342713323062</v>
      </c>
      <c r="F930" s="17"/>
      <c r="G930" s="17">
        <v>0.107808535079136</v>
      </c>
      <c r="H930" s="17">
        <v>0.144772305113786</v>
      </c>
      <c r="I930" s="17">
        <v>0.125132498406789</v>
      </c>
      <c r="J930" s="17">
        <v>0.16732460622810999</v>
      </c>
      <c r="K930" s="17">
        <v>0.19876624091534301</v>
      </c>
      <c r="L930" s="17">
        <v>0.213845187012252</v>
      </c>
      <c r="M930" s="17"/>
      <c r="N930" s="17">
        <v>0.16967509429514099</v>
      </c>
      <c r="O930" s="17">
        <v>0.14558260305499901</v>
      </c>
      <c r="P930" s="17">
        <v>0.17467482840958801</v>
      </c>
      <c r="Q930" s="17">
        <v>0.161702376902499</v>
      </c>
      <c r="R930" s="17"/>
      <c r="S930" s="17">
        <v>0.12337098154590399</v>
      </c>
      <c r="T930" s="17">
        <v>0.16558271148047199</v>
      </c>
      <c r="U930" s="17">
        <v>0.19423164000849999</v>
      </c>
      <c r="V930" s="17">
        <v>0.18239026697274199</v>
      </c>
      <c r="W930" s="17">
        <v>0.166549640388474</v>
      </c>
      <c r="X930" s="17">
        <v>0.206078551256342</v>
      </c>
      <c r="Y930" s="17">
        <v>0.15505373990833801</v>
      </c>
      <c r="Z930" s="17">
        <v>0.112736692674824</v>
      </c>
      <c r="AA930" s="17">
        <v>0.170350929093258</v>
      </c>
      <c r="AB930" s="17">
        <v>0.15681304698665399</v>
      </c>
      <c r="AC930" s="17">
        <v>0.17070851617875901</v>
      </c>
      <c r="AD930" s="17">
        <v>9.6694252950395104E-2</v>
      </c>
      <c r="AE930" s="17"/>
      <c r="AF930" s="17">
        <v>0.24669252186580701</v>
      </c>
      <c r="AG930" s="17">
        <v>0.10871658437567699</v>
      </c>
      <c r="AH930" s="17">
        <v>0.119697030943806</v>
      </c>
      <c r="AI930" s="17"/>
      <c r="AJ930" s="17">
        <v>0.26088998009346598</v>
      </c>
      <c r="AK930" s="17">
        <v>7.9016627884532994E-2</v>
      </c>
      <c r="AL930" s="17">
        <v>8.9340746650964906E-2</v>
      </c>
      <c r="AM930" s="17">
        <v>0.32710895127850198</v>
      </c>
      <c r="AN930" s="17">
        <v>0.14748611152149399</v>
      </c>
      <c r="AO930" s="17"/>
      <c r="AP930" s="17">
        <v>0.27413203994003099</v>
      </c>
      <c r="AQ930" s="17">
        <v>6.38352410896003E-2</v>
      </c>
      <c r="AR930" s="17">
        <v>0.11011658706965501</v>
      </c>
      <c r="AS930" s="17"/>
      <c r="AT930" s="17">
        <v>0.181802728468447</v>
      </c>
      <c r="AU930" s="17">
        <v>0.19039689752092201</v>
      </c>
      <c r="AV930" s="17">
        <v>0.13158816083866301</v>
      </c>
      <c r="AW930" s="17">
        <v>0.12773380536888501</v>
      </c>
      <c r="AX930" s="17">
        <v>0.12614416193420599</v>
      </c>
      <c r="AY930" s="17"/>
      <c r="AZ930" s="17">
        <v>0.15754424561341601</v>
      </c>
      <c r="BA930" s="17">
        <v>0.14696020128769599</v>
      </c>
      <c r="BB930" s="17">
        <v>9.6925082982744201E-2</v>
      </c>
      <c r="BC930" s="17">
        <v>0.20282800131361101</v>
      </c>
      <c r="BD930" s="17">
        <v>0.15570719283907</v>
      </c>
      <c r="BE930" s="17"/>
      <c r="BF930" s="17">
        <v>0.158222830137038</v>
      </c>
      <c r="BG930" s="17">
        <v>0.16037566308293799</v>
      </c>
      <c r="BH930" s="17">
        <v>0.176586467572455</v>
      </c>
      <c r="BI930" s="17">
        <v>0.16484294117998399</v>
      </c>
      <c r="BJ930" s="17"/>
      <c r="BK930" s="17">
        <v>0.15355756307149299</v>
      </c>
      <c r="BL930" s="17">
        <v>0.15293139365443401</v>
      </c>
      <c r="BM930" s="17">
        <v>0.16185743943709799</v>
      </c>
      <c r="BN930" s="17">
        <v>0.16256770760591399</v>
      </c>
      <c r="BO930" s="17">
        <v>0.18617183445573801</v>
      </c>
      <c r="BP930" s="17"/>
      <c r="BQ930" s="17">
        <v>0.16485489582011001</v>
      </c>
      <c r="BR930" s="17">
        <v>0.158543212450549</v>
      </c>
      <c r="BS930" s="17"/>
      <c r="BT930" s="17">
        <v>0.199679819644203</v>
      </c>
      <c r="BU930" s="17">
        <v>0.138760344952153</v>
      </c>
      <c r="BV930" s="17">
        <v>0.13762467871193801</v>
      </c>
      <c r="BW930" s="17">
        <v>0.138879199403944</v>
      </c>
      <c r="BX930" s="17">
        <v>0.15271615437035799</v>
      </c>
      <c r="BY930" s="17">
        <v>0.108160211833099</v>
      </c>
    </row>
    <row r="931" spans="2:77" x14ac:dyDescent="0.35">
      <c r="B931" t="s">
        <v>148</v>
      </c>
      <c r="C931" s="17">
        <v>0.30268672934925001</v>
      </c>
      <c r="D931" s="17">
        <v>0.288590085247666</v>
      </c>
      <c r="E931" s="17">
        <v>0.31433068372703898</v>
      </c>
      <c r="F931" s="17"/>
      <c r="G931" s="17">
        <v>0.36593504483721401</v>
      </c>
      <c r="H931" s="17">
        <v>0.38324039975051799</v>
      </c>
      <c r="I931" s="17">
        <v>0.42197523014044303</v>
      </c>
      <c r="J931" s="17">
        <v>0.29114966700731598</v>
      </c>
      <c r="K931" s="17">
        <v>0.19720602691804101</v>
      </c>
      <c r="L931" s="17">
        <v>0.178538456646859</v>
      </c>
      <c r="M931" s="17"/>
      <c r="N931" s="17">
        <v>0.33684282183095499</v>
      </c>
      <c r="O931" s="17">
        <v>0.34927601172385903</v>
      </c>
      <c r="P931" s="17">
        <v>0.27038429888010901</v>
      </c>
      <c r="Q931" s="17">
        <v>0.24490480392733099</v>
      </c>
      <c r="R931" s="17"/>
      <c r="S931" s="17">
        <v>0.392998664699652</v>
      </c>
      <c r="T931" s="17">
        <v>0.284332826152076</v>
      </c>
      <c r="U931" s="17">
        <v>0.18884846462223601</v>
      </c>
      <c r="V931" s="17">
        <v>0.26116577136591301</v>
      </c>
      <c r="W931" s="17">
        <v>0.33666686196189</v>
      </c>
      <c r="X931" s="17">
        <v>0.200834367463157</v>
      </c>
      <c r="Y931" s="17">
        <v>0.3019270917713</v>
      </c>
      <c r="Z931" s="17">
        <v>0.37623664109274402</v>
      </c>
      <c r="AA931" s="17">
        <v>0.30722034929735498</v>
      </c>
      <c r="AB931" s="17">
        <v>0.35560601578959899</v>
      </c>
      <c r="AC931" s="17">
        <v>0.30273942997935299</v>
      </c>
      <c r="AD931" s="17">
        <v>0.34444738016377302</v>
      </c>
      <c r="AE931" s="17"/>
      <c r="AF931" s="17">
        <v>0.11479410545267101</v>
      </c>
      <c r="AG931" s="17">
        <v>0.46556930953647402</v>
      </c>
      <c r="AH931" s="17">
        <v>0.29529690218718802</v>
      </c>
      <c r="AI931" s="17"/>
      <c r="AJ931" s="17">
        <v>8.1677815557373204E-2</v>
      </c>
      <c r="AK931" s="17">
        <v>0.56041607785398795</v>
      </c>
      <c r="AL931" s="17">
        <v>0.48368834641331498</v>
      </c>
      <c r="AM931" s="17">
        <v>-4.1855534486957502E-2</v>
      </c>
      <c r="AN931" s="17">
        <v>0.215544956934382</v>
      </c>
      <c r="AO931" s="17"/>
      <c r="AP931" s="17">
        <v>5.2099743108820297E-2</v>
      </c>
      <c r="AQ931" s="17">
        <v>0.58362607571376901</v>
      </c>
      <c r="AR931" s="17">
        <v>0.43614992790271001</v>
      </c>
      <c r="AS931" s="17"/>
      <c r="AT931" s="17">
        <v>0.223791469046801</v>
      </c>
      <c r="AU931" s="17">
        <v>0.22662905891229901</v>
      </c>
      <c r="AV931" s="17">
        <v>0.39312470883605899</v>
      </c>
      <c r="AW931" s="17">
        <v>0.43789262668369</v>
      </c>
      <c r="AX931" s="17">
        <v>0.45037876958399398</v>
      </c>
      <c r="AY931" s="17"/>
      <c r="AZ931" s="17">
        <v>0.34921255028961801</v>
      </c>
      <c r="BA931" s="17">
        <v>0.29965954414648399</v>
      </c>
      <c r="BB931" s="17">
        <v>0.37604264144046201</v>
      </c>
      <c r="BC931" s="17">
        <v>0.186255388672976</v>
      </c>
      <c r="BD931" s="17">
        <v>0.30481712797542299</v>
      </c>
      <c r="BE931" s="17"/>
      <c r="BF931" s="17">
        <v>0.31884105619099201</v>
      </c>
      <c r="BG931" s="17">
        <v>0.28728088241650701</v>
      </c>
      <c r="BH931" s="17">
        <v>0.31526376125872901</v>
      </c>
      <c r="BI931" s="17">
        <v>0.34237036583647501</v>
      </c>
      <c r="BJ931" s="17"/>
      <c r="BK931" s="17">
        <v>0.383835510799515</v>
      </c>
      <c r="BL931" s="17">
        <v>0.34335709386241398</v>
      </c>
      <c r="BM931" s="17">
        <v>0.273940491538678</v>
      </c>
      <c r="BN931" s="17">
        <v>0.30315650359767599</v>
      </c>
      <c r="BO931" s="17">
        <v>0.32217951127100602</v>
      </c>
      <c r="BP931" s="17"/>
      <c r="BQ931" s="17">
        <v>0.30991733706376001</v>
      </c>
      <c r="BR931" s="17">
        <v>0.29289345651635801</v>
      </c>
      <c r="BS931" s="17"/>
      <c r="BT931" s="17">
        <v>0.20725229053168101</v>
      </c>
      <c r="BU931" s="17">
        <v>0.37394001048512299</v>
      </c>
      <c r="BV931" s="17">
        <v>0.31507472544856302</v>
      </c>
      <c r="BW931" s="17">
        <v>0.37168900140205802</v>
      </c>
      <c r="BX931" s="17">
        <v>0.36506844799852101</v>
      </c>
      <c r="BY931" s="17">
        <v>0.32280960664910002</v>
      </c>
    </row>
    <row r="932" spans="2:77" x14ac:dyDescent="0.35">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row>
    <row r="933" spans="2:77" x14ac:dyDescent="0.35">
      <c r="B933" s="6" t="s">
        <v>429</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row>
    <row r="934" spans="2:77" x14ac:dyDescent="0.35">
      <c r="B934" s="24" t="s">
        <v>94</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row>
    <row r="935" spans="2:77" x14ac:dyDescent="0.35">
      <c r="B935" t="s">
        <v>140</v>
      </c>
      <c r="C935" s="17">
        <v>0.21364514325056799</v>
      </c>
      <c r="D935" s="17">
        <v>0.24203422662149099</v>
      </c>
      <c r="E935" s="17">
        <v>0.18680619036454901</v>
      </c>
      <c r="F935" s="17"/>
      <c r="G935" s="17">
        <v>0.13980783471394101</v>
      </c>
      <c r="H935" s="17">
        <v>0.170860255734611</v>
      </c>
      <c r="I935" s="17">
        <v>0.18952193469978099</v>
      </c>
      <c r="J935" s="17">
        <v>0.214320576021548</v>
      </c>
      <c r="K935" s="17">
        <v>0.27473492433804497</v>
      </c>
      <c r="L935" s="17">
        <v>0.27565011939746897</v>
      </c>
      <c r="M935" s="17"/>
      <c r="N935" s="17">
        <v>0.22413863105268</v>
      </c>
      <c r="O935" s="17">
        <v>0.21319485534942001</v>
      </c>
      <c r="P935" s="17">
        <v>0.216204597142097</v>
      </c>
      <c r="Q935" s="17">
        <v>0.20056045336502901</v>
      </c>
      <c r="R935" s="17"/>
      <c r="S935" s="17">
        <v>0.213614624093764</v>
      </c>
      <c r="T935" s="17">
        <v>0.24854777460160901</v>
      </c>
      <c r="U935" s="17">
        <v>0.23554871555121601</v>
      </c>
      <c r="V935" s="17">
        <v>0.22454154163916101</v>
      </c>
      <c r="W935" s="17">
        <v>0.184750995983431</v>
      </c>
      <c r="X935" s="17">
        <v>0.231044277564842</v>
      </c>
      <c r="Y935" s="17">
        <v>0.22958730793224599</v>
      </c>
      <c r="Z935" s="17">
        <v>0.23177092932076501</v>
      </c>
      <c r="AA935" s="17">
        <v>0.20013617194474301</v>
      </c>
      <c r="AB935" s="17">
        <v>0.173128634351121</v>
      </c>
      <c r="AC935" s="17">
        <v>0.16090680529005999</v>
      </c>
      <c r="AD935" s="17">
        <v>0.17882609630041099</v>
      </c>
      <c r="AE935" s="17"/>
      <c r="AF935" s="17">
        <v>0.32665470090505899</v>
      </c>
      <c r="AG935" s="17">
        <v>0.158273680985691</v>
      </c>
      <c r="AH935" s="17">
        <v>0.13427859893932301</v>
      </c>
      <c r="AI935" s="17"/>
      <c r="AJ935" s="17">
        <v>0.365947371114696</v>
      </c>
      <c r="AK935" s="17">
        <v>0.111016713186963</v>
      </c>
      <c r="AL935" s="17">
        <v>0.13158138924773</v>
      </c>
      <c r="AM935" s="17">
        <v>0.43582857004154302</v>
      </c>
      <c r="AN935" s="17">
        <v>0.144720478123706</v>
      </c>
      <c r="AO935" s="17"/>
      <c r="AP935" s="17">
        <v>0.36945966271443598</v>
      </c>
      <c r="AQ935" s="17">
        <v>0.101792858498575</v>
      </c>
      <c r="AR935" s="17">
        <v>0.17942478000318801</v>
      </c>
      <c r="AS935" s="17"/>
      <c r="AT935" s="17">
        <v>0.24032702436352699</v>
      </c>
      <c r="AU935" s="17">
        <v>0.227623053637659</v>
      </c>
      <c r="AV935" s="17">
        <v>0.17683183169040301</v>
      </c>
      <c r="AW935" s="17">
        <v>0.186882357795187</v>
      </c>
      <c r="AX935" s="17">
        <v>0.21345354959864099</v>
      </c>
      <c r="AY935" s="17"/>
      <c r="AZ935" s="17">
        <v>0.214690710803875</v>
      </c>
      <c r="BA935" s="17">
        <v>0.163305037257093</v>
      </c>
      <c r="BB935" s="17">
        <v>0.12403501905745699</v>
      </c>
      <c r="BC935" s="17">
        <v>0.27378813381545097</v>
      </c>
      <c r="BD935" s="17">
        <v>0.21150140485725899</v>
      </c>
      <c r="BE935" s="17"/>
      <c r="BF935" s="17">
        <v>0.20964030205145101</v>
      </c>
      <c r="BG935" s="17">
        <v>0.21213061839186301</v>
      </c>
      <c r="BH935" s="17">
        <v>0.221384983103531</v>
      </c>
      <c r="BI935" s="17">
        <v>0.225309804016669</v>
      </c>
      <c r="BJ935" s="17"/>
      <c r="BK935" s="17">
        <v>0.25476573040612099</v>
      </c>
      <c r="BL935" s="17">
        <v>0.17798551441236801</v>
      </c>
      <c r="BM935" s="17">
        <v>0.19086606212168999</v>
      </c>
      <c r="BN935" s="17">
        <v>0.22823139236603501</v>
      </c>
      <c r="BO935" s="17">
        <v>0.318787677200844</v>
      </c>
      <c r="BP935" s="17"/>
      <c r="BQ935" s="17">
        <v>0.23176424713434801</v>
      </c>
      <c r="BR935" s="17">
        <v>0.18910428377823399</v>
      </c>
      <c r="BS935" s="17"/>
      <c r="BT935" s="17">
        <v>0.27186105266528598</v>
      </c>
      <c r="BU935" s="17">
        <v>0.171784867689977</v>
      </c>
      <c r="BV935" s="17">
        <v>0.206955876649486</v>
      </c>
      <c r="BW935" s="17">
        <v>0.188959592835903</v>
      </c>
      <c r="BX935" s="17">
        <v>0.183048094250327</v>
      </c>
      <c r="BY935" s="17">
        <v>0.157251701085177</v>
      </c>
    </row>
    <row r="936" spans="2:77" x14ac:dyDescent="0.35">
      <c r="B936" t="s">
        <v>141</v>
      </c>
      <c r="C936" s="17">
        <v>0.39046394411333801</v>
      </c>
      <c r="D936" s="17">
        <v>0.38418780327469698</v>
      </c>
      <c r="E936" s="17">
        <v>0.39689741312599602</v>
      </c>
      <c r="F936" s="17"/>
      <c r="G936" s="17">
        <v>0.38025262434680002</v>
      </c>
      <c r="H936" s="17">
        <v>0.37869271318430298</v>
      </c>
      <c r="I936" s="17">
        <v>0.41111431306467999</v>
      </c>
      <c r="J936" s="17">
        <v>0.37962376356578997</v>
      </c>
      <c r="K936" s="17">
        <v>0.37196592482440799</v>
      </c>
      <c r="L936" s="17">
        <v>0.411253687570941</v>
      </c>
      <c r="M936" s="17"/>
      <c r="N936" s="17">
        <v>0.417203229127942</v>
      </c>
      <c r="O936" s="17">
        <v>0.397641727975723</v>
      </c>
      <c r="P936" s="17">
        <v>0.37482208282225299</v>
      </c>
      <c r="Q936" s="17">
        <v>0.36813975335292798</v>
      </c>
      <c r="R936" s="17"/>
      <c r="S936" s="17">
        <v>0.40545071068230498</v>
      </c>
      <c r="T936" s="17">
        <v>0.414670765813131</v>
      </c>
      <c r="U936" s="17">
        <v>0.35822123985669002</v>
      </c>
      <c r="V936" s="17">
        <v>0.41677593512144401</v>
      </c>
      <c r="W936" s="17">
        <v>0.43668993039418802</v>
      </c>
      <c r="X936" s="17">
        <v>0.34721133814265698</v>
      </c>
      <c r="Y936" s="17">
        <v>0.38550450416153198</v>
      </c>
      <c r="Z936" s="17">
        <v>0.36775269668619798</v>
      </c>
      <c r="AA936" s="17">
        <v>0.37758378849644098</v>
      </c>
      <c r="AB936" s="17">
        <v>0.381265224787667</v>
      </c>
      <c r="AC936" s="17">
        <v>0.37233167391871103</v>
      </c>
      <c r="AD936" s="17">
        <v>0.39305649071223703</v>
      </c>
      <c r="AE936" s="17"/>
      <c r="AF936" s="17">
        <v>0.39084720938622602</v>
      </c>
      <c r="AG936" s="17">
        <v>0.398315452857469</v>
      </c>
      <c r="AH936" s="17">
        <v>0.36287198610913302</v>
      </c>
      <c r="AI936" s="17"/>
      <c r="AJ936" s="17">
        <v>0.407164440339506</v>
      </c>
      <c r="AK936" s="17">
        <v>0.371569753276139</v>
      </c>
      <c r="AL936" s="17">
        <v>0.44409353551618402</v>
      </c>
      <c r="AM936" s="17">
        <v>0.30706267169872598</v>
      </c>
      <c r="AN936" s="17">
        <v>0.35173631198482902</v>
      </c>
      <c r="AO936" s="17"/>
      <c r="AP936" s="17">
        <v>0.41678796769815801</v>
      </c>
      <c r="AQ936" s="17">
        <v>0.38127342765087802</v>
      </c>
      <c r="AR936" s="17">
        <v>0.44787773447189699</v>
      </c>
      <c r="AS936" s="17"/>
      <c r="AT936" s="17">
        <v>0.37422925503909898</v>
      </c>
      <c r="AU936" s="17">
        <v>0.37122615442275603</v>
      </c>
      <c r="AV936" s="17">
        <v>0.41641866298594099</v>
      </c>
      <c r="AW936" s="17">
        <v>0.42794672690387198</v>
      </c>
      <c r="AX936" s="17">
        <v>0.284444078394469</v>
      </c>
      <c r="AY936" s="17"/>
      <c r="AZ936" s="17">
        <v>0.39370828800776903</v>
      </c>
      <c r="BA936" s="17">
        <v>0.38774914688351197</v>
      </c>
      <c r="BB936" s="17">
        <v>0.42537832978169798</v>
      </c>
      <c r="BC936" s="17">
        <v>0.417171949464478</v>
      </c>
      <c r="BD936" s="17">
        <v>0.33268024779387501</v>
      </c>
      <c r="BE936" s="17"/>
      <c r="BF936" s="17">
        <v>0.337479957995934</v>
      </c>
      <c r="BG936" s="17">
        <v>0.400794593529468</v>
      </c>
      <c r="BH936" s="17">
        <v>0.41037282248825502</v>
      </c>
      <c r="BI936" s="17">
        <v>0.40367589665368903</v>
      </c>
      <c r="BJ936" s="17"/>
      <c r="BK936" s="17">
        <v>0.27988276176930399</v>
      </c>
      <c r="BL936" s="17">
        <v>0.35202267630671003</v>
      </c>
      <c r="BM936" s="17">
        <v>0.39886674250489501</v>
      </c>
      <c r="BN936" s="17">
        <v>0.40463428039268201</v>
      </c>
      <c r="BO936" s="17">
        <v>0.411537486508946</v>
      </c>
      <c r="BP936" s="17"/>
      <c r="BQ936" s="17">
        <v>0.38286213047558898</v>
      </c>
      <c r="BR936" s="17">
        <v>0.40075998532020402</v>
      </c>
      <c r="BS936" s="17"/>
      <c r="BT936" s="17">
        <v>0.40173868875744001</v>
      </c>
      <c r="BU936" s="17">
        <v>0.434651661655023</v>
      </c>
      <c r="BV936" s="17">
        <v>0.29095882763947301</v>
      </c>
      <c r="BW936" s="17">
        <v>0.390270265343371</v>
      </c>
      <c r="BX936" s="17">
        <v>0.351389825141532</v>
      </c>
      <c r="BY936" s="17">
        <v>0.43087609603885302</v>
      </c>
    </row>
    <row r="937" spans="2:77" x14ac:dyDescent="0.35">
      <c r="B937" t="s">
        <v>142</v>
      </c>
      <c r="C937" s="17">
        <v>0.21979251342882</v>
      </c>
      <c r="D937" s="17">
        <v>0.21757760113031699</v>
      </c>
      <c r="E937" s="17">
        <v>0.22171641099715</v>
      </c>
      <c r="F937" s="17"/>
      <c r="G937" s="17">
        <v>0.2514704938649</v>
      </c>
      <c r="H937" s="17">
        <v>0.21907641224355201</v>
      </c>
      <c r="I937" s="17">
        <v>0.227341837824166</v>
      </c>
      <c r="J937" s="17">
        <v>0.24236917576540801</v>
      </c>
      <c r="K937" s="17">
        <v>0.21264941483020999</v>
      </c>
      <c r="L937" s="17">
        <v>0.17956102007964</v>
      </c>
      <c r="M937" s="17"/>
      <c r="N937" s="17">
        <v>0.22088410191764499</v>
      </c>
      <c r="O937" s="17">
        <v>0.20297395494036399</v>
      </c>
      <c r="P937" s="17">
        <v>0.20936032181116901</v>
      </c>
      <c r="Q937" s="17">
        <v>0.24744820415593799</v>
      </c>
      <c r="R937" s="17"/>
      <c r="S937" s="17">
        <v>0.21478575133394301</v>
      </c>
      <c r="T937" s="17">
        <v>0.19464394758232001</v>
      </c>
      <c r="U937" s="17">
        <v>0.248462826682981</v>
      </c>
      <c r="V937" s="17">
        <v>0.16606664767860099</v>
      </c>
      <c r="W937" s="17">
        <v>0.20668033413633999</v>
      </c>
      <c r="X937" s="17">
        <v>0.243973866375395</v>
      </c>
      <c r="Y937" s="17">
        <v>0.21976816155443599</v>
      </c>
      <c r="Z937" s="17">
        <v>0.21552767230723699</v>
      </c>
      <c r="AA937" s="17">
        <v>0.23125674426758</v>
      </c>
      <c r="AB937" s="17">
        <v>0.27089156467536801</v>
      </c>
      <c r="AC937" s="17">
        <v>0.22099415059074401</v>
      </c>
      <c r="AD937" s="17">
        <v>0.20316625680688899</v>
      </c>
      <c r="AE937" s="17"/>
      <c r="AF937" s="17">
        <v>0.15681540529135601</v>
      </c>
      <c r="AG937" s="17">
        <v>0.256309637492176</v>
      </c>
      <c r="AH937" s="17">
        <v>0.26402898165941502</v>
      </c>
      <c r="AI937" s="17"/>
      <c r="AJ937" s="17">
        <v>0.12790502916541899</v>
      </c>
      <c r="AK937" s="17">
        <v>0.29469778183234802</v>
      </c>
      <c r="AL937" s="17">
        <v>0.25669932267413098</v>
      </c>
      <c r="AM937" s="17">
        <v>0.114335564212525</v>
      </c>
      <c r="AN937" s="17">
        <v>0.245234682217885</v>
      </c>
      <c r="AO937" s="17"/>
      <c r="AP937" s="17">
        <v>0.124369636880303</v>
      </c>
      <c r="AQ937" s="17">
        <v>0.29525079511445201</v>
      </c>
      <c r="AR937" s="17">
        <v>0.21340450426041399</v>
      </c>
      <c r="AS937" s="17"/>
      <c r="AT937" s="17">
        <v>0.224994840749109</v>
      </c>
      <c r="AU937" s="17">
        <v>0.20630867796272701</v>
      </c>
      <c r="AV937" s="17">
        <v>0.231052272896585</v>
      </c>
      <c r="AW937" s="17">
        <v>0.20761454879539001</v>
      </c>
      <c r="AX937" s="17">
        <v>0.24594011715296199</v>
      </c>
      <c r="AY937" s="17"/>
      <c r="AZ937" s="17">
        <v>0.21725180780858</v>
      </c>
      <c r="BA937" s="17">
        <v>0.25226005808348601</v>
      </c>
      <c r="BB937" s="17">
        <v>0.26565886350986401</v>
      </c>
      <c r="BC937" s="17">
        <v>0.18596308945847101</v>
      </c>
      <c r="BD937" s="17">
        <v>0.21658716734505901</v>
      </c>
      <c r="BE937" s="17"/>
      <c r="BF937" s="17">
        <v>0.23212607116360601</v>
      </c>
      <c r="BG937" s="17">
        <v>0.229798613480864</v>
      </c>
      <c r="BH937" s="17">
        <v>0.20633384495203499</v>
      </c>
      <c r="BI937" s="17">
        <v>0.198084789169273</v>
      </c>
      <c r="BJ937" s="17"/>
      <c r="BK937" s="17">
        <v>0.27376511992831398</v>
      </c>
      <c r="BL937" s="17">
        <v>0.24199585446584199</v>
      </c>
      <c r="BM937" s="17">
        <v>0.23280883873167799</v>
      </c>
      <c r="BN937" s="17">
        <v>0.207519743554369</v>
      </c>
      <c r="BO937" s="17">
        <v>0.14018253360080199</v>
      </c>
      <c r="BP937" s="17"/>
      <c r="BQ937" s="17">
        <v>0.21417833992374</v>
      </c>
      <c r="BR937" s="17">
        <v>0.2273964569751</v>
      </c>
      <c r="BS937" s="17"/>
      <c r="BT937" s="17">
        <v>0.18269819129312201</v>
      </c>
      <c r="BU937" s="17">
        <v>0.224238651455543</v>
      </c>
      <c r="BV937" s="17">
        <v>0.29407397681178998</v>
      </c>
      <c r="BW937" s="17">
        <v>0.26333893452206703</v>
      </c>
      <c r="BX937" s="17">
        <v>0.235029493093836</v>
      </c>
      <c r="BY937" s="17">
        <v>0.225267642014223</v>
      </c>
    </row>
    <row r="938" spans="2:77" x14ac:dyDescent="0.35">
      <c r="B938" t="s">
        <v>143</v>
      </c>
      <c r="C938" s="17">
        <v>6.5798196706479795E-2</v>
      </c>
      <c r="D938" s="17">
        <v>6.8301548903654599E-2</v>
      </c>
      <c r="E938" s="17">
        <v>6.2193437052340497E-2</v>
      </c>
      <c r="F938" s="17"/>
      <c r="G938" s="17">
        <v>9.4034857810335104E-2</v>
      </c>
      <c r="H938" s="17">
        <v>0.103964404550343</v>
      </c>
      <c r="I938" s="17">
        <v>6.1300733468124903E-2</v>
      </c>
      <c r="J938" s="17">
        <v>6.4366472135690606E-2</v>
      </c>
      <c r="K938" s="17">
        <v>3.33217808196236E-2</v>
      </c>
      <c r="L938" s="17">
        <v>4.2586797435195597E-2</v>
      </c>
      <c r="M938" s="17"/>
      <c r="N938" s="17">
        <v>6.3978909282184804E-2</v>
      </c>
      <c r="O938" s="17">
        <v>6.5997790414592902E-2</v>
      </c>
      <c r="P938" s="17">
        <v>8.8625469998601894E-2</v>
      </c>
      <c r="Q938" s="17">
        <v>4.8374985081429699E-2</v>
      </c>
      <c r="R938" s="17"/>
      <c r="S938" s="17">
        <v>7.5341595830218502E-2</v>
      </c>
      <c r="T938" s="17">
        <v>4.0544135095006803E-2</v>
      </c>
      <c r="U938" s="17">
        <v>6.3261338312710802E-2</v>
      </c>
      <c r="V938" s="17">
        <v>7.8936840684749002E-2</v>
      </c>
      <c r="W938" s="17">
        <v>4.79082777168649E-2</v>
      </c>
      <c r="X938" s="17">
        <v>8.7290536760367202E-2</v>
      </c>
      <c r="Y938" s="17">
        <v>5.3882897580113998E-2</v>
      </c>
      <c r="Z938" s="17">
        <v>7.5841711622027103E-2</v>
      </c>
      <c r="AA938" s="17">
        <v>6.7267983751091998E-2</v>
      </c>
      <c r="AB938" s="17">
        <v>5.49925802486851E-2</v>
      </c>
      <c r="AC938" s="17">
        <v>0.101455439795404</v>
      </c>
      <c r="AD938" s="17">
        <v>6.1467822447306301E-2</v>
      </c>
      <c r="AE938" s="17"/>
      <c r="AF938" s="17">
        <v>3.4232889224138703E-2</v>
      </c>
      <c r="AG938" s="17">
        <v>7.9661168217747602E-2</v>
      </c>
      <c r="AH938" s="17">
        <v>8.8836298274311901E-2</v>
      </c>
      <c r="AI938" s="17"/>
      <c r="AJ938" s="17">
        <v>3.2758925524491098E-2</v>
      </c>
      <c r="AK938" s="17">
        <v>0.106446441113714</v>
      </c>
      <c r="AL938" s="17">
        <v>8.0130683492097093E-2</v>
      </c>
      <c r="AM938" s="17">
        <v>6.3090906792778803E-2</v>
      </c>
      <c r="AN938" s="17">
        <v>6.5721058906224095E-2</v>
      </c>
      <c r="AO938" s="17"/>
      <c r="AP938" s="17">
        <v>3.3159129310802601E-2</v>
      </c>
      <c r="AQ938" s="17">
        <v>0.10698788734010101</v>
      </c>
      <c r="AR938" s="17">
        <v>8.1997313668578806E-2</v>
      </c>
      <c r="AS938" s="17"/>
      <c r="AT938" s="17">
        <v>4.3827531175010301E-2</v>
      </c>
      <c r="AU938" s="17">
        <v>6.9917917758070505E-2</v>
      </c>
      <c r="AV938" s="17">
        <v>7.2999855679050096E-2</v>
      </c>
      <c r="AW938" s="17">
        <v>8.3439742210944301E-2</v>
      </c>
      <c r="AX938" s="17">
        <v>0.14735860107378801</v>
      </c>
      <c r="AY938" s="17"/>
      <c r="AZ938" s="17">
        <v>7.3128036674801902E-2</v>
      </c>
      <c r="BA938" s="17">
        <v>6.6499277406788099E-2</v>
      </c>
      <c r="BB938" s="17">
        <v>7.4351883907821395E-2</v>
      </c>
      <c r="BC938" s="17">
        <v>4.4210901619638698E-2</v>
      </c>
      <c r="BD938" s="17">
        <v>7.2360398095021899E-2</v>
      </c>
      <c r="BE938" s="17"/>
      <c r="BF938" s="17">
        <v>7.7314112529572501E-2</v>
      </c>
      <c r="BG938" s="17">
        <v>5.5006061338191498E-2</v>
      </c>
      <c r="BH938" s="17">
        <v>6.8785468434372804E-2</v>
      </c>
      <c r="BI938" s="17">
        <v>8.3983230332378603E-2</v>
      </c>
      <c r="BJ938" s="17"/>
      <c r="BK938" s="17">
        <v>7.0531686466924495E-2</v>
      </c>
      <c r="BL938" s="17">
        <v>8.7349411360352597E-2</v>
      </c>
      <c r="BM938" s="17">
        <v>5.44250004270549E-2</v>
      </c>
      <c r="BN938" s="17">
        <v>6.7381939305981103E-2</v>
      </c>
      <c r="BO938" s="17">
        <v>6.6890268805521E-2</v>
      </c>
      <c r="BP938" s="17"/>
      <c r="BQ938" s="17">
        <v>6.9861769010477706E-2</v>
      </c>
      <c r="BR938" s="17">
        <v>6.0294416966171903E-2</v>
      </c>
      <c r="BS938" s="17"/>
      <c r="BT938" s="17">
        <v>4.7166713351874903E-2</v>
      </c>
      <c r="BU938" s="17">
        <v>7.4827212678853103E-2</v>
      </c>
      <c r="BV938" s="17">
        <v>8.1323057663922102E-2</v>
      </c>
      <c r="BW938" s="17">
        <v>6.07164482460327E-2</v>
      </c>
      <c r="BX938" s="17">
        <v>8.8922948120432693E-2</v>
      </c>
      <c r="BY938" s="17">
        <v>4.4012241600694599E-2</v>
      </c>
    </row>
    <row r="939" spans="2:77" x14ac:dyDescent="0.35">
      <c r="B939" t="s">
        <v>144</v>
      </c>
      <c r="C939" s="17">
        <v>2.9335589455522299E-2</v>
      </c>
      <c r="D939" s="17">
        <v>3.26513616544057E-2</v>
      </c>
      <c r="E939" s="17">
        <v>2.5766033585550002E-2</v>
      </c>
      <c r="F939" s="17"/>
      <c r="G939" s="17">
        <v>4.9691331281746402E-2</v>
      </c>
      <c r="H939" s="17">
        <v>4.1214356078748703E-2</v>
      </c>
      <c r="I939" s="17">
        <v>3.60365097908402E-2</v>
      </c>
      <c r="J939" s="17">
        <v>1.89825168771354E-2</v>
      </c>
      <c r="K939" s="17">
        <v>1.9918711173029999E-2</v>
      </c>
      <c r="L939" s="17">
        <v>1.5443749700781601E-2</v>
      </c>
      <c r="M939" s="17"/>
      <c r="N939" s="17">
        <v>2.5552602352172299E-2</v>
      </c>
      <c r="O939" s="17">
        <v>1.82521345654903E-2</v>
      </c>
      <c r="P939" s="17">
        <v>4.4543302733364702E-2</v>
      </c>
      <c r="Q939" s="17">
        <v>3.09164299656285E-2</v>
      </c>
      <c r="R939" s="17"/>
      <c r="S939" s="17">
        <v>3.11126748026644E-2</v>
      </c>
      <c r="T939" s="17">
        <v>3.1427555492264801E-2</v>
      </c>
      <c r="U939" s="17">
        <v>2.0800726413158398E-2</v>
      </c>
      <c r="V939" s="17">
        <v>2.4025255677133199E-2</v>
      </c>
      <c r="W939" s="17">
        <v>3.2340889131677299E-2</v>
      </c>
      <c r="X939" s="17">
        <v>3.3662409245093401E-2</v>
      </c>
      <c r="Y939" s="17">
        <v>2.931498047482E-2</v>
      </c>
      <c r="Z939" s="17">
        <v>1.79785859495236E-2</v>
      </c>
      <c r="AA939" s="17">
        <v>3.0620069047733001E-2</v>
      </c>
      <c r="AB939" s="17">
        <v>3.0096686391483302E-2</v>
      </c>
      <c r="AC939" s="17">
        <v>3.65796112505863E-2</v>
      </c>
      <c r="AD939" s="17">
        <v>2.68122179636224E-2</v>
      </c>
      <c r="AE939" s="17"/>
      <c r="AF939" s="17">
        <v>2.7547941782125801E-2</v>
      </c>
      <c r="AG939" s="17">
        <v>2.80994763027415E-2</v>
      </c>
      <c r="AH939" s="17">
        <v>2.2592971067654399E-2</v>
      </c>
      <c r="AI939" s="17"/>
      <c r="AJ939" s="17">
        <v>2.55654691522842E-2</v>
      </c>
      <c r="AK939" s="17">
        <v>2.9820180327027799E-2</v>
      </c>
      <c r="AL939" s="17">
        <v>3.7663228462345801E-2</v>
      </c>
      <c r="AM939" s="17">
        <v>3.3110673334316602E-2</v>
      </c>
      <c r="AN939" s="17">
        <v>3.2343084751695103E-2</v>
      </c>
      <c r="AO939" s="17"/>
      <c r="AP939" s="17">
        <v>2.5244251994122901E-2</v>
      </c>
      <c r="AQ939" s="17">
        <v>3.4302030479776202E-2</v>
      </c>
      <c r="AR939" s="17">
        <v>2.8223103809318001E-2</v>
      </c>
      <c r="AS939" s="17"/>
      <c r="AT939" s="17">
        <v>2.3632265723948401E-2</v>
      </c>
      <c r="AU939" s="17">
        <v>3.4906126091445902E-2</v>
      </c>
      <c r="AV939" s="17">
        <v>2.6357043325558899E-2</v>
      </c>
      <c r="AW939" s="17">
        <v>3.8453598475722099E-2</v>
      </c>
      <c r="AX939" s="17">
        <v>5.3569813951168499E-2</v>
      </c>
      <c r="AY939" s="17"/>
      <c r="AZ939" s="17">
        <v>3.7474181300049203E-2</v>
      </c>
      <c r="BA939" s="17">
        <v>3.11406075487058E-2</v>
      </c>
      <c r="BB939" s="17">
        <v>1.8728570757621601E-2</v>
      </c>
      <c r="BC939" s="17">
        <v>1.18621138668782E-2</v>
      </c>
      <c r="BD939" s="17">
        <v>3.0154601694152801E-2</v>
      </c>
      <c r="BE939" s="17"/>
      <c r="BF939" s="17">
        <v>2.7999066030747598E-2</v>
      </c>
      <c r="BG939" s="17">
        <v>3.24699018098124E-2</v>
      </c>
      <c r="BH939" s="17">
        <v>2.3095099212755502E-2</v>
      </c>
      <c r="BI939" s="17">
        <v>3.48517499000787E-2</v>
      </c>
      <c r="BJ939" s="17"/>
      <c r="BK939" s="17">
        <v>2.3286283186430799E-2</v>
      </c>
      <c r="BL939" s="17">
        <v>3.6705583132669202E-2</v>
      </c>
      <c r="BM939" s="17">
        <v>2.5974698204313001E-2</v>
      </c>
      <c r="BN939" s="17">
        <v>2.8824688762519299E-2</v>
      </c>
      <c r="BO939" s="17">
        <v>3.5695500705728002E-2</v>
      </c>
      <c r="BP939" s="17"/>
      <c r="BQ939" s="17">
        <v>2.8337083591011999E-2</v>
      </c>
      <c r="BR939" s="17">
        <v>3.06879848201289E-2</v>
      </c>
      <c r="BS939" s="17"/>
      <c r="BT939" s="17">
        <v>2.0903494101470601E-2</v>
      </c>
      <c r="BU939" s="17">
        <v>3.5591886365537999E-2</v>
      </c>
      <c r="BV939" s="17">
        <v>4.0752973315992098E-2</v>
      </c>
      <c r="BW939" s="17">
        <v>2.7318609786367399E-2</v>
      </c>
      <c r="BX939" s="17">
        <v>3.7622762322794497E-2</v>
      </c>
      <c r="BY939" s="17">
        <v>8.8757484583494098E-3</v>
      </c>
    </row>
    <row r="940" spans="2:77" x14ac:dyDescent="0.35">
      <c r="B940" t="s">
        <v>145</v>
      </c>
      <c r="C940" s="17">
        <v>8.0964613045272193E-2</v>
      </c>
      <c r="D940" s="17">
        <v>5.5247458415435297E-2</v>
      </c>
      <c r="E940" s="17">
        <v>0.106620514874414</v>
      </c>
      <c r="F940" s="17"/>
      <c r="G940" s="17">
        <v>8.4742857982277597E-2</v>
      </c>
      <c r="H940" s="17">
        <v>8.6191858208442801E-2</v>
      </c>
      <c r="I940" s="17">
        <v>7.4684671152407595E-2</v>
      </c>
      <c r="J940" s="17">
        <v>8.0337495634428296E-2</v>
      </c>
      <c r="K940" s="17">
        <v>8.7409244014683404E-2</v>
      </c>
      <c r="L940" s="17">
        <v>7.5504625815972198E-2</v>
      </c>
      <c r="M940" s="17"/>
      <c r="N940" s="17">
        <v>4.8242526267375303E-2</v>
      </c>
      <c r="O940" s="17">
        <v>0.101939536754409</v>
      </c>
      <c r="P940" s="17">
        <v>6.6444225492513803E-2</v>
      </c>
      <c r="Q940" s="17">
        <v>0.104560174079047</v>
      </c>
      <c r="R940" s="17"/>
      <c r="S940" s="17">
        <v>5.9694643257104399E-2</v>
      </c>
      <c r="T940" s="17">
        <v>7.0165821415667795E-2</v>
      </c>
      <c r="U940" s="17">
        <v>7.3705153183243693E-2</v>
      </c>
      <c r="V940" s="17">
        <v>8.9653779198911807E-2</v>
      </c>
      <c r="W940" s="17">
        <v>9.1629572637499407E-2</v>
      </c>
      <c r="X940" s="17">
        <v>5.6817571911645201E-2</v>
      </c>
      <c r="Y940" s="17">
        <v>8.1942148296851799E-2</v>
      </c>
      <c r="Z940" s="17">
        <v>9.1128404114249204E-2</v>
      </c>
      <c r="AA940" s="17">
        <v>9.3135242492411605E-2</v>
      </c>
      <c r="AB940" s="17">
        <v>8.9625309545675602E-2</v>
      </c>
      <c r="AC940" s="17">
        <v>0.10773231915449399</v>
      </c>
      <c r="AD940" s="17">
        <v>0.136671115769534</v>
      </c>
      <c r="AE940" s="17"/>
      <c r="AF940" s="17">
        <v>6.3901853411094195E-2</v>
      </c>
      <c r="AG940" s="17">
        <v>7.9340584144175594E-2</v>
      </c>
      <c r="AH940" s="17">
        <v>0.12739116395016201</v>
      </c>
      <c r="AI940" s="17"/>
      <c r="AJ940" s="17">
        <v>4.0658764703603703E-2</v>
      </c>
      <c r="AK940" s="17">
        <v>8.6449130263808904E-2</v>
      </c>
      <c r="AL940" s="17">
        <v>4.98318406075123E-2</v>
      </c>
      <c r="AM940" s="17">
        <v>4.6571613920110798E-2</v>
      </c>
      <c r="AN940" s="17">
        <v>0.16024438401566099</v>
      </c>
      <c r="AO940" s="17"/>
      <c r="AP940" s="17">
        <v>3.0979351402176999E-2</v>
      </c>
      <c r="AQ940" s="17">
        <v>8.0393000916217802E-2</v>
      </c>
      <c r="AR940" s="17">
        <v>4.9072563786603497E-2</v>
      </c>
      <c r="AS940" s="17"/>
      <c r="AT940" s="17">
        <v>9.2989082949306703E-2</v>
      </c>
      <c r="AU940" s="17">
        <v>9.0018070127341004E-2</v>
      </c>
      <c r="AV940" s="17">
        <v>7.63403334224622E-2</v>
      </c>
      <c r="AW940" s="17">
        <v>5.5663025818884403E-2</v>
      </c>
      <c r="AX940" s="17">
        <v>5.5233839828972002E-2</v>
      </c>
      <c r="AY940" s="17"/>
      <c r="AZ940" s="17">
        <v>6.3746975404925799E-2</v>
      </c>
      <c r="BA940" s="17">
        <v>9.9045872820415701E-2</v>
      </c>
      <c r="BB940" s="17">
        <v>9.1847332985537405E-2</v>
      </c>
      <c r="BC940" s="17">
        <v>6.7003811775082703E-2</v>
      </c>
      <c r="BD940" s="17">
        <v>0.136716180214632</v>
      </c>
      <c r="BE940" s="17"/>
      <c r="BF940" s="17">
        <v>0.11544049022868801</v>
      </c>
      <c r="BG940" s="17">
        <v>6.98002114498016E-2</v>
      </c>
      <c r="BH940" s="17">
        <v>7.0027781809051004E-2</v>
      </c>
      <c r="BI940" s="17">
        <v>5.4094529927911299E-2</v>
      </c>
      <c r="BJ940" s="17"/>
      <c r="BK940" s="17">
        <v>9.7768418242905594E-2</v>
      </c>
      <c r="BL940" s="17">
        <v>0.103940960322058</v>
      </c>
      <c r="BM940" s="17">
        <v>9.7058658010369697E-2</v>
      </c>
      <c r="BN940" s="17">
        <v>6.3407955618413794E-2</v>
      </c>
      <c r="BO940" s="17">
        <v>2.69065331781588E-2</v>
      </c>
      <c r="BP940" s="17"/>
      <c r="BQ940" s="17">
        <v>7.2996429864833498E-2</v>
      </c>
      <c r="BR940" s="17">
        <v>9.1756872140160997E-2</v>
      </c>
      <c r="BS940" s="17"/>
      <c r="BT940" s="17">
        <v>7.5631859830806003E-2</v>
      </c>
      <c r="BU940" s="17">
        <v>5.8905720155066198E-2</v>
      </c>
      <c r="BV940" s="17">
        <v>8.5935287919337397E-2</v>
      </c>
      <c r="BW940" s="17">
        <v>6.9396149266258797E-2</v>
      </c>
      <c r="BX940" s="17">
        <v>0.103986877071077</v>
      </c>
      <c r="BY940" s="17">
        <v>0.13371657080270299</v>
      </c>
    </row>
    <row r="941" spans="2:77" x14ac:dyDescent="0.35">
      <c r="B941" t="s">
        <v>146</v>
      </c>
      <c r="C941" s="17">
        <v>0.60410908736390601</v>
      </c>
      <c r="D941" s="17">
        <v>0.62622202989618803</v>
      </c>
      <c r="E941" s="17">
        <v>0.58370360349054495</v>
      </c>
      <c r="F941" s="17"/>
      <c r="G941" s="17">
        <v>0.52006045906074105</v>
      </c>
      <c r="H941" s="17">
        <v>0.54955296891891403</v>
      </c>
      <c r="I941" s="17">
        <v>0.60063624776446101</v>
      </c>
      <c r="J941" s="17">
        <v>0.59394433958733805</v>
      </c>
      <c r="K941" s="17">
        <v>0.64670084916245296</v>
      </c>
      <c r="L941" s="17">
        <v>0.68690380696841002</v>
      </c>
      <c r="M941" s="17"/>
      <c r="N941" s="17">
        <v>0.641341860180622</v>
      </c>
      <c r="O941" s="17">
        <v>0.61083658332514301</v>
      </c>
      <c r="P941" s="17">
        <v>0.59102667996434999</v>
      </c>
      <c r="Q941" s="17">
        <v>0.56870020671795696</v>
      </c>
      <c r="R941" s="17"/>
      <c r="S941" s="17">
        <v>0.61906533477606895</v>
      </c>
      <c r="T941" s="17">
        <v>0.66321854041474004</v>
      </c>
      <c r="U941" s="17">
        <v>0.593769955407906</v>
      </c>
      <c r="V941" s="17">
        <v>0.64131747676060502</v>
      </c>
      <c r="W941" s="17">
        <v>0.62144092637761805</v>
      </c>
      <c r="X941" s="17">
        <v>0.57825561570749895</v>
      </c>
      <c r="Y941" s="17">
        <v>0.61509181209377795</v>
      </c>
      <c r="Z941" s="17">
        <v>0.59952362600696296</v>
      </c>
      <c r="AA941" s="17">
        <v>0.57771996044118301</v>
      </c>
      <c r="AB941" s="17">
        <v>0.55439385913878803</v>
      </c>
      <c r="AC941" s="17">
        <v>0.53323847920877199</v>
      </c>
      <c r="AD941" s="17">
        <v>0.57188258701264805</v>
      </c>
      <c r="AE941" s="17"/>
      <c r="AF941" s="17">
        <v>0.71750191029128496</v>
      </c>
      <c r="AG941" s="17">
        <v>0.55658913384316</v>
      </c>
      <c r="AH941" s="17">
        <v>0.49715058504845699</v>
      </c>
      <c r="AI941" s="17"/>
      <c r="AJ941" s="17">
        <v>0.77311181145420205</v>
      </c>
      <c r="AK941" s="17">
        <v>0.48258646646310199</v>
      </c>
      <c r="AL941" s="17">
        <v>0.57567492476391402</v>
      </c>
      <c r="AM941" s="17">
        <v>0.74289124174026899</v>
      </c>
      <c r="AN941" s="17">
        <v>0.496456790108535</v>
      </c>
      <c r="AO941" s="17"/>
      <c r="AP941" s="17">
        <v>0.78624763041259504</v>
      </c>
      <c r="AQ941" s="17">
        <v>0.48306628614945302</v>
      </c>
      <c r="AR941" s="17">
        <v>0.627302514475086</v>
      </c>
      <c r="AS941" s="17"/>
      <c r="AT941" s="17">
        <v>0.61455627940262603</v>
      </c>
      <c r="AU941" s="17">
        <v>0.59884920806041497</v>
      </c>
      <c r="AV941" s="17">
        <v>0.59325049467634405</v>
      </c>
      <c r="AW941" s="17">
        <v>0.61482908469905995</v>
      </c>
      <c r="AX941" s="17">
        <v>0.49789762799310999</v>
      </c>
      <c r="AY941" s="17"/>
      <c r="AZ941" s="17">
        <v>0.60839899881164405</v>
      </c>
      <c r="BA941" s="17">
        <v>0.55105418414060503</v>
      </c>
      <c r="BB941" s="17">
        <v>0.54941334883915505</v>
      </c>
      <c r="BC941" s="17">
        <v>0.69096008327992897</v>
      </c>
      <c r="BD941" s="17">
        <v>0.54418165265113505</v>
      </c>
      <c r="BE941" s="17"/>
      <c r="BF941" s="17">
        <v>0.54712026004738501</v>
      </c>
      <c r="BG941" s="17">
        <v>0.61292521192133098</v>
      </c>
      <c r="BH941" s="17">
        <v>0.63175780559178596</v>
      </c>
      <c r="BI941" s="17">
        <v>0.62898570067035797</v>
      </c>
      <c r="BJ941" s="17"/>
      <c r="BK941" s="17">
        <v>0.53464849217542498</v>
      </c>
      <c r="BL941" s="17">
        <v>0.53000819071907801</v>
      </c>
      <c r="BM941" s="17">
        <v>0.58973280462658495</v>
      </c>
      <c r="BN941" s="17">
        <v>0.63286567275871697</v>
      </c>
      <c r="BO941" s="17">
        <v>0.73032516370978995</v>
      </c>
      <c r="BP941" s="17"/>
      <c r="BQ941" s="17">
        <v>0.61462637760993699</v>
      </c>
      <c r="BR941" s="17">
        <v>0.58986426909843803</v>
      </c>
      <c r="BS941" s="17"/>
      <c r="BT941" s="17">
        <v>0.67359974142272605</v>
      </c>
      <c r="BU941" s="17">
        <v>0.60643652934500003</v>
      </c>
      <c r="BV941" s="17">
        <v>0.49791470428895801</v>
      </c>
      <c r="BW941" s="17">
        <v>0.57922985817927397</v>
      </c>
      <c r="BX941" s="17">
        <v>0.53443791939186003</v>
      </c>
      <c r="BY941" s="17">
        <v>0.58812779712402996</v>
      </c>
    </row>
    <row r="942" spans="2:77" x14ac:dyDescent="0.35">
      <c r="B942" t="s">
        <v>147</v>
      </c>
      <c r="C942" s="17">
        <v>9.5133786162002104E-2</v>
      </c>
      <c r="D942" s="17">
        <v>0.10095291055805999</v>
      </c>
      <c r="E942" s="17">
        <v>8.7959470637890502E-2</v>
      </c>
      <c r="F942" s="17"/>
      <c r="G942" s="17">
        <v>0.14372618909208201</v>
      </c>
      <c r="H942" s="17">
        <v>0.14517876062909199</v>
      </c>
      <c r="I942" s="17">
        <v>9.7337243258965103E-2</v>
      </c>
      <c r="J942" s="17">
        <v>8.3348989012825905E-2</v>
      </c>
      <c r="K942" s="17">
        <v>5.3240491992653599E-2</v>
      </c>
      <c r="L942" s="17">
        <v>5.8030547135977197E-2</v>
      </c>
      <c r="M942" s="17"/>
      <c r="N942" s="17">
        <v>8.9531511634357103E-2</v>
      </c>
      <c r="O942" s="17">
        <v>8.4249924980083199E-2</v>
      </c>
      <c r="P942" s="17">
        <v>0.13316877273196701</v>
      </c>
      <c r="Q942" s="17">
        <v>7.9291415047058195E-2</v>
      </c>
      <c r="R942" s="17"/>
      <c r="S942" s="17">
        <v>0.106454270632883</v>
      </c>
      <c r="T942" s="17">
        <v>7.1971690587271597E-2</v>
      </c>
      <c r="U942" s="17">
        <v>8.4062064725869204E-2</v>
      </c>
      <c r="V942" s="17">
        <v>0.102962096361882</v>
      </c>
      <c r="W942" s="17">
        <v>8.0249166848542094E-2</v>
      </c>
      <c r="X942" s="17">
        <v>0.120952946005461</v>
      </c>
      <c r="Y942" s="17">
        <v>8.3197878054934102E-2</v>
      </c>
      <c r="Z942" s="17">
        <v>9.3820297571550706E-2</v>
      </c>
      <c r="AA942" s="17">
        <v>9.7888052798824898E-2</v>
      </c>
      <c r="AB942" s="17">
        <v>8.5089266640168401E-2</v>
      </c>
      <c r="AC942" s="17">
        <v>0.13803505104599001</v>
      </c>
      <c r="AD942" s="17">
        <v>8.8280040410928795E-2</v>
      </c>
      <c r="AE942" s="17"/>
      <c r="AF942" s="17">
        <v>6.1780831006264497E-2</v>
      </c>
      <c r="AG942" s="17">
        <v>0.107760644520489</v>
      </c>
      <c r="AH942" s="17">
        <v>0.11142926934196599</v>
      </c>
      <c r="AI942" s="17"/>
      <c r="AJ942" s="17">
        <v>5.8324394676775401E-2</v>
      </c>
      <c r="AK942" s="17">
        <v>0.136266621440741</v>
      </c>
      <c r="AL942" s="17">
        <v>0.117793911954443</v>
      </c>
      <c r="AM942" s="17">
        <v>9.6201580127095399E-2</v>
      </c>
      <c r="AN942" s="17">
        <v>9.8064143657919198E-2</v>
      </c>
      <c r="AO942" s="17"/>
      <c r="AP942" s="17">
        <v>5.8403381304925499E-2</v>
      </c>
      <c r="AQ942" s="17">
        <v>0.14128991781987801</v>
      </c>
      <c r="AR942" s="17">
        <v>0.110220417477897</v>
      </c>
      <c r="AS942" s="17"/>
      <c r="AT942" s="17">
        <v>6.7459796898958604E-2</v>
      </c>
      <c r="AU942" s="17">
        <v>0.104824043849516</v>
      </c>
      <c r="AV942" s="17">
        <v>9.9356899004609006E-2</v>
      </c>
      <c r="AW942" s="17">
        <v>0.121893340686666</v>
      </c>
      <c r="AX942" s="17">
        <v>0.20092841502495601</v>
      </c>
      <c r="AY942" s="17"/>
      <c r="AZ942" s="17">
        <v>0.11060221797485099</v>
      </c>
      <c r="BA942" s="17">
        <v>9.7639884955493902E-2</v>
      </c>
      <c r="BB942" s="17">
        <v>9.3080454665442999E-2</v>
      </c>
      <c r="BC942" s="17">
        <v>5.60730154865169E-2</v>
      </c>
      <c r="BD942" s="17">
        <v>0.102514999789175</v>
      </c>
      <c r="BE942" s="17"/>
      <c r="BF942" s="17">
        <v>0.10531317856032001</v>
      </c>
      <c r="BG942" s="17">
        <v>8.7475963148003905E-2</v>
      </c>
      <c r="BH942" s="17">
        <v>9.1880567647128306E-2</v>
      </c>
      <c r="BI942" s="17">
        <v>0.118834980232457</v>
      </c>
      <c r="BJ942" s="17"/>
      <c r="BK942" s="17">
        <v>9.3817969653355301E-2</v>
      </c>
      <c r="BL942" s="17">
        <v>0.124054994493022</v>
      </c>
      <c r="BM942" s="17">
        <v>8.0399698631367894E-2</v>
      </c>
      <c r="BN942" s="17">
        <v>9.6206628068500305E-2</v>
      </c>
      <c r="BO942" s="17">
        <v>0.10258576951124899</v>
      </c>
      <c r="BP942" s="17"/>
      <c r="BQ942" s="17">
        <v>9.8198852601489695E-2</v>
      </c>
      <c r="BR942" s="17">
        <v>9.0982401786300807E-2</v>
      </c>
      <c r="BS942" s="17"/>
      <c r="BT942" s="17">
        <v>6.8070207453345494E-2</v>
      </c>
      <c r="BU942" s="17">
        <v>0.110419099044391</v>
      </c>
      <c r="BV942" s="17">
        <v>0.122076030979914</v>
      </c>
      <c r="BW942" s="17">
        <v>8.8035058032400096E-2</v>
      </c>
      <c r="BX942" s="17">
        <v>0.12654571044322699</v>
      </c>
      <c r="BY942" s="17">
        <v>5.2887990059044002E-2</v>
      </c>
    </row>
    <row r="943" spans="2:77" x14ac:dyDescent="0.35">
      <c r="B943" t="s">
        <v>148</v>
      </c>
      <c r="C943" s="17">
        <v>0.50897530120190404</v>
      </c>
      <c r="D943" s="17">
        <v>0.52526911933812803</v>
      </c>
      <c r="E943" s="17">
        <v>0.49574413285265401</v>
      </c>
      <c r="F943" s="17"/>
      <c r="G943" s="17">
        <v>0.37633426996865998</v>
      </c>
      <c r="H943" s="17">
        <v>0.40437420828982201</v>
      </c>
      <c r="I943" s="17">
        <v>0.50329900450549603</v>
      </c>
      <c r="J943" s="17">
        <v>0.510595350574512</v>
      </c>
      <c r="K943" s="17">
        <v>0.59346035716979995</v>
      </c>
      <c r="L943" s="17">
        <v>0.62887325983243303</v>
      </c>
      <c r="M943" s="17"/>
      <c r="N943" s="17">
        <v>0.55181034854626498</v>
      </c>
      <c r="O943" s="17">
        <v>0.52658665834506002</v>
      </c>
      <c r="P943" s="17">
        <v>0.45785790723238401</v>
      </c>
      <c r="Q943" s="17">
        <v>0.48940879167089901</v>
      </c>
      <c r="R943" s="17"/>
      <c r="S943" s="17">
        <v>0.51261106414318602</v>
      </c>
      <c r="T943" s="17">
        <v>0.591246849827469</v>
      </c>
      <c r="U943" s="17">
        <v>0.50970789068203703</v>
      </c>
      <c r="V943" s="17">
        <v>0.53835538039872299</v>
      </c>
      <c r="W943" s="17">
        <v>0.54119175952907606</v>
      </c>
      <c r="X943" s="17">
        <v>0.45730266970203898</v>
      </c>
      <c r="Y943" s="17">
        <v>0.531893934038844</v>
      </c>
      <c r="Z943" s="17">
        <v>0.50570332843541199</v>
      </c>
      <c r="AA943" s="17">
        <v>0.479831907642358</v>
      </c>
      <c r="AB943" s="17">
        <v>0.469304592498619</v>
      </c>
      <c r="AC943" s="17">
        <v>0.39520342816278098</v>
      </c>
      <c r="AD943" s="17">
        <v>0.48360254660171897</v>
      </c>
      <c r="AE943" s="17"/>
      <c r="AF943" s="17">
        <v>0.65572107928502099</v>
      </c>
      <c r="AG943" s="17">
        <v>0.44882848932267</v>
      </c>
      <c r="AH943" s="17">
        <v>0.38572131570648999</v>
      </c>
      <c r="AI943" s="17"/>
      <c r="AJ943" s="17">
        <v>0.71478741677742696</v>
      </c>
      <c r="AK943" s="17">
        <v>0.34631984502236002</v>
      </c>
      <c r="AL943" s="17">
        <v>0.45788101280947102</v>
      </c>
      <c r="AM943" s="17">
        <v>0.64668966161317398</v>
      </c>
      <c r="AN943" s="17">
        <v>0.39839264645061601</v>
      </c>
      <c r="AO943" s="17"/>
      <c r="AP943" s="17">
        <v>0.72784424910766898</v>
      </c>
      <c r="AQ943" s="17">
        <v>0.34177636832957498</v>
      </c>
      <c r="AR943" s="17">
        <v>0.51708209699718899</v>
      </c>
      <c r="AS943" s="17"/>
      <c r="AT943" s="17">
        <v>0.54709648250366705</v>
      </c>
      <c r="AU943" s="17">
        <v>0.49402516421089898</v>
      </c>
      <c r="AV943" s="17">
        <v>0.49389359567173502</v>
      </c>
      <c r="AW943" s="17">
        <v>0.49293574401239298</v>
      </c>
      <c r="AX943" s="17">
        <v>0.29696921296815398</v>
      </c>
      <c r="AY943" s="17"/>
      <c r="AZ943" s="17">
        <v>0.49779678083679302</v>
      </c>
      <c r="BA943" s="17">
        <v>0.453414299185111</v>
      </c>
      <c r="BB943" s="17">
        <v>0.45633289417371198</v>
      </c>
      <c r="BC943" s="17">
        <v>0.63488706779341197</v>
      </c>
      <c r="BD943" s="17">
        <v>0.44166665286196</v>
      </c>
      <c r="BE943" s="17"/>
      <c r="BF943" s="17">
        <v>0.44180708148706499</v>
      </c>
      <c r="BG943" s="17">
        <v>0.52544924877332699</v>
      </c>
      <c r="BH943" s="17">
        <v>0.53987723794465803</v>
      </c>
      <c r="BI943" s="17">
        <v>0.510150720437901</v>
      </c>
      <c r="BJ943" s="17"/>
      <c r="BK943" s="17">
        <v>0.44083052252207</v>
      </c>
      <c r="BL943" s="17">
        <v>0.40595319622605702</v>
      </c>
      <c r="BM943" s="17">
        <v>0.50933310599521697</v>
      </c>
      <c r="BN943" s="17">
        <v>0.53665904469021697</v>
      </c>
      <c r="BO943" s="17">
        <v>0.62773939419854097</v>
      </c>
      <c r="BP943" s="17"/>
      <c r="BQ943" s="17">
        <v>0.51642752500844702</v>
      </c>
      <c r="BR943" s="17">
        <v>0.49888186731213702</v>
      </c>
      <c r="BS943" s="17"/>
      <c r="BT943" s="17">
        <v>0.60552953396938103</v>
      </c>
      <c r="BU943" s="17">
        <v>0.49601743030060902</v>
      </c>
      <c r="BV943" s="17">
        <v>0.37583867330904402</v>
      </c>
      <c r="BW943" s="17">
        <v>0.491194800146874</v>
      </c>
      <c r="BX943" s="17">
        <v>0.40789220894863198</v>
      </c>
      <c r="BY943" s="17">
        <v>0.53523980706498597</v>
      </c>
    </row>
    <row r="944" spans="2:77" x14ac:dyDescent="0.35">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row>
    <row r="945" spans="2:77" x14ac:dyDescent="0.35">
      <c r="B945" s="6" t="s">
        <v>287</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row>
    <row r="946" spans="2:77" x14ac:dyDescent="0.35">
      <c r="B946" s="24" t="s">
        <v>94</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row>
    <row r="947" spans="2:77" x14ac:dyDescent="0.35">
      <c r="B947" t="s">
        <v>430</v>
      </c>
      <c r="C947" s="17">
        <v>0.206171077615312</v>
      </c>
      <c r="D947" s="17">
        <v>0.238269068509874</v>
      </c>
      <c r="E947" s="17">
        <v>0.17557276520404499</v>
      </c>
      <c r="F947" s="17"/>
      <c r="G947" s="17">
        <v>0.13007064486075101</v>
      </c>
      <c r="H947" s="17">
        <v>0.15899476220150399</v>
      </c>
      <c r="I947" s="17">
        <v>0.14591038206522899</v>
      </c>
      <c r="J947" s="17">
        <v>0.17968839018135699</v>
      </c>
      <c r="K947" s="17">
        <v>0.26477193634011098</v>
      </c>
      <c r="L947" s="17">
        <v>0.32628261599256497</v>
      </c>
      <c r="M947" s="17"/>
      <c r="N947" s="17">
        <v>0.21121757758038401</v>
      </c>
      <c r="O947" s="17">
        <v>0.172214990995256</v>
      </c>
      <c r="P947" s="17">
        <v>0.22368166047253599</v>
      </c>
      <c r="Q947" s="17">
        <v>0.221296524883933</v>
      </c>
      <c r="R947" s="17"/>
      <c r="S947" s="17">
        <v>0.19048714444926901</v>
      </c>
      <c r="T947" s="17">
        <v>0.20593122390162499</v>
      </c>
      <c r="U947" s="17">
        <v>0.19907663326109301</v>
      </c>
      <c r="V947" s="17">
        <v>0.23196667593652301</v>
      </c>
      <c r="W947" s="17">
        <v>0.24727244662807499</v>
      </c>
      <c r="X947" s="17">
        <v>0.27679779059593501</v>
      </c>
      <c r="Y947" s="17">
        <v>0.21979320142179701</v>
      </c>
      <c r="Z947" s="17">
        <v>0.22098564827940601</v>
      </c>
      <c r="AA947" s="17">
        <v>0.167864600561523</v>
      </c>
      <c r="AB947" s="17">
        <v>0.19308631965622799</v>
      </c>
      <c r="AC947" s="17">
        <v>0.14819608757818301</v>
      </c>
      <c r="AD947" s="17">
        <v>0.13375456745506201</v>
      </c>
      <c r="AE947" s="17"/>
      <c r="AF947" s="17">
        <v>0.31605088103814999</v>
      </c>
      <c r="AG947" s="17">
        <v>0.15386191949709199</v>
      </c>
      <c r="AH947" s="17">
        <v>0.10237250980648301</v>
      </c>
      <c r="AI947" s="17"/>
      <c r="AJ947" s="17">
        <v>0.35479176179843203</v>
      </c>
      <c r="AK947" s="17">
        <v>9.9959615407715197E-2</v>
      </c>
      <c r="AL947" s="17">
        <v>0.135016067845629</v>
      </c>
      <c r="AM947" s="17">
        <v>0.452172121967789</v>
      </c>
      <c r="AN947" s="17">
        <v>0.125998349374009</v>
      </c>
      <c r="AO947" s="17"/>
      <c r="AP947" s="17">
        <v>0.40023421120428598</v>
      </c>
      <c r="AQ947" s="17">
        <v>7.7448251221451603E-2</v>
      </c>
      <c r="AR947" s="17">
        <v>0.14971991510536001</v>
      </c>
      <c r="AS947" s="17"/>
      <c r="AT947" s="17">
        <v>0.236915737235079</v>
      </c>
      <c r="AU947" s="17">
        <v>0.220712192911139</v>
      </c>
      <c r="AV947" s="17">
        <v>0.185341248617549</v>
      </c>
      <c r="AW947" s="17">
        <v>0.13109123962744301</v>
      </c>
      <c r="AX947" s="17">
        <v>0.21275298269366699</v>
      </c>
      <c r="AY947" s="17"/>
      <c r="AZ947" s="17">
        <v>0.17724830539469</v>
      </c>
      <c r="BA947" s="17">
        <v>0.179033872159504</v>
      </c>
      <c r="BB947" s="17">
        <v>0.122479322558655</v>
      </c>
      <c r="BC947" s="17">
        <v>0.31248783704320399</v>
      </c>
      <c r="BD947" s="17">
        <v>0.20254964129148101</v>
      </c>
      <c r="BE947" s="17"/>
      <c r="BF947" s="17">
        <v>0.20881069736876201</v>
      </c>
      <c r="BG947" s="17">
        <v>0.212696647791244</v>
      </c>
      <c r="BH947" s="17">
        <v>0.18683400025753399</v>
      </c>
      <c r="BI947" s="17">
        <v>0.21750067159214401</v>
      </c>
      <c r="BJ947" s="17"/>
      <c r="BK947" s="17">
        <v>0.24048285149769499</v>
      </c>
      <c r="BL947" s="17">
        <v>0.16196680271257199</v>
      </c>
      <c r="BM947" s="17">
        <v>0.18779523714097299</v>
      </c>
      <c r="BN947" s="17">
        <v>0.228656318681729</v>
      </c>
      <c r="BO947" s="17">
        <v>0.27120335137897</v>
      </c>
      <c r="BP947" s="17"/>
      <c r="BQ947" s="17">
        <v>0.22797980865492101</v>
      </c>
      <c r="BR947" s="17">
        <v>0.17663291683507101</v>
      </c>
      <c r="BS947" s="17"/>
      <c r="BT947" s="17">
        <v>0.27351296083306298</v>
      </c>
      <c r="BU947" s="17">
        <v>0.172778471810562</v>
      </c>
      <c r="BV947" s="17">
        <v>0.18536799151945901</v>
      </c>
      <c r="BW947" s="17">
        <v>0.17233346401241301</v>
      </c>
      <c r="BX947" s="17">
        <v>0.142330397815224</v>
      </c>
      <c r="BY947" s="17">
        <v>0.20747978350201801</v>
      </c>
    </row>
    <row r="948" spans="2:77" x14ac:dyDescent="0.35">
      <c r="B948" t="s">
        <v>431</v>
      </c>
      <c r="C948" s="17">
        <v>0.38138956991131201</v>
      </c>
      <c r="D948" s="17">
        <v>0.39607865305629403</v>
      </c>
      <c r="E948" s="17">
        <v>0.36603802464259799</v>
      </c>
      <c r="F948" s="17"/>
      <c r="G948" s="17">
        <v>0.38076830254219401</v>
      </c>
      <c r="H948" s="17">
        <v>0.38212951639417903</v>
      </c>
      <c r="I948" s="17">
        <v>0.38899482771605198</v>
      </c>
      <c r="J948" s="17">
        <v>0.40869081399009299</v>
      </c>
      <c r="K948" s="17">
        <v>0.39178286191966299</v>
      </c>
      <c r="L948" s="17">
        <v>0.34588034037909798</v>
      </c>
      <c r="M948" s="17"/>
      <c r="N948" s="17">
        <v>0.423980435304673</v>
      </c>
      <c r="O948" s="17">
        <v>0.40877539970954402</v>
      </c>
      <c r="P948" s="17">
        <v>0.35930975527272302</v>
      </c>
      <c r="Q948" s="17">
        <v>0.32682572274343802</v>
      </c>
      <c r="R948" s="17"/>
      <c r="S948" s="17">
        <v>0.40152598710848603</v>
      </c>
      <c r="T948" s="17">
        <v>0.37780336888506999</v>
      </c>
      <c r="U948" s="17">
        <v>0.42167832750062201</v>
      </c>
      <c r="V948" s="17">
        <v>0.38600630742115599</v>
      </c>
      <c r="W948" s="17">
        <v>0.39111070401116299</v>
      </c>
      <c r="X948" s="17">
        <v>0.328979609143638</v>
      </c>
      <c r="Y948" s="17">
        <v>0.34286984821391198</v>
      </c>
      <c r="Z948" s="17">
        <v>0.30429539568149799</v>
      </c>
      <c r="AA948" s="17">
        <v>0.36990136973631899</v>
      </c>
      <c r="AB948" s="17">
        <v>0.45111674506934102</v>
      </c>
      <c r="AC948" s="17">
        <v>0.36448357088097799</v>
      </c>
      <c r="AD948" s="17">
        <v>0.382543651411065</v>
      </c>
      <c r="AE948" s="17"/>
      <c r="AF948" s="17">
        <v>0.34670614593259902</v>
      </c>
      <c r="AG948" s="17">
        <v>0.431447190496205</v>
      </c>
      <c r="AH948" s="17">
        <v>0.33207282204121102</v>
      </c>
      <c r="AI948" s="17"/>
      <c r="AJ948" s="17">
        <v>0.35988671416692303</v>
      </c>
      <c r="AK948" s="17">
        <v>0.39915503675255298</v>
      </c>
      <c r="AL948" s="17">
        <v>0.48533048378090299</v>
      </c>
      <c r="AM948" s="17">
        <v>0.35082651240291002</v>
      </c>
      <c r="AN948" s="17">
        <v>0.33255015269251398</v>
      </c>
      <c r="AO948" s="17"/>
      <c r="AP948" s="17">
        <v>0.327196464966512</v>
      </c>
      <c r="AQ948" s="17">
        <v>0.39928132967799901</v>
      </c>
      <c r="AR948" s="17">
        <v>0.52616850175987495</v>
      </c>
      <c r="AS948" s="17"/>
      <c r="AT948" s="17">
        <v>0.34931913379595703</v>
      </c>
      <c r="AU948" s="17">
        <v>0.34473210687912298</v>
      </c>
      <c r="AV948" s="17">
        <v>0.42222146733319099</v>
      </c>
      <c r="AW948" s="17">
        <v>0.45489017953010602</v>
      </c>
      <c r="AX948" s="17">
        <v>0.39557544413864598</v>
      </c>
      <c r="AY948" s="17"/>
      <c r="AZ948" s="17">
        <v>0.41185662360831199</v>
      </c>
      <c r="BA948" s="17">
        <v>0.33928064208199998</v>
      </c>
      <c r="BB948" s="17">
        <v>0.32951508698877802</v>
      </c>
      <c r="BC948" s="17">
        <v>0.36965480751013802</v>
      </c>
      <c r="BD948" s="17">
        <v>0.37099802160150602</v>
      </c>
      <c r="BE948" s="17"/>
      <c r="BF948" s="17">
        <v>0.336676103244338</v>
      </c>
      <c r="BG948" s="17">
        <v>0.369105452673061</v>
      </c>
      <c r="BH948" s="17">
        <v>0.40686315588439798</v>
      </c>
      <c r="BI948" s="17">
        <v>0.43504509949888098</v>
      </c>
      <c r="BJ948" s="17"/>
      <c r="BK948" s="17">
        <v>0.290216541120775</v>
      </c>
      <c r="BL948" s="17">
        <v>0.35915929575434302</v>
      </c>
      <c r="BM948" s="17">
        <v>0.38130938135192999</v>
      </c>
      <c r="BN948" s="17">
        <v>0.40530534124371997</v>
      </c>
      <c r="BO948" s="17">
        <v>0.35313668349310701</v>
      </c>
      <c r="BP948" s="17"/>
      <c r="BQ948" s="17">
        <v>0.369258955654724</v>
      </c>
      <c r="BR948" s="17">
        <v>0.397819504950787</v>
      </c>
      <c r="BS948" s="17"/>
      <c r="BT948" s="17">
        <v>0.37708212782864198</v>
      </c>
      <c r="BU948" s="17">
        <v>0.41520690620189099</v>
      </c>
      <c r="BV948" s="17">
        <v>0.32355688551154399</v>
      </c>
      <c r="BW948" s="17">
        <v>0.38617947991910101</v>
      </c>
      <c r="BX948" s="17">
        <v>0.37763053930748502</v>
      </c>
      <c r="BY948" s="17">
        <v>0.30971112312882099</v>
      </c>
    </row>
    <row r="949" spans="2:77" x14ac:dyDescent="0.35">
      <c r="B949" t="s">
        <v>432</v>
      </c>
      <c r="C949" s="17">
        <v>0.146931076414344</v>
      </c>
      <c r="D949" s="17">
        <v>0.15973613758245001</v>
      </c>
      <c r="E949" s="17">
        <v>0.134305672085162</v>
      </c>
      <c r="F949" s="17"/>
      <c r="G949" s="17">
        <v>0.152807854156295</v>
      </c>
      <c r="H949" s="17">
        <v>0.13781536027071101</v>
      </c>
      <c r="I949" s="17">
        <v>0.179382907226771</v>
      </c>
      <c r="J949" s="17">
        <v>0.15658860858342799</v>
      </c>
      <c r="K949" s="17">
        <v>0.126724632981117</v>
      </c>
      <c r="L949" s="17">
        <v>0.129755318735603</v>
      </c>
      <c r="M949" s="17"/>
      <c r="N949" s="17">
        <v>0.14510522178994101</v>
      </c>
      <c r="O949" s="17">
        <v>0.142736640152831</v>
      </c>
      <c r="P949" s="17">
        <v>0.157115968320509</v>
      </c>
      <c r="Q949" s="17">
        <v>0.14345518241691699</v>
      </c>
      <c r="R949" s="17"/>
      <c r="S949" s="17">
        <v>0.13249621242377799</v>
      </c>
      <c r="T949" s="17">
        <v>0.14740042134117901</v>
      </c>
      <c r="U949" s="17">
        <v>0.122090392824766</v>
      </c>
      <c r="V949" s="17">
        <v>0.110807315988297</v>
      </c>
      <c r="W949" s="17">
        <v>0.123782176489677</v>
      </c>
      <c r="X949" s="17">
        <v>0.132642815524917</v>
      </c>
      <c r="Y949" s="17">
        <v>0.16171913473942001</v>
      </c>
      <c r="Z949" s="17">
        <v>0.20331492615275901</v>
      </c>
      <c r="AA949" s="17">
        <v>0.19679564144081901</v>
      </c>
      <c r="AB949" s="17">
        <v>0.141067732320001</v>
      </c>
      <c r="AC949" s="17">
        <v>0.18395836754172901</v>
      </c>
      <c r="AD949" s="17">
        <v>0.142622500791312</v>
      </c>
      <c r="AE949" s="17"/>
      <c r="AF949" s="17">
        <v>0.118929604620338</v>
      </c>
      <c r="AG949" s="17">
        <v>0.17801009792407299</v>
      </c>
      <c r="AH949" s="17">
        <v>0.15488020183031101</v>
      </c>
      <c r="AI949" s="17"/>
      <c r="AJ949" s="17">
        <v>7.84130266917199E-2</v>
      </c>
      <c r="AK949" s="17">
        <v>0.25913930477657399</v>
      </c>
      <c r="AL949" s="17">
        <v>0.15670701943250701</v>
      </c>
      <c r="AM949" s="17">
        <v>5.1297573059686102E-2</v>
      </c>
      <c r="AN949" s="17">
        <v>0.11382865399898</v>
      </c>
      <c r="AO949" s="17"/>
      <c r="AP949" s="17">
        <v>7.2942946040907994E-2</v>
      </c>
      <c r="AQ949" s="17">
        <v>0.27311981554916198</v>
      </c>
      <c r="AR949" s="17">
        <v>0.10664503943619499</v>
      </c>
      <c r="AS949" s="17"/>
      <c r="AT949" s="17">
        <v>0.121912263296877</v>
      </c>
      <c r="AU949" s="17">
        <v>0.141631155516805</v>
      </c>
      <c r="AV949" s="17">
        <v>0.14488249728853</v>
      </c>
      <c r="AW949" s="17">
        <v>0.191082825143809</v>
      </c>
      <c r="AX949" s="17">
        <v>0.17990647384743499</v>
      </c>
      <c r="AY949" s="17"/>
      <c r="AZ949" s="17">
        <v>0.163054400338522</v>
      </c>
      <c r="BA949" s="17">
        <v>0.15017049008066299</v>
      </c>
      <c r="BB949" s="17">
        <v>0.100851314768359</v>
      </c>
      <c r="BC949" s="17">
        <v>0.12965696529984699</v>
      </c>
      <c r="BD949" s="17">
        <v>0.129331510009076</v>
      </c>
      <c r="BE949" s="17"/>
      <c r="BF949" s="17">
        <v>0.14877312868804701</v>
      </c>
      <c r="BG949" s="17">
        <v>0.13834448834263599</v>
      </c>
      <c r="BH949" s="17">
        <v>0.17452760902921399</v>
      </c>
      <c r="BI949" s="17">
        <v>0.151225445831393</v>
      </c>
      <c r="BJ949" s="17"/>
      <c r="BK949" s="17">
        <v>0.15379560052806701</v>
      </c>
      <c r="BL949" s="17">
        <v>0.160085234366351</v>
      </c>
      <c r="BM949" s="17">
        <v>0.14143269609074399</v>
      </c>
      <c r="BN949" s="17">
        <v>0.141072367964205</v>
      </c>
      <c r="BO949" s="17">
        <v>0.17232909069887001</v>
      </c>
      <c r="BP949" s="17"/>
      <c r="BQ949" s="17">
        <v>0.16170225432837401</v>
      </c>
      <c r="BR949" s="17">
        <v>0.126924711654023</v>
      </c>
      <c r="BS949" s="17"/>
      <c r="BT949" s="17">
        <v>0.136336095029162</v>
      </c>
      <c r="BU949" s="17">
        <v>0.15816235606423201</v>
      </c>
      <c r="BV949" s="17">
        <v>0.148105451481888</v>
      </c>
      <c r="BW949" s="17">
        <v>0.14906355007796401</v>
      </c>
      <c r="BX949" s="17">
        <v>0.164784786339955</v>
      </c>
      <c r="BY949" s="17">
        <v>0.10815988740098199</v>
      </c>
    </row>
    <row r="950" spans="2:77" x14ac:dyDescent="0.35">
      <c r="B950" t="s">
        <v>92</v>
      </c>
      <c r="C950" s="17">
        <v>0.26550827605903199</v>
      </c>
      <c r="D950" s="17">
        <v>0.20591614085138199</v>
      </c>
      <c r="E950" s="17">
        <v>0.32408353806819501</v>
      </c>
      <c r="F950" s="17"/>
      <c r="G950" s="17">
        <v>0.336353198440759</v>
      </c>
      <c r="H950" s="17">
        <v>0.32106036113360598</v>
      </c>
      <c r="I950" s="17">
        <v>0.285711882991949</v>
      </c>
      <c r="J950" s="17">
        <v>0.255032187245122</v>
      </c>
      <c r="K950" s="17">
        <v>0.216720568759109</v>
      </c>
      <c r="L950" s="17">
        <v>0.19808172489273401</v>
      </c>
      <c r="M950" s="17"/>
      <c r="N950" s="17">
        <v>0.21969676532500201</v>
      </c>
      <c r="O950" s="17">
        <v>0.27627296914236799</v>
      </c>
      <c r="P950" s="17">
        <v>0.25989261593423302</v>
      </c>
      <c r="Q950" s="17">
        <v>0.30842256995571099</v>
      </c>
      <c r="R950" s="17"/>
      <c r="S950" s="17">
        <v>0.27549065601846701</v>
      </c>
      <c r="T950" s="17">
        <v>0.26886498587212498</v>
      </c>
      <c r="U950" s="17">
        <v>0.25715464641351998</v>
      </c>
      <c r="V950" s="17">
        <v>0.27121970065402301</v>
      </c>
      <c r="W950" s="17">
        <v>0.23783467287108501</v>
      </c>
      <c r="X950" s="17">
        <v>0.26157978473550902</v>
      </c>
      <c r="Y950" s="17">
        <v>0.27561781562487198</v>
      </c>
      <c r="Z950" s="17">
        <v>0.271404029886336</v>
      </c>
      <c r="AA950" s="17">
        <v>0.26543838826133898</v>
      </c>
      <c r="AB950" s="17">
        <v>0.21472920295442899</v>
      </c>
      <c r="AC950" s="17">
        <v>0.30336197399911002</v>
      </c>
      <c r="AD950" s="17">
        <v>0.34107928034256002</v>
      </c>
      <c r="AE950" s="17"/>
      <c r="AF950" s="17">
        <v>0.21831336840891299</v>
      </c>
      <c r="AG950" s="17">
        <v>0.23668079208262999</v>
      </c>
      <c r="AH950" s="17">
        <v>0.410674466321994</v>
      </c>
      <c r="AI950" s="17"/>
      <c r="AJ950" s="17">
        <v>0.20690849734292499</v>
      </c>
      <c r="AK950" s="17">
        <v>0.241746043063158</v>
      </c>
      <c r="AL950" s="17">
        <v>0.222946428940962</v>
      </c>
      <c r="AM950" s="17">
        <v>0.14570379256961499</v>
      </c>
      <c r="AN950" s="17">
        <v>0.42762284393449701</v>
      </c>
      <c r="AO950" s="17"/>
      <c r="AP950" s="17">
        <v>0.19962637778829501</v>
      </c>
      <c r="AQ950" s="17">
        <v>0.25015060355138802</v>
      </c>
      <c r="AR950" s="17">
        <v>0.21746654369856999</v>
      </c>
      <c r="AS950" s="17"/>
      <c r="AT950" s="17">
        <v>0.29185286567208701</v>
      </c>
      <c r="AU950" s="17">
        <v>0.292924544692932</v>
      </c>
      <c r="AV950" s="17">
        <v>0.247554786760731</v>
      </c>
      <c r="AW950" s="17">
        <v>0.22293575569864199</v>
      </c>
      <c r="AX950" s="17">
        <v>0.211765099320252</v>
      </c>
      <c r="AY950" s="17"/>
      <c r="AZ950" s="17">
        <v>0.24784067065847701</v>
      </c>
      <c r="BA950" s="17">
        <v>0.33151499567783399</v>
      </c>
      <c r="BB950" s="17">
        <v>0.44715427568420801</v>
      </c>
      <c r="BC950" s="17">
        <v>0.18820039014681</v>
      </c>
      <c r="BD950" s="17">
        <v>0.29712082709793702</v>
      </c>
      <c r="BE950" s="17"/>
      <c r="BF950" s="17">
        <v>0.30574007069885301</v>
      </c>
      <c r="BG950" s="17">
        <v>0.27985341119305901</v>
      </c>
      <c r="BH950" s="17">
        <v>0.23177523482885501</v>
      </c>
      <c r="BI950" s="17">
        <v>0.19622878307758199</v>
      </c>
      <c r="BJ950" s="17"/>
      <c r="BK950" s="17">
        <v>0.315505006853462</v>
      </c>
      <c r="BL950" s="17">
        <v>0.31878866716673299</v>
      </c>
      <c r="BM950" s="17">
        <v>0.289462685416353</v>
      </c>
      <c r="BN950" s="17">
        <v>0.224965972110347</v>
      </c>
      <c r="BO950" s="17">
        <v>0.20333087442905301</v>
      </c>
      <c r="BP950" s="17"/>
      <c r="BQ950" s="17">
        <v>0.24105898136198001</v>
      </c>
      <c r="BR950" s="17">
        <v>0.29862286656011899</v>
      </c>
      <c r="BS950" s="17"/>
      <c r="BT950" s="17">
        <v>0.21306881630913399</v>
      </c>
      <c r="BU950" s="17">
        <v>0.253852265923314</v>
      </c>
      <c r="BV950" s="17">
        <v>0.342969671487109</v>
      </c>
      <c r="BW950" s="17">
        <v>0.29242350599052203</v>
      </c>
      <c r="BX950" s="17">
        <v>0.31525427653733601</v>
      </c>
      <c r="BY950" s="17">
        <v>0.37464920596817902</v>
      </c>
    </row>
    <row r="951" spans="2:77" x14ac:dyDescent="0.35">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row>
    <row r="952" spans="2:77" x14ac:dyDescent="0.35">
      <c r="B952" s="6" t="s">
        <v>444</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row>
    <row r="953" spans="2:77" x14ac:dyDescent="0.35">
      <c r="B953" s="24" t="s">
        <v>94</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row>
    <row r="954" spans="2:77" x14ac:dyDescent="0.35">
      <c r="B954" t="s">
        <v>439</v>
      </c>
      <c r="C954" s="17">
        <v>0.245370356542259</v>
      </c>
      <c r="D954" s="17">
        <v>0.25022893665437901</v>
      </c>
      <c r="E954" s="17">
        <v>0.23834789393647099</v>
      </c>
      <c r="F954" s="17"/>
      <c r="G954" s="17">
        <v>0.33132608792496199</v>
      </c>
      <c r="H954" s="17">
        <v>0.24789768151362199</v>
      </c>
      <c r="I954" s="17">
        <v>0.25755921519747599</v>
      </c>
      <c r="J954" s="17">
        <v>0.22988664557320901</v>
      </c>
      <c r="K954" s="17">
        <v>0.24039036675421199</v>
      </c>
      <c r="L954" s="17">
        <v>0.19212633225336501</v>
      </c>
      <c r="M954" s="17"/>
      <c r="N954" s="17">
        <v>0.26680768518735898</v>
      </c>
      <c r="O954" s="17">
        <v>0.25471081552689101</v>
      </c>
      <c r="P954" s="17">
        <v>0.22933055354013199</v>
      </c>
      <c r="Q954" s="17">
        <v>0.22802796636763401</v>
      </c>
      <c r="R954" s="17"/>
      <c r="S954" s="17">
        <v>0.27603706462724997</v>
      </c>
      <c r="T954" s="17">
        <v>0.25355220393384398</v>
      </c>
      <c r="U954" s="17">
        <v>0.20223845255561301</v>
      </c>
      <c r="V954" s="17">
        <v>0.16135738408901301</v>
      </c>
      <c r="W954" s="17">
        <v>0.25356221757557501</v>
      </c>
      <c r="X954" s="17">
        <v>0.23603527963667401</v>
      </c>
      <c r="Y954" s="17">
        <v>0.26243292206799201</v>
      </c>
      <c r="Z954" s="17">
        <v>0.27500816523649002</v>
      </c>
      <c r="AA954" s="17">
        <v>0.28062186247370702</v>
      </c>
      <c r="AB954" s="17">
        <v>0.246949288703466</v>
      </c>
      <c r="AC954" s="17">
        <v>0.26442230945253498</v>
      </c>
      <c r="AD954" s="17">
        <v>0.19228895592441</v>
      </c>
      <c r="AE954" s="17"/>
      <c r="AF954" s="17">
        <v>0.180857095612972</v>
      </c>
      <c r="AG954" s="17">
        <v>0.29474118397066801</v>
      </c>
      <c r="AH954" s="17">
        <v>0.214563414015284</v>
      </c>
      <c r="AI954" s="17"/>
      <c r="AJ954" s="17">
        <v>0.15857561976321799</v>
      </c>
      <c r="AK954" s="17">
        <v>0.340242705546216</v>
      </c>
      <c r="AL954" s="17">
        <v>0.28430705561763198</v>
      </c>
      <c r="AM954" s="17">
        <v>0.177166696945177</v>
      </c>
      <c r="AN954" s="17">
        <v>0.18510655036020501</v>
      </c>
      <c r="AO954" s="17"/>
      <c r="AP954" s="17">
        <v>0.14600351565288799</v>
      </c>
      <c r="AQ954" s="17">
        <v>0.35329275920675401</v>
      </c>
      <c r="AR954" s="17">
        <v>0.247903842171394</v>
      </c>
      <c r="AS954" s="17"/>
      <c r="AT954" s="17">
        <v>0.23139308966789299</v>
      </c>
      <c r="AU954" s="17">
        <v>0.23371228329681401</v>
      </c>
      <c r="AV954" s="17">
        <v>0.272321812938078</v>
      </c>
      <c r="AW954" s="17">
        <v>0.29616097896153798</v>
      </c>
      <c r="AX954" s="17">
        <v>0.34052548728990101</v>
      </c>
      <c r="AY954" s="17"/>
      <c r="AZ954" s="17">
        <v>0.25014942054112899</v>
      </c>
      <c r="BA954" s="17">
        <v>0.26387405982729301</v>
      </c>
      <c r="BB954" s="17">
        <v>0.32981258982552197</v>
      </c>
      <c r="BC954" s="17">
        <v>0.19169688735200299</v>
      </c>
      <c r="BD954" s="17">
        <v>0.26302951277653702</v>
      </c>
      <c r="BE954" s="17"/>
      <c r="BF954" s="17">
        <v>0.30059979837142398</v>
      </c>
      <c r="BG954" s="17">
        <v>0.213637788858451</v>
      </c>
      <c r="BH954" s="17">
        <v>0.26652108131240798</v>
      </c>
      <c r="BI954" s="17">
        <v>0.24392284685318399</v>
      </c>
      <c r="BJ954" s="17"/>
      <c r="BK954" s="17">
        <v>0.30097752113706799</v>
      </c>
      <c r="BL954" s="17">
        <v>0.24798842770364901</v>
      </c>
      <c r="BM954" s="17">
        <v>0.24138419440619099</v>
      </c>
      <c r="BN954" s="17">
        <v>0.235613356763164</v>
      </c>
      <c r="BO954" s="17">
        <v>0.28355941966181902</v>
      </c>
      <c r="BP954" s="17"/>
      <c r="BQ954" s="17">
        <v>0.23514459055638501</v>
      </c>
      <c r="BR954" s="17">
        <v>0.25922032879618201</v>
      </c>
      <c r="BS954" s="17"/>
      <c r="BT954" s="17">
        <v>0.22178088625509701</v>
      </c>
      <c r="BU954" s="17">
        <v>0.25157738127191298</v>
      </c>
      <c r="BV954" s="17">
        <v>0.205611725574597</v>
      </c>
      <c r="BW954" s="17">
        <v>0.26327548615496599</v>
      </c>
      <c r="BX954" s="17">
        <v>0.285476871492996</v>
      </c>
      <c r="BY954" s="17">
        <v>0.28196643415352601</v>
      </c>
    </row>
    <row r="955" spans="2:77" x14ac:dyDescent="0.35">
      <c r="B955" t="s">
        <v>440</v>
      </c>
      <c r="C955" s="17">
        <v>0.31261840094341498</v>
      </c>
      <c r="D955" s="17">
        <v>0.29770552903592101</v>
      </c>
      <c r="E955" s="17">
        <v>0.32721933049089302</v>
      </c>
      <c r="F955" s="17"/>
      <c r="G955" s="17">
        <v>0.31991692266983202</v>
      </c>
      <c r="H955" s="17">
        <v>0.33519129798186198</v>
      </c>
      <c r="I955" s="17">
        <v>0.34751293404996397</v>
      </c>
      <c r="J955" s="17">
        <v>0.30533985472289199</v>
      </c>
      <c r="K955" s="17">
        <v>0.26799115596047501</v>
      </c>
      <c r="L955" s="17">
        <v>0.29694729712183898</v>
      </c>
      <c r="M955" s="17"/>
      <c r="N955" s="17">
        <v>0.33153108805053599</v>
      </c>
      <c r="O955" s="17">
        <v>0.32295657101018599</v>
      </c>
      <c r="P955" s="17">
        <v>0.28837852962410998</v>
      </c>
      <c r="Q955" s="17">
        <v>0.30093221871793802</v>
      </c>
      <c r="R955" s="17"/>
      <c r="S955" s="17">
        <v>0.31617138390570898</v>
      </c>
      <c r="T955" s="17">
        <v>0.30412369856372101</v>
      </c>
      <c r="U955" s="17">
        <v>0.332351020814252</v>
      </c>
      <c r="V955" s="17">
        <v>0.31675592653142098</v>
      </c>
      <c r="W955" s="17">
        <v>0.30382987414435297</v>
      </c>
      <c r="X955" s="17">
        <v>0.31048446592208001</v>
      </c>
      <c r="Y955" s="17">
        <v>0.29691329985972398</v>
      </c>
      <c r="Z955" s="17">
        <v>0.31692562265313801</v>
      </c>
      <c r="AA955" s="17">
        <v>0.30349278809208902</v>
      </c>
      <c r="AB955" s="17">
        <v>0.30743062156954198</v>
      </c>
      <c r="AC955" s="17">
        <v>0.32786041299069801</v>
      </c>
      <c r="AD955" s="17">
        <v>0.35466517286253102</v>
      </c>
      <c r="AE955" s="17"/>
      <c r="AF955" s="17">
        <v>0.26540046979277898</v>
      </c>
      <c r="AG955" s="17">
        <v>0.35480579867925499</v>
      </c>
      <c r="AH955" s="17">
        <v>0.311408858277471</v>
      </c>
      <c r="AI955" s="17"/>
      <c r="AJ955" s="17">
        <v>0.25155860761640803</v>
      </c>
      <c r="AK955" s="17">
        <v>0.38143102466296402</v>
      </c>
      <c r="AL955" s="17">
        <v>0.40622563568272702</v>
      </c>
      <c r="AM955" s="17">
        <v>0.103803852076731</v>
      </c>
      <c r="AN955" s="17">
        <v>0.28995991857540598</v>
      </c>
      <c r="AO955" s="17"/>
      <c r="AP955" s="17">
        <v>0.26209840963811398</v>
      </c>
      <c r="AQ955" s="17">
        <v>0.364728341865239</v>
      </c>
      <c r="AR955" s="17">
        <v>0.42940474323005001</v>
      </c>
      <c r="AS955" s="17"/>
      <c r="AT955" s="17">
        <v>0.26571475612735002</v>
      </c>
      <c r="AU955" s="17">
        <v>0.31270389841514101</v>
      </c>
      <c r="AV955" s="17">
        <v>0.338371366805997</v>
      </c>
      <c r="AW955" s="17">
        <v>0.35658037941760501</v>
      </c>
      <c r="AX955" s="17">
        <v>0.317562675192126</v>
      </c>
      <c r="AY955" s="17"/>
      <c r="AZ955" s="17">
        <v>0.33838375275989302</v>
      </c>
      <c r="BA955" s="17">
        <v>0.30059175115645198</v>
      </c>
      <c r="BB955" s="17">
        <v>0.29678041269849198</v>
      </c>
      <c r="BC955" s="17">
        <v>0.29330463039975302</v>
      </c>
      <c r="BD955" s="17">
        <v>0.276030828800857</v>
      </c>
      <c r="BE955" s="17"/>
      <c r="BF955" s="17">
        <v>0.279980206363319</v>
      </c>
      <c r="BG955" s="17">
        <v>0.335665272704881</v>
      </c>
      <c r="BH955" s="17">
        <v>0.289718329701393</v>
      </c>
      <c r="BI955" s="17">
        <v>0.33623963838365001</v>
      </c>
      <c r="BJ955" s="17"/>
      <c r="BK955" s="17">
        <v>0.178936908333928</v>
      </c>
      <c r="BL955" s="17">
        <v>0.32672548948352997</v>
      </c>
      <c r="BM955" s="17">
        <v>0.31574030536325598</v>
      </c>
      <c r="BN955" s="17">
        <v>0.31750648979546198</v>
      </c>
      <c r="BO955" s="17">
        <v>0.30156691590331097</v>
      </c>
      <c r="BP955" s="17"/>
      <c r="BQ955" s="17">
        <v>0.30573707860437199</v>
      </c>
      <c r="BR955" s="17">
        <v>0.32193859500982502</v>
      </c>
      <c r="BS955" s="17"/>
      <c r="BT955" s="17">
        <v>0.28912452214430701</v>
      </c>
      <c r="BU955" s="17">
        <v>0.35403469461279502</v>
      </c>
      <c r="BV955" s="17">
        <v>0.26957087357028803</v>
      </c>
      <c r="BW955" s="17">
        <v>0.34177940942350199</v>
      </c>
      <c r="BX955" s="17">
        <v>0.32112352629609298</v>
      </c>
      <c r="BY955" s="17">
        <v>0.24189787872983601</v>
      </c>
    </row>
    <row r="956" spans="2:77" x14ac:dyDescent="0.35">
      <c r="B956" t="s">
        <v>441</v>
      </c>
      <c r="C956" s="17">
        <v>0.15421291333249201</v>
      </c>
      <c r="D956" s="17">
        <v>0.157642833271321</v>
      </c>
      <c r="E956" s="17">
        <v>0.15185256527355101</v>
      </c>
      <c r="F956" s="17"/>
      <c r="G956" s="17">
        <v>0.16477865745336301</v>
      </c>
      <c r="H956" s="17">
        <v>0.16536366001181399</v>
      </c>
      <c r="I956" s="17">
        <v>0.16179057572198999</v>
      </c>
      <c r="J956" s="17">
        <v>0.15586323269585001</v>
      </c>
      <c r="K956" s="17">
        <v>0.124260154060059</v>
      </c>
      <c r="L956" s="17">
        <v>0.15067874789616501</v>
      </c>
      <c r="M956" s="17"/>
      <c r="N956" s="17">
        <v>0.152974353353315</v>
      </c>
      <c r="O956" s="17">
        <v>0.135885600555848</v>
      </c>
      <c r="P956" s="17">
        <v>0.16729674679787901</v>
      </c>
      <c r="Q956" s="17">
        <v>0.16527180648183601</v>
      </c>
      <c r="R956" s="17"/>
      <c r="S956" s="17">
        <v>0.16054269326502699</v>
      </c>
      <c r="T956" s="17">
        <v>0.140802715390977</v>
      </c>
      <c r="U956" s="17">
        <v>0.171977576787821</v>
      </c>
      <c r="V956" s="17">
        <v>0.15090766037265499</v>
      </c>
      <c r="W956" s="17">
        <v>0.165723854634277</v>
      </c>
      <c r="X956" s="17">
        <v>0.143013296635703</v>
      </c>
      <c r="Y956" s="17">
        <v>0.18041857060924299</v>
      </c>
      <c r="Z956" s="17">
        <v>0.12544604613395</v>
      </c>
      <c r="AA956" s="17">
        <v>0.13891330206369401</v>
      </c>
      <c r="AB956" s="17">
        <v>0.176270205177919</v>
      </c>
      <c r="AC956" s="17">
        <v>0.120338288801625</v>
      </c>
      <c r="AD956" s="17">
        <v>0.16659019080373</v>
      </c>
      <c r="AE956" s="17"/>
      <c r="AF956" s="17">
        <v>0.1622811788787</v>
      </c>
      <c r="AG956" s="17">
        <v>0.146680174584704</v>
      </c>
      <c r="AH956" s="17">
        <v>0.16321589824539201</v>
      </c>
      <c r="AI956" s="17"/>
      <c r="AJ956" s="17">
        <v>0.16301327252547901</v>
      </c>
      <c r="AK956" s="17">
        <v>0.144580825510158</v>
      </c>
      <c r="AL956" s="17">
        <v>0.14447110508424099</v>
      </c>
      <c r="AM956" s="17">
        <v>0.115821938463222</v>
      </c>
      <c r="AN956" s="17">
        <v>0.17104058029200001</v>
      </c>
      <c r="AO956" s="17"/>
      <c r="AP956" s="17">
        <v>0.17278036113613901</v>
      </c>
      <c r="AQ956" s="17">
        <v>0.15521917472428301</v>
      </c>
      <c r="AR956" s="17">
        <v>0.15082621994633499</v>
      </c>
      <c r="AS956" s="17"/>
      <c r="AT956" s="17">
        <v>0.15100551591872</v>
      </c>
      <c r="AU956" s="17">
        <v>0.16673337660922999</v>
      </c>
      <c r="AV956" s="17">
        <v>0.13512745423610301</v>
      </c>
      <c r="AW956" s="17">
        <v>0.15649021088420001</v>
      </c>
      <c r="AX956" s="17">
        <v>0.22608411518715599</v>
      </c>
      <c r="AY956" s="17"/>
      <c r="AZ956" s="17">
        <v>0.15209879596210399</v>
      </c>
      <c r="BA956" s="17">
        <v>0.16702080608184799</v>
      </c>
      <c r="BB956" s="17">
        <v>0.14647347069709599</v>
      </c>
      <c r="BC956" s="17">
        <v>0.156368029215076</v>
      </c>
      <c r="BD956" s="17">
        <v>0.14747436191876201</v>
      </c>
      <c r="BE956" s="17"/>
      <c r="BF956" s="17">
        <v>0.13541794388744299</v>
      </c>
      <c r="BG956" s="17">
        <v>0.15335291922844399</v>
      </c>
      <c r="BH956" s="17">
        <v>0.16495652465732999</v>
      </c>
      <c r="BI956" s="17">
        <v>0.165404122754957</v>
      </c>
      <c r="BJ956" s="17"/>
      <c r="BK956" s="17">
        <v>0.16557279540012401</v>
      </c>
      <c r="BL956" s="17">
        <v>0.16113771850961101</v>
      </c>
      <c r="BM956" s="17">
        <v>0.150923732423</v>
      </c>
      <c r="BN956" s="17">
        <v>0.15808783531482901</v>
      </c>
      <c r="BO956" s="17">
        <v>0.13145838908114299</v>
      </c>
      <c r="BP956" s="17"/>
      <c r="BQ956" s="17">
        <v>0.163033191040866</v>
      </c>
      <c r="BR956" s="17">
        <v>0.14226656117641601</v>
      </c>
      <c r="BS956" s="17"/>
      <c r="BT956" s="17">
        <v>0.14490896989369201</v>
      </c>
      <c r="BU956" s="17">
        <v>0.16130510964505199</v>
      </c>
      <c r="BV956" s="17">
        <v>0.199386677377341</v>
      </c>
      <c r="BW956" s="17">
        <v>0.14465980265341299</v>
      </c>
      <c r="BX956" s="17">
        <v>0.16296399160521199</v>
      </c>
      <c r="BY956" s="17">
        <v>0.100728331807213</v>
      </c>
    </row>
    <row r="957" spans="2:77" x14ac:dyDescent="0.35">
      <c r="B957" t="s">
        <v>442</v>
      </c>
      <c r="C957" s="17">
        <v>0.16437330242019799</v>
      </c>
      <c r="D957" s="17">
        <v>0.18869438932313001</v>
      </c>
      <c r="E957" s="17">
        <v>0.14165996011402601</v>
      </c>
      <c r="F957" s="17"/>
      <c r="G957" s="17">
        <v>7.4405274725167003E-2</v>
      </c>
      <c r="H957" s="17">
        <v>0.124526893756967</v>
      </c>
      <c r="I957" s="17">
        <v>0.123230778953357</v>
      </c>
      <c r="J957" s="17">
        <v>0.168795912888413</v>
      </c>
      <c r="K957" s="17">
        <v>0.247616439267762</v>
      </c>
      <c r="L957" s="17">
        <v>0.23067527354033601</v>
      </c>
      <c r="M957" s="17"/>
      <c r="N957" s="17">
        <v>0.16394725425724299</v>
      </c>
      <c r="O957" s="17">
        <v>0.16108820684516301</v>
      </c>
      <c r="P957" s="17">
        <v>0.18163835251649699</v>
      </c>
      <c r="Q957" s="17">
        <v>0.15146955944898299</v>
      </c>
      <c r="R957" s="17"/>
      <c r="S957" s="17">
        <v>0.12628070350273901</v>
      </c>
      <c r="T957" s="17">
        <v>0.17752892404449999</v>
      </c>
      <c r="U957" s="17">
        <v>0.193646785098158</v>
      </c>
      <c r="V957" s="17">
        <v>0.22782287241031901</v>
      </c>
      <c r="W957" s="17">
        <v>0.15210020170661401</v>
      </c>
      <c r="X957" s="17">
        <v>0.18873234917353099</v>
      </c>
      <c r="Y957" s="17">
        <v>0.134398220516602</v>
      </c>
      <c r="Z957" s="17">
        <v>0.13374094764664399</v>
      </c>
      <c r="AA957" s="17">
        <v>0.174093573458245</v>
      </c>
      <c r="AB957" s="17">
        <v>0.15349506860273199</v>
      </c>
      <c r="AC957" s="17">
        <v>0.146887144141333</v>
      </c>
      <c r="AD957" s="17">
        <v>0.118782435006555</v>
      </c>
      <c r="AE957" s="17"/>
      <c r="AF957" s="17">
        <v>0.265294777079009</v>
      </c>
      <c r="AG957" s="17">
        <v>0.105370706617663</v>
      </c>
      <c r="AH957" s="17">
        <v>0.11858351325493</v>
      </c>
      <c r="AI957" s="17"/>
      <c r="AJ957" s="17">
        <v>0.28954525276313198</v>
      </c>
      <c r="AK957" s="17">
        <v>7.0600780863466897E-2</v>
      </c>
      <c r="AL957" s="17">
        <v>8.1215263690918596E-2</v>
      </c>
      <c r="AM957" s="17">
        <v>0.51994483017833304</v>
      </c>
      <c r="AN957" s="17">
        <v>0.11963655307519901</v>
      </c>
      <c r="AO957" s="17"/>
      <c r="AP957" s="17">
        <v>0.27925512851107398</v>
      </c>
      <c r="AQ957" s="17">
        <v>6.7754911256498296E-2</v>
      </c>
      <c r="AR957" s="17">
        <v>9.6208458156203699E-2</v>
      </c>
      <c r="AS957" s="17"/>
      <c r="AT957" s="17">
        <v>0.19755046473684801</v>
      </c>
      <c r="AU957" s="17">
        <v>0.16366775846130199</v>
      </c>
      <c r="AV957" s="17">
        <v>0.13968948238168399</v>
      </c>
      <c r="AW957" s="17">
        <v>0.12157719788596</v>
      </c>
      <c r="AX957" s="17">
        <v>9.7921200636746294E-2</v>
      </c>
      <c r="AY957" s="17"/>
      <c r="AZ957" s="17">
        <v>0.15472253315595699</v>
      </c>
      <c r="BA957" s="17">
        <v>0.120799340073677</v>
      </c>
      <c r="BB957" s="17">
        <v>0.120120721073025</v>
      </c>
      <c r="BC957" s="17">
        <v>0.23048769660844501</v>
      </c>
      <c r="BD957" s="17">
        <v>0.16153670268509401</v>
      </c>
      <c r="BE957" s="17"/>
      <c r="BF957" s="17">
        <v>0.13814215551400899</v>
      </c>
      <c r="BG957" s="17">
        <v>0.17259231319945301</v>
      </c>
      <c r="BH957" s="17">
        <v>0.168892966637574</v>
      </c>
      <c r="BI957" s="17">
        <v>0.17067886705680599</v>
      </c>
      <c r="BJ957" s="17"/>
      <c r="BK957" s="17">
        <v>0.13486117221176699</v>
      </c>
      <c r="BL957" s="17">
        <v>0.146972432630262</v>
      </c>
      <c r="BM957" s="17">
        <v>0.15310521013843001</v>
      </c>
      <c r="BN957" s="17">
        <v>0.179506427234635</v>
      </c>
      <c r="BO957" s="17">
        <v>0.19901964555129201</v>
      </c>
      <c r="BP957" s="17"/>
      <c r="BQ957" s="17">
        <v>0.17677870209624999</v>
      </c>
      <c r="BR957" s="17">
        <v>0.147571192773889</v>
      </c>
      <c r="BS957" s="17"/>
      <c r="BT957" s="17">
        <v>0.225138713720864</v>
      </c>
      <c r="BU957" s="17">
        <v>0.12805822919420001</v>
      </c>
      <c r="BV957" s="17">
        <v>0.133619909624758</v>
      </c>
      <c r="BW957" s="17">
        <v>0.13529366769777601</v>
      </c>
      <c r="BX957" s="17">
        <v>0.120980266949601</v>
      </c>
      <c r="BY957" s="17">
        <v>0.156941169806772</v>
      </c>
    </row>
    <row r="958" spans="2:77" x14ac:dyDescent="0.35">
      <c r="B958" t="s">
        <v>92</v>
      </c>
      <c r="C958" s="17">
        <v>0.123425026761636</v>
      </c>
      <c r="D958" s="17">
        <v>0.105728311715249</v>
      </c>
      <c r="E958" s="17">
        <v>0.14092025018505899</v>
      </c>
      <c r="F958" s="17"/>
      <c r="G958" s="17">
        <v>0.109573057226676</v>
      </c>
      <c r="H958" s="17">
        <v>0.127020466735735</v>
      </c>
      <c r="I958" s="17">
        <v>0.10990649607721301</v>
      </c>
      <c r="J958" s="17">
        <v>0.14011435411963599</v>
      </c>
      <c r="K958" s="17">
        <v>0.119741883957491</v>
      </c>
      <c r="L958" s="17">
        <v>0.12957234918829499</v>
      </c>
      <c r="M958" s="17"/>
      <c r="N958" s="17">
        <v>8.47396191515465E-2</v>
      </c>
      <c r="O958" s="17">
        <v>0.12535880606191299</v>
      </c>
      <c r="P958" s="17">
        <v>0.13335581752138201</v>
      </c>
      <c r="Q958" s="17">
        <v>0.154298448983609</v>
      </c>
      <c r="R958" s="17"/>
      <c r="S958" s="17">
        <v>0.12096815469927399</v>
      </c>
      <c r="T958" s="17">
        <v>0.12399245806695899</v>
      </c>
      <c r="U958" s="17">
        <v>9.9786164744155803E-2</v>
      </c>
      <c r="V958" s="17">
        <v>0.143156156596592</v>
      </c>
      <c r="W958" s="17">
        <v>0.12478385193918</v>
      </c>
      <c r="X958" s="17">
        <v>0.12173460863201201</v>
      </c>
      <c r="Y958" s="17">
        <v>0.12583698694643999</v>
      </c>
      <c r="Z958" s="17">
        <v>0.14887921832977699</v>
      </c>
      <c r="AA958" s="17">
        <v>0.102878473912265</v>
      </c>
      <c r="AB958" s="17">
        <v>0.11585481594634101</v>
      </c>
      <c r="AC958" s="17">
        <v>0.14049184461381001</v>
      </c>
      <c r="AD958" s="17">
        <v>0.16767324540277301</v>
      </c>
      <c r="AE958" s="17"/>
      <c r="AF958" s="17">
        <v>0.12616647863654101</v>
      </c>
      <c r="AG958" s="17">
        <v>9.8402136147709193E-2</v>
      </c>
      <c r="AH958" s="17">
        <v>0.19222831620692299</v>
      </c>
      <c r="AI958" s="17"/>
      <c r="AJ958" s="17">
        <v>0.137307247331763</v>
      </c>
      <c r="AK958" s="17">
        <v>6.3144663417194005E-2</v>
      </c>
      <c r="AL958" s="17">
        <v>8.3780939924480893E-2</v>
      </c>
      <c r="AM958" s="17">
        <v>8.3262682336537303E-2</v>
      </c>
      <c r="AN958" s="17">
        <v>0.23425639769719001</v>
      </c>
      <c r="AO958" s="17"/>
      <c r="AP958" s="17">
        <v>0.139862585061786</v>
      </c>
      <c r="AQ958" s="17">
        <v>5.9004812947226801E-2</v>
      </c>
      <c r="AR958" s="17">
        <v>7.5656736496017299E-2</v>
      </c>
      <c r="AS958" s="17"/>
      <c r="AT958" s="17">
        <v>0.15433617354918899</v>
      </c>
      <c r="AU958" s="17">
        <v>0.12318268321751299</v>
      </c>
      <c r="AV958" s="17">
        <v>0.114489883638137</v>
      </c>
      <c r="AW958" s="17">
        <v>6.9191232850696796E-2</v>
      </c>
      <c r="AX958" s="17">
        <v>1.7906521694069699E-2</v>
      </c>
      <c r="AY958" s="17"/>
      <c r="AZ958" s="17">
        <v>0.104645497580916</v>
      </c>
      <c r="BA958" s="17">
        <v>0.14771404286072901</v>
      </c>
      <c r="BB958" s="17">
        <v>0.106812805705865</v>
      </c>
      <c r="BC958" s="17">
        <v>0.128142756424722</v>
      </c>
      <c r="BD958" s="17">
        <v>0.15192859381875001</v>
      </c>
      <c r="BE958" s="17"/>
      <c r="BF958" s="17">
        <v>0.14585989586380499</v>
      </c>
      <c r="BG958" s="17">
        <v>0.12475170600877</v>
      </c>
      <c r="BH958" s="17">
        <v>0.10991109769129399</v>
      </c>
      <c r="BI958" s="17">
        <v>8.3754524951402107E-2</v>
      </c>
      <c r="BJ958" s="17"/>
      <c r="BK958" s="17">
        <v>0.219651602917113</v>
      </c>
      <c r="BL958" s="17">
        <v>0.117175931672948</v>
      </c>
      <c r="BM958" s="17">
        <v>0.13884655766912299</v>
      </c>
      <c r="BN958" s="17">
        <v>0.10928589089191</v>
      </c>
      <c r="BO958" s="17">
        <v>8.4395629802435798E-2</v>
      </c>
      <c r="BP958" s="17"/>
      <c r="BQ958" s="17">
        <v>0.119306437702126</v>
      </c>
      <c r="BR958" s="17">
        <v>0.12900332224368799</v>
      </c>
      <c r="BS958" s="17"/>
      <c r="BT958" s="17">
        <v>0.11904690798604101</v>
      </c>
      <c r="BU958" s="17">
        <v>0.105024585276041</v>
      </c>
      <c r="BV958" s="17">
        <v>0.19181081385301599</v>
      </c>
      <c r="BW958" s="17">
        <v>0.11499163407034201</v>
      </c>
      <c r="BX958" s="17">
        <v>0.10945534365609801</v>
      </c>
      <c r="BY958" s="17">
        <v>0.21846618550265301</v>
      </c>
    </row>
    <row r="959" spans="2:77"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row>
    <row r="960" spans="2:77" x14ac:dyDescent="0.35">
      <c r="B960" s="6" t="s">
        <v>445</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row>
    <row r="961" spans="2:77" x14ac:dyDescent="0.35">
      <c r="B961" s="24" t="s">
        <v>94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row>
    <row r="962" spans="2:77" x14ac:dyDescent="0.35">
      <c r="B962" t="s">
        <v>439</v>
      </c>
      <c r="C962" s="17">
        <v>0.210027990885302</v>
      </c>
      <c r="D962" s="17">
        <v>0.231345488820828</v>
      </c>
      <c r="E962" s="17">
        <v>0.18872519462540299</v>
      </c>
      <c r="F962" s="17"/>
      <c r="G962" s="17">
        <v>0.25015550941496101</v>
      </c>
      <c r="H962" s="17">
        <v>0.24482211440033599</v>
      </c>
      <c r="I962" s="17">
        <v>0.24853557426537901</v>
      </c>
      <c r="J962" s="17">
        <v>0.19478505835789001</v>
      </c>
      <c r="K962" s="17">
        <v>0.19680497679504999</v>
      </c>
      <c r="L962" s="17">
        <v>0.14515554245264201</v>
      </c>
      <c r="M962" s="17"/>
      <c r="N962" s="17">
        <v>0.21401475720265201</v>
      </c>
      <c r="O962" s="17">
        <v>0.18630980693784499</v>
      </c>
      <c r="P962" s="17">
        <v>0.20989030518264701</v>
      </c>
      <c r="Q962" s="17">
        <v>0.232412657922066</v>
      </c>
      <c r="R962" s="17"/>
      <c r="S962" s="17">
        <v>0.25873603954626401</v>
      </c>
      <c r="T962" s="17">
        <v>0.189011200690412</v>
      </c>
      <c r="U962" s="17">
        <v>0.18510472475204301</v>
      </c>
      <c r="V962" s="17">
        <v>0.13555581204596201</v>
      </c>
      <c r="W962" s="17">
        <v>0.18024396441972701</v>
      </c>
      <c r="X962" s="17">
        <v>0.19055945412465</v>
      </c>
      <c r="Y962" s="17">
        <v>0.192711191646566</v>
      </c>
      <c r="Z962" s="17">
        <v>0.21137209754827199</v>
      </c>
      <c r="AA962" s="17">
        <v>0.26177890208596499</v>
      </c>
      <c r="AB962" s="17">
        <v>0.267526847232124</v>
      </c>
      <c r="AC962" s="17">
        <v>0.16158424018863801</v>
      </c>
      <c r="AD962" s="17">
        <v>0.25469636967568299</v>
      </c>
      <c r="AE962" s="17"/>
      <c r="AF962" s="17">
        <v>0.17878501812426201</v>
      </c>
      <c r="AG962" s="17">
        <v>0.24230093220679599</v>
      </c>
      <c r="AH962" s="17">
        <v>0.18221963996165499</v>
      </c>
      <c r="AI962" s="17"/>
      <c r="AJ962" s="17">
        <v>0.14251360318178499</v>
      </c>
      <c r="AK962" s="17">
        <v>0.28615126652860101</v>
      </c>
      <c r="AL962" s="17">
        <v>0.22069834841043101</v>
      </c>
      <c r="AM962" s="17">
        <v>0.190558118046914</v>
      </c>
      <c r="AN962" s="17">
        <v>0.16974550418494899</v>
      </c>
      <c r="AO962" s="17"/>
      <c r="AP962" s="17">
        <v>0.14386300259166199</v>
      </c>
      <c r="AQ962" s="17">
        <v>0.293029774415558</v>
      </c>
      <c r="AR962" s="17">
        <v>0.21172455600083401</v>
      </c>
      <c r="AS962" s="17"/>
      <c r="AT962" s="17">
        <v>0.212594485682148</v>
      </c>
      <c r="AU962" s="17">
        <v>0.19657810641639101</v>
      </c>
      <c r="AV962" s="17">
        <v>0.20563738624295899</v>
      </c>
      <c r="AW962" s="17">
        <v>0.25727589310329102</v>
      </c>
      <c r="AX962" s="17">
        <v>0.33767467282935498</v>
      </c>
      <c r="AY962" s="17"/>
      <c r="AZ962" s="17">
        <v>0.24234873805225901</v>
      </c>
      <c r="BA962" s="17">
        <v>0.201698653473245</v>
      </c>
      <c r="BB962" s="17">
        <v>0.26846283809874899</v>
      </c>
      <c r="BC962" s="17">
        <v>0.137704478789204</v>
      </c>
      <c r="BD962" s="17">
        <v>0.20006979667935301</v>
      </c>
      <c r="BE962" s="17"/>
      <c r="BF962" s="17">
        <v>0.24888459212560099</v>
      </c>
      <c r="BG962" s="17">
        <v>0.18796103112607801</v>
      </c>
      <c r="BH962" s="17">
        <v>0.240082397898149</v>
      </c>
      <c r="BI962" s="17">
        <v>0.21129094119393099</v>
      </c>
      <c r="BJ962" s="17"/>
      <c r="BK962" s="17">
        <v>0.28427267631327902</v>
      </c>
      <c r="BL962" s="17">
        <v>0.21933377419955599</v>
      </c>
      <c r="BM962" s="17">
        <v>0.205513649193096</v>
      </c>
      <c r="BN962" s="17">
        <v>0.187793141059964</v>
      </c>
      <c r="BO962" s="17">
        <v>0.289858959956524</v>
      </c>
      <c r="BP962" s="17"/>
      <c r="BQ962" s="17">
        <v>0.219383904591086</v>
      </c>
      <c r="BR962" s="17">
        <v>0.19735616313037499</v>
      </c>
      <c r="BS962" s="17"/>
      <c r="BT962" s="17">
        <v>0.17165157306687101</v>
      </c>
      <c r="BU962" s="17">
        <v>0.21153689158373201</v>
      </c>
      <c r="BV962" s="17">
        <v>0.188791944876119</v>
      </c>
      <c r="BW962" s="17">
        <v>0.29200717839538698</v>
      </c>
      <c r="BX962" s="17">
        <v>0.258231932229192</v>
      </c>
      <c r="BY962" s="17">
        <v>0.18791678054655001</v>
      </c>
    </row>
    <row r="963" spans="2:77" x14ac:dyDescent="0.35">
      <c r="B963" t="s">
        <v>440</v>
      </c>
      <c r="C963" s="17">
        <v>0.33351380521264501</v>
      </c>
      <c r="D963" s="17">
        <v>0.32463492515450798</v>
      </c>
      <c r="E963" s="17">
        <v>0.33972342159977997</v>
      </c>
      <c r="F963" s="17"/>
      <c r="G963" s="17">
        <v>0.34832252626931198</v>
      </c>
      <c r="H963" s="17">
        <v>0.37507469634740598</v>
      </c>
      <c r="I963" s="17">
        <v>0.35009791547921498</v>
      </c>
      <c r="J963" s="17">
        <v>0.29443997407191003</v>
      </c>
      <c r="K963" s="17">
        <v>0.30007319199021998</v>
      </c>
      <c r="L963" s="17">
        <v>0.33068897478607701</v>
      </c>
      <c r="M963" s="17"/>
      <c r="N963" s="17">
        <v>0.34517306710132201</v>
      </c>
      <c r="O963" s="17">
        <v>0.34565367764914801</v>
      </c>
      <c r="P963" s="17">
        <v>0.32596638788516702</v>
      </c>
      <c r="Q963" s="17">
        <v>0.31464600484404098</v>
      </c>
      <c r="R963" s="17"/>
      <c r="S963" s="17">
        <v>0.31712738984153999</v>
      </c>
      <c r="T963" s="17">
        <v>0.32822790686095599</v>
      </c>
      <c r="U963" s="17">
        <v>0.31721167548351598</v>
      </c>
      <c r="V963" s="17">
        <v>0.32842395268550301</v>
      </c>
      <c r="W963" s="17">
        <v>0.35247670428317901</v>
      </c>
      <c r="X963" s="17">
        <v>0.32762482112691299</v>
      </c>
      <c r="Y963" s="17">
        <v>0.35536192873460398</v>
      </c>
      <c r="Z963" s="17">
        <v>0.31876397245578397</v>
      </c>
      <c r="AA963" s="17">
        <v>0.33859686136022998</v>
      </c>
      <c r="AB963" s="17">
        <v>0.347445351870389</v>
      </c>
      <c r="AC963" s="17">
        <v>0.37939676113461401</v>
      </c>
      <c r="AD963" s="17">
        <v>0.289456958656304</v>
      </c>
      <c r="AE963" s="17"/>
      <c r="AF963" s="17">
        <v>0.30504914420543</v>
      </c>
      <c r="AG963" s="17">
        <v>0.36169981247390998</v>
      </c>
      <c r="AH963" s="17">
        <v>0.32126628963218401</v>
      </c>
      <c r="AI963" s="17"/>
      <c r="AJ963" s="17">
        <v>0.29550064385743902</v>
      </c>
      <c r="AK963" s="17">
        <v>0.399847235157331</v>
      </c>
      <c r="AL963" s="17">
        <v>0.379716037058073</v>
      </c>
      <c r="AM963" s="17">
        <v>0.25082710656257101</v>
      </c>
      <c r="AN963" s="17">
        <v>0.28086828146489701</v>
      </c>
      <c r="AO963" s="17"/>
      <c r="AP963" s="17">
        <v>0.30143509623947001</v>
      </c>
      <c r="AQ963" s="17">
        <v>0.38530792482711901</v>
      </c>
      <c r="AR963" s="17">
        <v>0.41051099976391098</v>
      </c>
      <c r="AS963" s="17"/>
      <c r="AT963" s="17">
        <v>0.33367856584779498</v>
      </c>
      <c r="AU963" s="17">
        <v>0.32944027800933701</v>
      </c>
      <c r="AV963" s="17">
        <v>0.340771116899246</v>
      </c>
      <c r="AW963" s="17">
        <v>0.35604794436520198</v>
      </c>
      <c r="AX963" s="17">
        <v>0.24383217872085</v>
      </c>
      <c r="AY963" s="17"/>
      <c r="AZ963" s="17">
        <v>0.33586310506808997</v>
      </c>
      <c r="BA963" s="17">
        <v>0.33863747144155698</v>
      </c>
      <c r="BB963" s="17">
        <v>0.28788639900666102</v>
      </c>
      <c r="BC963" s="17">
        <v>0.34149334314618202</v>
      </c>
      <c r="BD963" s="17">
        <v>0.32097138567183597</v>
      </c>
      <c r="BE963" s="17"/>
      <c r="BF963" s="17">
        <v>0.29351767953638702</v>
      </c>
      <c r="BG963" s="17">
        <v>0.34062362024196702</v>
      </c>
      <c r="BH963" s="17">
        <v>0.341678618880361</v>
      </c>
      <c r="BI963" s="17">
        <v>0.35416040942801902</v>
      </c>
      <c r="BJ963" s="17"/>
      <c r="BK963" s="17">
        <v>0.213515983627904</v>
      </c>
      <c r="BL963" s="17">
        <v>0.35008623170636199</v>
      </c>
      <c r="BM963" s="17">
        <v>0.33495149999568402</v>
      </c>
      <c r="BN963" s="17">
        <v>0.34578142175258197</v>
      </c>
      <c r="BO963" s="17">
        <v>0.28276694886407</v>
      </c>
      <c r="BP963" s="17"/>
      <c r="BQ963" s="17">
        <v>0.33451878562292803</v>
      </c>
      <c r="BR963" s="17">
        <v>0.33215264059990202</v>
      </c>
      <c r="BS963" s="17"/>
      <c r="BT963" s="17">
        <v>0.30259801503656097</v>
      </c>
      <c r="BU963" s="17">
        <v>0.38102446281185198</v>
      </c>
      <c r="BV963" s="17">
        <v>0.32511201826865299</v>
      </c>
      <c r="BW963" s="17">
        <v>0.34447680384283902</v>
      </c>
      <c r="BX963" s="17">
        <v>0.33670637581471302</v>
      </c>
      <c r="BY963" s="17">
        <v>0.29632520897882098</v>
      </c>
    </row>
    <row r="964" spans="2:77" x14ac:dyDescent="0.35">
      <c r="B964" t="s">
        <v>441</v>
      </c>
      <c r="C964" s="17">
        <v>0.20362504002402401</v>
      </c>
      <c r="D964" s="17">
        <v>0.203778566266376</v>
      </c>
      <c r="E964" s="17">
        <v>0.20478476674223201</v>
      </c>
      <c r="F964" s="17"/>
      <c r="G964" s="17">
        <v>0.19799083257438299</v>
      </c>
      <c r="H964" s="17">
        <v>0.174499986102928</v>
      </c>
      <c r="I964" s="17">
        <v>0.198244118801881</v>
      </c>
      <c r="J964" s="17">
        <v>0.207126229833477</v>
      </c>
      <c r="K964" s="17">
        <v>0.202772505888729</v>
      </c>
      <c r="L964" s="17">
        <v>0.23305327074196799</v>
      </c>
      <c r="M964" s="17"/>
      <c r="N964" s="17">
        <v>0.21602532508833799</v>
      </c>
      <c r="O964" s="17">
        <v>0.211212734085238</v>
      </c>
      <c r="P964" s="17">
        <v>0.21465198686113801</v>
      </c>
      <c r="Q964" s="17">
        <v>0.17211706106108299</v>
      </c>
      <c r="R964" s="17"/>
      <c r="S964" s="17">
        <v>0.17132415228065101</v>
      </c>
      <c r="T964" s="17">
        <v>0.20804124842100699</v>
      </c>
      <c r="U964" s="17">
        <v>0.22336481549777901</v>
      </c>
      <c r="V964" s="17">
        <v>0.24171088841787</v>
      </c>
      <c r="W964" s="17">
        <v>0.24479202402233199</v>
      </c>
      <c r="X964" s="17">
        <v>0.19877872552397</v>
      </c>
      <c r="Y964" s="17">
        <v>0.20937546614327701</v>
      </c>
      <c r="Z964" s="17">
        <v>0.235094058759102</v>
      </c>
      <c r="AA964" s="17">
        <v>0.18619814836710399</v>
      </c>
      <c r="AB964" s="17">
        <v>0.16826558381475301</v>
      </c>
      <c r="AC964" s="17">
        <v>0.183533687514946</v>
      </c>
      <c r="AD964" s="17">
        <v>0.23281790352662901</v>
      </c>
      <c r="AE964" s="17"/>
      <c r="AF964" s="17">
        <v>0.21813923940778701</v>
      </c>
      <c r="AG964" s="17">
        <v>0.193830122339054</v>
      </c>
      <c r="AH964" s="17">
        <v>0.19504620491729699</v>
      </c>
      <c r="AI964" s="17"/>
      <c r="AJ964" s="17">
        <v>0.220745848838652</v>
      </c>
      <c r="AK964" s="17">
        <v>0.18797522229263899</v>
      </c>
      <c r="AL964" s="17">
        <v>0.20637323199527499</v>
      </c>
      <c r="AM964" s="17">
        <v>0.18234815270736099</v>
      </c>
      <c r="AN964" s="17">
        <v>0.19865011626690199</v>
      </c>
      <c r="AO964" s="17"/>
      <c r="AP964" s="17">
        <v>0.22183592341529601</v>
      </c>
      <c r="AQ964" s="17">
        <v>0.199021402108843</v>
      </c>
      <c r="AR964" s="17">
        <v>0.18259863287295899</v>
      </c>
      <c r="AS964" s="17"/>
      <c r="AT964" s="17">
        <v>0.195256154443919</v>
      </c>
      <c r="AU964" s="17">
        <v>0.206607358705796</v>
      </c>
      <c r="AV964" s="17">
        <v>0.20423308875340099</v>
      </c>
      <c r="AW964" s="17">
        <v>0.19242867816767001</v>
      </c>
      <c r="AX964" s="17">
        <v>0.31113346029938999</v>
      </c>
      <c r="AY964" s="17"/>
      <c r="AZ964" s="17">
        <v>0.190487010316957</v>
      </c>
      <c r="BA964" s="17">
        <v>0.21184877224749499</v>
      </c>
      <c r="BB964" s="17">
        <v>0.18031447015928501</v>
      </c>
      <c r="BC964" s="17">
        <v>0.23399542547230301</v>
      </c>
      <c r="BD964" s="17">
        <v>0.19988841706921101</v>
      </c>
      <c r="BE964" s="17"/>
      <c r="BF964" s="17">
        <v>0.211499239438174</v>
      </c>
      <c r="BG964" s="17">
        <v>0.21751391398928199</v>
      </c>
      <c r="BH964" s="17">
        <v>0.18648755237905901</v>
      </c>
      <c r="BI964" s="17">
        <v>0.18731859728484701</v>
      </c>
      <c r="BJ964" s="17"/>
      <c r="BK964" s="17">
        <v>0.17012152496039501</v>
      </c>
      <c r="BL964" s="17">
        <v>0.181693380342691</v>
      </c>
      <c r="BM964" s="17">
        <v>0.206973495762133</v>
      </c>
      <c r="BN964" s="17">
        <v>0.21660765951625</v>
      </c>
      <c r="BO964" s="17">
        <v>0.18531690851516</v>
      </c>
      <c r="BP964" s="17"/>
      <c r="BQ964" s="17">
        <v>0.198399997272907</v>
      </c>
      <c r="BR964" s="17">
        <v>0.21070193746412699</v>
      </c>
      <c r="BS964" s="17"/>
      <c r="BT964" s="17">
        <v>0.22113037863042301</v>
      </c>
      <c r="BU964" s="17">
        <v>0.19140031697988699</v>
      </c>
      <c r="BV964" s="17">
        <v>0.19917500060932999</v>
      </c>
      <c r="BW964" s="17">
        <v>0.18718680748000599</v>
      </c>
      <c r="BX964" s="17">
        <v>0.19704957948985199</v>
      </c>
      <c r="BY964" s="17">
        <v>0.22175067162242801</v>
      </c>
    </row>
    <row r="965" spans="2:77" x14ac:dyDescent="0.35">
      <c r="B965" t="s">
        <v>442</v>
      </c>
      <c r="C965" s="17">
        <v>0.101378807904317</v>
      </c>
      <c r="D965" s="17">
        <v>0.12564629290652199</v>
      </c>
      <c r="E965" s="17">
        <v>7.8312654578554103E-2</v>
      </c>
      <c r="F965" s="17"/>
      <c r="G965" s="17">
        <v>5.1835164106857401E-2</v>
      </c>
      <c r="H965" s="17">
        <v>5.6759913909527698E-2</v>
      </c>
      <c r="I965" s="17">
        <v>6.11873229998392E-2</v>
      </c>
      <c r="J965" s="17">
        <v>0.115383324658071</v>
      </c>
      <c r="K965" s="17">
        <v>0.163611102038631</v>
      </c>
      <c r="L965" s="17">
        <v>0.15009870251454699</v>
      </c>
      <c r="M965" s="17"/>
      <c r="N965" s="17">
        <v>0.111820050253866</v>
      </c>
      <c r="O965" s="17">
        <v>9.9950634475418201E-2</v>
      </c>
      <c r="P965" s="17">
        <v>0.10684225203685301</v>
      </c>
      <c r="Q965" s="17">
        <v>8.5375733075649496E-2</v>
      </c>
      <c r="R965" s="17"/>
      <c r="S965" s="17">
        <v>9.4006757041140004E-2</v>
      </c>
      <c r="T965" s="17">
        <v>0.122073246427485</v>
      </c>
      <c r="U965" s="17">
        <v>9.6971441390080598E-2</v>
      </c>
      <c r="V965" s="17">
        <v>0.13446500200410899</v>
      </c>
      <c r="W965" s="17">
        <v>9.6841011967244497E-2</v>
      </c>
      <c r="X965" s="17">
        <v>0.12838768293303399</v>
      </c>
      <c r="Y965" s="17">
        <v>8.5853913095438397E-2</v>
      </c>
      <c r="Z965" s="17">
        <v>6.0339002738807802E-2</v>
      </c>
      <c r="AA965" s="17">
        <v>8.4069794634407793E-2</v>
      </c>
      <c r="AB965" s="17">
        <v>8.3339336626677293E-2</v>
      </c>
      <c r="AC965" s="17">
        <v>0.12241397178892501</v>
      </c>
      <c r="AD965" s="17">
        <v>6.6696744058010501E-2</v>
      </c>
      <c r="AE965" s="17"/>
      <c r="AF965" s="17">
        <v>0.15209319783634101</v>
      </c>
      <c r="AG965" s="17">
        <v>7.8391866591859705E-2</v>
      </c>
      <c r="AH965" s="17">
        <v>6.1084819346744403E-2</v>
      </c>
      <c r="AI965" s="17"/>
      <c r="AJ965" s="17">
        <v>0.180498937173</v>
      </c>
      <c r="AK965" s="17">
        <v>4.6024792499933603E-2</v>
      </c>
      <c r="AL965" s="17">
        <v>8.9810843701504398E-2</v>
      </c>
      <c r="AM965" s="17">
        <v>0.23259141332337199</v>
      </c>
      <c r="AN965" s="17">
        <v>6.7742500019714297E-2</v>
      </c>
      <c r="AO965" s="17"/>
      <c r="AP965" s="17">
        <v>0.17083185700768699</v>
      </c>
      <c r="AQ965" s="17">
        <v>4.2360721323553702E-2</v>
      </c>
      <c r="AR965" s="17">
        <v>0.10086783984046099</v>
      </c>
      <c r="AS965" s="17"/>
      <c r="AT965" s="17">
        <v>9.6326639729050603E-2</v>
      </c>
      <c r="AU965" s="17">
        <v>0.106002105175196</v>
      </c>
      <c r="AV965" s="17">
        <v>0.100632123815092</v>
      </c>
      <c r="AW965" s="17">
        <v>8.0784048723159793E-2</v>
      </c>
      <c r="AX965" s="17">
        <v>3.9654210038949297E-2</v>
      </c>
      <c r="AY965" s="17"/>
      <c r="AZ965" s="17">
        <v>9.4648142190494403E-2</v>
      </c>
      <c r="BA965" s="17">
        <v>7.1615138112308102E-2</v>
      </c>
      <c r="BB965" s="17">
        <v>6.5905218205370902E-2</v>
      </c>
      <c r="BC965" s="17">
        <v>0.156996067358774</v>
      </c>
      <c r="BD965" s="17">
        <v>8.5852009345192506E-2</v>
      </c>
      <c r="BE965" s="17"/>
      <c r="BF965" s="17">
        <v>7.6820201467066904E-2</v>
      </c>
      <c r="BG965" s="17">
        <v>0.10137828864466</v>
      </c>
      <c r="BH965" s="17">
        <v>9.7354717149464601E-2</v>
      </c>
      <c r="BI965" s="17">
        <v>0.12961641962387099</v>
      </c>
      <c r="BJ965" s="17"/>
      <c r="BK965" s="17">
        <v>9.85270907600376E-2</v>
      </c>
      <c r="BL965" s="17">
        <v>8.2916789479898001E-2</v>
      </c>
      <c r="BM965" s="17">
        <v>8.9847397855167002E-2</v>
      </c>
      <c r="BN965" s="17">
        <v>0.117493234872505</v>
      </c>
      <c r="BO965" s="17">
        <v>0.12276231544817399</v>
      </c>
      <c r="BP965" s="17"/>
      <c r="BQ965" s="17">
        <v>0.10608239218024899</v>
      </c>
      <c r="BR965" s="17">
        <v>9.5008183756881401E-2</v>
      </c>
      <c r="BS965" s="17"/>
      <c r="BT965" s="17">
        <v>0.158998744551482</v>
      </c>
      <c r="BU965" s="17">
        <v>7.7557362249168205E-2</v>
      </c>
      <c r="BV965" s="17">
        <v>6.5129397028308902E-2</v>
      </c>
      <c r="BW965" s="17">
        <v>5.0824898760998501E-2</v>
      </c>
      <c r="BX965" s="17">
        <v>6.1866904560161598E-2</v>
      </c>
      <c r="BY965" s="17">
        <v>6.0951278943127601E-2</v>
      </c>
    </row>
    <row r="966" spans="2:77" x14ac:dyDescent="0.35">
      <c r="B966" t="s">
        <v>92</v>
      </c>
      <c r="C966" s="17">
        <v>0.15145435597371201</v>
      </c>
      <c r="D966" s="17">
        <v>0.114594726851765</v>
      </c>
      <c r="E966" s="17">
        <v>0.18845396245403101</v>
      </c>
      <c r="F966" s="17"/>
      <c r="G966" s="17">
        <v>0.15169596763448701</v>
      </c>
      <c r="H966" s="17">
        <v>0.148843289239802</v>
      </c>
      <c r="I966" s="17">
        <v>0.141935068453687</v>
      </c>
      <c r="J966" s="17">
        <v>0.18826541307865299</v>
      </c>
      <c r="K966" s="17">
        <v>0.13673822328737001</v>
      </c>
      <c r="L966" s="17">
        <v>0.14100350950476601</v>
      </c>
      <c r="M966" s="17"/>
      <c r="N966" s="17">
        <v>0.11296680035382201</v>
      </c>
      <c r="O966" s="17">
        <v>0.15687314685235099</v>
      </c>
      <c r="P966" s="17">
        <v>0.142649068034194</v>
      </c>
      <c r="Q966" s="17">
        <v>0.195448543097161</v>
      </c>
      <c r="R966" s="17"/>
      <c r="S966" s="17">
        <v>0.15880566129040499</v>
      </c>
      <c r="T966" s="17">
        <v>0.15264639760014001</v>
      </c>
      <c r="U966" s="17">
        <v>0.17734734287658099</v>
      </c>
      <c r="V966" s="17">
        <v>0.15984434484655599</v>
      </c>
      <c r="W966" s="17">
        <v>0.125646295307518</v>
      </c>
      <c r="X966" s="17">
        <v>0.154649316291434</v>
      </c>
      <c r="Y966" s="17">
        <v>0.15669750038011401</v>
      </c>
      <c r="Z966" s="17">
        <v>0.17443086849803399</v>
      </c>
      <c r="AA966" s="17">
        <v>0.129356293552293</v>
      </c>
      <c r="AB966" s="17">
        <v>0.13342288045605699</v>
      </c>
      <c r="AC966" s="17">
        <v>0.15307133937287701</v>
      </c>
      <c r="AD966" s="17">
        <v>0.15633202408337399</v>
      </c>
      <c r="AE966" s="17"/>
      <c r="AF966" s="17">
        <v>0.14593340042618</v>
      </c>
      <c r="AG966" s="17">
        <v>0.123777266388381</v>
      </c>
      <c r="AH966" s="17">
        <v>0.24038304614212</v>
      </c>
      <c r="AI966" s="17"/>
      <c r="AJ966" s="17">
        <v>0.16074096694912399</v>
      </c>
      <c r="AK966" s="17">
        <v>8.0001483521495706E-2</v>
      </c>
      <c r="AL966" s="17">
        <v>0.10340153883471701</v>
      </c>
      <c r="AM966" s="17">
        <v>0.14367520935978401</v>
      </c>
      <c r="AN966" s="17">
        <v>0.28299359806353702</v>
      </c>
      <c r="AO966" s="17"/>
      <c r="AP966" s="17">
        <v>0.162034120745886</v>
      </c>
      <c r="AQ966" s="17">
        <v>8.0280177324927302E-2</v>
      </c>
      <c r="AR966" s="17">
        <v>9.4297971521834806E-2</v>
      </c>
      <c r="AS966" s="17"/>
      <c r="AT966" s="17">
        <v>0.16214415429708801</v>
      </c>
      <c r="AU966" s="17">
        <v>0.16137215169327901</v>
      </c>
      <c r="AV966" s="17">
        <v>0.14872628428930201</v>
      </c>
      <c r="AW966" s="17">
        <v>0.113463435640677</v>
      </c>
      <c r="AX966" s="17">
        <v>6.77054781114554E-2</v>
      </c>
      <c r="AY966" s="17"/>
      <c r="AZ966" s="17">
        <v>0.13665300437219999</v>
      </c>
      <c r="BA966" s="17">
        <v>0.17619996472539501</v>
      </c>
      <c r="BB966" s="17">
        <v>0.197431074529934</v>
      </c>
      <c r="BC966" s="17">
        <v>0.129810685233537</v>
      </c>
      <c r="BD966" s="17">
        <v>0.19321839123440701</v>
      </c>
      <c r="BE966" s="17"/>
      <c r="BF966" s="17">
        <v>0.16927828743277101</v>
      </c>
      <c r="BG966" s="17">
        <v>0.152523145998013</v>
      </c>
      <c r="BH966" s="17">
        <v>0.13439671369296599</v>
      </c>
      <c r="BI966" s="17">
        <v>0.117613632469332</v>
      </c>
      <c r="BJ966" s="17"/>
      <c r="BK966" s="17">
        <v>0.23356272433838501</v>
      </c>
      <c r="BL966" s="17">
        <v>0.16596982427149301</v>
      </c>
      <c r="BM966" s="17">
        <v>0.16271395719392001</v>
      </c>
      <c r="BN966" s="17">
        <v>0.13232454279870001</v>
      </c>
      <c r="BO966" s="17">
        <v>0.11929486721607301</v>
      </c>
      <c r="BP966" s="17"/>
      <c r="BQ966" s="17">
        <v>0.14161492033282999</v>
      </c>
      <c r="BR966" s="17">
        <v>0.164781075048715</v>
      </c>
      <c r="BS966" s="17"/>
      <c r="BT966" s="17">
        <v>0.14562128871466301</v>
      </c>
      <c r="BU966" s="17">
        <v>0.138480966375361</v>
      </c>
      <c r="BV966" s="17">
        <v>0.22179163921758799</v>
      </c>
      <c r="BW966" s="17">
        <v>0.12550431152076799</v>
      </c>
      <c r="BX966" s="17">
        <v>0.14614520790608099</v>
      </c>
      <c r="BY966" s="17">
        <v>0.23305605990907299</v>
      </c>
    </row>
    <row r="967" spans="2:77" x14ac:dyDescent="0.35">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row>
    <row r="968" spans="2:77" x14ac:dyDescent="0.35">
      <c r="B968" s="6" t="s">
        <v>446</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row>
    <row r="969" spans="2:77" x14ac:dyDescent="0.35">
      <c r="B969" s="24" t="s">
        <v>94</v>
      </c>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row>
    <row r="970" spans="2:77" x14ac:dyDescent="0.35">
      <c r="B970" t="s">
        <v>439</v>
      </c>
      <c r="C970" s="17">
        <v>0.29186192097428598</v>
      </c>
      <c r="D970" s="17">
        <v>0.29312601033861502</v>
      </c>
      <c r="E970" s="17">
        <v>0.28906570311613999</v>
      </c>
      <c r="F970" s="17"/>
      <c r="G970" s="17">
        <v>0.22588273511154899</v>
      </c>
      <c r="H970" s="17">
        <v>0.310783700557625</v>
      </c>
      <c r="I970" s="17">
        <v>0.29976511605659301</v>
      </c>
      <c r="J970" s="17">
        <v>0.31554566603336098</v>
      </c>
      <c r="K970" s="17">
        <v>0.33653686881468903</v>
      </c>
      <c r="L970" s="17">
        <v>0.2649429558286</v>
      </c>
      <c r="M970" s="17"/>
      <c r="N970" s="17">
        <v>0.23675392553980301</v>
      </c>
      <c r="O970" s="17">
        <v>0.29077226854964999</v>
      </c>
      <c r="P970" s="17">
        <v>0.31476082372886099</v>
      </c>
      <c r="Q970" s="17">
        <v>0.33466054399386702</v>
      </c>
      <c r="R970" s="17"/>
      <c r="S970" s="17">
        <v>0.30535274516719402</v>
      </c>
      <c r="T970" s="17">
        <v>0.25453800812952199</v>
      </c>
      <c r="U970" s="17">
        <v>0.25397885626233502</v>
      </c>
      <c r="V970" s="17">
        <v>0.21767653280958801</v>
      </c>
      <c r="W970" s="17">
        <v>0.24745883536251301</v>
      </c>
      <c r="X970" s="17">
        <v>0.24493207503226699</v>
      </c>
      <c r="Y970" s="17">
        <v>0.32430084644975599</v>
      </c>
      <c r="Z970" s="17">
        <v>0.31391072234480699</v>
      </c>
      <c r="AA970" s="17">
        <v>0.34300846739139801</v>
      </c>
      <c r="AB970" s="17">
        <v>0.372956877832605</v>
      </c>
      <c r="AC970" s="17">
        <v>0.34077613660940997</v>
      </c>
      <c r="AD970" s="17">
        <v>0.33088677672151801</v>
      </c>
      <c r="AE970" s="17"/>
      <c r="AF970" s="17">
        <v>0.28817600693183598</v>
      </c>
      <c r="AG970" s="17">
        <v>0.33318387164715602</v>
      </c>
      <c r="AH970" s="17">
        <v>0.24461868831547801</v>
      </c>
      <c r="AI970" s="17"/>
      <c r="AJ970" s="17">
        <v>0.23408045299524399</v>
      </c>
      <c r="AK970" s="17">
        <v>0.40628440190183801</v>
      </c>
      <c r="AL970" s="17">
        <v>0.25298266987120199</v>
      </c>
      <c r="AM970" s="17">
        <v>0.25845205212507699</v>
      </c>
      <c r="AN970" s="17">
        <v>0.207786394950256</v>
      </c>
      <c r="AO970" s="17"/>
      <c r="AP970" s="17">
        <v>0.187263018109876</v>
      </c>
      <c r="AQ970" s="17">
        <v>0.383478854489673</v>
      </c>
      <c r="AR970" s="17">
        <v>0.279547631737743</v>
      </c>
      <c r="AS970" s="17"/>
      <c r="AT970" s="17">
        <v>0.34944570262882502</v>
      </c>
      <c r="AU970" s="17">
        <v>0.286154554234679</v>
      </c>
      <c r="AV970" s="17">
        <v>0.27327308806633999</v>
      </c>
      <c r="AW970" s="17">
        <v>0.24835009690670701</v>
      </c>
      <c r="AX970" s="17">
        <v>0.31107125567327099</v>
      </c>
      <c r="AY970" s="17"/>
      <c r="AZ970" s="17">
        <v>0.31704139078367599</v>
      </c>
      <c r="BA970" s="17">
        <v>0.279086707325235</v>
      </c>
      <c r="BB970" s="17">
        <v>0.18740391358592601</v>
      </c>
      <c r="BC970" s="17">
        <v>0.24612260700006</v>
      </c>
      <c r="BD970" s="17">
        <v>0.330225762935619</v>
      </c>
      <c r="BE970" s="17"/>
      <c r="BF970" s="17">
        <v>0.35373656107949902</v>
      </c>
      <c r="BG970" s="17">
        <v>0.28287699562094798</v>
      </c>
      <c r="BH970" s="17">
        <v>0.29669273852626399</v>
      </c>
      <c r="BI970" s="17">
        <v>0.26561719668988698</v>
      </c>
      <c r="BJ970" s="17"/>
      <c r="BK970" s="17">
        <v>0.41415106217859499</v>
      </c>
      <c r="BL970" s="17">
        <v>0.35947666214837898</v>
      </c>
      <c r="BM970" s="17">
        <v>0.28281969905745202</v>
      </c>
      <c r="BN970" s="17">
        <v>0.253950236710418</v>
      </c>
      <c r="BO970" s="17">
        <v>0.32255807277728898</v>
      </c>
      <c r="BP970" s="17"/>
      <c r="BQ970" s="17">
        <v>0.311197478163383</v>
      </c>
      <c r="BR970" s="17">
        <v>0.26567347397157898</v>
      </c>
      <c r="BS970" s="17"/>
      <c r="BT970" s="17">
        <v>0.27019164182056099</v>
      </c>
      <c r="BU970" s="17">
        <v>0.269147527642706</v>
      </c>
      <c r="BV970" s="17">
        <v>0.355189267458354</v>
      </c>
      <c r="BW970" s="17">
        <v>0.39982689816633599</v>
      </c>
      <c r="BX970" s="17">
        <v>0.30985674435809701</v>
      </c>
      <c r="BY970" s="17">
        <v>0.19444725394508</v>
      </c>
    </row>
    <row r="971" spans="2:77" x14ac:dyDescent="0.35">
      <c r="B971" t="s">
        <v>440</v>
      </c>
      <c r="C971" s="17">
        <v>0.26986256880142601</v>
      </c>
      <c r="D971" s="17">
        <v>0.25960432812126299</v>
      </c>
      <c r="E971" s="17">
        <v>0.28013450990611499</v>
      </c>
      <c r="F971" s="17"/>
      <c r="G971" s="17">
        <v>0.26353385827724901</v>
      </c>
      <c r="H971" s="17">
        <v>0.289802003706295</v>
      </c>
      <c r="I971" s="17">
        <v>0.31772676648369602</v>
      </c>
      <c r="J971" s="17">
        <v>0.25961961745705298</v>
      </c>
      <c r="K971" s="17">
        <v>0.23441937246587</v>
      </c>
      <c r="L971" s="17">
        <v>0.25116667880024601</v>
      </c>
      <c r="M971" s="17"/>
      <c r="N971" s="17">
        <v>0.288745063020455</v>
      </c>
      <c r="O971" s="17">
        <v>0.281109020630397</v>
      </c>
      <c r="P971" s="17">
        <v>0.25820593262314301</v>
      </c>
      <c r="Q971" s="17">
        <v>0.24641028447223901</v>
      </c>
      <c r="R971" s="17"/>
      <c r="S971" s="17">
        <v>0.291507713094041</v>
      </c>
      <c r="T971" s="17">
        <v>0.259754617871648</v>
      </c>
      <c r="U971" s="17">
        <v>0.27546830408019102</v>
      </c>
      <c r="V971" s="17">
        <v>0.26254070944209801</v>
      </c>
      <c r="W971" s="17">
        <v>0.30690970412487401</v>
      </c>
      <c r="X971" s="17">
        <v>0.27146105018611899</v>
      </c>
      <c r="Y971" s="17">
        <v>0.272064666048145</v>
      </c>
      <c r="Z971" s="17">
        <v>0.28845149045674401</v>
      </c>
      <c r="AA971" s="17">
        <v>0.27006687390415801</v>
      </c>
      <c r="AB971" s="17">
        <v>0.224753830193342</v>
      </c>
      <c r="AC971" s="17">
        <v>0.245785796875264</v>
      </c>
      <c r="AD971" s="17">
        <v>0.272423721271976</v>
      </c>
      <c r="AE971" s="17"/>
      <c r="AF971" s="17">
        <v>0.25001721289238199</v>
      </c>
      <c r="AG971" s="17">
        <v>0.285340264589729</v>
      </c>
      <c r="AH971" s="17">
        <v>0.278494126690286</v>
      </c>
      <c r="AI971" s="17"/>
      <c r="AJ971" s="17">
        <v>0.23015383703804099</v>
      </c>
      <c r="AK971" s="17">
        <v>0.31431610711311198</v>
      </c>
      <c r="AL971" s="17">
        <v>0.31875053500364497</v>
      </c>
      <c r="AM971" s="17">
        <v>0.13838365432736699</v>
      </c>
      <c r="AN971" s="17">
        <v>0.26164286243191198</v>
      </c>
      <c r="AO971" s="17"/>
      <c r="AP971" s="17">
        <v>0.24363365456225</v>
      </c>
      <c r="AQ971" s="17">
        <v>0.31464453454381502</v>
      </c>
      <c r="AR971" s="17">
        <v>0.29776375701510399</v>
      </c>
      <c r="AS971" s="17"/>
      <c r="AT971" s="17">
        <v>0.25908668077004099</v>
      </c>
      <c r="AU971" s="17">
        <v>0.25974316479840098</v>
      </c>
      <c r="AV971" s="17">
        <v>0.28614323129884101</v>
      </c>
      <c r="AW971" s="17">
        <v>0.28819705413837399</v>
      </c>
      <c r="AX971" s="17">
        <v>0.34158724870095403</v>
      </c>
      <c r="AY971" s="17"/>
      <c r="AZ971" s="17">
        <v>0.27942121715201501</v>
      </c>
      <c r="BA971" s="17">
        <v>0.273062192579759</v>
      </c>
      <c r="BB971" s="17">
        <v>0.19368639656665099</v>
      </c>
      <c r="BC971" s="17">
        <v>0.26247305888984901</v>
      </c>
      <c r="BD971" s="17">
        <v>0.26955809889292598</v>
      </c>
      <c r="BE971" s="17"/>
      <c r="BF971" s="17">
        <v>0.24274310537509899</v>
      </c>
      <c r="BG971" s="17">
        <v>0.292996909712753</v>
      </c>
      <c r="BH971" s="17">
        <v>0.26745833664614599</v>
      </c>
      <c r="BI971" s="17">
        <v>0.26873911737893902</v>
      </c>
      <c r="BJ971" s="17"/>
      <c r="BK971" s="17">
        <v>0.193234941067047</v>
      </c>
      <c r="BL971" s="17">
        <v>0.26496593480562403</v>
      </c>
      <c r="BM971" s="17">
        <v>0.29071666725831202</v>
      </c>
      <c r="BN971" s="17">
        <v>0.25810653204407102</v>
      </c>
      <c r="BO971" s="17">
        <v>0.26624892872413503</v>
      </c>
      <c r="BP971" s="17"/>
      <c r="BQ971" s="17">
        <v>0.27551464469724501</v>
      </c>
      <c r="BR971" s="17">
        <v>0.26220728953508099</v>
      </c>
      <c r="BS971" s="17"/>
      <c r="BT971" s="17">
        <v>0.24495882421500101</v>
      </c>
      <c r="BU971" s="17">
        <v>0.31681202249121598</v>
      </c>
      <c r="BV971" s="17">
        <v>0.273648803599361</v>
      </c>
      <c r="BW971" s="17">
        <v>0.26588436678861899</v>
      </c>
      <c r="BX971" s="17">
        <v>0.270367438703493</v>
      </c>
      <c r="BY971" s="17">
        <v>0.238076557078963</v>
      </c>
    </row>
    <row r="972" spans="2:77" x14ac:dyDescent="0.35">
      <c r="B972" t="s">
        <v>441</v>
      </c>
      <c r="C972" s="17">
        <v>0.18045459179835199</v>
      </c>
      <c r="D972" s="17">
        <v>0.191723257395045</v>
      </c>
      <c r="E972" s="17">
        <v>0.16947663456179199</v>
      </c>
      <c r="F972" s="17"/>
      <c r="G972" s="17">
        <v>0.209261138675783</v>
      </c>
      <c r="H972" s="17">
        <v>0.17176506830068899</v>
      </c>
      <c r="I972" s="17">
        <v>0.162548591616825</v>
      </c>
      <c r="J972" s="17">
        <v>0.17710062982629199</v>
      </c>
      <c r="K972" s="17">
        <v>0.16466059078091799</v>
      </c>
      <c r="L972" s="17">
        <v>0.19610131203320499</v>
      </c>
      <c r="M972" s="17"/>
      <c r="N972" s="17">
        <v>0.214133338292472</v>
      </c>
      <c r="O972" s="17">
        <v>0.16421398658970501</v>
      </c>
      <c r="P972" s="17">
        <v>0.19064981062772701</v>
      </c>
      <c r="Q972" s="17">
        <v>0.15360214909487599</v>
      </c>
      <c r="R972" s="17"/>
      <c r="S972" s="17">
        <v>0.15025350827210099</v>
      </c>
      <c r="T972" s="17">
        <v>0.19873809200234699</v>
      </c>
      <c r="U972" s="17">
        <v>0.19955906839573401</v>
      </c>
      <c r="V972" s="17">
        <v>0.21486788009576099</v>
      </c>
      <c r="W972" s="17">
        <v>0.16825406825579101</v>
      </c>
      <c r="X972" s="17">
        <v>0.19765066907568801</v>
      </c>
      <c r="Y972" s="17">
        <v>0.15504006378450699</v>
      </c>
      <c r="Z972" s="17">
        <v>0.16580369576238799</v>
      </c>
      <c r="AA972" s="17">
        <v>0.153980950976042</v>
      </c>
      <c r="AB972" s="17">
        <v>0.21909222424713001</v>
      </c>
      <c r="AC972" s="17">
        <v>0.17300849706239901</v>
      </c>
      <c r="AD972" s="17">
        <v>0.14546045751157699</v>
      </c>
      <c r="AE972" s="17"/>
      <c r="AF972" s="17">
        <v>0.17622577292005501</v>
      </c>
      <c r="AG972" s="17">
        <v>0.190901404239016</v>
      </c>
      <c r="AH972" s="17">
        <v>0.14962720043186101</v>
      </c>
      <c r="AI972" s="17"/>
      <c r="AJ972" s="17">
        <v>0.19678646544963499</v>
      </c>
      <c r="AK972" s="17">
        <v>0.16345696237928101</v>
      </c>
      <c r="AL972" s="17">
        <v>0.23827502078131499</v>
      </c>
      <c r="AM972" s="17">
        <v>0.194188262667158</v>
      </c>
      <c r="AN972" s="17">
        <v>0.15668619767104799</v>
      </c>
      <c r="AO972" s="17"/>
      <c r="AP972" s="17">
        <v>0.209025219469538</v>
      </c>
      <c r="AQ972" s="17">
        <v>0.17042983907370299</v>
      </c>
      <c r="AR972" s="17">
        <v>0.22168875198089</v>
      </c>
      <c r="AS972" s="17"/>
      <c r="AT972" s="17">
        <v>0.133460619524469</v>
      </c>
      <c r="AU972" s="17">
        <v>0.19361341854095199</v>
      </c>
      <c r="AV972" s="17">
        <v>0.18331020392297101</v>
      </c>
      <c r="AW972" s="17">
        <v>0.21182169687715299</v>
      </c>
      <c r="AX972" s="17">
        <v>0.198507324858618</v>
      </c>
      <c r="AY972" s="17"/>
      <c r="AZ972" s="17">
        <v>0.174911205094719</v>
      </c>
      <c r="BA972" s="17">
        <v>0.192143643004894</v>
      </c>
      <c r="BB972" s="17">
        <v>0.211612423999783</v>
      </c>
      <c r="BC972" s="17">
        <v>0.20202169205464501</v>
      </c>
      <c r="BD972" s="17">
        <v>0.13836221180383901</v>
      </c>
      <c r="BE972" s="17"/>
      <c r="BF972" s="17">
        <v>0.15299316079868</v>
      </c>
      <c r="BG972" s="17">
        <v>0.183687905353242</v>
      </c>
      <c r="BH972" s="17">
        <v>0.180638629927977</v>
      </c>
      <c r="BI972" s="17">
        <v>0.21137764794862601</v>
      </c>
      <c r="BJ972" s="17"/>
      <c r="BK972" s="17">
        <v>0.156039455169658</v>
      </c>
      <c r="BL972" s="17">
        <v>0.15392100014401899</v>
      </c>
      <c r="BM972" s="17">
        <v>0.172914975505088</v>
      </c>
      <c r="BN972" s="17">
        <v>0.20985788254718801</v>
      </c>
      <c r="BO972" s="17">
        <v>0.142654404323138</v>
      </c>
      <c r="BP972" s="17"/>
      <c r="BQ972" s="17">
        <v>0.17860188415279399</v>
      </c>
      <c r="BR972" s="17">
        <v>0.182963934327904</v>
      </c>
      <c r="BS972" s="17"/>
      <c r="BT972" s="17">
        <v>0.191591697360077</v>
      </c>
      <c r="BU972" s="17">
        <v>0.191523579812335</v>
      </c>
      <c r="BV972" s="17">
        <v>0.119286088704181</v>
      </c>
      <c r="BW972" s="17">
        <v>0.159558427588399</v>
      </c>
      <c r="BX972" s="17">
        <v>0.18260581732568201</v>
      </c>
      <c r="BY972" s="17">
        <v>0.16715582899720199</v>
      </c>
    </row>
    <row r="973" spans="2:77" x14ac:dyDescent="0.35">
      <c r="B973" t="s">
        <v>442</v>
      </c>
      <c r="C973" s="17">
        <v>0.121450101184075</v>
      </c>
      <c r="D973" s="17">
        <v>0.13944323885846199</v>
      </c>
      <c r="E973" s="17">
        <v>0.10464539609453501</v>
      </c>
      <c r="F973" s="17"/>
      <c r="G973" s="17">
        <v>0.13003647002301799</v>
      </c>
      <c r="H973" s="17">
        <v>8.6237921893510094E-2</v>
      </c>
      <c r="I973" s="17">
        <v>9.13843505967913E-2</v>
      </c>
      <c r="J973" s="17">
        <v>0.108646380176402</v>
      </c>
      <c r="K973" s="17">
        <v>0.15784491614611501</v>
      </c>
      <c r="L973" s="17">
        <v>0.15471186528581299</v>
      </c>
      <c r="M973" s="17"/>
      <c r="N973" s="17">
        <v>0.14728396182943501</v>
      </c>
      <c r="O973" s="17">
        <v>0.121204443119109</v>
      </c>
      <c r="P973" s="17">
        <v>0.11038226113619901</v>
      </c>
      <c r="Q973" s="17">
        <v>0.105227091075673</v>
      </c>
      <c r="R973" s="17"/>
      <c r="S973" s="17">
        <v>0.12702716653445201</v>
      </c>
      <c r="T973" s="17">
        <v>0.130065088067637</v>
      </c>
      <c r="U973" s="17">
        <v>0.14312514670674301</v>
      </c>
      <c r="V973" s="17">
        <v>0.15772279738219699</v>
      </c>
      <c r="W973" s="17">
        <v>0.15863741514724899</v>
      </c>
      <c r="X973" s="17">
        <v>0.12865143365481899</v>
      </c>
      <c r="Y973" s="17">
        <v>0.11289736975207799</v>
      </c>
      <c r="Z973" s="17">
        <v>9.1472887619519605E-2</v>
      </c>
      <c r="AA973" s="17">
        <v>0.100876786120562</v>
      </c>
      <c r="AB973" s="17">
        <v>6.5301197547418199E-2</v>
      </c>
      <c r="AC973" s="17">
        <v>0.135064579833721</v>
      </c>
      <c r="AD973" s="17">
        <v>6.6804132705736305E-2</v>
      </c>
      <c r="AE973" s="17"/>
      <c r="AF973" s="17">
        <v>0.153345261841033</v>
      </c>
      <c r="AG973" s="17">
        <v>9.1214705137790494E-2</v>
      </c>
      <c r="AH973" s="17">
        <v>0.11278632370846001</v>
      </c>
      <c r="AI973" s="17"/>
      <c r="AJ973" s="17">
        <v>0.198951930659749</v>
      </c>
      <c r="AK973" s="17">
        <v>4.77249438995824E-2</v>
      </c>
      <c r="AL973" s="17">
        <v>0.102976139945565</v>
      </c>
      <c r="AM973" s="17">
        <v>0.219850734743788</v>
      </c>
      <c r="AN973" s="17">
        <v>0.13141762322893299</v>
      </c>
      <c r="AO973" s="17"/>
      <c r="AP973" s="17">
        <v>0.208695069086202</v>
      </c>
      <c r="AQ973" s="17">
        <v>5.7524815891825697E-2</v>
      </c>
      <c r="AR973" s="17">
        <v>0.122704347488532</v>
      </c>
      <c r="AS973" s="17"/>
      <c r="AT973" s="17">
        <v>0.104552909328676</v>
      </c>
      <c r="AU973" s="17">
        <v>0.118653135597311</v>
      </c>
      <c r="AV973" s="17">
        <v>0.13263891553183799</v>
      </c>
      <c r="AW973" s="17">
        <v>0.14975123780220601</v>
      </c>
      <c r="AX973" s="17">
        <v>9.2408413990509503E-2</v>
      </c>
      <c r="AY973" s="17"/>
      <c r="AZ973" s="17">
        <v>0.11545150759069001</v>
      </c>
      <c r="BA973" s="17">
        <v>0.110747926717505</v>
      </c>
      <c r="BB973" s="17">
        <v>0.147771084331321</v>
      </c>
      <c r="BC973" s="17">
        <v>0.15909759000784199</v>
      </c>
      <c r="BD973" s="17">
        <v>8.9129451951695804E-2</v>
      </c>
      <c r="BE973" s="17"/>
      <c r="BF973" s="17">
        <v>0.11065630589655701</v>
      </c>
      <c r="BG973" s="17">
        <v>0.106733859982272</v>
      </c>
      <c r="BH973" s="17">
        <v>0.135188955725945</v>
      </c>
      <c r="BI973" s="17">
        <v>0.15071906509198699</v>
      </c>
      <c r="BJ973" s="17"/>
      <c r="BK973" s="17">
        <v>0.11494640556932</v>
      </c>
      <c r="BL973" s="17">
        <v>8.7119933602890595E-2</v>
      </c>
      <c r="BM973" s="17">
        <v>0.105150892154703</v>
      </c>
      <c r="BN973" s="17">
        <v>0.14773655284673101</v>
      </c>
      <c r="BO973" s="17">
        <v>0.15351219254305401</v>
      </c>
      <c r="BP973" s="17"/>
      <c r="BQ973" s="17">
        <v>0.111401590293293</v>
      </c>
      <c r="BR973" s="17">
        <v>0.13505999576046299</v>
      </c>
      <c r="BS973" s="17"/>
      <c r="BT973" s="17">
        <v>0.15445102965106899</v>
      </c>
      <c r="BU973" s="17">
        <v>0.107546812050034</v>
      </c>
      <c r="BV973" s="17">
        <v>8.7485364675549501E-2</v>
      </c>
      <c r="BW973" s="17">
        <v>7.7981159050599505E-2</v>
      </c>
      <c r="BX973" s="17">
        <v>0.101511757894843</v>
      </c>
      <c r="BY973" s="17">
        <v>0.147341499872713</v>
      </c>
    </row>
    <row r="974" spans="2:77" x14ac:dyDescent="0.35">
      <c r="B974" t="s">
        <v>92</v>
      </c>
      <c r="C974" s="17">
        <v>0.13637081724186201</v>
      </c>
      <c r="D974" s="17">
        <v>0.116103165286615</v>
      </c>
      <c r="E974" s="17">
        <v>0.156677756321419</v>
      </c>
      <c r="F974" s="17"/>
      <c r="G974" s="17">
        <v>0.17128579791240101</v>
      </c>
      <c r="H974" s="17">
        <v>0.141411305541881</v>
      </c>
      <c r="I974" s="17">
        <v>0.12857517524609499</v>
      </c>
      <c r="J974" s="17">
        <v>0.13908770650689201</v>
      </c>
      <c r="K974" s="17">
        <v>0.106538251792407</v>
      </c>
      <c r="L974" s="17">
        <v>0.133077188052136</v>
      </c>
      <c r="M974" s="17"/>
      <c r="N974" s="17">
        <v>0.113083711317836</v>
      </c>
      <c r="O974" s="17">
        <v>0.142700281111139</v>
      </c>
      <c r="P974" s="17">
        <v>0.12600117188407001</v>
      </c>
      <c r="Q974" s="17">
        <v>0.16009993136334499</v>
      </c>
      <c r="R974" s="17"/>
      <c r="S974" s="17">
        <v>0.12585886693221299</v>
      </c>
      <c r="T974" s="17">
        <v>0.156904193928846</v>
      </c>
      <c r="U974" s="17">
        <v>0.12786862455499701</v>
      </c>
      <c r="V974" s="17">
        <v>0.14719208027035699</v>
      </c>
      <c r="W974" s="17">
        <v>0.118739977109573</v>
      </c>
      <c r="X974" s="17">
        <v>0.15730477205110699</v>
      </c>
      <c r="Y974" s="17">
        <v>0.13569705396551501</v>
      </c>
      <c r="Z974" s="17">
        <v>0.14036120381654099</v>
      </c>
      <c r="AA974" s="17">
        <v>0.13206692160783901</v>
      </c>
      <c r="AB974" s="17">
        <v>0.11789587017950499</v>
      </c>
      <c r="AC974" s="17">
        <v>0.105364989619207</v>
      </c>
      <c r="AD974" s="17">
        <v>0.18442491178919301</v>
      </c>
      <c r="AE974" s="17"/>
      <c r="AF974" s="17">
        <v>0.13223574541469399</v>
      </c>
      <c r="AG974" s="17">
        <v>9.9359754386308397E-2</v>
      </c>
      <c r="AH974" s="17">
        <v>0.21447366085391401</v>
      </c>
      <c r="AI974" s="17"/>
      <c r="AJ974" s="17">
        <v>0.140027313857332</v>
      </c>
      <c r="AK974" s="17">
        <v>6.8217584706186302E-2</v>
      </c>
      <c r="AL974" s="17">
        <v>8.7015634398272604E-2</v>
      </c>
      <c r="AM974" s="17">
        <v>0.18912529613661</v>
      </c>
      <c r="AN974" s="17">
        <v>0.242466921717851</v>
      </c>
      <c r="AO974" s="17"/>
      <c r="AP974" s="17">
        <v>0.15138303877213399</v>
      </c>
      <c r="AQ974" s="17">
        <v>7.3921956000983405E-2</v>
      </c>
      <c r="AR974" s="17">
        <v>7.8295511777731697E-2</v>
      </c>
      <c r="AS974" s="17"/>
      <c r="AT974" s="17">
        <v>0.15345408774798899</v>
      </c>
      <c r="AU974" s="17">
        <v>0.141835726828657</v>
      </c>
      <c r="AV974" s="17">
        <v>0.124634561180011</v>
      </c>
      <c r="AW974" s="17">
        <v>0.10187991427555999</v>
      </c>
      <c r="AX974" s="17">
        <v>5.64257567766469E-2</v>
      </c>
      <c r="AY974" s="17"/>
      <c r="AZ974" s="17">
        <v>0.113174679378899</v>
      </c>
      <c r="BA974" s="17">
        <v>0.144959530372606</v>
      </c>
      <c r="BB974" s="17">
        <v>0.25952618151631901</v>
      </c>
      <c r="BC974" s="17">
        <v>0.13028505204760399</v>
      </c>
      <c r="BD974" s="17">
        <v>0.17272447441592001</v>
      </c>
      <c r="BE974" s="17"/>
      <c r="BF974" s="17">
        <v>0.139870866850166</v>
      </c>
      <c r="BG974" s="17">
        <v>0.13370432933078499</v>
      </c>
      <c r="BH974" s="17">
        <v>0.120021339173668</v>
      </c>
      <c r="BI974" s="17">
        <v>0.103546972890561</v>
      </c>
      <c r="BJ974" s="17"/>
      <c r="BK974" s="17">
        <v>0.12162813601538</v>
      </c>
      <c r="BL974" s="17">
        <v>0.134516469299087</v>
      </c>
      <c r="BM974" s="17">
        <v>0.14839776602444399</v>
      </c>
      <c r="BN974" s="17">
        <v>0.13034879585159201</v>
      </c>
      <c r="BO974" s="17">
        <v>0.11502640163238401</v>
      </c>
      <c r="BP974" s="17"/>
      <c r="BQ974" s="17">
        <v>0.123284402693285</v>
      </c>
      <c r="BR974" s="17">
        <v>0.15409530640497199</v>
      </c>
      <c r="BS974" s="17"/>
      <c r="BT974" s="17">
        <v>0.13880680695329101</v>
      </c>
      <c r="BU974" s="17">
        <v>0.11497005800371</v>
      </c>
      <c r="BV974" s="17">
        <v>0.16439047556255501</v>
      </c>
      <c r="BW974" s="17">
        <v>9.6749148406047203E-2</v>
      </c>
      <c r="BX974" s="17">
        <v>0.13565824171788499</v>
      </c>
      <c r="BY974" s="17">
        <v>0.25297886010604198</v>
      </c>
    </row>
    <row r="975" spans="2:77"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row>
    <row r="976" spans="2:77" x14ac:dyDescent="0.35">
      <c r="B976" s="6" t="s">
        <v>447</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row>
    <row r="977" spans="2:77" x14ac:dyDescent="0.35">
      <c r="B977" s="24" t="s">
        <v>94</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row>
    <row r="978" spans="2:77" x14ac:dyDescent="0.35">
      <c r="B978" t="s">
        <v>439</v>
      </c>
      <c r="C978" s="17">
        <v>0.43412433958318097</v>
      </c>
      <c r="D978" s="17">
        <v>0.38846264253324803</v>
      </c>
      <c r="E978" s="17">
        <v>0.47701523231046999</v>
      </c>
      <c r="F978" s="17"/>
      <c r="G978" s="17">
        <v>0.39509651170114302</v>
      </c>
      <c r="H978" s="17">
        <v>0.40934533060518302</v>
      </c>
      <c r="I978" s="17">
        <v>0.42097993408342899</v>
      </c>
      <c r="J978" s="17">
        <v>0.45521553240592899</v>
      </c>
      <c r="K978" s="17">
        <v>0.48158109763505702</v>
      </c>
      <c r="L978" s="17">
        <v>0.44196213931070899</v>
      </c>
      <c r="M978" s="17"/>
      <c r="N978" s="17">
        <v>0.39705757915719703</v>
      </c>
      <c r="O978" s="17">
        <v>0.42438446084274001</v>
      </c>
      <c r="P978" s="17">
        <v>0.44483572197000998</v>
      </c>
      <c r="Q978" s="17">
        <v>0.47469506544686402</v>
      </c>
      <c r="R978" s="17"/>
      <c r="S978" s="17">
        <v>0.40993089296294999</v>
      </c>
      <c r="T978" s="17">
        <v>0.45864884321293098</v>
      </c>
      <c r="U978" s="17">
        <v>0.43847114771069601</v>
      </c>
      <c r="V978" s="17">
        <v>0.37387165305897602</v>
      </c>
      <c r="W978" s="17">
        <v>0.447292159049613</v>
      </c>
      <c r="X978" s="17">
        <v>0.41521127836875799</v>
      </c>
      <c r="Y978" s="17">
        <v>0.47212810624933299</v>
      </c>
      <c r="Z978" s="17">
        <v>0.48713030113704198</v>
      </c>
      <c r="AA978" s="17">
        <v>0.47792361168722203</v>
      </c>
      <c r="AB978" s="17">
        <v>0.40567251873503102</v>
      </c>
      <c r="AC978" s="17">
        <v>0.403901016293438</v>
      </c>
      <c r="AD978" s="17">
        <v>0.43912403873862499</v>
      </c>
      <c r="AE978" s="17"/>
      <c r="AF978" s="17">
        <v>0.47526814524764999</v>
      </c>
      <c r="AG978" s="17">
        <v>0.41925791156441899</v>
      </c>
      <c r="AH978" s="17">
        <v>0.377516334373517</v>
      </c>
      <c r="AI978" s="17"/>
      <c r="AJ978" s="17">
        <v>0.42164579075687503</v>
      </c>
      <c r="AK978" s="17">
        <v>0.45473087889255898</v>
      </c>
      <c r="AL978" s="17">
        <v>0.43059173422287</v>
      </c>
      <c r="AM978" s="17">
        <v>0.487663587929761</v>
      </c>
      <c r="AN978" s="17">
        <v>0.42290514545986502</v>
      </c>
      <c r="AO978" s="17"/>
      <c r="AP978" s="17">
        <v>0.37270278772051701</v>
      </c>
      <c r="AQ978" s="17">
        <v>0.48871375962691499</v>
      </c>
      <c r="AR978" s="17">
        <v>0.45200224965435298</v>
      </c>
      <c r="AS978" s="17"/>
      <c r="AT978" s="17">
        <v>0.50802409194179898</v>
      </c>
      <c r="AU978" s="17">
        <v>0.42222520910268602</v>
      </c>
      <c r="AV978" s="17">
        <v>0.41397202937768102</v>
      </c>
      <c r="AW978" s="17">
        <v>0.37952778967724699</v>
      </c>
      <c r="AX978" s="17">
        <v>0.38696612653757601</v>
      </c>
      <c r="AY978" s="17"/>
      <c r="AZ978" s="17">
        <v>0.41623043558661899</v>
      </c>
      <c r="BA978" s="17">
        <v>0.46077854376106497</v>
      </c>
      <c r="BB978" s="17">
        <v>0.37260764065406798</v>
      </c>
      <c r="BC978" s="17">
        <v>0.43904543350382003</v>
      </c>
      <c r="BD978" s="17">
        <v>0.47776156487479998</v>
      </c>
      <c r="BE978" s="17"/>
      <c r="BF978" s="17">
        <v>0.46819329179476599</v>
      </c>
      <c r="BG978" s="17">
        <v>0.45098682167861298</v>
      </c>
      <c r="BH978" s="17">
        <v>0.40653826233577001</v>
      </c>
      <c r="BI978" s="17">
        <v>0.39181117941367499</v>
      </c>
      <c r="BJ978" s="17"/>
      <c r="BK978" s="17">
        <v>0.41990592593252002</v>
      </c>
      <c r="BL978" s="17">
        <v>0.494302945177653</v>
      </c>
      <c r="BM978" s="17">
        <v>0.45416973906582098</v>
      </c>
      <c r="BN978" s="17">
        <v>0.398806924525137</v>
      </c>
      <c r="BO978" s="17">
        <v>0.37997453364244299</v>
      </c>
      <c r="BP978" s="17"/>
      <c r="BQ978" s="17">
        <v>0.45223082107587698</v>
      </c>
      <c r="BR978" s="17">
        <v>0.40960057611778999</v>
      </c>
      <c r="BS978" s="17"/>
      <c r="BT978" s="17">
        <v>0.43646803281979402</v>
      </c>
      <c r="BU978" s="17">
        <v>0.41948865670066898</v>
      </c>
      <c r="BV978" s="17">
        <v>0.400492454605274</v>
      </c>
      <c r="BW978" s="17">
        <v>0.49274630691480198</v>
      </c>
      <c r="BX978" s="17">
        <v>0.44481248535109902</v>
      </c>
      <c r="BY978" s="17">
        <v>0.378232827071665</v>
      </c>
    </row>
    <row r="979" spans="2:77" x14ac:dyDescent="0.35">
      <c r="B979" t="s">
        <v>440</v>
      </c>
      <c r="C979" s="17">
        <v>0.31257848535687099</v>
      </c>
      <c r="D979" s="17">
        <v>0.332516808513446</v>
      </c>
      <c r="E979" s="17">
        <v>0.293578684497181</v>
      </c>
      <c r="F979" s="17"/>
      <c r="G979" s="17">
        <v>0.32568600355122101</v>
      </c>
      <c r="H979" s="17">
        <v>0.30709153580792797</v>
      </c>
      <c r="I979" s="17">
        <v>0.359405657210563</v>
      </c>
      <c r="J979" s="17">
        <v>0.26981607718329897</v>
      </c>
      <c r="K979" s="17">
        <v>0.28208898313445702</v>
      </c>
      <c r="L979" s="17">
        <v>0.32552714282343898</v>
      </c>
      <c r="M979" s="17"/>
      <c r="N979" s="17">
        <v>0.32868562900859799</v>
      </c>
      <c r="O979" s="17">
        <v>0.33098214858321501</v>
      </c>
      <c r="P979" s="17">
        <v>0.31398691028262798</v>
      </c>
      <c r="Q979" s="17">
        <v>0.276206071244809</v>
      </c>
      <c r="R979" s="17"/>
      <c r="S979" s="17">
        <v>0.32786960192342901</v>
      </c>
      <c r="T979" s="17">
        <v>0.28290076570078199</v>
      </c>
      <c r="U979" s="17">
        <v>0.31577769690496699</v>
      </c>
      <c r="V979" s="17">
        <v>0.31167484613423702</v>
      </c>
      <c r="W979" s="17">
        <v>0.35833204744928698</v>
      </c>
      <c r="X979" s="17">
        <v>0.298920784240441</v>
      </c>
      <c r="Y979" s="17">
        <v>0.29414930787013599</v>
      </c>
      <c r="Z979" s="17">
        <v>0.28694929864961499</v>
      </c>
      <c r="AA979" s="17">
        <v>0.28771719472169999</v>
      </c>
      <c r="AB979" s="17">
        <v>0.352428164241746</v>
      </c>
      <c r="AC979" s="17">
        <v>0.345852898482922</v>
      </c>
      <c r="AD979" s="17">
        <v>0.297540277758019</v>
      </c>
      <c r="AE979" s="17"/>
      <c r="AF979" s="17">
        <v>0.28561770641290102</v>
      </c>
      <c r="AG979" s="17">
        <v>0.33099932901082302</v>
      </c>
      <c r="AH979" s="17">
        <v>0.31447783694528703</v>
      </c>
      <c r="AI979" s="17"/>
      <c r="AJ979" s="17">
        <v>0.295146931179604</v>
      </c>
      <c r="AK979" s="17">
        <v>0.347894554653982</v>
      </c>
      <c r="AL979" s="17">
        <v>0.36087591629221</v>
      </c>
      <c r="AM979" s="17">
        <v>0.25488771210119099</v>
      </c>
      <c r="AN979" s="17">
        <v>0.27219787856688399</v>
      </c>
      <c r="AO979" s="17"/>
      <c r="AP979" s="17">
        <v>0.29196005307617501</v>
      </c>
      <c r="AQ979" s="17">
        <v>0.33474300673345198</v>
      </c>
      <c r="AR979" s="17">
        <v>0.357300671520069</v>
      </c>
      <c r="AS979" s="17"/>
      <c r="AT979" s="17">
        <v>0.26904501366592898</v>
      </c>
      <c r="AU979" s="17">
        <v>0.320802697710664</v>
      </c>
      <c r="AV979" s="17">
        <v>0.31820010542553401</v>
      </c>
      <c r="AW979" s="17">
        <v>0.37960831469897699</v>
      </c>
      <c r="AX979" s="17">
        <v>0.30461133042608302</v>
      </c>
      <c r="AY979" s="17"/>
      <c r="AZ979" s="17">
        <v>0.32863237743686402</v>
      </c>
      <c r="BA979" s="17">
        <v>0.28338170717398398</v>
      </c>
      <c r="BB979" s="17">
        <v>0.29246250701137</v>
      </c>
      <c r="BC979" s="17">
        <v>0.32810655989356702</v>
      </c>
      <c r="BD979" s="17">
        <v>0.27923465404268999</v>
      </c>
      <c r="BE979" s="17"/>
      <c r="BF979" s="17">
        <v>0.298395113523856</v>
      </c>
      <c r="BG979" s="17">
        <v>0.30770172892206199</v>
      </c>
      <c r="BH979" s="17">
        <v>0.34131270207791298</v>
      </c>
      <c r="BI979" s="17">
        <v>0.31517452106460597</v>
      </c>
      <c r="BJ979" s="17"/>
      <c r="BK979" s="17">
        <v>0.30046067334635501</v>
      </c>
      <c r="BL979" s="17">
        <v>0.287839147177123</v>
      </c>
      <c r="BM979" s="17">
        <v>0.30387635988274603</v>
      </c>
      <c r="BN979" s="17">
        <v>0.32641543206149198</v>
      </c>
      <c r="BO979" s="17">
        <v>0.34875792484567603</v>
      </c>
      <c r="BP979" s="17"/>
      <c r="BQ979" s="17">
        <v>0.3127941878187</v>
      </c>
      <c r="BR979" s="17">
        <v>0.31228633383339999</v>
      </c>
      <c r="BS979" s="17"/>
      <c r="BT979" s="17">
        <v>0.31116106218028</v>
      </c>
      <c r="BU979" s="17">
        <v>0.330559066066968</v>
      </c>
      <c r="BV979" s="17">
        <v>0.32310669224175698</v>
      </c>
      <c r="BW979" s="17">
        <v>0.29347358916828298</v>
      </c>
      <c r="BX979" s="17">
        <v>0.31161409468562801</v>
      </c>
      <c r="BY979" s="17">
        <v>0.245049702758178</v>
      </c>
    </row>
    <row r="980" spans="2:77" x14ac:dyDescent="0.35">
      <c r="B980" t="s">
        <v>441</v>
      </c>
      <c r="C980" s="17">
        <v>0.13023939437619</v>
      </c>
      <c r="D980" s="17">
        <v>0.148324470120591</v>
      </c>
      <c r="E980" s="17">
        <v>0.113022182231174</v>
      </c>
      <c r="F980" s="17"/>
      <c r="G980" s="17">
        <v>0.14289879863855801</v>
      </c>
      <c r="H980" s="17">
        <v>0.14644223216468599</v>
      </c>
      <c r="I980" s="17">
        <v>0.112299512842247</v>
      </c>
      <c r="J980" s="17">
        <v>0.13342145708331399</v>
      </c>
      <c r="K980" s="17">
        <v>0.124038241531866</v>
      </c>
      <c r="L980" s="17">
        <v>0.12477203921626701</v>
      </c>
      <c r="M980" s="17"/>
      <c r="N980" s="17">
        <v>0.15967883981554901</v>
      </c>
      <c r="O980" s="17">
        <v>0.13053767543748801</v>
      </c>
      <c r="P980" s="17">
        <v>0.10823335111610401</v>
      </c>
      <c r="Q980" s="17">
        <v>0.11751209058937501</v>
      </c>
      <c r="R980" s="17"/>
      <c r="S980" s="17">
        <v>0.13947794274196099</v>
      </c>
      <c r="T980" s="17">
        <v>0.124643305300079</v>
      </c>
      <c r="U980" s="17">
        <v>0.11127893348265799</v>
      </c>
      <c r="V980" s="17">
        <v>0.15985578599411199</v>
      </c>
      <c r="W980" s="17">
        <v>0.104005944270828</v>
      </c>
      <c r="X980" s="17">
        <v>0.13941050470642999</v>
      </c>
      <c r="Y980" s="17">
        <v>0.127323620800597</v>
      </c>
      <c r="Z980" s="17">
        <v>9.3228596131212302E-2</v>
      </c>
      <c r="AA980" s="17">
        <v>0.134326130114403</v>
      </c>
      <c r="AB980" s="17">
        <v>0.131469638887664</v>
      </c>
      <c r="AC980" s="17">
        <v>0.141144083646669</v>
      </c>
      <c r="AD980" s="17">
        <v>0.12705776626179699</v>
      </c>
      <c r="AE980" s="17"/>
      <c r="AF980" s="17">
        <v>0.107498779349377</v>
      </c>
      <c r="AG980" s="17">
        <v>0.15316711847149</v>
      </c>
      <c r="AH980" s="17">
        <v>0.13184157952216699</v>
      </c>
      <c r="AI980" s="17"/>
      <c r="AJ980" s="17">
        <v>0.13068493474388801</v>
      </c>
      <c r="AK980" s="17">
        <v>0.13276493927504299</v>
      </c>
      <c r="AL980" s="17">
        <v>0.13172026706762599</v>
      </c>
      <c r="AM980" s="17">
        <v>5.6213896727618298E-2</v>
      </c>
      <c r="AN980" s="17">
        <v>0.118804627080347</v>
      </c>
      <c r="AO980" s="17"/>
      <c r="AP980" s="17">
        <v>0.15830553638568901</v>
      </c>
      <c r="AQ980" s="17">
        <v>0.126248979017337</v>
      </c>
      <c r="AR980" s="17">
        <v>0.125217199055736</v>
      </c>
      <c r="AS980" s="17"/>
      <c r="AT980" s="17">
        <v>0.10699509367022</v>
      </c>
      <c r="AU980" s="17">
        <v>0.13830449383048801</v>
      </c>
      <c r="AV980" s="17">
        <v>0.14619958189272</v>
      </c>
      <c r="AW980" s="17">
        <v>0.150638113930188</v>
      </c>
      <c r="AX980" s="17">
        <v>0.16689494718473399</v>
      </c>
      <c r="AY980" s="17"/>
      <c r="AZ980" s="17">
        <v>0.130559845605767</v>
      </c>
      <c r="BA980" s="17">
        <v>0.13465510615184501</v>
      </c>
      <c r="BB980" s="17">
        <v>0.20063370283212101</v>
      </c>
      <c r="BC980" s="17">
        <v>0.122258979429961</v>
      </c>
      <c r="BD980" s="17">
        <v>0.110747806545618</v>
      </c>
      <c r="BE980" s="17"/>
      <c r="BF980" s="17">
        <v>9.9915721386292206E-2</v>
      </c>
      <c r="BG980" s="17">
        <v>0.12946403990596</v>
      </c>
      <c r="BH980" s="17">
        <v>0.13197462308024199</v>
      </c>
      <c r="BI980" s="17">
        <v>0.16789731981552</v>
      </c>
      <c r="BJ980" s="17"/>
      <c r="BK980" s="17">
        <v>0.12326809146942699</v>
      </c>
      <c r="BL980" s="17">
        <v>9.9548811475436996E-2</v>
      </c>
      <c r="BM980" s="17">
        <v>0.122119270563515</v>
      </c>
      <c r="BN980" s="17">
        <v>0.15004751848762801</v>
      </c>
      <c r="BO980" s="17">
        <v>0.144494827548552</v>
      </c>
      <c r="BP980" s="17"/>
      <c r="BQ980" s="17">
        <v>0.12046146067973</v>
      </c>
      <c r="BR980" s="17">
        <v>0.14348281404604701</v>
      </c>
      <c r="BS980" s="17"/>
      <c r="BT980" s="17">
        <v>0.13500574087838399</v>
      </c>
      <c r="BU980" s="17">
        <v>0.13736293410002001</v>
      </c>
      <c r="BV980" s="17">
        <v>8.2727182697530002E-2</v>
      </c>
      <c r="BW980" s="17">
        <v>0.107392722738704</v>
      </c>
      <c r="BX980" s="17">
        <v>0.13188496230865299</v>
      </c>
      <c r="BY980" s="17">
        <v>0.167818615242667</v>
      </c>
    </row>
    <row r="981" spans="2:77" x14ac:dyDescent="0.35">
      <c r="B981" t="s">
        <v>442</v>
      </c>
      <c r="C981" s="17">
        <v>3.9616474972362703E-2</v>
      </c>
      <c r="D981" s="17">
        <v>4.6835299762301101E-2</v>
      </c>
      <c r="E981" s="17">
        <v>3.2815855007800702E-2</v>
      </c>
      <c r="F981" s="17"/>
      <c r="G981" s="17">
        <v>3.5020482554502901E-2</v>
      </c>
      <c r="H981" s="17">
        <v>3.8669446968610702E-2</v>
      </c>
      <c r="I981" s="17">
        <v>3.5147489615657002E-2</v>
      </c>
      <c r="J981" s="17">
        <v>4.4893624557871402E-2</v>
      </c>
      <c r="K981" s="17">
        <v>3.9899996022951703E-2</v>
      </c>
      <c r="L981" s="17">
        <v>4.2582042030256201E-2</v>
      </c>
      <c r="M981" s="17"/>
      <c r="N981" s="17">
        <v>4.8338950287766198E-2</v>
      </c>
      <c r="O981" s="17">
        <v>2.84263878197441E-2</v>
      </c>
      <c r="P981" s="17">
        <v>5.2683013283315899E-2</v>
      </c>
      <c r="Q981" s="17">
        <v>2.88054399088934E-2</v>
      </c>
      <c r="R981" s="17"/>
      <c r="S981" s="17">
        <v>3.4133072799784503E-2</v>
      </c>
      <c r="T981" s="17">
        <v>5.26009429281196E-2</v>
      </c>
      <c r="U981" s="17">
        <v>5.20643194763648E-2</v>
      </c>
      <c r="V981" s="17">
        <v>4.3096058688212403E-2</v>
      </c>
      <c r="W981" s="17">
        <v>3.1129941402482601E-2</v>
      </c>
      <c r="X981" s="17">
        <v>5.3692230741297003E-2</v>
      </c>
      <c r="Y981" s="17">
        <v>2.9379010502629699E-2</v>
      </c>
      <c r="Z981" s="17">
        <v>2.8846061920993201E-2</v>
      </c>
      <c r="AA981" s="17">
        <v>3.0181290489928399E-2</v>
      </c>
      <c r="AB981" s="17">
        <v>3.4813599837155998E-2</v>
      </c>
      <c r="AC981" s="17">
        <v>3.7065923672951397E-2</v>
      </c>
      <c r="AD981" s="17">
        <v>3.77643942925317E-2</v>
      </c>
      <c r="AE981" s="17"/>
      <c r="AF981" s="17">
        <v>4.9604899819464698E-2</v>
      </c>
      <c r="AG981" s="17">
        <v>3.1458541854110803E-2</v>
      </c>
      <c r="AH981" s="17">
        <v>3.9099483289172399E-2</v>
      </c>
      <c r="AI981" s="17"/>
      <c r="AJ981" s="17">
        <v>5.9549115739280997E-2</v>
      </c>
      <c r="AK981" s="17">
        <v>2.2377170861055399E-2</v>
      </c>
      <c r="AL981" s="17">
        <v>4.21796689281052E-2</v>
      </c>
      <c r="AM981" s="17">
        <v>9.6461424668130694E-2</v>
      </c>
      <c r="AN981" s="17">
        <v>2.77970780319137E-2</v>
      </c>
      <c r="AO981" s="17"/>
      <c r="AP981" s="17">
        <v>7.3556394812972201E-2</v>
      </c>
      <c r="AQ981" s="17">
        <v>1.89336230124783E-2</v>
      </c>
      <c r="AR981" s="17">
        <v>2.59363753753305E-2</v>
      </c>
      <c r="AS981" s="17"/>
      <c r="AT981" s="17">
        <v>3.1802780021429798E-2</v>
      </c>
      <c r="AU981" s="17">
        <v>3.8093105196785798E-2</v>
      </c>
      <c r="AV981" s="17">
        <v>4.0523024397368101E-2</v>
      </c>
      <c r="AW981" s="17">
        <v>3.6874904874829202E-2</v>
      </c>
      <c r="AX981" s="17">
        <v>7.8653726392878501E-2</v>
      </c>
      <c r="AY981" s="17"/>
      <c r="AZ981" s="17">
        <v>4.4351738855633198E-2</v>
      </c>
      <c r="BA981" s="17">
        <v>2.5601133104431299E-2</v>
      </c>
      <c r="BB981" s="17">
        <v>2.7297933851339499E-2</v>
      </c>
      <c r="BC981" s="17">
        <v>4.6349897556558599E-2</v>
      </c>
      <c r="BD981" s="17">
        <v>3.2896143879030899E-2</v>
      </c>
      <c r="BE981" s="17"/>
      <c r="BF981" s="17">
        <v>3.3297230075671799E-2</v>
      </c>
      <c r="BG981" s="17">
        <v>3.39910014861773E-2</v>
      </c>
      <c r="BH981" s="17">
        <v>4.8058191621152997E-2</v>
      </c>
      <c r="BI981" s="17">
        <v>4.9467072978955598E-2</v>
      </c>
      <c r="BJ981" s="17"/>
      <c r="BK981" s="17">
        <v>5.1655769193487903E-2</v>
      </c>
      <c r="BL981" s="17">
        <v>3.14797639768679E-2</v>
      </c>
      <c r="BM981" s="17">
        <v>2.8584636564984701E-2</v>
      </c>
      <c r="BN981" s="17">
        <v>5.0872363498015299E-2</v>
      </c>
      <c r="BO981" s="17">
        <v>5.3056242270115697E-2</v>
      </c>
      <c r="BP981" s="17"/>
      <c r="BQ981" s="17">
        <v>4.4684709949567601E-2</v>
      </c>
      <c r="BR981" s="17">
        <v>3.2751960968461301E-2</v>
      </c>
      <c r="BS981" s="17"/>
      <c r="BT981" s="17">
        <v>4.3505444290394199E-2</v>
      </c>
      <c r="BU981" s="17">
        <v>4.1341062485243697E-2</v>
      </c>
      <c r="BV981" s="17">
        <v>5.56168776226105E-2</v>
      </c>
      <c r="BW981" s="17">
        <v>3.0868777300209899E-2</v>
      </c>
      <c r="BX981" s="17">
        <v>2.6373286093174599E-2</v>
      </c>
      <c r="BY981" s="17">
        <v>4.9814486305767298E-2</v>
      </c>
    </row>
    <row r="982" spans="2:77" x14ac:dyDescent="0.35">
      <c r="B982" t="s">
        <v>92</v>
      </c>
      <c r="C982" s="17">
        <v>8.34413057113947E-2</v>
      </c>
      <c r="D982" s="17">
        <v>8.3860779070413602E-2</v>
      </c>
      <c r="E982" s="17">
        <v>8.3568045953374706E-2</v>
      </c>
      <c r="F982" s="17"/>
      <c r="G982" s="17">
        <v>0.101298203554575</v>
      </c>
      <c r="H982" s="17">
        <v>9.8451454453591894E-2</v>
      </c>
      <c r="I982" s="17">
        <v>7.2167406248104901E-2</v>
      </c>
      <c r="J982" s="17">
        <v>9.6653308769585902E-2</v>
      </c>
      <c r="K982" s="17">
        <v>7.2391681675667396E-2</v>
      </c>
      <c r="L982" s="17">
        <v>6.51566366193298E-2</v>
      </c>
      <c r="M982" s="17"/>
      <c r="N982" s="17">
        <v>6.6239001730888994E-2</v>
      </c>
      <c r="O982" s="17">
        <v>8.5669327316812899E-2</v>
      </c>
      <c r="P982" s="17">
        <v>8.0261003347942103E-2</v>
      </c>
      <c r="Q982" s="17">
        <v>0.102781332810059</v>
      </c>
      <c r="R982" s="17"/>
      <c r="S982" s="17">
        <v>8.8588489571875401E-2</v>
      </c>
      <c r="T982" s="17">
        <v>8.1206142858088304E-2</v>
      </c>
      <c r="U982" s="17">
        <v>8.2407902425313401E-2</v>
      </c>
      <c r="V982" s="17">
        <v>0.111501656124463</v>
      </c>
      <c r="W982" s="17">
        <v>5.9239907827789103E-2</v>
      </c>
      <c r="X982" s="17">
        <v>9.2765201943074901E-2</v>
      </c>
      <c r="Y982" s="17">
        <v>7.7019954577304706E-2</v>
      </c>
      <c r="Z982" s="17">
        <v>0.103845742161137</v>
      </c>
      <c r="AA982" s="17">
        <v>6.9851772986746996E-2</v>
      </c>
      <c r="AB982" s="17">
        <v>7.5616078298403097E-2</v>
      </c>
      <c r="AC982" s="17">
        <v>7.20360779040191E-2</v>
      </c>
      <c r="AD982" s="17">
        <v>9.8513522949027807E-2</v>
      </c>
      <c r="AE982" s="17"/>
      <c r="AF982" s="17">
        <v>8.2010469170607697E-2</v>
      </c>
      <c r="AG982" s="17">
        <v>6.5117099099158193E-2</v>
      </c>
      <c r="AH982" s="17">
        <v>0.137064765869857</v>
      </c>
      <c r="AI982" s="17"/>
      <c r="AJ982" s="17">
        <v>9.2973227580352993E-2</v>
      </c>
      <c r="AK982" s="17">
        <v>4.2232456317360903E-2</v>
      </c>
      <c r="AL982" s="17">
        <v>3.4632413489189197E-2</v>
      </c>
      <c r="AM982" s="17">
        <v>0.10477337857329901</v>
      </c>
      <c r="AN982" s="17">
        <v>0.15829527086099099</v>
      </c>
      <c r="AO982" s="17"/>
      <c r="AP982" s="17">
        <v>0.10347522800464599</v>
      </c>
      <c r="AQ982" s="17">
        <v>3.1360631609818501E-2</v>
      </c>
      <c r="AR982" s="17">
        <v>3.9543504394512298E-2</v>
      </c>
      <c r="AS982" s="17"/>
      <c r="AT982" s="17">
        <v>8.4133020700621605E-2</v>
      </c>
      <c r="AU982" s="17">
        <v>8.0574494159376495E-2</v>
      </c>
      <c r="AV982" s="17">
        <v>8.11052589066968E-2</v>
      </c>
      <c r="AW982" s="17">
        <v>5.3350876818758497E-2</v>
      </c>
      <c r="AX982" s="17">
        <v>6.2873869458727694E-2</v>
      </c>
      <c r="AY982" s="17"/>
      <c r="AZ982" s="17">
        <v>8.0225602515116401E-2</v>
      </c>
      <c r="BA982" s="17">
        <v>9.5583509808675804E-2</v>
      </c>
      <c r="BB982" s="17">
        <v>0.106998215651101</v>
      </c>
      <c r="BC982" s="17">
        <v>6.4239129616093293E-2</v>
      </c>
      <c r="BD982" s="17">
        <v>9.9359830657860998E-2</v>
      </c>
      <c r="BE982" s="17"/>
      <c r="BF982" s="17">
        <v>0.100198643219414</v>
      </c>
      <c r="BG982" s="17">
        <v>7.7856408007187405E-2</v>
      </c>
      <c r="BH982" s="17">
        <v>7.21162208849222E-2</v>
      </c>
      <c r="BI982" s="17">
        <v>7.5649906727243199E-2</v>
      </c>
      <c r="BJ982" s="17"/>
      <c r="BK982" s="17">
        <v>0.104709540058211</v>
      </c>
      <c r="BL982" s="17">
        <v>8.6829332192918093E-2</v>
      </c>
      <c r="BM982" s="17">
        <v>9.1249993922933301E-2</v>
      </c>
      <c r="BN982" s="17">
        <v>7.3857761427728E-2</v>
      </c>
      <c r="BO982" s="17">
        <v>7.3716471693213007E-2</v>
      </c>
      <c r="BP982" s="17"/>
      <c r="BQ982" s="17">
        <v>6.9828820476124695E-2</v>
      </c>
      <c r="BR982" s="17">
        <v>0.101878315034302</v>
      </c>
      <c r="BS982" s="17"/>
      <c r="BT982" s="17">
        <v>7.3859719831147502E-2</v>
      </c>
      <c r="BU982" s="17">
        <v>7.1248280647098802E-2</v>
      </c>
      <c r="BV982" s="17">
        <v>0.13805679283282901</v>
      </c>
      <c r="BW982" s="17">
        <v>7.5518603878001897E-2</v>
      </c>
      <c r="BX982" s="17">
        <v>8.53151715614444E-2</v>
      </c>
      <c r="BY982" s="17">
        <v>0.15908436862172301</v>
      </c>
    </row>
    <row r="983" spans="2:77" x14ac:dyDescent="0.35">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row>
    <row r="984" spans="2:77" x14ac:dyDescent="0.35">
      <c r="B984" s="6" t="s">
        <v>448</v>
      </c>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row>
    <row r="985" spans="2:77" x14ac:dyDescent="0.35">
      <c r="B985" s="24" t="s">
        <v>94</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row>
    <row r="986" spans="2:77" x14ac:dyDescent="0.35">
      <c r="B986" t="s">
        <v>439</v>
      </c>
      <c r="C986" s="17">
        <v>0.28457526273473699</v>
      </c>
      <c r="D986" s="17">
        <v>0.27300634938701601</v>
      </c>
      <c r="E986" s="17">
        <v>0.29421183558112801</v>
      </c>
      <c r="F986" s="17"/>
      <c r="G986" s="17">
        <v>0.36552084052069</v>
      </c>
      <c r="H986" s="17">
        <v>0.33156950810990898</v>
      </c>
      <c r="I986" s="17">
        <v>0.30840672468524299</v>
      </c>
      <c r="J986" s="17">
        <v>0.26659521625148003</v>
      </c>
      <c r="K986" s="17">
        <v>0.25067424336884098</v>
      </c>
      <c r="L986" s="17">
        <v>0.210571588881209</v>
      </c>
      <c r="M986" s="17"/>
      <c r="N986" s="17">
        <v>0.27870502966020899</v>
      </c>
      <c r="O986" s="17">
        <v>0.27866607924841502</v>
      </c>
      <c r="P986" s="17">
        <v>0.28851322001534402</v>
      </c>
      <c r="Q986" s="17">
        <v>0.29411264211914001</v>
      </c>
      <c r="R986" s="17"/>
      <c r="S986" s="17">
        <v>0.35057011496266199</v>
      </c>
      <c r="T986" s="17">
        <v>0.27457187887196099</v>
      </c>
      <c r="U986" s="17">
        <v>0.25026324569831598</v>
      </c>
      <c r="V986" s="17">
        <v>0.24119011081667099</v>
      </c>
      <c r="W986" s="17">
        <v>0.29735222335079198</v>
      </c>
      <c r="X986" s="17">
        <v>0.28935706043818998</v>
      </c>
      <c r="Y986" s="17">
        <v>0.25029745483271698</v>
      </c>
      <c r="Z986" s="17">
        <v>0.319347108182786</v>
      </c>
      <c r="AA986" s="17">
        <v>0.31002030765424998</v>
      </c>
      <c r="AB986" s="17">
        <v>0.25116463229921498</v>
      </c>
      <c r="AC986" s="17">
        <v>0.26972945219546501</v>
      </c>
      <c r="AD986" s="17">
        <v>0.27454287328361499</v>
      </c>
      <c r="AE986" s="17"/>
      <c r="AF986" s="17">
        <v>0.249457054836693</v>
      </c>
      <c r="AG986" s="17">
        <v>0.302793466773291</v>
      </c>
      <c r="AH986" s="17">
        <v>0.29338175533404198</v>
      </c>
      <c r="AI986" s="17"/>
      <c r="AJ986" s="17">
        <v>0.21823962332642</v>
      </c>
      <c r="AK986" s="17">
        <v>0.37661338846493198</v>
      </c>
      <c r="AL986" s="17">
        <v>0.240532048350834</v>
      </c>
      <c r="AM986" s="17">
        <v>0.24802031838031599</v>
      </c>
      <c r="AN986" s="17">
        <v>0.27508015188509299</v>
      </c>
      <c r="AO986" s="17"/>
      <c r="AP986" s="17">
        <v>0.194163249843949</v>
      </c>
      <c r="AQ986" s="17">
        <v>0.38364880688449099</v>
      </c>
      <c r="AR986" s="17">
        <v>0.26869050165107899</v>
      </c>
      <c r="AS986" s="17"/>
      <c r="AT986" s="17">
        <v>0.284179591098498</v>
      </c>
      <c r="AU986" s="17">
        <v>0.29436637385602799</v>
      </c>
      <c r="AV986" s="17">
        <v>0.281096516089898</v>
      </c>
      <c r="AW986" s="17">
        <v>0.30796055166946401</v>
      </c>
      <c r="AX986" s="17">
        <v>0.35107861157376502</v>
      </c>
      <c r="AY986" s="17"/>
      <c r="AZ986" s="17">
        <v>0.310443932953816</v>
      </c>
      <c r="BA986" s="17">
        <v>0.28635055003156801</v>
      </c>
      <c r="BB986" s="17">
        <v>0.33542104513084497</v>
      </c>
      <c r="BC986" s="17">
        <v>0.200051695021843</v>
      </c>
      <c r="BD986" s="17">
        <v>0.30234195306228101</v>
      </c>
      <c r="BE986" s="17"/>
      <c r="BF986" s="17">
        <v>0.32567295756806802</v>
      </c>
      <c r="BG986" s="17">
        <v>0.263760040003996</v>
      </c>
      <c r="BH986" s="17">
        <v>0.28347163447341001</v>
      </c>
      <c r="BI986" s="17">
        <v>0.29832653691259697</v>
      </c>
      <c r="BJ986" s="17"/>
      <c r="BK986" s="17">
        <v>0.36265286066222302</v>
      </c>
      <c r="BL986" s="17">
        <v>0.33318371058843499</v>
      </c>
      <c r="BM986" s="17">
        <v>0.27543303510650202</v>
      </c>
      <c r="BN986" s="17">
        <v>0.26100090167634599</v>
      </c>
      <c r="BO986" s="17">
        <v>0.30641520000376299</v>
      </c>
      <c r="BP986" s="17"/>
      <c r="BQ986" s="17">
        <v>0.29822534863938499</v>
      </c>
      <c r="BR986" s="17">
        <v>0.26608732634892601</v>
      </c>
      <c r="BS986" s="17"/>
      <c r="BT986" s="17">
        <v>0.23176944494033599</v>
      </c>
      <c r="BU986" s="17">
        <v>0.27140294565165501</v>
      </c>
      <c r="BV986" s="17">
        <v>0.31659162751722603</v>
      </c>
      <c r="BW986" s="17">
        <v>0.36425561939550499</v>
      </c>
      <c r="BX986" s="17">
        <v>0.360218078435881</v>
      </c>
      <c r="BY986" s="17">
        <v>0.24520037338661901</v>
      </c>
    </row>
    <row r="987" spans="2:77" x14ac:dyDescent="0.35">
      <c r="B987" t="s">
        <v>440</v>
      </c>
      <c r="C987" s="17">
        <v>0.375576290829291</v>
      </c>
      <c r="D987" s="17">
        <v>0.35839225134777303</v>
      </c>
      <c r="E987" s="17">
        <v>0.39223509789143801</v>
      </c>
      <c r="F987" s="17"/>
      <c r="G987" s="17">
        <v>0.396194421839483</v>
      </c>
      <c r="H987" s="17">
        <v>0.35480166062304802</v>
      </c>
      <c r="I987" s="17">
        <v>0.365623882706609</v>
      </c>
      <c r="J987" s="17">
        <v>0.36644276384512398</v>
      </c>
      <c r="K987" s="17">
        <v>0.366114588482022</v>
      </c>
      <c r="L987" s="17">
        <v>0.40049374308350399</v>
      </c>
      <c r="M987" s="17"/>
      <c r="N987" s="17">
        <v>0.37684946500531202</v>
      </c>
      <c r="O987" s="17">
        <v>0.39036778533532301</v>
      </c>
      <c r="P987" s="17">
        <v>0.37233469095083099</v>
      </c>
      <c r="Q987" s="17">
        <v>0.36100295948778799</v>
      </c>
      <c r="R987" s="17"/>
      <c r="S987" s="17">
        <v>0.35382895405251702</v>
      </c>
      <c r="T987" s="17">
        <v>0.37768648730301901</v>
      </c>
      <c r="U987" s="17">
        <v>0.40859032873157902</v>
      </c>
      <c r="V987" s="17">
        <v>0.381104048290547</v>
      </c>
      <c r="W987" s="17">
        <v>0.33345548403930902</v>
      </c>
      <c r="X987" s="17">
        <v>0.35612448772560501</v>
      </c>
      <c r="Y987" s="17">
        <v>0.39752359694470302</v>
      </c>
      <c r="Z987" s="17">
        <v>0.33188513866560498</v>
      </c>
      <c r="AA987" s="17">
        <v>0.39348143100272198</v>
      </c>
      <c r="AB987" s="17">
        <v>0.399099776071076</v>
      </c>
      <c r="AC987" s="17">
        <v>0.37366792600184001</v>
      </c>
      <c r="AD987" s="17">
        <v>0.38645900222271801</v>
      </c>
      <c r="AE987" s="17"/>
      <c r="AF987" s="17">
        <v>0.35424588261164103</v>
      </c>
      <c r="AG987" s="17">
        <v>0.393552124414983</v>
      </c>
      <c r="AH987" s="17">
        <v>0.361828546725105</v>
      </c>
      <c r="AI987" s="17"/>
      <c r="AJ987" s="17">
        <v>0.331878412055086</v>
      </c>
      <c r="AK987" s="17">
        <v>0.41118683778111897</v>
      </c>
      <c r="AL987" s="17">
        <v>0.44836706340230997</v>
      </c>
      <c r="AM987" s="17">
        <v>0.27725883694860698</v>
      </c>
      <c r="AN987" s="17">
        <v>0.35479206920421102</v>
      </c>
      <c r="AO987" s="17"/>
      <c r="AP987" s="17">
        <v>0.31134613172096898</v>
      </c>
      <c r="AQ987" s="17">
        <v>0.405877020217974</v>
      </c>
      <c r="AR987" s="17">
        <v>0.47109017408946402</v>
      </c>
      <c r="AS987" s="17"/>
      <c r="AT987" s="17">
        <v>0.36490168148024399</v>
      </c>
      <c r="AU987" s="17">
        <v>0.36427942138945102</v>
      </c>
      <c r="AV987" s="17">
        <v>0.38218760116925699</v>
      </c>
      <c r="AW987" s="17">
        <v>0.39380225224637799</v>
      </c>
      <c r="AX987" s="17">
        <v>0.29935889481793798</v>
      </c>
      <c r="AY987" s="17"/>
      <c r="AZ987" s="17">
        <v>0.36520634433638399</v>
      </c>
      <c r="BA987" s="17">
        <v>0.394583497120296</v>
      </c>
      <c r="BB987" s="17">
        <v>0.41606595377337502</v>
      </c>
      <c r="BC987" s="17">
        <v>0.41106783290632098</v>
      </c>
      <c r="BD987" s="17">
        <v>0.32140648497642499</v>
      </c>
      <c r="BE987" s="17"/>
      <c r="BF987" s="17">
        <v>0.360694529762011</v>
      </c>
      <c r="BG987" s="17">
        <v>0.38890404423867803</v>
      </c>
      <c r="BH987" s="17">
        <v>0.37905414272559601</v>
      </c>
      <c r="BI987" s="17">
        <v>0.354702588823127</v>
      </c>
      <c r="BJ987" s="17"/>
      <c r="BK987" s="17">
        <v>0.28912373243658002</v>
      </c>
      <c r="BL987" s="17">
        <v>0.38860839877291098</v>
      </c>
      <c r="BM987" s="17">
        <v>0.37558707241246397</v>
      </c>
      <c r="BN987" s="17">
        <v>0.39084405452739901</v>
      </c>
      <c r="BO987" s="17">
        <v>0.309879673325682</v>
      </c>
      <c r="BP987" s="17"/>
      <c r="BQ987" s="17">
        <v>0.36706504257889</v>
      </c>
      <c r="BR987" s="17">
        <v>0.38710408760042297</v>
      </c>
      <c r="BS987" s="17"/>
      <c r="BT987" s="17">
        <v>0.37837251781904901</v>
      </c>
      <c r="BU987" s="17">
        <v>0.40372376479026401</v>
      </c>
      <c r="BV987" s="17">
        <v>0.32981872250344901</v>
      </c>
      <c r="BW987" s="17">
        <v>0.35751875381540099</v>
      </c>
      <c r="BX987" s="17">
        <v>0.36108337182785499</v>
      </c>
      <c r="BY987" s="17">
        <v>0.36205285498786799</v>
      </c>
    </row>
    <row r="988" spans="2:77" x14ac:dyDescent="0.35">
      <c r="B988" t="s">
        <v>441</v>
      </c>
      <c r="C988" s="17">
        <v>0.175729195626568</v>
      </c>
      <c r="D988" s="17">
        <v>0.199813983310308</v>
      </c>
      <c r="E988" s="17">
        <v>0.152940663897842</v>
      </c>
      <c r="F988" s="17"/>
      <c r="G988" s="17">
        <v>0.11204465264015501</v>
      </c>
      <c r="H988" s="17">
        <v>0.167701133166266</v>
      </c>
      <c r="I988" s="17">
        <v>0.16706394102434599</v>
      </c>
      <c r="J988" s="17">
        <v>0.17819835513273699</v>
      </c>
      <c r="K988" s="17">
        <v>0.19185715948538501</v>
      </c>
      <c r="L988" s="17">
        <v>0.21888083807282999</v>
      </c>
      <c r="M988" s="17"/>
      <c r="N988" s="17">
        <v>0.20843324239448599</v>
      </c>
      <c r="O988" s="17">
        <v>0.172811451287885</v>
      </c>
      <c r="P988" s="17">
        <v>0.167423149242268</v>
      </c>
      <c r="Q988" s="17">
        <v>0.15228928312058199</v>
      </c>
      <c r="R988" s="17"/>
      <c r="S988" s="17">
        <v>0.14509652705748199</v>
      </c>
      <c r="T988" s="17">
        <v>0.18673350684096901</v>
      </c>
      <c r="U988" s="17">
        <v>0.181578708869709</v>
      </c>
      <c r="V988" s="17">
        <v>0.16216258055469099</v>
      </c>
      <c r="W988" s="17">
        <v>0.22467612811662599</v>
      </c>
      <c r="X988" s="17">
        <v>0.17225541748143</v>
      </c>
      <c r="Y988" s="17">
        <v>0.180513805879147</v>
      </c>
      <c r="Z988" s="17">
        <v>0.179168713531901</v>
      </c>
      <c r="AA988" s="17">
        <v>0.15819320787767099</v>
      </c>
      <c r="AB988" s="17">
        <v>0.196224496840568</v>
      </c>
      <c r="AC988" s="17">
        <v>0.188285870947585</v>
      </c>
      <c r="AD988" s="17">
        <v>0.15663858094324001</v>
      </c>
      <c r="AE988" s="17"/>
      <c r="AF988" s="17">
        <v>0.19277376522883799</v>
      </c>
      <c r="AG988" s="17">
        <v>0.18047055314352101</v>
      </c>
      <c r="AH988" s="17">
        <v>0.15442856899524601</v>
      </c>
      <c r="AI988" s="17"/>
      <c r="AJ988" s="17">
        <v>0.227874308264333</v>
      </c>
      <c r="AK988" s="17">
        <v>0.149005838263539</v>
      </c>
      <c r="AL988" s="17">
        <v>0.18157975251925099</v>
      </c>
      <c r="AM988" s="17">
        <v>0.19153871150575399</v>
      </c>
      <c r="AN988" s="17">
        <v>0.123630255328224</v>
      </c>
      <c r="AO988" s="17"/>
      <c r="AP988" s="17">
        <v>0.25179284373809202</v>
      </c>
      <c r="AQ988" s="17">
        <v>0.150661268115383</v>
      </c>
      <c r="AR988" s="17">
        <v>0.133700965115641</v>
      </c>
      <c r="AS988" s="17"/>
      <c r="AT988" s="17">
        <v>0.15500292316438399</v>
      </c>
      <c r="AU988" s="17">
        <v>0.179313130059643</v>
      </c>
      <c r="AV988" s="17">
        <v>0.18705537673332101</v>
      </c>
      <c r="AW988" s="17">
        <v>0.17920065422821099</v>
      </c>
      <c r="AX988" s="17">
        <v>0.25500944068503001</v>
      </c>
      <c r="AY988" s="17"/>
      <c r="AZ988" s="17">
        <v>0.17174819549725701</v>
      </c>
      <c r="BA988" s="17">
        <v>0.14097820937826999</v>
      </c>
      <c r="BB988" s="17">
        <v>0.11551891680562699</v>
      </c>
      <c r="BC988" s="17">
        <v>0.22412860588924399</v>
      </c>
      <c r="BD988" s="17">
        <v>0.18122691020225201</v>
      </c>
      <c r="BE988" s="17"/>
      <c r="BF988" s="17">
        <v>0.13537715355624599</v>
      </c>
      <c r="BG988" s="17">
        <v>0.18296406219812</v>
      </c>
      <c r="BH988" s="17">
        <v>0.188141804945542</v>
      </c>
      <c r="BI988" s="17">
        <v>0.19571817970108299</v>
      </c>
      <c r="BJ988" s="17"/>
      <c r="BK988" s="17">
        <v>0.142955700682762</v>
      </c>
      <c r="BL988" s="17">
        <v>0.12692858240274099</v>
      </c>
      <c r="BM988" s="17">
        <v>0.176543622675947</v>
      </c>
      <c r="BN988" s="17">
        <v>0.19453138529258299</v>
      </c>
      <c r="BO988" s="17">
        <v>0.20055344436424599</v>
      </c>
      <c r="BP988" s="17"/>
      <c r="BQ988" s="17">
        <v>0.18168515953238201</v>
      </c>
      <c r="BR988" s="17">
        <v>0.16766232465036501</v>
      </c>
      <c r="BS988" s="17"/>
      <c r="BT988" s="17">
        <v>0.20693706506837001</v>
      </c>
      <c r="BU988" s="17">
        <v>0.18954904705369999</v>
      </c>
      <c r="BV988" s="17">
        <v>0.125546998468508</v>
      </c>
      <c r="BW988" s="17">
        <v>0.13257218431319401</v>
      </c>
      <c r="BX988" s="17">
        <v>0.140920041545533</v>
      </c>
      <c r="BY988" s="17">
        <v>0.161951455163034</v>
      </c>
    </row>
    <row r="989" spans="2:77" x14ac:dyDescent="0.35">
      <c r="B989" t="s">
        <v>442</v>
      </c>
      <c r="C989" s="17">
        <v>4.6406033131010799E-2</v>
      </c>
      <c r="D989" s="17">
        <v>5.8963797214061399E-2</v>
      </c>
      <c r="E989" s="17">
        <v>3.4430979581529103E-2</v>
      </c>
      <c r="F989" s="17"/>
      <c r="G989" s="17">
        <v>2.57087559885649E-2</v>
      </c>
      <c r="H989" s="17">
        <v>2.49224899595793E-2</v>
      </c>
      <c r="I989" s="17">
        <v>4.3959813877491899E-2</v>
      </c>
      <c r="J989" s="17">
        <v>5.8420331815271301E-2</v>
      </c>
      <c r="K989" s="17">
        <v>6.2370822961027299E-2</v>
      </c>
      <c r="L989" s="17">
        <v>5.9131185632612299E-2</v>
      </c>
      <c r="M989" s="17"/>
      <c r="N989" s="17">
        <v>4.7315209298911497E-2</v>
      </c>
      <c r="O989" s="17">
        <v>4.4267478430998902E-2</v>
      </c>
      <c r="P989" s="17">
        <v>5.0482297601470501E-2</v>
      </c>
      <c r="Q989" s="17">
        <v>4.3803963530191198E-2</v>
      </c>
      <c r="R989" s="17"/>
      <c r="S989" s="17">
        <v>3.7057836246244202E-2</v>
      </c>
      <c r="T989" s="17">
        <v>5.2942692767341697E-2</v>
      </c>
      <c r="U989" s="17">
        <v>3.3500919178233501E-2</v>
      </c>
      <c r="V989" s="17">
        <v>7.4651569516100996E-2</v>
      </c>
      <c r="W989" s="17">
        <v>3.3527415579744403E-2</v>
      </c>
      <c r="X989" s="17">
        <v>6.2333447122115998E-2</v>
      </c>
      <c r="Y989" s="17">
        <v>4.1192776756890301E-2</v>
      </c>
      <c r="Z989" s="17">
        <v>3.1470644085098601E-2</v>
      </c>
      <c r="AA989" s="17">
        <v>4.1229165088077203E-2</v>
      </c>
      <c r="AB989" s="17">
        <v>4.0495726371131503E-2</v>
      </c>
      <c r="AC989" s="17">
        <v>6.4597237339541799E-2</v>
      </c>
      <c r="AD989" s="17">
        <v>3.38641296348898E-2</v>
      </c>
      <c r="AE989" s="17"/>
      <c r="AF989" s="17">
        <v>7.2413811220398805E-2</v>
      </c>
      <c r="AG989" s="17">
        <v>3.08562961059612E-2</v>
      </c>
      <c r="AH989" s="17">
        <v>3.3077886553191098E-2</v>
      </c>
      <c r="AI989" s="17"/>
      <c r="AJ989" s="17">
        <v>8.2634951633801898E-2</v>
      </c>
      <c r="AK989" s="17">
        <v>1.4099093962789E-2</v>
      </c>
      <c r="AL989" s="17">
        <v>3.6349861088802497E-2</v>
      </c>
      <c r="AM989" s="17">
        <v>0.172012748005689</v>
      </c>
      <c r="AN989" s="17">
        <v>3.0256498198070001E-2</v>
      </c>
      <c r="AO989" s="17"/>
      <c r="AP989" s="17">
        <v>9.4163212244671501E-2</v>
      </c>
      <c r="AQ989" s="17">
        <v>1.3995282031927399E-2</v>
      </c>
      <c r="AR989" s="17">
        <v>4.5361956258031397E-2</v>
      </c>
      <c r="AS989" s="17"/>
      <c r="AT989" s="17">
        <v>5.3452038988717102E-2</v>
      </c>
      <c r="AU989" s="17">
        <v>4.1481939400064498E-2</v>
      </c>
      <c r="AV989" s="17">
        <v>4.64860762680296E-2</v>
      </c>
      <c r="AW989" s="17">
        <v>4.4036577983043501E-2</v>
      </c>
      <c r="AX989" s="17">
        <v>3.2267843813443997E-2</v>
      </c>
      <c r="AY989" s="17"/>
      <c r="AZ989" s="17">
        <v>4.7653598262269399E-2</v>
      </c>
      <c r="BA989" s="17">
        <v>3.3105551636965602E-2</v>
      </c>
      <c r="BB989" s="17">
        <v>3.0934602447217501E-2</v>
      </c>
      <c r="BC989" s="17">
        <v>5.6917505405719902E-2</v>
      </c>
      <c r="BD989" s="17">
        <v>4.4048025683838497E-2</v>
      </c>
      <c r="BE989" s="17"/>
      <c r="BF989" s="17">
        <v>3.9879046611354302E-2</v>
      </c>
      <c r="BG989" s="17">
        <v>5.0624791926993901E-2</v>
      </c>
      <c r="BH989" s="17">
        <v>4.7119139072155203E-2</v>
      </c>
      <c r="BI989" s="17">
        <v>4.7778358637688201E-2</v>
      </c>
      <c r="BJ989" s="17"/>
      <c r="BK989" s="17">
        <v>6.1287475009738898E-2</v>
      </c>
      <c r="BL989" s="17">
        <v>3.9458241834975302E-2</v>
      </c>
      <c r="BM989" s="17">
        <v>4.3443920801129202E-2</v>
      </c>
      <c r="BN989" s="17">
        <v>4.6860754180425998E-2</v>
      </c>
      <c r="BO989" s="17">
        <v>6.8043355103561798E-2</v>
      </c>
      <c r="BP989" s="17"/>
      <c r="BQ989" s="17">
        <v>4.5496248928894499E-2</v>
      </c>
      <c r="BR989" s="17">
        <v>4.7638262185907401E-2</v>
      </c>
      <c r="BS989" s="17"/>
      <c r="BT989" s="17">
        <v>6.1821624665083202E-2</v>
      </c>
      <c r="BU989" s="17">
        <v>3.7939013080545501E-2</v>
      </c>
      <c r="BV989" s="17">
        <v>5.6390295714550197E-2</v>
      </c>
      <c r="BW989" s="17">
        <v>3.26390810890324E-2</v>
      </c>
      <c r="BX989" s="17">
        <v>3.4021077848975498E-2</v>
      </c>
      <c r="BY989" s="17">
        <v>3.2424429618575799E-2</v>
      </c>
    </row>
    <row r="990" spans="2:77" x14ac:dyDescent="0.35">
      <c r="B990" t="s">
        <v>92</v>
      </c>
      <c r="C990" s="17">
        <v>0.117713217678393</v>
      </c>
      <c r="D990" s="17">
        <v>0.109823618740841</v>
      </c>
      <c r="E990" s="17">
        <v>0.12618142304806301</v>
      </c>
      <c r="F990" s="17"/>
      <c r="G990" s="17">
        <v>0.10053132901110599</v>
      </c>
      <c r="H990" s="17">
        <v>0.121005208141199</v>
      </c>
      <c r="I990" s="17">
        <v>0.114945637706309</v>
      </c>
      <c r="J990" s="17">
        <v>0.130343332955388</v>
      </c>
      <c r="K990" s="17">
        <v>0.12898318570272399</v>
      </c>
      <c r="L990" s="17">
        <v>0.110922644329845</v>
      </c>
      <c r="M990" s="17"/>
      <c r="N990" s="17">
        <v>8.8697053641081006E-2</v>
      </c>
      <c r="O990" s="17">
        <v>0.11388720569737799</v>
      </c>
      <c r="P990" s="17">
        <v>0.121246642190087</v>
      </c>
      <c r="Q990" s="17">
        <v>0.14879115174229901</v>
      </c>
      <c r="R990" s="17"/>
      <c r="S990" s="17">
        <v>0.113446567681094</v>
      </c>
      <c r="T990" s="17">
        <v>0.108065434216709</v>
      </c>
      <c r="U990" s="17">
        <v>0.12606679752216299</v>
      </c>
      <c r="V990" s="17">
        <v>0.14089169082198999</v>
      </c>
      <c r="W990" s="17">
        <v>0.110988748913529</v>
      </c>
      <c r="X990" s="17">
        <v>0.11992958723265899</v>
      </c>
      <c r="Y990" s="17">
        <v>0.13047236558654399</v>
      </c>
      <c r="Z990" s="17">
        <v>0.13812839553461001</v>
      </c>
      <c r="AA990" s="17">
        <v>9.7075888377279804E-2</v>
      </c>
      <c r="AB990" s="17">
        <v>0.11301536841800899</v>
      </c>
      <c r="AC990" s="17">
        <v>0.103719513515568</v>
      </c>
      <c r="AD990" s="17">
        <v>0.148495413915538</v>
      </c>
      <c r="AE990" s="17"/>
      <c r="AF990" s="17">
        <v>0.13110948610242901</v>
      </c>
      <c r="AG990" s="17">
        <v>9.2327559562244296E-2</v>
      </c>
      <c r="AH990" s="17">
        <v>0.15728324239241601</v>
      </c>
      <c r="AI990" s="17"/>
      <c r="AJ990" s="17">
        <v>0.13937270472035801</v>
      </c>
      <c r="AK990" s="17">
        <v>4.9094841527620899E-2</v>
      </c>
      <c r="AL990" s="17">
        <v>9.3171274638802495E-2</v>
      </c>
      <c r="AM990" s="17">
        <v>0.111169385159635</v>
      </c>
      <c r="AN990" s="17">
        <v>0.21624102538440301</v>
      </c>
      <c r="AO990" s="17"/>
      <c r="AP990" s="17">
        <v>0.148534562452319</v>
      </c>
      <c r="AQ990" s="17">
        <v>4.58176227502246E-2</v>
      </c>
      <c r="AR990" s="17">
        <v>8.1156402885784795E-2</v>
      </c>
      <c r="AS990" s="17"/>
      <c r="AT990" s="17">
        <v>0.14246376526815699</v>
      </c>
      <c r="AU990" s="17">
        <v>0.120559135294814</v>
      </c>
      <c r="AV990" s="17">
        <v>0.103174429739495</v>
      </c>
      <c r="AW990" s="17">
        <v>7.4999963872903794E-2</v>
      </c>
      <c r="AX990" s="17">
        <v>6.2285209109823797E-2</v>
      </c>
      <c r="AY990" s="17"/>
      <c r="AZ990" s="17">
        <v>0.10494792895027399</v>
      </c>
      <c r="BA990" s="17">
        <v>0.14498219183290001</v>
      </c>
      <c r="BB990" s="17">
        <v>0.10205948184293499</v>
      </c>
      <c r="BC990" s="17">
        <v>0.107834360776873</v>
      </c>
      <c r="BD990" s="17">
        <v>0.15097662607520301</v>
      </c>
      <c r="BE990" s="17"/>
      <c r="BF990" s="17">
        <v>0.13837631250232099</v>
      </c>
      <c r="BG990" s="17">
        <v>0.113747061632211</v>
      </c>
      <c r="BH990" s="17">
        <v>0.102213278783296</v>
      </c>
      <c r="BI990" s="17">
        <v>0.10347433592550501</v>
      </c>
      <c r="BJ990" s="17"/>
      <c r="BK990" s="17">
        <v>0.14398023120869599</v>
      </c>
      <c r="BL990" s="17">
        <v>0.111821066400938</v>
      </c>
      <c r="BM990" s="17">
        <v>0.12899234900395701</v>
      </c>
      <c r="BN990" s="17">
        <v>0.10676290432324601</v>
      </c>
      <c r="BO990" s="17">
        <v>0.115108327202747</v>
      </c>
      <c r="BP990" s="17"/>
      <c r="BQ990" s="17">
        <v>0.10752820032044901</v>
      </c>
      <c r="BR990" s="17">
        <v>0.131507999214379</v>
      </c>
      <c r="BS990" s="17"/>
      <c r="BT990" s="17">
        <v>0.121099347507163</v>
      </c>
      <c r="BU990" s="17">
        <v>9.7385229423835401E-2</v>
      </c>
      <c r="BV990" s="17">
        <v>0.171652355796268</v>
      </c>
      <c r="BW990" s="17">
        <v>0.113014361386867</v>
      </c>
      <c r="BX990" s="17">
        <v>0.103757430341756</v>
      </c>
      <c r="BY990" s="17">
        <v>0.198370886843903</v>
      </c>
    </row>
    <row r="991" spans="2:77" x14ac:dyDescent="0.35">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row>
    <row r="992" spans="2:77" x14ac:dyDescent="0.35">
      <c r="B992" s="6" t="s">
        <v>449</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row>
    <row r="993" spans="2:77" x14ac:dyDescent="0.35">
      <c r="B993" s="24" t="s">
        <v>94</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row>
    <row r="994" spans="2:77" x14ac:dyDescent="0.35">
      <c r="B994" t="s">
        <v>439</v>
      </c>
      <c r="C994" s="17">
        <v>0.27856920558058701</v>
      </c>
      <c r="D994" s="17">
        <v>0.25812183876440098</v>
      </c>
      <c r="E994" s="17">
        <v>0.29584388710327503</v>
      </c>
      <c r="F994" s="17"/>
      <c r="G994" s="17">
        <v>0.32791253763337402</v>
      </c>
      <c r="H994" s="17">
        <v>0.362215812218387</v>
      </c>
      <c r="I994" s="17">
        <v>0.31880016720952797</v>
      </c>
      <c r="J994" s="17">
        <v>0.25097253474438702</v>
      </c>
      <c r="K994" s="17">
        <v>0.243857865355256</v>
      </c>
      <c r="L994" s="17">
        <v>0.19099958357074401</v>
      </c>
      <c r="M994" s="17"/>
      <c r="N994" s="17">
        <v>0.250144401863163</v>
      </c>
      <c r="O994" s="17">
        <v>0.27405404041741699</v>
      </c>
      <c r="P994" s="17">
        <v>0.30796933634460499</v>
      </c>
      <c r="Q994" s="17">
        <v>0.28962128296316397</v>
      </c>
      <c r="R994" s="17"/>
      <c r="S994" s="17">
        <v>0.314579642109725</v>
      </c>
      <c r="T994" s="17">
        <v>0.23766414052644699</v>
      </c>
      <c r="U994" s="17">
        <v>0.30107067531696302</v>
      </c>
      <c r="V994" s="17">
        <v>0.177907278697123</v>
      </c>
      <c r="W994" s="17">
        <v>0.26385148249402002</v>
      </c>
      <c r="X994" s="17">
        <v>0.25724733433549601</v>
      </c>
      <c r="Y994" s="17">
        <v>0.288490717242609</v>
      </c>
      <c r="Z994" s="17">
        <v>0.28261904654375902</v>
      </c>
      <c r="AA994" s="17">
        <v>0.32795763625070801</v>
      </c>
      <c r="AB994" s="17">
        <v>0.31197030738882597</v>
      </c>
      <c r="AC994" s="17">
        <v>0.29474063984332599</v>
      </c>
      <c r="AD994" s="17">
        <v>0.28817618073599299</v>
      </c>
      <c r="AE994" s="17"/>
      <c r="AF994" s="17">
        <v>0.23707503604690999</v>
      </c>
      <c r="AG994" s="17">
        <v>0.30821031111824498</v>
      </c>
      <c r="AH994" s="17">
        <v>0.27601619141524097</v>
      </c>
      <c r="AI994" s="17"/>
      <c r="AJ994" s="17">
        <v>0.18836030112846699</v>
      </c>
      <c r="AK994" s="17">
        <v>0.35898649507445202</v>
      </c>
      <c r="AL994" s="17">
        <v>0.26065986079339498</v>
      </c>
      <c r="AM994" s="17">
        <v>0.31080054081234698</v>
      </c>
      <c r="AN994" s="17">
        <v>0.28856206446065202</v>
      </c>
      <c r="AO994" s="17"/>
      <c r="AP994" s="17">
        <v>0.18071647191155399</v>
      </c>
      <c r="AQ994" s="17">
        <v>0.36151535739232599</v>
      </c>
      <c r="AR994" s="17">
        <v>0.31364521023434</v>
      </c>
      <c r="AS994" s="17"/>
      <c r="AT994" s="17">
        <v>0.28205167213077698</v>
      </c>
      <c r="AU994" s="17">
        <v>0.26714450757241698</v>
      </c>
      <c r="AV994" s="17">
        <v>0.28714553950176203</v>
      </c>
      <c r="AW994" s="17">
        <v>0.30330667191645999</v>
      </c>
      <c r="AX994" s="17">
        <v>0.32443636677881399</v>
      </c>
      <c r="AY994" s="17"/>
      <c r="AZ994" s="17">
        <v>0.305791768533065</v>
      </c>
      <c r="BA994" s="17">
        <v>0.29200414420845799</v>
      </c>
      <c r="BB994" s="17">
        <v>0.34055028496999001</v>
      </c>
      <c r="BC994" s="17">
        <v>0.18158149183515401</v>
      </c>
      <c r="BD994" s="17">
        <v>0.29580137437186099</v>
      </c>
      <c r="BE994" s="17"/>
      <c r="BF994" s="17">
        <v>0.31232882487005997</v>
      </c>
      <c r="BG994" s="17">
        <v>0.26583435148751999</v>
      </c>
      <c r="BH994" s="17">
        <v>0.28210846901623299</v>
      </c>
      <c r="BI994" s="17">
        <v>0.26774923967062297</v>
      </c>
      <c r="BJ994" s="17"/>
      <c r="BK994" s="17">
        <v>0.46088712468464599</v>
      </c>
      <c r="BL994" s="17">
        <v>0.31831975570610599</v>
      </c>
      <c r="BM994" s="17">
        <v>0.27022993066252299</v>
      </c>
      <c r="BN994" s="17">
        <v>0.24628006626857499</v>
      </c>
      <c r="BO994" s="17">
        <v>0.31199197517571398</v>
      </c>
      <c r="BP994" s="17"/>
      <c r="BQ994" s="17">
        <v>0.28985386256030998</v>
      </c>
      <c r="BR994" s="17">
        <v>0.26328505119253398</v>
      </c>
      <c r="BS994" s="17"/>
      <c r="BT994" s="17">
        <v>0.222171056715013</v>
      </c>
      <c r="BU994" s="17">
        <v>0.28073910705956601</v>
      </c>
      <c r="BV994" s="17">
        <v>0.31554175791678102</v>
      </c>
      <c r="BW994" s="17">
        <v>0.39166123266631903</v>
      </c>
      <c r="BX994" s="17">
        <v>0.335110097402333</v>
      </c>
      <c r="BY994" s="17">
        <v>0.20076880813141501</v>
      </c>
    </row>
    <row r="995" spans="2:77" x14ac:dyDescent="0.35">
      <c r="B995" t="s">
        <v>440</v>
      </c>
      <c r="C995" s="17">
        <v>0.278059981033355</v>
      </c>
      <c r="D995" s="17">
        <v>0.270668504223331</v>
      </c>
      <c r="E995" s="17">
        <v>0.28562381590879699</v>
      </c>
      <c r="F995" s="17"/>
      <c r="G995" s="17">
        <v>0.32133344269137099</v>
      </c>
      <c r="H995" s="17">
        <v>0.28685722732404001</v>
      </c>
      <c r="I995" s="17">
        <v>0.29754788618688799</v>
      </c>
      <c r="J995" s="17">
        <v>0.27259342243432499</v>
      </c>
      <c r="K995" s="17">
        <v>0.21447921193232999</v>
      </c>
      <c r="L995" s="17">
        <v>0.27326475957725599</v>
      </c>
      <c r="M995" s="17"/>
      <c r="N995" s="17">
        <v>0.30723553553817401</v>
      </c>
      <c r="O995" s="17">
        <v>0.28308355579215899</v>
      </c>
      <c r="P995" s="17">
        <v>0.263291716487004</v>
      </c>
      <c r="Q995" s="17">
        <v>0.252299649759818</v>
      </c>
      <c r="R995" s="17"/>
      <c r="S995" s="17">
        <v>0.31651465293419301</v>
      </c>
      <c r="T995" s="17">
        <v>0.282137550681265</v>
      </c>
      <c r="U995" s="17">
        <v>0.24637484232384099</v>
      </c>
      <c r="V995" s="17">
        <v>0.27366808646061203</v>
      </c>
      <c r="W995" s="17">
        <v>0.28967582434533601</v>
      </c>
      <c r="X995" s="17">
        <v>0.28578130203312302</v>
      </c>
      <c r="Y995" s="17">
        <v>0.27469495552088102</v>
      </c>
      <c r="Z995" s="17">
        <v>0.29513956226326199</v>
      </c>
      <c r="AA995" s="17">
        <v>0.26158837930985301</v>
      </c>
      <c r="AB995" s="17">
        <v>0.276841006391084</v>
      </c>
      <c r="AC995" s="17">
        <v>0.21411015655182</v>
      </c>
      <c r="AD995" s="17">
        <v>0.28513546177955901</v>
      </c>
      <c r="AE995" s="17"/>
      <c r="AF995" s="17">
        <v>0.237409866289303</v>
      </c>
      <c r="AG995" s="17">
        <v>0.302905097768154</v>
      </c>
      <c r="AH995" s="17">
        <v>0.26839216000808502</v>
      </c>
      <c r="AI995" s="17"/>
      <c r="AJ995" s="17">
        <v>0.23876589495761799</v>
      </c>
      <c r="AK995" s="17">
        <v>0.33470182650588398</v>
      </c>
      <c r="AL995" s="17">
        <v>0.34032859119383302</v>
      </c>
      <c r="AM995" s="17">
        <v>0.10977254342562801</v>
      </c>
      <c r="AN995" s="17">
        <v>0.239100047436029</v>
      </c>
      <c r="AO995" s="17"/>
      <c r="AP995" s="17">
        <v>0.23082671592479501</v>
      </c>
      <c r="AQ995" s="17">
        <v>0.32078820856349299</v>
      </c>
      <c r="AR995" s="17">
        <v>0.31636590030182199</v>
      </c>
      <c r="AS995" s="17"/>
      <c r="AT995" s="17">
        <v>0.26540949078253201</v>
      </c>
      <c r="AU995" s="17">
        <v>0.28708725920830502</v>
      </c>
      <c r="AV995" s="17">
        <v>0.28155738794009799</v>
      </c>
      <c r="AW995" s="17">
        <v>0.28520439599222902</v>
      </c>
      <c r="AX995" s="17">
        <v>0.169191738150342</v>
      </c>
      <c r="AY995" s="17"/>
      <c r="AZ995" s="17">
        <v>0.28393380866641499</v>
      </c>
      <c r="BA995" s="17">
        <v>0.30776381290147897</v>
      </c>
      <c r="BB995" s="17">
        <v>0.25196698297414999</v>
      </c>
      <c r="BC995" s="17">
        <v>0.25864403375873901</v>
      </c>
      <c r="BD995" s="17">
        <v>0.25839835905686898</v>
      </c>
      <c r="BE995" s="17"/>
      <c r="BF995" s="17">
        <v>0.25601170102459198</v>
      </c>
      <c r="BG995" s="17">
        <v>0.28669864877564</v>
      </c>
      <c r="BH995" s="17">
        <v>0.29653233771700999</v>
      </c>
      <c r="BI995" s="17">
        <v>0.27513623205084597</v>
      </c>
      <c r="BJ995" s="17"/>
      <c r="BK995" s="17">
        <v>0.17834720039035801</v>
      </c>
      <c r="BL995" s="17">
        <v>0.30744524185765598</v>
      </c>
      <c r="BM995" s="17">
        <v>0.29261503935385302</v>
      </c>
      <c r="BN995" s="17">
        <v>0.27289339051127498</v>
      </c>
      <c r="BO995" s="17">
        <v>0.20889161572127499</v>
      </c>
      <c r="BP995" s="17"/>
      <c r="BQ995" s="17">
        <v>0.28553104564506099</v>
      </c>
      <c r="BR995" s="17">
        <v>0.26794102879815401</v>
      </c>
      <c r="BS995" s="17"/>
      <c r="BT995" s="17">
        <v>0.24812917943781701</v>
      </c>
      <c r="BU995" s="17">
        <v>0.32346646945072599</v>
      </c>
      <c r="BV995" s="17">
        <v>0.30864138411344999</v>
      </c>
      <c r="BW995" s="17">
        <v>0.25765537518229498</v>
      </c>
      <c r="BX995" s="17">
        <v>0.27551228341862699</v>
      </c>
      <c r="BY995" s="17">
        <v>0.29060434248265699</v>
      </c>
    </row>
    <row r="996" spans="2:77" x14ac:dyDescent="0.35">
      <c r="B996" t="s">
        <v>441</v>
      </c>
      <c r="C996" s="17">
        <v>0.22240694107014</v>
      </c>
      <c r="D996" s="17">
        <v>0.23070431959391</v>
      </c>
      <c r="E996" s="17">
        <v>0.215246311877406</v>
      </c>
      <c r="F996" s="17"/>
      <c r="G996" s="17">
        <v>0.20619192549575899</v>
      </c>
      <c r="H996" s="17">
        <v>0.18881451241247399</v>
      </c>
      <c r="I996" s="17">
        <v>0.20927800814633299</v>
      </c>
      <c r="J996" s="17">
        <v>0.212572130999308</v>
      </c>
      <c r="K996" s="17">
        <v>0.24362889780438299</v>
      </c>
      <c r="L996" s="17">
        <v>0.26487715252424898</v>
      </c>
      <c r="M996" s="17"/>
      <c r="N996" s="17">
        <v>0.239234727858117</v>
      </c>
      <c r="O996" s="17">
        <v>0.213949171740838</v>
      </c>
      <c r="P996" s="17">
        <v>0.212844344568239</v>
      </c>
      <c r="Q996" s="17">
        <v>0.223660982946111</v>
      </c>
      <c r="R996" s="17"/>
      <c r="S996" s="17">
        <v>0.17715385271103101</v>
      </c>
      <c r="T996" s="17">
        <v>0.235633600885781</v>
      </c>
      <c r="U996" s="17">
        <v>0.23099429691755299</v>
      </c>
      <c r="V996" s="17">
        <v>0.24123017538538999</v>
      </c>
      <c r="W996" s="17">
        <v>0.23827503751624399</v>
      </c>
      <c r="X996" s="17">
        <v>0.25200809348192299</v>
      </c>
      <c r="Y996" s="17">
        <v>0.19320727965993001</v>
      </c>
      <c r="Z996" s="17">
        <v>0.22308272684378799</v>
      </c>
      <c r="AA996" s="17">
        <v>0.22088186672256099</v>
      </c>
      <c r="AB996" s="17">
        <v>0.25095015737884702</v>
      </c>
      <c r="AC996" s="17">
        <v>0.22438668541492701</v>
      </c>
      <c r="AD996" s="17">
        <v>0.16437549540506899</v>
      </c>
      <c r="AE996" s="17"/>
      <c r="AF996" s="17">
        <v>0.24420547430016101</v>
      </c>
      <c r="AG996" s="17">
        <v>0.21327648995807399</v>
      </c>
      <c r="AH996" s="17">
        <v>0.206252716802582</v>
      </c>
      <c r="AI996" s="17"/>
      <c r="AJ996" s="17">
        <v>0.25957054943820401</v>
      </c>
      <c r="AK996" s="17">
        <v>0.20435540361712701</v>
      </c>
      <c r="AL996" s="17">
        <v>0.200114829294469</v>
      </c>
      <c r="AM996" s="17">
        <v>0.27780418355958097</v>
      </c>
      <c r="AN996" s="17">
        <v>0.198248286608111</v>
      </c>
      <c r="AO996" s="17"/>
      <c r="AP996" s="17">
        <v>0.26772007757572902</v>
      </c>
      <c r="AQ996" s="17">
        <v>0.21526416124800901</v>
      </c>
      <c r="AR996" s="17">
        <v>0.19478546391870999</v>
      </c>
      <c r="AS996" s="17"/>
      <c r="AT996" s="17">
        <v>0.21894782155138601</v>
      </c>
      <c r="AU996" s="17">
        <v>0.21740308799609201</v>
      </c>
      <c r="AV996" s="17">
        <v>0.221853928739247</v>
      </c>
      <c r="AW996" s="17">
        <v>0.23969221024148801</v>
      </c>
      <c r="AX996" s="17">
        <v>0.35019883617058101</v>
      </c>
      <c r="AY996" s="17"/>
      <c r="AZ996" s="17">
        <v>0.20742992427495799</v>
      </c>
      <c r="BA996" s="17">
        <v>0.202068032518743</v>
      </c>
      <c r="BB996" s="17">
        <v>0.24811945007382699</v>
      </c>
      <c r="BC996" s="17">
        <v>0.28027306655347101</v>
      </c>
      <c r="BD996" s="17">
        <v>0.206030574450454</v>
      </c>
      <c r="BE996" s="17"/>
      <c r="BF996" s="17">
        <v>0.20510150269627</v>
      </c>
      <c r="BG996" s="17">
        <v>0.235871416353506</v>
      </c>
      <c r="BH996" s="17">
        <v>0.20258835311831899</v>
      </c>
      <c r="BI996" s="17">
        <v>0.22923641521027799</v>
      </c>
      <c r="BJ996" s="17"/>
      <c r="BK996" s="17">
        <v>0.153997125026655</v>
      </c>
      <c r="BL996" s="17">
        <v>0.19786659392614001</v>
      </c>
      <c r="BM996" s="17">
        <v>0.21771258585224099</v>
      </c>
      <c r="BN996" s="17">
        <v>0.244918464612744</v>
      </c>
      <c r="BO996" s="17">
        <v>0.21976282053885801</v>
      </c>
      <c r="BP996" s="17"/>
      <c r="BQ996" s="17">
        <v>0.22326471034392201</v>
      </c>
      <c r="BR996" s="17">
        <v>0.22124516202507299</v>
      </c>
      <c r="BS996" s="17"/>
      <c r="BT996" s="17">
        <v>0.25050612926149801</v>
      </c>
      <c r="BU996" s="17">
        <v>0.20293354935062299</v>
      </c>
      <c r="BV996" s="17">
        <v>0.17974157983966799</v>
      </c>
      <c r="BW996" s="17">
        <v>0.205019398257272</v>
      </c>
      <c r="BX996" s="17">
        <v>0.214200485139938</v>
      </c>
      <c r="BY996" s="17">
        <v>0.21175062569319</v>
      </c>
    </row>
    <row r="997" spans="2:77" x14ac:dyDescent="0.35">
      <c r="B997" t="s">
        <v>442</v>
      </c>
      <c r="C997" s="17">
        <v>0.11680216090209</v>
      </c>
      <c r="D997" s="17">
        <v>0.133571697204764</v>
      </c>
      <c r="E997" s="17">
        <v>0.101163467136745</v>
      </c>
      <c r="F997" s="17"/>
      <c r="G997" s="17">
        <v>4.3700416003464602E-2</v>
      </c>
      <c r="H997" s="17">
        <v>6.0324491562113003E-2</v>
      </c>
      <c r="I997" s="17">
        <v>8.54559591864886E-2</v>
      </c>
      <c r="J997" s="17">
        <v>0.13932853875562401</v>
      </c>
      <c r="K997" s="17">
        <v>0.190979226069241</v>
      </c>
      <c r="L997" s="17">
        <v>0.16873523696708301</v>
      </c>
      <c r="M997" s="17"/>
      <c r="N997" s="17">
        <v>0.11849188006009601</v>
      </c>
      <c r="O997" s="17">
        <v>0.12577525359056799</v>
      </c>
      <c r="P997" s="17">
        <v>0.110153231990666</v>
      </c>
      <c r="Q997" s="17">
        <v>0.111104211662877</v>
      </c>
      <c r="R997" s="17"/>
      <c r="S997" s="17">
        <v>8.5984986971802096E-2</v>
      </c>
      <c r="T997" s="17">
        <v>0.140587030657985</v>
      </c>
      <c r="U997" s="17">
        <v>0.122914840124383</v>
      </c>
      <c r="V997" s="17">
        <v>0.163141726577261</v>
      </c>
      <c r="W997" s="17">
        <v>0.12344060212921</v>
      </c>
      <c r="X997" s="17">
        <v>0.106999952658952</v>
      </c>
      <c r="Y997" s="17">
        <v>0.11845891326488001</v>
      </c>
      <c r="Z997" s="17">
        <v>5.8897077342768799E-2</v>
      </c>
      <c r="AA997" s="17">
        <v>0.111709677437866</v>
      </c>
      <c r="AB997" s="17">
        <v>7.9810571720969503E-2</v>
      </c>
      <c r="AC997" s="17">
        <v>0.17707956305484299</v>
      </c>
      <c r="AD997" s="17">
        <v>0.118111511149903</v>
      </c>
      <c r="AE997" s="17"/>
      <c r="AF997" s="17">
        <v>0.173813052697501</v>
      </c>
      <c r="AG997" s="17">
        <v>9.3483138878125802E-2</v>
      </c>
      <c r="AH997" s="17">
        <v>8.0179817761605002E-2</v>
      </c>
      <c r="AI997" s="17"/>
      <c r="AJ997" s="17">
        <v>0.196279408389194</v>
      </c>
      <c r="AK997" s="17">
        <v>5.1710926691546297E-2</v>
      </c>
      <c r="AL997" s="17">
        <v>0.122397273936672</v>
      </c>
      <c r="AM997" s="17">
        <v>0.19322331297551501</v>
      </c>
      <c r="AN997" s="17">
        <v>8.5423910072156897E-2</v>
      </c>
      <c r="AO997" s="17"/>
      <c r="AP997" s="17">
        <v>0.19542732420603201</v>
      </c>
      <c r="AQ997" s="17">
        <v>5.7269285106517902E-2</v>
      </c>
      <c r="AR997" s="17">
        <v>9.7069554825294196E-2</v>
      </c>
      <c r="AS997" s="17"/>
      <c r="AT997" s="17">
        <v>0.11787520514741701</v>
      </c>
      <c r="AU997" s="17">
        <v>0.12784232991139899</v>
      </c>
      <c r="AV997" s="17">
        <v>0.112231754906487</v>
      </c>
      <c r="AW997" s="17">
        <v>9.2264051098365205E-2</v>
      </c>
      <c r="AX997" s="17">
        <v>9.8679457515558899E-2</v>
      </c>
      <c r="AY997" s="17"/>
      <c r="AZ997" s="17">
        <v>0.10386581545788599</v>
      </c>
      <c r="BA997" s="17">
        <v>8.9705966363217704E-2</v>
      </c>
      <c r="BB997" s="17">
        <v>5.0758413769871502E-2</v>
      </c>
      <c r="BC997" s="17">
        <v>0.18341850639723001</v>
      </c>
      <c r="BD997" s="17">
        <v>0.113164926818082</v>
      </c>
      <c r="BE997" s="17"/>
      <c r="BF997" s="17">
        <v>0.110942108067675</v>
      </c>
      <c r="BG997" s="17">
        <v>0.115042209977975</v>
      </c>
      <c r="BH997" s="17">
        <v>0.117457416879908</v>
      </c>
      <c r="BI997" s="17">
        <v>0.13198049435087</v>
      </c>
      <c r="BJ997" s="17"/>
      <c r="BK997" s="17">
        <v>0.10109184023107599</v>
      </c>
      <c r="BL997" s="17">
        <v>8.2916012854023197E-2</v>
      </c>
      <c r="BM997" s="17">
        <v>0.107926092946891</v>
      </c>
      <c r="BN997" s="17">
        <v>0.13352579417341101</v>
      </c>
      <c r="BO997" s="17">
        <v>0.16133957215178199</v>
      </c>
      <c r="BP997" s="17"/>
      <c r="BQ997" s="17">
        <v>0.11564474419383999</v>
      </c>
      <c r="BR997" s="17">
        <v>0.11836978814073799</v>
      </c>
      <c r="BS997" s="17"/>
      <c r="BT997" s="17">
        <v>0.173650411710108</v>
      </c>
      <c r="BU997" s="17">
        <v>9.9928911002660006E-2</v>
      </c>
      <c r="BV997" s="17">
        <v>6.8382616887197503E-2</v>
      </c>
      <c r="BW997" s="17">
        <v>6.2925992818753093E-2</v>
      </c>
      <c r="BX997" s="17">
        <v>8.0026638813293804E-2</v>
      </c>
      <c r="BY997" s="17">
        <v>7.4267764197493105E-2</v>
      </c>
    </row>
    <row r="998" spans="2:77" x14ac:dyDescent="0.35">
      <c r="B998" t="s">
        <v>92</v>
      </c>
      <c r="C998" s="17">
        <v>0.104161711413827</v>
      </c>
      <c r="D998" s="17">
        <v>0.106933640213595</v>
      </c>
      <c r="E998" s="17">
        <v>0.102122517973777</v>
      </c>
      <c r="F998" s="17"/>
      <c r="G998" s="17">
        <v>0.10086167817603101</v>
      </c>
      <c r="H998" s="17">
        <v>0.101787956482986</v>
      </c>
      <c r="I998" s="17">
        <v>8.8917979270763003E-2</v>
      </c>
      <c r="J998" s="17">
        <v>0.12453337306635701</v>
      </c>
      <c r="K998" s="17">
        <v>0.10705479883879</v>
      </c>
      <c r="L998" s="17">
        <v>0.102123267360668</v>
      </c>
      <c r="M998" s="17"/>
      <c r="N998" s="17">
        <v>8.4893454680450897E-2</v>
      </c>
      <c r="O998" s="17">
        <v>0.10313797845901899</v>
      </c>
      <c r="P998" s="17">
        <v>0.105741370609486</v>
      </c>
      <c r="Q998" s="17">
        <v>0.123313872668031</v>
      </c>
      <c r="R998" s="17"/>
      <c r="S998" s="17">
        <v>0.105766865273248</v>
      </c>
      <c r="T998" s="17">
        <v>0.103977677248523</v>
      </c>
      <c r="U998" s="17">
        <v>9.8645345317260505E-2</v>
      </c>
      <c r="V998" s="17">
        <v>0.14405273287961401</v>
      </c>
      <c r="W998" s="17">
        <v>8.4757053515190001E-2</v>
      </c>
      <c r="X998" s="17">
        <v>9.7963317490505006E-2</v>
      </c>
      <c r="Y998" s="17">
        <v>0.12514813431169999</v>
      </c>
      <c r="Z998" s="17">
        <v>0.14026158700642199</v>
      </c>
      <c r="AA998" s="17">
        <v>7.7862440279013595E-2</v>
      </c>
      <c r="AB998" s="17">
        <v>8.0427957120274202E-2</v>
      </c>
      <c r="AC998" s="17">
        <v>8.96829551350843E-2</v>
      </c>
      <c r="AD998" s="17">
        <v>0.144201350929476</v>
      </c>
      <c r="AE998" s="17"/>
      <c r="AF998" s="17">
        <v>0.107496570666124</v>
      </c>
      <c r="AG998" s="17">
        <v>8.2124962277401403E-2</v>
      </c>
      <c r="AH998" s="17">
        <v>0.16915911401248701</v>
      </c>
      <c r="AI998" s="17"/>
      <c r="AJ998" s="17">
        <v>0.117023846086517</v>
      </c>
      <c r="AK998" s="17">
        <v>5.0245348110989997E-2</v>
      </c>
      <c r="AL998" s="17">
        <v>7.6499444781632106E-2</v>
      </c>
      <c r="AM998" s="17">
        <v>0.108399419226929</v>
      </c>
      <c r="AN998" s="17">
        <v>0.18866569142305101</v>
      </c>
      <c r="AO998" s="17"/>
      <c r="AP998" s="17">
        <v>0.125309410381889</v>
      </c>
      <c r="AQ998" s="17">
        <v>4.5162987689654703E-2</v>
      </c>
      <c r="AR998" s="17">
        <v>7.8133870719834103E-2</v>
      </c>
      <c r="AS998" s="17"/>
      <c r="AT998" s="17">
        <v>0.115715810387889</v>
      </c>
      <c r="AU998" s="17">
        <v>0.100522815311786</v>
      </c>
      <c r="AV998" s="17">
        <v>9.72113889124053E-2</v>
      </c>
      <c r="AW998" s="17">
        <v>7.9532670751457396E-2</v>
      </c>
      <c r="AX998" s="17">
        <v>5.7493601384704801E-2</v>
      </c>
      <c r="AY998" s="17"/>
      <c r="AZ998" s="17">
        <v>9.8978683067674905E-2</v>
      </c>
      <c r="BA998" s="17">
        <v>0.10845804400810199</v>
      </c>
      <c r="BB998" s="17">
        <v>0.108604868212161</v>
      </c>
      <c r="BC998" s="17">
        <v>9.6082901455406503E-2</v>
      </c>
      <c r="BD998" s="17">
        <v>0.12660476530273401</v>
      </c>
      <c r="BE998" s="17"/>
      <c r="BF998" s="17">
        <v>0.115615863341403</v>
      </c>
      <c r="BG998" s="17">
        <v>9.6553373405358398E-2</v>
      </c>
      <c r="BH998" s="17">
        <v>0.10131342326853</v>
      </c>
      <c r="BI998" s="17">
        <v>9.5897618717383004E-2</v>
      </c>
      <c r="BJ998" s="17"/>
      <c r="BK998" s="17">
        <v>0.105676709667265</v>
      </c>
      <c r="BL998" s="17">
        <v>9.3452395656075299E-2</v>
      </c>
      <c r="BM998" s="17">
        <v>0.11151635118449101</v>
      </c>
      <c r="BN998" s="17">
        <v>0.102382284433994</v>
      </c>
      <c r="BO998" s="17">
        <v>9.8014016412370397E-2</v>
      </c>
      <c r="BP998" s="17"/>
      <c r="BQ998" s="17">
        <v>8.5705637256866807E-2</v>
      </c>
      <c r="BR998" s="17">
        <v>0.1291589698435</v>
      </c>
      <c r="BS998" s="17"/>
      <c r="BT998" s="17">
        <v>0.105543222875565</v>
      </c>
      <c r="BU998" s="17">
        <v>9.2931963136425405E-2</v>
      </c>
      <c r="BV998" s="17">
        <v>0.12769266124290299</v>
      </c>
      <c r="BW998" s="17">
        <v>8.2738001075360307E-2</v>
      </c>
      <c r="BX998" s="17">
        <v>9.5150495225807194E-2</v>
      </c>
      <c r="BY998" s="17">
        <v>0.22260845949524499</v>
      </c>
    </row>
    <row r="999" spans="2:77" x14ac:dyDescent="0.35">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row>
    <row r="1000" spans="2:77" x14ac:dyDescent="0.35">
      <c r="B1000" s="6" t="s">
        <v>458</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row>
    <row r="1001" spans="2:77" x14ac:dyDescent="0.35">
      <c r="B1001" s="24" t="s">
        <v>94</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row>
    <row r="1002" spans="2:77" x14ac:dyDescent="0.35">
      <c r="B1002" t="s">
        <v>452</v>
      </c>
      <c r="C1002" s="17">
        <v>0.12981414321208301</v>
      </c>
      <c r="D1002" s="17">
        <v>0.16812177925484201</v>
      </c>
      <c r="E1002" s="17">
        <v>9.3208506404454397E-2</v>
      </c>
      <c r="F1002" s="17"/>
      <c r="G1002" s="17">
        <v>0.117994055304979</v>
      </c>
      <c r="H1002" s="17">
        <v>0.136622264083544</v>
      </c>
      <c r="I1002" s="17">
        <v>0.12870401736277201</v>
      </c>
      <c r="J1002" s="17">
        <v>0.12648467683501599</v>
      </c>
      <c r="K1002" s="17">
        <v>0.145803502652773</v>
      </c>
      <c r="L1002" s="17">
        <v>0.12509330362786</v>
      </c>
      <c r="M1002" s="17"/>
      <c r="N1002" s="17">
        <v>0.137638083835531</v>
      </c>
      <c r="O1002" s="17">
        <v>0.11706537721552</v>
      </c>
      <c r="P1002" s="17">
        <v>0.12850587923086901</v>
      </c>
      <c r="Q1002" s="17">
        <v>0.13670108898896699</v>
      </c>
      <c r="R1002" s="17"/>
      <c r="S1002" s="17">
        <v>0.16639669356751</v>
      </c>
      <c r="T1002" s="17">
        <v>0.11002153845051101</v>
      </c>
      <c r="U1002" s="17">
        <v>0.131824736732604</v>
      </c>
      <c r="V1002" s="17">
        <v>0.12596679005742201</v>
      </c>
      <c r="W1002" s="17">
        <v>0.138545297396725</v>
      </c>
      <c r="X1002" s="17">
        <v>0.153155613600297</v>
      </c>
      <c r="Y1002" s="17">
        <v>0.137355669590006</v>
      </c>
      <c r="Z1002" s="17">
        <v>0.13550330739710001</v>
      </c>
      <c r="AA1002" s="17">
        <v>0.11494586637657001</v>
      </c>
      <c r="AB1002" s="17">
        <v>0.115033867641504</v>
      </c>
      <c r="AC1002" s="17">
        <v>0.108063993191503</v>
      </c>
      <c r="AD1002" s="17">
        <v>6.7838520336104602E-2</v>
      </c>
      <c r="AE1002" s="17"/>
      <c r="AF1002" s="17">
        <v>0.19148075611269899</v>
      </c>
      <c r="AG1002" s="17">
        <v>9.6306297939304494E-2</v>
      </c>
      <c r="AH1002" s="17">
        <v>8.4338254401174595E-2</v>
      </c>
      <c r="AI1002" s="17"/>
      <c r="AJ1002" s="17">
        <v>0.18763056603660599</v>
      </c>
      <c r="AK1002" s="17">
        <v>0.107495251347831</v>
      </c>
      <c r="AL1002" s="17">
        <v>6.2805374872619002E-2</v>
      </c>
      <c r="AM1002" s="17">
        <v>0.31919213374285399</v>
      </c>
      <c r="AN1002" s="17">
        <v>8.5961004791293996E-2</v>
      </c>
      <c r="AO1002" s="17"/>
      <c r="AP1002" s="17">
        <v>0.18170144445519701</v>
      </c>
      <c r="AQ1002" s="17">
        <v>0.10241075665618</v>
      </c>
      <c r="AR1002" s="17">
        <v>8.2656441826316596E-2</v>
      </c>
      <c r="AS1002" s="17"/>
      <c r="AT1002" s="17">
        <v>0.15209305405340301</v>
      </c>
      <c r="AU1002" s="17">
        <v>0.136758971969729</v>
      </c>
      <c r="AV1002" s="17">
        <v>0.117298855053516</v>
      </c>
      <c r="AW1002" s="17">
        <v>0.10473791043004101</v>
      </c>
      <c r="AX1002" s="17">
        <v>0.14529844397402999</v>
      </c>
      <c r="AY1002" s="17"/>
      <c r="AZ1002" s="17">
        <v>0.15035097614694801</v>
      </c>
      <c r="BA1002" s="17">
        <v>0.105523390810719</v>
      </c>
      <c r="BB1002" s="17">
        <v>9.1549541785753905E-2</v>
      </c>
      <c r="BC1002" s="17">
        <v>0.12032548027642501</v>
      </c>
      <c r="BD1002" s="17">
        <v>0.114824448610748</v>
      </c>
      <c r="BE1002" s="17"/>
      <c r="BF1002" s="17">
        <v>0.12735689723934199</v>
      </c>
      <c r="BG1002" s="17">
        <v>0.13153083424836401</v>
      </c>
      <c r="BH1002" s="17">
        <v>0.12445666941222901</v>
      </c>
      <c r="BI1002" s="17">
        <v>0.152116697733026</v>
      </c>
      <c r="BJ1002" s="17"/>
      <c r="BK1002" s="17">
        <v>0.16666051521550801</v>
      </c>
      <c r="BL1002" s="17">
        <v>0.121340862061664</v>
      </c>
      <c r="BM1002" s="17">
        <v>9.9220799791814904E-2</v>
      </c>
      <c r="BN1002" s="17">
        <v>0.138689401604943</v>
      </c>
      <c r="BO1002" s="17">
        <v>0.245627349410631</v>
      </c>
      <c r="BP1002" s="17"/>
      <c r="BQ1002" s="17">
        <v>0.14055545817220899</v>
      </c>
      <c r="BR1002" s="17">
        <v>0.11526590160613399</v>
      </c>
      <c r="BS1002" s="17"/>
      <c r="BT1002" s="17">
        <v>0.14226371033924301</v>
      </c>
      <c r="BU1002" s="17">
        <v>0.115470886273894</v>
      </c>
      <c r="BV1002" s="17">
        <v>0.17121612758052701</v>
      </c>
      <c r="BW1002" s="17">
        <v>0.127650731789785</v>
      </c>
      <c r="BX1002" s="17">
        <v>0.118322208866394</v>
      </c>
      <c r="BY1002" s="17">
        <v>8.1486900957108796E-2</v>
      </c>
    </row>
    <row r="1003" spans="2:77" x14ac:dyDescent="0.35">
      <c r="B1003" t="s">
        <v>453</v>
      </c>
      <c r="C1003" s="17">
        <v>0.19853256898674099</v>
      </c>
      <c r="D1003" s="17">
        <v>0.21104605899376699</v>
      </c>
      <c r="E1003" s="17">
        <v>0.18757931170400499</v>
      </c>
      <c r="F1003" s="17"/>
      <c r="G1003" s="17">
        <v>0.198335720393439</v>
      </c>
      <c r="H1003" s="17">
        <v>0.221022249025811</v>
      </c>
      <c r="I1003" s="17">
        <v>0.19682252969627301</v>
      </c>
      <c r="J1003" s="17">
        <v>0.17631510486914301</v>
      </c>
      <c r="K1003" s="17">
        <v>0.17899948125898599</v>
      </c>
      <c r="L1003" s="17">
        <v>0.212963043702107</v>
      </c>
      <c r="M1003" s="17"/>
      <c r="N1003" s="17">
        <v>0.21477111140156499</v>
      </c>
      <c r="O1003" s="17">
        <v>0.19104101509180299</v>
      </c>
      <c r="P1003" s="17">
        <v>0.222282098716308</v>
      </c>
      <c r="Q1003" s="17">
        <v>0.16968279096922401</v>
      </c>
      <c r="R1003" s="17"/>
      <c r="S1003" s="17">
        <v>0.20438628180992</v>
      </c>
      <c r="T1003" s="17">
        <v>0.21719136455999</v>
      </c>
      <c r="U1003" s="17">
        <v>0.221901464464314</v>
      </c>
      <c r="V1003" s="17">
        <v>0.22023928587935801</v>
      </c>
      <c r="W1003" s="17">
        <v>0.17161602976742199</v>
      </c>
      <c r="X1003" s="17">
        <v>0.23689305405050101</v>
      </c>
      <c r="Y1003" s="17">
        <v>0.19424247407350501</v>
      </c>
      <c r="Z1003" s="17">
        <v>0.157122063266112</v>
      </c>
      <c r="AA1003" s="17">
        <v>0.18975009656594</v>
      </c>
      <c r="AB1003" s="17">
        <v>0.14764407396233301</v>
      </c>
      <c r="AC1003" s="17">
        <v>0.18740742368998201</v>
      </c>
      <c r="AD1003" s="17">
        <v>0.180572568083643</v>
      </c>
      <c r="AE1003" s="17"/>
      <c r="AF1003" s="17">
        <v>0.23555012065654199</v>
      </c>
      <c r="AG1003" s="17">
        <v>0.180241793341475</v>
      </c>
      <c r="AH1003" s="17">
        <v>0.18206785354250599</v>
      </c>
      <c r="AI1003" s="17"/>
      <c r="AJ1003" s="17">
        <v>0.25891580481184401</v>
      </c>
      <c r="AK1003" s="17">
        <v>0.163698283301041</v>
      </c>
      <c r="AL1003" s="17">
        <v>0.173013924512225</v>
      </c>
      <c r="AM1003" s="17">
        <v>0.25495552194069399</v>
      </c>
      <c r="AN1003" s="17">
        <v>0.173108234932875</v>
      </c>
      <c r="AO1003" s="17"/>
      <c r="AP1003" s="17">
        <v>0.30470451218428501</v>
      </c>
      <c r="AQ1003" s="17">
        <v>0.160270685599122</v>
      </c>
      <c r="AR1003" s="17">
        <v>0.194714215397056</v>
      </c>
      <c r="AS1003" s="17"/>
      <c r="AT1003" s="17">
        <v>0.17345280383672401</v>
      </c>
      <c r="AU1003" s="17">
        <v>0.21104137225518901</v>
      </c>
      <c r="AV1003" s="17">
        <v>0.185383347358788</v>
      </c>
      <c r="AW1003" s="17">
        <v>0.22490711969307201</v>
      </c>
      <c r="AX1003" s="17">
        <v>0.25254963970573202</v>
      </c>
      <c r="AY1003" s="17"/>
      <c r="AZ1003" s="17">
        <v>0.219568241439555</v>
      </c>
      <c r="BA1003" s="17">
        <v>0.18131547870617401</v>
      </c>
      <c r="BB1003" s="17">
        <v>0.162931982022234</v>
      </c>
      <c r="BC1003" s="17">
        <v>0.21164282440437701</v>
      </c>
      <c r="BD1003" s="17">
        <v>0.13849307215895201</v>
      </c>
      <c r="BE1003" s="17"/>
      <c r="BF1003" s="17">
        <v>0.164347714871666</v>
      </c>
      <c r="BG1003" s="17">
        <v>0.21443320831260901</v>
      </c>
      <c r="BH1003" s="17">
        <v>0.213145621029625</v>
      </c>
      <c r="BI1003" s="17">
        <v>0.19433437679523299</v>
      </c>
      <c r="BJ1003" s="17"/>
      <c r="BK1003" s="17">
        <v>0.198824907880084</v>
      </c>
      <c r="BL1003" s="17">
        <v>0.17444710183586801</v>
      </c>
      <c r="BM1003" s="17">
        <v>0.19447802099536701</v>
      </c>
      <c r="BN1003" s="17">
        <v>0.20232158341356199</v>
      </c>
      <c r="BO1003" s="17">
        <v>0.25367743304630402</v>
      </c>
      <c r="BP1003" s="17"/>
      <c r="BQ1003" s="17">
        <v>0.204386202885083</v>
      </c>
      <c r="BR1003" s="17">
        <v>0.190604295722063</v>
      </c>
      <c r="BS1003" s="17"/>
      <c r="BT1003" s="17">
        <v>0.21129095585996299</v>
      </c>
      <c r="BU1003" s="17">
        <v>0.206468668087575</v>
      </c>
      <c r="BV1003" s="17">
        <v>0.177647403653691</v>
      </c>
      <c r="BW1003" s="17">
        <v>0.167939654513593</v>
      </c>
      <c r="BX1003" s="17">
        <v>0.200424973738346</v>
      </c>
      <c r="BY1003" s="17">
        <v>0.15567996898564501</v>
      </c>
    </row>
    <row r="1004" spans="2:77" x14ac:dyDescent="0.35">
      <c r="B1004" t="s">
        <v>454</v>
      </c>
      <c r="C1004" s="17">
        <v>0.27510184004418098</v>
      </c>
      <c r="D1004" s="17">
        <v>0.25844197788050099</v>
      </c>
      <c r="E1004" s="17">
        <v>0.29213464109361897</v>
      </c>
      <c r="F1004" s="17"/>
      <c r="G1004" s="17">
        <v>0.25413084719087098</v>
      </c>
      <c r="H1004" s="17">
        <v>0.26854512149163101</v>
      </c>
      <c r="I1004" s="17">
        <v>0.29850325311558401</v>
      </c>
      <c r="J1004" s="17">
        <v>0.281921470366228</v>
      </c>
      <c r="K1004" s="17">
        <v>0.28092134326381701</v>
      </c>
      <c r="L1004" s="17">
        <v>0.26598183333690101</v>
      </c>
      <c r="M1004" s="17"/>
      <c r="N1004" s="17">
        <v>0.23233384714421801</v>
      </c>
      <c r="O1004" s="17">
        <v>0.25218969253942902</v>
      </c>
      <c r="P1004" s="17">
        <v>0.31229800337609398</v>
      </c>
      <c r="Q1004" s="17">
        <v>0.31210919030321199</v>
      </c>
      <c r="R1004" s="17"/>
      <c r="S1004" s="17">
        <v>0.25660720014756699</v>
      </c>
      <c r="T1004" s="17">
        <v>0.26193277473412502</v>
      </c>
      <c r="U1004" s="17">
        <v>0.29607992158607999</v>
      </c>
      <c r="V1004" s="17">
        <v>0.29906057577370099</v>
      </c>
      <c r="W1004" s="17">
        <v>0.31172509487814898</v>
      </c>
      <c r="X1004" s="17">
        <v>0.28233599865379</v>
      </c>
      <c r="Y1004" s="17">
        <v>0.26438306538636502</v>
      </c>
      <c r="Z1004" s="17">
        <v>0.27669426150986098</v>
      </c>
      <c r="AA1004" s="17">
        <v>0.26951486553014697</v>
      </c>
      <c r="AB1004" s="17">
        <v>0.26417734590601299</v>
      </c>
      <c r="AC1004" s="17">
        <v>0.27581429026537801</v>
      </c>
      <c r="AD1004" s="17">
        <v>0.26177372110008401</v>
      </c>
      <c r="AE1004" s="17"/>
      <c r="AF1004" s="17">
        <v>0.26862548844531198</v>
      </c>
      <c r="AG1004" s="17">
        <v>0.27051022631006</v>
      </c>
      <c r="AH1004" s="17">
        <v>0.31418429344423598</v>
      </c>
      <c r="AI1004" s="17"/>
      <c r="AJ1004" s="17">
        <v>0.27082467542670002</v>
      </c>
      <c r="AK1004" s="17">
        <v>0.26051513146684602</v>
      </c>
      <c r="AL1004" s="17">
        <v>0.28346236386449403</v>
      </c>
      <c r="AM1004" s="17">
        <v>0.20870416896979899</v>
      </c>
      <c r="AN1004" s="17">
        <v>0.33766419230143602</v>
      </c>
      <c r="AO1004" s="17"/>
      <c r="AP1004" s="17">
        <v>0.279017425180134</v>
      </c>
      <c r="AQ1004" s="17">
        <v>0.28381792546252999</v>
      </c>
      <c r="AR1004" s="17">
        <v>0.27479652378369301</v>
      </c>
      <c r="AS1004" s="17"/>
      <c r="AT1004" s="17">
        <v>0.320252501959083</v>
      </c>
      <c r="AU1004" s="17">
        <v>0.264370309957914</v>
      </c>
      <c r="AV1004" s="17">
        <v>0.26219996963103798</v>
      </c>
      <c r="AW1004" s="17">
        <v>0.23616727439221399</v>
      </c>
      <c r="AX1004" s="17">
        <v>0.239886146836821</v>
      </c>
      <c r="AY1004" s="17"/>
      <c r="AZ1004" s="17">
        <v>0.26464039510037202</v>
      </c>
      <c r="BA1004" s="17">
        <v>0.308220442133327</v>
      </c>
      <c r="BB1004" s="17">
        <v>0.239286998809734</v>
      </c>
      <c r="BC1004" s="17">
        <v>0.277104117325504</v>
      </c>
      <c r="BD1004" s="17">
        <v>0.27516039816981203</v>
      </c>
      <c r="BE1004" s="17"/>
      <c r="BF1004" s="17">
        <v>0.28024490393011497</v>
      </c>
      <c r="BG1004" s="17">
        <v>0.27559432273191398</v>
      </c>
      <c r="BH1004" s="17">
        <v>0.278999511893116</v>
      </c>
      <c r="BI1004" s="17">
        <v>0.25230116263424202</v>
      </c>
      <c r="BJ1004" s="17"/>
      <c r="BK1004" s="17">
        <v>0.17377946481433301</v>
      </c>
      <c r="BL1004" s="17">
        <v>0.27387299546217098</v>
      </c>
      <c r="BM1004" s="17">
        <v>0.29812884672418599</v>
      </c>
      <c r="BN1004" s="17">
        <v>0.27311411552833398</v>
      </c>
      <c r="BO1004" s="17">
        <v>0.214713429273762</v>
      </c>
      <c r="BP1004" s="17"/>
      <c r="BQ1004" s="17">
        <v>0.28224328736818799</v>
      </c>
      <c r="BR1004" s="17">
        <v>0.265429327742709</v>
      </c>
      <c r="BS1004" s="17"/>
      <c r="BT1004" s="17">
        <v>0.26698915880831497</v>
      </c>
      <c r="BU1004" s="17">
        <v>0.280535450751833</v>
      </c>
      <c r="BV1004" s="17">
        <v>0.26979136898651601</v>
      </c>
      <c r="BW1004" s="17">
        <v>0.30448578346906502</v>
      </c>
      <c r="BX1004" s="17">
        <v>0.27380471299484099</v>
      </c>
      <c r="BY1004" s="17">
        <v>0.216501270220466</v>
      </c>
    </row>
    <row r="1005" spans="2:77" x14ac:dyDescent="0.35">
      <c r="B1005" t="s">
        <v>455</v>
      </c>
      <c r="C1005" s="17">
        <v>0.19583507592875199</v>
      </c>
      <c r="D1005" s="17">
        <v>0.17775793769649401</v>
      </c>
      <c r="E1005" s="17">
        <v>0.21130124463779901</v>
      </c>
      <c r="F1005" s="17"/>
      <c r="G1005" s="17">
        <v>0.20060283799530401</v>
      </c>
      <c r="H1005" s="17">
        <v>0.180403270074325</v>
      </c>
      <c r="I1005" s="17">
        <v>0.20191127674286599</v>
      </c>
      <c r="J1005" s="17">
        <v>0.19740151269690201</v>
      </c>
      <c r="K1005" s="17">
        <v>0.182363589613254</v>
      </c>
      <c r="L1005" s="17">
        <v>0.20796740472492101</v>
      </c>
      <c r="M1005" s="17"/>
      <c r="N1005" s="17">
        <v>0.22149929864589199</v>
      </c>
      <c r="O1005" s="17">
        <v>0.21188160681293</v>
      </c>
      <c r="P1005" s="17">
        <v>0.16532110086941601</v>
      </c>
      <c r="Q1005" s="17">
        <v>0.179016553938633</v>
      </c>
      <c r="R1005" s="17"/>
      <c r="S1005" s="17">
        <v>0.198448660692368</v>
      </c>
      <c r="T1005" s="17">
        <v>0.20391655491732399</v>
      </c>
      <c r="U1005" s="17">
        <v>0.17019513388011101</v>
      </c>
      <c r="V1005" s="17">
        <v>0.16022197794134099</v>
      </c>
      <c r="W1005" s="17">
        <v>0.176941174963058</v>
      </c>
      <c r="X1005" s="17">
        <v>0.17370736904244799</v>
      </c>
      <c r="Y1005" s="17">
        <v>0.17747668856551499</v>
      </c>
      <c r="Z1005" s="17">
        <v>0.219977215760953</v>
      </c>
      <c r="AA1005" s="17">
        <v>0.233396398133174</v>
      </c>
      <c r="AB1005" s="17">
        <v>0.21557666319850699</v>
      </c>
      <c r="AC1005" s="17">
        <v>0.229894892378191</v>
      </c>
      <c r="AD1005" s="17">
        <v>0.19779293110875701</v>
      </c>
      <c r="AE1005" s="17"/>
      <c r="AF1005" s="17">
        <v>0.14451452445740201</v>
      </c>
      <c r="AG1005" s="17">
        <v>0.23403337927860501</v>
      </c>
      <c r="AH1005" s="17">
        <v>0.205065735359962</v>
      </c>
      <c r="AI1005" s="17"/>
      <c r="AJ1005" s="17">
        <v>0.13277670508946299</v>
      </c>
      <c r="AK1005" s="17">
        <v>0.25225875512993901</v>
      </c>
      <c r="AL1005" s="17">
        <v>0.234321005663782</v>
      </c>
      <c r="AM1005" s="17">
        <v>0.108536560695516</v>
      </c>
      <c r="AN1005" s="17">
        <v>0.19347877980554901</v>
      </c>
      <c r="AO1005" s="17"/>
      <c r="AP1005" s="17">
        <v>0.115488587134015</v>
      </c>
      <c r="AQ1005" s="17">
        <v>0.24330617222046799</v>
      </c>
      <c r="AR1005" s="17">
        <v>0.23210293394143899</v>
      </c>
      <c r="AS1005" s="17"/>
      <c r="AT1005" s="17">
        <v>0.16265219235448899</v>
      </c>
      <c r="AU1005" s="17">
        <v>0.19571251461540401</v>
      </c>
      <c r="AV1005" s="17">
        <v>0.216614084882706</v>
      </c>
      <c r="AW1005" s="17">
        <v>0.23596385486866001</v>
      </c>
      <c r="AX1005" s="17">
        <v>0.20742042373500599</v>
      </c>
      <c r="AY1005" s="17"/>
      <c r="AZ1005" s="17">
        <v>0.18211524643508001</v>
      </c>
      <c r="BA1005" s="17">
        <v>0.18966111187637899</v>
      </c>
      <c r="BB1005" s="17">
        <v>0.217847853171385</v>
      </c>
      <c r="BC1005" s="17">
        <v>0.21158493502617801</v>
      </c>
      <c r="BD1005" s="17">
        <v>0.22297653230858699</v>
      </c>
      <c r="BE1005" s="17"/>
      <c r="BF1005" s="17">
        <v>0.187272576645024</v>
      </c>
      <c r="BG1005" s="17">
        <v>0.197386397753159</v>
      </c>
      <c r="BH1005" s="17">
        <v>0.201044440699048</v>
      </c>
      <c r="BI1005" s="17">
        <v>0.195672264335776</v>
      </c>
      <c r="BJ1005" s="17"/>
      <c r="BK1005" s="17">
        <v>0.18938729525369799</v>
      </c>
      <c r="BL1005" s="17">
        <v>0.22250625036192001</v>
      </c>
      <c r="BM1005" s="17">
        <v>0.19282296913660499</v>
      </c>
      <c r="BN1005" s="17">
        <v>0.19813989292192899</v>
      </c>
      <c r="BO1005" s="17">
        <v>0.143915687835867</v>
      </c>
      <c r="BP1005" s="17"/>
      <c r="BQ1005" s="17">
        <v>0.19293468177779</v>
      </c>
      <c r="BR1005" s="17">
        <v>0.19976342501983699</v>
      </c>
      <c r="BS1005" s="17"/>
      <c r="BT1005" s="17">
        <v>0.19354187157703701</v>
      </c>
      <c r="BU1005" s="17">
        <v>0.20412582611383301</v>
      </c>
      <c r="BV1005" s="17">
        <v>0.18019169764660301</v>
      </c>
      <c r="BW1005" s="17">
        <v>0.19457116822564099</v>
      </c>
      <c r="BX1005" s="17">
        <v>0.19903792771648099</v>
      </c>
      <c r="BY1005" s="17">
        <v>0.189416127172784</v>
      </c>
    </row>
    <row r="1006" spans="2:77" x14ac:dyDescent="0.35">
      <c r="B1006" t="s">
        <v>456</v>
      </c>
      <c r="C1006" s="17">
        <v>0.12133649197703</v>
      </c>
      <c r="D1006" s="17">
        <v>0.12570366256059201</v>
      </c>
      <c r="E1006" s="17">
        <v>0.115897387155851</v>
      </c>
      <c r="F1006" s="17"/>
      <c r="G1006" s="17">
        <v>0.14235970272397699</v>
      </c>
      <c r="H1006" s="17">
        <v>0.107457552836174</v>
      </c>
      <c r="I1006" s="17">
        <v>0.11891526966612</v>
      </c>
      <c r="J1006" s="17">
        <v>0.12834032698761</v>
      </c>
      <c r="K1006" s="17">
        <v>0.130225322914297</v>
      </c>
      <c r="L1006" s="17">
        <v>0.108900125798779</v>
      </c>
      <c r="M1006" s="17"/>
      <c r="N1006" s="17">
        <v>0.138817045239369</v>
      </c>
      <c r="O1006" s="17">
        <v>0.14191530065415001</v>
      </c>
      <c r="P1006" s="17">
        <v>9.61235567083744E-2</v>
      </c>
      <c r="Q1006" s="17">
        <v>0.102911360786242</v>
      </c>
      <c r="R1006" s="17"/>
      <c r="S1006" s="17">
        <v>0.10831520980227601</v>
      </c>
      <c r="T1006" s="17">
        <v>0.121511712611492</v>
      </c>
      <c r="U1006" s="17">
        <v>0.116740636856558</v>
      </c>
      <c r="V1006" s="17">
        <v>9.8502300499871298E-2</v>
      </c>
      <c r="W1006" s="17">
        <v>0.14427563976753299</v>
      </c>
      <c r="X1006" s="17">
        <v>9.2933387525305194E-2</v>
      </c>
      <c r="Y1006" s="17">
        <v>0.14665664054701599</v>
      </c>
      <c r="Z1006" s="17">
        <v>0.105274837910487</v>
      </c>
      <c r="AA1006" s="17">
        <v>0.10988572934688599</v>
      </c>
      <c r="AB1006" s="17">
        <v>0.166271950810815</v>
      </c>
      <c r="AC1006" s="17">
        <v>0.114418279156174</v>
      </c>
      <c r="AD1006" s="17">
        <v>0.166293561535273</v>
      </c>
      <c r="AE1006" s="17"/>
      <c r="AF1006" s="17">
        <v>8.4364891753151705E-2</v>
      </c>
      <c r="AG1006" s="17">
        <v>0.151429700241069</v>
      </c>
      <c r="AH1006" s="17">
        <v>0.10265211804996401</v>
      </c>
      <c r="AI1006" s="17"/>
      <c r="AJ1006" s="17">
        <v>7.2852734201594202E-2</v>
      </c>
      <c r="AK1006" s="17">
        <v>0.15123298263083501</v>
      </c>
      <c r="AL1006" s="17">
        <v>0.203791116788581</v>
      </c>
      <c r="AM1006" s="17">
        <v>5.7068164635924297E-2</v>
      </c>
      <c r="AN1006" s="17">
        <v>8.3190692050955806E-2</v>
      </c>
      <c r="AO1006" s="17"/>
      <c r="AP1006" s="17">
        <v>5.77154079230284E-2</v>
      </c>
      <c r="AQ1006" s="17">
        <v>0.15005822782730999</v>
      </c>
      <c r="AR1006" s="17">
        <v>0.16831920330942199</v>
      </c>
      <c r="AS1006" s="17"/>
      <c r="AT1006" s="17">
        <v>8.9175137452884107E-2</v>
      </c>
      <c r="AU1006" s="17">
        <v>0.10298264496611501</v>
      </c>
      <c r="AV1006" s="17">
        <v>0.15436993140735</v>
      </c>
      <c r="AW1006" s="17">
        <v>0.161016494753184</v>
      </c>
      <c r="AX1006" s="17">
        <v>0.154845345748411</v>
      </c>
      <c r="AY1006" s="17"/>
      <c r="AZ1006" s="17">
        <v>0.12314751444071</v>
      </c>
      <c r="BA1006" s="17">
        <v>0.11266634729639199</v>
      </c>
      <c r="BB1006" s="17">
        <v>0.17876896431787401</v>
      </c>
      <c r="BC1006" s="17">
        <v>0.102936299286865</v>
      </c>
      <c r="BD1006" s="17">
        <v>0.13680315753859201</v>
      </c>
      <c r="BE1006" s="17"/>
      <c r="BF1006" s="17">
        <v>0.13717509906423</v>
      </c>
      <c r="BG1006" s="17">
        <v>0.102515901842755</v>
      </c>
      <c r="BH1006" s="17">
        <v>0.121086114146677</v>
      </c>
      <c r="BI1006" s="17">
        <v>0.146604247162954</v>
      </c>
      <c r="BJ1006" s="17"/>
      <c r="BK1006" s="17">
        <v>0.1052699062354</v>
      </c>
      <c r="BL1006" s="17">
        <v>0.12891128706138899</v>
      </c>
      <c r="BM1006" s="17">
        <v>0.12686497766810401</v>
      </c>
      <c r="BN1006" s="17">
        <v>0.120944666033226</v>
      </c>
      <c r="BO1006" s="17">
        <v>8.5285058367903496E-2</v>
      </c>
      <c r="BP1006" s="17"/>
      <c r="BQ1006" s="17">
        <v>0.10450676913045701</v>
      </c>
      <c r="BR1006" s="17">
        <v>0.14413098920963399</v>
      </c>
      <c r="BS1006" s="17"/>
      <c r="BT1006" s="17">
        <v>0.116295794015167</v>
      </c>
      <c r="BU1006" s="17">
        <v>0.124553396569535</v>
      </c>
      <c r="BV1006" s="17">
        <v>7.7405736751759296E-2</v>
      </c>
      <c r="BW1006" s="17">
        <v>0.13717598868765299</v>
      </c>
      <c r="BX1006" s="17">
        <v>0.130488679174731</v>
      </c>
      <c r="BY1006" s="17">
        <v>0.16066332646022999</v>
      </c>
    </row>
    <row r="1007" spans="2:77" x14ac:dyDescent="0.35">
      <c r="B1007" t="s">
        <v>92</v>
      </c>
      <c r="C1007" s="17">
        <v>7.9379879851212504E-2</v>
      </c>
      <c r="D1007" s="17">
        <v>5.89285836138033E-2</v>
      </c>
      <c r="E1007" s="17">
        <v>9.9878909004272196E-2</v>
      </c>
      <c r="F1007" s="17"/>
      <c r="G1007" s="17">
        <v>8.6576836391430406E-2</v>
      </c>
      <c r="H1007" s="17">
        <v>8.5949542488515607E-2</v>
      </c>
      <c r="I1007" s="17">
        <v>5.5143653416385198E-2</v>
      </c>
      <c r="J1007" s="17">
        <v>8.9536908245100993E-2</v>
      </c>
      <c r="K1007" s="17">
        <v>8.1686760296872593E-2</v>
      </c>
      <c r="L1007" s="17">
        <v>7.9094288809432603E-2</v>
      </c>
      <c r="M1007" s="17"/>
      <c r="N1007" s="17">
        <v>5.4940613733424397E-2</v>
      </c>
      <c r="O1007" s="17">
        <v>8.5907007686167505E-2</v>
      </c>
      <c r="P1007" s="17">
        <v>7.5469361098938106E-2</v>
      </c>
      <c r="Q1007" s="17">
        <v>9.9579015013721905E-2</v>
      </c>
      <c r="R1007" s="17"/>
      <c r="S1007" s="17">
        <v>6.5845953980358404E-2</v>
      </c>
      <c r="T1007" s="17">
        <v>8.5426054726558606E-2</v>
      </c>
      <c r="U1007" s="17">
        <v>6.3258106480332699E-2</v>
      </c>
      <c r="V1007" s="17">
        <v>9.6009069848306497E-2</v>
      </c>
      <c r="W1007" s="17">
        <v>5.6896763227112797E-2</v>
      </c>
      <c r="X1007" s="17">
        <v>6.0974577127657602E-2</v>
      </c>
      <c r="Y1007" s="17">
        <v>7.9885461837593305E-2</v>
      </c>
      <c r="Z1007" s="17">
        <v>0.10542831415548699</v>
      </c>
      <c r="AA1007" s="17">
        <v>8.2507044047283498E-2</v>
      </c>
      <c r="AB1007" s="17">
        <v>9.1296098480828397E-2</v>
      </c>
      <c r="AC1007" s="17">
        <v>8.4401121318771394E-2</v>
      </c>
      <c r="AD1007" s="17">
        <v>0.12572869783613799</v>
      </c>
      <c r="AE1007" s="17"/>
      <c r="AF1007" s="17">
        <v>7.5464218574893299E-2</v>
      </c>
      <c r="AG1007" s="17">
        <v>6.7478602889486997E-2</v>
      </c>
      <c r="AH1007" s="17">
        <v>0.11169174520215699</v>
      </c>
      <c r="AI1007" s="17"/>
      <c r="AJ1007" s="17">
        <v>7.6999514433792202E-2</v>
      </c>
      <c r="AK1007" s="17">
        <v>6.4799596123507899E-2</v>
      </c>
      <c r="AL1007" s="17">
        <v>4.2606214298299798E-2</v>
      </c>
      <c r="AM1007" s="17">
        <v>5.1543450015213398E-2</v>
      </c>
      <c r="AN1007" s="17">
        <v>0.12659709611789</v>
      </c>
      <c r="AO1007" s="17"/>
      <c r="AP1007" s="17">
        <v>6.13726231233402E-2</v>
      </c>
      <c r="AQ1007" s="17">
        <v>6.0136232234390401E-2</v>
      </c>
      <c r="AR1007" s="17">
        <v>4.7410681742073801E-2</v>
      </c>
      <c r="AS1007" s="17"/>
      <c r="AT1007" s="17">
        <v>0.102374310343417</v>
      </c>
      <c r="AU1007" s="17">
        <v>8.9134186235649296E-2</v>
      </c>
      <c r="AV1007" s="17">
        <v>6.4133811666603202E-2</v>
      </c>
      <c r="AW1007" s="17">
        <v>3.7207345862828603E-2</v>
      </c>
      <c r="AX1007" s="17">
        <v>0</v>
      </c>
      <c r="AY1007" s="17"/>
      <c r="AZ1007" s="17">
        <v>6.0177626437334798E-2</v>
      </c>
      <c r="BA1007" s="17">
        <v>0.10261322917700801</v>
      </c>
      <c r="BB1007" s="17">
        <v>0.109614659893018</v>
      </c>
      <c r="BC1007" s="17">
        <v>7.6406343680650302E-2</v>
      </c>
      <c r="BD1007" s="17">
        <v>0.11174239121331001</v>
      </c>
      <c r="BE1007" s="17"/>
      <c r="BF1007" s="17">
        <v>0.10360280824962401</v>
      </c>
      <c r="BG1007" s="17">
        <v>7.8539335111198497E-2</v>
      </c>
      <c r="BH1007" s="17">
        <v>6.1267642819304698E-2</v>
      </c>
      <c r="BI1007" s="17">
        <v>5.8971251338768502E-2</v>
      </c>
      <c r="BJ1007" s="17"/>
      <c r="BK1007" s="17">
        <v>0.16607791060097701</v>
      </c>
      <c r="BL1007" s="17">
        <v>7.8921503216988501E-2</v>
      </c>
      <c r="BM1007" s="17">
        <v>8.8484385683922806E-2</v>
      </c>
      <c r="BN1007" s="17">
        <v>6.6790340498005196E-2</v>
      </c>
      <c r="BO1007" s="17">
        <v>5.6781042065532202E-2</v>
      </c>
      <c r="BP1007" s="17"/>
      <c r="BQ1007" s="17">
        <v>7.5373600666273202E-2</v>
      </c>
      <c r="BR1007" s="17">
        <v>8.4806060699623306E-2</v>
      </c>
      <c r="BS1007" s="17"/>
      <c r="BT1007" s="17">
        <v>6.9618509400274697E-2</v>
      </c>
      <c r="BU1007" s="17">
        <v>6.8845772203330199E-2</v>
      </c>
      <c r="BV1007" s="17">
        <v>0.123747665380903</v>
      </c>
      <c r="BW1007" s="17">
        <v>6.8176673314261901E-2</v>
      </c>
      <c r="BX1007" s="17">
        <v>7.7921497509205698E-2</v>
      </c>
      <c r="BY1007" s="17">
        <v>0.19625240620376599</v>
      </c>
    </row>
    <row r="1008" spans="2:77" x14ac:dyDescent="0.35">
      <c r="B1008" t="s">
        <v>146</v>
      </c>
      <c r="C1008" s="17">
        <v>0.328346712198824</v>
      </c>
      <c r="D1008" s="17">
        <v>0.37916783824861</v>
      </c>
      <c r="E1008" s="17">
        <v>0.28078781810845999</v>
      </c>
      <c r="F1008" s="17"/>
      <c r="G1008" s="17">
        <v>0.31632977569841803</v>
      </c>
      <c r="H1008" s="17">
        <v>0.35764451310935502</v>
      </c>
      <c r="I1008" s="17">
        <v>0.32552654705904499</v>
      </c>
      <c r="J1008" s="17">
        <v>0.302799781704159</v>
      </c>
      <c r="K1008" s="17">
        <v>0.32480298391175899</v>
      </c>
      <c r="L1008" s="17">
        <v>0.33805634732996698</v>
      </c>
      <c r="M1008" s="17"/>
      <c r="N1008" s="17">
        <v>0.35240919523709702</v>
      </c>
      <c r="O1008" s="17">
        <v>0.30810639230732301</v>
      </c>
      <c r="P1008" s="17">
        <v>0.35078797794717698</v>
      </c>
      <c r="Q1008" s="17">
        <v>0.306383879958191</v>
      </c>
      <c r="R1008" s="17"/>
      <c r="S1008" s="17">
        <v>0.37078297537742999</v>
      </c>
      <c r="T1008" s="17">
        <v>0.32721290301050099</v>
      </c>
      <c r="U1008" s="17">
        <v>0.353726201196918</v>
      </c>
      <c r="V1008" s="17">
        <v>0.34620607593677999</v>
      </c>
      <c r="W1008" s="17">
        <v>0.31016132716414702</v>
      </c>
      <c r="X1008" s="17">
        <v>0.39004866765079799</v>
      </c>
      <c r="Y1008" s="17">
        <v>0.33159814366351098</v>
      </c>
      <c r="Z1008" s="17">
        <v>0.29262537066321198</v>
      </c>
      <c r="AA1008" s="17">
        <v>0.30469596294251</v>
      </c>
      <c r="AB1008" s="17">
        <v>0.26267794160383701</v>
      </c>
      <c r="AC1008" s="17">
        <v>0.29547141688148498</v>
      </c>
      <c r="AD1008" s="17">
        <v>0.24841108841974799</v>
      </c>
      <c r="AE1008" s="17"/>
      <c r="AF1008" s="17">
        <v>0.42703087676924101</v>
      </c>
      <c r="AG1008" s="17">
        <v>0.27654809128078001</v>
      </c>
      <c r="AH1008" s="17">
        <v>0.26640610794368103</v>
      </c>
      <c r="AI1008" s="17"/>
      <c r="AJ1008" s="17">
        <v>0.44654637084845</v>
      </c>
      <c r="AK1008" s="17">
        <v>0.27119353464887203</v>
      </c>
      <c r="AL1008" s="17">
        <v>0.235819299384844</v>
      </c>
      <c r="AM1008" s="17">
        <v>0.57414765568354797</v>
      </c>
      <c r="AN1008" s="17">
        <v>0.25906923972417001</v>
      </c>
      <c r="AO1008" s="17"/>
      <c r="AP1008" s="17">
        <v>0.486405956639482</v>
      </c>
      <c r="AQ1008" s="17">
        <v>0.26268144225530199</v>
      </c>
      <c r="AR1008" s="17">
        <v>0.27737065722337301</v>
      </c>
      <c r="AS1008" s="17"/>
      <c r="AT1008" s="17">
        <v>0.32554585789012702</v>
      </c>
      <c r="AU1008" s="17">
        <v>0.34780034422491801</v>
      </c>
      <c r="AV1008" s="17">
        <v>0.30268220241230298</v>
      </c>
      <c r="AW1008" s="17">
        <v>0.32964503012311402</v>
      </c>
      <c r="AX1008" s="17">
        <v>0.39784808367976199</v>
      </c>
      <c r="AY1008" s="17"/>
      <c r="AZ1008" s="17">
        <v>0.36991921758650298</v>
      </c>
      <c r="BA1008" s="17">
        <v>0.28683886951689302</v>
      </c>
      <c r="BB1008" s="17">
        <v>0.254481523807988</v>
      </c>
      <c r="BC1008" s="17">
        <v>0.33196830468080202</v>
      </c>
      <c r="BD1008" s="17">
        <v>0.25331752076969999</v>
      </c>
      <c r="BE1008" s="17"/>
      <c r="BF1008" s="17">
        <v>0.29170461211100801</v>
      </c>
      <c r="BG1008" s="17">
        <v>0.34596404256097302</v>
      </c>
      <c r="BH1008" s="17">
        <v>0.33760229044185502</v>
      </c>
      <c r="BI1008" s="17">
        <v>0.34645107452825902</v>
      </c>
      <c r="BJ1008" s="17"/>
      <c r="BK1008" s="17">
        <v>0.36548542309559201</v>
      </c>
      <c r="BL1008" s="17">
        <v>0.29578796389753198</v>
      </c>
      <c r="BM1008" s="17">
        <v>0.29369882078718201</v>
      </c>
      <c r="BN1008" s="17">
        <v>0.34101098501850602</v>
      </c>
      <c r="BO1008" s="17">
        <v>0.49930478245693499</v>
      </c>
      <c r="BP1008" s="17"/>
      <c r="BQ1008" s="17">
        <v>0.34494166105729201</v>
      </c>
      <c r="BR1008" s="17">
        <v>0.30587019732819698</v>
      </c>
      <c r="BS1008" s="17"/>
      <c r="BT1008" s="17">
        <v>0.353554666199206</v>
      </c>
      <c r="BU1008" s="17">
        <v>0.32193955436146898</v>
      </c>
      <c r="BV1008" s="17">
        <v>0.34886353123421798</v>
      </c>
      <c r="BW1008" s="17">
        <v>0.29559038630337803</v>
      </c>
      <c r="BX1008" s="17">
        <v>0.318747182604741</v>
      </c>
      <c r="BY1008" s="17">
        <v>0.23716686994275399</v>
      </c>
    </row>
    <row r="1009" spans="2:77" x14ac:dyDescent="0.35">
      <c r="B1009" t="s">
        <v>147</v>
      </c>
      <c r="C1009" s="17">
        <v>0.31717156790578199</v>
      </c>
      <c r="D1009" s="17">
        <v>0.30346160025708602</v>
      </c>
      <c r="E1009" s="17">
        <v>0.327198631793649</v>
      </c>
      <c r="F1009" s="17"/>
      <c r="G1009" s="17">
        <v>0.34296254071928101</v>
      </c>
      <c r="H1009" s="17">
        <v>0.28786082291049903</v>
      </c>
      <c r="I1009" s="17">
        <v>0.320826546408986</v>
      </c>
      <c r="J1009" s="17">
        <v>0.32574183968451198</v>
      </c>
      <c r="K1009" s="17">
        <v>0.312588912527551</v>
      </c>
      <c r="L1009" s="17">
        <v>0.31686753052369898</v>
      </c>
      <c r="M1009" s="17"/>
      <c r="N1009" s="17">
        <v>0.36031634388526201</v>
      </c>
      <c r="O1009" s="17">
        <v>0.35379690746707998</v>
      </c>
      <c r="P1009" s="17">
        <v>0.26144465757779101</v>
      </c>
      <c r="Q1009" s="17">
        <v>0.281927914724875</v>
      </c>
      <c r="R1009" s="17"/>
      <c r="S1009" s="17">
        <v>0.30676387049464499</v>
      </c>
      <c r="T1009" s="17">
        <v>0.32542826752881499</v>
      </c>
      <c r="U1009" s="17">
        <v>0.28693577073666898</v>
      </c>
      <c r="V1009" s="17">
        <v>0.25872427844121199</v>
      </c>
      <c r="W1009" s="17">
        <v>0.32121681473059099</v>
      </c>
      <c r="X1009" s="17">
        <v>0.26664075656775399</v>
      </c>
      <c r="Y1009" s="17">
        <v>0.32413332911253001</v>
      </c>
      <c r="Z1009" s="17">
        <v>0.32525205367144</v>
      </c>
      <c r="AA1009" s="17">
        <v>0.34328212748005998</v>
      </c>
      <c r="AB1009" s="17">
        <v>0.38184861400932202</v>
      </c>
      <c r="AC1009" s="17">
        <v>0.34431317153436503</v>
      </c>
      <c r="AD1009" s="17">
        <v>0.36408649264402998</v>
      </c>
      <c r="AE1009" s="17"/>
      <c r="AF1009" s="17">
        <v>0.22887941621055399</v>
      </c>
      <c r="AG1009" s="17">
        <v>0.38546307951967301</v>
      </c>
      <c r="AH1009" s="17">
        <v>0.30771785340992602</v>
      </c>
      <c r="AI1009" s="17"/>
      <c r="AJ1009" s="17">
        <v>0.20562943929105701</v>
      </c>
      <c r="AK1009" s="17">
        <v>0.40349173776077502</v>
      </c>
      <c r="AL1009" s="17">
        <v>0.43811212245236297</v>
      </c>
      <c r="AM1009" s="17">
        <v>0.16560472533143999</v>
      </c>
      <c r="AN1009" s="17">
        <v>0.27666947185650498</v>
      </c>
      <c r="AO1009" s="17"/>
      <c r="AP1009" s="17">
        <v>0.17320399505704401</v>
      </c>
      <c r="AQ1009" s="17">
        <v>0.39336440004777801</v>
      </c>
      <c r="AR1009" s="17">
        <v>0.40042213725086101</v>
      </c>
      <c r="AS1009" s="17"/>
      <c r="AT1009" s="17">
        <v>0.25182732980737299</v>
      </c>
      <c r="AU1009" s="17">
        <v>0.29869515958151899</v>
      </c>
      <c r="AV1009" s="17">
        <v>0.37098401629005601</v>
      </c>
      <c r="AW1009" s="17">
        <v>0.39698034962184398</v>
      </c>
      <c r="AX1009" s="17">
        <v>0.36226576948341699</v>
      </c>
      <c r="AY1009" s="17"/>
      <c r="AZ1009" s="17">
        <v>0.30526276087579002</v>
      </c>
      <c r="BA1009" s="17">
        <v>0.30232745917277098</v>
      </c>
      <c r="BB1009" s="17">
        <v>0.39661681748925998</v>
      </c>
      <c r="BC1009" s="17">
        <v>0.31452123431304402</v>
      </c>
      <c r="BD1009" s="17">
        <v>0.35977968984717901</v>
      </c>
      <c r="BE1009" s="17"/>
      <c r="BF1009" s="17">
        <v>0.32444767570925398</v>
      </c>
      <c r="BG1009" s="17">
        <v>0.29990229959591502</v>
      </c>
      <c r="BH1009" s="17">
        <v>0.322130554845724</v>
      </c>
      <c r="BI1009" s="17">
        <v>0.34227651149873001</v>
      </c>
      <c r="BJ1009" s="17"/>
      <c r="BK1009" s="17">
        <v>0.29465720148909802</v>
      </c>
      <c r="BL1009" s="17">
        <v>0.351417537423309</v>
      </c>
      <c r="BM1009" s="17">
        <v>0.31968794680470902</v>
      </c>
      <c r="BN1009" s="17">
        <v>0.31908455895515497</v>
      </c>
      <c r="BO1009" s="17">
        <v>0.22920074620377101</v>
      </c>
      <c r="BP1009" s="17"/>
      <c r="BQ1009" s="17">
        <v>0.29744145090824697</v>
      </c>
      <c r="BR1009" s="17">
        <v>0.34389441422947098</v>
      </c>
      <c r="BS1009" s="17"/>
      <c r="BT1009" s="17">
        <v>0.30983766559220399</v>
      </c>
      <c r="BU1009" s="17">
        <v>0.32867922268336802</v>
      </c>
      <c r="BV1009" s="17">
        <v>0.25759743439836302</v>
      </c>
      <c r="BW1009" s="17">
        <v>0.33174715691329398</v>
      </c>
      <c r="BX1009" s="17">
        <v>0.32952660689121299</v>
      </c>
      <c r="BY1009" s="17">
        <v>0.35007945363301401</v>
      </c>
    </row>
    <row r="1010" spans="2:77" x14ac:dyDescent="0.35">
      <c r="B1010" t="s">
        <v>148</v>
      </c>
      <c r="C1010" s="17">
        <v>1.11751442930428E-2</v>
      </c>
      <c r="D1010" s="17">
        <v>7.5706237991523095E-2</v>
      </c>
      <c r="E1010" s="17">
        <v>-4.6410813685189803E-2</v>
      </c>
      <c r="F1010" s="17"/>
      <c r="G1010" s="17">
        <v>-2.6632765020863099E-2</v>
      </c>
      <c r="H1010" s="17">
        <v>6.9783690198855802E-2</v>
      </c>
      <c r="I1010" s="17">
        <v>4.7000006500592098E-3</v>
      </c>
      <c r="J1010" s="17">
        <v>-2.2942057980352499E-2</v>
      </c>
      <c r="K1010" s="17">
        <v>1.22140713842087E-2</v>
      </c>
      <c r="L1010" s="17">
        <v>2.1188816806267802E-2</v>
      </c>
      <c r="M1010" s="17"/>
      <c r="N1010" s="17">
        <v>-7.9071486481648908E-3</v>
      </c>
      <c r="O1010" s="17">
        <v>-4.5690515159757701E-2</v>
      </c>
      <c r="P1010" s="17">
        <v>8.9343320369386595E-2</v>
      </c>
      <c r="Q1010" s="17">
        <v>2.44559652333168E-2</v>
      </c>
      <c r="R1010" s="17"/>
      <c r="S1010" s="17">
        <v>6.4019104882785602E-2</v>
      </c>
      <c r="T1010" s="17">
        <v>1.7846354816860601E-3</v>
      </c>
      <c r="U1010" s="17">
        <v>6.6790430460249503E-2</v>
      </c>
      <c r="V1010" s="17">
        <v>8.7481797495567906E-2</v>
      </c>
      <c r="W1010" s="17">
        <v>-1.10554875664445E-2</v>
      </c>
      <c r="X1010" s="17">
        <v>0.123407911083045</v>
      </c>
      <c r="Y1010" s="17">
        <v>7.4648145509810197E-3</v>
      </c>
      <c r="Z1010" s="17">
        <v>-3.2626683008227998E-2</v>
      </c>
      <c r="AA1010" s="17">
        <v>-3.8586164537550399E-2</v>
      </c>
      <c r="AB1010" s="17">
        <v>-0.119170672405485</v>
      </c>
      <c r="AC1010" s="17">
        <v>-4.8841754652880001E-2</v>
      </c>
      <c r="AD1010" s="17">
        <v>-0.11567540422428201</v>
      </c>
      <c r="AE1010" s="17"/>
      <c r="AF1010" s="17">
        <v>0.19815146055868699</v>
      </c>
      <c r="AG1010" s="17">
        <v>-0.10891498823889301</v>
      </c>
      <c r="AH1010" s="17">
        <v>-4.13117454662447E-2</v>
      </c>
      <c r="AI1010" s="17"/>
      <c r="AJ1010" s="17">
        <v>0.24091693155739299</v>
      </c>
      <c r="AK1010" s="17">
        <v>-0.13229820311190299</v>
      </c>
      <c r="AL1010" s="17">
        <v>-0.202292823067519</v>
      </c>
      <c r="AM1010" s="17">
        <v>0.40854293035210798</v>
      </c>
      <c r="AN1010" s="17">
        <v>-1.7600232132335698E-2</v>
      </c>
      <c r="AO1010" s="17"/>
      <c r="AP1010" s="17">
        <v>0.31320196158243901</v>
      </c>
      <c r="AQ1010" s="17">
        <v>-0.13068295779247699</v>
      </c>
      <c r="AR1010" s="17">
        <v>-0.123051480027488</v>
      </c>
      <c r="AS1010" s="17"/>
      <c r="AT1010" s="17">
        <v>7.3718528082754101E-2</v>
      </c>
      <c r="AU1010" s="17">
        <v>4.9105184643398497E-2</v>
      </c>
      <c r="AV1010" s="17">
        <v>-6.8301813877752596E-2</v>
      </c>
      <c r="AW1010" s="17">
        <v>-6.7335319498730006E-2</v>
      </c>
      <c r="AX1010" s="17">
        <v>3.5582314196344701E-2</v>
      </c>
      <c r="AY1010" s="17"/>
      <c r="AZ1010" s="17">
        <v>6.4656456710713295E-2</v>
      </c>
      <c r="BA1010" s="17">
        <v>-1.54885896558785E-2</v>
      </c>
      <c r="BB1010" s="17">
        <v>-0.14213529368127101</v>
      </c>
      <c r="BC1010" s="17">
        <v>1.7447070367758201E-2</v>
      </c>
      <c r="BD1010" s="17">
        <v>-0.106462169077479</v>
      </c>
      <c r="BE1010" s="17"/>
      <c r="BF1010" s="17">
        <v>-3.2743063598245803E-2</v>
      </c>
      <c r="BG1010" s="17">
        <v>4.6061742965058702E-2</v>
      </c>
      <c r="BH1010" s="17">
        <v>1.54717355961306E-2</v>
      </c>
      <c r="BI1010" s="17">
        <v>4.1745630295291804E-3</v>
      </c>
      <c r="BJ1010" s="17"/>
      <c r="BK1010" s="17">
        <v>7.0828221606493505E-2</v>
      </c>
      <c r="BL1010" s="17">
        <v>-5.5629573525776403E-2</v>
      </c>
      <c r="BM1010" s="17">
        <v>-2.5989126017526301E-2</v>
      </c>
      <c r="BN1010" s="17">
        <v>2.1926426063351202E-2</v>
      </c>
      <c r="BO1010" s="17">
        <v>0.27010403625316398</v>
      </c>
      <c r="BP1010" s="17"/>
      <c r="BQ1010" s="17">
        <v>4.7500210149045402E-2</v>
      </c>
      <c r="BR1010" s="17">
        <v>-3.8024216901273201E-2</v>
      </c>
      <c r="BS1010" s="17"/>
      <c r="BT1010" s="17">
        <v>4.3717000607002003E-2</v>
      </c>
      <c r="BU1010" s="17">
        <v>-6.7396683218993196E-3</v>
      </c>
      <c r="BV1010" s="17">
        <v>9.1266096835855695E-2</v>
      </c>
      <c r="BW1010" s="17">
        <v>-3.6156770609916303E-2</v>
      </c>
      <c r="BX1010" s="17">
        <v>-1.0779424286472E-2</v>
      </c>
      <c r="BY1010" s="17">
        <v>-0.11291258369026</v>
      </c>
    </row>
    <row r="1011" spans="2:77"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row>
    <row r="1012" spans="2:77" x14ac:dyDescent="0.35">
      <c r="B1012" s="6" t="s">
        <v>459</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row>
    <row r="1013" spans="2:77" x14ac:dyDescent="0.35">
      <c r="B1013" s="24" t="s">
        <v>94</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row>
    <row r="1014" spans="2:77" x14ac:dyDescent="0.35">
      <c r="B1014" t="s">
        <v>452</v>
      </c>
      <c r="C1014" s="17">
        <v>0.13540497588603001</v>
      </c>
      <c r="D1014" s="17">
        <v>0.153853777470501</v>
      </c>
      <c r="E1014" s="17">
        <v>0.117347973375582</v>
      </c>
      <c r="F1014" s="17"/>
      <c r="G1014" s="17">
        <v>0.16314434781474599</v>
      </c>
      <c r="H1014" s="17">
        <v>0.14729277553453601</v>
      </c>
      <c r="I1014" s="17">
        <v>0.13723413748721999</v>
      </c>
      <c r="J1014" s="17">
        <v>0.10902366722984901</v>
      </c>
      <c r="K1014" s="17">
        <v>0.13150702822103699</v>
      </c>
      <c r="L1014" s="17">
        <v>0.129889097964175</v>
      </c>
      <c r="M1014" s="17"/>
      <c r="N1014" s="17">
        <v>0.15520739926545901</v>
      </c>
      <c r="O1014" s="17">
        <v>0.132463393687827</v>
      </c>
      <c r="P1014" s="17">
        <v>0.118140629905458</v>
      </c>
      <c r="Q1014" s="17">
        <v>0.13309788840059</v>
      </c>
      <c r="R1014" s="17"/>
      <c r="S1014" s="17">
        <v>0.167909902620614</v>
      </c>
      <c r="T1014" s="17">
        <v>0.13046180758680301</v>
      </c>
      <c r="U1014" s="17">
        <v>0.12080766052698901</v>
      </c>
      <c r="V1014" s="17">
        <v>0.10162862338300301</v>
      </c>
      <c r="W1014" s="17">
        <v>0.138144657611285</v>
      </c>
      <c r="X1014" s="17">
        <v>0.113105784665329</v>
      </c>
      <c r="Y1014" s="17">
        <v>0.16697513556355001</v>
      </c>
      <c r="Z1014" s="17">
        <v>0.13547898583787099</v>
      </c>
      <c r="AA1014" s="17">
        <v>0.1540854002931</v>
      </c>
      <c r="AB1014" s="17">
        <v>0.111778894963073</v>
      </c>
      <c r="AC1014" s="17">
        <v>0.13469825144981301</v>
      </c>
      <c r="AD1014" s="17">
        <v>0.12528704977187699</v>
      </c>
      <c r="AE1014" s="17"/>
      <c r="AF1014" s="17">
        <v>0.13672029467687999</v>
      </c>
      <c r="AG1014" s="17">
        <v>0.13631203013829199</v>
      </c>
      <c r="AH1014" s="17">
        <v>0.11813897270676101</v>
      </c>
      <c r="AI1014" s="17"/>
      <c r="AJ1014" s="17">
        <v>0.139516237469613</v>
      </c>
      <c r="AK1014" s="17">
        <v>0.14432443538241699</v>
      </c>
      <c r="AL1014" s="17">
        <v>0.14950718779500799</v>
      </c>
      <c r="AM1014" s="17">
        <v>0.199612407619776</v>
      </c>
      <c r="AN1014" s="17">
        <v>8.2248639444061106E-2</v>
      </c>
      <c r="AO1014" s="17"/>
      <c r="AP1014" s="17">
        <v>0.15020523746438899</v>
      </c>
      <c r="AQ1014" s="17">
        <v>0.14432166820710199</v>
      </c>
      <c r="AR1014" s="17">
        <v>0.140671707044904</v>
      </c>
      <c r="AS1014" s="17"/>
      <c r="AT1014" s="17">
        <v>0.12305445908150101</v>
      </c>
      <c r="AU1014" s="17">
        <v>0.13274440279833399</v>
      </c>
      <c r="AV1014" s="17">
        <v>0.13741910176445099</v>
      </c>
      <c r="AW1014" s="17">
        <v>0.156389930580767</v>
      </c>
      <c r="AX1014" s="17">
        <v>0.28074668100445899</v>
      </c>
      <c r="AY1014" s="17"/>
      <c r="AZ1014" s="17">
        <v>0.15504625139381401</v>
      </c>
      <c r="BA1014" s="17">
        <v>9.6987484591130907E-2</v>
      </c>
      <c r="BB1014" s="17">
        <v>0.15595229356932699</v>
      </c>
      <c r="BC1014" s="17">
        <v>0.119718683463279</v>
      </c>
      <c r="BD1014" s="17">
        <v>0.13499706241244799</v>
      </c>
      <c r="BE1014" s="17"/>
      <c r="BF1014" s="17">
        <v>0.13818298644609101</v>
      </c>
      <c r="BG1014" s="17">
        <v>0.134806345366283</v>
      </c>
      <c r="BH1014" s="17">
        <v>0.145505496350289</v>
      </c>
      <c r="BI1014" s="17">
        <v>0.13458265197257899</v>
      </c>
      <c r="BJ1014" s="17"/>
      <c r="BK1014" s="17">
        <v>0.163342534334732</v>
      </c>
      <c r="BL1014" s="17">
        <v>0.119311886915173</v>
      </c>
      <c r="BM1014" s="17">
        <v>0.128526739462201</v>
      </c>
      <c r="BN1014" s="17">
        <v>0.13505002949321401</v>
      </c>
      <c r="BO1014" s="17">
        <v>0.19558373038086799</v>
      </c>
      <c r="BP1014" s="17"/>
      <c r="BQ1014" s="17">
        <v>0.133770059323229</v>
      </c>
      <c r="BR1014" s="17">
        <v>0.137619338024139</v>
      </c>
      <c r="BS1014" s="17"/>
      <c r="BT1014" s="17">
        <v>0.14903938033359701</v>
      </c>
      <c r="BU1014" s="17">
        <v>0.113647038494968</v>
      </c>
      <c r="BV1014" s="17">
        <v>0.13656669823815001</v>
      </c>
      <c r="BW1014" s="17">
        <v>0.14482778888384601</v>
      </c>
      <c r="BX1014" s="17">
        <v>0.14151597987161199</v>
      </c>
      <c r="BY1014" s="17">
        <v>7.8083490548672904E-2</v>
      </c>
    </row>
    <row r="1015" spans="2:77" x14ac:dyDescent="0.35">
      <c r="B1015" t="s">
        <v>453</v>
      </c>
      <c r="C1015" s="17">
        <v>0.316664980091866</v>
      </c>
      <c r="D1015" s="17">
        <v>0.31900396511672202</v>
      </c>
      <c r="E1015" s="17">
        <v>0.31180224223362901</v>
      </c>
      <c r="F1015" s="17"/>
      <c r="G1015" s="17">
        <v>0.33694131515382603</v>
      </c>
      <c r="H1015" s="17">
        <v>0.33845296207053599</v>
      </c>
      <c r="I1015" s="17">
        <v>0.34557909398519798</v>
      </c>
      <c r="J1015" s="17">
        <v>0.30109850099663799</v>
      </c>
      <c r="K1015" s="17">
        <v>0.30414250307839102</v>
      </c>
      <c r="L1015" s="17">
        <v>0.28311847044307598</v>
      </c>
      <c r="M1015" s="17"/>
      <c r="N1015" s="17">
        <v>0.34107247619771303</v>
      </c>
      <c r="O1015" s="17">
        <v>0.33396623628926803</v>
      </c>
      <c r="P1015" s="17">
        <v>0.31111848489639898</v>
      </c>
      <c r="Q1015" s="17">
        <v>0.27974955320705802</v>
      </c>
      <c r="R1015" s="17"/>
      <c r="S1015" s="17">
        <v>0.32749480844093898</v>
      </c>
      <c r="T1015" s="17">
        <v>0.32281207402310003</v>
      </c>
      <c r="U1015" s="17">
        <v>0.26572846284257101</v>
      </c>
      <c r="V1015" s="17">
        <v>0.33118299832664899</v>
      </c>
      <c r="W1015" s="17">
        <v>0.298105994398848</v>
      </c>
      <c r="X1015" s="17">
        <v>0.32107990146336102</v>
      </c>
      <c r="Y1015" s="17">
        <v>0.34209546552546199</v>
      </c>
      <c r="Z1015" s="17">
        <v>0.279151148079746</v>
      </c>
      <c r="AA1015" s="17">
        <v>0.32412063825663001</v>
      </c>
      <c r="AB1015" s="17">
        <v>0.32874239064754401</v>
      </c>
      <c r="AC1015" s="17">
        <v>0.27882074260013501</v>
      </c>
      <c r="AD1015" s="17">
        <v>0.34344094679312698</v>
      </c>
      <c r="AE1015" s="17"/>
      <c r="AF1015" s="17">
        <v>0.29387706723908502</v>
      </c>
      <c r="AG1015" s="17">
        <v>0.34230852217961499</v>
      </c>
      <c r="AH1015" s="17">
        <v>0.29439430090699698</v>
      </c>
      <c r="AI1015" s="17"/>
      <c r="AJ1015" s="17">
        <v>0.30033229390238703</v>
      </c>
      <c r="AK1015" s="17">
        <v>0.34587411133273699</v>
      </c>
      <c r="AL1015" s="17">
        <v>0.3644899579884</v>
      </c>
      <c r="AM1015" s="17">
        <v>0.19038668794201999</v>
      </c>
      <c r="AN1015" s="17">
        <v>0.28201767714424197</v>
      </c>
      <c r="AO1015" s="17"/>
      <c r="AP1015" s="17">
        <v>0.315926348042817</v>
      </c>
      <c r="AQ1015" s="17">
        <v>0.35550620617600298</v>
      </c>
      <c r="AR1015" s="17">
        <v>0.393052569038504</v>
      </c>
      <c r="AS1015" s="17"/>
      <c r="AT1015" s="17">
        <v>0.28580257084763799</v>
      </c>
      <c r="AU1015" s="17">
        <v>0.30229251623942299</v>
      </c>
      <c r="AV1015" s="17">
        <v>0.356023628713381</v>
      </c>
      <c r="AW1015" s="17">
        <v>0.34965980173892902</v>
      </c>
      <c r="AX1015" s="17">
        <v>0.311519623495292</v>
      </c>
      <c r="AY1015" s="17"/>
      <c r="AZ1015" s="17">
        <v>0.33177881109802998</v>
      </c>
      <c r="BA1015" s="17">
        <v>0.33722100593496701</v>
      </c>
      <c r="BB1015" s="17">
        <v>0.37422435556606898</v>
      </c>
      <c r="BC1015" s="17">
        <v>0.28964861092720501</v>
      </c>
      <c r="BD1015" s="17">
        <v>0.26073261680292498</v>
      </c>
      <c r="BE1015" s="17"/>
      <c r="BF1015" s="17">
        <v>0.321359433277844</v>
      </c>
      <c r="BG1015" s="17">
        <v>0.31265314410053002</v>
      </c>
      <c r="BH1015" s="17">
        <v>0.33598059536692398</v>
      </c>
      <c r="BI1015" s="17">
        <v>0.316981483591875</v>
      </c>
      <c r="BJ1015" s="17"/>
      <c r="BK1015" s="17">
        <v>0.24725056129435799</v>
      </c>
      <c r="BL1015" s="17">
        <v>0.34199661399189402</v>
      </c>
      <c r="BM1015" s="17">
        <v>0.31844756444643502</v>
      </c>
      <c r="BN1015" s="17">
        <v>0.311182117123744</v>
      </c>
      <c r="BO1015" s="17">
        <v>0.31025492137646599</v>
      </c>
      <c r="BP1015" s="17"/>
      <c r="BQ1015" s="17">
        <v>0.30597497009506802</v>
      </c>
      <c r="BR1015" s="17">
        <v>0.33114373327811503</v>
      </c>
      <c r="BS1015" s="17"/>
      <c r="BT1015" s="17">
        <v>0.29332100636820102</v>
      </c>
      <c r="BU1015" s="17">
        <v>0.34324519004682702</v>
      </c>
      <c r="BV1015" s="17">
        <v>0.26684447700757002</v>
      </c>
      <c r="BW1015" s="17">
        <v>0.33728107589700401</v>
      </c>
      <c r="BX1015" s="17">
        <v>0.33330258485130299</v>
      </c>
      <c r="BY1015" s="17">
        <v>0.364694861319733</v>
      </c>
    </row>
    <row r="1016" spans="2:77" x14ac:dyDescent="0.35">
      <c r="B1016" t="s">
        <v>454</v>
      </c>
      <c r="C1016" s="17">
        <v>0.31870764963668302</v>
      </c>
      <c r="D1016" s="17">
        <v>0.30618579145101599</v>
      </c>
      <c r="E1016" s="17">
        <v>0.33252951808737802</v>
      </c>
      <c r="F1016" s="17"/>
      <c r="G1016" s="17">
        <v>0.282958533745441</v>
      </c>
      <c r="H1016" s="17">
        <v>0.27815072430803001</v>
      </c>
      <c r="I1016" s="17">
        <v>0.28655325011442301</v>
      </c>
      <c r="J1016" s="17">
        <v>0.33682903900564398</v>
      </c>
      <c r="K1016" s="17">
        <v>0.338968067757005</v>
      </c>
      <c r="L1016" s="17">
        <v>0.37313945810610699</v>
      </c>
      <c r="M1016" s="17"/>
      <c r="N1016" s="17">
        <v>0.295461332294157</v>
      </c>
      <c r="O1016" s="17">
        <v>0.29654692713287301</v>
      </c>
      <c r="P1016" s="17">
        <v>0.347238630366625</v>
      </c>
      <c r="Q1016" s="17">
        <v>0.34301542965852799</v>
      </c>
      <c r="R1016" s="17"/>
      <c r="S1016" s="17">
        <v>0.29500641418819701</v>
      </c>
      <c r="T1016" s="17">
        <v>0.32467505532489299</v>
      </c>
      <c r="U1016" s="17">
        <v>0.36871255899726801</v>
      </c>
      <c r="V1016" s="17">
        <v>0.30230949237819399</v>
      </c>
      <c r="W1016" s="17">
        <v>0.31809170391976299</v>
      </c>
      <c r="X1016" s="17">
        <v>0.338734293390622</v>
      </c>
      <c r="Y1016" s="17">
        <v>0.32806496629005499</v>
      </c>
      <c r="Z1016" s="17">
        <v>0.32298190448601399</v>
      </c>
      <c r="AA1016" s="17">
        <v>0.313515385528294</v>
      </c>
      <c r="AB1016" s="17">
        <v>0.296154693369647</v>
      </c>
      <c r="AC1016" s="17">
        <v>0.31356013357634199</v>
      </c>
      <c r="AD1016" s="17">
        <v>0.32514753725734102</v>
      </c>
      <c r="AE1016" s="17"/>
      <c r="AF1016" s="17">
        <v>0.34470284400317203</v>
      </c>
      <c r="AG1016" s="17">
        <v>0.29041273597022998</v>
      </c>
      <c r="AH1016" s="17">
        <v>0.360762538314021</v>
      </c>
      <c r="AI1016" s="17"/>
      <c r="AJ1016" s="17">
        <v>0.338094983724335</v>
      </c>
      <c r="AK1016" s="17">
        <v>0.29356277421021998</v>
      </c>
      <c r="AL1016" s="17">
        <v>0.26253033425261102</v>
      </c>
      <c r="AM1016" s="17">
        <v>0.44996987666335603</v>
      </c>
      <c r="AN1016" s="17">
        <v>0.34816794445349902</v>
      </c>
      <c r="AO1016" s="17"/>
      <c r="AP1016" s="17">
        <v>0.33291619656093102</v>
      </c>
      <c r="AQ1016" s="17">
        <v>0.28946150009460903</v>
      </c>
      <c r="AR1016" s="17">
        <v>0.24837530184798801</v>
      </c>
      <c r="AS1016" s="17"/>
      <c r="AT1016" s="17">
        <v>0.361471258521808</v>
      </c>
      <c r="AU1016" s="17">
        <v>0.33582480182482299</v>
      </c>
      <c r="AV1016" s="17">
        <v>0.29148022014678099</v>
      </c>
      <c r="AW1016" s="17">
        <v>0.25029312328872999</v>
      </c>
      <c r="AX1016" s="17">
        <v>0.22315975536958599</v>
      </c>
      <c r="AY1016" s="17"/>
      <c r="AZ1016" s="17">
        <v>0.28458704270187402</v>
      </c>
      <c r="BA1016" s="17">
        <v>0.35178344966973801</v>
      </c>
      <c r="BB1016" s="17">
        <v>0.25731573290901999</v>
      </c>
      <c r="BC1016" s="17">
        <v>0.36852280645900298</v>
      </c>
      <c r="BD1016" s="17">
        <v>0.33932552054903597</v>
      </c>
      <c r="BE1016" s="17"/>
      <c r="BF1016" s="17">
        <v>0.31226275671239401</v>
      </c>
      <c r="BG1016" s="17">
        <v>0.32556650164674</v>
      </c>
      <c r="BH1016" s="17">
        <v>0.30543377427920199</v>
      </c>
      <c r="BI1016" s="17">
        <v>0.302984133086942</v>
      </c>
      <c r="BJ1016" s="17"/>
      <c r="BK1016" s="17">
        <v>0.36766869047877698</v>
      </c>
      <c r="BL1016" s="17">
        <v>0.29281032110148297</v>
      </c>
      <c r="BM1016" s="17">
        <v>0.317759519411836</v>
      </c>
      <c r="BN1016" s="17">
        <v>0.33232650546095499</v>
      </c>
      <c r="BO1016" s="17">
        <v>0.29081311787082798</v>
      </c>
      <c r="BP1016" s="17"/>
      <c r="BQ1016" s="17">
        <v>0.33486077971668998</v>
      </c>
      <c r="BR1016" s="17">
        <v>0.29682954253632798</v>
      </c>
      <c r="BS1016" s="17"/>
      <c r="BT1016" s="17">
        <v>0.347900388976421</v>
      </c>
      <c r="BU1016" s="17">
        <v>0.31165317120021502</v>
      </c>
      <c r="BV1016" s="17">
        <v>0.34355433181601502</v>
      </c>
      <c r="BW1016" s="17">
        <v>0.26904942033063201</v>
      </c>
      <c r="BX1016" s="17">
        <v>0.29993827167730502</v>
      </c>
      <c r="BY1016" s="17">
        <v>0.226615154903065</v>
      </c>
    </row>
    <row r="1017" spans="2:77" x14ac:dyDescent="0.35">
      <c r="B1017" t="s">
        <v>455</v>
      </c>
      <c r="C1017" s="17">
        <v>0.104320741418685</v>
      </c>
      <c r="D1017" s="17">
        <v>0.105467093904426</v>
      </c>
      <c r="E1017" s="17">
        <v>0.10341594979183399</v>
      </c>
      <c r="F1017" s="17"/>
      <c r="G1017" s="17">
        <v>9.2382644502413694E-2</v>
      </c>
      <c r="H1017" s="17">
        <v>0.12076056261393001</v>
      </c>
      <c r="I1017" s="17">
        <v>0.113738767550543</v>
      </c>
      <c r="J1017" s="17">
        <v>0.105834118127885</v>
      </c>
      <c r="K1017" s="17">
        <v>8.6530024214758805E-2</v>
      </c>
      <c r="L1017" s="17">
        <v>0.10198163957930299</v>
      </c>
      <c r="M1017" s="17"/>
      <c r="N1017" s="17">
        <v>0.106586034432187</v>
      </c>
      <c r="O1017" s="17">
        <v>0.107526788803271</v>
      </c>
      <c r="P1017" s="17">
        <v>9.6193641452353096E-2</v>
      </c>
      <c r="Q1017" s="17">
        <v>0.10415898195698001</v>
      </c>
      <c r="R1017" s="17"/>
      <c r="S1017" s="17">
        <v>0.10837026285836</v>
      </c>
      <c r="T1017" s="17">
        <v>9.9190063767834805E-2</v>
      </c>
      <c r="U1017" s="17">
        <v>0.11714822994661001</v>
      </c>
      <c r="V1017" s="17">
        <v>0.126425295142893</v>
      </c>
      <c r="W1017" s="17">
        <v>0.11803601296812601</v>
      </c>
      <c r="X1017" s="17">
        <v>0.105926943475431</v>
      </c>
      <c r="Y1017" s="17">
        <v>6.75730819297332E-2</v>
      </c>
      <c r="Z1017" s="17">
        <v>0.12388293022059201</v>
      </c>
      <c r="AA1017" s="17">
        <v>9.2953264628442195E-2</v>
      </c>
      <c r="AB1017" s="17">
        <v>0.115254041603923</v>
      </c>
      <c r="AC1017" s="17">
        <v>0.110214872320546</v>
      </c>
      <c r="AD1017" s="17">
        <v>4.11745597192167E-2</v>
      </c>
      <c r="AE1017" s="17"/>
      <c r="AF1017" s="17">
        <v>9.9242599366298506E-2</v>
      </c>
      <c r="AG1017" s="17">
        <v>0.11740224125217499</v>
      </c>
      <c r="AH1017" s="17">
        <v>7.8875991505007598E-2</v>
      </c>
      <c r="AI1017" s="17"/>
      <c r="AJ1017" s="17">
        <v>9.9519619826188094E-2</v>
      </c>
      <c r="AK1017" s="17">
        <v>0.115542601279311</v>
      </c>
      <c r="AL1017" s="17">
        <v>0.13939102280004501</v>
      </c>
      <c r="AM1017" s="17">
        <v>3.39735638127577E-2</v>
      </c>
      <c r="AN1017" s="17">
        <v>0.10264892589251499</v>
      </c>
      <c r="AO1017" s="17"/>
      <c r="AP1017" s="17">
        <v>9.5718384072583401E-2</v>
      </c>
      <c r="AQ1017" s="17">
        <v>0.118764326128764</v>
      </c>
      <c r="AR1017" s="17">
        <v>0.13312143273493801</v>
      </c>
      <c r="AS1017" s="17"/>
      <c r="AT1017" s="17">
        <v>8.8744838768954407E-2</v>
      </c>
      <c r="AU1017" s="17">
        <v>9.7204830555278704E-2</v>
      </c>
      <c r="AV1017" s="17">
        <v>0.114276511946099</v>
      </c>
      <c r="AW1017" s="17">
        <v>0.13021402691787501</v>
      </c>
      <c r="AX1017" s="17">
        <v>0.121512422087507</v>
      </c>
      <c r="AY1017" s="17"/>
      <c r="AZ1017" s="17">
        <v>0.11093392186845601</v>
      </c>
      <c r="BA1017" s="17">
        <v>8.3887867985517894E-2</v>
      </c>
      <c r="BB1017" s="17">
        <v>0.10060778968323</v>
      </c>
      <c r="BC1017" s="17">
        <v>0.107949427732303</v>
      </c>
      <c r="BD1017" s="17">
        <v>0.101859429807046</v>
      </c>
      <c r="BE1017" s="17"/>
      <c r="BF1017" s="17">
        <v>9.2230071859558505E-2</v>
      </c>
      <c r="BG1017" s="17">
        <v>0.108973239584605</v>
      </c>
      <c r="BH1017" s="17">
        <v>9.7085218432677894E-2</v>
      </c>
      <c r="BI1017" s="17">
        <v>0.12592801668700801</v>
      </c>
      <c r="BJ1017" s="17"/>
      <c r="BK1017" s="17">
        <v>9.6894962198324303E-2</v>
      </c>
      <c r="BL1017" s="17">
        <v>0.108180371874821</v>
      </c>
      <c r="BM1017" s="17">
        <v>0.104169371857903</v>
      </c>
      <c r="BN1017" s="17">
        <v>0.104507111746258</v>
      </c>
      <c r="BO1017" s="17">
        <v>9.9012927657267394E-2</v>
      </c>
      <c r="BP1017" s="17"/>
      <c r="BQ1017" s="17">
        <v>0.102477444554191</v>
      </c>
      <c r="BR1017" s="17">
        <v>0.10681733780708701</v>
      </c>
      <c r="BS1017" s="17"/>
      <c r="BT1017" s="17">
        <v>9.0870564671392595E-2</v>
      </c>
      <c r="BU1017" s="17">
        <v>0.118306540141211</v>
      </c>
      <c r="BV1017" s="17">
        <v>0.102722840879983</v>
      </c>
      <c r="BW1017" s="17">
        <v>0.10862786004742001</v>
      </c>
      <c r="BX1017" s="17">
        <v>0.112510734131076</v>
      </c>
      <c r="BY1017" s="17">
        <v>0.109161318727826</v>
      </c>
    </row>
    <row r="1018" spans="2:77" x14ac:dyDescent="0.35">
      <c r="B1018" t="s">
        <v>456</v>
      </c>
      <c r="C1018" s="17">
        <v>3.8813366870776397E-2</v>
      </c>
      <c r="D1018" s="17">
        <v>4.7063056022287802E-2</v>
      </c>
      <c r="E1018" s="17">
        <v>3.10000476803605E-2</v>
      </c>
      <c r="F1018" s="17"/>
      <c r="G1018" s="17">
        <v>3.3311330475123198E-2</v>
      </c>
      <c r="H1018" s="17">
        <v>3.22889355991057E-2</v>
      </c>
      <c r="I1018" s="17">
        <v>4.35295233296812E-2</v>
      </c>
      <c r="J1018" s="17">
        <v>4.7219932293618601E-2</v>
      </c>
      <c r="K1018" s="17">
        <v>4.6790563825961501E-2</v>
      </c>
      <c r="L1018" s="17">
        <v>3.1770320311344601E-2</v>
      </c>
      <c r="M1018" s="17"/>
      <c r="N1018" s="17">
        <v>4.27799427757471E-2</v>
      </c>
      <c r="O1018" s="17">
        <v>3.9325350237788097E-2</v>
      </c>
      <c r="P1018" s="17">
        <v>3.9957801752058403E-2</v>
      </c>
      <c r="Q1018" s="17">
        <v>3.2628413623182001E-2</v>
      </c>
      <c r="R1018" s="17"/>
      <c r="S1018" s="17">
        <v>3.3706213254315602E-2</v>
      </c>
      <c r="T1018" s="17">
        <v>3.4705284503870198E-2</v>
      </c>
      <c r="U1018" s="17">
        <v>4.2589708541682703E-2</v>
      </c>
      <c r="V1018" s="17">
        <v>1.9669826695307101E-2</v>
      </c>
      <c r="W1018" s="17">
        <v>6.2039756542777803E-2</v>
      </c>
      <c r="X1018" s="17">
        <v>4.37991980128574E-2</v>
      </c>
      <c r="Y1018" s="17">
        <v>2.6213970996530198E-2</v>
      </c>
      <c r="Z1018" s="17">
        <v>3.2545624971036698E-2</v>
      </c>
      <c r="AA1018" s="17">
        <v>3.24631788279683E-2</v>
      </c>
      <c r="AB1018" s="17">
        <v>5.0541584447563501E-2</v>
      </c>
      <c r="AC1018" s="17">
        <v>6.5174123448964796E-2</v>
      </c>
      <c r="AD1018" s="17">
        <v>4.4806508365655202E-2</v>
      </c>
      <c r="AE1018" s="17"/>
      <c r="AF1018" s="17">
        <v>3.9653480061562503E-2</v>
      </c>
      <c r="AG1018" s="17">
        <v>4.4019257918575E-2</v>
      </c>
      <c r="AH1018" s="17">
        <v>2.23695421170877E-2</v>
      </c>
      <c r="AI1018" s="17"/>
      <c r="AJ1018" s="17">
        <v>3.7775273959881298E-2</v>
      </c>
      <c r="AK1018" s="17">
        <v>4.4508772358720902E-2</v>
      </c>
      <c r="AL1018" s="17">
        <v>3.3521326688738001E-2</v>
      </c>
      <c r="AM1018" s="17">
        <v>4.3799581942240401E-2</v>
      </c>
      <c r="AN1018" s="17">
        <v>3.36997599250859E-2</v>
      </c>
      <c r="AO1018" s="17"/>
      <c r="AP1018" s="17">
        <v>3.5279275641941499E-2</v>
      </c>
      <c r="AQ1018" s="17">
        <v>4.0060343001089502E-2</v>
      </c>
      <c r="AR1018" s="17">
        <v>4.25312458448696E-2</v>
      </c>
      <c r="AS1018" s="17"/>
      <c r="AT1018" s="17">
        <v>3.2144871777359897E-2</v>
      </c>
      <c r="AU1018" s="17">
        <v>3.6672010644811903E-2</v>
      </c>
      <c r="AV1018" s="17">
        <v>3.39878669352719E-2</v>
      </c>
      <c r="AW1018" s="17">
        <v>7.0111290606436505E-2</v>
      </c>
      <c r="AX1018" s="17">
        <v>0</v>
      </c>
      <c r="AY1018" s="17"/>
      <c r="AZ1018" s="17">
        <v>4.7661687409338002E-2</v>
      </c>
      <c r="BA1018" s="17">
        <v>2.7462351378880499E-2</v>
      </c>
      <c r="BB1018" s="17">
        <v>2.1219728049201299E-2</v>
      </c>
      <c r="BC1018" s="17">
        <v>3.5631539610035498E-2</v>
      </c>
      <c r="BD1018" s="17">
        <v>3.3763524784220199E-2</v>
      </c>
      <c r="BE1018" s="17"/>
      <c r="BF1018" s="17">
        <v>3.3769336697678502E-2</v>
      </c>
      <c r="BG1018" s="17">
        <v>3.2133450289913802E-2</v>
      </c>
      <c r="BH1018" s="17">
        <v>5.4554268930727901E-2</v>
      </c>
      <c r="BI1018" s="17">
        <v>4.7148845154281901E-2</v>
      </c>
      <c r="BJ1018" s="17"/>
      <c r="BK1018" s="17">
        <v>2.97703360281934E-2</v>
      </c>
      <c r="BL1018" s="17">
        <v>3.3886981090033401E-2</v>
      </c>
      <c r="BM1018" s="17">
        <v>3.8850476740868403E-2</v>
      </c>
      <c r="BN1018" s="17">
        <v>3.7940760587274497E-2</v>
      </c>
      <c r="BO1018" s="17">
        <v>5.7947244768504998E-2</v>
      </c>
      <c r="BP1018" s="17"/>
      <c r="BQ1018" s="17">
        <v>4.3521422043846E-2</v>
      </c>
      <c r="BR1018" s="17">
        <v>3.2436687255085001E-2</v>
      </c>
      <c r="BS1018" s="17"/>
      <c r="BT1018" s="17">
        <v>4.1355276429301598E-2</v>
      </c>
      <c r="BU1018" s="17">
        <v>3.8782238922291601E-2</v>
      </c>
      <c r="BV1018" s="17">
        <v>2.55757092130472E-2</v>
      </c>
      <c r="BW1018" s="17">
        <v>5.8472498187609398E-2</v>
      </c>
      <c r="BX1018" s="17">
        <v>3.3711741619609797E-2</v>
      </c>
      <c r="BY1018" s="17">
        <v>2.0040956782708799E-2</v>
      </c>
    </row>
    <row r="1019" spans="2:77" x14ac:dyDescent="0.35">
      <c r="B1019" t="s">
        <v>92</v>
      </c>
      <c r="C1019" s="17">
        <v>8.6088286095959393E-2</v>
      </c>
      <c r="D1019" s="17">
        <v>6.8426316035048201E-2</v>
      </c>
      <c r="E1019" s="17">
        <v>0.10390426883121701</v>
      </c>
      <c r="F1019" s="17"/>
      <c r="G1019" s="17">
        <v>9.1261828308450393E-2</v>
      </c>
      <c r="H1019" s="17">
        <v>8.3054039873862395E-2</v>
      </c>
      <c r="I1019" s="17">
        <v>7.3365227532935007E-2</v>
      </c>
      <c r="J1019" s="17">
        <v>9.9994742346364199E-2</v>
      </c>
      <c r="K1019" s="17">
        <v>9.2061812902846596E-2</v>
      </c>
      <c r="L1019" s="17">
        <v>8.0101013595994294E-2</v>
      </c>
      <c r="M1019" s="17"/>
      <c r="N1019" s="17">
        <v>5.8892815034736201E-2</v>
      </c>
      <c r="O1019" s="17">
        <v>9.0171303848973705E-2</v>
      </c>
      <c r="P1019" s="17">
        <v>8.7350811627106201E-2</v>
      </c>
      <c r="Q1019" s="17">
        <v>0.107349733153661</v>
      </c>
      <c r="R1019" s="17"/>
      <c r="S1019" s="17">
        <v>6.7512398637574397E-2</v>
      </c>
      <c r="T1019" s="17">
        <v>8.8155714793498999E-2</v>
      </c>
      <c r="U1019" s="17">
        <v>8.50133791448794E-2</v>
      </c>
      <c r="V1019" s="17">
        <v>0.118783764073954</v>
      </c>
      <c r="W1019" s="17">
        <v>6.5581874559199602E-2</v>
      </c>
      <c r="X1019" s="17">
        <v>7.7353878992398997E-2</v>
      </c>
      <c r="Y1019" s="17">
        <v>6.9077379694670094E-2</v>
      </c>
      <c r="Z1019" s="17">
        <v>0.105959406404741</v>
      </c>
      <c r="AA1019" s="17">
        <v>8.2862132465565702E-2</v>
      </c>
      <c r="AB1019" s="17">
        <v>9.7528394968248902E-2</v>
      </c>
      <c r="AC1019" s="17">
        <v>9.7531876604199999E-2</v>
      </c>
      <c r="AD1019" s="17">
        <v>0.120143398092783</v>
      </c>
      <c r="AE1019" s="17"/>
      <c r="AF1019" s="17">
        <v>8.5803714653001295E-2</v>
      </c>
      <c r="AG1019" s="17">
        <v>6.9545212541112594E-2</v>
      </c>
      <c r="AH1019" s="17">
        <v>0.125458654450125</v>
      </c>
      <c r="AI1019" s="17"/>
      <c r="AJ1019" s="17">
        <v>8.4761591117595098E-2</v>
      </c>
      <c r="AK1019" s="17">
        <v>5.6187305436593699E-2</v>
      </c>
      <c r="AL1019" s="17">
        <v>5.0560170475197397E-2</v>
      </c>
      <c r="AM1019" s="17">
        <v>8.2257882019850598E-2</v>
      </c>
      <c r="AN1019" s="17">
        <v>0.151217053140597</v>
      </c>
      <c r="AO1019" s="17"/>
      <c r="AP1019" s="17">
        <v>6.9954558217337898E-2</v>
      </c>
      <c r="AQ1019" s="17">
        <v>5.1885956392431598E-2</v>
      </c>
      <c r="AR1019" s="17">
        <v>4.2247743488795703E-2</v>
      </c>
      <c r="AS1019" s="17"/>
      <c r="AT1019" s="17">
        <v>0.10878200100273901</v>
      </c>
      <c r="AU1019" s="17">
        <v>9.5261437937328802E-2</v>
      </c>
      <c r="AV1019" s="17">
        <v>6.6812670494015194E-2</v>
      </c>
      <c r="AW1019" s="17">
        <v>4.3331826867262099E-2</v>
      </c>
      <c r="AX1019" s="17">
        <v>6.3061518043154893E-2</v>
      </c>
      <c r="AY1019" s="17"/>
      <c r="AZ1019" s="17">
        <v>6.9992285528486603E-2</v>
      </c>
      <c r="BA1019" s="17">
        <v>0.102657840439766</v>
      </c>
      <c r="BB1019" s="17">
        <v>9.0680100223152899E-2</v>
      </c>
      <c r="BC1019" s="17">
        <v>7.8528931808174093E-2</v>
      </c>
      <c r="BD1019" s="17">
        <v>0.129321845644324</v>
      </c>
      <c r="BE1019" s="17"/>
      <c r="BF1019" s="17">
        <v>0.102195415006435</v>
      </c>
      <c r="BG1019" s="17">
        <v>8.5867319011927096E-2</v>
      </c>
      <c r="BH1019" s="17">
        <v>6.1440646640179702E-2</v>
      </c>
      <c r="BI1019" s="17">
        <v>7.2374869507315004E-2</v>
      </c>
      <c r="BJ1019" s="17"/>
      <c r="BK1019" s="17">
        <v>9.5072915665615307E-2</v>
      </c>
      <c r="BL1019" s="17">
        <v>0.103813825026596</v>
      </c>
      <c r="BM1019" s="17">
        <v>9.2246328080757195E-2</v>
      </c>
      <c r="BN1019" s="17">
        <v>7.8993475588554296E-2</v>
      </c>
      <c r="BO1019" s="17">
        <v>4.6388057946066499E-2</v>
      </c>
      <c r="BP1019" s="17"/>
      <c r="BQ1019" s="17">
        <v>7.9395324266974807E-2</v>
      </c>
      <c r="BR1019" s="17">
        <v>9.5153361099245895E-2</v>
      </c>
      <c r="BS1019" s="17"/>
      <c r="BT1019" s="17">
        <v>7.7513383221086904E-2</v>
      </c>
      <c r="BU1019" s="17">
        <v>7.4365821194486995E-2</v>
      </c>
      <c r="BV1019" s="17">
        <v>0.124735942845235</v>
      </c>
      <c r="BW1019" s="17">
        <v>8.1741356653488195E-2</v>
      </c>
      <c r="BX1019" s="17">
        <v>7.9020687849094204E-2</v>
      </c>
      <c r="BY1019" s="17">
        <v>0.20140421771799299</v>
      </c>
    </row>
    <row r="1020" spans="2:77" x14ac:dyDescent="0.35">
      <c r="B1020" t="s">
        <v>146</v>
      </c>
      <c r="C1020" s="17">
        <v>0.45206995597789601</v>
      </c>
      <c r="D1020" s="17">
        <v>0.47285774258722302</v>
      </c>
      <c r="E1020" s="17">
        <v>0.42915021560921102</v>
      </c>
      <c r="F1020" s="17"/>
      <c r="G1020" s="17">
        <v>0.50008566296857204</v>
      </c>
      <c r="H1020" s="17">
        <v>0.485745737605072</v>
      </c>
      <c r="I1020" s="17">
        <v>0.482813231472418</v>
      </c>
      <c r="J1020" s="17">
        <v>0.410122168226487</v>
      </c>
      <c r="K1020" s="17">
        <v>0.43564953129942802</v>
      </c>
      <c r="L1020" s="17">
        <v>0.413007568407251</v>
      </c>
      <c r="M1020" s="17"/>
      <c r="N1020" s="17">
        <v>0.49627987546317298</v>
      </c>
      <c r="O1020" s="17">
        <v>0.46642962997709497</v>
      </c>
      <c r="P1020" s="17">
        <v>0.42925911480185702</v>
      </c>
      <c r="Q1020" s="17">
        <v>0.41284744160764902</v>
      </c>
      <c r="R1020" s="17"/>
      <c r="S1020" s="17">
        <v>0.49540471106155298</v>
      </c>
      <c r="T1020" s="17">
        <v>0.45327388160990301</v>
      </c>
      <c r="U1020" s="17">
        <v>0.38653612336956</v>
      </c>
      <c r="V1020" s="17">
        <v>0.43281162170965198</v>
      </c>
      <c r="W1020" s="17">
        <v>0.43625065201013302</v>
      </c>
      <c r="X1020" s="17">
        <v>0.43418568612869002</v>
      </c>
      <c r="Y1020" s="17">
        <v>0.50907060108901203</v>
      </c>
      <c r="Z1020" s="17">
        <v>0.414630133917616</v>
      </c>
      <c r="AA1020" s="17">
        <v>0.47820603854972998</v>
      </c>
      <c r="AB1020" s="17">
        <v>0.44052128561061699</v>
      </c>
      <c r="AC1020" s="17">
        <v>0.41351899404994802</v>
      </c>
      <c r="AD1020" s="17">
        <v>0.46872799656500402</v>
      </c>
      <c r="AE1020" s="17"/>
      <c r="AF1020" s="17">
        <v>0.43059736191596598</v>
      </c>
      <c r="AG1020" s="17">
        <v>0.47862055231790801</v>
      </c>
      <c r="AH1020" s="17">
        <v>0.41253327361375802</v>
      </c>
      <c r="AI1020" s="17"/>
      <c r="AJ1020" s="17">
        <v>0.43984853137200097</v>
      </c>
      <c r="AK1020" s="17">
        <v>0.490198546715154</v>
      </c>
      <c r="AL1020" s="17">
        <v>0.51399714578340805</v>
      </c>
      <c r="AM1020" s="17">
        <v>0.38999909556179502</v>
      </c>
      <c r="AN1020" s="17">
        <v>0.364266316588303</v>
      </c>
      <c r="AO1020" s="17"/>
      <c r="AP1020" s="17">
        <v>0.46613158550720601</v>
      </c>
      <c r="AQ1020" s="17">
        <v>0.499827874383106</v>
      </c>
      <c r="AR1020" s="17">
        <v>0.533724276083409</v>
      </c>
      <c r="AS1020" s="17"/>
      <c r="AT1020" s="17">
        <v>0.40885702992913903</v>
      </c>
      <c r="AU1020" s="17">
        <v>0.43503691903775799</v>
      </c>
      <c r="AV1020" s="17">
        <v>0.49344273047783299</v>
      </c>
      <c r="AW1020" s="17">
        <v>0.50604973231969597</v>
      </c>
      <c r="AX1020" s="17">
        <v>0.59226630449975204</v>
      </c>
      <c r="AY1020" s="17"/>
      <c r="AZ1020" s="17">
        <v>0.48682506249184498</v>
      </c>
      <c r="BA1020" s="17">
        <v>0.434208490526098</v>
      </c>
      <c r="BB1020" s="17">
        <v>0.53017664913539597</v>
      </c>
      <c r="BC1020" s="17">
        <v>0.40936729439048403</v>
      </c>
      <c r="BD1020" s="17">
        <v>0.395729679215372</v>
      </c>
      <c r="BE1020" s="17"/>
      <c r="BF1020" s="17">
        <v>0.459542419723935</v>
      </c>
      <c r="BG1020" s="17">
        <v>0.44745948946681302</v>
      </c>
      <c r="BH1020" s="17">
        <v>0.48148609171721202</v>
      </c>
      <c r="BI1020" s="17">
        <v>0.45156413556445402</v>
      </c>
      <c r="BJ1020" s="17"/>
      <c r="BK1020" s="17">
        <v>0.41059309562909002</v>
      </c>
      <c r="BL1020" s="17">
        <v>0.46130850090706599</v>
      </c>
      <c r="BM1020" s="17">
        <v>0.44697430390863602</v>
      </c>
      <c r="BN1020" s="17">
        <v>0.44623214661695898</v>
      </c>
      <c r="BO1020" s="17">
        <v>0.505838651757333</v>
      </c>
      <c r="BP1020" s="17"/>
      <c r="BQ1020" s="17">
        <v>0.43974502941829702</v>
      </c>
      <c r="BR1020" s="17">
        <v>0.46876307130225398</v>
      </c>
      <c r="BS1020" s="17"/>
      <c r="BT1020" s="17">
        <v>0.442360386701798</v>
      </c>
      <c r="BU1020" s="17">
        <v>0.45689222854179501</v>
      </c>
      <c r="BV1020" s="17">
        <v>0.40341117524572001</v>
      </c>
      <c r="BW1020" s="17">
        <v>0.48210886478085102</v>
      </c>
      <c r="BX1020" s="17">
        <v>0.474818564722915</v>
      </c>
      <c r="BY1020" s="17">
        <v>0.44277835186840597</v>
      </c>
    </row>
    <row r="1021" spans="2:77" x14ac:dyDescent="0.35">
      <c r="B1021" t="s">
        <v>147</v>
      </c>
      <c r="C1021" s="17">
        <v>0.14313410828946099</v>
      </c>
      <c r="D1021" s="17">
        <v>0.15253014992671299</v>
      </c>
      <c r="E1021" s="17">
        <v>0.13441599747219399</v>
      </c>
      <c r="F1021" s="17"/>
      <c r="G1021" s="17">
        <v>0.12569397497753701</v>
      </c>
      <c r="H1021" s="17">
        <v>0.15304949821303601</v>
      </c>
      <c r="I1021" s="17">
        <v>0.15726829088022401</v>
      </c>
      <c r="J1021" s="17">
        <v>0.153054050421504</v>
      </c>
      <c r="K1021" s="17">
        <v>0.13332058804072</v>
      </c>
      <c r="L1021" s="17">
        <v>0.133751959890648</v>
      </c>
      <c r="M1021" s="17"/>
      <c r="N1021" s="17">
        <v>0.14936597720793399</v>
      </c>
      <c r="O1021" s="17">
        <v>0.14685213904105901</v>
      </c>
      <c r="P1021" s="17">
        <v>0.136151443204411</v>
      </c>
      <c r="Q1021" s="17">
        <v>0.13678739558016201</v>
      </c>
      <c r="R1021" s="17"/>
      <c r="S1021" s="17">
        <v>0.14207647611267599</v>
      </c>
      <c r="T1021" s="17">
        <v>0.13389534827170499</v>
      </c>
      <c r="U1021" s="17">
        <v>0.15973793848829301</v>
      </c>
      <c r="V1021" s="17">
        <v>0.1460951218382</v>
      </c>
      <c r="W1021" s="17">
        <v>0.18007576951090401</v>
      </c>
      <c r="X1021" s="17">
        <v>0.149726141488289</v>
      </c>
      <c r="Y1021" s="17">
        <v>9.3787052926263506E-2</v>
      </c>
      <c r="Z1021" s="17">
        <v>0.15642855519162899</v>
      </c>
      <c r="AA1021" s="17">
        <v>0.12541644345641101</v>
      </c>
      <c r="AB1021" s="17">
        <v>0.16579562605148701</v>
      </c>
      <c r="AC1021" s="17">
        <v>0.17538899576951</v>
      </c>
      <c r="AD1021" s="17">
        <v>8.5981068084871895E-2</v>
      </c>
      <c r="AE1021" s="17"/>
      <c r="AF1021" s="17">
        <v>0.138896079427861</v>
      </c>
      <c r="AG1021" s="17">
        <v>0.16142149917074999</v>
      </c>
      <c r="AH1021" s="17">
        <v>0.101245533622095</v>
      </c>
      <c r="AI1021" s="17"/>
      <c r="AJ1021" s="17">
        <v>0.13729489378606899</v>
      </c>
      <c r="AK1021" s="17">
        <v>0.16005137363803201</v>
      </c>
      <c r="AL1021" s="17">
        <v>0.17291234948878301</v>
      </c>
      <c r="AM1021" s="17">
        <v>7.7773145754998094E-2</v>
      </c>
      <c r="AN1021" s="17">
        <v>0.13634868581760001</v>
      </c>
      <c r="AO1021" s="17"/>
      <c r="AP1021" s="17">
        <v>0.13099765971452501</v>
      </c>
      <c r="AQ1021" s="17">
        <v>0.15882466912985399</v>
      </c>
      <c r="AR1021" s="17">
        <v>0.17565267857980801</v>
      </c>
      <c r="AS1021" s="17"/>
      <c r="AT1021" s="17">
        <v>0.12088971054631401</v>
      </c>
      <c r="AU1021" s="17">
        <v>0.133876841200091</v>
      </c>
      <c r="AV1021" s="17">
        <v>0.14826437888137101</v>
      </c>
      <c r="AW1021" s="17">
        <v>0.20032531752431099</v>
      </c>
      <c r="AX1021" s="17">
        <v>0.121512422087507</v>
      </c>
      <c r="AY1021" s="17"/>
      <c r="AZ1021" s="17">
        <v>0.15859560927779501</v>
      </c>
      <c r="BA1021" s="17">
        <v>0.111350219364398</v>
      </c>
      <c r="BB1021" s="17">
        <v>0.121827517732431</v>
      </c>
      <c r="BC1021" s="17">
        <v>0.143580967342338</v>
      </c>
      <c r="BD1021" s="17">
        <v>0.135622954591267</v>
      </c>
      <c r="BE1021" s="17"/>
      <c r="BF1021" s="17">
        <v>0.12599940855723701</v>
      </c>
      <c r="BG1021" s="17">
        <v>0.14110668987451899</v>
      </c>
      <c r="BH1021" s="17">
        <v>0.15163948736340599</v>
      </c>
      <c r="BI1021" s="17">
        <v>0.17307686184129001</v>
      </c>
      <c r="BJ1021" s="17"/>
      <c r="BK1021" s="17">
        <v>0.12666529822651801</v>
      </c>
      <c r="BL1021" s="17">
        <v>0.14206735296485501</v>
      </c>
      <c r="BM1021" s="17">
        <v>0.14301984859877101</v>
      </c>
      <c r="BN1021" s="17">
        <v>0.14244787233353201</v>
      </c>
      <c r="BO1021" s="17">
        <v>0.15696017242577201</v>
      </c>
      <c r="BP1021" s="17"/>
      <c r="BQ1021" s="17">
        <v>0.14599886659803801</v>
      </c>
      <c r="BR1021" s="17">
        <v>0.13925402506217199</v>
      </c>
      <c r="BS1021" s="17"/>
      <c r="BT1021" s="17">
        <v>0.13222584110069399</v>
      </c>
      <c r="BU1021" s="17">
        <v>0.15708877906350299</v>
      </c>
      <c r="BV1021" s="17">
        <v>0.12829855009303001</v>
      </c>
      <c r="BW1021" s="17">
        <v>0.167100358235029</v>
      </c>
      <c r="BX1021" s="17">
        <v>0.146222475750686</v>
      </c>
      <c r="BY1021" s="17">
        <v>0.12920227551053501</v>
      </c>
    </row>
    <row r="1022" spans="2:77" x14ac:dyDescent="0.35">
      <c r="B1022" t="s">
        <v>148</v>
      </c>
      <c r="C1022" s="17">
        <v>0.30893584768843502</v>
      </c>
      <c r="D1022" s="17">
        <v>0.32032759266050898</v>
      </c>
      <c r="E1022" s="17">
        <v>0.294734218137017</v>
      </c>
      <c r="F1022" s="17"/>
      <c r="G1022" s="17">
        <v>0.374391687991035</v>
      </c>
      <c r="H1022" s="17">
        <v>0.33269623939203602</v>
      </c>
      <c r="I1022" s="17">
        <v>0.32554494059219402</v>
      </c>
      <c r="J1022" s="17">
        <v>0.25706811780498301</v>
      </c>
      <c r="K1022" s="17">
        <v>0.30232894325870802</v>
      </c>
      <c r="L1022" s="17">
        <v>0.27925560851660303</v>
      </c>
      <c r="M1022" s="17"/>
      <c r="N1022" s="17">
        <v>0.34691389825523899</v>
      </c>
      <c r="O1022" s="17">
        <v>0.31957749093603599</v>
      </c>
      <c r="P1022" s="17">
        <v>0.293107671597445</v>
      </c>
      <c r="Q1022" s="17">
        <v>0.27606004602748702</v>
      </c>
      <c r="R1022" s="17"/>
      <c r="S1022" s="17">
        <v>0.353328234948877</v>
      </c>
      <c r="T1022" s="17">
        <v>0.31937853333819799</v>
      </c>
      <c r="U1022" s="17">
        <v>0.22679818488126699</v>
      </c>
      <c r="V1022" s="17">
        <v>0.28671649987145198</v>
      </c>
      <c r="W1022" s="17">
        <v>0.25617488249922998</v>
      </c>
      <c r="X1022" s="17">
        <v>0.28445954464040102</v>
      </c>
      <c r="Y1022" s="17">
        <v>0.41528354816274798</v>
      </c>
      <c r="Z1022" s="17">
        <v>0.25820157872598698</v>
      </c>
      <c r="AA1022" s="17">
        <v>0.35278959509331997</v>
      </c>
      <c r="AB1022" s="17">
        <v>0.27472565955913097</v>
      </c>
      <c r="AC1022" s="17">
        <v>0.23812999828043799</v>
      </c>
      <c r="AD1022" s="17">
        <v>0.38274692848013198</v>
      </c>
      <c r="AE1022" s="17"/>
      <c r="AF1022" s="17">
        <v>0.29170128248810501</v>
      </c>
      <c r="AG1022" s="17">
        <v>0.31719905314715802</v>
      </c>
      <c r="AH1022" s="17">
        <v>0.31128773999166298</v>
      </c>
      <c r="AI1022" s="17"/>
      <c r="AJ1022" s="17">
        <v>0.30255363758593101</v>
      </c>
      <c r="AK1022" s="17">
        <v>0.33014717307712199</v>
      </c>
      <c r="AL1022" s="17">
        <v>0.34108479629462501</v>
      </c>
      <c r="AM1022" s="17">
        <v>0.31222594980679702</v>
      </c>
      <c r="AN1022" s="17">
        <v>0.22791763077070301</v>
      </c>
      <c r="AO1022" s="17"/>
      <c r="AP1022" s="17">
        <v>0.33513392579268098</v>
      </c>
      <c r="AQ1022" s="17">
        <v>0.34100320525325201</v>
      </c>
      <c r="AR1022" s="17">
        <v>0.35807159750360101</v>
      </c>
      <c r="AS1022" s="17"/>
      <c r="AT1022" s="17">
        <v>0.28796731938282499</v>
      </c>
      <c r="AU1022" s="17">
        <v>0.30116007783766702</v>
      </c>
      <c r="AV1022" s="17">
        <v>0.34517835159646199</v>
      </c>
      <c r="AW1022" s="17">
        <v>0.30572441479538398</v>
      </c>
      <c r="AX1022" s="17">
        <v>0.47075388241224397</v>
      </c>
      <c r="AY1022" s="17"/>
      <c r="AZ1022" s="17">
        <v>0.32822945321405</v>
      </c>
      <c r="BA1022" s="17">
        <v>0.32285827116169902</v>
      </c>
      <c r="BB1022" s="17">
        <v>0.40834913140296503</v>
      </c>
      <c r="BC1022" s="17">
        <v>0.26578632704814598</v>
      </c>
      <c r="BD1022" s="17">
        <v>0.260106724624106</v>
      </c>
      <c r="BE1022" s="17"/>
      <c r="BF1022" s="17">
        <v>0.33354301116669799</v>
      </c>
      <c r="BG1022" s="17">
        <v>0.306352799592294</v>
      </c>
      <c r="BH1022" s="17">
        <v>0.32984660435380603</v>
      </c>
      <c r="BI1022" s="17">
        <v>0.27848727372316401</v>
      </c>
      <c r="BJ1022" s="17"/>
      <c r="BK1022" s="17">
        <v>0.28392779740257201</v>
      </c>
      <c r="BL1022" s="17">
        <v>0.31924114794221198</v>
      </c>
      <c r="BM1022" s="17">
        <v>0.30395445530986398</v>
      </c>
      <c r="BN1022" s="17">
        <v>0.30378427428342603</v>
      </c>
      <c r="BO1022" s="17">
        <v>0.34887847933156102</v>
      </c>
      <c r="BP1022" s="17"/>
      <c r="BQ1022" s="17">
        <v>0.29374616282026</v>
      </c>
      <c r="BR1022" s="17">
        <v>0.32950904624008098</v>
      </c>
      <c r="BS1022" s="17"/>
      <c r="BT1022" s="17">
        <v>0.31013454560110398</v>
      </c>
      <c r="BU1022" s="17">
        <v>0.29980344947829202</v>
      </c>
      <c r="BV1022" s="17">
        <v>0.27511262515269003</v>
      </c>
      <c r="BW1022" s="17">
        <v>0.31500850654582202</v>
      </c>
      <c r="BX1022" s="17">
        <v>0.32859608897222897</v>
      </c>
      <c r="BY1022" s="17">
        <v>0.31357607635787099</v>
      </c>
    </row>
    <row r="1023" spans="2:77" x14ac:dyDescent="0.35">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row>
    <row r="1024" spans="2:77" x14ac:dyDescent="0.35">
      <c r="B1024" s="6" t="s">
        <v>473</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row>
    <row r="1025" spans="2:77" x14ac:dyDescent="0.35">
      <c r="B1025" s="24" t="s">
        <v>472</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row>
    <row r="1026" spans="2:77" x14ac:dyDescent="0.35">
      <c r="B1026" t="s">
        <v>466</v>
      </c>
      <c r="C1026" s="17">
        <v>0.11762291090721801</v>
      </c>
      <c r="D1026" s="17">
        <v>0.109232476020314</v>
      </c>
      <c r="E1026" s="17">
        <v>0.12612076367542799</v>
      </c>
      <c r="F1026" s="17"/>
      <c r="G1026" s="17">
        <v>3.9333394796772801E-2</v>
      </c>
      <c r="H1026" s="17">
        <v>9.7970364184799305E-2</v>
      </c>
      <c r="I1026" s="17">
        <v>7.1450193208295695E-2</v>
      </c>
      <c r="J1026" s="17">
        <v>0.15344392688664399</v>
      </c>
      <c r="K1026" s="17">
        <v>0.19499523110483</v>
      </c>
      <c r="L1026" s="17">
        <v>0.14125930276277501</v>
      </c>
      <c r="M1026" s="17"/>
      <c r="N1026" s="17">
        <v>9.9859537169041598E-2</v>
      </c>
      <c r="O1026" s="17">
        <v>9.9646526434376007E-2</v>
      </c>
      <c r="P1026" s="17">
        <v>0.110392947547236</v>
      </c>
      <c r="Q1026" s="17">
        <v>0.159610731272121</v>
      </c>
      <c r="R1026" s="17"/>
      <c r="S1026" s="17">
        <v>8.56645143314715E-2</v>
      </c>
      <c r="T1026" s="17">
        <v>0.15582656178730001</v>
      </c>
      <c r="U1026" s="17">
        <v>0.102057900812448</v>
      </c>
      <c r="V1026" s="17">
        <v>0.122070239311925</v>
      </c>
      <c r="W1026" s="17">
        <v>0.14074050101619301</v>
      </c>
      <c r="X1026" s="17">
        <v>0.11903836461002799</v>
      </c>
      <c r="Y1026" s="17">
        <v>0.16779379555683399</v>
      </c>
      <c r="Z1026" s="17">
        <v>0.14699046995280099</v>
      </c>
      <c r="AA1026" s="17">
        <v>0.125390206290765</v>
      </c>
      <c r="AB1026" s="17">
        <v>8.2370393864033498E-2</v>
      </c>
      <c r="AC1026" s="17">
        <v>8.3180713372825898E-2</v>
      </c>
      <c r="AD1026" s="17">
        <v>6.8119141684576098E-2</v>
      </c>
      <c r="AE1026" s="17"/>
      <c r="AF1026" s="17">
        <v>0.18641109554524399</v>
      </c>
      <c r="AG1026" s="17">
        <v>8.0417688316983205E-2</v>
      </c>
      <c r="AH1026" s="17">
        <v>7.8865099273415798E-2</v>
      </c>
      <c r="AI1026" s="17"/>
      <c r="AJ1026" s="17">
        <v>0.20683095305723201</v>
      </c>
      <c r="AK1026" s="17">
        <v>3.1395390583657E-2</v>
      </c>
      <c r="AL1026" s="17">
        <v>6.8691880434320202E-2</v>
      </c>
      <c r="AM1026" s="17">
        <v>0.27532671183985702</v>
      </c>
      <c r="AN1026" s="17">
        <v>8.9555235687241705E-2</v>
      </c>
      <c r="AO1026" s="17"/>
      <c r="AP1026" s="17">
        <v>0.19624484811757001</v>
      </c>
      <c r="AQ1026" s="17">
        <v>2.7351805901205901E-2</v>
      </c>
      <c r="AR1026" s="17">
        <v>9.5781892438784794E-2</v>
      </c>
      <c r="AS1026" s="17"/>
      <c r="AT1026" s="17">
        <v>0.13277135238784399</v>
      </c>
      <c r="AU1026" s="17">
        <v>0.154600193270059</v>
      </c>
      <c r="AV1026" s="17">
        <v>9.5026869340799694E-2</v>
      </c>
      <c r="AW1026" s="17">
        <v>8.5166114075055505E-2</v>
      </c>
      <c r="AX1026" s="17">
        <v>0</v>
      </c>
      <c r="AY1026" s="17"/>
      <c r="AZ1026" s="17">
        <v>0.101593706452801</v>
      </c>
      <c r="BA1026" s="17">
        <v>0.124487619757503</v>
      </c>
      <c r="BB1026" s="17">
        <v>2.4001332394731699E-2</v>
      </c>
      <c r="BC1026" s="17">
        <v>0.14563932205314101</v>
      </c>
      <c r="BD1026" s="17">
        <v>0.149965638438921</v>
      </c>
      <c r="BE1026" s="17"/>
      <c r="BF1026" s="17">
        <v>0.154083312420292</v>
      </c>
      <c r="BG1026" s="17">
        <v>0.1183541810715</v>
      </c>
      <c r="BH1026" s="17">
        <v>8.9572795169469505E-2</v>
      </c>
      <c r="BI1026" s="17">
        <v>0.10026452398154501</v>
      </c>
      <c r="BJ1026" s="17"/>
      <c r="BK1026" s="17">
        <v>0.17610661056199101</v>
      </c>
      <c r="BL1026" s="17">
        <v>0.101277457150038</v>
      </c>
      <c r="BM1026" s="17">
        <v>0.108609498627146</v>
      </c>
      <c r="BN1026" s="17">
        <v>0.13184109865331201</v>
      </c>
      <c r="BO1026" s="17">
        <v>9.2597910483753404E-2</v>
      </c>
      <c r="BP1026" s="17"/>
      <c r="BQ1026" s="17">
        <v>0.119527724120638</v>
      </c>
      <c r="BR1026" s="17">
        <v>0.11505781063328201</v>
      </c>
      <c r="BS1026" s="17"/>
      <c r="BT1026" s="17">
        <v>0.14881331391191299</v>
      </c>
      <c r="BU1026" s="17">
        <v>8.3776730496252103E-2</v>
      </c>
      <c r="BV1026" s="17">
        <v>8.4148087419916195E-2</v>
      </c>
      <c r="BW1026" s="17">
        <v>9.4966349249228102E-2</v>
      </c>
      <c r="BX1026" s="17">
        <v>0.116911582909838</v>
      </c>
      <c r="BY1026" s="17">
        <v>0.114334003898199</v>
      </c>
    </row>
    <row r="1027" spans="2:77" x14ac:dyDescent="0.35">
      <c r="B1027" t="s">
        <v>333</v>
      </c>
      <c r="C1027" s="17">
        <v>4.8649499738140797E-2</v>
      </c>
      <c r="D1027" s="17">
        <v>4.37231272512765E-2</v>
      </c>
      <c r="E1027" s="17">
        <v>5.3597282795340602E-2</v>
      </c>
      <c r="F1027" s="17"/>
      <c r="G1027" s="17">
        <v>5.4247459680763097E-2</v>
      </c>
      <c r="H1027" s="17">
        <v>2.66998257095502E-2</v>
      </c>
      <c r="I1027" s="17">
        <v>5.3278824859774497E-2</v>
      </c>
      <c r="J1027" s="17">
        <v>4.0826235925642697E-2</v>
      </c>
      <c r="K1027" s="17">
        <v>5.1899298272291297E-2</v>
      </c>
      <c r="L1027" s="17">
        <v>6.2054425584403897E-2</v>
      </c>
      <c r="M1027" s="17"/>
      <c r="N1027" s="17">
        <v>4.8203754960762402E-2</v>
      </c>
      <c r="O1027" s="17">
        <v>5.5621597671636797E-2</v>
      </c>
      <c r="P1027" s="17">
        <v>4.4438399511101297E-2</v>
      </c>
      <c r="Q1027" s="17">
        <v>4.6626465937045398E-2</v>
      </c>
      <c r="R1027" s="17"/>
      <c r="S1027" s="17">
        <v>6.5485450221358404E-2</v>
      </c>
      <c r="T1027" s="17">
        <v>1.8174906367787201E-2</v>
      </c>
      <c r="U1027" s="17">
        <v>4.4016614294973097E-2</v>
      </c>
      <c r="V1027" s="17">
        <v>7.4252860470098103E-2</v>
      </c>
      <c r="W1027" s="17">
        <v>3.5872525342094001E-2</v>
      </c>
      <c r="X1027" s="17">
        <v>9.2020047063481603E-2</v>
      </c>
      <c r="Y1027" s="17">
        <v>3.1099038224613702E-2</v>
      </c>
      <c r="Z1027" s="17">
        <v>0.107939195335621</v>
      </c>
      <c r="AA1027" s="17">
        <v>2.5595708203598602E-2</v>
      </c>
      <c r="AB1027" s="17">
        <v>4.4013571260381398E-2</v>
      </c>
      <c r="AC1027" s="17">
        <v>1.8419496108617501E-2</v>
      </c>
      <c r="AD1027" s="17">
        <v>2.7524084421344901E-2</v>
      </c>
      <c r="AE1027" s="17"/>
      <c r="AF1027" s="17">
        <v>4.6472494335320698E-2</v>
      </c>
      <c r="AG1027" s="17">
        <v>4.6736999255378303E-2</v>
      </c>
      <c r="AH1027" s="17">
        <v>5.3039817094347803E-2</v>
      </c>
      <c r="AI1027" s="17"/>
      <c r="AJ1027" s="17">
        <v>6.0985242362572599E-2</v>
      </c>
      <c r="AK1027" s="17">
        <v>3.3480043787014697E-2</v>
      </c>
      <c r="AL1027" s="17">
        <v>4.7677983723428803E-2</v>
      </c>
      <c r="AM1027" s="17">
        <v>0</v>
      </c>
      <c r="AN1027" s="17">
        <v>4.7246129066662902E-2</v>
      </c>
      <c r="AO1027" s="17"/>
      <c r="AP1027" s="17">
        <v>5.8195498900659802E-2</v>
      </c>
      <c r="AQ1027" s="17">
        <v>2.7801756763477199E-2</v>
      </c>
      <c r="AR1027" s="17">
        <v>6.9598841284522595E-2</v>
      </c>
      <c r="AS1027" s="17"/>
      <c r="AT1027" s="17">
        <v>4.1949519058091203E-2</v>
      </c>
      <c r="AU1027" s="17">
        <v>4.9782209491152599E-2</v>
      </c>
      <c r="AV1027" s="17">
        <v>3.8833732336951698E-2</v>
      </c>
      <c r="AW1027" s="17">
        <v>6.2642441674997398E-2</v>
      </c>
      <c r="AX1027" s="17">
        <v>0.24863586494534901</v>
      </c>
      <c r="AY1027" s="17"/>
      <c r="AZ1027" s="17">
        <v>3.2769625344994502E-2</v>
      </c>
      <c r="BA1027" s="17">
        <v>3.9151738832745003E-2</v>
      </c>
      <c r="BB1027" s="17">
        <v>8.7375779289428898E-2</v>
      </c>
      <c r="BC1027" s="17">
        <v>6.0345358848984801E-2</v>
      </c>
      <c r="BD1027" s="17">
        <v>8.7824026907837E-2</v>
      </c>
      <c r="BE1027" s="17"/>
      <c r="BF1027" s="17">
        <v>8.0222603075131793E-2</v>
      </c>
      <c r="BG1027" s="17">
        <v>3.40643842726552E-2</v>
      </c>
      <c r="BH1027" s="17">
        <v>5.6832003768705203E-2</v>
      </c>
      <c r="BI1027" s="17">
        <v>3.9824585021964197E-2</v>
      </c>
      <c r="BJ1027" s="17"/>
      <c r="BK1027" s="17">
        <v>6.8902372161432204E-2</v>
      </c>
      <c r="BL1027" s="17">
        <v>4.0644317185362697E-2</v>
      </c>
      <c r="BM1027" s="17">
        <v>4.8247172851992398E-2</v>
      </c>
      <c r="BN1027" s="17">
        <v>4.2596381973911301E-2</v>
      </c>
      <c r="BO1027" s="17">
        <v>9.2225498353195504E-2</v>
      </c>
      <c r="BP1027" s="17"/>
      <c r="BQ1027" s="17">
        <v>5.3688574341112599E-2</v>
      </c>
      <c r="BR1027" s="17">
        <v>4.1863673414912303E-2</v>
      </c>
      <c r="BS1027" s="17"/>
      <c r="BT1027" s="17">
        <v>6.1589087237645099E-2</v>
      </c>
      <c r="BU1027" s="17">
        <v>3.3615716359662401E-2</v>
      </c>
      <c r="BV1027" s="17">
        <v>6.8207725119689894E-2</v>
      </c>
      <c r="BW1027" s="17">
        <v>5.0492564267425898E-2</v>
      </c>
      <c r="BX1027" s="17">
        <v>3.7136182076232302E-2</v>
      </c>
      <c r="BY1027" s="17">
        <v>3.5342149146532498E-2</v>
      </c>
    </row>
    <row r="1028" spans="2:77" x14ac:dyDescent="0.35">
      <c r="B1028" t="s">
        <v>98</v>
      </c>
      <c r="C1028" s="17">
        <v>5.3567282384388799E-2</v>
      </c>
      <c r="D1028" s="17">
        <v>4.6384578902133503E-2</v>
      </c>
      <c r="E1028" s="17">
        <v>6.0745763674333098E-2</v>
      </c>
      <c r="F1028" s="17"/>
      <c r="G1028" s="17">
        <v>7.2729063447653702E-2</v>
      </c>
      <c r="H1028" s="17">
        <v>2.2049467849612401E-2</v>
      </c>
      <c r="I1028" s="17">
        <v>6.1943768024867701E-2</v>
      </c>
      <c r="J1028" s="17">
        <v>5.6384128337827098E-2</v>
      </c>
      <c r="K1028" s="17">
        <v>3.2542413595414002E-2</v>
      </c>
      <c r="L1028" s="17">
        <v>6.9938875429440397E-2</v>
      </c>
      <c r="M1028" s="17"/>
      <c r="N1028" s="17">
        <v>9.0423249693366903E-2</v>
      </c>
      <c r="O1028" s="17">
        <v>4.4978733394023397E-2</v>
      </c>
      <c r="P1028" s="17">
        <v>4.42987041080386E-2</v>
      </c>
      <c r="Q1028" s="17">
        <v>3.38250502123814E-2</v>
      </c>
      <c r="R1028" s="17"/>
      <c r="S1028" s="17">
        <v>3.7394293402389298E-2</v>
      </c>
      <c r="T1028" s="17">
        <v>6.9322019676490501E-2</v>
      </c>
      <c r="U1028" s="17">
        <v>6.6431297692092495E-2</v>
      </c>
      <c r="V1028" s="17">
        <v>6.1185937255744199E-2</v>
      </c>
      <c r="W1028" s="17">
        <v>7.0387523454805603E-2</v>
      </c>
      <c r="X1028" s="17">
        <v>2.81183628852745E-2</v>
      </c>
      <c r="Y1028" s="17">
        <v>4.84758454772308E-2</v>
      </c>
      <c r="Z1028" s="17">
        <v>4.6267443944091699E-2</v>
      </c>
      <c r="AA1028" s="17">
        <v>7.1243030919355299E-2</v>
      </c>
      <c r="AB1028" s="17">
        <v>5.9483284892388202E-2</v>
      </c>
      <c r="AC1028" s="17">
        <v>2.2750620055899999E-2</v>
      </c>
      <c r="AD1028" s="17">
        <v>6.3741503577785796E-2</v>
      </c>
      <c r="AE1028" s="17"/>
      <c r="AF1028" s="17">
        <v>5.3241944269287501E-2</v>
      </c>
      <c r="AG1028" s="17">
        <v>4.8827487951205797E-2</v>
      </c>
      <c r="AH1028" s="17">
        <v>5.0050611950143098E-2</v>
      </c>
      <c r="AI1028" s="17"/>
      <c r="AJ1028" s="17">
        <v>5.0151752936524498E-2</v>
      </c>
      <c r="AK1028" s="17">
        <v>3.5902155689984998E-2</v>
      </c>
      <c r="AL1028" s="17">
        <v>0.104901488859328</v>
      </c>
      <c r="AM1028" s="17">
        <v>4.5162930630531901E-2</v>
      </c>
      <c r="AN1028" s="17">
        <v>6.3037671456347893E-2</v>
      </c>
      <c r="AO1028" s="17"/>
      <c r="AP1028" s="17">
        <v>7.5743220028345007E-2</v>
      </c>
      <c r="AQ1028" s="17">
        <v>3.1502906391869499E-2</v>
      </c>
      <c r="AR1028" s="17">
        <v>9.8045255710835999E-2</v>
      </c>
      <c r="AS1028" s="17"/>
      <c r="AT1028" s="17">
        <v>4.6476774028977201E-2</v>
      </c>
      <c r="AU1028" s="17">
        <v>4.7825903623230602E-2</v>
      </c>
      <c r="AV1028" s="17">
        <v>5.6809158235098099E-2</v>
      </c>
      <c r="AW1028" s="17">
        <v>3.74307306838721E-2</v>
      </c>
      <c r="AX1028" s="17">
        <v>0.13014025329387299</v>
      </c>
      <c r="AY1028" s="17"/>
      <c r="AZ1028" s="17">
        <v>4.4794437890466797E-2</v>
      </c>
      <c r="BA1028" s="17">
        <v>5.33906871185151E-2</v>
      </c>
      <c r="BB1028" s="17">
        <v>7.2870458710137503E-2</v>
      </c>
      <c r="BC1028" s="17">
        <v>6.0248186646175601E-2</v>
      </c>
      <c r="BD1028" s="17">
        <v>6.8516515724762403E-2</v>
      </c>
      <c r="BE1028" s="17"/>
      <c r="BF1028" s="17">
        <v>5.7281207282994101E-2</v>
      </c>
      <c r="BG1028" s="17">
        <v>5.2915533438868602E-2</v>
      </c>
      <c r="BH1028" s="17">
        <v>5.2738763648113397E-2</v>
      </c>
      <c r="BI1028" s="17">
        <v>5.7038673387414501E-2</v>
      </c>
      <c r="BJ1028" s="17"/>
      <c r="BK1028" s="17">
        <v>0</v>
      </c>
      <c r="BL1028" s="17">
        <v>5.6220079854032601E-2</v>
      </c>
      <c r="BM1028" s="17">
        <v>6.2052674691662903E-2</v>
      </c>
      <c r="BN1028" s="17">
        <v>5.2675132678797899E-2</v>
      </c>
      <c r="BO1028" s="17">
        <v>3.10200683496933E-2</v>
      </c>
      <c r="BP1028" s="17"/>
      <c r="BQ1028" s="17">
        <v>3.9395508987777599E-2</v>
      </c>
      <c r="BR1028" s="17">
        <v>7.2651578716266998E-2</v>
      </c>
      <c r="BS1028" s="17"/>
      <c r="BT1028" s="17">
        <v>5.6664678411341797E-2</v>
      </c>
      <c r="BU1028" s="17">
        <v>5.08137507022055E-2</v>
      </c>
      <c r="BV1028" s="17">
        <v>1.0613425921901801E-2</v>
      </c>
      <c r="BW1028" s="17">
        <v>4.5433365380295201E-2</v>
      </c>
      <c r="BX1028" s="17">
        <v>7.3425669628746304E-2</v>
      </c>
      <c r="BY1028" s="17">
        <v>6.3360581625291207E-2</v>
      </c>
    </row>
    <row r="1029" spans="2:77" x14ac:dyDescent="0.35">
      <c r="B1029" t="s">
        <v>99</v>
      </c>
      <c r="C1029" s="17">
        <v>7.5134505858592701E-2</v>
      </c>
      <c r="D1029" s="17">
        <v>6.8143819522499996E-2</v>
      </c>
      <c r="E1029" s="17">
        <v>8.0127098179010106E-2</v>
      </c>
      <c r="F1029" s="17"/>
      <c r="G1029" s="17">
        <v>9.0854856961319203E-2</v>
      </c>
      <c r="H1029" s="17">
        <v>8.3011098957289906E-2</v>
      </c>
      <c r="I1029" s="17">
        <v>7.8945406246577698E-2</v>
      </c>
      <c r="J1029" s="17">
        <v>5.27968964159755E-2</v>
      </c>
      <c r="K1029" s="17">
        <v>6.1774286624574001E-2</v>
      </c>
      <c r="L1029" s="17">
        <v>8.1856512996974301E-2</v>
      </c>
      <c r="M1029" s="17"/>
      <c r="N1029" s="17">
        <v>6.3456988600595607E-2</v>
      </c>
      <c r="O1029" s="17">
        <v>7.1450147609433898E-2</v>
      </c>
      <c r="P1029" s="17">
        <v>9.5715123708484007E-2</v>
      </c>
      <c r="Q1029" s="17">
        <v>7.5165163961251502E-2</v>
      </c>
      <c r="R1029" s="17"/>
      <c r="S1029" s="17">
        <v>5.6036624582970603E-2</v>
      </c>
      <c r="T1029" s="17">
        <v>5.7431807331478998E-2</v>
      </c>
      <c r="U1029" s="17">
        <v>0.14265270884859599</v>
      </c>
      <c r="V1029" s="17">
        <v>6.6691043786047496E-2</v>
      </c>
      <c r="W1029" s="17">
        <v>5.8229070031470202E-2</v>
      </c>
      <c r="X1029" s="17">
        <v>0.120461153327936</v>
      </c>
      <c r="Y1029" s="17">
        <v>8.0242970224966695E-2</v>
      </c>
      <c r="Z1029" s="17">
        <v>8.7628319961128201E-2</v>
      </c>
      <c r="AA1029" s="17">
        <v>3.8977017751029699E-2</v>
      </c>
      <c r="AB1029" s="17">
        <v>3.8575656007160002E-2</v>
      </c>
      <c r="AC1029" s="17">
        <v>7.0380492553170207E-2</v>
      </c>
      <c r="AD1029" s="17">
        <v>0.196473048560211</v>
      </c>
      <c r="AE1029" s="17"/>
      <c r="AF1029" s="17">
        <v>8.6450118052214697E-2</v>
      </c>
      <c r="AG1029" s="17">
        <v>6.1569162751522202E-2</v>
      </c>
      <c r="AH1029" s="17">
        <v>6.7146941590803894E-2</v>
      </c>
      <c r="AI1029" s="17"/>
      <c r="AJ1029" s="17">
        <v>7.3859794221977401E-2</v>
      </c>
      <c r="AK1029" s="17">
        <v>5.3647898758679403E-2</v>
      </c>
      <c r="AL1029" s="17">
        <v>0.11077428999477699</v>
      </c>
      <c r="AM1029" s="17">
        <v>3.6676554241493999E-2</v>
      </c>
      <c r="AN1029" s="17">
        <v>0.10279267299086201</v>
      </c>
      <c r="AO1029" s="17"/>
      <c r="AP1029" s="17">
        <v>9.2790252116525904E-2</v>
      </c>
      <c r="AQ1029" s="17">
        <v>5.5457347149775398E-2</v>
      </c>
      <c r="AR1029" s="17">
        <v>0.114363334055484</v>
      </c>
      <c r="AS1029" s="17"/>
      <c r="AT1029" s="17">
        <v>7.1567333930666902E-2</v>
      </c>
      <c r="AU1029" s="17">
        <v>8.3239939463994397E-2</v>
      </c>
      <c r="AV1029" s="17">
        <v>8.3926365079543999E-2</v>
      </c>
      <c r="AW1029" s="17">
        <v>6.1987890265243498E-2</v>
      </c>
      <c r="AX1029" s="17">
        <v>0.14830520105035899</v>
      </c>
      <c r="AY1029" s="17"/>
      <c r="AZ1029" s="17">
        <v>5.6495983571029598E-2</v>
      </c>
      <c r="BA1029" s="17">
        <v>0.10235995704612399</v>
      </c>
      <c r="BB1029" s="17">
        <v>9.5176796143007905E-2</v>
      </c>
      <c r="BC1029" s="17">
        <v>9.3635205595133997E-2</v>
      </c>
      <c r="BD1029" s="17">
        <v>5.6398845633075699E-2</v>
      </c>
      <c r="BE1029" s="17"/>
      <c r="BF1029" s="17">
        <v>8.8893718757308296E-2</v>
      </c>
      <c r="BG1029" s="17">
        <v>7.2508811545378707E-2</v>
      </c>
      <c r="BH1029" s="17">
        <v>5.7658084719664902E-2</v>
      </c>
      <c r="BI1029" s="17">
        <v>7.5978932186057294E-2</v>
      </c>
      <c r="BJ1029" s="17"/>
      <c r="BK1029" s="17">
        <v>0.13304566347879099</v>
      </c>
      <c r="BL1029" s="17">
        <v>5.2388019371988802E-2</v>
      </c>
      <c r="BM1029" s="17">
        <v>7.4262794600118406E-2</v>
      </c>
      <c r="BN1029" s="17">
        <v>7.7024151292265405E-2</v>
      </c>
      <c r="BO1029" s="17">
        <v>8.7073216511042301E-2</v>
      </c>
      <c r="BP1029" s="17"/>
      <c r="BQ1029" s="17">
        <v>8.2068041837169994E-2</v>
      </c>
      <c r="BR1029" s="17">
        <v>6.5797519474478497E-2</v>
      </c>
      <c r="BS1029" s="17"/>
      <c r="BT1029" s="17">
        <v>8.0366823363342096E-2</v>
      </c>
      <c r="BU1029" s="17">
        <v>7.5098041147080893E-2</v>
      </c>
      <c r="BV1029" s="17">
        <v>9.4416376751263895E-2</v>
      </c>
      <c r="BW1029" s="17">
        <v>3.53232649613031E-2</v>
      </c>
      <c r="BX1029" s="17">
        <v>7.7271409292642201E-2</v>
      </c>
      <c r="BY1029" s="17">
        <v>2.5074638135807799E-2</v>
      </c>
    </row>
    <row r="1030" spans="2:77" x14ac:dyDescent="0.35">
      <c r="B1030" t="s">
        <v>341</v>
      </c>
      <c r="C1030" s="17">
        <v>8.2088152399406103E-2</v>
      </c>
      <c r="D1030" s="17">
        <v>7.9209845740342899E-2</v>
      </c>
      <c r="E1030" s="17">
        <v>8.5088492582700195E-2</v>
      </c>
      <c r="F1030" s="17"/>
      <c r="G1030" s="17">
        <v>7.2356143021611502E-2</v>
      </c>
      <c r="H1030" s="17">
        <v>9.3911808083379303E-2</v>
      </c>
      <c r="I1030" s="17">
        <v>0.108259266095575</v>
      </c>
      <c r="J1030" s="17">
        <v>0.12024329160257</v>
      </c>
      <c r="K1030" s="17">
        <v>5.4117382909294097E-2</v>
      </c>
      <c r="L1030" s="17">
        <v>4.74784536867464E-2</v>
      </c>
      <c r="M1030" s="17"/>
      <c r="N1030" s="17">
        <v>7.8845491408540094E-2</v>
      </c>
      <c r="O1030" s="17">
        <v>7.4940395091681905E-2</v>
      </c>
      <c r="P1030" s="17">
        <v>8.7757055726514002E-2</v>
      </c>
      <c r="Q1030" s="17">
        <v>8.1307886878846797E-2</v>
      </c>
      <c r="R1030" s="17"/>
      <c r="S1030" s="17">
        <v>0.1022540262344</v>
      </c>
      <c r="T1030" s="17">
        <v>8.7225938940799802E-2</v>
      </c>
      <c r="U1030" s="17">
        <v>0.11178702637653</v>
      </c>
      <c r="V1030" s="17">
        <v>7.6792147922961101E-2</v>
      </c>
      <c r="W1030" s="17">
        <v>9.5979058079350102E-2</v>
      </c>
      <c r="X1030" s="17">
        <v>9.0914918475350895E-2</v>
      </c>
      <c r="Y1030" s="17">
        <v>5.0343377707080098E-2</v>
      </c>
      <c r="Z1030" s="17">
        <v>6.0721687676167202E-2</v>
      </c>
      <c r="AA1030" s="17">
        <v>8.4720527441220495E-2</v>
      </c>
      <c r="AB1030" s="17">
        <v>9.7962267196200395E-2</v>
      </c>
      <c r="AC1030" s="17">
        <v>0</v>
      </c>
      <c r="AD1030" s="17">
        <v>5.4933291384098602E-2</v>
      </c>
      <c r="AE1030" s="17"/>
      <c r="AF1030" s="17">
        <v>7.0234567579338103E-2</v>
      </c>
      <c r="AG1030" s="17">
        <v>9.3472587473624205E-2</v>
      </c>
      <c r="AH1030" s="17">
        <v>0.10345201170634601</v>
      </c>
      <c r="AI1030" s="17"/>
      <c r="AJ1030" s="17">
        <v>7.8518731181138002E-2</v>
      </c>
      <c r="AK1030" s="17">
        <v>7.6078886921504302E-2</v>
      </c>
      <c r="AL1030" s="17">
        <v>4.13556877387787E-2</v>
      </c>
      <c r="AM1030" s="17">
        <v>6.1020479079440498E-2</v>
      </c>
      <c r="AN1030" s="17">
        <v>0.12559286412588899</v>
      </c>
      <c r="AO1030" s="17"/>
      <c r="AP1030" s="17">
        <v>7.6104164277899303E-2</v>
      </c>
      <c r="AQ1030" s="17">
        <v>5.8736904043833499E-2</v>
      </c>
      <c r="AR1030" s="17">
        <v>9.6088588361737101E-2</v>
      </c>
      <c r="AS1030" s="17"/>
      <c r="AT1030" s="17">
        <v>7.9874278461539203E-2</v>
      </c>
      <c r="AU1030" s="17">
        <v>9.3643447510340705E-2</v>
      </c>
      <c r="AV1030" s="17">
        <v>8.4486143596854496E-2</v>
      </c>
      <c r="AW1030" s="17">
        <v>8.3302744152151095E-2</v>
      </c>
      <c r="AX1030" s="17">
        <v>0</v>
      </c>
      <c r="AY1030" s="17"/>
      <c r="AZ1030" s="17">
        <v>0.10644379437562999</v>
      </c>
      <c r="BA1030" s="17">
        <v>6.2104486978571703E-2</v>
      </c>
      <c r="BB1030" s="17">
        <v>8.8072701540759094E-2</v>
      </c>
      <c r="BC1030" s="17">
        <v>3.9148602112044101E-2</v>
      </c>
      <c r="BD1030" s="17">
        <v>9.6627165409913604E-2</v>
      </c>
      <c r="BE1030" s="17"/>
      <c r="BF1030" s="17">
        <v>5.4736628225682801E-2</v>
      </c>
      <c r="BG1030" s="17">
        <v>8.1282297618119601E-2</v>
      </c>
      <c r="BH1030" s="17">
        <v>0.11242010126168001</v>
      </c>
      <c r="BI1030" s="17">
        <v>8.0875030829349506E-2</v>
      </c>
      <c r="BJ1030" s="17"/>
      <c r="BK1030" s="17">
        <v>9.1791498565522794E-2</v>
      </c>
      <c r="BL1030" s="17">
        <v>0.133118309642664</v>
      </c>
      <c r="BM1030" s="17">
        <v>7.5905205203868897E-2</v>
      </c>
      <c r="BN1030" s="17">
        <v>7.0363873247409406E-2</v>
      </c>
      <c r="BO1030" s="17">
        <v>7.3963901317057698E-2</v>
      </c>
      <c r="BP1030" s="17"/>
      <c r="BQ1030" s="17">
        <v>8.8051322135902804E-2</v>
      </c>
      <c r="BR1030" s="17">
        <v>7.4057901340226301E-2</v>
      </c>
      <c r="BS1030" s="17"/>
      <c r="BT1030" s="17">
        <v>5.4239180566685197E-2</v>
      </c>
      <c r="BU1030" s="17">
        <v>0.107599492103356</v>
      </c>
      <c r="BV1030" s="17">
        <v>6.8004367839892901E-2</v>
      </c>
      <c r="BW1030" s="17">
        <v>9.2832678781458705E-2</v>
      </c>
      <c r="BX1030" s="17">
        <v>0.10505173592686499</v>
      </c>
      <c r="BY1030" s="17">
        <v>7.7936485436662706E-2</v>
      </c>
    </row>
    <row r="1031" spans="2:77" x14ac:dyDescent="0.35">
      <c r="B1031" t="s">
        <v>101</v>
      </c>
      <c r="C1031" s="17">
        <v>0.198703051312111</v>
      </c>
      <c r="D1031" s="17">
        <v>0.18359825254818099</v>
      </c>
      <c r="E1031" s="17">
        <v>0.213974601254033</v>
      </c>
      <c r="F1031" s="17"/>
      <c r="G1031" s="17">
        <v>0.26749226753247501</v>
      </c>
      <c r="H1031" s="17">
        <v>0.18867979745906799</v>
      </c>
      <c r="I1031" s="17">
        <v>0.17408471361401001</v>
      </c>
      <c r="J1031" s="17">
        <v>0.13078279531846401</v>
      </c>
      <c r="K1031" s="17">
        <v>0.23271829848488901</v>
      </c>
      <c r="L1031" s="17">
        <v>0.212564183817016</v>
      </c>
      <c r="M1031" s="17"/>
      <c r="N1031" s="17">
        <v>0.19841801310054699</v>
      </c>
      <c r="O1031" s="17">
        <v>0.19665949811237801</v>
      </c>
      <c r="P1031" s="17">
        <v>0.22357705888920401</v>
      </c>
      <c r="Q1031" s="17">
        <v>0.18462993239000999</v>
      </c>
      <c r="R1031" s="17"/>
      <c r="S1031" s="17">
        <v>0.19694866884082701</v>
      </c>
      <c r="T1031" s="17">
        <v>0.23014553666770601</v>
      </c>
      <c r="U1031" s="17">
        <v>0.188453638774811</v>
      </c>
      <c r="V1031" s="17">
        <v>0.197121448112239</v>
      </c>
      <c r="W1031" s="17">
        <v>0.27886671654717099</v>
      </c>
      <c r="X1031" s="17">
        <v>0.14325814935607201</v>
      </c>
      <c r="Y1031" s="17">
        <v>0.232283872277704</v>
      </c>
      <c r="Z1031" s="17">
        <v>0.16604367640148501</v>
      </c>
      <c r="AA1031" s="17">
        <v>0.136847897828794</v>
      </c>
      <c r="AB1031" s="17">
        <v>0.16803025595205001</v>
      </c>
      <c r="AC1031" s="17">
        <v>0.326586531191361</v>
      </c>
      <c r="AD1031" s="17">
        <v>0.14524029690266199</v>
      </c>
      <c r="AE1031" s="17"/>
      <c r="AF1031" s="17">
        <v>0.17146845797447599</v>
      </c>
      <c r="AG1031" s="17">
        <v>0.18907619497971201</v>
      </c>
      <c r="AH1031" s="17">
        <v>0.25060601274998501</v>
      </c>
      <c r="AI1031" s="17"/>
      <c r="AJ1031" s="17">
        <v>0.20697833565303</v>
      </c>
      <c r="AK1031" s="17">
        <v>0.16575228537461001</v>
      </c>
      <c r="AL1031" s="17">
        <v>0.13690208372905799</v>
      </c>
      <c r="AM1031" s="17">
        <v>0.13158114116231101</v>
      </c>
      <c r="AN1031" s="17">
        <v>0.29228123488006003</v>
      </c>
      <c r="AO1031" s="17"/>
      <c r="AP1031" s="17">
        <v>0.21094498784642399</v>
      </c>
      <c r="AQ1031" s="17">
        <v>0.17061460399859499</v>
      </c>
      <c r="AR1031" s="17">
        <v>0.12952856514062</v>
      </c>
      <c r="AS1031" s="17"/>
      <c r="AT1031" s="17">
        <v>0.18732962009127099</v>
      </c>
      <c r="AU1031" s="17">
        <v>0.22322798940340199</v>
      </c>
      <c r="AV1031" s="17">
        <v>0.17804511583933999</v>
      </c>
      <c r="AW1031" s="17">
        <v>0.20479128350308401</v>
      </c>
      <c r="AX1031" s="17">
        <v>0.19170769657976799</v>
      </c>
      <c r="AY1031" s="17"/>
      <c r="AZ1031" s="17">
        <v>0.17830692231523901</v>
      </c>
      <c r="BA1031" s="17">
        <v>0.192201283913015</v>
      </c>
      <c r="BB1031" s="17">
        <v>0.391166573938736</v>
      </c>
      <c r="BC1031" s="17">
        <v>0.21038997807446699</v>
      </c>
      <c r="BD1031" s="17">
        <v>0.18970620947067901</v>
      </c>
      <c r="BE1031" s="17"/>
      <c r="BF1031" s="17">
        <v>0.14367560602625201</v>
      </c>
      <c r="BG1031" s="17">
        <v>0.23370850710645999</v>
      </c>
      <c r="BH1031" s="17">
        <v>0.16425179891285399</v>
      </c>
      <c r="BI1031" s="17">
        <v>0.200961123816015</v>
      </c>
      <c r="BJ1031" s="17"/>
      <c r="BK1031" s="17">
        <v>0.236885131320654</v>
      </c>
      <c r="BL1031" s="17">
        <v>0.15439703131287399</v>
      </c>
      <c r="BM1031" s="17">
        <v>0.19564873356429799</v>
      </c>
      <c r="BN1031" s="17">
        <v>0.21421858443910999</v>
      </c>
      <c r="BO1031" s="17">
        <v>0.20034553831125801</v>
      </c>
      <c r="BP1031" s="17"/>
      <c r="BQ1031" s="17">
        <v>0.18895528079843901</v>
      </c>
      <c r="BR1031" s="17">
        <v>0.21182980234402901</v>
      </c>
      <c r="BS1031" s="17"/>
      <c r="BT1031" s="17">
        <v>0.20300413073436899</v>
      </c>
      <c r="BU1031" s="17">
        <v>0.215692016574414</v>
      </c>
      <c r="BV1031" s="17">
        <v>0.195319807312898</v>
      </c>
      <c r="BW1031" s="17">
        <v>0.20809299731054801</v>
      </c>
      <c r="BX1031" s="17">
        <v>0.16327829714157899</v>
      </c>
      <c r="BY1031" s="17">
        <v>0.20779466690095899</v>
      </c>
    </row>
    <row r="1032" spans="2:77" x14ac:dyDescent="0.35">
      <c r="B1032" t="s">
        <v>102</v>
      </c>
      <c r="C1032" s="17">
        <v>9.4566632273959006E-2</v>
      </c>
      <c r="D1032" s="17">
        <v>9.5723445516082598E-2</v>
      </c>
      <c r="E1032" s="17">
        <v>9.3621110057429194E-2</v>
      </c>
      <c r="F1032" s="17"/>
      <c r="G1032" s="17">
        <v>8.1817532577639296E-2</v>
      </c>
      <c r="H1032" s="17">
        <v>0.111334016948724</v>
      </c>
      <c r="I1032" s="17">
        <v>0.109748777384347</v>
      </c>
      <c r="J1032" s="17">
        <v>9.8149244852983694E-2</v>
      </c>
      <c r="K1032" s="17">
        <v>7.4996881352573805E-2</v>
      </c>
      <c r="L1032" s="17">
        <v>8.7767683615671596E-2</v>
      </c>
      <c r="M1032" s="17"/>
      <c r="N1032" s="17">
        <v>9.0462383649169795E-2</v>
      </c>
      <c r="O1032" s="17">
        <v>0.105251437473581</v>
      </c>
      <c r="P1032" s="17">
        <v>7.6201347993370097E-2</v>
      </c>
      <c r="Q1032" s="17">
        <v>0.101399350264849</v>
      </c>
      <c r="R1032" s="17"/>
      <c r="S1032" s="17">
        <v>9.77347486953246E-2</v>
      </c>
      <c r="T1032" s="17">
        <v>0.12246286902138601</v>
      </c>
      <c r="U1032" s="17">
        <v>5.5650686155345797E-2</v>
      </c>
      <c r="V1032" s="17">
        <v>5.8598189650592603E-2</v>
      </c>
      <c r="W1032" s="17">
        <v>7.0460372859230305E-2</v>
      </c>
      <c r="X1032" s="17">
        <v>6.4706741559689002E-2</v>
      </c>
      <c r="Y1032" s="17">
        <v>8.0143342921465896E-2</v>
      </c>
      <c r="Z1032" s="17">
        <v>8.1116229963592398E-2</v>
      </c>
      <c r="AA1032" s="17">
        <v>0.118905205942965</v>
      </c>
      <c r="AB1032" s="17">
        <v>0.11921536184107399</v>
      </c>
      <c r="AC1032" s="17">
        <v>0.15285769688443299</v>
      </c>
      <c r="AD1032" s="17">
        <v>0.111370130078947</v>
      </c>
      <c r="AE1032" s="17"/>
      <c r="AF1032" s="17">
        <v>8.5770865515940403E-2</v>
      </c>
      <c r="AG1032" s="17">
        <v>0.105641552357472</v>
      </c>
      <c r="AH1032" s="17">
        <v>9.1735047414678403E-2</v>
      </c>
      <c r="AI1032" s="17"/>
      <c r="AJ1032" s="17">
        <v>8.3856460232281896E-2</v>
      </c>
      <c r="AK1032" s="17">
        <v>0.124948496622849</v>
      </c>
      <c r="AL1032" s="17">
        <v>0.131790438559553</v>
      </c>
      <c r="AM1032" s="17">
        <v>7.7952602902309001E-2</v>
      </c>
      <c r="AN1032" s="17">
        <v>5.5097597451370703E-2</v>
      </c>
      <c r="AO1032" s="17"/>
      <c r="AP1032" s="17">
        <v>7.61396964866939E-2</v>
      </c>
      <c r="AQ1032" s="17">
        <v>0.11584112870678601</v>
      </c>
      <c r="AR1032" s="17">
        <v>8.34203526399208E-2</v>
      </c>
      <c r="AS1032" s="17"/>
      <c r="AT1032" s="17">
        <v>0.12207934637437801</v>
      </c>
      <c r="AU1032" s="17">
        <v>9.31324459302484E-2</v>
      </c>
      <c r="AV1032" s="17">
        <v>9.7164323966032404E-2</v>
      </c>
      <c r="AW1032" s="17">
        <v>8.2126397006469107E-2</v>
      </c>
      <c r="AX1032" s="17">
        <v>0.142377156146901</v>
      </c>
      <c r="AY1032" s="17"/>
      <c r="AZ1032" s="17">
        <v>9.97801946040201E-2</v>
      </c>
      <c r="BA1032" s="17">
        <v>0.103781093570418</v>
      </c>
      <c r="BB1032" s="17">
        <v>5.8869754247954403E-2</v>
      </c>
      <c r="BC1032" s="17">
        <v>8.9766244536400405E-2</v>
      </c>
      <c r="BD1032" s="17">
        <v>8.5852175601622199E-2</v>
      </c>
      <c r="BE1032" s="17"/>
      <c r="BF1032" s="17">
        <v>0.11286899762409899</v>
      </c>
      <c r="BG1032" s="17">
        <v>8.5220645304231402E-2</v>
      </c>
      <c r="BH1032" s="17">
        <v>9.8608384749117706E-2</v>
      </c>
      <c r="BI1032" s="17">
        <v>0.105312550953954</v>
      </c>
      <c r="BJ1032" s="17"/>
      <c r="BK1032" s="17">
        <v>9.02140771067826E-2</v>
      </c>
      <c r="BL1032" s="17">
        <v>7.4039442001490804E-2</v>
      </c>
      <c r="BM1032" s="17">
        <v>0.107414856056613</v>
      </c>
      <c r="BN1032" s="17">
        <v>9.6342203058309803E-2</v>
      </c>
      <c r="BO1032" s="17">
        <v>5.4111918880431903E-2</v>
      </c>
      <c r="BP1032" s="17"/>
      <c r="BQ1032" s="17">
        <v>9.6657079282773395E-2</v>
      </c>
      <c r="BR1032" s="17">
        <v>9.1751549851610797E-2</v>
      </c>
      <c r="BS1032" s="17"/>
      <c r="BT1032" s="17">
        <v>9.9070895555031499E-2</v>
      </c>
      <c r="BU1032" s="17">
        <v>7.9064462862559207E-2</v>
      </c>
      <c r="BV1032" s="17">
        <v>0.121148915241844</v>
      </c>
      <c r="BW1032" s="17">
        <v>9.8334483995439606E-2</v>
      </c>
      <c r="BX1032" s="17">
        <v>8.0437717299568806E-2</v>
      </c>
      <c r="BY1032" s="17">
        <v>0.187057037142173</v>
      </c>
    </row>
    <row r="1033" spans="2:77" x14ac:dyDescent="0.35">
      <c r="B1033" t="s">
        <v>467</v>
      </c>
      <c r="C1033" s="17">
        <v>0.122141082851817</v>
      </c>
      <c r="D1033" s="17">
        <v>0.130696718891019</v>
      </c>
      <c r="E1033" s="17">
        <v>0.113969980734047</v>
      </c>
      <c r="F1033" s="17"/>
      <c r="G1033" s="17">
        <v>0.10967095946194701</v>
      </c>
      <c r="H1033" s="17">
        <v>0.15796587804526799</v>
      </c>
      <c r="I1033" s="17">
        <v>0.13185226642512801</v>
      </c>
      <c r="J1033" s="17">
        <v>0.144230065676344</v>
      </c>
      <c r="K1033" s="17">
        <v>8.0351554955676099E-2</v>
      </c>
      <c r="L1033" s="17">
        <v>0.10487068479553401</v>
      </c>
      <c r="M1033" s="17"/>
      <c r="N1033" s="17">
        <v>0.10649570612032699</v>
      </c>
      <c r="O1033" s="17">
        <v>0.13816632807252999</v>
      </c>
      <c r="P1033" s="17">
        <v>0.12810476119287401</v>
      </c>
      <c r="Q1033" s="17">
        <v>0.11583209658815501</v>
      </c>
      <c r="R1033" s="17"/>
      <c r="S1033" s="17">
        <v>0.150108186387232</v>
      </c>
      <c r="T1033" s="17">
        <v>7.30533586495941E-2</v>
      </c>
      <c r="U1033" s="17">
        <v>0.11436654765616799</v>
      </c>
      <c r="V1033" s="17">
        <v>0.14583215574859501</v>
      </c>
      <c r="W1033" s="17">
        <v>0.141343021578928</v>
      </c>
      <c r="X1033" s="17">
        <v>0.108401540164657</v>
      </c>
      <c r="Y1033" s="17">
        <v>9.9427039039580001E-2</v>
      </c>
      <c r="Z1033" s="17">
        <v>0.111926685920525</v>
      </c>
      <c r="AA1033" s="17">
        <v>0.153611607768637</v>
      </c>
      <c r="AB1033" s="17">
        <v>0.134451207528616</v>
      </c>
      <c r="AC1033" s="17">
        <v>9.8015483757940294E-2</v>
      </c>
      <c r="AD1033" s="17">
        <v>9.4762602807996504E-2</v>
      </c>
      <c r="AE1033" s="17"/>
      <c r="AF1033" s="17">
        <v>9.8135400703862896E-2</v>
      </c>
      <c r="AG1033" s="17">
        <v>0.147917110143544</v>
      </c>
      <c r="AH1033" s="17">
        <v>0.123047599029157</v>
      </c>
      <c r="AI1033" s="17"/>
      <c r="AJ1033" s="17">
        <v>0.10019672622322801</v>
      </c>
      <c r="AK1033" s="17">
        <v>0.16062767455381599</v>
      </c>
      <c r="AL1033" s="17">
        <v>0.145563169856436</v>
      </c>
      <c r="AM1033" s="17">
        <v>0.1218028924448</v>
      </c>
      <c r="AN1033" s="17">
        <v>9.8815424843298902E-2</v>
      </c>
      <c r="AO1033" s="17"/>
      <c r="AP1033" s="17">
        <v>8.0666147077271697E-2</v>
      </c>
      <c r="AQ1033" s="17">
        <v>0.16960820723068101</v>
      </c>
      <c r="AR1033" s="17">
        <v>0.174342041425985</v>
      </c>
      <c r="AS1033" s="17"/>
      <c r="AT1033" s="17">
        <v>0.102909261853904</v>
      </c>
      <c r="AU1033" s="17">
        <v>8.9081098886553398E-2</v>
      </c>
      <c r="AV1033" s="17">
        <v>0.136207041191276</v>
      </c>
      <c r="AW1033" s="17">
        <v>0.173128433290721</v>
      </c>
      <c r="AX1033" s="17">
        <v>6.3306410299193996E-2</v>
      </c>
      <c r="AY1033" s="17"/>
      <c r="AZ1033" s="17">
        <v>0.1380811567945</v>
      </c>
      <c r="BA1033" s="17">
        <v>0.119283439674311</v>
      </c>
      <c r="BB1033" s="17">
        <v>8.4703553998352304E-2</v>
      </c>
      <c r="BC1033" s="17">
        <v>9.7832903993736703E-2</v>
      </c>
      <c r="BD1033" s="17">
        <v>0.12754129188608199</v>
      </c>
      <c r="BE1033" s="17"/>
      <c r="BF1033" s="17">
        <v>0.103498511913168</v>
      </c>
      <c r="BG1033" s="17">
        <v>0.111901670476446</v>
      </c>
      <c r="BH1033" s="17">
        <v>0.136049302248997</v>
      </c>
      <c r="BI1033" s="17">
        <v>0.13460711371563999</v>
      </c>
      <c r="BJ1033" s="17"/>
      <c r="BK1033" s="17">
        <v>2.5985026095462899E-2</v>
      </c>
      <c r="BL1033" s="17">
        <v>0.154261241366347</v>
      </c>
      <c r="BM1033" s="17">
        <v>0.12918206752591499</v>
      </c>
      <c r="BN1033" s="17">
        <v>0.112849579263614</v>
      </c>
      <c r="BO1033" s="17">
        <v>0.116774816951029</v>
      </c>
      <c r="BP1033" s="17"/>
      <c r="BQ1033" s="17">
        <v>0.126091968492723</v>
      </c>
      <c r="BR1033" s="17">
        <v>0.116820656802495</v>
      </c>
      <c r="BS1033" s="17"/>
      <c r="BT1033" s="17">
        <v>9.7435628195110105E-2</v>
      </c>
      <c r="BU1033" s="17">
        <v>0.15611598326161499</v>
      </c>
      <c r="BV1033" s="17">
        <v>0.11422379631634499</v>
      </c>
      <c r="BW1033" s="17">
        <v>0.108281671799537</v>
      </c>
      <c r="BX1033" s="17">
        <v>0.146373955764251</v>
      </c>
      <c r="BY1033" s="17">
        <v>5.4184321650476999E-2</v>
      </c>
    </row>
    <row r="1034" spans="2:77" x14ac:dyDescent="0.35">
      <c r="B1034" t="s">
        <v>468</v>
      </c>
      <c r="C1034" s="17">
        <v>0.101940982781262</v>
      </c>
      <c r="D1034" s="17">
        <v>0.11483459841535799</v>
      </c>
      <c r="E1034" s="17">
        <v>8.9459251865806694E-2</v>
      </c>
      <c r="F1034" s="17"/>
      <c r="G1034" s="17">
        <v>9.5176491191603999E-2</v>
      </c>
      <c r="H1034" s="17">
        <v>9.0565223916045795E-2</v>
      </c>
      <c r="I1034" s="17">
        <v>0.104326665006149</v>
      </c>
      <c r="J1034" s="17">
        <v>0.1082229216188</v>
      </c>
      <c r="K1034" s="17">
        <v>0.111704798161555</v>
      </c>
      <c r="L1034" s="17">
        <v>0.101977742217187</v>
      </c>
      <c r="M1034" s="17"/>
      <c r="N1034" s="17">
        <v>0.11321529342976799</v>
      </c>
      <c r="O1034" s="17">
        <v>0.106966140245425</v>
      </c>
      <c r="P1034" s="17">
        <v>8.7496268059476703E-2</v>
      </c>
      <c r="Q1034" s="17">
        <v>9.9828118591975906E-2</v>
      </c>
      <c r="R1034" s="17"/>
      <c r="S1034" s="17">
        <v>0.101088138503847</v>
      </c>
      <c r="T1034" s="17">
        <v>6.9676117062371298E-2</v>
      </c>
      <c r="U1034" s="17">
        <v>0.100460743051766</v>
      </c>
      <c r="V1034" s="17">
        <v>0.13425897822253399</v>
      </c>
      <c r="W1034" s="17">
        <v>3.28067901174285E-2</v>
      </c>
      <c r="X1034" s="17">
        <v>4.9487752812082099E-2</v>
      </c>
      <c r="Y1034" s="17">
        <v>0.115151324034809</v>
      </c>
      <c r="Z1034" s="17">
        <v>0.104566579144555</v>
      </c>
      <c r="AA1034" s="17">
        <v>0.149864024856253</v>
      </c>
      <c r="AB1034" s="17">
        <v>0.13549517512733</v>
      </c>
      <c r="AC1034" s="17">
        <v>0.152555928987166</v>
      </c>
      <c r="AD1034" s="17">
        <v>8.7834771828594102E-2</v>
      </c>
      <c r="AE1034" s="17"/>
      <c r="AF1034" s="17">
        <v>8.4785198678165599E-2</v>
      </c>
      <c r="AG1034" s="17">
        <v>0.123257506449316</v>
      </c>
      <c r="AH1034" s="17">
        <v>9.2078664575257402E-2</v>
      </c>
      <c r="AI1034" s="17"/>
      <c r="AJ1034" s="17">
        <v>7.53888855639889E-2</v>
      </c>
      <c r="AK1034" s="17">
        <v>0.14555346301448299</v>
      </c>
      <c r="AL1034" s="17">
        <v>0.15391483214669799</v>
      </c>
      <c r="AM1034" s="17">
        <v>0</v>
      </c>
      <c r="AN1034" s="17">
        <v>6.2672134798834003E-2</v>
      </c>
      <c r="AO1034" s="17"/>
      <c r="AP1034" s="17">
        <v>7.2511276879068096E-2</v>
      </c>
      <c r="AQ1034" s="17">
        <v>0.167249756742125</v>
      </c>
      <c r="AR1034" s="17">
        <v>7.8296784189935603E-2</v>
      </c>
      <c r="AS1034" s="17"/>
      <c r="AT1034" s="17">
        <v>8.5875729405467102E-2</v>
      </c>
      <c r="AU1034" s="17">
        <v>7.3124062178045499E-2</v>
      </c>
      <c r="AV1034" s="17">
        <v>0.123560978885506</v>
      </c>
      <c r="AW1034" s="17">
        <v>0.12637227118703701</v>
      </c>
      <c r="AX1034" s="17">
        <v>0</v>
      </c>
      <c r="AY1034" s="17"/>
      <c r="AZ1034" s="17">
        <v>0.115962609561874</v>
      </c>
      <c r="BA1034" s="17">
        <v>7.8403462210455604E-2</v>
      </c>
      <c r="BB1034" s="17">
        <v>5.7921305210950201E-2</v>
      </c>
      <c r="BC1034" s="17">
        <v>0.119016158556892</v>
      </c>
      <c r="BD1034" s="17">
        <v>7.0031027758887296E-2</v>
      </c>
      <c r="BE1034" s="17"/>
      <c r="BF1034" s="17">
        <v>8.0774714389895599E-2</v>
      </c>
      <c r="BG1034" s="17">
        <v>0.10820816634477499</v>
      </c>
      <c r="BH1034" s="17">
        <v>0.133536994139583</v>
      </c>
      <c r="BI1034" s="17">
        <v>7.8371752379025703E-2</v>
      </c>
      <c r="BJ1034" s="17"/>
      <c r="BK1034" s="17">
        <v>2.42504580638703E-2</v>
      </c>
      <c r="BL1034" s="17">
        <v>0.15047236360958999</v>
      </c>
      <c r="BM1034" s="17">
        <v>9.3448644883904003E-2</v>
      </c>
      <c r="BN1034" s="17">
        <v>0.106536359214736</v>
      </c>
      <c r="BO1034" s="17">
        <v>6.3805355165276106E-2</v>
      </c>
      <c r="BP1034" s="17"/>
      <c r="BQ1034" s="17">
        <v>8.3943047607062102E-2</v>
      </c>
      <c r="BR1034" s="17">
        <v>0.12617774684838401</v>
      </c>
      <c r="BS1034" s="17"/>
      <c r="BT1034" s="17">
        <v>0.10162776489722999</v>
      </c>
      <c r="BU1034" s="17">
        <v>0.111018882179068</v>
      </c>
      <c r="BV1034" s="17">
        <v>8.6415666325063797E-2</v>
      </c>
      <c r="BW1034" s="17">
        <v>0.12000780039202</v>
      </c>
      <c r="BX1034" s="17">
        <v>9.9807450391889596E-2</v>
      </c>
      <c r="BY1034" s="17">
        <v>7.3610208092620893E-2</v>
      </c>
    </row>
    <row r="1035" spans="2:77" x14ac:dyDescent="0.35">
      <c r="B1035" t="s">
        <v>469</v>
      </c>
      <c r="C1035" s="17">
        <v>4.45226470857992E-2</v>
      </c>
      <c r="D1035" s="17">
        <v>4.9547233657488997E-2</v>
      </c>
      <c r="E1035" s="17">
        <v>3.9668359888354703E-2</v>
      </c>
      <c r="F1035" s="17"/>
      <c r="G1035" s="17">
        <v>4.1843505214646401E-2</v>
      </c>
      <c r="H1035" s="17">
        <v>7.2722939891608093E-2</v>
      </c>
      <c r="I1035" s="17">
        <v>4.3558464524451897E-2</v>
      </c>
      <c r="J1035" s="17">
        <v>2.47188713229218E-2</v>
      </c>
      <c r="K1035" s="17">
        <v>4.7572714978566397E-2</v>
      </c>
      <c r="L1035" s="17">
        <v>3.8877486094064599E-2</v>
      </c>
      <c r="M1035" s="17"/>
      <c r="N1035" s="17">
        <v>3.2238716750474801E-2</v>
      </c>
      <c r="O1035" s="17">
        <v>5.2806210056193299E-2</v>
      </c>
      <c r="P1035" s="17">
        <v>4.7163817226879699E-2</v>
      </c>
      <c r="Q1035" s="17">
        <v>4.3988734256498199E-2</v>
      </c>
      <c r="R1035" s="17"/>
      <c r="S1035" s="17">
        <v>5.2471670894684103E-2</v>
      </c>
      <c r="T1035" s="17">
        <v>6.7907079572601101E-2</v>
      </c>
      <c r="U1035" s="17">
        <v>1.8018945366233802E-2</v>
      </c>
      <c r="V1035" s="17">
        <v>0</v>
      </c>
      <c r="W1035" s="17">
        <v>5.3108454210815302E-2</v>
      </c>
      <c r="X1035" s="17">
        <v>8.2797736181813603E-2</v>
      </c>
      <c r="Y1035" s="17">
        <v>3.4941099316303702E-2</v>
      </c>
      <c r="Z1035" s="17">
        <v>1.9488784924479901E-2</v>
      </c>
      <c r="AA1035" s="17">
        <v>2.8172313496462601E-2</v>
      </c>
      <c r="AB1035" s="17">
        <v>7.20034166647327E-2</v>
      </c>
      <c r="AC1035" s="17">
        <v>1.7502145344734502E-2</v>
      </c>
      <c r="AD1035" s="17">
        <v>3.4242261153565899E-2</v>
      </c>
      <c r="AE1035" s="17"/>
      <c r="AF1035" s="17">
        <v>4.1386914974064798E-2</v>
      </c>
      <c r="AG1035" s="17">
        <v>4.4608803128251502E-2</v>
      </c>
      <c r="AH1035" s="17">
        <v>6.1412683303864998E-2</v>
      </c>
      <c r="AI1035" s="17"/>
      <c r="AJ1035" s="17">
        <v>2.5192661114001001E-2</v>
      </c>
      <c r="AK1035" s="17">
        <v>7.9156087066355005E-2</v>
      </c>
      <c r="AL1035" s="17">
        <v>1.0740651261664499E-2</v>
      </c>
      <c r="AM1035" s="17">
        <v>0.10236516496824501</v>
      </c>
      <c r="AN1035" s="17">
        <v>3.4133552944903098E-2</v>
      </c>
      <c r="AO1035" s="17"/>
      <c r="AP1035" s="17">
        <v>3.3421742654342002E-2</v>
      </c>
      <c r="AQ1035" s="17">
        <v>7.3747555760047004E-2</v>
      </c>
      <c r="AR1035" s="17">
        <v>1.08547125606752E-2</v>
      </c>
      <c r="AS1035" s="17"/>
      <c r="AT1035" s="17">
        <v>5.0329782669959397E-2</v>
      </c>
      <c r="AU1035" s="17">
        <v>4.22159920884368E-2</v>
      </c>
      <c r="AV1035" s="17">
        <v>4.4961278223988398E-2</v>
      </c>
      <c r="AW1035" s="17">
        <v>3.6600620953464801E-2</v>
      </c>
      <c r="AX1035" s="17">
        <v>0</v>
      </c>
      <c r="AY1035" s="17"/>
      <c r="AZ1035" s="17">
        <v>5.6911979562039298E-2</v>
      </c>
      <c r="BA1035" s="17">
        <v>5.9770821869248099E-2</v>
      </c>
      <c r="BB1035" s="17">
        <v>0</v>
      </c>
      <c r="BC1035" s="17">
        <v>3.08714148638673E-2</v>
      </c>
      <c r="BD1035" s="17">
        <v>1.8139238901271601E-2</v>
      </c>
      <c r="BE1035" s="17"/>
      <c r="BF1035" s="17">
        <v>4.3536850937347597E-2</v>
      </c>
      <c r="BG1035" s="17">
        <v>5.8157398611349699E-2</v>
      </c>
      <c r="BH1035" s="17">
        <v>3.59480170787983E-2</v>
      </c>
      <c r="BI1035" s="17">
        <v>3.6289134427862302E-2</v>
      </c>
      <c r="BJ1035" s="17"/>
      <c r="BK1035" s="17">
        <v>3.5017115390108697E-2</v>
      </c>
      <c r="BL1035" s="17">
        <v>3.4641703905485703E-2</v>
      </c>
      <c r="BM1035" s="17">
        <v>5.5792558762024699E-2</v>
      </c>
      <c r="BN1035" s="17">
        <v>3.0088889234885601E-2</v>
      </c>
      <c r="BO1035" s="17">
        <v>8.7167155636641305E-2</v>
      </c>
      <c r="BP1035" s="17"/>
      <c r="BQ1035" s="17">
        <v>5.5470455482770201E-2</v>
      </c>
      <c r="BR1035" s="17">
        <v>2.97798753955336E-2</v>
      </c>
      <c r="BS1035" s="17"/>
      <c r="BT1035" s="17">
        <v>4.1415750245792297E-2</v>
      </c>
      <c r="BU1035" s="17">
        <v>3.9862007635421699E-2</v>
      </c>
      <c r="BV1035" s="17">
        <v>6.7866958342053599E-2</v>
      </c>
      <c r="BW1035" s="17">
        <v>5.0819642732016099E-2</v>
      </c>
      <c r="BX1035" s="17">
        <v>4.9046745071827297E-2</v>
      </c>
      <c r="BY1035" s="17">
        <v>2.6097499666603401E-2</v>
      </c>
    </row>
    <row r="1036" spans="2:77" x14ac:dyDescent="0.35">
      <c r="B1036" t="s">
        <v>470</v>
      </c>
      <c r="C1036" s="17">
        <v>6.1063252407305202E-2</v>
      </c>
      <c r="D1036" s="17">
        <v>7.8905903535303495E-2</v>
      </c>
      <c r="E1036" s="17">
        <v>4.3627295293517401E-2</v>
      </c>
      <c r="F1036" s="17"/>
      <c r="G1036" s="17">
        <v>7.4478326113568805E-2</v>
      </c>
      <c r="H1036" s="17">
        <v>5.5089578954655799E-2</v>
      </c>
      <c r="I1036" s="17">
        <v>6.2551654610823695E-2</v>
      </c>
      <c r="J1036" s="17">
        <v>7.0201622041827505E-2</v>
      </c>
      <c r="K1036" s="17">
        <v>5.7327139560336103E-2</v>
      </c>
      <c r="L1036" s="17">
        <v>5.1354649000186603E-2</v>
      </c>
      <c r="M1036" s="17"/>
      <c r="N1036" s="17">
        <v>7.8380865117406495E-2</v>
      </c>
      <c r="O1036" s="17">
        <v>5.3512985838741298E-2</v>
      </c>
      <c r="P1036" s="17">
        <v>5.4854516036821697E-2</v>
      </c>
      <c r="Q1036" s="17">
        <v>5.77864696468669E-2</v>
      </c>
      <c r="R1036" s="17"/>
      <c r="S1036" s="17">
        <v>5.4813677905495198E-2</v>
      </c>
      <c r="T1036" s="17">
        <v>4.8773804922485099E-2</v>
      </c>
      <c r="U1036" s="17">
        <v>5.6103890971036199E-2</v>
      </c>
      <c r="V1036" s="17">
        <v>6.3196999519263303E-2</v>
      </c>
      <c r="W1036" s="17">
        <v>2.2205966762514E-2</v>
      </c>
      <c r="X1036" s="17">
        <v>0.100795233563615</v>
      </c>
      <c r="Y1036" s="17">
        <v>6.0098295219412401E-2</v>
      </c>
      <c r="Z1036" s="17">
        <v>6.7310926775554003E-2</v>
      </c>
      <c r="AA1036" s="17">
        <v>6.6672459500920295E-2</v>
      </c>
      <c r="AB1036" s="17">
        <v>4.8399409666034399E-2</v>
      </c>
      <c r="AC1036" s="17">
        <v>5.7750891743851201E-2</v>
      </c>
      <c r="AD1036" s="17">
        <v>0.115758867600218</v>
      </c>
      <c r="AE1036" s="17"/>
      <c r="AF1036" s="17">
        <v>7.5642942372085603E-2</v>
      </c>
      <c r="AG1036" s="17">
        <v>5.8474907192990103E-2</v>
      </c>
      <c r="AH1036" s="17">
        <v>2.85655113120005E-2</v>
      </c>
      <c r="AI1036" s="17"/>
      <c r="AJ1036" s="17">
        <v>3.8040457454026101E-2</v>
      </c>
      <c r="AK1036" s="17">
        <v>9.34576176270457E-2</v>
      </c>
      <c r="AL1036" s="17">
        <v>4.7687493695958302E-2</v>
      </c>
      <c r="AM1036" s="17">
        <v>0.148111522731012</v>
      </c>
      <c r="AN1036" s="17">
        <v>2.8775481754529798E-2</v>
      </c>
      <c r="AO1036" s="17"/>
      <c r="AP1036" s="17">
        <v>2.72381656152E-2</v>
      </c>
      <c r="AQ1036" s="17">
        <v>0.102088027311605</v>
      </c>
      <c r="AR1036" s="17">
        <v>4.9679632191498103E-2</v>
      </c>
      <c r="AS1036" s="17"/>
      <c r="AT1036" s="17">
        <v>7.8837001737901494E-2</v>
      </c>
      <c r="AU1036" s="17">
        <v>5.0126718154536801E-2</v>
      </c>
      <c r="AV1036" s="17">
        <v>6.0978993304609798E-2</v>
      </c>
      <c r="AW1036" s="17">
        <v>4.6451073207904599E-2</v>
      </c>
      <c r="AX1036" s="17">
        <v>7.55274176845558E-2</v>
      </c>
      <c r="AY1036" s="17"/>
      <c r="AZ1036" s="17">
        <v>6.8859589527405896E-2</v>
      </c>
      <c r="BA1036" s="17">
        <v>6.5065409029092205E-2</v>
      </c>
      <c r="BB1036" s="17">
        <v>3.9841744525942101E-2</v>
      </c>
      <c r="BC1036" s="17">
        <v>5.3106624719158002E-2</v>
      </c>
      <c r="BD1036" s="17">
        <v>4.93978642669477E-2</v>
      </c>
      <c r="BE1036" s="17"/>
      <c r="BF1036" s="17">
        <v>8.0427849347828595E-2</v>
      </c>
      <c r="BG1036" s="17">
        <v>4.3678404210216397E-2</v>
      </c>
      <c r="BH1036" s="17">
        <v>6.2383754303017E-2</v>
      </c>
      <c r="BI1036" s="17">
        <v>9.0476579301172602E-2</v>
      </c>
      <c r="BJ1036" s="17"/>
      <c r="BK1036" s="17">
        <v>0.117802047255385</v>
      </c>
      <c r="BL1036" s="17">
        <v>4.85400346001277E-2</v>
      </c>
      <c r="BM1036" s="17">
        <v>4.9435793232456497E-2</v>
      </c>
      <c r="BN1036" s="17">
        <v>6.5463746943649107E-2</v>
      </c>
      <c r="BO1036" s="17">
        <v>0.100914620040622</v>
      </c>
      <c r="BP1036" s="17"/>
      <c r="BQ1036" s="17">
        <v>6.6150996913630994E-2</v>
      </c>
      <c r="BR1036" s="17">
        <v>5.4211885178781401E-2</v>
      </c>
      <c r="BS1036" s="17"/>
      <c r="BT1036" s="17">
        <v>5.5772746881540401E-2</v>
      </c>
      <c r="BU1036" s="17">
        <v>4.73429166783658E-2</v>
      </c>
      <c r="BV1036" s="17">
        <v>8.9634873409130594E-2</v>
      </c>
      <c r="BW1036" s="17">
        <v>9.5415181130728804E-2</v>
      </c>
      <c r="BX1036" s="17">
        <v>5.1259254496560901E-2</v>
      </c>
      <c r="BY1036" s="17">
        <v>0.13520840830467401</v>
      </c>
    </row>
    <row r="1037" spans="2:77" x14ac:dyDescent="0.3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c r="BP1037" s="17"/>
      <c r="BQ1037" s="17"/>
      <c r="BR1037" s="17"/>
      <c r="BS1037" s="17"/>
      <c r="BT1037" s="17"/>
      <c r="BU1037" s="17"/>
      <c r="BV1037" s="17"/>
      <c r="BW1037" s="17"/>
      <c r="BX1037" s="17"/>
      <c r="BY1037" s="17"/>
    </row>
    <row r="1038" spans="2:77" x14ac:dyDescent="0.35">
      <c r="B1038" s="6" t="s">
        <v>474</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row>
    <row r="1039" spans="2:77" x14ac:dyDescent="0.35">
      <c r="B1039" s="24" t="s">
        <v>472</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c r="BP1039" s="17"/>
      <c r="BQ1039" s="17"/>
      <c r="BR1039" s="17"/>
      <c r="BS1039" s="17"/>
      <c r="BT1039" s="17"/>
      <c r="BU1039" s="17"/>
      <c r="BV1039" s="17"/>
      <c r="BW1039" s="17"/>
      <c r="BX1039" s="17"/>
      <c r="BY1039" s="17"/>
    </row>
    <row r="1040" spans="2:77" x14ac:dyDescent="0.35">
      <c r="B1040" t="s">
        <v>466</v>
      </c>
      <c r="C1040" s="17">
        <v>7.7245787762019805E-2</v>
      </c>
      <c r="D1040" s="17">
        <v>6.5335017546745006E-2</v>
      </c>
      <c r="E1040" s="17">
        <v>8.9125917392473594E-2</v>
      </c>
      <c r="F1040" s="17"/>
      <c r="G1040" s="17">
        <v>3.0035016221023801E-2</v>
      </c>
      <c r="H1040" s="17">
        <v>6.4532173768698797E-2</v>
      </c>
      <c r="I1040" s="17">
        <v>3.5403763036331297E-2</v>
      </c>
      <c r="J1040" s="17">
        <v>0.135727381744249</v>
      </c>
      <c r="K1040" s="17">
        <v>0.114407588846588</v>
      </c>
      <c r="L1040" s="17">
        <v>8.0774788759733193E-2</v>
      </c>
      <c r="M1040" s="17"/>
      <c r="N1040" s="17">
        <v>6.7095876952772401E-2</v>
      </c>
      <c r="O1040" s="17">
        <v>5.6936346769736398E-2</v>
      </c>
      <c r="P1040" s="17">
        <v>8.6546455408688203E-2</v>
      </c>
      <c r="Q1040" s="17">
        <v>9.89532669601427E-2</v>
      </c>
      <c r="R1040" s="17"/>
      <c r="S1040" s="17">
        <v>6.82502763363462E-2</v>
      </c>
      <c r="T1040" s="17">
        <v>6.5441715866683903E-2</v>
      </c>
      <c r="U1040" s="17">
        <v>5.66071352463626E-2</v>
      </c>
      <c r="V1040" s="17">
        <v>6.6781889388376495E-2</v>
      </c>
      <c r="W1040" s="17">
        <v>0.100048355129167</v>
      </c>
      <c r="X1040" s="17">
        <v>7.7744182906588397E-2</v>
      </c>
      <c r="Y1040" s="17">
        <v>9.5410066148203299E-2</v>
      </c>
      <c r="Z1040" s="17">
        <v>0.119706934853157</v>
      </c>
      <c r="AA1040" s="17">
        <v>8.6492313540715501E-2</v>
      </c>
      <c r="AB1040" s="17">
        <v>8.1915144598434894E-2</v>
      </c>
      <c r="AC1040" s="17">
        <v>8.2238609661496404E-2</v>
      </c>
      <c r="AD1040" s="17">
        <v>3.3900783445984697E-2</v>
      </c>
      <c r="AE1040" s="17"/>
      <c r="AF1040" s="17">
        <v>0.12582681544000901</v>
      </c>
      <c r="AG1040" s="17">
        <v>5.1347582731767698E-2</v>
      </c>
      <c r="AH1040" s="17">
        <v>5.9575293356808098E-2</v>
      </c>
      <c r="AI1040" s="17"/>
      <c r="AJ1040" s="17">
        <v>0.135542171442848</v>
      </c>
      <c r="AK1040" s="17">
        <v>1.8726408064268001E-2</v>
      </c>
      <c r="AL1040" s="17">
        <v>1.9920900122486401E-2</v>
      </c>
      <c r="AM1040" s="17">
        <v>0.15054506665293499</v>
      </c>
      <c r="AN1040" s="17">
        <v>9.1922386408460302E-2</v>
      </c>
      <c r="AO1040" s="17"/>
      <c r="AP1040" s="17">
        <v>0.13470868598486499</v>
      </c>
      <c r="AQ1040" s="17">
        <v>1.55083931287089E-2</v>
      </c>
      <c r="AR1040" s="17">
        <v>4.5858371514242803E-2</v>
      </c>
      <c r="AS1040" s="17"/>
      <c r="AT1040" s="17">
        <v>8.2679091429416304E-2</v>
      </c>
      <c r="AU1040" s="17">
        <v>8.8633787102320893E-2</v>
      </c>
      <c r="AV1040" s="17">
        <v>6.0566867384127303E-2</v>
      </c>
      <c r="AW1040" s="17">
        <v>4.4343208199244401E-2</v>
      </c>
      <c r="AX1040" s="17">
        <v>5.1316360014940998E-2</v>
      </c>
      <c r="AY1040" s="17"/>
      <c r="AZ1040" s="17">
        <v>6.2803687726327106E-2</v>
      </c>
      <c r="BA1040" s="17">
        <v>0.10820899033305501</v>
      </c>
      <c r="BB1040" s="17">
        <v>4.2996155179541001E-2</v>
      </c>
      <c r="BC1040" s="17">
        <v>8.4929562935186304E-2</v>
      </c>
      <c r="BD1040" s="17">
        <v>8.8521425005731305E-2</v>
      </c>
      <c r="BE1040" s="17"/>
      <c r="BF1040" s="17">
        <v>0.118494300917142</v>
      </c>
      <c r="BG1040" s="17">
        <v>7.4311774499689107E-2</v>
      </c>
      <c r="BH1040" s="17">
        <v>5.3794198805359697E-2</v>
      </c>
      <c r="BI1040" s="17">
        <v>5.5383161203539498E-2</v>
      </c>
      <c r="BJ1040" s="17"/>
      <c r="BK1040" s="17">
        <v>0.122446100967512</v>
      </c>
      <c r="BL1040" s="17">
        <v>5.4385183308131697E-2</v>
      </c>
      <c r="BM1040" s="17">
        <v>8.2760942029863394E-2</v>
      </c>
      <c r="BN1040" s="17">
        <v>7.9822244352061394E-2</v>
      </c>
      <c r="BO1040" s="17">
        <v>5.45002153581318E-2</v>
      </c>
      <c r="BP1040" s="17"/>
      <c r="BQ1040" s="17">
        <v>8.3407791211199594E-2</v>
      </c>
      <c r="BR1040" s="17">
        <v>6.8947778999734505E-2</v>
      </c>
      <c r="BS1040" s="17"/>
      <c r="BT1040" s="17">
        <v>8.9270105211336007E-2</v>
      </c>
      <c r="BU1040" s="17">
        <v>5.5901225615653603E-2</v>
      </c>
      <c r="BV1040" s="17">
        <v>7.8168716068864497E-2</v>
      </c>
      <c r="BW1040" s="17">
        <v>6.9591390582614002E-2</v>
      </c>
      <c r="BX1040" s="17">
        <v>8.9063540341543707E-2</v>
      </c>
      <c r="BY1040" s="17">
        <v>6.1732607894045999E-2</v>
      </c>
    </row>
    <row r="1041" spans="2:77" x14ac:dyDescent="0.35">
      <c r="B1041" t="s">
        <v>333</v>
      </c>
      <c r="C1041" s="17">
        <v>2.3925153265839501E-2</v>
      </c>
      <c r="D1041" s="17">
        <v>1.9810295385303801E-2</v>
      </c>
      <c r="E1041" s="17">
        <v>2.8023790158130502E-2</v>
      </c>
      <c r="F1041" s="17"/>
      <c r="G1041" s="17">
        <v>3.7715113494383001E-2</v>
      </c>
      <c r="H1041" s="17">
        <v>2.2224418997279099E-2</v>
      </c>
      <c r="I1041" s="17">
        <v>2.0956829981932601E-2</v>
      </c>
      <c r="J1041" s="17">
        <v>1.0768826386838E-2</v>
      </c>
      <c r="K1041" s="17">
        <v>4.3794731856259997E-2</v>
      </c>
      <c r="L1041" s="17">
        <v>1.6367120790151499E-2</v>
      </c>
      <c r="M1041" s="17"/>
      <c r="N1041" s="17">
        <v>2.62513969330322E-2</v>
      </c>
      <c r="O1041" s="17">
        <v>2.0776538677050101E-2</v>
      </c>
      <c r="P1041" s="17">
        <v>1.5833636518694599E-2</v>
      </c>
      <c r="Q1041" s="17">
        <v>3.2172530952675998E-2</v>
      </c>
      <c r="R1041" s="17"/>
      <c r="S1041" s="17">
        <v>1.3072693094902299E-2</v>
      </c>
      <c r="T1041" s="17">
        <v>1.8174906367787201E-2</v>
      </c>
      <c r="U1041" s="17">
        <v>1.33707833713675E-2</v>
      </c>
      <c r="V1041" s="17">
        <v>4.4973844519006198E-2</v>
      </c>
      <c r="W1041" s="17">
        <v>3.4880800545326503E-2</v>
      </c>
      <c r="X1041" s="17">
        <v>6.8270280769394703E-2</v>
      </c>
      <c r="Y1041" s="17">
        <v>1.9352970991953801E-2</v>
      </c>
      <c r="Z1041" s="17">
        <v>2.6839745381048701E-2</v>
      </c>
      <c r="AA1041" s="17">
        <v>1.8042364400609901E-2</v>
      </c>
      <c r="AB1041" s="17">
        <v>1.10332767809798E-2</v>
      </c>
      <c r="AC1041" s="17">
        <v>0</v>
      </c>
      <c r="AD1041" s="17">
        <v>0</v>
      </c>
      <c r="AE1041" s="17"/>
      <c r="AF1041" s="17">
        <v>2.6852051402707602E-2</v>
      </c>
      <c r="AG1041" s="17">
        <v>1.89181421878955E-2</v>
      </c>
      <c r="AH1041" s="17">
        <v>3.2447159023172703E-2</v>
      </c>
      <c r="AI1041" s="17"/>
      <c r="AJ1041" s="17">
        <v>3.4233190147547797E-2</v>
      </c>
      <c r="AK1041" s="17">
        <v>1.0121590931764001E-2</v>
      </c>
      <c r="AL1041" s="17">
        <v>2.5653396202564599E-2</v>
      </c>
      <c r="AM1041" s="17">
        <v>0</v>
      </c>
      <c r="AN1041" s="17">
        <v>4.2682109043720898E-2</v>
      </c>
      <c r="AO1041" s="17"/>
      <c r="AP1041" s="17">
        <v>4.28469574070472E-2</v>
      </c>
      <c r="AQ1041" s="17">
        <v>1.1108324628520299E-2</v>
      </c>
      <c r="AR1041" s="17">
        <v>4.3769896173867902E-2</v>
      </c>
      <c r="AS1041" s="17"/>
      <c r="AT1041" s="17">
        <v>3.5377567674608403E-2</v>
      </c>
      <c r="AU1041" s="17">
        <v>3.7361934758202202E-2</v>
      </c>
      <c r="AV1041" s="17">
        <v>7.8964525108928402E-3</v>
      </c>
      <c r="AW1041" s="17">
        <v>1.41644242483363E-2</v>
      </c>
      <c r="AX1041" s="17">
        <v>0</v>
      </c>
      <c r="AY1041" s="17"/>
      <c r="AZ1041" s="17">
        <v>1.6167747609915999E-2</v>
      </c>
      <c r="BA1041" s="17">
        <v>1.2106762202413E-2</v>
      </c>
      <c r="BB1041" s="17">
        <v>6.5976804116250801E-2</v>
      </c>
      <c r="BC1041" s="17">
        <v>3.1461749629481797E-2</v>
      </c>
      <c r="BD1041" s="17">
        <v>4.0758492735717099E-2</v>
      </c>
      <c r="BE1041" s="17"/>
      <c r="BF1041" s="17">
        <v>3.0817802579643599E-2</v>
      </c>
      <c r="BG1041" s="17">
        <v>2.3782673761225601E-2</v>
      </c>
      <c r="BH1041" s="17">
        <v>1.7853912335106501E-2</v>
      </c>
      <c r="BI1041" s="17">
        <v>1.9720249164691998E-2</v>
      </c>
      <c r="BJ1041" s="17"/>
      <c r="BK1041" s="17">
        <v>5.5084938690998703E-2</v>
      </c>
      <c r="BL1041" s="17">
        <v>1.3598025129405399E-2</v>
      </c>
      <c r="BM1041" s="17">
        <v>2.17007789821193E-2</v>
      </c>
      <c r="BN1041" s="17">
        <v>2.46346552186773E-2</v>
      </c>
      <c r="BO1041" s="17">
        <v>3.8429671173616897E-2</v>
      </c>
      <c r="BP1041" s="17"/>
      <c r="BQ1041" s="17">
        <v>2.42149198445058E-2</v>
      </c>
      <c r="BR1041" s="17">
        <v>2.3534941603574E-2</v>
      </c>
      <c r="BS1041" s="17"/>
      <c r="BT1041" s="17">
        <v>1.76821198524111E-2</v>
      </c>
      <c r="BU1041" s="17">
        <v>1.35118488093584E-2</v>
      </c>
      <c r="BV1041" s="17">
        <v>5.0700194389313197E-2</v>
      </c>
      <c r="BW1041" s="17">
        <v>4.3745961058960503E-2</v>
      </c>
      <c r="BX1041" s="17">
        <v>1.6996184591681399E-2</v>
      </c>
      <c r="BY1041" s="17">
        <v>6.4964685703998395E-2</v>
      </c>
    </row>
    <row r="1042" spans="2:77" x14ac:dyDescent="0.35">
      <c r="B1042" t="s">
        <v>98</v>
      </c>
      <c r="C1042" s="17">
        <v>4.34257425875424E-2</v>
      </c>
      <c r="D1042" s="17">
        <v>3.0760222943723901E-2</v>
      </c>
      <c r="E1042" s="17">
        <v>5.5979665907657003E-2</v>
      </c>
      <c r="F1042" s="17"/>
      <c r="G1042" s="17">
        <v>4.1014346461515097E-2</v>
      </c>
      <c r="H1042" s="17">
        <v>4.7895581418404803E-2</v>
      </c>
      <c r="I1042" s="17">
        <v>1.9698897595138799E-2</v>
      </c>
      <c r="J1042" s="17">
        <v>3.8990787649556401E-2</v>
      </c>
      <c r="K1042" s="17">
        <v>2.53726063309745E-2</v>
      </c>
      <c r="L1042" s="17">
        <v>7.4711540278265307E-2</v>
      </c>
      <c r="M1042" s="17"/>
      <c r="N1042" s="17">
        <v>3.8197428468284798E-2</v>
      </c>
      <c r="O1042" s="17">
        <v>4.8316167338271099E-2</v>
      </c>
      <c r="P1042" s="17">
        <v>2.9829751841018201E-2</v>
      </c>
      <c r="Q1042" s="17">
        <v>5.62354669626485E-2</v>
      </c>
      <c r="R1042" s="17"/>
      <c r="S1042" s="17">
        <v>3.2358721787019797E-2</v>
      </c>
      <c r="T1042" s="17">
        <v>4.7209556874669399E-2</v>
      </c>
      <c r="U1042" s="17">
        <v>9.1280069648440001E-2</v>
      </c>
      <c r="V1042" s="17">
        <v>4.0465854689990498E-2</v>
      </c>
      <c r="W1042" s="17">
        <v>7.3805853324969195E-2</v>
      </c>
      <c r="X1042" s="17">
        <v>3.6250753910192397E-2</v>
      </c>
      <c r="Y1042" s="17">
        <v>2.9918726575250899E-2</v>
      </c>
      <c r="Z1042" s="17">
        <v>4.0584799671597303E-2</v>
      </c>
      <c r="AA1042" s="17">
        <v>3.5253258871629098E-2</v>
      </c>
      <c r="AB1042" s="17">
        <v>5.8076396333312699E-2</v>
      </c>
      <c r="AC1042" s="17">
        <v>0</v>
      </c>
      <c r="AD1042" s="17">
        <v>3.6951252260041798E-2</v>
      </c>
      <c r="AE1042" s="17"/>
      <c r="AF1042" s="17">
        <v>5.0006671140036901E-2</v>
      </c>
      <c r="AG1042" s="17">
        <v>3.1562228010585301E-2</v>
      </c>
      <c r="AH1042" s="17">
        <v>5.6870727919956697E-2</v>
      </c>
      <c r="AI1042" s="17"/>
      <c r="AJ1042" s="17">
        <v>4.9930326263557E-2</v>
      </c>
      <c r="AK1042" s="17">
        <v>2.0498891699795001E-2</v>
      </c>
      <c r="AL1042" s="17">
        <v>2.8585546841853E-2</v>
      </c>
      <c r="AM1042" s="17">
        <v>7.99010318660765E-2</v>
      </c>
      <c r="AN1042" s="17">
        <v>4.3952744225167699E-2</v>
      </c>
      <c r="AO1042" s="17"/>
      <c r="AP1042" s="17">
        <v>7.6448095290859205E-2</v>
      </c>
      <c r="AQ1042" s="17">
        <v>1.22167144822265E-2</v>
      </c>
      <c r="AR1042" s="17">
        <v>2.8769369302001899E-2</v>
      </c>
      <c r="AS1042" s="17"/>
      <c r="AT1042" s="17">
        <v>2.1640887864817999E-2</v>
      </c>
      <c r="AU1042" s="17">
        <v>5.84944944782297E-2</v>
      </c>
      <c r="AV1042" s="17">
        <v>2.87327800379082E-2</v>
      </c>
      <c r="AW1042" s="17">
        <v>6.9531686628628797E-2</v>
      </c>
      <c r="AX1042" s="17">
        <v>6.6171788893670494E-2</v>
      </c>
      <c r="AY1042" s="17"/>
      <c r="AZ1042" s="17">
        <v>3.4970160133200499E-2</v>
      </c>
      <c r="BA1042" s="17">
        <v>5.1813653176169497E-2</v>
      </c>
      <c r="BB1042" s="17">
        <v>4.5221169870665497E-2</v>
      </c>
      <c r="BC1042" s="17">
        <v>5.8352885830294E-2</v>
      </c>
      <c r="BD1042" s="17">
        <v>3.5794973783189098E-2</v>
      </c>
      <c r="BE1042" s="17"/>
      <c r="BF1042" s="17">
        <v>5.3739284695794198E-2</v>
      </c>
      <c r="BG1042" s="17">
        <v>5.02233132522844E-2</v>
      </c>
      <c r="BH1042" s="17">
        <v>2.6576953858269001E-2</v>
      </c>
      <c r="BI1042" s="17">
        <v>3.1465757449818402E-2</v>
      </c>
      <c r="BJ1042" s="17"/>
      <c r="BK1042" s="17">
        <v>0</v>
      </c>
      <c r="BL1042" s="17">
        <v>7.2511504389912204E-2</v>
      </c>
      <c r="BM1042" s="17">
        <v>4.6948242721491201E-2</v>
      </c>
      <c r="BN1042" s="17">
        <v>3.3692305531973298E-2</v>
      </c>
      <c r="BO1042" s="17">
        <v>4.0333710263228503E-2</v>
      </c>
      <c r="BP1042" s="17"/>
      <c r="BQ1042" s="17">
        <v>4.9268678054051003E-2</v>
      </c>
      <c r="BR1042" s="17">
        <v>3.5557403970333398E-2</v>
      </c>
      <c r="BS1042" s="17"/>
      <c r="BT1042" s="17">
        <v>4.9014617807299599E-2</v>
      </c>
      <c r="BU1042" s="17">
        <v>2.2673760556422201E-2</v>
      </c>
      <c r="BV1042" s="17">
        <v>5.3412836450578503E-2</v>
      </c>
      <c r="BW1042" s="17">
        <v>8.48070509433691E-2</v>
      </c>
      <c r="BX1042" s="17">
        <v>3.37042124110737E-2</v>
      </c>
      <c r="BY1042" s="17">
        <v>6.5122658378683904E-2</v>
      </c>
    </row>
    <row r="1043" spans="2:77" x14ac:dyDescent="0.35">
      <c r="B1043" t="s">
        <v>99</v>
      </c>
      <c r="C1043" s="17">
        <v>5.2836993314038003E-2</v>
      </c>
      <c r="D1043" s="17">
        <v>3.94315157487573E-2</v>
      </c>
      <c r="E1043" s="17">
        <v>6.6138384458765104E-2</v>
      </c>
      <c r="F1043" s="17"/>
      <c r="G1043" s="17">
        <v>7.9269431465994702E-2</v>
      </c>
      <c r="H1043" s="17">
        <v>4.6774831424188701E-2</v>
      </c>
      <c r="I1043" s="17">
        <v>0.101549295442041</v>
      </c>
      <c r="J1043" s="17">
        <v>3.3242798702497599E-2</v>
      </c>
      <c r="K1043" s="17">
        <v>3.2011840597287802E-2</v>
      </c>
      <c r="L1043" s="17">
        <v>3.1195769527649801E-2</v>
      </c>
      <c r="M1043" s="17"/>
      <c r="N1043" s="17">
        <v>4.4253119897288598E-2</v>
      </c>
      <c r="O1043" s="17">
        <v>5.83832060821095E-2</v>
      </c>
      <c r="P1043" s="17">
        <v>7.7015585893540503E-2</v>
      </c>
      <c r="Q1043" s="17">
        <v>3.30834973543781E-2</v>
      </c>
      <c r="R1043" s="17"/>
      <c r="S1043" s="17">
        <v>4.8482610302284498E-2</v>
      </c>
      <c r="T1043" s="17">
        <v>2.91362620716973E-2</v>
      </c>
      <c r="U1043" s="17">
        <v>3.1462975982501702E-2</v>
      </c>
      <c r="V1043" s="17">
        <v>0.108038338074046</v>
      </c>
      <c r="W1043" s="17">
        <v>6.0762491348542898E-2</v>
      </c>
      <c r="X1043" s="17">
        <v>6.3227500842721995E-2</v>
      </c>
      <c r="Y1043" s="17">
        <v>6.59036890016374E-2</v>
      </c>
      <c r="Z1043" s="17">
        <v>6.7877175338214399E-2</v>
      </c>
      <c r="AA1043" s="17">
        <v>2.9295596649541199E-2</v>
      </c>
      <c r="AB1043" s="17">
        <v>5.9328388833810801E-2</v>
      </c>
      <c r="AC1043" s="17">
        <v>6.0686599825208798E-2</v>
      </c>
      <c r="AD1043" s="17">
        <v>0</v>
      </c>
      <c r="AE1043" s="17"/>
      <c r="AF1043" s="17">
        <v>4.6798644423392002E-2</v>
      </c>
      <c r="AG1043" s="17">
        <v>5.7925205459178397E-2</v>
      </c>
      <c r="AH1043" s="17">
        <v>3.7426911277559698E-2</v>
      </c>
      <c r="AI1043" s="17"/>
      <c r="AJ1043" s="17">
        <v>4.7975153066068699E-2</v>
      </c>
      <c r="AK1043" s="17">
        <v>3.7213035225669898E-2</v>
      </c>
      <c r="AL1043" s="17">
        <v>0.111145343927085</v>
      </c>
      <c r="AM1043" s="17">
        <v>8.0766898770881099E-2</v>
      </c>
      <c r="AN1043" s="17">
        <v>5.4559318698659799E-2</v>
      </c>
      <c r="AO1043" s="17"/>
      <c r="AP1043" s="17">
        <v>5.2001956721621598E-2</v>
      </c>
      <c r="AQ1043" s="17">
        <v>2.9494187819013001E-2</v>
      </c>
      <c r="AR1043" s="17">
        <v>9.9691987994998593E-2</v>
      </c>
      <c r="AS1043" s="17"/>
      <c r="AT1043" s="17">
        <v>4.3178458744628903E-2</v>
      </c>
      <c r="AU1043" s="17">
        <v>3.8130080289219E-2</v>
      </c>
      <c r="AV1043" s="17">
        <v>6.1868895951805503E-2</v>
      </c>
      <c r="AW1043" s="17">
        <v>0.114106286802417</v>
      </c>
      <c r="AX1043" s="17">
        <v>8.2133412156688401E-2</v>
      </c>
      <c r="AY1043" s="17"/>
      <c r="AZ1043" s="17">
        <v>4.5418135421146401E-2</v>
      </c>
      <c r="BA1043" s="17">
        <v>7.2020817000929896E-2</v>
      </c>
      <c r="BB1043" s="17">
        <v>6.7185838853454402E-2</v>
      </c>
      <c r="BC1043" s="17">
        <v>3.9106446272598697E-2</v>
      </c>
      <c r="BD1043" s="17">
        <v>7.4070230802307596E-2</v>
      </c>
      <c r="BE1043" s="17"/>
      <c r="BF1043" s="17">
        <v>4.7018731011670201E-2</v>
      </c>
      <c r="BG1043" s="17">
        <v>6.0864053044347201E-2</v>
      </c>
      <c r="BH1043" s="17">
        <v>5.71372359745397E-2</v>
      </c>
      <c r="BI1043" s="17">
        <v>5.1574569144455601E-2</v>
      </c>
      <c r="BJ1043" s="17"/>
      <c r="BK1043" s="17">
        <v>5.9648114199294403E-2</v>
      </c>
      <c r="BL1043" s="17">
        <v>4.68294730556119E-2</v>
      </c>
      <c r="BM1043" s="17">
        <v>4.2009467480401901E-2</v>
      </c>
      <c r="BN1043" s="17">
        <v>6.4730503282077703E-2</v>
      </c>
      <c r="BO1043" s="17">
        <v>5.6973978949224402E-2</v>
      </c>
      <c r="BP1043" s="17"/>
      <c r="BQ1043" s="17">
        <v>4.8227419750671498E-2</v>
      </c>
      <c r="BR1043" s="17">
        <v>5.9044435769187303E-2</v>
      </c>
      <c r="BS1043" s="17"/>
      <c r="BT1043" s="17">
        <v>3.8501488237723397E-2</v>
      </c>
      <c r="BU1043" s="17">
        <v>7.2360643634634694E-2</v>
      </c>
      <c r="BV1043" s="17">
        <v>4.9118737152336299E-2</v>
      </c>
      <c r="BW1043" s="17">
        <v>4.3507276610978703E-2</v>
      </c>
      <c r="BX1043" s="17">
        <v>6.0689003511246502E-2</v>
      </c>
      <c r="BY1043" s="17">
        <v>8.0281481326359205E-2</v>
      </c>
    </row>
    <row r="1044" spans="2:77" x14ac:dyDescent="0.35">
      <c r="B1044" t="s">
        <v>341</v>
      </c>
      <c r="C1044" s="17">
        <v>7.9178610038085503E-2</v>
      </c>
      <c r="D1044" s="17">
        <v>8.4440256305110095E-2</v>
      </c>
      <c r="E1044" s="17">
        <v>7.2120816512785901E-2</v>
      </c>
      <c r="F1044" s="17"/>
      <c r="G1044" s="17">
        <v>0.102148385807329</v>
      </c>
      <c r="H1044" s="17">
        <v>5.5542470822480698E-2</v>
      </c>
      <c r="I1044" s="17">
        <v>0.11323612315909901</v>
      </c>
      <c r="J1044" s="17">
        <v>6.6807390006675099E-2</v>
      </c>
      <c r="K1044" s="17">
        <v>9.7434099176522598E-2</v>
      </c>
      <c r="L1044" s="17">
        <v>5.4165156464033297E-2</v>
      </c>
      <c r="M1044" s="17"/>
      <c r="N1044" s="17">
        <v>7.6859394414264703E-2</v>
      </c>
      <c r="O1044" s="17">
        <v>7.1696948068392302E-2</v>
      </c>
      <c r="P1044" s="17">
        <v>0.106152892879814</v>
      </c>
      <c r="Q1044" s="17">
        <v>6.8241245242796594E-2</v>
      </c>
      <c r="R1044" s="17"/>
      <c r="S1044" s="17">
        <v>7.6300500921333697E-2</v>
      </c>
      <c r="T1044" s="17">
        <v>8.8652063602838602E-2</v>
      </c>
      <c r="U1044" s="17">
        <v>0.130504447883177</v>
      </c>
      <c r="V1044" s="17">
        <v>6.3696991939546199E-2</v>
      </c>
      <c r="W1044" s="17">
        <v>7.0810489837217799E-2</v>
      </c>
      <c r="X1044" s="17">
        <v>4.8605272623089099E-2</v>
      </c>
      <c r="Y1044" s="17">
        <v>6.5785948146882697E-2</v>
      </c>
      <c r="Z1044" s="17">
        <v>8.4334611312513102E-2</v>
      </c>
      <c r="AA1044" s="17">
        <v>9.1502630466806706E-2</v>
      </c>
      <c r="AB1044" s="17">
        <v>4.9025445747025602E-2</v>
      </c>
      <c r="AC1044" s="17">
        <v>5.54539337489156E-2</v>
      </c>
      <c r="AD1044" s="17">
        <v>0.21266533663912801</v>
      </c>
      <c r="AE1044" s="17"/>
      <c r="AF1044" s="17">
        <v>7.3795354643463706E-2</v>
      </c>
      <c r="AG1044" s="17">
        <v>6.7047750767747896E-2</v>
      </c>
      <c r="AH1044" s="17">
        <v>0.114378659331697</v>
      </c>
      <c r="AI1044" s="17"/>
      <c r="AJ1044" s="17">
        <v>7.3781848057727598E-2</v>
      </c>
      <c r="AK1044" s="17">
        <v>4.1488113481748301E-2</v>
      </c>
      <c r="AL1044" s="17">
        <v>8.3357607625445002E-2</v>
      </c>
      <c r="AM1044" s="17">
        <v>0.13144509972145199</v>
      </c>
      <c r="AN1044" s="17">
        <v>9.2183783696540206E-2</v>
      </c>
      <c r="AO1044" s="17"/>
      <c r="AP1044" s="17">
        <v>9.3103691909486905E-2</v>
      </c>
      <c r="AQ1044" s="17">
        <v>4.7609643118923503E-2</v>
      </c>
      <c r="AR1044" s="17">
        <v>8.4128973749830194E-2</v>
      </c>
      <c r="AS1044" s="17"/>
      <c r="AT1044" s="17">
        <v>6.8474596974652704E-2</v>
      </c>
      <c r="AU1044" s="17">
        <v>8.8064352249231495E-2</v>
      </c>
      <c r="AV1044" s="17">
        <v>8.71778513306318E-2</v>
      </c>
      <c r="AW1044" s="17">
        <v>4.5530955079672399E-2</v>
      </c>
      <c r="AX1044" s="17">
        <v>0.19731950493040801</v>
      </c>
      <c r="AY1044" s="17"/>
      <c r="AZ1044" s="17">
        <v>8.5983494932878601E-2</v>
      </c>
      <c r="BA1044" s="17">
        <v>7.5409814467182604E-2</v>
      </c>
      <c r="BB1044" s="17">
        <v>6.8612673206276995E-2</v>
      </c>
      <c r="BC1044" s="17">
        <v>6.4355732230700499E-2</v>
      </c>
      <c r="BD1044" s="17">
        <v>8.2937837074682094E-2</v>
      </c>
      <c r="BE1044" s="17"/>
      <c r="BF1044" s="17">
        <v>7.7196896470506399E-2</v>
      </c>
      <c r="BG1044" s="17">
        <v>7.1867916678385796E-2</v>
      </c>
      <c r="BH1044" s="17">
        <v>9.4783613409266401E-2</v>
      </c>
      <c r="BI1044" s="17">
        <v>7.2644528653003498E-2</v>
      </c>
      <c r="BJ1044" s="17"/>
      <c r="BK1044" s="17">
        <v>0.16734093833566899</v>
      </c>
      <c r="BL1044" s="17">
        <v>5.71576700000134E-2</v>
      </c>
      <c r="BM1044" s="17">
        <v>8.6602951793461405E-2</v>
      </c>
      <c r="BN1044" s="17">
        <v>7.7271908458427199E-2</v>
      </c>
      <c r="BO1044" s="17">
        <v>4.7038452343056897E-2</v>
      </c>
      <c r="BP1044" s="17"/>
      <c r="BQ1044" s="17">
        <v>5.8235249605147102E-2</v>
      </c>
      <c r="BR1044" s="17">
        <v>0.107381805608734</v>
      </c>
      <c r="BS1044" s="17"/>
      <c r="BT1044" s="17">
        <v>7.4485084760823494E-2</v>
      </c>
      <c r="BU1044" s="17">
        <v>8.2492953373219005E-2</v>
      </c>
      <c r="BV1044" s="17">
        <v>9.8290779343750301E-2</v>
      </c>
      <c r="BW1044" s="17">
        <v>6.1121748066284801E-2</v>
      </c>
      <c r="BX1044" s="17">
        <v>9.2547546108661297E-2</v>
      </c>
      <c r="BY1044" s="17">
        <v>2.5049235188281199E-2</v>
      </c>
    </row>
    <row r="1045" spans="2:77" x14ac:dyDescent="0.35">
      <c r="B1045" t="s">
        <v>101</v>
      </c>
      <c r="C1045" s="17">
        <v>0.211613124237123</v>
      </c>
      <c r="D1045" s="17">
        <v>0.19574724131073801</v>
      </c>
      <c r="E1045" s="17">
        <v>0.227660075098648</v>
      </c>
      <c r="F1045" s="17"/>
      <c r="G1045" s="17">
        <v>0.24652035679399201</v>
      </c>
      <c r="H1045" s="17">
        <v>0.17790291209189099</v>
      </c>
      <c r="I1045" s="17">
        <v>0.21321645484989199</v>
      </c>
      <c r="J1045" s="17">
        <v>0.192796309260863</v>
      </c>
      <c r="K1045" s="17">
        <v>0.187040164938378</v>
      </c>
      <c r="L1045" s="17">
        <v>0.243763473090396</v>
      </c>
      <c r="M1045" s="17"/>
      <c r="N1045" s="17">
        <v>0.16698246324243099</v>
      </c>
      <c r="O1045" s="17">
        <v>0.23156140099905101</v>
      </c>
      <c r="P1045" s="17">
        <v>0.21562033151111301</v>
      </c>
      <c r="Q1045" s="17">
        <v>0.22910645791179901</v>
      </c>
      <c r="R1045" s="17"/>
      <c r="S1045" s="17">
        <v>0.19402858241013299</v>
      </c>
      <c r="T1045" s="17">
        <v>0.19159515868701199</v>
      </c>
      <c r="U1045" s="17">
        <v>0.245133107391897</v>
      </c>
      <c r="V1045" s="17">
        <v>0.188863859575718</v>
      </c>
      <c r="W1045" s="17">
        <v>0.17758662172091899</v>
      </c>
      <c r="X1045" s="17">
        <v>0.246655362439231</v>
      </c>
      <c r="Y1045" s="17">
        <v>0.18064404569341899</v>
      </c>
      <c r="Z1045" s="17">
        <v>0.284411006197344</v>
      </c>
      <c r="AA1045" s="17">
        <v>0.154081608402833</v>
      </c>
      <c r="AB1045" s="17">
        <v>0.235943811661076</v>
      </c>
      <c r="AC1045" s="17">
        <v>0.29823987178467198</v>
      </c>
      <c r="AD1045" s="17">
        <v>0.27958668352400401</v>
      </c>
      <c r="AE1045" s="17"/>
      <c r="AF1045" s="17">
        <v>0.21384431910427301</v>
      </c>
      <c r="AG1045" s="17">
        <v>0.18047573212693099</v>
      </c>
      <c r="AH1045" s="17">
        <v>0.24941973779321699</v>
      </c>
      <c r="AI1045" s="17"/>
      <c r="AJ1045" s="17">
        <v>0.21451919316895199</v>
      </c>
      <c r="AK1045" s="17">
        <v>0.17570073265646199</v>
      </c>
      <c r="AL1045" s="17">
        <v>0.160914103511198</v>
      </c>
      <c r="AM1045" s="17">
        <v>0.20096338271130401</v>
      </c>
      <c r="AN1045" s="17">
        <v>0.34644795853702898</v>
      </c>
      <c r="AO1045" s="17"/>
      <c r="AP1045" s="17">
        <v>0.20266638640314999</v>
      </c>
      <c r="AQ1045" s="17">
        <v>0.16012143774210699</v>
      </c>
      <c r="AR1045" s="17">
        <v>0.154223285355371</v>
      </c>
      <c r="AS1045" s="17"/>
      <c r="AT1045" s="17">
        <v>0.26190099881708501</v>
      </c>
      <c r="AU1045" s="17">
        <v>0.19348890360353699</v>
      </c>
      <c r="AV1045" s="17">
        <v>0.21902262715000601</v>
      </c>
      <c r="AW1045" s="17">
        <v>0.16963509731652199</v>
      </c>
      <c r="AX1045" s="17">
        <v>0.182594687765818</v>
      </c>
      <c r="AY1045" s="17"/>
      <c r="AZ1045" s="17">
        <v>0.17976437128039899</v>
      </c>
      <c r="BA1045" s="17">
        <v>0.24401842631925</v>
      </c>
      <c r="BB1045" s="17">
        <v>0.30617283397088602</v>
      </c>
      <c r="BC1045" s="17">
        <v>0.22901076858833599</v>
      </c>
      <c r="BD1045" s="17">
        <v>0.21936001329152599</v>
      </c>
      <c r="BE1045" s="17"/>
      <c r="BF1045" s="17">
        <v>0.22052480849824899</v>
      </c>
      <c r="BG1045" s="17">
        <v>0.22849512023656299</v>
      </c>
      <c r="BH1045" s="17">
        <v>0.15182181266818101</v>
      </c>
      <c r="BI1045" s="17">
        <v>0.209890722993581</v>
      </c>
      <c r="BJ1045" s="17"/>
      <c r="BK1045" s="17">
        <v>0.20043127816824299</v>
      </c>
      <c r="BL1045" s="17">
        <v>0.20373146637207101</v>
      </c>
      <c r="BM1045" s="17">
        <v>0.225982040285548</v>
      </c>
      <c r="BN1045" s="17">
        <v>0.19842625300241601</v>
      </c>
      <c r="BO1045" s="17">
        <v>0.22552060700286899</v>
      </c>
      <c r="BP1045" s="17"/>
      <c r="BQ1045" s="17">
        <v>0.213630942858103</v>
      </c>
      <c r="BR1045" s="17">
        <v>0.20889584620641699</v>
      </c>
      <c r="BS1045" s="17"/>
      <c r="BT1045" s="17">
        <v>0.215226984991326</v>
      </c>
      <c r="BU1045" s="17">
        <v>0.19437659035032101</v>
      </c>
      <c r="BV1045" s="17">
        <v>0.19286067764800199</v>
      </c>
      <c r="BW1045" s="17">
        <v>0.20741321421932399</v>
      </c>
      <c r="BX1045" s="17">
        <v>0.24016449482011201</v>
      </c>
      <c r="BY1045" s="17">
        <v>0.163405156214387</v>
      </c>
    </row>
    <row r="1046" spans="2:77" x14ac:dyDescent="0.35">
      <c r="B1046" t="s">
        <v>102</v>
      </c>
      <c r="C1046" s="17">
        <v>0.109556584349846</v>
      </c>
      <c r="D1046" s="17">
        <v>0.110404073785447</v>
      </c>
      <c r="E1046" s="17">
        <v>0.10894608930220399</v>
      </c>
      <c r="F1046" s="17"/>
      <c r="G1046" s="17">
        <v>0.134467678528809</v>
      </c>
      <c r="H1046" s="17">
        <v>9.7004466926573898E-2</v>
      </c>
      <c r="I1046" s="17">
        <v>0.106609188898476</v>
      </c>
      <c r="J1046" s="17">
        <v>9.2085352659454306E-2</v>
      </c>
      <c r="K1046" s="17">
        <v>0.100663657081623</v>
      </c>
      <c r="L1046" s="17">
        <v>0.124620933894477</v>
      </c>
      <c r="M1046" s="17"/>
      <c r="N1046" s="17">
        <v>0.13365839849084399</v>
      </c>
      <c r="O1046" s="17">
        <v>9.7668326720502296E-2</v>
      </c>
      <c r="P1046" s="17">
        <v>8.3928646540919999E-2</v>
      </c>
      <c r="Q1046" s="17">
        <v>0.11779590939976101</v>
      </c>
      <c r="R1046" s="17"/>
      <c r="S1046" s="17">
        <v>0.12930281295413401</v>
      </c>
      <c r="T1046" s="17">
        <v>0.146190347834775</v>
      </c>
      <c r="U1046" s="17">
        <v>0.137051202967168</v>
      </c>
      <c r="V1046" s="17">
        <v>0.14028868181082199</v>
      </c>
      <c r="W1046" s="17">
        <v>0.110709923130847</v>
      </c>
      <c r="X1046" s="17">
        <v>6.6484790310978606E-2</v>
      </c>
      <c r="Y1046" s="17">
        <v>0.106010712885086</v>
      </c>
      <c r="Z1046" s="17">
        <v>2.00115645986704E-2</v>
      </c>
      <c r="AA1046" s="17">
        <v>0.121516292689704</v>
      </c>
      <c r="AB1046" s="17">
        <v>9.3629868570087205E-2</v>
      </c>
      <c r="AC1046" s="17">
        <v>5.3335125964046499E-2</v>
      </c>
      <c r="AD1046" s="17">
        <v>9.8728168915296594E-2</v>
      </c>
      <c r="AE1046" s="17"/>
      <c r="AF1046" s="17">
        <v>0.10826691016326701</v>
      </c>
      <c r="AG1046" s="17">
        <v>9.1792581908380605E-2</v>
      </c>
      <c r="AH1046" s="17">
        <v>0.175895883644902</v>
      </c>
      <c r="AI1046" s="17"/>
      <c r="AJ1046" s="17">
        <v>0.13840996590204299</v>
      </c>
      <c r="AK1046" s="17">
        <v>0.10435058107702599</v>
      </c>
      <c r="AL1046" s="17">
        <v>8.0080680324500095E-2</v>
      </c>
      <c r="AM1046" s="17">
        <v>3.9335634236546201E-2</v>
      </c>
      <c r="AN1046" s="17">
        <v>0.111923927662213</v>
      </c>
      <c r="AO1046" s="17"/>
      <c r="AP1046" s="17">
        <v>0.121183861725549</v>
      </c>
      <c r="AQ1046" s="17">
        <v>0.12373206276462299</v>
      </c>
      <c r="AR1046" s="17">
        <v>0.14566879638029001</v>
      </c>
      <c r="AS1046" s="17"/>
      <c r="AT1046" s="17">
        <v>0.107007981298251</v>
      </c>
      <c r="AU1046" s="17">
        <v>0.115968694623447</v>
      </c>
      <c r="AV1046" s="17">
        <v>0.107565537563206</v>
      </c>
      <c r="AW1046" s="17">
        <v>0.10859796634709699</v>
      </c>
      <c r="AX1046" s="17">
        <v>0.151593513961574</v>
      </c>
      <c r="AY1046" s="17"/>
      <c r="AZ1046" s="17">
        <v>0.10634203724668199</v>
      </c>
      <c r="BA1046" s="17">
        <v>0.104085624453317</v>
      </c>
      <c r="BB1046" s="17">
        <v>0.12821478409180101</v>
      </c>
      <c r="BC1046" s="17">
        <v>9.7978934193208994E-2</v>
      </c>
      <c r="BD1046" s="17">
        <v>0.14640464490642599</v>
      </c>
      <c r="BE1046" s="17"/>
      <c r="BF1046" s="17">
        <v>0.10479242536232</v>
      </c>
      <c r="BG1046" s="17">
        <v>9.3142272392776698E-2</v>
      </c>
      <c r="BH1046" s="17">
        <v>0.14360486097825001</v>
      </c>
      <c r="BI1046" s="17">
        <v>0.10822041943694501</v>
      </c>
      <c r="BJ1046" s="17"/>
      <c r="BK1046" s="17">
        <v>7.1631466581315695E-2</v>
      </c>
      <c r="BL1046" s="17">
        <v>8.8462512794594897E-2</v>
      </c>
      <c r="BM1046" s="17">
        <v>9.9023093878548102E-2</v>
      </c>
      <c r="BN1046" s="17">
        <v>0.124770068945964</v>
      </c>
      <c r="BO1046" s="17">
        <v>0.14765411649309601</v>
      </c>
      <c r="BP1046" s="17"/>
      <c r="BQ1046" s="17">
        <v>0.102376834986754</v>
      </c>
      <c r="BR1046" s="17">
        <v>0.119225131863218</v>
      </c>
      <c r="BS1046" s="17"/>
      <c r="BT1046" s="17">
        <v>0.106146903643406</v>
      </c>
      <c r="BU1046" s="17">
        <v>8.5310667748724894E-2</v>
      </c>
      <c r="BV1046" s="17">
        <v>0.12645594911702099</v>
      </c>
      <c r="BW1046" s="17">
        <v>0.14105936900990701</v>
      </c>
      <c r="BX1046" s="17">
        <v>0.118298650138716</v>
      </c>
      <c r="BY1046" s="17">
        <v>0.12805962283434999</v>
      </c>
    </row>
    <row r="1047" spans="2:77" x14ac:dyDescent="0.35">
      <c r="B1047" t="s">
        <v>467</v>
      </c>
      <c r="C1047" s="17">
        <v>0.125727884172392</v>
      </c>
      <c r="D1047" s="17">
        <v>0.13852479319554301</v>
      </c>
      <c r="E1047" s="17">
        <v>0.113389878333476</v>
      </c>
      <c r="F1047" s="17"/>
      <c r="G1047" s="17">
        <v>9.17773785177073E-2</v>
      </c>
      <c r="H1047" s="17">
        <v>0.146924774828146</v>
      </c>
      <c r="I1047" s="17">
        <v>9.0357978967433694E-2</v>
      </c>
      <c r="J1047" s="17">
        <v>0.18232253880230001</v>
      </c>
      <c r="K1047" s="17">
        <v>0.11094226634432</v>
      </c>
      <c r="L1047" s="17">
        <v>0.124499590861369</v>
      </c>
      <c r="M1047" s="17"/>
      <c r="N1047" s="17">
        <v>0.152771011546917</v>
      </c>
      <c r="O1047" s="17">
        <v>0.111756322244649</v>
      </c>
      <c r="P1047" s="17">
        <v>9.4738295156979194E-2</v>
      </c>
      <c r="Q1047" s="17">
        <v>0.14154938609597401</v>
      </c>
      <c r="R1047" s="17"/>
      <c r="S1047" s="17">
        <v>0.12070653297803099</v>
      </c>
      <c r="T1047" s="17">
        <v>7.9391112904792699E-2</v>
      </c>
      <c r="U1047" s="17">
        <v>0.116570333806433</v>
      </c>
      <c r="V1047" s="17">
        <v>0.150558937978401</v>
      </c>
      <c r="W1047" s="17">
        <v>0.18749146046411899</v>
      </c>
      <c r="X1047" s="17">
        <v>0.13070506104471</v>
      </c>
      <c r="Y1047" s="17">
        <v>0.111127753183343</v>
      </c>
      <c r="Z1047" s="17">
        <v>7.9347083403909002E-2</v>
      </c>
      <c r="AA1047" s="17">
        <v>0.131847179561179</v>
      </c>
      <c r="AB1047" s="17">
        <v>0.10386504854519001</v>
      </c>
      <c r="AC1047" s="17">
        <v>0.25082536120289201</v>
      </c>
      <c r="AD1047" s="17">
        <v>3.86060131132391E-2</v>
      </c>
      <c r="AE1047" s="17"/>
      <c r="AF1047" s="17">
        <v>0.110016156340524</v>
      </c>
      <c r="AG1047" s="17">
        <v>0.16314983174362099</v>
      </c>
      <c r="AH1047" s="17">
        <v>6.7740821442422605E-2</v>
      </c>
      <c r="AI1047" s="17"/>
      <c r="AJ1047" s="17">
        <v>0.109865380019797</v>
      </c>
      <c r="AK1047" s="17">
        <v>0.168972896478252</v>
      </c>
      <c r="AL1047" s="17">
        <v>0.14878314045414601</v>
      </c>
      <c r="AM1047" s="17">
        <v>0.13643961157422299</v>
      </c>
      <c r="AN1047" s="17">
        <v>6.12450997290531E-2</v>
      </c>
      <c r="AO1047" s="17"/>
      <c r="AP1047" s="17">
        <v>0.118461131488483</v>
      </c>
      <c r="AQ1047" s="17">
        <v>0.158660440720019</v>
      </c>
      <c r="AR1047" s="17">
        <v>0.122911814974533</v>
      </c>
      <c r="AS1047" s="17"/>
      <c r="AT1047" s="17">
        <v>0.10707042841957599</v>
      </c>
      <c r="AU1047" s="17">
        <v>0.100888082448677</v>
      </c>
      <c r="AV1047" s="17">
        <v>0.17659003266864101</v>
      </c>
      <c r="AW1047" s="17">
        <v>8.9105308781237097E-2</v>
      </c>
      <c r="AX1047" s="17">
        <v>6.05315355970465E-2</v>
      </c>
      <c r="AY1047" s="17"/>
      <c r="AZ1047" s="17">
        <v>0.14307453247938101</v>
      </c>
      <c r="BA1047" s="17">
        <v>0.11488787271024301</v>
      </c>
      <c r="BB1047" s="17">
        <v>7.1166360182634905E-2</v>
      </c>
      <c r="BC1047" s="17">
        <v>0.117684554167761</v>
      </c>
      <c r="BD1047" s="17">
        <v>0.105726240243478</v>
      </c>
      <c r="BE1047" s="17"/>
      <c r="BF1047" s="17">
        <v>0.10227228207106601</v>
      </c>
      <c r="BG1047" s="17">
        <v>0.11921483772067901</v>
      </c>
      <c r="BH1047" s="17">
        <v>0.15809301442986901</v>
      </c>
      <c r="BI1047" s="17">
        <v>0.130240772726332</v>
      </c>
      <c r="BJ1047" s="17"/>
      <c r="BK1047" s="17">
        <v>8.1598943599539703E-2</v>
      </c>
      <c r="BL1047" s="17">
        <v>0.15123732793230599</v>
      </c>
      <c r="BM1047" s="17">
        <v>0.11115189491870101</v>
      </c>
      <c r="BN1047" s="17">
        <v>0.139584818533419</v>
      </c>
      <c r="BO1047" s="17">
        <v>0.100853011790041</v>
      </c>
      <c r="BP1047" s="17"/>
      <c r="BQ1047" s="17">
        <v>0.12703393332729301</v>
      </c>
      <c r="BR1047" s="17">
        <v>0.12396910435009401</v>
      </c>
      <c r="BS1047" s="17"/>
      <c r="BT1047" s="17">
        <v>0.14035025554929001</v>
      </c>
      <c r="BU1047" s="17">
        <v>0.12497993639869499</v>
      </c>
      <c r="BV1047" s="17">
        <v>9.0425001698099E-2</v>
      </c>
      <c r="BW1047" s="17">
        <v>0.109812625801829</v>
      </c>
      <c r="BX1047" s="17">
        <v>0.110371045418591</v>
      </c>
      <c r="BY1047" s="17">
        <v>0.128842387649235</v>
      </c>
    </row>
    <row r="1048" spans="2:77" x14ac:dyDescent="0.35">
      <c r="B1048" t="s">
        <v>468</v>
      </c>
      <c r="C1048" s="17">
        <v>0.111101340592235</v>
      </c>
      <c r="D1048" s="17">
        <v>0.123318799728157</v>
      </c>
      <c r="E1048" s="17">
        <v>9.9303772640078503E-2</v>
      </c>
      <c r="F1048" s="17"/>
      <c r="G1048" s="17">
        <v>0.103502985786836</v>
      </c>
      <c r="H1048" s="17">
        <v>0.14605376533699499</v>
      </c>
      <c r="I1048" s="17">
        <v>0.14667748712669301</v>
      </c>
      <c r="J1048" s="17">
        <v>9.1310181877066104E-2</v>
      </c>
      <c r="K1048" s="17">
        <v>0.106788799011565</v>
      </c>
      <c r="L1048" s="17">
        <v>7.9793517666803301E-2</v>
      </c>
      <c r="M1048" s="17"/>
      <c r="N1048" s="17">
        <v>0.13073924995584499</v>
      </c>
      <c r="O1048" s="17">
        <v>0.11458830298478299</v>
      </c>
      <c r="P1048" s="17">
        <v>0.12687805921892301</v>
      </c>
      <c r="Q1048" s="17">
        <v>7.6690909499541896E-2</v>
      </c>
      <c r="R1048" s="17"/>
      <c r="S1048" s="17">
        <v>0.146890629928592</v>
      </c>
      <c r="T1048" s="17">
        <v>9.6999307736932203E-2</v>
      </c>
      <c r="U1048" s="17">
        <v>6.6477976142578804E-2</v>
      </c>
      <c r="V1048" s="17">
        <v>8.1056420039202298E-2</v>
      </c>
      <c r="W1048" s="17">
        <v>8.5815854867864805E-2</v>
      </c>
      <c r="X1048" s="17">
        <v>0.114267125312742</v>
      </c>
      <c r="Y1048" s="17">
        <v>0.155449921834203</v>
      </c>
      <c r="Z1048" s="17">
        <v>5.8928745499346701E-2</v>
      </c>
      <c r="AA1048" s="17">
        <v>0.159355050728482</v>
      </c>
      <c r="AB1048" s="17">
        <v>0.106700467419062</v>
      </c>
      <c r="AC1048" s="17">
        <v>6.9507279619100498E-2</v>
      </c>
      <c r="AD1048" s="17">
        <v>9.7715458989158205E-2</v>
      </c>
      <c r="AE1048" s="17"/>
      <c r="AF1048" s="17">
        <v>9.9252678715024995E-2</v>
      </c>
      <c r="AG1048" s="17">
        <v>0.12758390812010401</v>
      </c>
      <c r="AH1048" s="17">
        <v>8.4911301032386602E-2</v>
      </c>
      <c r="AI1048" s="17"/>
      <c r="AJ1048" s="17">
        <v>7.6306787112435701E-2</v>
      </c>
      <c r="AK1048" s="17">
        <v>0.16646524954264499</v>
      </c>
      <c r="AL1048" s="17">
        <v>0.111651519339711</v>
      </c>
      <c r="AM1048" s="17">
        <v>0.13090220192406399</v>
      </c>
      <c r="AN1048" s="17">
        <v>5.1998621828642899E-2</v>
      </c>
      <c r="AO1048" s="17"/>
      <c r="AP1048" s="17">
        <v>9.7453343455573105E-2</v>
      </c>
      <c r="AQ1048" s="17">
        <v>0.14976643693594199</v>
      </c>
      <c r="AR1048" s="17">
        <v>8.4322885426790006E-2</v>
      </c>
      <c r="AS1048" s="17"/>
      <c r="AT1048" s="17">
        <v>7.9918248376520604E-2</v>
      </c>
      <c r="AU1048" s="17">
        <v>0.13512980694416901</v>
      </c>
      <c r="AV1048" s="17">
        <v>9.7982762950196603E-2</v>
      </c>
      <c r="AW1048" s="17">
        <v>0.18222522431118199</v>
      </c>
      <c r="AX1048" s="17">
        <v>6.9505368696102798E-2</v>
      </c>
      <c r="AY1048" s="17"/>
      <c r="AZ1048" s="17">
        <v>0.139702202066047</v>
      </c>
      <c r="BA1048" s="17">
        <v>8.9644287531804201E-2</v>
      </c>
      <c r="BB1048" s="17">
        <v>0.124436142183158</v>
      </c>
      <c r="BC1048" s="17">
        <v>8.3609868028810694E-2</v>
      </c>
      <c r="BD1048" s="17">
        <v>7.9415089190591898E-2</v>
      </c>
      <c r="BE1048" s="17"/>
      <c r="BF1048" s="17">
        <v>5.8606661836180997E-2</v>
      </c>
      <c r="BG1048" s="17">
        <v>0.136133340164134</v>
      </c>
      <c r="BH1048" s="17">
        <v>0.107098346040499</v>
      </c>
      <c r="BI1048" s="17">
        <v>0.123382056355254</v>
      </c>
      <c r="BJ1048" s="17"/>
      <c r="BK1048" s="17">
        <v>9.2459238488121306E-2</v>
      </c>
      <c r="BL1048" s="17">
        <v>0.152690670720698</v>
      </c>
      <c r="BM1048" s="17">
        <v>0.117564025901522</v>
      </c>
      <c r="BN1048" s="17">
        <v>9.4045024307718203E-2</v>
      </c>
      <c r="BO1048" s="17">
        <v>9.3880073589840796E-2</v>
      </c>
      <c r="BP1048" s="17"/>
      <c r="BQ1048" s="17">
        <v>0.11932656490930101</v>
      </c>
      <c r="BR1048" s="17">
        <v>0.100024913255301</v>
      </c>
      <c r="BS1048" s="17"/>
      <c r="BT1048" s="17">
        <v>8.8015283059396196E-2</v>
      </c>
      <c r="BU1048" s="17">
        <v>0.17026717246548401</v>
      </c>
      <c r="BV1048" s="17">
        <v>0.101308693480854</v>
      </c>
      <c r="BW1048" s="17">
        <v>7.9890611503527095E-2</v>
      </c>
      <c r="BX1048" s="17">
        <v>0.108955050414762</v>
      </c>
      <c r="BY1048" s="17">
        <v>0.102170642141757</v>
      </c>
    </row>
    <row r="1049" spans="2:77" x14ac:dyDescent="0.35">
      <c r="B1049" t="s">
        <v>469</v>
      </c>
      <c r="C1049" s="17">
        <v>6.8905178880719994E-2</v>
      </c>
      <c r="D1049" s="17">
        <v>7.2777514728391807E-2</v>
      </c>
      <c r="E1049" s="17">
        <v>6.5234689764120293E-2</v>
      </c>
      <c r="F1049" s="17"/>
      <c r="G1049" s="17">
        <v>7.0265921896432604E-2</v>
      </c>
      <c r="H1049" s="17">
        <v>7.3076221539870007E-2</v>
      </c>
      <c r="I1049" s="17">
        <v>4.8681892322909398E-2</v>
      </c>
      <c r="J1049" s="17">
        <v>7.6264113092847696E-2</v>
      </c>
      <c r="K1049" s="17">
        <v>6.5022487970936294E-2</v>
      </c>
      <c r="L1049" s="17">
        <v>7.7377898032525802E-2</v>
      </c>
      <c r="M1049" s="17"/>
      <c r="N1049" s="17">
        <v>7.4242394386278596E-2</v>
      </c>
      <c r="O1049" s="17">
        <v>7.0400419497741895E-2</v>
      </c>
      <c r="P1049" s="17">
        <v>7.5356107808909695E-2</v>
      </c>
      <c r="Q1049" s="17">
        <v>5.80520322202027E-2</v>
      </c>
      <c r="R1049" s="17"/>
      <c r="S1049" s="17">
        <v>9.1924981335104905E-2</v>
      </c>
      <c r="T1049" s="17">
        <v>0.106122422685407</v>
      </c>
      <c r="U1049" s="17">
        <v>3.1317485755416201E-2</v>
      </c>
      <c r="V1049" s="17">
        <v>4.3079791364836202E-2</v>
      </c>
      <c r="W1049" s="17">
        <v>1.36783733176751E-2</v>
      </c>
      <c r="X1049" s="17">
        <v>4.9699036247263399E-2</v>
      </c>
      <c r="Y1049" s="17">
        <v>6.6891779811518698E-2</v>
      </c>
      <c r="Z1049" s="17">
        <v>0.17093349415196199</v>
      </c>
      <c r="AA1049" s="17">
        <v>6.2600323368638605E-2</v>
      </c>
      <c r="AB1049" s="17">
        <v>7.5720167627177204E-2</v>
      </c>
      <c r="AC1049" s="17">
        <v>8.1182719349868301E-2</v>
      </c>
      <c r="AD1049" s="17">
        <v>3.3996043288262001E-2</v>
      </c>
      <c r="AE1049" s="17"/>
      <c r="AF1049" s="17">
        <v>5.4553311297638699E-2</v>
      </c>
      <c r="AG1049" s="17">
        <v>9.6112622559280103E-2</v>
      </c>
      <c r="AH1049" s="17">
        <v>4.24336838812946E-2</v>
      </c>
      <c r="AI1049" s="17"/>
      <c r="AJ1049" s="17">
        <v>5.1213622910442298E-2</v>
      </c>
      <c r="AK1049" s="17">
        <v>0.11826162601497001</v>
      </c>
      <c r="AL1049" s="17">
        <v>7.2444341600725298E-2</v>
      </c>
      <c r="AM1049" s="17">
        <v>0</v>
      </c>
      <c r="AN1049" s="17">
        <v>3.4339391813197902E-2</v>
      </c>
      <c r="AO1049" s="17"/>
      <c r="AP1049" s="17">
        <v>2.7889575105634501E-2</v>
      </c>
      <c r="AQ1049" s="17">
        <v>0.123422362649135</v>
      </c>
      <c r="AR1049" s="17">
        <v>8.0994721089454505E-2</v>
      </c>
      <c r="AS1049" s="17"/>
      <c r="AT1049" s="17">
        <v>7.5633210219871197E-2</v>
      </c>
      <c r="AU1049" s="17">
        <v>7.0235206794274196E-2</v>
      </c>
      <c r="AV1049" s="17">
        <v>5.7780923541642597E-2</v>
      </c>
      <c r="AW1049" s="17">
        <v>9.41187750353535E-2</v>
      </c>
      <c r="AX1049" s="17">
        <v>0</v>
      </c>
      <c r="AY1049" s="17"/>
      <c r="AZ1049" s="17">
        <v>7.0917863059124994E-2</v>
      </c>
      <c r="BA1049" s="17">
        <v>6.7299445336440999E-2</v>
      </c>
      <c r="BB1049" s="17">
        <v>4.0175493819389001E-2</v>
      </c>
      <c r="BC1049" s="17">
        <v>9.1112504396670194E-2</v>
      </c>
      <c r="BD1049" s="17">
        <v>3.4568859724324302E-2</v>
      </c>
      <c r="BE1049" s="17"/>
      <c r="BF1049" s="17">
        <v>6.6373193480021797E-2</v>
      </c>
      <c r="BG1049" s="17">
        <v>5.6779189543257502E-2</v>
      </c>
      <c r="BH1049" s="17">
        <v>7.7715334639023498E-2</v>
      </c>
      <c r="BI1049" s="17">
        <v>9.5252584499582807E-2</v>
      </c>
      <c r="BJ1049" s="17"/>
      <c r="BK1049" s="17">
        <v>0</v>
      </c>
      <c r="BL1049" s="17">
        <v>6.3708952855068807E-2</v>
      </c>
      <c r="BM1049" s="17">
        <v>6.2620561189174695E-2</v>
      </c>
      <c r="BN1049" s="17">
        <v>8.3687015382569105E-2</v>
      </c>
      <c r="BO1049" s="17">
        <v>6.7212227415759093E-2</v>
      </c>
      <c r="BP1049" s="17"/>
      <c r="BQ1049" s="17">
        <v>7.3538956357180399E-2</v>
      </c>
      <c r="BR1049" s="17">
        <v>6.2665142434900303E-2</v>
      </c>
      <c r="BS1049" s="17"/>
      <c r="BT1049" s="17">
        <v>8.3745188494516801E-2</v>
      </c>
      <c r="BU1049" s="17">
        <v>8.0484073805902695E-2</v>
      </c>
      <c r="BV1049" s="17">
        <v>6.2461659073936297E-2</v>
      </c>
      <c r="BW1049" s="17">
        <v>2.5812261041074099E-2</v>
      </c>
      <c r="BX1049" s="17">
        <v>5.66787594529327E-2</v>
      </c>
      <c r="BY1049" s="17">
        <v>3.3284982493903402E-2</v>
      </c>
    </row>
    <row r="1050" spans="2:77" x14ac:dyDescent="0.35">
      <c r="B1050" t="s">
        <v>470</v>
      </c>
      <c r="C1050" s="17">
        <v>9.6483600800158303E-2</v>
      </c>
      <c r="D1050" s="17">
        <v>0.119450269322083</v>
      </c>
      <c r="E1050" s="17">
        <v>7.4076920431662197E-2</v>
      </c>
      <c r="F1050" s="17"/>
      <c r="G1050" s="17">
        <v>6.3283385025977898E-2</v>
      </c>
      <c r="H1050" s="17">
        <v>0.122068382845471</v>
      </c>
      <c r="I1050" s="17">
        <v>0.103612088620055</v>
      </c>
      <c r="J1050" s="17">
        <v>7.9684319817652394E-2</v>
      </c>
      <c r="K1050" s="17">
        <v>0.116521757845545</v>
      </c>
      <c r="L1050" s="17">
        <v>9.2730210634595495E-2</v>
      </c>
      <c r="M1050" s="17"/>
      <c r="N1050" s="17">
        <v>8.8949265712041301E-2</v>
      </c>
      <c r="O1050" s="17">
        <v>0.117916020617714</v>
      </c>
      <c r="P1050" s="17">
        <v>8.8100237221399896E-2</v>
      </c>
      <c r="Q1050" s="17">
        <v>8.8119297400079302E-2</v>
      </c>
      <c r="R1050" s="17"/>
      <c r="S1050" s="17">
        <v>7.8681657952119399E-2</v>
      </c>
      <c r="T1050" s="17">
        <v>0.13108714536740601</v>
      </c>
      <c r="U1050" s="17">
        <v>8.0224481804658604E-2</v>
      </c>
      <c r="V1050" s="17">
        <v>7.2195390620055797E-2</v>
      </c>
      <c r="W1050" s="17">
        <v>8.4409776313351698E-2</v>
      </c>
      <c r="X1050" s="17">
        <v>9.8090633593088603E-2</v>
      </c>
      <c r="Y1050" s="17">
        <v>0.103504385728503</v>
      </c>
      <c r="Z1050" s="17">
        <v>4.7024839592237501E-2</v>
      </c>
      <c r="AA1050" s="17">
        <v>0.11001338131986101</v>
      </c>
      <c r="AB1050" s="17">
        <v>0.124761983883844</v>
      </c>
      <c r="AC1050" s="17">
        <v>4.8530498843799903E-2</v>
      </c>
      <c r="AD1050" s="17">
        <v>0.16785025982488599</v>
      </c>
      <c r="AE1050" s="17"/>
      <c r="AF1050" s="17">
        <v>9.0787087329662702E-2</v>
      </c>
      <c r="AG1050" s="17">
        <v>0.114084414384509</v>
      </c>
      <c r="AH1050" s="17">
        <v>7.88998212965831E-2</v>
      </c>
      <c r="AI1050" s="17"/>
      <c r="AJ1050" s="17">
        <v>6.8222361908580997E-2</v>
      </c>
      <c r="AK1050" s="17">
        <v>0.13820087482739901</v>
      </c>
      <c r="AL1050" s="17">
        <v>0.15746342005028499</v>
      </c>
      <c r="AM1050" s="17">
        <v>4.9701072542518397E-2</v>
      </c>
      <c r="AN1050" s="17">
        <v>6.8744658357314997E-2</v>
      </c>
      <c r="AO1050" s="17"/>
      <c r="AP1050" s="17">
        <v>3.3236314507730999E-2</v>
      </c>
      <c r="AQ1050" s="17">
        <v>0.168359996010781</v>
      </c>
      <c r="AR1050" s="17">
        <v>0.109659898038621</v>
      </c>
      <c r="AS1050" s="17"/>
      <c r="AT1050" s="17">
        <v>0.117118530180572</v>
      </c>
      <c r="AU1050" s="17">
        <v>7.3604656708693206E-2</v>
      </c>
      <c r="AV1050" s="17">
        <v>9.4815268910942094E-2</v>
      </c>
      <c r="AW1050" s="17">
        <v>6.8641067250309107E-2</v>
      </c>
      <c r="AX1050" s="17">
        <v>0.13883382798374999</v>
      </c>
      <c r="AY1050" s="17"/>
      <c r="AZ1050" s="17">
        <v>0.114855768044896</v>
      </c>
      <c r="BA1050" s="17">
        <v>6.0504306469195301E-2</v>
      </c>
      <c r="BB1050" s="17">
        <v>3.9841744525942101E-2</v>
      </c>
      <c r="BC1050" s="17">
        <v>0.102396993726951</v>
      </c>
      <c r="BD1050" s="17">
        <v>9.2442193242027001E-2</v>
      </c>
      <c r="BE1050" s="17"/>
      <c r="BF1050" s="17">
        <v>0.120163613077406</v>
      </c>
      <c r="BG1050" s="17">
        <v>8.5185508706657906E-2</v>
      </c>
      <c r="BH1050" s="17">
        <v>0.111520716861636</v>
      </c>
      <c r="BI1050" s="17">
        <v>0.102225178372796</v>
      </c>
      <c r="BJ1050" s="17"/>
      <c r="BK1050" s="17">
        <v>0.149358980969306</v>
      </c>
      <c r="BL1050" s="17">
        <v>9.5687213442185906E-2</v>
      </c>
      <c r="BM1050" s="17">
        <v>0.103636000819169</v>
      </c>
      <c r="BN1050" s="17">
        <v>7.9335202984697095E-2</v>
      </c>
      <c r="BO1050" s="17">
        <v>0.12760393562113601</v>
      </c>
      <c r="BP1050" s="17"/>
      <c r="BQ1050" s="17">
        <v>0.10073870909579399</v>
      </c>
      <c r="BR1050" s="17">
        <v>9.0753495938506998E-2</v>
      </c>
      <c r="BS1050" s="17"/>
      <c r="BT1050" s="17">
        <v>9.7561968392470902E-2</v>
      </c>
      <c r="BU1050" s="17">
        <v>9.7641127241584497E-2</v>
      </c>
      <c r="BV1050" s="17">
        <v>9.6796755577244098E-2</v>
      </c>
      <c r="BW1050" s="17">
        <v>0.13323849116213199</v>
      </c>
      <c r="BX1050" s="17">
        <v>7.2531512790679598E-2</v>
      </c>
      <c r="BY1050" s="17">
        <v>0.147086540174999</v>
      </c>
    </row>
    <row r="1051" spans="2:77" x14ac:dyDescent="0.35">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c r="BQ1051" s="17"/>
      <c r="BR1051" s="17"/>
      <c r="BS1051" s="17"/>
      <c r="BT1051" s="17"/>
      <c r="BU1051" s="17"/>
      <c r="BV1051" s="17"/>
      <c r="BW1051" s="17"/>
      <c r="BX1051" s="17"/>
      <c r="BY1051" s="17"/>
    </row>
    <row r="1052" spans="2:77" x14ac:dyDescent="0.35">
      <c r="B1052" s="6" t="s">
        <v>475</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row>
    <row r="1053" spans="2:77" x14ac:dyDescent="0.35">
      <c r="B1053" s="24" t="s">
        <v>472</v>
      </c>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c r="BI1053" s="17"/>
      <c r="BJ1053" s="17"/>
      <c r="BK1053" s="17"/>
      <c r="BL1053" s="17"/>
      <c r="BM1053" s="17"/>
      <c r="BN1053" s="17"/>
      <c r="BO1053" s="17"/>
      <c r="BP1053" s="17"/>
      <c r="BQ1053" s="17"/>
      <c r="BR1053" s="17"/>
      <c r="BS1053" s="17"/>
      <c r="BT1053" s="17"/>
      <c r="BU1053" s="17"/>
      <c r="BV1053" s="17"/>
      <c r="BW1053" s="17"/>
      <c r="BX1053" s="17"/>
      <c r="BY1053" s="17"/>
    </row>
    <row r="1054" spans="2:77" x14ac:dyDescent="0.35">
      <c r="B1054" t="s">
        <v>466</v>
      </c>
      <c r="C1054" s="17">
        <v>0.14063072210070399</v>
      </c>
      <c r="D1054" s="17">
        <v>0.13754102237865901</v>
      </c>
      <c r="E1054" s="17">
        <v>0.14395859446524001</v>
      </c>
      <c r="F1054" s="17"/>
      <c r="G1054" s="17">
        <v>7.4088724169176307E-2</v>
      </c>
      <c r="H1054" s="17">
        <v>0.108552861780736</v>
      </c>
      <c r="I1054" s="17">
        <v>0.11271296919952099</v>
      </c>
      <c r="J1054" s="17">
        <v>0.15953483345446001</v>
      </c>
      <c r="K1054" s="17">
        <v>0.214417466277497</v>
      </c>
      <c r="L1054" s="17">
        <v>0.167327353281254</v>
      </c>
      <c r="M1054" s="17"/>
      <c r="N1054" s="17">
        <v>0.12644065330718501</v>
      </c>
      <c r="O1054" s="17">
        <v>0.118174458370053</v>
      </c>
      <c r="P1054" s="17">
        <v>0.13653270749525501</v>
      </c>
      <c r="Q1054" s="17">
        <v>0.18144996571619501</v>
      </c>
      <c r="R1054" s="17"/>
      <c r="S1054" s="17">
        <v>0.100066619693176</v>
      </c>
      <c r="T1054" s="17">
        <v>0.122712847900713</v>
      </c>
      <c r="U1054" s="17">
        <v>0.131148090299334</v>
      </c>
      <c r="V1054" s="17">
        <v>0.16891132761452399</v>
      </c>
      <c r="W1054" s="17">
        <v>0.16437829164529499</v>
      </c>
      <c r="X1054" s="17">
        <v>0.158997224118298</v>
      </c>
      <c r="Y1054" s="17">
        <v>0.19512549348682501</v>
      </c>
      <c r="Z1054" s="17">
        <v>0.183843406546805</v>
      </c>
      <c r="AA1054" s="17">
        <v>0.165405422307002</v>
      </c>
      <c r="AB1054" s="17">
        <v>0.103471096114576</v>
      </c>
      <c r="AC1054" s="17">
        <v>8.2259147110488803E-2</v>
      </c>
      <c r="AD1054" s="17">
        <v>0.15656381182410001</v>
      </c>
      <c r="AE1054" s="17"/>
      <c r="AF1054" s="17">
        <v>0.22450954660962</v>
      </c>
      <c r="AG1054" s="17">
        <v>8.6742001045491401E-2</v>
      </c>
      <c r="AH1054" s="17">
        <v>0.10466314354483</v>
      </c>
      <c r="AI1054" s="17"/>
      <c r="AJ1054" s="17">
        <v>0.202138268889926</v>
      </c>
      <c r="AK1054" s="17">
        <v>5.4258353134158499E-2</v>
      </c>
      <c r="AL1054" s="17">
        <v>0.118735535588813</v>
      </c>
      <c r="AM1054" s="17">
        <v>0.37188378429833202</v>
      </c>
      <c r="AN1054" s="17">
        <v>0.15192025650634999</v>
      </c>
      <c r="AO1054" s="17"/>
      <c r="AP1054" s="17">
        <v>0.205046610404855</v>
      </c>
      <c r="AQ1054" s="17">
        <v>3.72748220608419E-2</v>
      </c>
      <c r="AR1054" s="17">
        <v>0.16092528391410399</v>
      </c>
      <c r="AS1054" s="17"/>
      <c r="AT1054" s="17">
        <v>0.14161058393946499</v>
      </c>
      <c r="AU1054" s="17">
        <v>0.18995634604911199</v>
      </c>
      <c r="AV1054" s="17">
        <v>0.112493544059933</v>
      </c>
      <c r="AW1054" s="17">
        <v>0.107368768478008</v>
      </c>
      <c r="AX1054" s="17">
        <v>5.1316360014940998E-2</v>
      </c>
      <c r="AY1054" s="17"/>
      <c r="AZ1054" s="17">
        <v>0.11959992741153699</v>
      </c>
      <c r="BA1054" s="17">
        <v>0.15522086726006801</v>
      </c>
      <c r="BB1054" s="17">
        <v>4.1567428977343099E-2</v>
      </c>
      <c r="BC1054" s="17">
        <v>0.17849439853777799</v>
      </c>
      <c r="BD1054" s="17">
        <v>0.16504875367243199</v>
      </c>
      <c r="BE1054" s="17"/>
      <c r="BF1054" s="17">
        <v>0.192998269544044</v>
      </c>
      <c r="BG1054" s="17">
        <v>0.130731878968293</v>
      </c>
      <c r="BH1054" s="17">
        <v>0.114312765701087</v>
      </c>
      <c r="BI1054" s="17">
        <v>0.12229993607020199</v>
      </c>
      <c r="BJ1054" s="17"/>
      <c r="BK1054" s="17">
        <v>0.23573298707969201</v>
      </c>
      <c r="BL1054" s="17">
        <v>0.109385136083391</v>
      </c>
      <c r="BM1054" s="17">
        <v>0.13217795988860001</v>
      </c>
      <c r="BN1054" s="17">
        <v>0.15558165747173899</v>
      </c>
      <c r="BO1054" s="17">
        <v>0.12036795738750999</v>
      </c>
      <c r="BP1054" s="17"/>
      <c r="BQ1054" s="17">
        <v>0.141187465723767</v>
      </c>
      <c r="BR1054" s="17">
        <v>0.13988098810580701</v>
      </c>
      <c r="BS1054" s="17"/>
      <c r="BT1054" s="17">
        <v>0.17803543800059499</v>
      </c>
      <c r="BU1054" s="17">
        <v>8.3064050293497504E-2</v>
      </c>
      <c r="BV1054" s="17">
        <v>0.137084476787875</v>
      </c>
      <c r="BW1054" s="17">
        <v>0.11247872879446399</v>
      </c>
      <c r="BX1054" s="17">
        <v>0.14553565974893101</v>
      </c>
      <c r="BY1054" s="17">
        <v>0.123877578303379</v>
      </c>
    </row>
    <row r="1055" spans="2:77" x14ac:dyDescent="0.35">
      <c r="B1055" t="s">
        <v>333</v>
      </c>
      <c r="C1055" s="17">
        <v>4.8864531346743803E-2</v>
      </c>
      <c r="D1055" s="17">
        <v>3.8856255305569902E-2</v>
      </c>
      <c r="E1055" s="17">
        <v>5.8814318700384498E-2</v>
      </c>
      <c r="F1055" s="17"/>
      <c r="G1055" s="17">
        <v>5.32306480516853E-2</v>
      </c>
      <c r="H1055" s="17">
        <v>4.6457553471608203E-2</v>
      </c>
      <c r="I1055" s="17">
        <v>6.1155974036843697E-2</v>
      </c>
      <c r="J1055" s="17">
        <v>3.0843720941686401E-2</v>
      </c>
      <c r="K1055" s="17">
        <v>4.3148899971153398E-2</v>
      </c>
      <c r="L1055" s="17">
        <v>5.58049272479915E-2</v>
      </c>
      <c r="M1055" s="17"/>
      <c r="N1055" s="17">
        <v>5.9310964196072798E-2</v>
      </c>
      <c r="O1055" s="17">
        <v>3.6924553656900498E-2</v>
      </c>
      <c r="P1055" s="17">
        <v>4.3811155125531E-2</v>
      </c>
      <c r="Q1055" s="17">
        <v>5.5850686116496698E-2</v>
      </c>
      <c r="R1055" s="17"/>
      <c r="S1055" s="17">
        <v>4.7911893083691502E-2</v>
      </c>
      <c r="T1055" s="17">
        <v>6.1107101658470997E-2</v>
      </c>
      <c r="U1055" s="17">
        <v>5.7331657062140801E-2</v>
      </c>
      <c r="V1055" s="17">
        <v>4.3999958741769603E-2</v>
      </c>
      <c r="W1055" s="17">
        <v>3.4200557924650599E-2</v>
      </c>
      <c r="X1055" s="17">
        <v>7.8980103299137502E-2</v>
      </c>
      <c r="Y1055" s="17">
        <v>2.0358472910127198E-2</v>
      </c>
      <c r="Z1055" s="17">
        <v>2.8531982166182499E-2</v>
      </c>
      <c r="AA1055" s="17">
        <v>4.8089716115056497E-2</v>
      </c>
      <c r="AB1055" s="17">
        <v>6.8609899113099101E-2</v>
      </c>
      <c r="AC1055" s="17">
        <v>1.8574379949361799E-2</v>
      </c>
      <c r="AD1055" s="17">
        <v>3.63413259245133E-2</v>
      </c>
      <c r="AE1055" s="17"/>
      <c r="AF1055" s="17">
        <v>6.4137894386911795E-2</v>
      </c>
      <c r="AG1055" s="17">
        <v>3.5402666602141301E-2</v>
      </c>
      <c r="AH1055" s="17">
        <v>5.5756607816215498E-2</v>
      </c>
      <c r="AI1055" s="17"/>
      <c r="AJ1055" s="17">
        <v>6.0199911982577702E-2</v>
      </c>
      <c r="AK1055" s="17">
        <v>3.7319520005806302E-2</v>
      </c>
      <c r="AL1055" s="17">
        <v>3.85429103170448E-2</v>
      </c>
      <c r="AM1055" s="17">
        <v>9.8696417656784802E-2</v>
      </c>
      <c r="AN1055" s="17">
        <v>3.9142095899056401E-2</v>
      </c>
      <c r="AO1055" s="17"/>
      <c r="AP1055" s="17">
        <v>6.9453873789837806E-2</v>
      </c>
      <c r="AQ1055" s="17">
        <v>2.9058211559400401E-2</v>
      </c>
      <c r="AR1055" s="17">
        <v>3.74260093288417E-2</v>
      </c>
      <c r="AS1055" s="17"/>
      <c r="AT1055" s="17">
        <v>3.6597065869707103E-2</v>
      </c>
      <c r="AU1055" s="17">
        <v>6.0499307054862797E-2</v>
      </c>
      <c r="AV1055" s="17">
        <v>2.4544140940479301E-2</v>
      </c>
      <c r="AW1055" s="17">
        <v>5.9488873393961299E-2</v>
      </c>
      <c r="AX1055" s="17">
        <v>0.15163878085279101</v>
      </c>
      <c r="AY1055" s="17"/>
      <c r="AZ1055" s="17">
        <v>4.2321446982238803E-2</v>
      </c>
      <c r="BA1055" s="17">
        <v>3.0453513126691902E-2</v>
      </c>
      <c r="BB1055" s="17">
        <v>6.8973657228135393E-2</v>
      </c>
      <c r="BC1055" s="17">
        <v>5.3013891965241998E-2</v>
      </c>
      <c r="BD1055" s="17">
        <v>8.6799237391708098E-2</v>
      </c>
      <c r="BE1055" s="17"/>
      <c r="BF1055" s="17">
        <v>6.0635607487879002E-2</v>
      </c>
      <c r="BG1055" s="17">
        <v>4.01754357720625E-2</v>
      </c>
      <c r="BH1055" s="17">
        <v>5.6041840255484802E-2</v>
      </c>
      <c r="BI1055" s="17">
        <v>4.22407446482779E-2</v>
      </c>
      <c r="BJ1055" s="17"/>
      <c r="BK1055" s="17">
        <v>5.5106676372591298E-2</v>
      </c>
      <c r="BL1055" s="17">
        <v>7.6713528632275998E-2</v>
      </c>
      <c r="BM1055" s="17">
        <v>4.6309738668877901E-2</v>
      </c>
      <c r="BN1055" s="17">
        <v>3.7160095561338098E-2</v>
      </c>
      <c r="BO1055" s="17">
        <v>6.9724824927017995E-2</v>
      </c>
      <c r="BP1055" s="17"/>
      <c r="BQ1055" s="17">
        <v>5.4855244262803499E-2</v>
      </c>
      <c r="BR1055" s="17">
        <v>4.0797189502523097E-2</v>
      </c>
      <c r="BS1055" s="17"/>
      <c r="BT1055" s="17">
        <v>4.2753856570946297E-2</v>
      </c>
      <c r="BU1055" s="17">
        <v>6.7381505838227607E-2</v>
      </c>
      <c r="BV1055" s="17">
        <v>6.9284091324428296E-2</v>
      </c>
      <c r="BW1055" s="17">
        <v>5.4439050793236299E-2</v>
      </c>
      <c r="BX1055" s="17">
        <v>3.7937055125443798E-2</v>
      </c>
      <c r="BY1055" s="17">
        <v>0</v>
      </c>
    </row>
    <row r="1056" spans="2:77" x14ac:dyDescent="0.35">
      <c r="B1056" t="s">
        <v>98</v>
      </c>
      <c r="C1056" s="17">
        <v>5.5644486114586E-2</v>
      </c>
      <c r="D1056" s="17">
        <v>5.7138018559668102E-2</v>
      </c>
      <c r="E1056" s="17">
        <v>5.4288130617822498E-2</v>
      </c>
      <c r="F1056" s="17"/>
      <c r="G1056" s="17">
        <v>4.4456947158963797E-2</v>
      </c>
      <c r="H1056" s="17">
        <v>1.52051689998763E-2</v>
      </c>
      <c r="I1056" s="17">
        <v>2.97787396032148E-2</v>
      </c>
      <c r="J1056" s="17">
        <v>8.2957220940633403E-2</v>
      </c>
      <c r="K1056" s="17">
        <v>7.6827311940554796E-2</v>
      </c>
      <c r="L1056" s="17">
        <v>7.9001001588751799E-2</v>
      </c>
      <c r="M1056" s="17"/>
      <c r="N1056" s="17">
        <v>8.2041382165771795E-2</v>
      </c>
      <c r="O1056" s="17">
        <v>3.6066997531174698E-2</v>
      </c>
      <c r="P1056" s="17">
        <v>5.2358633245619797E-2</v>
      </c>
      <c r="Q1056" s="17">
        <v>5.2848423671971297E-2</v>
      </c>
      <c r="R1056" s="17"/>
      <c r="S1056" s="17">
        <v>3.8058263126465999E-2</v>
      </c>
      <c r="T1056" s="17">
        <v>8.2613839291202307E-2</v>
      </c>
      <c r="U1056" s="17">
        <v>5.1700883581919897E-2</v>
      </c>
      <c r="V1056" s="17">
        <v>5.2492201905887298E-2</v>
      </c>
      <c r="W1056" s="17">
        <v>8.2202449173769301E-2</v>
      </c>
      <c r="X1056" s="17">
        <v>6.3911534036566506E-2</v>
      </c>
      <c r="Y1056" s="17">
        <v>4.8696124381513398E-2</v>
      </c>
      <c r="Z1056" s="17">
        <v>6.0012498234640298E-2</v>
      </c>
      <c r="AA1056" s="17">
        <v>3.7284774624360202E-2</v>
      </c>
      <c r="AB1056" s="17">
        <v>4.5869954375993803E-2</v>
      </c>
      <c r="AC1056" s="17">
        <v>9.9509992462105096E-2</v>
      </c>
      <c r="AD1056" s="17">
        <v>0</v>
      </c>
      <c r="AE1056" s="17"/>
      <c r="AF1056" s="17">
        <v>6.9803051907594504E-2</v>
      </c>
      <c r="AG1056" s="17">
        <v>4.4313659377023501E-2</v>
      </c>
      <c r="AH1056" s="17">
        <v>5.0265682263501199E-2</v>
      </c>
      <c r="AI1056" s="17"/>
      <c r="AJ1056" s="17">
        <v>8.9440772122180698E-2</v>
      </c>
      <c r="AK1056" s="17">
        <v>2.43677499259045E-2</v>
      </c>
      <c r="AL1056" s="17">
        <v>4.0791553297711003E-2</v>
      </c>
      <c r="AM1056" s="17">
        <v>3.9299590797015498E-2</v>
      </c>
      <c r="AN1056" s="17">
        <v>6.6495504308554707E-2</v>
      </c>
      <c r="AO1056" s="17"/>
      <c r="AP1056" s="17">
        <v>9.83383384560612E-2</v>
      </c>
      <c r="AQ1056" s="17">
        <v>2.4506862427575798E-2</v>
      </c>
      <c r="AR1056" s="17">
        <v>4.4354239452728497E-2</v>
      </c>
      <c r="AS1056" s="17"/>
      <c r="AT1056" s="17">
        <v>5.0202782952513798E-2</v>
      </c>
      <c r="AU1056" s="17">
        <v>6.3337048837037502E-2</v>
      </c>
      <c r="AV1056" s="17">
        <v>3.8820593213552197E-2</v>
      </c>
      <c r="AW1056" s="17">
        <v>6.5006196926804094E-2</v>
      </c>
      <c r="AX1056" s="17">
        <v>0.13763354942523501</v>
      </c>
      <c r="AY1056" s="17"/>
      <c r="AZ1056" s="17">
        <v>4.0025835824106501E-2</v>
      </c>
      <c r="BA1056" s="17">
        <v>6.9402620614349306E-2</v>
      </c>
      <c r="BB1056" s="17">
        <v>6.9394729314473297E-2</v>
      </c>
      <c r="BC1056" s="17">
        <v>7.8011182893858E-2</v>
      </c>
      <c r="BD1056" s="17">
        <v>4.9230697050193298E-2</v>
      </c>
      <c r="BE1056" s="17"/>
      <c r="BF1056" s="17">
        <v>6.1781665512427697E-2</v>
      </c>
      <c r="BG1056" s="17">
        <v>5.6038222929083198E-2</v>
      </c>
      <c r="BH1056" s="17">
        <v>6.2655008934442105E-2</v>
      </c>
      <c r="BI1056" s="17">
        <v>5.2251976055462897E-2</v>
      </c>
      <c r="BJ1056" s="17"/>
      <c r="BK1056" s="17">
        <v>0</v>
      </c>
      <c r="BL1056" s="17">
        <v>4.9324615758062101E-2</v>
      </c>
      <c r="BM1056" s="17">
        <v>4.9522527171492602E-2</v>
      </c>
      <c r="BN1056" s="17">
        <v>6.7920699536295495E-2</v>
      </c>
      <c r="BO1056" s="17">
        <v>6.2931508227004093E-2</v>
      </c>
      <c r="BP1056" s="17"/>
      <c r="BQ1056" s="17">
        <v>5.0319439572946698E-2</v>
      </c>
      <c r="BR1056" s="17">
        <v>6.2815414080876403E-2</v>
      </c>
      <c r="BS1056" s="17"/>
      <c r="BT1056" s="17">
        <v>7.4572199455221796E-2</v>
      </c>
      <c r="BU1056" s="17">
        <v>3.2260165462650897E-2</v>
      </c>
      <c r="BV1056" s="17">
        <v>2.3777875434386302E-2</v>
      </c>
      <c r="BW1056" s="17">
        <v>7.8096982354198693E-2</v>
      </c>
      <c r="BX1056" s="17">
        <v>5.7584400041712301E-2</v>
      </c>
      <c r="BY1056" s="17">
        <v>3.0075599131387801E-2</v>
      </c>
    </row>
    <row r="1057" spans="2:77" x14ac:dyDescent="0.35">
      <c r="B1057" t="s">
        <v>99</v>
      </c>
      <c r="C1057" s="17">
        <v>7.3978415940774603E-2</v>
      </c>
      <c r="D1057" s="17">
        <v>9.1598256449500398E-2</v>
      </c>
      <c r="E1057" s="17">
        <v>5.6788105980166301E-2</v>
      </c>
      <c r="F1057" s="17"/>
      <c r="G1057" s="17">
        <v>7.0557488535516993E-2</v>
      </c>
      <c r="H1057" s="17">
        <v>7.5769696042460505E-2</v>
      </c>
      <c r="I1057" s="17">
        <v>9.4166259718706305E-2</v>
      </c>
      <c r="J1057" s="17">
        <v>8.7100240737200102E-2</v>
      </c>
      <c r="K1057" s="17">
        <v>5.8697692090730301E-2</v>
      </c>
      <c r="L1057" s="17">
        <v>5.8749041967693601E-2</v>
      </c>
      <c r="M1057" s="17"/>
      <c r="N1057" s="17">
        <v>6.0421465602934397E-2</v>
      </c>
      <c r="O1057" s="17">
        <v>5.9532734365644997E-2</v>
      </c>
      <c r="P1057" s="17">
        <v>8.3404169042355203E-2</v>
      </c>
      <c r="Q1057" s="17">
        <v>8.7800223099226304E-2</v>
      </c>
      <c r="R1057" s="17"/>
      <c r="S1057" s="17">
        <v>5.1678265385464099E-2</v>
      </c>
      <c r="T1057" s="17">
        <v>6.6254221222130802E-2</v>
      </c>
      <c r="U1057" s="17">
        <v>0.151407514343603</v>
      </c>
      <c r="V1057" s="17">
        <v>7.9337964596279897E-2</v>
      </c>
      <c r="W1057" s="17">
        <v>3.6783066287408801E-2</v>
      </c>
      <c r="X1057" s="17">
        <v>9.8865918030098393E-2</v>
      </c>
      <c r="Y1057" s="17">
        <v>0.11027740581182401</v>
      </c>
      <c r="Z1057" s="17">
        <v>0.13875906587870501</v>
      </c>
      <c r="AA1057" s="17">
        <v>5.2256709020357901E-2</v>
      </c>
      <c r="AB1057" s="17">
        <v>6.6099716724519794E-2</v>
      </c>
      <c r="AC1057" s="17">
        <v>3.5485607826753002E-2</v>
      </c>
      <c r="AD1057" s="17">
        <v>2.7693551995436001E-2</v>
      </c>
      <c r="AE1057" s="17"/>
      <c r="AF1057" s="17">
        <v>7.6577298423032999E-2</v>
      </c>
      <c r="AG1057" s="17">
        <v>6.9877196815421094E-2</v>
      </c>
      <c r="AH1057" s="17">
        <v>8.9761763652828702E-2</v>
      </c>
      <c r="AI1057" s="17"/>
      <c r="AJ1057" s="17">
        <v>9.7430199378687493E-2</v>
      </c>
      <c r="AK1057" s="17">
        <v>3.4009055097325699E-2</v>
      </c>
      <c r="AL1057" s="17">
        <v>6.6118201491704304E-2</v>
      </c>
      <c r="AM1057" s="17">
        <v>0.141787377850322</v>
      </c>
      <c r="AN1057" s="17">
        <v>0.10260607722582001</v>
      </c>
      <c r="AO1057" s="17"/>
      <c r="AP1057" s="17">
        <v>7.9085404709381205E-2</v>
      </c>
      <c r="AQ1057" s="17">
        <v>3.7612628624704998E-2</v>
      </c>
      <c r="AR1057" s="17">
        <v>9.9840288679475697E-2</v>
      </c>
      <c r="AS1057" s="17"/>
      <c r="AT1057" s="17">
        <v>9.0924357390474594E-2</v>
      </c>
      <c r="AU1057" s="17">
        <v>7.7385286127699807E-2</v>
      </c>
      <c r="AV1057" s="17">
        <v>7.9170377892413504E-2</v>
      </c>
      <c r="AW1057" s="17">
        <v>3.68148030410742E-2</v>
      </c>
      <c r="AX1057" s="17">
        <v>0</v>
      </c>
      <c r="AY1057" s="17"/>
      <c r="AZ1057" s="17">
        <v>6.3472356022913207E-2</v>
      </c>
      <c r="BA1057" s="17">
        <v>7.6854689375804003E-2</v>
      </c>
      <c r="BB1057" s="17">
        <v>0.125722806607832</v>
      </c>
      <c r="BC1057" s="17">
        <v>6.44603549428448E-2</v>
      </c>
      <c r="BD1057" s="17">
        <v>0.108630284687288</v>
      </c>
      <c r="BE1057" s="17"/>
      <c r="BF1057" s="17">
        <v>6.6713321002682693E-2</v>
      </c>
      <c r="BG1057" s="17">
        <v>8.0610458231597196E-2</v>
      </c>
      <c r="BH1057" s="17">
        <v>7.7041475656501907E-2</v>
      </c>
      <c r="BI1057" s="17">
        <v>6.7451811439540904E-2</v>
      </c>
      <c r="BJ1057" s="17"/>
      <c r="BK1057" s="17">
        <v>0.105163686373497</v>
      </c>
      <c r="BL1057" s="17">
        <v>6.6880759965584305E-2</v>
      </c>
      <c r="BM1057" s="17">
        <v>7.0951376220861298E-2</v>
      </c>
      <c r="BN1057" s="17">
        <v>7.5797869844395502E-2</v>
      </c>
      <c r="BO1057" s="17">
        <v>8.0011506607651398E-2</v>
      </c>
      <c r="BP1057" s="17"/>
      <c r="BQ1057" s="17">
        <v>7.6297795925469702E-2</v>
      </c>
      <c r="BR1057" s="17">
        <v>7.0855042902313994E-2</v>
      </c>
      <c r="BS1057" s="17"/>
      <c r="BT1057" s="17">
        <v>7.4879887824315303E-2</v>
      </c>
      <c r="BU1057" s="17">
        <v>4.96000199663389E-2</v>
      </c>
      <c r="BV1057" s="17">
        <v>8.9799811521614606E-2</v>
      </c>
      <c r="BW1057" s="17">
        <v>4.6966323389178097E-2</v>
      </c>
      <c r="BX1057" s="17">
        <v>0.101830441703323</v>
      </c>
      <c r="BY1057" s="17">
        <v>0.126422027775908</v>
      </c>
    </row>
    <row r="1058" spans="2:77" x14ac:dyDescent="0.35">
      <c r="B1058" t="s">
        <v>341</v>
      </c>
      <c r="C1058" s="17">
        <v>9.0379027766762501E-2</v>
      </c>
      <c r="D1058" s="17">
        <v>7.6612119668328205E-2</v>
      </c>
      <c r="E1058" s="17">
        <v>0.10411275616502701</v>
      </c>
      <c r="F1058" s="17"/>
      <c r="G1058" s="17">
        <v>0.123817671613894</v>
      </c>
      <c r="H1058" s="17">
        <v>7.0079999969934595E-2</v>
      </c>
      <c r="I1058" s="17">
        <v>0.103851174907109</v>
      </c>
      <c r="J1058" s="17">
        <v>6.8458696126530494E-2</v>
      </c>
      <c r="K1058" s="17">
        <v>9.3412033296265004E-2</v>
      </c>
      <c r="L1058" s="17">
        <v>8.9101057078104604E-2</v>
      </c>
      <c r="M1058" s="17"/>
      <c r="N1058" s="17">
        <v>8.4486889535514698E-2</v>
      </c>
      <c r="O1058" s="17">
        <v>0.115276426727492</v>
      </c>
      <c r="P1058" s="17">
        <v>7.5832914999268197E-2</v>
      </c>
      <c r="Q1058" s="17">
        <v>7.7581971269393604E-2</v>
      </c>
      <c r="R1058" s="17"/>
      <c r="S1058" s="17">
        <v>8.3898667523546397E-2</v>
      </c>
      <c r="T1058" s="17">
        <v>0.129518427030785</v>
      </c>
      <c r="U1058" s="17">
        <v>4.2935729161160598E-2</v>
      </c>
      <c r="V1058" s="17">
        <v>0.10018511955041499</v>
      </c>
      <c r="W1058" s="17">
        <v>0.154481114597838</v>
      </c>
      <c r="X1058" s="17">
        <v>7.2573719384332006E-2</v>
      </c>
      <c r="Y1058" s="17">
        <v>9.2207326347733695E-2</v>
      </c>
      <c r="Z1058" s="17">
        <v>8.6621703577339199E-2</v>
      </c>
      <c r="AA1058" s="17">
        <v>6.7285555255062801E-2</v>
      </c>
      <c r="AB1058" s="17">
        <v>8.6361875270205599E-2</v>
      </c>
      <c r="AC1058" s="17">
        <v>6.1140531776302097E-2</v>
      </c>
      <c r="AD1058" s="17">
        <v>9.8241213152844703E-2</v>
      </c>
      <c r="AE1058" s="17"/>
      <c r="AF1058" s="17">
        <v>7.0873105423414198E-2</v>
      </c>
      <c r="AG1058" s="17">
        <v>9.36704972745213E-2</v>
      </c>
      <c r="AH1058" s="17">
        <v>0.115864578545485</v>
      </c>
      <c r="AI1058" s="17"/>
      <c r="AJ1058" s="17">
        <v>8.4462897524986702E-2</v>
      </c>
      <c r="AK1058" s="17">
        <v>7.7009704291590694E-2</v>
      </c>
      <c r="AL1058" s="17">
        <v>0.11945868676706201</v>
      </c>
      <c r="AM1058" s="17">
        <v>8.0690093094079804E-2</v>
      </c>
      <c r="AN1058" s="17">
        <v>9.1786026922315994E-2</v>
      </c>
      <c r="AO1058" s="17"/>
      <c r="AP1058" s="17">
        <v>0.113849188289132</v>
      </c>
      <c r="AQ1058" s="17">
        <v>6.3661970146130495E-2</v>
      </c>
      <c r="AR1058" s="17">
        <v>9.0007809855563906E-2</v>
      </c>
      <c r="AS1058" s="17"/>
      <c r="AT1058" s="17">
        <v>7.9790825885544203E-2</v>
      </c>
      <c r="AU1058" s="17">
        <v>0.10584787861794499</v>
      </c>
      <c r="AV1058" s="17">
        <v>9.3267038632911303E-2</v>
      </c>
      <c r="AW1058" s="17">
        <v>9.9509495529230496E-2</v>
      </c>
      <c r="AX1058" s="17">
        <v>0.12947819919286399</v>
      </c>
      <c r="AY1058" s="17"/>
      <c r="AZ1058" s="17">
        <v>8.9927604595933797E-2</v>
      </c>
      <c r="BA1058" s="17">
        <v>8.9503644522414605E-2</v>
      </c>
      <c r="BB1058" s="17">
        <v>0.14319076484927301</v>
      </c>
      <c r="BC1058" s="17">
        <v>8.3607203782775003E-2</v>
      </c>
      <c r="BD1058" s="17">
        <v>8.5844996151014499E-2</v>
      </c>
      <c r="BE1058" s="17"/>
      <c r="BF1058" s="17">
        <v>7.8963823992639501E-2</v>
      </c>
      <c r="BG1058" s="17">
        <v>8.2225472132379102E-2</v>
      </c>
      <c r="BH1058" s="17">
        <v>9.6230921559830193E-2</v>
      </c>
      <c r="BI1058" s="17">
        <v>0.114890625192723</v>
      </c>
      <c r="BJ1058" s="17"/>
      <c r="BK1058" s="17">
        <v>0.157353375071489</v>
      </c>
      <c r="BL1058" s="17">
        <v>9.9931820891437498E-2</v>
      </c>
      <c r="BM1058" s="17">
        <v>7.9143376219997105E-2</v>
      </c>
      <c r="BN1058" s="17">
        <v>0.100886194843365</v>
      </c>
      <c r="BO1058" s="17">
        <v>4.1085258949665103E-2</v>
      </c>
      <c r="BP1058" s="17"/>
      <c r="BQ1058" s="17">
        <v>8.7361362282031799E-2</v>
      </c>
      <c r="BR1058" s="17">
        <v>9.4442740947136603E-2</v>
      </c>
      <c r="BS1058" s="17"/>
      <c r="BT1058" s="17">
        <v>8.3078670742268906E-2</v>
      </c>
      <c r="BU1058" s="17">
        <v>0.12764289068755899</v>
      </c>
      <c r="BV1058" s="17">
        <v>0.113189364217559</v>
      </c>
      <c r="BW1058" s="17">
        <v>5.0899640172382903E-2</v>
      </c>
      <c r="BX1058" s="17">
        <v>7.1223276115673098E-2</v>
      </c>
      <c r="BY1058" s="17">
        <v>4.9424628588981001E-2</v>
      </c>
    </row>
    <row r="1059" spans="2:77" x14ac:dyDescent="0.35">
      <c r="B1059" t="s">
        <v>101</v>
      </c>
      <c r="C1059" s="17">
        <v>0.19754509639302101</v>
      </c>
      <c r="D1059" s="17">
        <v>0.185994974786336</v>
      </c>
      <c r="E1059" s="17">
        <v>0.20727487615495899</v>
      </c>
      <c r="F1059" s="17"/>
      <c r="G1059" s="17">
        <v>0.219101320401314</v>
      </c>
      <c r="H1059" s="17">
        <v>0.22310894195505501</v>
      </c>
      <c r="I1059" s="17">
        <v>0.169896031280478</v>
      </c>
      <c r="J1059" s="17">
        <v>0.165701817592324</v>
      </c>
      <c r="K1059" s="17">
        <v>0.19343938679045999</v>
      </c>
      <c r="L1059" s="17">
        <v>0.213029905484868</v>
      </c>
      <c r="M1059" s="17"/>
      <c r="N1059" s="17">
        <v>0.173364491502771</v>
      </c>
      <c r="O1059" s="17">
        <v>0.19853043396829301</v>
      </c>
      <c r="P1059" s="17">
        <v>0.176726034753939</v>
      </c>
      <c r="Q1059" s="17">
        <v>0.24335873957975401</v>
      </c>
      <c r="R1059" s="17"/>
      <c r="S1059" s="17">
        <v>0.17050127408549101</v>
      </c>
      <c r="T1059" s="17">
        <v>0.20602018072767</v>
      </c>
      <c r="U1059" s="17">
        <v>0.28555055726155798</v>
      </c>
      <c r="V1059" s="17">
        <v>0.25408161529966999</v>
      </c>
      <c r="W1059" s="17">
        <v>0.195962895036043</v>
      </c>
      <c r="X1059" s="17">
        <v>0.16781825536151301</v>
      </c>
      <c r="Y1059" s="17">
        <v>0.194482816681848</v>
      </c>
      <c r="Z1059" s="17">
        <v>0.211528953964951</v>
      </c>
      <c r="AA1059" s="17">
        <v>0.13406127207584601</v>
      </c>
      <c r="AB1059" s="17">
        <v>0.15913813102765501</v>
      </c>
      <c r="AC1059" s="17">
        <v>0.2643626152145</v>
      </c>
      <c r="AD1059" s="17">
        <v>0.243656143730694</v>
      </c>
      <c r="AE1059" s="17"/>
      <c r="AF1059" s="17">
        <v>0.19148046220061299</v>
      </c>
      <c r="AG1059" s="17">
        <v>0.193944464381443</v>
      </c>
      <c r="AH1059" s="17">
        <v>0.221629034283674</v>
      </c>
      <c r="AI1059" s="17"/>
      <c r="AJ1059" s="17">
        <v>0.198117649101825</v>
      </c>
      <c r="AK1059" s="17">
        <v>0.17283739452844399</v>
      </c>
      <c r="AL1059" s="17">
        <v>0.14632131995434799</v>
      </c>
      <c r="AM1059" s="17">
        <v>7.9764990425217702E-2</v>
      </c>
      <c r="AN1059" s="17">
        <v>0.25740901807019101</v>
      </c>
      <c r="AO1059" s="17"/>
      <c r="AP1059" s="17">
        <v>0.19068172627403099</v>
      </c>
      <c r="AQ1059" s="17">
        <v>0.16648184641658001</v>
      </c>
      <c r="AR1059" s="17">
        <v>0.18619515816877599</v>
      </c>
      <c r="AS1059" s="17"/>
      <c r="AT1059" s="17">
        <v>0.252176597475675</v>
      </c>
      <c r="AU1059" s="17">
        <v>0.20290026056774901</v>
      </c>
      <c r="AV1059" s="17">
        <v>0.16041419997403</v>
      </c>
      <c r="AW1059" s="17">
        <v>0.18242622245652301</v>
      </c>
      <c r="AX1059" s="17">
        <v>6.0634884597770597E-2</v>
      </c>
      <c r="AY1059" s="17"/>
      <c r="AZ1059" s="17">
        <v>0.16833118866187</v>
      </c>
      <c r="BA1059" s="17">
        <v>0.21247863851719001</v>
      </c>
      <c r="BB1059" s="17">
        <v>0.228745439160213</v>
      </c>
      <c r="BC1059" s="17">
        <v>0.21656902858653901</v>
      </c>
      <c r="BD1059" s="17">
        <v>0.23524230829732301</v>
      </c>
      <c r="BE1059" s="17"/>
      <c r="BF1059" s="17">
        <v>0.19937366619677999</v>
      </c>
      <c r="BG1059" s="17">
        <v>0.22435631316354199</v>
      </c>
      <c r="BH1059" s="17">
        <v>0.17258757843348299</v>
      </c>
      <c r="BI1059" s="17">
        <v>0.15689029861220399</v>
      </c>
      <c r="BJ1059" s="17"/>
      <c r="BK1059" s="17">
        <v>0.137655987912123</v>
      </c>
      <c r="BL1059" s="17">
        <v>0.15639537445121901</v>
      </c>
      <c r="BM1059" s="17">
        <v>0.23592151874599701</v>
      </c>
      <c r="BN1059" s="17">
        <v>0.17698610438430801</v>
      </c>
      <c r="BO1059" s="17">
        <v>0.20786638930573201</v>
      </c>
      <c r="BP1059" s="17"/>
      <c r="BQ1059" s="17">
        <v>0.202020700341282</v>
      </c>
      <c r="BR1059" s="17">
        <v>0.191518062963799</v>
      </c>
      <c r="BS1059" s="17"/>
      <c r="BT1059" s="17">
        <v>0.20068633545103701</v>
      </c>
      <c r="BU1059" s="17">
        <v>0.205363241137137</v>
      </c>
      <c r="BV1059" s="17">
        <v>0.163055329808663</v>
      </c>
      <c r="BW1059" s="17">
        <v>0.17443300221831401</v>
      </c>
      <c r="BX1059" s="17">
        <v>0.20894959119631501</v>
      </c>
      <c r="BY1059" s="17">
        <v>0.200749205751384</v>
      </c>
    </row>
    <row r="1060" spans="2:77" x14ac:dyDescent="0.35">
      <c r="B1060" t="s">
        <v>102</v>
      </c>
      <c r="C1060" s="17">
        <v>9.7440933208148395E-2</v>
      </c>
      <c r="D1060" s="17">
        <v>8.23354601818896E-2</v>
      </c>
      <c r="E1060" s="17">
        <v>0.11250647842235501</v>
      </c>
      <c r="F1060" s="17"/>
      <c r="G1060" s="17">
        <v>0.131333739795197</v>
      </c>
      <c r="H1060" s="17">
        <v>0.115980438271385</v>
      </c>
      <c r="I1060" s="17">
        <v>0.133639082375862</v>
      </c>
      <c r="J1060" s="17">
        <v>7.4887022517335394E-2</v>
      </c>
      <c r="K1060" s="17">
        <v>5.85487270322404E-2</v>
      </c>
      <c r="L1060" s="17">
        <v>7.5874448406433703E-2</v>
      </c>
      <c r="M1060" s="17"/>
      <c r="N1060" s="17">
        <v>0.111550091038114</v>
      </c>
      <c r="O1060" s="17">
        <v>0.101628058481592</v>
      </c>
      <c r="P1060" s="17">
        <v>0.10612249587476701</v>
      </c>
      <c r="Q1060" s="17">
        <v>7.3640091994390602E-2</v>
      </c>
      <c r="R1060" s="17"/>
      <c r="S1060" s="17">
        <v>0.14128599974037401</v>
      </c>
      <c r="T1060" s="17">
        <v>8.2554375066896002E-2</v>
      </c>
      <c r="U1060" s="17">
        <v>8.0011073192696902E-2</v>
      </c>
      <c r="V1060" s="17">
        <v>5.0471275070660099E-2</v>
      </c>
      <c r="W1060" s="17">
        <v>0.101412279487055</v>
      </c>
      <c r="X1060" s="17">
        <v>7.5962271541699794E-2</v>
      </c>
      <c r="Y1060" s="17">
        <v>7.6616628401065395E-2</v>
      </c>
      <c r="Z1060" s="17">
        <v>6.0925734206584502E-2</v>
      </c>
      <c r="AA1060" s="17">
        <v>8.2007677827523703E-2</v>
      </c>
      <c r="AB1060" s="17">
        <v>0.13388553263184</v>
      </c>
      <c r="AC1060" s="17">
        <v>0.140300916733817</v>
      </c>
      <c r="AD1060" s="17">
        <v>0.13828053402067</v>
      </c>
      <c r="AE1060" s="17"/>
      <c r="AF1060" s="17">
        <v>5.8060673310517799E-2</v>
      </c>
      <c r="AG1060" s="17">
        <v>9.61882854567324E-2</v>
      </c>
      <c r="AH1060" s="17">
        <v>0.17525233375706001</v>
      </c>
      <c r="AI1060" s="17"/>
      <c r="AJ1060" s="17">
        <v>5.56080557382913E-2</v>
      </c>
      <c r="AK1060" s="17">
        <v>0.124971121917135</v>
      </c>
      <c r="AL1060" s="17">
        <v>0.15148111096095701</v>
      </c>
      <c r="AM1060" s="17">
        <v>4.0526115307660197E-2</v>
      </c>
      <c r="AN1060" s="17">
        <v>0.11607004375911099</v>
      </c>
      <c r="AO1060" s="17"/>
      <c r="AP1060" s="17">
        <v>5.9086131815720602E-2</v>
      </c>
      <c r="AQ1060" s="17">
        <v>0.125126516513175</v>
      </c>
      <c r="AR1060" s="17">
        <v>0.10449338388066499</v>
      </c>
      <c r="AS1060" s="17"/>
      <c r="AT1060" s="17">
        <v>7.7249406912815802E-2</v>
      </c>
      <c r="AU1060" s="17">
        <v>9.1408535902521501E-2</v>
      </c>
      <c r="AV1060" s="17">
        <v>0.12272480031617</v>
      </c>
      <c r="AW1060" s="17">
        <v>0.116328219445442</v>
      </c>
      <c r="AX1060" s="17">
        <v>0.13027942900876699</v>
      </c>
      <c r="AY1060" s="17"/>
      <c r="AZ1060" s="17">
        <v>0.1033191839753</v>
      </c>
      <c r="BA1060" s="17">
        <v>0.12382195857077</v>
      </c>
      <c r="BB1060" s="17">
        <v>9.4250919162957303E-2</v>
      </c>
      <c r="BC1060" s="17">
        <v>6.8341645516573499E-2</v>
      </c>
      <c r="BD1060" s="17">
        <v>9.2825299033737693E-2</v>
      </c>
      <c r="BE1060" s="17"/>
      <c r="BF1060" s="17">
        <v>6.05955918960428E-2</v>
      </c>
      <c r="BG1060" s="17">
        <v>7.7664246925327807E-2</v>
      </c>
      <c r="BH1060" s="17">
        <v>0.133063715790359</v>
      </c>
      <c r="BI1060" s="17">
        <v>0.11429378827295</v>
      </c>
      <c r="BJ1060" s="17"/>
      <c r="BK1060" s="17">
        <v>2.8108308870994199E-2</v>
      </c>
      <c r="BL1060" s="17">
        <v>0.139902017488371</v>
      </c>
      <c r="BM1060" s="17">
        <v>0.107924869685671</v>
      </c>
      <c r="BN1060" s="17">
        <v>8.3015394897802797E-2</v>
      </c>
      <c r="BO1060" s="17">
        <v>6.5845842679636599E-2</v>
      </c>
      <c r="BP1060" s="17"/>
      <c r="BQ1060" s="17">
        <v>9.0771113026675801E-2</v>
      </c>
      <c r="BR1060" s="17">
        <v>0.10642278899014999</v>
      </c>
      <c r="BS1060" s="17"/>
      <c r="BT1060" s="17">
        <v>6.5310708371735707E-2</v>
      </c>
      <c r="BU1060" s="17">
        <v>0.15185863431930999</v>
      </c>
      <c r="BV1060" s="17">
        <v>6.5780228357793902E-2</v>
      </c>
      <c r="BW1060" s="17">
        <v>0.106102934066952</v>
      </c>
      <c r="BX1060" s="17">
        <v>7.6665003557600794E-2</v>
      </c>
      <c r="BY1060" s="17">
        <v>0.19902659749805501</v>
      </c>
    </row>
    <row r="1061" spans="2:77" x14ac:dyDescent="0.35">
      <c r="B1061" t="s">
        <v>467</v>
      </c>
      <c r="C1061" s="17">
        <v>0.117169257893106</v>
      </c>
      <c r="D1061" s="17">
        <v>0.124803326574562</v>
      </c>
      <c r="E1061" s="17">
        <v>0.10989500726255499</v>
      </c>
      <c r="F1061" s="17"/>
      <c r="G1061" s="17">
        <v>8.6255948505892299E-2</v>
      </c>
      <c r="H1061" s="17">
        <v>0.15425865542417799</v>
      </c>
      <c r="I1061" s="17">
        <v>9.1465573567722905E-2</v>
      </c>
      <c r="J1061" s="17">
        <v>0.14958022512588101</v>
      </c>
      <c r="K1061" s="17">
        <v>0.103241046074991</v>
      </c>
      <c r="L1061" s="17">
        <v>0.112497679005912</v>
      </c>
      <c r="M1061" s="17"/>
      <c r="N1061" s="17">
        <v>0.102871615414561</v>
      </c>
      <c r="O1061" s="17">
        <v>0.146535497744612</v>
      </c>
      <c r="P1061" s="17">
        <v>0.12005782170047</v>
      </c>
      <c r="Q1061" s="17">
        <v>0.101874193386644</v>
      </c>
      <c r="R1061" s="17"/>
      <c r="S1061" s="17">
        <v>0.135094788241724</v>
      </c>
      <c r="T1061" s="17">
        <v>9.1200266565754001E-2</v>
      </c>
      <c r="U1061" s="17">
        <v>8.8708555561160196E-2</v>
      </c>
      <c r="V1061" s="17">
        <v>0.134752969212179</v>
      </c>
      <c r="W1061" s="17">
        <v>8.4478464356272001E-2</v>
      </c>
      <c r="X1061" s="17">
        <v>0.104067260353245</v>
      </c>
      <c r="Y1061" s="17">
        <v>9.1464141271441896E-2</v>
      </c>
      <c r="Z1061" s="17">
        <v>0.112431609400768</v>
      </c>
      <c r="AA1061" s="17">
        <v>0.159946454175799</v>
      </c>
      <c r="AB1061" s="17">
        <v>0.13101511424725401</v>
      </c>
      <c r="AC1061" s="17">
        <v>0.142177819065819</v>
      </c>
      <c r="AD1061" s="17">
        <v>0.10547418968580199</v>
      </c>
      <c r="AE1061" s="17"/>
      <c r="AF1061" s="17">
        <v>0.100175782561588</v>
      </c>
      <c r="AG1061" s="17">
        <v>0.15272443675278</v>
      </c>
      <c r="AH1061" s="17">
        <v>7.5631363594408002E-2</v>
      </c>
      <c r="AI1061" s="17"/>
      <c r="AJ1061" s="17">
        <v>8.9989279663403199E-2</v>
      </c>
      <c r="AK1061" s="17">
        <v>0.16871225560745101</v>
      </c>
      <c r="AL1061" s="17">
        <v>0.13852923677290099</v>
      </c>
      <c r="AM1061" s="17">
        <v>9.7650558028070197E-2</v>
      </c>
      <c r="AN1061" s="17">
        <v>9.1713157813383295E-2</v>
      </c>
      <c r="AO1061" s="17"/>
      <c r="AP1061" s="17">
        <v>5.9959904243302602E-2</v>
      </c>
      <c r="AQ1061" s="17">
        <v>0.184125972269404</v>
      </c>
      <c r="AR1061" s="17">
        <v>0.15390768719280301</v>
      </c>
      <c r="AS1061" s="17"/>
      <c r="AT1061" s="17">
        <v>9.8661439527067393E-2</v>
      </c>
      <c r="AU1061" s="17">
        <v>7.4785599155995905E-2</v>
      </c>
      <c r="AV1061" s="17">
        <v>0.17239861261262601</v>
      </c>
      <c r="AW1061" s="17">
        <v>0.125549808004872</v>
      </c>
      <c r="AX1061" s="17">
        <v>0.14538688882992801</v>
      </c>
      <c r="AY1061" s="17"/>
      <c r="AZ1061" s="17">
        <v>0.14932923595286601</v>
      </c>
      <c r="BA1061" s="17">
        <v>6.2158813886528302E-2</v>
      </c>
      <c r="BB1061" s="17">
        <v>9.9379870383996399E-2</v>
      </c>
      <c r="BC1061" s="17">
        <v>0.102639785643914</v>
      </c>
      <c r="BD1061" s="17">
        <v>0.110419719500659</v>
      </c>
      <c r="BE1061" s="17"/>
      <c r="BF1061" s="17">
        <v>0.11801340782780501</v>
      </c>
      <c r="BG1061" s="17">
        <v>0.115193040680836</v>
      </c>
      <c r="BH1061" s="17">
        <v>0.114648018580443</v>
      </c>
      <c r="BI1061" s="17">
        <v>0.12615222277097099</v>
      </c>
      <c r="BJ1061" s="17"/>
      <c r="BK1061" s="17">
        <v>5.4401023495019601E-2</v>
      </c>
      <c r="BL1061" s="17">
        <v>0.16074656149588801</v>
      </c>
      <c r="BM1061" s="17">
        <v>0.113363908150515</v>
      </c>
      <c r="BN1061" s="17">
        <v>0.115902191108919</v>
      </c>
      <c r="BO1061" s="17">
        <v>8.7949723711393493E-2</v>
      </c>
      <c r="BP1061" s="17"/>
      <c r="BQ1061" s="17">
        <v>0.10643291285434101</v>
      </c>
      <c r="BR1061" s="17">
        <v>0.13162726427712601</v>
      </c>
      <c r="BS1061" s="17"/>
      <c r="BT1061" s="17">
        <v>9.7199989468909495E-2</v>
      </c>
      <c r="BU1061" s="17">
        <v>0.13095429167693201</v>
      </c>
      <c r="BV1061" s="17">
        <v>0.16029365455848499</v>
      </c>
      <c r="BW1061" s="17">
        <v>0.171127313582697</v>
      </c>
      <c r="BX1061" s="17">
        <v>0.10979688925178201</v>
      </c>
      <c r="BY1061" s="17">
        <v>5.1143154301997402E-2</v>
      </c>
    </row>
    <row r="1062" spans="2:77" x14ac:dyDescent="0.35">
      <c r="B1062" t="s">
        <v>468</v>
      </c>
      <c r="C1062" s="17">
        <v>7.8794289938612205E-2</v>
      </c>
      <c r="D1062" s="17">
        <v>8.1101468594069206E-2</v>
      </c>
      <c r="E1062" s="17">
        <v>7.6684397893703807E-2</v>
      </c>
      <c r="F1062" s="17"/>
      <c r="G1062" s="17">
        <v>0.100596664842237</v>
      </c>
      <c r="H1062" s="17">
        <v>7.7177475525267297E-2</v>
      </c>
      <c r="I1062" s="17">
        <v>8.3905376687192501E-2</v>
      </c>
      <c r="J1062" s="17">
        <v>5.0239654753417802E-2</v>
      </c>
      <c r="K1062" s="17">
        <v>7.8879460044483901E-2</v>
      </c>
      <c r="L1062" s="17">
        <v>8.41300014982308E-2</v>
      </c>
      <c r="M1062" s="17"/>
      <c r="N1062" s="17">
        <v>9.0952821217839902E-2</v>
      </c>
      <c r="O1062" s="17">
        <v>9.7298054648451801E-2</v>
      </c>
      <c r="P1062" s="17">
        <v>7.69703602311647E-2</v>
      </c>
      <c r="Q1062" s="17">
        <v>5.0742802930516098E-2</v>
      </c>
      <c r="R1062" s="17"/>
      <c r="S1062" s="17">
        <v>7.6826200893850893E-2</v>
      </c>
      <c r="T1062" s="17">
        <v>7.08821145496457E-2</v>
      </c>
      <c r="U1062" s="17">
        <v>3.7002513279777702E-2</v>
      </c>
      <c r="V1062" s="17">
        <v>3.3836522211343499E-2</v>
      </c>
      <c r="W1062" s="17">
        <v>9.4085072498098596E-2</v>
      </c>
      <c r="X1062" s="17">
        <v>8.6569679525019497E-2</v>
      </c>
      <c r="Y1062" s="17">
        <v>8.8550487210556805E-2</v>
      </c>
      <c r="Z1062" s="17">
        <v>5.8906607575724197E-2</v>
      </c>
      <c r="AA1062" s="17">
        <v>9.5201317941743704E-2</v>
      </c>
      <c r="AB1062" s="17">
        <v>0.10365733944863</v>
      </c>
      <c r="AC1062" s="17">
        <v>8.3808339565555404E-2</v>
      </c>
      <c r="AD1062" s="17">
        <v>0.12769541148549199</v>
      </c>
      <c r="AE1062" s="17"/>
      <c r="AF1062" s="17">
        <v>4.7498925449560803E-2</v>
      </c>
      <c r="AG1062" s="17">
        <v>0.116051377214199</v>
      </c>
      <c r="AH1062" s="17">
        <v>4.3947689165724099E-2</v>
      </c>
      <c r="AI1062" s="17"/>
      <c r="AJ1062" s="17">
        <v>5.1946879691879999E-2</v>
      </c>
      <c r="AK1062" s="17">
        <v>0.14829246873886201</v>
      </c>
      <c r="AL1062" s="17">
        <v>7.34079869168692E-2</v>
      </c>
      <c r="AM1062" s="17">
        <v>0</v>
      </c>
      <c r="AN1062" s="17">
        <v>3.5822516140132002E-2</v>
      </c>
      <c r="AO1062" s="17"/>
      <c r="AP1062" s="17">
        <v>6.7141986739276405E-2</v>
      </c>
      <c r="AQ1062" s="17">
        <v>0.14436392614093299</v>
      </c>
      <c r="AR1062" s="17">
        <v>4.9091636546752103E-2</v>
      </c>
      <c r="AS1062" s="17"/>
      <c r="AT1062" s="17">
        <v>6.5236993326776099E-2</v>
      </c>
      <c r="AU1062" s="17">
        <v>5.9062436441332099E-2</v>
      </c>
      <c r="AV1062" s="17">
        <v>8.7600941246646399E-2</v>
      </c>
      <c r="AW1062" s="17">
        <v>8.6383950526073797E-2</v>
      </c>
      <c r="AX1062" s="17">
        <v>0</v>
      </c>
      <c r="AY1062" s="17"/>
      <c r="AZ1062" s="17">
        <v>9.2292428020743902E-2</v>
      </c>
      <c r="BA1062" s="17">
        <v>8.38340197514445E-2</v>
      </c>
      <c r="BB1062" s="17">
        <v>4.0175493819389001E-2</v>
      </c>
      <c r="BC1062" s="17">
        <v>9.3730095422906501E-2</v>
      </c>
      <c r="BD1062" s="17">
        <v>7.4483477630878196E-3</v>
      </c>
      <c r="BE1062" s="17"/>
      <c r="BF1062" s="17">
        <v>6.3749276091928903E-2</v>
      </c>
      <c r="BG1062" s="17">
        <v>9.6634775442629994E-2</v>
      </c>
      <c r="BH1062" s="17">
        <v>8.7486048119589196E-2</v>
      </c>
      <c r="BI1062" s="17">
        <v>6.2471714813691202E-2</v>
      </c>
      <c r="BJ1062" s="17"/>
      <c r="BK1062" s="17">
        <v>6.1002141485571697E-2</v>
      </c>
      <c r="BL1062" s="17">
        <v>5.9322058065405497E-2</v>
      </c>
      <c r="BM1062" s="17">
        <v>8.0588214774343497E-2</v>
      </c>
      <c r="BN1062" s="17">
        <v>8.5146500347359294E-2</v>
      </c>
      <c r="BO1062" s="17">
        <v>8.1686434014968598E-2</v>
      </c>
      <c r="BP1062" s="17"/>
      <c r="BQ1062" s="17">
        <v>8.0527768532318994E-2</v>
      </c>
      <c r="BR1062" s="17">
        <v>7.6459915951572505E-2</v>
      </c>
      <c r="BS1062" s="17"/>
      <c r="BT1062" s="17">
        <v>8.6817781709486994E-2</v>
      </c>
      <c r="BU1062" s="17">
        <v>6.2554945627287695E-2</v>
      </c>
      <c r="BV1062" s="17">
        <v>4.01123552126227E-2</v>
      </c>
      <c r="BW1062" s="17">
        <v>7.3474963375234306E-2</v>
      </c>
      <c r="BX1062" s="17">
        <v>0.10730937902391401</v>
      </c>
      <c r="BY1062" s="17">
        <v>6.71964307134989E-2</v>
      </c>
    </row>
    <row r="1063" spans="2:77" x14ac:dyDescent="0.35">
      <c r="B1063" t="s">
        <v>469</v>
      </c>
      <c r="C1063" s="17">
        <v>4.1015095180827701E-2</v>
      </c>
      <c r="D1063" s="17">
        <v>5.1265866782679997E-2</v>
      </c>
      <c r="E1063" s="17">
        <v>3.1010083323783501E-2</v>
      </c>
      <c r="F1063" s="17"/>
      <c r="G1063" s="17">
        <v>3.2348093403131897E-2</v>
      </c>
      <c r="H1063" s="17">
        <v>5.0534033265253103E-2</v>
      </c>
      <c r="I1063" s="17">
        <v>4.4040180706351899E-2</v>
      </c>
      <c r="J1063" s="17">
        <v>5.4582344519240399E-2</v>
      </c>
      <c r="K1063" s="17">
        <v>4.8687430118841898E-2</v>
      </c>
      <c r="L1063" s="17">
        <v>2.1721716022578601E-2</v>
      </c>
      <c r="M1063" s="17"/>
      <c r="N1063" s="17">
        <v>6.6910424489198803E-2</v>
      </c>
      <c r="O1063" s="17">
        <v>4.3154316784412901E-2</v>
      </c>
      <c r="P1063" s="17">
        <v>4.63467433784919E-2</v>
      </c>
      <c r="Q1063" s="17">
        <v>8.8195598325830505E-3</v>
      </c>
      <c r="R1063" s="17"/>
      <c r="S1063" s="17">
        <v>8.2255017976678793E-2</v>
      </c>
      <c r="T1063" s="17">
        <v>4.3692777810201297E-2</v>
      </c>
      <c r="U1063" s="17">
        <v>1.33572375205149E-2</v>
      </c>
      <c r="V1063" s="17">
        <v>4.0369493121532901E-2</v>
      </c>
      <c r="W1063" s="17">
        <v>2.9809842231055299E-2</v>
      </c>
      <c r="X1063" s="17">
        <v>4.4748644391611199E-2</v>
      </c>
      <c r="Y1063" s="17">
        <v>2.0356281594361099E-2</v>
      </c>
      <c r="Z1063" s="17">
        <v>3.8949653523819697E-2</v>
      </c>
      <c r="AA1063" s="17">
        <v>5.2595751899685503E-2</v>
      </c>
      <c r="AB1063" s="17">
        <v>4.2759063005727897E-2</v>
      </c>
      <c r="AC1063" s="17">
        <v>0</v>
      </c>
      <c r="AD1063" s="17">
        <v>0</v>
      </c>
      <c r="AE1063" s="17"/>
      <c r="AF1063" s="17">
        <v>3.5334663537125902E-2</v>
      </c>
      <c r="AG1063" s="17">
        <v>4.6441672624544302E-2</v>
      </c>
      <c r="AH1063" s="17">
        <v>3.6114552500079597E-2</v>
      </c>
      <c r="AI1063" s="17"/>
      <c r="AJ1063" s="17">
        <v>3.0852621283641201E-2</v>
      </c>
      <c r="AK1063" s="17">
        <v>6.5400266685876604E-2</v>
      </c>
      <c r="AL1063" s="17">
        <v>5.7376011812782401E-2</v>
      </c>
      <c r="AM1063" s="17">
        <v>0</v>
      </c>
      <c r="AN1063" s="17">
        <v>1.5853748461168899E-2</v>
      </c>
      <c r="AO1063" s="17"/>
      <c r="AP1063" s="17">
        <v>2.9662521996792202E-2</v>
      </c>
      <c r="AQ1063" s="17">
        <v>8.2884040360213102E-2</v>
      </c>
      <c r="AR1063" s="17">
        <v>2.3998175432944802E-2</v>
      </c>
      <c r="AS1063" s="17"/>
      <c r="AT1063" s="17">
        <v>3.9795035663135497E-2</v>
      </c>
      <c r="AU1063" s="17">
        <v>2.83789259276589E-2</v>
      </c>
      <c r="AV1063" s="17">
        <v>4.0423509787115501E-2</v>
      </c>
      <c r="AW1063" s="17">
        <v>7.6826826105290999E-2</v>
      </c>
      <c r="AX1063" s="17">
        <v>0.11810449039314699</v>
      </c>
      <c r="AY1063" s="17"/>
      <c r="AZ1063" s="17">
        <v>6.1097114403182301E-2</v>
      </c>
      <c r="BA1063" s="17">
        <v>3.8227809398257297E-2</v>
      </c>
      <c r="BB1063" s="17">
        <v>4.8757145970445198E-2</v>
      </c>
      <c r="BC1063" s="17">
        <v>1.70919168355756E-2</v>
      </c>
      <c r="BD1063" s="17">
        <v>9.1124921856089794E-3</v>
      </c>
      <c r="BE1063" s="17"/>
      <c r="BF1063" s="17">
        <v>1.50343773299215E-2</v>
      </c>
      <c r="BG1063" s="17">
        <v>4.2408071006523503E-2</v>
      </c>
      <c r="BH1063" s="17">
        <v>3.3105284904946498E-2</v>
      </c>
      <c r="BI1063" s="17">
        <v>8.1562118043551998E-2</v>
      </c>
      <c r="BJ1063" s="17"/>
      <c r="BK1063" s="17">
        <v>4.4936139151654501E-2</v>
      </c>
      <c r="BL1063" s="17">
        <v>3.2808434419084903E-2</v>
      </c>
      <c r="BM1063" s="17">
        <v>3.8654640604563202E-2</v>
      </c>
      <c r="BN1063" s="17">
        <v>3.9855827143560903E-2</v>
      </c>
      <c r="BO1063" s="17">
        <v>7.6764965103177998E-2</v>
      </c>
      <c r="BP1063" s="17"/>
      <c r="BQ1063" s="17">
        <v>5.1531252083196297E-2</v>
      </c>
      <c r="BR1063" s="17">
        <v>2.6853603250303199E-2</v>
      </c>
      <c r="BS1063" s="17"/>
      <c r="BT1063" s="17">
        <v>3.9396072056169497E-2</v>
      </c>
      <c r="BU1063" s="17">
        <v>3.7987398171712601E-2</v>
      </c>
      <c r="BV1063" s="17">
        <v>5.3730874114402603E-2</v>
      </c>
      <c r="BW1063" s="17">
        <v>2.4004737400450001E-2</v>
      </c>
      <c r="BX1063" s="17">
        <v>4.9775895385320797E-2</v>
      </c>
      <c r="BY1063" s="17">
        <v>5.4130499685324497E-2</v>
      </c>
    </row>
    <row r="1064" spans="2:77" x14ac:dyDescent="0.35">
      <c r="B1064" t="s">
        <v>470</v>
      </c>
      <c r="C1064" s="17">
        <v>5.8538144116713903E-2</v>
      </c>
      <c r="D1064" s="17">
        <v>7.2753230718738002E-2</v>
      </c>
      <c r="E1064" s="17">
        <v>4.4667251014002103E-2</v>
      </c>
      <c r="F1064" s="17"/>
      <c r="G1064" s="17">
        <v>6.42127535229913E-2</v>
      </c>
      <c r="H1064" s="17">
        <v>6.2875175294246202E-2</v>
      </c>
      <c r="I1064" s="17">
        <v>7.53886379169975E-2</v>
      </c>
      <c r="J1064" s="17">
        <v>7.6114223291291305E-2</v>
      </c>
      <c r="K1064" s="17">
        <v>3.07005463627818E-2</v>
      </c>
      <c r="L1064" s="17">
        <v>4.2762868418180597E-2</v>
      </c>
      <c r="M1064" s="17"/>
      <c r="N1064" s="17">
        <v>4.16492015300364E-2</v>
      </c>
      <c r="O1064" s="17">
        <v>4.6878467721374002E-2</v>
      </c>
      <c r="P1064" s="17">
        <v>8.1836964153138195E-2</v>
      </c>
      <c r="Q1064" s="17">
        <v>6.6033342402829501E-2</v>
      </c>
      <c r="R1064" s="17"/>
      <c r="S1064" s="17">
        <v>7.2423010249538095E-2</v>
      </c>
      <c r="T1064" s="17">
        <v>4.3443848176530998E-2</v>
      </c>
      <c r="U1064" s="17">
        <v>6.0846188736134003E-2</v>
      </c>
      <c r="V1064" s="17">
        <v>4.15615526757388E-2</v>
      </c>
      <c r="W1064" s="17">
        <v>2.2205966762514E-2</v>
      </c>
      <c r="X1064" s="17">
        <v>4.7505389958479603E-2</v>
      </c>
      <c r="Y1064" s="17">
        <v>6.1864821902703301E-2</v>
      </c>
      <c r="Z1064" s="17">
        <v>1.9488784924479901E-2</v>
      </c>
      <c r="AA1064" s="17">
        <v>0.105865348757562</v>
      </c>
      <c r="AB1064" s="17">
        <v>5.9132278040497997E-2</v>
      </c>
      <c r="AC1064" s="17">
        <v>7.2380650295298901E-2</v>
      </c>
      <c r="AD1064" s="17">
        <v>6.6053818180447699E-2</v>
      </c>
      <c r="AE1064" s="17"/>
      <c r="AF1064" s="17">
        <v>6.1548596190021398E-2</v>
      </c>
      <c r="AG1064" s="17">
        <v>6.4643742455702105E-2</v>
      </c>
      <c r="AH1064" s="17">
        <v>3.1113250876194098E-2</v>
      </c>
      <c r="AI1064" s="17"/>
      <c r="AJ1064" s="17">
        <v>3.9813464622600402E-2</v>
      </c>
      <c r="AK1064" s="17">
        <v>9.28221100674472E-2</v>
      </c>
      <c r="AL1064" s="17">
        <v>4.9237446119806398E-2</v>
      </c>
      <c r="AM1064" s="17">
        <v>4.9701072542518397E-2</v>
      </c>
      <c r="AN1064" s="17">
        <v>3.1181554893917E-2</v>
      </c>
      <c r="AO1064" s="17"/>
      <c r="AP1064" s="17">
        <v>2.7694313281611101E-2</v>
      </c>
      <c r="AQ1064" s="17">
        <v>0.104903203481041</v>
      </c>
      <c r="AR1064" s="17">
        <v>4.97603275473451E-2</v>
      </c>
      <c r="AS1064" s="17"/>
      <c r="AT1064" s="17">
        <v>6.7754911056825295E-2</v>
      </c>
      <c r="AU1064" s="17">
        <v>4.6438375318085E-2</v>
      </c>
      <c r="AV1064" s="17">
        <v>6.8142241324124095E-2</v>
      </c>
      <c r="AW1064" s="17">
        <v>4.4296836092720199E-2</v>
      </c>
      <c r="AX1064" s="17">
        <v>7.55274176845558E-2</v>
      </c>
      <c r="AY1064" s="17"/>
      <c r="AZ1064" s="17">
        <v>7.0283678149308901E-2</v>
      </c>
      <c r="BA1064" s="17">
        <v>5.8043424976481801E-2</v>
      </c>
      <c r="BB1064" s="17">
        <v>3.9841744525942101E-2</v>
      </c>
      <c r="BC1064" s="17">
        <v>4.4040495871993497E-2</v>
      </c>
      <c r="BD1064" s="17">
        <v>4.93978642669477E-2</v>
      </c>
      <c r="BE1064" s="17"/>
      <c r="BF1064" s="17">
        <v>8.2140993117848393E-2</v>
      </c>
      <c r="BG1064" s="17">
        <v>5.3962084747725098E-2</v>
      </c>
      <c r="BH1064" s="17">
        <v>5.2827342063832897E-2</v>
      </c>
      <c r="BI1064" s="17">
        <v>5.9494764080424499E-2</v>
      </c>
      <c r="BJ1064" s="17"/>
      <c r="BK1064" s="17">
        <v>0.120539674187367</v>
      </c>
      <c r="BL1064" s="17">
        <v>4.8589692749279503E-2</v>
      </c>
      <c r="BM1064" s="17">
        <v>4.54418698690819E-2</v>
      </c>
      <c r="BN1064" s="17">
        <v>6.17474648609165E-2</v>
      </c>
      <c r="BO1064" s="17">
        <v>0.10576558908624301</v>
      </c>
      <c r="BP1064" s="17"/>
      <c r="BQ1064" s="17">
        <v>5.8694945395167501E-2</v>
      </c>
      <c r="BR1064" s="17">
        <v>5.8326989028392999E-2</v>
      </c>
      <c r="BS1064" s="17"/>
      <c r="BT1064" s="17">
        <v>5.72690603493144E-2</v>
      </c>
      <c r="BU1064" s="17">
        <v>5.1332856819346698E-2</v>
      </c>
      <c r="BV1064" s="17">
        <v>8.3891938662170207E-2</v>
      </c>
      <c r="BW1064" s="17">
        <v>0.10797632385289201</v>
      </c>
      <c r="BX1064" s="17">
        <v>3.3392408849984803E-2</v>
      </c>
      <c r="BY1064" s="17">
        <v>9.7954278250084195E-2</v>
      </c>
    </row>
    <row r="1065" spans="2:77"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row>
    <row r="1066" spans="2:77" x14ac:dyDescent="0.35">
      <c r="B1066" s="6" t="s">
        <v>476</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row>
    <row r="1067" spans="2:77" x14ac:dyDescent="0.35">
      <c r="B1067" s="24" t="s">
        <v>472</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row>
    <row r="1068" spans="2:77" x14ac:dyDescent="0.35">
      <c r="B1068" t="s">
        <v>466</v>
      </c>
      <c r="C1068" s="17">
        <v>9.2017243526338499E-2</v>
      </c>
      <c r="D1068" s="17">
        <v>9.2782370110031806E-2</v>
      </c>
      <c r="E1068" s="17">
        <v>9.1452012814497399E-2</v>
      </c>
      <c r="F1068" s="17"/>
      <c r="G1068" s="17">
        <v>3.3597611821287003E-2</v>
      </c>
      <c r="H1068" s="17">
        <v>5.42811250923598E-2</v>
      </c>
      <c r="I1068" s="17">
        <v>8.4707676625087797E-2</v>
      </c>
      <c r="J1068" s="17">
        <v>0.140668128527491</v>
      </c>
      <c r="K1068" s="17">
        <v>0.141199663982502</v>
      </c>
      <c r="L1068" s="17">
        <v>9.4692952076937606E-2</v>
      </c>
      <c r="M1068" s="17"/>
      <c r="N1068" s="17">
        <v>8.0918518235766193E-2</v>
      </c>
      <c r="O1068" s="17">
        <v>8.2218228344519306E-2</v>
      </c>
      <c r="P1068" s="17">
        <v>8.5974774386926398E-2</v>
      </c>
      <c r="Q1068" s="17">
        <v>0.11721582924183099</v>
      </c>
      <c r="R1068" s="17"/>
      <c r="S1068" s="17">
        <v>5.4171470885202203E-2</v>
      </c>
      <c r="T1068" s="17">
        <v>9.4021676643991595E-2</v>
      </c>
      <c r="U1068" s="17">
        <v>8.8932433390201002E-2</v>
      </c>
      <c r="V1068" s="17">
        <v>8.63605491829922E-2</v>
      </c>
      <c r="W1068" s="17">
        <v>0.10036882115424101</v>
      </c>
      <c r="X1068" s="17">
        <v>8.1073643599885503E-2</v>
      </c>
      <c r="Y1068" s="17">
        <v>0.14473574966588401</v>
      </c>
      <c r="Z1068" s="17">
        <v>0.13573518407649099</v>
      </c>
      <c r="AA1068" s="17">
        <v>0.112571257785303</v>
      </c>
      <c r="AB1068" s="17">
        <v>9.2829231905461496E-2</v>
      </c>
      <c r="AC1068" s="17">
        <v>8.2259147110488803E-2</v>
      </c>
      <c r="AD1068" s="17">
        <v>6.1102274604847601E-2</v>
      </c>
      <c r="AE1068" s="17"/>
      <c r="AF1068" s="17">
        <v>0.148058358971739</v>
      </c>
      <c r="AG1068" s="17">
        <v>6.4935075039660201E-2</v>
      </c>
      <c r="AH1068" s="17">
        <v>5.6820113411762199E-2</v>
      </c>
      <c r="AI1068" s="17"/>
      <c r="AJ1068" s="17">
        <v>0.146278289618653</v>
      </c>
      <c r="AK1068" s="17">
        <v>3.8410986973864303E-2</v>
      </c>
      <c r="AL1068" s="17">
        <v>5.7691701796237602E-2</v>
      </c>
      <c r="AM1068" s="17">
        <v>0.27070238987902001</v>
      </c>
      <c r="AN1068" s="17">
        <v>8.3323727427685595E-2</v>
      </c>
      <c r="AO1068" s="17"/>
      <c r="AP1068" s="17">
        <v>0.147309119759723</v>
      </c>
      <c r="AQ1068" s="17">
        <v>3.07907221292914E-2</v>
      </c>
      <c r="AR1068" s="17">
        <v>8.4661623625546203E-2</v>
      </c>
      <c r="AS1068" s="17"/>
      <c r="AT1068" s="17">
        <v>9.0642880541850199E-2</v>
      </c>
      <c r="AU1068" s="17">
        <v>0.112418480013992</v>
      </c>
      <c r="AV1068" s="17">
        <v>8.5693489835570402E-2</v>
      </c>
      <c r="AW1068" s="17">
        <v>7.9190880459503704E-2</v>
      </c>
      <c r="AX1068" s="17">
        <v>6.6171788893670494E-2</v>
      </c>
      <c r="AY1068" s="17"/>
      <c r="AZ1068" s="17">
        <v>9.41590320107452E-2</v>
      </c>
      <c r="BA1068" s="17">
        <v>9.6369331502392006E-2</v>
      </c>
      <c r="BB1068" s="17">
        <v>1.63154111662875E-2</v>
      </c>
      <c r="BC1068" s="17">
        <v>8.2511752323035495E-2</v>
      </c>
      <c r="BD1068" s="17">
        <v>0.11987506261346</v>
      </c>
      <c r="BE1068" s="17"/>
      <c r="BF1068" s="17">
        <v>0.110850599869818</v>
      </c>
      <c r="BG1068" s="17">
        <v>9.1585870702399402E-2</v>
      </c>
      <c r="BH1068" s="17">
        <v>8.6435586900852193E-2</v>
      </c>
      <c r="BI1068" s="17">
        <v>9.20842447388832E-2</v>
      </c>
      <c r="BJ1068" s="17"/>
      <c r="BK1068" s="17">
        <v>0.20461428139847199</v>
      </c>
      <c r="BL1068" s="17">
        <v>8.7086327657608306E-2</v>
      </c>
      <c r="BM1068" s="17">
        <v>6.07166760940301E-2</v>
      </c>
      <c r="BN1068" s="17">
        <v>0.116271868958053</v>
      </c>
      <c r="BO1068" s="17">
        <v>8.81467027208412E-2</v>
      </c>
      <c r="BP1068" s="17"/>
      <c r="BQ1068" s="17">
        <v>9.0444705440227799E-2</v>
      </c>
      <c r="BR1068" s="17">
        <v>9.41348883678568E-2</v>
      </c>
      <c r="BS1068" s="17"/>
      <c r="BT1068" s="17">
        <v>0.11205819444767499</v>
      </c>
      <c r="BU1068" s="17">
        <v>7.3159901853790593E-2</v>
      </c>
      <c r="BV1068" s="17">
        <v>6.2619565969676994E-2</v>
      </c>
      <c r="BW1068" s="17">
        <v>5.9339001950294901E-2</v>
      </c>
      <c r="BX1068" s="17">
        <v>0.10449951767568499</v>
      </c>
      <c r="BY1068" s="17">
        <v>7.66837951475106E-2</v>
      </c>
    </row>
    <row r="1069" spans="2:77" x14ac:dyDescent="0.35">
      <c r="B1069" t="s">
        <v>333</v>
      </c>
      <c r="C1069" s="17">
        <v>3.6551918498902901E-2</v>
      </c>
      <c r="D1069" s="17">
        <v>3.9263949851021898E-2</v>
      </c>
      <c r="E1069" s="17">
        <v>3.3957360450878799E-2</v>
      </c>
      <c r="F1069" s="17"/>
      <c r="G1069" s="17">
        <v>4.0715116836261597E-2</v>
      </c>
      <c r="H1069" s="17">
        <v>2.8783526754145899E-2</v>
      </c>
      <c r="I1069" s="17">
        <v>1.8723282266755899E-2</v>
      </c>
      <c r="J1069" s="17">
        <v>3.6861574269945602E-2</v>
      </c>
      <c r="K1069" s="17">
        <v>6.1967451735751203E-2</v>
      </c>
      <c r="L1069" s="17">
        <v>3.7340189850868101E-2</v>
      </c>
      <c r="M1069" s="17"/>
      <c r="N1069" s="17">
        <v>3.6025445021989497E-2</v>
      </c>
      <c r="O1069" s="17">
        <v>2.0884166567069599E-2</v>
      </c>
      <c r="P1069" s="17">
        <v>4.5125502681424498E-2</v>
      </c>
      <c r="Q1069" s="17">
        <v>4.67628138269525E-2</v>
      </c>
      <c r="R1069" s="17"/>
      <c r="S1069" s="17">
        <v>3.344292724332E-2</v>
      </c>
      <c r="T1069" s="17">
        <v>2.4595702860456699E-2</v>
      </c>
      <c r="U1069" s="17">
        <v>1.33707833713675E-2</v>
      </c>
      <c r="V1069" s="17">
        <v>5.6495174508755401E-2</v>
      </c>
      <c r="W1069" s="17">
        <v>2.4351877825688401E-2</v>
      </c>
      <c r="X1069" s="17">
        <v>7.8946846051210495E-2</v>
      </c>
      <c r="Y1069" s="17">
        <v>4.1840111443203799E-2</v>
      </c>
      <c r="Z1069" s="17">
        <v>4.8297989854895501E-2</v>
      </c>
      <c r="AA1069" s="17">
        <v>2.4758177728650101E-2</v>
      </c>
      <c r="AB1069" s="17">
        <v>4.5720344990138301E-2</v>
      </c>
      <c r="AC1069" s="17">
        <v>1.8419496108617501E-2</v>
      </c>
      <c r="AD1069" s="17">
        <v>0</v>
      </c>
      <c r="AE1069" s="17"/>
      <c r="AF1069" s="17">
        <v>4.6361637872439E-2</v>
      </c>
      <c r="AG1069" s="17">
        <v>2.1753193422663498E-2</v>
      </c>
      <c r="AH1069" s="17">
        <v>6.2512603547288895E-2</v>
      </c>
      <c r="AI1069" s="17"/>
      <c r="AJ1069" s="17">
        <v>4.70617030646273E-2</v>
      </c>
      <c r="AK1069" s="17">
        <v>6.8907134375566798E-3</v>
      </c>
      <c r="AL1069" s="17">
        <v>3.4584944010031302E-2</v>
      </c>
      <c r="AM1069" s="17">
        <v>4.3372385299879301E-2</v>
      </c>
      <c r="AN1069" s="17">
        <v>4.38593933607868E-2</v>
      </c>
      <c r="AO1069" s="17"/>
      <c r="AP1069" s="17">
        <v>4.6516733972512402E-2</v>
      </c>
      <c r="AQ1069" s="17">
        <v>1.2410346728935E-2</v>
      </c>
      <c r="AR1069" s="17">
        <v>3.4952221891408598E-2</v>
      </c>
      <c r="AS1069" s="17"/>
      <c r="AT1069" s="17">
        <v>4.3099214769290697E-2</v>
      </c>
      <c r="AU1069" s="17">
        <v>3.9228406355488001E-2</v>
      </c>
      <c r="AV1069" s="17">
        <v>1.20099882254102E-2</v>
      </c>
      <c r="AW1069" s="17">
        <v>5.7422517085820302E-2</v>
      </c>
      <c r="AX1069" s="17">
        <v>0.10973489490291501</v>
      </c>
      <c r="AY1069" s="17"/>
      <c r="AZ1069" s="17">
        <v>2.8810554582342902E-2</v>
      </c>
      <c r="BA1069" s="17">
        <v>1.2211097601169601E-2</v>
      </c>
      <c r="BB1069" s="17">
        <v>5.5085143639250198E-2</v>
      </c>
      <c r="BC1069" s="17">
        <v>5.6233792183530001E-2</v>
      </c>
      <c r="BD1069" s="17">
        <v>5.9156114850635301E-2</v>
      </c>
      <c r="BE1069" s="17"/>
      <c r="BF1069" s="17">
        <v>6.6909994352423605E-2</v>
      </c>
      <c r="BG1069" s="17">
        <v>3.0872933894301399E-2</v>
      </c>
      <c r="BH1069" s="17">
        <v>1.8731282003189E-2</v>
      </c>
      <c r="BI1069" s="17">
        <v>3.05097613795559E-2</v>
      </c>
      <c r="BJ1069" s="17"/>
      <c r="BK1069" s="17">
        <v>5.5084938690998703E-2</v>
      </c>
      <c r="BL1069" s="17">
        <v>5.6968073286126197E-3</v>
      </c>
      <c r="BM1069" s="17">
        <v>5.1314210487366299E-2</v>
      </c>
      <c r="BN1069" s="17">
        <v>3.3230969634950203E-2</v>
      </c>
      <c r="BO1069" s="17">
        <v>2.4046396111120399E-2</v>
      </c>
      <c r="BP1069" s="17"/>
      <c r="BQ1069" s="17">
        <v>3.2043468278609502E-2</v>
      </c>
      <c r="BR1069" s="17">
        <v>4.2623184076870498E-2</v>
      </c>
      <c r="BS1069" s="17"/>
      <c r="BT1069" s="17">
        <v>4.0262288422887697E-2</v>
      </c>
      <c r="BU1069" s="17">
        <v>2.8171275834437799E-2</v>
      </c>
      <c r="BV1069" s="17">
        <v>3.6948503853079101E-2</v>
      </c>
      <c r="BW1069" s="17">
        <v>4.2368345673058402E-2</v>
      </c>
      <c r="BX1069" s="17">
        <v>3.8792394649896499E-2</v>
      </c>
      <c r="BY1069" s="17">
        <v>3.5014291237087401E-2</v>
      </c>
    </row>
    <row r="1070" spans="2:77" x14ac:dyDescent="0.35">
      <c r="B1070" t="s">
        <v>98</v>
      </c>
      <c r="C1070" s="17">
        <v>5.1802015276727398E-2</v>
      </c>
      <c r="D1070" s="17">
        <v>4.7787499967655703E-2</v>
      </c>
      <c r="E1070" s="17">
        <v>5.5858790448614998E-2</v>
      </c>
      <c r="F1070" s="17"/>
      <c r="G1070" s="17">
        <v>4.6703910263319999E-2</v>
      </c>
      <c r="H1070" s="17">
        <v>6.3179903455425193E-2</v>
      </c>
      <c r="I1070" s="17">
        <v>4.6795069941287903E-2</v>
      </c>
      <c r="J1070" s="17">
        <v>4.67329829372225E-2</v>
      </c>
      <c r="K1070" s="17">
        <v>4.6171750549514799E-2</v>
      </c>
      <c r="L1070" s="17">
        <v>5.77183404030399E-2</v>
      </c>
      <c r="M1070" s="17"/>
      <c r="N1070" s="17">
        <v>5.9615977094442898E-2</v>
      </c>
      <c r="O1070" s="17">
        <v>4.13994444243687E-2</v>
      </c>
      <c r="P1070" s="17">
        <v>6.3776943599023694E-2</v>
      </c>
      <c r="Q1070" s="17">
        <v>4.55694311360096E-2</v>
      </c>
      <c r="R1070" s="17"/>
      <c r="S1070" s="17">
        <v>6.0709944160920903E-2</v>
      </c>
      <c r="T1070" s="17">
        <v>6.9134302612632606E-2</v>
      </c>
      <c r="U1070" s="17">
        <v>5.5600021629366697E-2</v>
      </c>
      <c r="V1070" s="17">
        <v>9.7684477885029194E-2</v>
      </c>
      <c r="W1070" s="17">
        <v>6.4311530178119303E-2</v>
      </c>
      <c r="X1070" s="17">
        <v>6.4669442810136396E-2</v>
      </c>
      <c r="Y1070" s="17">
        <v>5.2929937062266098E-2</v>
      </c>
      <c r="Z1070" s="17">
        <v>3.8714521348899897E-2</v>
      </c>
      <c r="AA1070" s="17">
        <v>2.1332605923422201E-2</v>
      </c>
      <c r="AB1070" s="17">
        <v>0</v>
      </c>
      <c r="AC1070" s="17">
        <v>5.9150521744108703E-2</v>
      </c>
      <c r="AD1070" s="17">
        <v>0</v>
      </c>
      <c r="AE1070" s="17"/>
      <c r="AF1070" s="17">
        <v>5.7958022310365502E-2</v>
      </c>
      <c r="AG1070" s="17">
        <v>4.6064989191478403E-2</v>
      </c>
      <c r="AH1070" s="17">
        <v>4.5770165013650103E-2</v>
      </c>
      <c r="AI1070" s="17"/>
      <c r="AJ1070" s="17">
        <v>7.2737561598433698E-2</v>
      </c>
      <c r="AK1070" s="17">
        <v>2.86032818489209E-2</v>
      </c>
      <c r="AL1070" s="17">
        <v>7.0365387720576503E-2</v>
      </c>
      <c r="AM1070" s="17">
        <v>5.35334870262529E-2</v>
      </c>
      <c r="AN1070" s="17">
        <v>4.2264586071285401E-2</v>
      </c>
      <c r="AO1070" s="17"/>
      <c r="AP1070" s="17">
        <v>7.1071056311111699E-2</v>
      </c>
      <c r="AQ1070" s="17">
        <v>1.9146224132519402E-2</v>
      </c>
      <c r="AR1070" s="17">
        <v>0.118801532748033</v>
      </c>
      <c r="AS1070" s="17"/>
      <c r="AT1070" s="17">
        <v>4.2197809774726598E-2</v>
      </c>
      <c r="AU1070" s="17">
        <v>5.3016725880102103E-2</v>
      </c>
      <c r="AV1070" s="17">
        <v>4.99459572056156E-2</v>
      </c>
      <c r="AW1070" s="17">
        <v>2.8374377409183998E-2</v>
      </c>
      <c r="AX1070" s="17">
        <v>0.269743271245938</v>
      </c>
      <c r="AY1070" s="17"/>
      <c r="AZ1070" s="17">
        <v>3.4711934276873802E-2</v>
      </c>
      <c r="BA1070" s="17">
        <v>5.8548610064695798E-2</v>
      </c>
      <c r="BB1070" s="17">
        <v>5.14980035613661E-2</v>
      </c>
      <c r="BC1070" s="17">
        <v>5.6255954367934902E-2</v>
      </c>
      <c r="BD1070" s="17">
        <v>0.101348779197591</v>
      </c>
      <c r="BE1070" s="17"/>
      <c r="BF1070" s="17">
        <v>5.08669167669525E-2</v>
      </c>
      <c r="BG1070" s="17">
        <v>5.7525175350187099E-2</v>
      </c>
      <c r="BH1070" s="17">
        <v>3.6758774197711001E-2</v>
      </c>
      <c r="BI1070" s="17">
        <v>5.5118331436500599E-2</v>
      </c>
      <c r="BJ1070" s="17"/>
      <c r="BK1070" s="17">
        <v>7.6076582514468097E-2</v>
      </c>
      <c r="BL1070" s="17">
        <v>5.2907287175817198E-2</v>
      </c>
      <c r="BM1070" s="17">
        <v>5.7156974819230599E-2</v>
      </c>
      <c r="BN1070" s="17">
        <v>4.7276247085354502E-2</v>
      </c>
      <c r="BO1070" s="17">
        <v>3.1522020334194698E-2</v>
      </c>
      <c r="BP1070" s="17"/>
      <c r="BQ1070" s="17">
        <v>5.13102094439052E-2</v>
      </c>
      <c r="BR1070" s="17">
        <v>5.2464301356857E-2</v>
      </c>
      <c r="BS1070" s="17"/>
      <c r="BT1070" s="17">
        <v>5.82572197058445E-2</v>
      </c>
      <c r="BU1070" s="17">
        <v>5.23739455485547E-2</v>
      </c>
      <c r="BV1070" s="17">
        <v>4.2568257400876497E-2</v>
      </c>
      <c r="BW1070" s="17">
        <v>5.9486800331332503E-2</v>
      </c>
      <c r="BX1070" s="17">
        <v>4.4569142437085901E-2</v>
      </c>
      <c r="BY1070" s="17">
        <v>3.3284982493903402E-2</v>
      </c>
    </row>
    <row r="1071" spans="2:77" x14ac:dyDescent="0.35">
      <c r="B1071" t="s">
        <v>99</v>
      </c>
      <c r="C1071" s="17">
        <v>6.9938455828757698E-2</v>
      </c>
      <c r="D1071" s="17">
        <v>5.5976044602311197E-2</v>
      </c>
      <c r="E1071" s="17">
        <v>8.3822879048513294E-2</v>
      </c>
      <c r="F1071" s="17"/>
      <c r="G1071" s="17">
        <v>8.5445480792196105E-2</v>
      </c>
      <c r="H1071" s="17">
        <v>7.2445118149249796E-2</v>
      </c>
      <c r="I1071" s="17">
        <v>4.9196460994493797E-2</v>
      </c>
      <c r="J1071" s="17">
        <v>5.6713148630800202E-2</v>
      </c>
      <c r="K1071" s="17">
        <v>5.6456070793988199E-2</v>
      </c>
      <c r="L1071" s="17">
        <v>9.2968107046966994E-2</v>
      </c>
      <c r="M1071" s="17"/>
      <c r="N1071" s="17">
        <v>6.5953083546680794E-2</v>
      </c>
      <c r="O1071" s="17">
        <v>5.8867305942743503E-2</v>
      </c>
      <c r="P1071" s="17">
        <v>6.1944471102439697E-2</v>
      </c>
      <c r="Q1071" s="17">
        <v>9.0138199606489597E-2</v>
      </c>
      <c r="R1071" s="17"/>
      <c r="S1071" s="17">
        <v>3.2756706139146503E-2</v>
      </c>
      <c r="T1071" s="17">
        <v>5.9370937798123899E-2</v>
      </c>
      <c r="U1071" s="17">
        <v>0.109289086816861</v>
      </c>
      <c r="V1071" s="17">
        <v>6.4791647088202106E-2</v>
      </c>
      <c r="W1071" s="17">
        <v>8.3786397391940604E-2</v>
      </c>
      <c r="X1071" s="17">
        <v>0.103384335884958</v>
      </c>
      <c r="Y1071" s="17">
        <v>3.1442561756932497E-2</v>
      </c>
      <c r="Z1071" s="17">
        <v>7.5378512512492404E-2</v>
      </c>
      <c r="AA1071" s="17">
        <v>5.7917819957682602E-2</v>
      </c>
      <c r="AB1071" s="17">
        <v>9.8993787886511295E-2</v>
      </c>
      <c r="AC1071" s="17">
        <v>3.4873699576029801E-2</v>
      </c>
      <c r="AD1071" s="17">
        <v>0.16877949656477501</v>
      </c>
      <c r="AE1071" s="17"/>
      <c r="AF1071" s="17">
        <v>7.9985743261966794E-2</v>
      </c>
      <c r="AG1071" s="17">
        <v>5.9647702834579701E-2</v>
      </c>
      <c r="AH1071" s="17">
        <v>4.4531917714719899E-2</v>
      </c>
      <c r="AI1071" s="17"/>
      <c r="AJ1071" s="17">
        <v>7.4903180124403002E-2</v>
      </c>
      <c r="AK1071" s="17">
        <v>3.7535806560287301E-2</v>
      </c>
      <c r="AL1071" s="17">
        <v>9.6647145692323799E-2</v>
      </c>
      <c r="AM1071" s="17">
        <v>8.3389935326402598E-2</v>
      </c>
      <c r="AN1071" s="17">
        <v>0.105673583374988</v>
      </c>
      <c r="AO1071" s="17"/>
      <c r="AP1071" s="17">
        <v>7.3438378767578597E-2</v>
      </c>
      <c r="AQ1071" s="17">
        <v>2.7728022673040899E-2</v>
      </c>
      <c r="AR1071" s="17">
        <v>9.75537543400605E-2</v>
      </c>
      <c r="AS1071" s="17"/>
      <c r="AT1071" s="17">
        <v>6.3447313672540695E-2</v>
      </c>
      <c r="AU1071" s="17">
        <v>6.9834623127319098E-2</v>
      </c>
      <c r="AV1071" s="17">
        <v>8.8515074930518897E-2</v>
      </c>
      <c r="AW1071" s="17">
        <v>5.1534777029653901E-2</v>
      </c>
      <c r="AX1071" s="17">
        <v>7.9215014537261194E-2</v>
      </c>
      <c r="AY1071" s="17"/>
      <c r="AZ1071" s="17">
        <v>6.0855597465810797E-2</v>
      </c>
      <c r="BA1071" s="17">
        <v>7.5563320736436096E-2</v>
      </c>
      <c r="BB1071" s="17">
        <v>0.136767025424848</v>
      </c>
      <c r="BC1071" s="17">
        <v>9.3553075061769603E-2</v>
      </c>
      <c r="BD1071" s="17">
        <v>2.5866881326875001E-2</v>
      </c>
      <c r="BE1071" s="17"/>
      <c r="BF1071" s="17">
        <v>6.1705747958970297E-2</v>
      </c>
      <c r="BG1071" s="17">
        <v>6.6736773466087307E-2</v>
      </c>
      <c r="BH1071" s="17">
        <v>9.7341912256666496E-2</v>
      </c>
      <c r="BI1071" s="17">
        <v>5.6012646681146201E-2</v>
      </c>
      <c r="BJ1071" s="17"/>
      <c r="BK1071" s="17">
        <v>2.6959357910196699E-2</v>
      </c>
      <c r="BL1071" s="17">
        <v>5.65922621616557E-2</v>
      </c>
      <c r="BM1071" s="17">
        <v>7.3788025103912094E-2</v>
      </c>
      <c r="BN1071" s="17">
        <v>8.0872135692107605E-2</v>
      </c>
      <c r="BO1071" s="17">
        <v>3.4521639010665198E-2</v>
      </c>
      <c r="BP1071" s="17"/>
      <c r="BQ1071" s="17">
        <v>6.6711510925374501E-2</v>
      </c>
      <c r="BR1071" s="17">
        <v>7.4283993332027107E-2</v>
      </c>
      <c r="BS1071" s="17"/>
      <c r="BT1071" s="17">
        <v>9.1044536654089306E-2</v>
      </c>
      <c r="BU1071" s="17">
        <v>4.6235776291849801E-2</v>
      </c>
      <c r="BV1071" s="17">
        <v>6.8292549638851299E-2</v>
      </c>
      <c r="BW1071" s="17">
        <v>8.3414237297049804E-2</v>
      </c>
      <c r="BX1071" s="17">
        <v>5.0718070058100098E-2</v>
      </c>
      <c r="BY1071" s="17">
        <v>9.7645514389403096E-2</v>
      </c>
    </row>
    <row r="1072" spans="2:77" x14ac:dyDescent="0.35">
      <c r="B1072" t="s">
        <v>341</v>
      </c>
      <c r="C1072" s="17">
        <v>7.3193307611193595E-2</v>
      </c>
      <c r="D1072" s="17">
        <v>8.0005970961963102E-2</v>
      </c>
      <c r="E1072" s="17">
        <v>6.6637725396623299E-2</v>
      </c>
      <c r="F1072" s="17"/>
      <c r="G1072" s="17">
        <v>0.105809065692965</v>
      </c>
      <c r="H1072" s="17">
        <v>8.3743033048161497E-2</v>
      </c>
      <c r="I1072" s="17">
        <v>5.8678775180191899E-2</v>
      </c>
      <c r="J1072" s="17">
        <v>4.4681522794158497E-2</v>
      </c>
      <c r="K1072" s="17">
        <v>6.7607970633563302E-2</v>
      </c>
      <c r="L1072" s="17">
        <v>8.1278819988277601E-2</v>
      </c>
      <c r="M1072" s="17"/>
      <c r="N1072" s="17">
        <v>6.0896148218252899E-2</v>
      </c>
      <c r="O1072" s="17">
        <v>6.8279706499896203E-2</v>
      </c>
      <c r="P1072" s="17">
        <v>9.6893706479754496E-2</v>
      </c>
      <c r="Q1072" s="17">
        <v>6.7457165496563595E-2</v>
      </c>
      <c r="R1072" s="17"/>
      <c r="S1072" s="17">
        <v>8.07393454481804E-2</v>
      </c>
      <c r="T1072" s="17">
        <v>2.9275538601508298E-2</v>
      </c>
      <c r="U1072" s="17">
        <v>0.15038607149976899</v>
      </c>
      <c r="V1072" s="17">
        <v>8.4199781068018703E-2</v>
      </c>
      <c r="W1072" s="17">
        <v>5.8695287495228302E-2</v>
      </c>
      <c r="X1072" s="17">
        <v>7.9391457790660605E-2</v>
      </c>
      <c r="Y1072" s="17">
        <v>0.12885445296272199</v>
      </c>
      <c r="Z1072" s="17">
        <v>7.1358529416559596E-2</v>
      </c>
      <c r="AA1072" s="17">
        <v>5.42691892292744E-2</v>
      </c>
      <c r="AB1072" s="17">
        <v>7.7785156528561494E-2</v>
      </c>
      <c r="AC1072" s="17">
        <v>1.6932413027778599E-2</v>
      </c>
      <c r="AD1072" s="17">
        <v>2.74469595654146E-2</v>
      </c>
      <c r="AE1072" s="17"/>
      <c r="AF1072" s="17">
        <v>6.4185758656631398E-2</v>
      </c>
      <c r="AG1072" s="17">
        <v>8.1822241969319906E-2</v>
      </c>
      <c r="AH1072" s="17">
        <v>6.5262243351452795E-2</v>
      </c>
      <c r="AI1072" s="17"/>
      <c r="AJ1072" s="17">
        <v>6.8746942168612504E-2</v>
      </c>
      <c r="AK1072" s="17">
        <v>7.7594625052741797E-2</v>
      </c>
      <c r="AL1072" s="17">
        <v>5.3603928696728399E-2</v>
      </c>
      <c r="AM1072" s="17">
        <v>6.1020479079440498E-2</v>
      </c>
      <c r="AN1072" s="17">
        <v>8.4907728829214102E-2</v>
      </c>
      <c r="AO1072" s="17"/>
      <c r="AP1072" s="17">
        <v>9.7603921470328495E-2</v>
      </c>
      <c r="AQ1072" s="17">
        <v>6.5581026270655193E-2</v>
      </c>
      <c r="AR1072" s="17">
        <v>4.7445833201102003E-2</v>
      </c>
      <c r="AS1072" s="17"/>
      <c r="AT1072" s="17">
        <v>7.0020747086548804E-2</v>
      </c>
      <c r="AU1072" s="17">
        <v>9.4452556242845806E-2</v>
      </c>
      <c r="AV1072" s="17">
        <v>5.2566993859241698E-2</v>
      </c>
      <c r="AW1072" s="17">
        <v>7.9429166434557594E-2</v>
      </c>
      <c r="AX1072" s="17">
        <v>0</v>
      </c>
      <c r="AY1072" s="17"/>
      <c r="AZ1072" s="17">
        <v>6.9710769403082504E-2</v>
      </c>
      <c r="BA1072" s="17">
        <v>8.1429286754484798E-2</v>
      </c>
      <c r="BB1072" s="17">
        <v>7.7066317856040401E-2</v>
      </c>
      <c r="BC1072" s="17">
        <v>8.6946469619342506E-2</v>
      </c>
      <c r="BD1072" s="17">
        <v>4.8142579591248701E-2</v>
      </c>
      <c r="BE1072" s="17"/>
      <c r="BF1072" s="17">
        <v>9.8204766130015997E-2</v>
      </c>
      <c r="BG1072" s="17">
        <v>8.3452798896384406E-2</v>
      </c>
      <c r="BH1072" s="17">
        <v>4.8489966864487803E-2</v>
      </c>
      <c r="BI1072" s="17">
        <v>5.50062712543559E-2</v>
      </c>
      <c r="BJ1072" s="17"/>
      <c r="BK1072" s="17">
        <v>0.114928160247632</v>
      </c>
      <c r="BL1072" s="17">
        <v>6.3097199255383998E-2</v>
      </c>
      <c r="BM1072" s="17">
        <v>6.4607455685944906E-2</v>
      </c>
      <c r="BN1072" s="17">
        <v>6.8301866069969602E-2</v>
      </c>
      <c r="BO1072" s="17">
        <v>0.151436346745141</v>
      </c>
      <c r="BP1072" s="17"/>
      <c r="BQ1072" s="17">
        <v>7.1961796527735197E-2</v>
      </c>
      <c r="BR1072" s="17">
        <v>7.4851711382900296E-2</v>
      </c>
      <c r="BS1072" s="17"/>
      <c r="BT1072" s="17">
        <v>8.0852927416250095E-2</v>
      </c>
      <c r="BU1072" s="17">
        <v>6.2888981056119606E-2</v>
      </c>
      <c r="BV1072" s="17">
        <v>6.5993577953317104E-2</v>
      </c>
      <c r="BW1072" s="17">
        <v>4.71123941310857E-2</v>
      </c>
      <c r="BX1072" s="17">
        <v>8.0393050105148495E-2</v>
      </c>
      <c r="BY1072" s="17">
        <v>5.5680836592319101E-2</v>
      </c>
    </row>
    <row r="1073" spans="2:77" x14ac:dyDescent="0.35">
      <c r="B1073" t="s">
        <v>101</v>
      </c>
      <c r="C1073" s="17">
        <v>0.20682582010087899</v>
      </c>
      <c r="D1073" s="17">
        <v>0.19371060276367699</v>
      </c>
      <c r="E1073" s="17">
        <v>0.220155819203638</v>
      </c>
      <c r="F1073" s="17"/>
      <c r="G1073" s="17">
        <v>0.21998569816467101</v>
      </c>
      <c r="H1073" s="17">
        <v>0.15154446102468899</v>
      </c>
      <c r="I1073" s="17">
        <v>0.185619976678981</v>
      </c>
      <c r="J1073" s="17">
        <v>0.24176746413126099</v>
      </c>
      <c r="K1073" s="17">
        <v>0.241733585579301</v>
      </c>
      <c r="L1073" s="17">
        <v>0.207984678557948</v>
      </c>
      <c r="M1073" s="17"/>
      <c r="N1073" s="17">
        <v>0.23318189208533999</v>
      </c>
      <c r="O1073" s="17">
        <v>0.20059047885030301</v>
      </c>
      <c r="P1073" s="17">
        <v>0.19898533459484899</v>
      </c>
      <c r="Q1073" s="17">
        <v>0.197701973256489</v>
      </c>
      <c r="R1073" s="17"/>
      <c r="S1073" s="17">
        <v>0.204042285006516</v>
      </c>
      <c r="T1073" s="17">
        <v>0.20936383396842301</v>
      </c>
      <c r="U1073" s="17">
        <v>0.24661130652500701</v>
      </c>
      <c r="V1073" s="17">
        <v>0.20819446506764699</v>
      </c>
      <c r="W1073" s="17">
        <v>0.18735681529116099</v>
      </c>
      <c r="X1073" s="17">
        <v>0.19263350394109899</v>
      </c>
      <c r="Y1073" s="17">
        <v>0.193689783820642</v>
      </c>
      <c r="Z1073" s="17">
        <v>0.17705205477114799</v>
      </c>
      <c r="AA1073" s="17">
        <v>0.186376604979125</v>
      </c>
      <c r="AB1073" s="17">
        <v>0.19541974956955699</v>
      </c>
      <c r="AC1073" s="17">
        <v>0.259715143356892</v>
      </c>
      <c r="AD1073" s="17">
        <v>0.28537675423935199</v>
      </c>
      <c r="AE1073" s="17"/>
      <c r="AF1073" s="17">
        <v>0.19651168244839701</v>
      </c>
      <c r="AG1073" s="17">
        <v>0.19967266236200901</v>
      </c>
      <c r="AH1073" s="17">
        <v>0.248897096387936</v>
      </c>
      <c r="AI1073" s="17"/>
      <c r="AJ1073" s="17">
        <v>0.219598856112105</v>
      </c>
      <c r="AK1073" s="17">
        <v>0.154821158738392</v>
      </c>
      <c r="AL1073" s="17">
        <v>0.164848900847407</v>
      </c>
      <c r="AM1073" s="17">
        <v>4.5162930630531901E-2</v>
      </c>
      <c r="AN1073" s="17">
        <v>0.31694619567788201</v>
      </c>
      <c r="AO1073" s="17"/>
      <c r="AP1073" s="17">
        <v>0.22226902134617799</v>
      </c>
      <c r="AQ1073" s="17">
        <v>0.148393418766053</v>
      </c>
      <c r="AR1073" s="17">
        <v>0.143362467311167</v>
      </c>
      <c r="AS1073" s="17"/>
      <c r="AT1073" s="17">
        <v>0.237657967713298</v>
      </c>
      <c r="AU1073" s="17">
        <v>0.21336540348435701</v>
      </c>
      <c r="AV1073" s="17">
        <v>0.18854943302052299</v>
      </c>
      <c r="AW1073" s="17">
        <v>0.178913479959323</v>
      </c>
      <c r="AX1073" s="17">
        <v>0.25723045658875798</v>
      </c>
      <c r="AY1073" s="17"/>
      <c r="AZ1073" s="17">
        <v>0.18785773370689399</v>
      </c>
      <c r="BA1073" s="17">
        <v>0.21954358464818999</v>
      </c>
      <c r="BB1073" s="17">
        <v>0.24483273886133999</v>
      </c>
      <c r="BC1073" s="17">
        <v>0.20597579542336</v>
      </c>
      <c r="BD1073" s="17">
        <v>0.25154111816667002</v>
      </c>
      <c r="BE1073" s="17"/>
      <c r="BF1073" s="17">
        <v>0.162644013335669</v>
      </c>
      <c r="BG1073" s="17">
        <v>0.20430867717692</v>
      </c>
      <c r="BH1073" s="17">
        <v>0.18197631612847401</v>
      </c>
      <c r="BI1073" s="17">
        <v>0.26994065199714001</v>
      </c>
      <c r="BJ1073" s="17"/>
      <c r="BK1073" s="17">
        <v>0.175166977871138</v>
      </c>
      <c r="BL1073" s="17">
        <v>0.234792316019243</v>
      </c>
      <c r="BM1073" s="17">
        <v>0.18150772833489601</v>
      </c>
      <c r="BN1073" s="17">
        <v>0.22607909585868499</v>
      </c>
      <c r="BO1073" s="17">
        <v>0.20236559528878101</v>
      </c>
      <c r="BP1073" s="17"/>
      <c r="BQ1073" s="17">
        <v>0.21188162924001</v>
      </c>
      <c r="BR1073" s="17">
        <v>0.20001745835896501</v>
      </c>
      <c r="BS1073" s="17"/>
      <c r="BT1073" s="17">
        <v>0.211409249512687</v>
      </c>
      <c r="BU1073" s="17">
        <v>0.22035742273342901</v>
      </c>
      <c r="BV1073" s="17">
        <v>0.16073092628312699</v>
      </c>
      <c r="BW1073" s="17">
        <v>0.15175836279359101</v>
      </c>
      <c r="BX1073" s="17">
        <v>0.217391568904935</v>
      </c>
      <c r="BY1073" s="17">
        <v>0.248043536049667</v>
      </c>
    </row>
    <row r="1074" spans="2:77" x14ac:dyDescent="0.35">
      <c r="B1074" t="s">
        <v>102</v>
      </c>
      <c r="C1074" s="17">
        <v>0.10808015418800899</v>
      </c>
      <c r="D1074" s="17">
        <v>0.115373959983898</v>
      </c>
      <c r="E1074" s="17">
        <v>9.9081312734747407E-2</v>
      </c>
      <c r="F1074" s="17"/>
      <c r="G1074" s="17">
        <v>0.130158862353767</v>
      </c>
      <c r="H1074" s="17">
        <v>0.11257070328924899</v>
      </c>
      <c r="I1074" s="17">
        <v>0.12645094953281699</v>
      </c>
      <c r="J1074" s="17">
        <v>7.2404991742310798E-2</v>
      </c>
      <c r="K1074" s="17">
        <v>8.2789433990234904E-2</v>
      </c>
      <c r="L1074" s="17">
        <v>0.119810786050437</v>
      </c>
      <c r="M1074" s="17"/>
      <c r="N1074" s="17">
        <v>8.41599588929558E-2</v>
      </c>
      <c r="O1074" s="17">
        <v>0.130712748056481</v>
      </c>
      <c r="P1074" s="17">
        <v>0.118152730478176</v>
      </c>
      <c r="Q1074" s="17">
        <v>9.9148064366748098E-2</v>
      </c>
      <c r="R1074" s="17"/>
      <c r="S1074" s="17">
        <v>0.14396346104225</v>
      </c>
      <c r="T1074" s="17">
        <v>0.109970437861431</v>
      </c>
      <c r="U1074" s="17">
        <v>8.7506111463731301E-2</v>
      </c>
      <c r="V1074" s="17">
        <v>4.4431620969350202E-2</v>
      </c>
      <c r="W1074" s="17">
        <v>0.16242011258214201</v>
      </c>
      <c r="X1074" s="17">
        <v>7.92904048781925E-2</v>
      </c>
      <c r="Y1074" s="17">
        <v>5.9192597375115098E-2</v>
      </c>
      <c r="Z1074" s="17">
        <v>0.14784725655424699</v>
      </c>
      <c r="AA1074" s="17">
        <v>0.11094396732518901</v>
      </c>
      <c r="AB1074" s="17">
        <v>0.15967661374094799</v>
      </c>
      <c r="AC1074" s="17">
        <v>0.117280710448947</v>
      </c>
      <c r="AD1074" s="17">
        <v>2.7693551995436001E-2</v>
      </c>
      <c r="AE1074" s="17"/>
      <c r="AF1074" s="17">
        <v>7.8888941611891805E-2</v>
      </c>
      <c r="AG1074" s="17">
        <v>0.122139536844666</v>
      </c>
      <c r="AH1074" s="17">
        <v>8.9968727491950298E-2</v>
      </c>
      <c r="AI1074" s="17"/>
      <c r="AJ1074" s="17">
        <v>0.103575300365709</v>
      </c>
      <c r="AK1074" s="17">
        <v>0.128683168708738</v>
      </c>
      <c r="AL1074" s="17">
        <v>0.106812336379836</v>
      </c>
      <c r="AM1074" s="17">
        <v>7.5840103597650699E-2</v>
      </c>
      <c r="AN1074" s="17">
        <v>7.0530956869363906E-2</v>
      </c>
      <c r="AO1074" s="17"/>
      <c r="AP1074" s="17">
        <v>0.11163666774304799</v>
      </c>
      <c r="AQ1074" s="17">
        <v>0.12554859378639099</v>
      </c>
      <c r="AR1074" s="17">
        <v>0.103383088384661</v>
      </c>
      <c r="AS1074" s="17"/>
      <c r="AT1074" s="17">
        <v>9.4106932702448604E-2</v>
      </c>
      <c r="AU1074" s="17">
        <v>0.105020293456615</v>
      </c>
      <c r="AV1074" s="17">
        <v>0.12269417421977601</v>
      </c>
      <c r="AW1074" s="17">
        <v>0.101958216979326</v>
      </c>
      <c r="AX1074" s="17">
        <v>0</v>
      </c>
      <c r="AY1074" s="17"/>
      <c r="AZ1074" s="17">
        <v>8.7490532688205197E-2</v>
      </c>
      <c r="BA1074" s="17">
        <v>0.11880782688536699</v>
      </c>
      <c r="BB1074" s="17">
        <v>0.18425856205684399</v>
      </c>
      <c r="BC1074" s="17">
        <v>0.120835745358619</v>
      </c>
      <c r="BD1074" s="17">
        <v>0.10982329464133</v>
      </c>
      <c r="BE1074" s="17"/>
      <c r="BF1074" s="17">
        <v>0.121195186507414</v>
      </c>
      <c r="BG1074" s="17">
        <v>0.121564880039695</v>
      </c>
      <c r="BH1074" s="17">
        <v>9.0535142269729599E-2</v>
      </c>
      <c r="BI1074" s="17">
        <v>8.8279180565967397E-2</v>
      </c>
      <c r="BJ1074" s="17"/>
      <c r="BK1074" s="17">
        <v>7.45030304148038E-2</v>
      </c>
      <c r="BL1074" s="17">
        <v>0.106478604797466</v>
      </c>
      <c r="BM1074" s="17">
        <v>0.13424692765504301</v>
      </c>
      <c r="BN1074" s="17">
        <v>9.2193869386692801E-2</v>
      </c>
      <c r="BO1074" s="17">
        <v>6.66239537697354E-2</v>
      </c>
      <c r="BP1074" s="17"/>
      <c r="BQ1074" s="17">
        <v>9.3272780029464E-2</v>
      </c>
      <c r="BR1074" s="17">
        <v>0.128020376800251</v>
      </c>
      <c r="BS1074" s="17"/>
      <c r="BT1074" s="17">
        <v>8.4991033986767703E-2</v>
      </c>
      <c r="BU1074" s="17">
        <v>0.108780392698545</v>
      </c>
      <c r="BV1074" s="17">
        <v>0.15151376307252701</v>
      </c>
      <c r="BW1074" s="17">
        <v>0.12959579484207101</v>
      </c>
      <c r="BX1074" s="17">
        <v>0.12228901501563801</v>
      </c>
      <c r="BY1074" s="17">
        <v>0.121380767683282</v>
      </c>
    </row>
    <row r="1075" spans="2:77" x14ac:dyDescent="0.35">
      <c r="B1075" t="s">
        <v>467</v>
      </c>
      <c r="C1075" s="17">
        <v>0.13986031146308101</v>
      </c>
      <c r="D1075" s="17">
        <v>0.140199539026679</v>
      </c>
      <c r="E1075" s="17">
        <v>0.13981189096178601</v>
      </c>
      <c r="F1075" s="17"/>
      <c r="G1075" s="17">
        <v>0.120361504583924</v>
      </c>
      <c r="H1075" s="17">
        <v>0.12882238361267201</v>
      </c>
      <c r="I1075" s="17">
        <v>0.17829581636877601</v>
      </c>
      <c r="J1075" s="17">
        <v>0.15017355634656501</v>
      </c>
      <c r="K1075" s="17">
        <v>0.149249478257304</v>
      </c>
      <c r="L1075" s="17">
        <v>0.116892842298115</v>
      </c>
      <c r="M1075" s="17"/>
      <c r="N1075" s="17">
        <v>0.134987500523568</v>
      </c>
      <c r="O1075" s="17">
        <v>0.16105026697447</v>
      </c>
      <c r="P1075" s="17">
        <v>0.12292663144074201</v>
      </c>
      <c r="Q1075" s="17">
        <v>0.14061518492122899</v>
      </c>
      <c r="R1075" s="17"/>
      <c r="S1075" s="17">
        <v>0.11585163438387799</v>
      </c>
      <c r="T1075" s="17">
        <v>0.15182251936063801</v>
      </c>
      <c r="U1075" s="17">
        <v>7.5071770404390295E-2</v>
      </c>
      <c r="V1075" s="17">
        <v>0.17176502446513101</v>
      </c>
      <c r="W1075" s="17">
        <v>0.164132890729981</v>
      </c>
      <c r="X1075" s="17">
        <v>0.122311867388101</v>
      </c>
      <c r="Y1075" s="17">
        <v>0.12212243039417101</v>
      </c>
      <c r="Z1075" s="17">
        <v>0.175710232946166</v>
      </c>
      <c r="AA1075" s="17">
        <v>0.15039698025203899</v>
      </c>
      <c r="AB1075" s="17">
        <v>0.107134721661688</v>
      </c>
      <c r="AC1075" s="17">
        <v>0.24486398549945501</v>
      </c>
      <c r="AD1075" s="17">
        <v>0.14060523657205301</v>
      </c>
      <c r="AE1075" s="17"/>
      <c r="AF1075" s="17">
        <v>0.14769449837617199</v>
      </c>
      <c r="AG1075" s="17">
        <v>0.134091098729506</v>
      </c>
      <c r="AH1075" s="17">
        <v>0.15664772321034601</v>
      </c>
      <c r="AI1075" s="17"/>
      <c r="AJ1075" s="17">
        <v>0.13044324138352101</v>
      </c>
      <c r="AK1075" s="17">
        <v>0.17905988321014499</v>
      </c>
      <c r="AL1075" s="17">
        <v>0.13698300514071199</v>
      </c>
      <c r="AM1075" s="17">
        <v>0.119688913224742</v>
      </c>
      <c r="AN1075" s="17">
        <v>0.111837548862863</v>
      </c>
      <c r="AO1075" s="17"/>
      <c r="AP1075" s="17">
        <v>0.104569724487658</v>
      </c>
      <c r="AQ1075" s="17">
        <v>0.17774232061376699</v>
      </c>
      <c r="AR1075" s="17">
        <v>0.19345517205314</v>
      </c>
      <c r="AS1075" s="17"/>
      <c r="AT1075" s="17">
        <v>0.157626914342995</v>
      </c>
      <c r="AU1075" s="17">
        <v>0.124460035546334</v>
      </c>
      <c r="AV1075" s="17">
        <v>0.15396934947427601</v>
      </c>
      <c r="AW1075" s="17">
        <v>0.15074030626986601</v>
      </c>
      <c r="AX1075" s="17">
        <v>0.142377156146901</v>
      </c>
      <c r="AY1075" s="17"/>
      <c r="AZ1075" s="17">
        <v>0.147448653152494</v>
      </c>
      <c r="BA1075" s="17">
        <v>0.147756518491791</v>
      </c>
      <c r="BB1075" s="17">
        <v>0.125875198840804</v>
      </c>
      <c r="BC1075" s="17">
        <v>0.112733118610887</v>
      </c>
      <c r="BD1075" s="17">
        <v>0.157772591338668</v>
      </c>
      <c r="BE1075" s="17"/>
      <c r="BF1075" s="17">
        <v>0.14750810686108701</v>
      </c>
      <c r="BG1075" s="17">
        <v>0.13320315228794799</v>
      </c>
      <c r="BH1075" s="17">
        <v>0.144526631498164</v>
      </c>
      <c r="BI1075" s="17">
        <v>0.12850480171137399</v>
      </c>
      <c r="BJ1075" s="17"/>
      <c r="BK1075" s="17">
        <v>3.6723831784331799E-2</v>
      </c>
      <c r="BL1075" s="17">
        <v>0.17346965324160801</v>
      </c>
      <c r="BM1075" s="17">
        <v>0.146134778854658</v>
      </c>
      <c r="BN1075" s="17">
        <v>0.13148609569324601</v>
      </c>
      <c r="BO1075" s="17">
        <v>0.13420328890545399</v>
      </c>
      <c r="BP1075" s="17"/>
      <c r="BQ1075" s="17">
        <v>0.15057995022090601</v>
      </c>
      <c r="BR1075" s="17">
        <v>0.125424802448102</v>
      </c>
      <c r="BS1075" s="17"/>
      <c r="BT1075" s="17">
        <v>0.122946808897483</v>
      </c>
      <c r="BU1075" s="17">
        <v>0.14421319455672499</v>
      </c>
      <c r="BV1075" s="17">
        <v>0.18392176486728401</v>
      </c>
      <c r="BW1075" s="17">
        <v>0.110858791047311</v>
      </c>
      <c r="BX1075" s="17">
        <v>0.153830527049373</v>
      </c>
      <c r="BY1075" s="17">
        <v>0.13514342697228601</v>
      </c>
    </row>
    <row r="1076" spans="2:77" x14ac:dyDescent="0.35">
      <c r="B1076" t="s">
        <v>468</v>
      </c>
      <c r="C1076" s="17">
        <v>0.100239936099133</v>
      </c>
      <c r="D1076" s="17">
        <v>0.109860506091806</v>
      </c>
      <c r="E1076" s="17">
        <v>9.0976036628670306E-2</v>
      </c>
      <c r="F1076" s="17"/>
      <c r="G1076" s="17">
        <v>7.9069430071170704E-2</v>
      </c>
      <c r="H1076" s="17">
        <v>0.13923117822222</v>
      </c>
      <c r="I1076" s="17">
        <v>0.12511529761534201</v>
      </c>
      <c r="J1076" s="17">
        <v>8.4499796681247005E-2</v>
      </c>
      <c r="K1076" s="17">
        <v>7.9923744374638103E-2</v>
      </c>
      <c r="L1076" s="17">
        <v>8.9695082120666098E-2</v>
      </c>
      <c r="M1076" s="17"/>
      <c r="N1076" s="17">
        <v>0.108146556809401</v>
      </c>
      <c r="O1076" s="17">
        <v>0.12499512349563</v>
      </c>
      <c r="P1076" s="17">
        <v>6.8222960614874401E-2</v>
      </c>
      <c r="Q1076" s="17">
        <v>9.2768305862048095E-2</v>
      </c>
      <c r="R1076" s="17"/>
      <c r="S1076" s="17">
        <v>0.141663696865409</v>
      </c>
      <c r="T1076" s="17">
        <v>9.3329000845840407E-2</v>
      </c>
      <c r="U1076" s="17">
        <v>6.4134053872211397E-2</v>
      </c>
      <c r="V1076" s="17">
        <v>0.10030108264197</v>
      </c>
      <c r="W1076" s="17">
        <v>0.10445645362464601</v>
      </c>
      <c r="X1076" s="17">
        <v>6.6354080314975097E-2</v>
      </c>
      <c r="Y1076" s="17">
        <v>7.2504352142527206E-2</v>
      </c>
      <c r="Z1076" s="17">
        <v>1.92544082831312E-2</v>
      </c>
      <c r="AA1076" s="17">
        <v>0.13612941368463199</v>
      </c>
      <c r="AB1076" s="17">
        <v>6.8350337448653306E-2</v>
      </c>
      <c r="AC1076" s="17">
        <v>0.12565794686034101</v>
      </c>
      <c r="AD1076" s="17">
        <v>0.19803154880505799</v>
      </c>
      <c r="AE1076" s="17"/>
      <c r="AF1076" s="17">
        <v>8.2632865201898498E-2</v>
      </c>
      <c r="AG1076" s="17">
        <v>0.123401288104049</v>
      </c>
      <c r="AH1076" s="17">
        <v>0.102800315026915</v>
      </c>
      <c r="AI1076" s="17"/>
      <c r="AJ1076" s="17">
        <v>8.2121195295798699E-2</v>
      </c>
      <c r="AK1076" s="17">
        <v>0.142757474591933</v>
      </c>
      <c r="AL1076" s="17">
        <v>0.11530565439052</v>
      </c>
      <c r="AM1076" s="17">
        <v>9.9253178966469499E-2</v>
      </c>
      <c r="AN1076" s="17">
        <v>7.8324900130414293E-2</v>
      </c>
      <c r="AO1076" s="17"/>
      <c r="AP1076" s="17">
        <v>8.8019846498981202E-2</v>
      </c>
      <c r="AQ1076" s="17">
        <v>0.15697736910079799</v>
      </c>
      <c r="AR1076" s="17">
        <v>8.2861492063934603E-2</v>
      </c>
      <c r="AS1076" s="17"/>
      <c r="AT1076" s="17">
        <v>6.9475049312405696E-2</v>
      </c>
      <c r="AU1076" s="17">
        <v>9.1637986585521497E-2</v>
      </c>
      <c r="AV1076" s="17">
        <v>0.13026619065495601</v>
      </c>
      <c r="AW1076" s="17">
        <v>0.14592395520193399</v>
      </c>
      <c r="AX1076" s="17">
        <v>0</v>
      </c>
      <c r="AY1076" s="17"/>
      <c r="AZ1076" s="17">
        <v>0.12938817107585099</v>
      </c>
      <c r="BA1076" s="17">
        <v>7.7800580029539906E-2</v>
      </c>
      <c r="BB1076" s="17">
        <v>3.4745453219631003E-2</v>
      </c>
      <c r="BC1076" s="17">
        <v>9.5097915949178893E-2</v>
      </c>
      <c r="BD1076" s="17">
        <v>5.8244797255087799E-2</v>
      </c>
      <c r="BE1076" s="17"/>
      <c r="BF1076" s="17">
        <v>4.9543920100258501E-2</v>
      </c>
      <c r="BG1076" s="17">
        <v>0.107948588076798</v>
      </c>
      <c r="BH1076" s="17">
        <v>0.14398332226282001</v>
      </c>
      <c r="BI1076" s="17">
        <v>9.45309473503428E-2</v>
      </c>
      <c r="BJ1076" s="17"/>
      <c r="BK1076" s="17">
        <v>5.7138650427002002E-2</v>
      </c>
      <c r="BL1076" s="17">
        <v>9.5332856019824302E-2</v>
      </c>
      <c r="BM1076" s="17">
        <v>0.100123392698226</v>
      </c>
      <c r="BN1076" s="17">
        <v>9.9113337919027197E-2</v>
      </c>
      <c r="BO1076" s="17">
        <v>0.14005499520053599</v>
      </c>
      <c r="BP1076" s="17"/>
      <c r="BQ1076" s="17">
        <v>0.10238881144105701</v>
      </c>
      <c r="BR1076" s="17">
        <v>9.7346171666280901E-2</v>
      </c>
      <c r="BS1076" s="17"/>
      <c r="BT1076" s="17">
        <v>9.2742646119272104E-2</v>
      </c>
      <c r="BU1076" s="17">
        <v>0.15085261895730001</v>
      </c>
      <c r="BV1076" s="17">
        <v>6.6560308004356403E-2</v>
      </c>
      <c r="BW1076" s="17">
        <v>8.6470576306102706E-2</v>
      </c>
      <c r="BX1076" s="17">
        <v>8.1963704800261106E-2</v>
      </c>
      <c r="BY1076" s="17">
        <v>7.8158045769185697E-2</v>
      </c>
    </row>
    <row r="1077" spans="2:77" x14ac:dyDescent="0.35">
      <c r="B1077" t="s">
        <v>469</v>
      </c>
      <c r="C1077" s="17">
        <v>4.2812627252392897E-2</v>
      </c>
      <c r="D1077" s="17">
        <v>4.5447923700712801E-2</v>
      </c>
      <c r="E1077" s="17">
        <v>4.030636866508E-2</v>
      </c>
      <c r="F1077" s="17"/>
      <c r="G1077" s="17">
        <v>3.2217813323340699E-2</v>
      </c>
      <c r="H1077" s="17">
        <v>6.3679116976161201E-2</v>
      </c>
      <c r="I1077" s="17">
        <v>5.5354615593384601E-2</v>
      </c>
      <c r="J1077" s="17">
        <v>3.6779624429494798E-2</v>
      </c>
      <c r="K1077" s="17">
        <v>2.4381929940803401E-2</v>
      </c>
      <c r="L1077" s="17">
        <v>4.0242055913693099E-2</v>
      </c>
      <c r="M1077" s="17"/>
      <c r="N1077" s="17">
        <v>4.8723288858567998E-2</v>
      </c>
      <c r="O1077" s="17">
        <v>4.7970607471366999E-2</v>
      </c>
      <c r="P1077" s="17">
        <v>4.6907370314777597E-2</v>
      </c>
      <c r="Q1077" s="17">
        <v>2.5464724700698601E-2</v>
      </c>
      <c r="R1077" s="17"/>
      <c r="S1077" s="17">
        <v>3.9919920587586102E-2</v>
      </c>
      <c r="T1077" s="17">
        <v>8.5409191260923598E-2</v>
      </c>
      <c r="U1077" s="17">
        <v>2.8823368927624798E-2</v>
      </c>
      <c r="V1077" s="17">
        <v>3.1016032500754801E-2</v>
      </c>
      <c r="W1077" s="17">
        <v>1.41460247993685E-2</v>
      </c>
      <c r="X1077" s="17">
        <v>6.0283173060035701E-2</v>
      </c>
      <c r="Y1077" s="17">
        <v>5.42922677944256E-2</v>
      </c>
      <c r="Z1077" s="17">
        <v>4.42920743641202E-2</v>
      </c>
      <c r="AA1077" s="17">
        <v>4.5551722222799101E-2</v>
      </c>
      <c r="AB1077" s="17">
        <v>3.4036552694728002E-2</v>
      </c>
      <c r="AC1077" s="17">
        <v>0</v>
      </c>
      <c r="AD1077" s="17">
        <v>3.4242261153565899E-2</v>
      </c>
      <c r="AE1077" s="17"/>
      <c r="AF1077" s="17">
        <v>2.85574749359108E-2</v>
      </c>
      <c r="AG1077" s="17">
        <v>5.6762781614642301E-2</v>
      </c>
      <c r="AH1077" s="17">
        <v>3.6641983937928203E-2</v>
      </c>
      <c r="AI1077" s="17"/>
      <c r="AJ1077" s="17">
        <v>2.2551494509827099E-2</v>
      </c>
      <c r="AK1077" s="17">
        <v>5.4038797730199102E-2</v>
      </c>
      <c r="AL1077" s="17">
        <v>0.115998430902483</v>
      </c>
      <c r="AM1077" s="17">
        <v>0</v>
      </c>
      <c r="AN1077" s="17">
        <v>1.47537781761507E-2</v>
      </c>
      <c r="AO1077" s="17"/>
      <c r="AP1077" s="17">
        <v>2.5421799807385102E-2</v>
      </c>
      <c r="AQ1077" s="17">
        <v>6.7743666040749106E-2</v>
      </c>
      <c r="AR1077" s="17">
        <v>6.8658145754702304E-2</v>
      </c>
      <c r="AS1077" s="17"/>
      <c r="AT1077" s="17">
        <v>4.6978150619301502E-2</v>
      </c>
      <c r="AU1077" s="17">
        <v>2.88249428783133E-2</v>
      </c>
      <c r="AV1077" s="17">
        <v>4.6839925967819801E-2</v>
      </c>
      <c r="AW1077" s="17">
        <v>5.1179741964612099E-2</v>
      </c>
      <c r="AX1077" s="17">
        <v>0</v>
      </c>
      <c r="AY1077" s="17"/>
      <c r="AZ1077" s="17">
        <v>5.4518454333234601E-2</v>
      </c>
      <c r="BA1077" s="17">
        <v>5.0017269174078498E-2</v>
      </c>
      <c r="BB1077" s="17">
        <v>3.7141860325267999E-2</v>
      </c>
      <c r="BC1077" s="17">
        <v>3.7080595916727702E-2</v>
      </c>
      <c r="BD1077" s="17">
        <v>0</v>
      </c>
      <c r="BE1077" s="17"/>
      <c r="BF1077" s="17">
        <v>3.1725295956547397E-2</v>
      </c>
      <c r="BG1077" s="17">
        <v>4.2537068211438003E-2</v>
      </c>
      <c r="BH1077" s="17">
        <v>3.7097296616644501E-2</v>
      </c>
      <c r="BI1077" s="17">
        <v>5.4529819550540301E-2</v>
      </c>
      <c r="BJ1077" s="17"/>
      <c r="BK1077" s="17">
        <v>6.1002141485571697E-2</v>
      </c>
      <c r="BL1077" s="17">
        <v>4.7175483029431899E-2</v>
      </c>
      <c r="BM1077" s="17">
        <v>3.5618721563508503E-2</v>
      </c>
      <c r="BN1077" s="17">
        <v>4.3781684286356599E-2</v>
      </c>
      <c r="BO1077" s="17">
        <v>6.09381027724505E-2</v>
      </c>
      <c r="BP1077" s="17"/>
      <c r="BQ1077" s="17">
        <v>4.7702799350486699E-2</v>
      </c>
      <c r="BR1077" s="17">
        <v>3.6227319202221699E-2</v>
      </c>
      <c r="BS1077" s="17"/>
      <c r="BT1077" s="17">
        <v>4.4265298015807697E-2</v>
      </c>
      <c r="BU1077" s="17">
        <v>5.1484217703385099E-2</v>
      </c>
      <c r="BV1077" s="17">
        <v>2.4619456076138999E-2</v>
      </c>
      <c r="BW1077" s="17">
        <v>5.8188580338428803E-2</v>
      </c>
      <c r="BX1077" s="17">
        <v>3.0326238246767601E-2</v>
      </c>
      <c r="BY1077" s="17">
        <v>5.4184321650476999E-2</v>
      </c>
    </row>
    <row r="1078" spans="2:77" x14ac:dyDescent="0.35">
      <c r="B1078" t="s">
        <v>470</v>
      </c>
      <c r="C1078" s="17">
        <v>7.8678210154584802E-2</v>
      </c>
      <c r="D1078" s="17">
        <v>7.9591632940243795E-2</v>
      </c>
      <c r="E1078" s="17">
        <v>7.7939803646950606E-2</v>
      </c>
      <c r="F1078" s="17"/>
      <c r="G1078" s="17">
        <v>0.105935506097096</v>
      </c>
      <c r="H1078" s="17">
        <v>0.101719450375665</v>
      </c>
      <c r="I1078" s="17">
        <v>7.1062079202882003E-2</v>
      </c>
      <c r="J1078" s="17">
        <v>8.8717209509502695E-2</v>
      </c>
      <c r="K1078" s="17">
        <v>4.85189201623989E-2</v>
      </c>
      <c r="L1078" s="17">
        <v>6.13761456930507E-2</v>
      </c>
      <c r="M1078" s="17"/>
      <c r="N1078" s="17">
        <v>8.7391630713035406E-2</v>
      </c>
      <c r="O1078" s="17">
        <v>6.3031923373151097E-2</v>
      </c>
      <c r="P1078" s="17">
        <v>9.1089574307011395E-2</v>
      </c>
      <c r="Q1078" s="17">
        <v>7.7158307584940994E-2</v>
      </c>
      <c r="R1078" s="17"/>
      <c r="S1078" s="17">
        <v>9.2738608237590295E-2</v>
      </c>
      <c r="T1078" s="17">
        <v>7.3706858186031607E-2</v>
      </c>
      <c r="U1078" s="17">
        <v>8.0274992099469894E-2</v>
      </c>
      <c r="V1078" s="17">
        <v>5.4760144622148503E-2</v>
      </c>
      <c r="W1078" s="17">
        <v>3.5973788927483402E-2</v>
      </c>
      <c r="X1078" s="17">
        <v>7.1661244280746106E-2</v>
      </c>
      <c r="Y1078" s="17">
        <v>9.8395755582109695E-2</v>
      </c>
      <c r="Z1078" s="17">
        <v>6.6359235871849095E-2</v>
      </c>
      <c r="AA1078" s="17">
        <v>9.97522609118838E-2</v>
      </c>
      <c r="AB1078" s="17">
        <v>0.120053503573753</v>
      </c>
      <c r="AC1078" s="17">
        <v>4.0846936267341399E-2</v>
      </c>
      <c r="AD1078" s="17">
        <v>5.6721916499498301E-2</v>
      </c>
      <c r="AE1078" s="17"/>
      <c r="AF1078" s="17">
        <v>6.9165016352587302E-2</v>
      </c>
      <c r="AG1078" s="17">
        <v>8.9709429887426501E-2</v>
      </c>
      <c r="AH1078" s="17">
        <v>9.0147110906050903E-2</v>
      </c>
      <c r="AI1078" s="17"/>
      <c r="AJ1078" s="17">
        <v>3.1982235758309802E-2</v>
      </c>
      <c r="AK1078" s="17">
        <v>0.151604103147222</v>
      </c>
      <c r="AL1078" s="17">
        <v>4.71585644231447E-2</v>
      </c>
      <c r="AM1078" s="17">
        <v>0.14803619696961101</v>
      </c>
      <c r="AN1078" s="17">
        <v>4.7577601219365898E-2</v>
      </c>
      <c r="AO1078" s="17"/>
      <c r="AP1078" s="17">
        <v>1.2143729835495399E-2</v>
      </c>
      <c r="AQ1078" s="17">
        <v>0.16793828975780001</v>
      </c>
      <c r="AR1078" s="17">
        <v>2.4864668626245399E-2</v>
      </c>
      <c r="AS1078" s="17"/>
      <c r="AT1078" s="17">
        <v>8.4747019464593301E-2</v>
      </c>
      <c r="AU1078" s="17">
        <v>6.7740546429112702E-2</v>
      </c>
      <c r="AV1078" s="17">
        <v>6.8949422606291805E-2</v>
      </c>
      <c r="AW1078" s="17">
        <v>7.5332581206219995E-2</v>
      </c>
      <c r="AX1078" s="17">
        <v>7.55274176845558E-2</v>
      </c>
      <c r="AY1078" s="17"/>
      <c r="AZ1078" s="17">
        <v>0.105048567304466</v>
      </c>
      <c r="BA1078" s="17">
        <v>6.1952574111854598E-2</v>
      </c>
      <c r="BB1078" s="17">
        <v>3.6414285048320498E-2</v>
      </c>
      <c r="BC1078" s="17">
        <v>5.2775785185614897E-2</v>
      </c>
      <c r="BD1078" s="17">
        <v>6.8228781018435103E-2</v>
      </c>
      <c r="BE1078" s="17"/>
      <c r="BF1078" s="17">
        <v>9.8845452160843297E-2</v>
      </c>
      <c r="BG1078" s="17">
        <v>6.0264081897841201E-2</v>
      </c>
      <c r="BH1078" s="17">
        <v>0.11412376900126101</v>
      </c>
      <c r="BI1078" s="17">
        <v>7.5483343334193598E-2</v>
      </c>
      <c r="BJ1078" s="17"/>
      <c r="BK1078" s="17">
        <v>0.117802047255385</v>
      </c>
      <c r="BL1078" s="17">
        <v>7.7371203313348902E-2</v>
      </c>
      <c r="BM1078" s="17">
        <v>9.4785108703184504E-2</v>
      </c>
      <c r="BN1078" s="17">
        <v>6.1392829415557001E-2</v>
      </c>
      <c r="BO1078" s="17">
        <v>6.6140959141079494E-2</v>
      </c>
      <c r="BP1078" s="17"/>
      <c r="BQ1078" s="17">
        <v>8.1702339102224797E-2</v>
      </c>
      <c r="BR1078" s="17">
        <v>7.4605793007668397E-2</v>
      </c>
      <c r="BS1078" s="17"/>
      <c r="BT1078" s="17">
        <v>6.1169796821236098E-2</v>
      </c>
      <c r="BU1078" s="17">
        <v>6.14822727658643E-2</v>
      </c>
      <c r="BV1078" s="17">
        <v>0.136231326880766</v>
      </c>
      <c r="BW1078" s="17">
        <v>0.17140711528967301</v>
      </c>
      <c r="BX1078" s="17">
        <v>7.5226771057108899E-2</v>
      </c>
      <c r="BY1078" s="17">
        <v>6.4780482014878502E-2</v>
      </c>
    </row>
    <row r="1079" spans="2:77" x14ac:dyDescent="0.35">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c r="BK1079" s="17"/>
      <c r="BL1079" s="17"/>
      <c r="BM1079" s="17"/>
      <c r="BN1079" s="17"/>
      <c r="BO1079" s="17"/>
      <c r="BP1079" s="17"/>
      <c r="BQ1079" s="17"/>
      <c r="BR1079" s="17"/>
      <c r="BS1079" s="17"/>
      <c r="BT1079" s="17"/>
      <c r="BU1079" s="17"/>
      <c r="BV1079" s="17"/>
      <c r="BW1079" s="17"/>
      <c r="BX1079" s="17"/>
      <c r="BY1079" s="17"/>
    </row>
    <row r="1080" spans="2:77" x14ac:dyDescent="0.35">
      <c r="B1080" s="6" t="s">
        <v>477</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c r="BK1080" s="17"/>
      <c r="BL1080" s="17"/>
      <c r="BM1080" s="17"/>
      <c r="BN1080" s="17"/>
      <c r="BO1080" s="17"/>
      <c r="BP1080" s="17"/>
      <c r="BQ1080" s="17"/>
      <c r="BR1080" s="17"/>
      <c r="BS1080" s="17"/>
      <c r="BT1080" s="17"/>
      <c r="BU1080" s="17"/>
      <c r="BV1080" s="17"/>
      <c r="BW1080" s="17"/>
      <c r="BX1080" s="17"/>
      <c r="BY1080" s="17"/>
    </row>
    <row r="1081" spans="2:77" x14ac:dyDescent="0.35">
      <c r="B1081" s="24" t="s">
        <v>472</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row>
    <row r="1082" spans="2:77" x14ac:dyDescent="0.35">
      <c r="B1082" t="s">
        <v>466</v>
      </c>
      <c r="C1082" s="17">
        <v>0.11105425988253</v>
      </c>
      <c r="D1082" s="17">
        <v>0.111728746131544</v>
      </c>
      <c r="E1082" s="17">
        <v>0.11061708971428801</v>
      </c>
      <c r="F1082" s="17"/>
      <c r="G1082" s="17">
        <v>6.7655744606642004E-2</v>
      </c>
      <c r="H1082" s="17">
        <v>8.5061645043088802E-2</v>
      </c>
      <c r="I1082" s="17">
        <v>9.4026144466815106E-2</v>
      </c>
      <c r="J1082" s="17">
        <v>0.16578090861112299</v>
      </c>
      <c r="K1082" s="17">
        <v>0.152060694249296</v>
      </c>
      <c r="L1082" s="17">
        <v>0.103449899646772</v>
      </c>
      <c r="M1082" s="17"/>
      <c r="N1082" s="17">
        <v>9.4761031808480695E-2</v>
      </c>
      <c r="O1082" s="17">
        <v>9.6488244176613003E-2</v>
      </c>
      <c r="P1082" s="17">
        <v>0.12923670217265701</v>
      </c>
      <c r="Q1082" s="17">
        <v>0.12640646214866799</v>
      </c>
      <c r="R1082" s="17"/>
      <c r="S1082" s="17">
        <v>9.3165448046803698E-2</v>
      </c>
      <c r="T1082" s="17">
        <v>9.9975497475867606E-2</v>
      </c>
      <c r="U1082" s="17">
        <v>0.12831216446257099</v>
      </c>
      <c r="V1082" s="17">
        <v>0.12900981919760099</v>
      </c>
      <c r="W1082" s="17">
        <v>8.8267959996255196E-2</v>
      </c>
      <c r="X1082" s="17">
        <v>0.14890557661366399</v>
      </c>
      <c r="Y1082" s="17">
        <v>0.119890240156919</v>
      </c>
      <c r="Z1082" s="17">
        <v>0.15699148376618499</v>
      </c>
      <c r="AA1082" s="17">
        <v>0.13175602517129101</v>
      </c>
      <c r="AB1082" s="17">
        <v>8.6251104069134193E-2</v>
      </c>
      <c r="AC1082" s="17">
        <v>8.1317043399159294E-2</v>
      </c>
      <c r="AD1082" s="17">
        <v>6.1102274604847601E-2</v>
      </c>
      <c r="AE1082" s="17"/>
      <c r="AF1082" s="17">
        <v>0.168218029024405</v>
      </c>
      <c r="AG1082" s="17">
        <v>7.4586791667418606E-2</v>
      </c>
      <c r="AH1082" s="17">
        <v>9.3054724201601005E-2</v>
      </c>
      <c r="AI1082" s="17"/>
      <c r="AJ1082" s="17">
        <v>0.17001411463617699</v>
      </c>
      <c r="AK1082" s="17">
        <v>3.5074319919630503E-2</v>
      </c>
      <c r="AL1082" s="17">
        <v>8.4359349783281107E-2</v>
      </c>
      <c r="AM1082" s="17">
        <v>0.27532671183985702</v>
      </c>
      <c r="AN1082" s="17">
        <v>9.8241302750242204E-2</v>
      </c>
      <c r="AO1082" s="17"/>
      <c r="AP1082" s="17">
        <v>0.15821195855356801</v>
      </c>
      <c r="AQ1082" s="17">
        <v>3.0854193580991601E-2</v>
      </c>
      <c r="AR1082" s="17">
        <v>0.114745240504198</v>
      </c>
      <c r="AS1082" s="17"/>
      <c r="AT1082" s="17">
        <v>0.10576271860098201</v>
      </c>
      <c r="AU1082" s="17">
        <v>0.126802465132279</v>
      </c>
      <c r="AV1082" s="17">
        <v>0.103990514702202</v>
      </c>
      <c r="AW1082" s="17">
        <v>9.2005511794399197E-2</v>
      </c>
      <c r="AX1082" s="17">
        <v>0</v>
      </c>
      <c r="AY1082" s="17"/>
      <c r="AZ1082" s="17">
        <v>0.103842297028157</v>
      </c>
      <c r="BA1082" s="17">
        <v>0.13906299015457299</v>
      </c>
      <c r="BB1082" s="17">
        <v>2.4001332394731699E-2</v>
      </c>
      <c r="BC1082" s="17">
        <v>9.7934999483556801E-2</v>
      </c>
      <c r="BD1082" s="17">
        <v>0.15200938637181399</v>
      </c>
      <c r="BE1082" s="17"/>
      <c r="BF1082" s="17">
        <v>0.143027396332709</v>
      </c>
      <c r="BG1082" s="17">
        <v>0.103245272920383</v>
      </c>
      <c r="BH1082" s="17">
        <v>0.116467604546398</v>
      </c>
      <c r="BI1082" s="17">
        <v>9.5960588129420696E-2</v>
      </c>
      <c r="BJ1082" s="17"/>
      <c r="BK1082" s="17">
        <v>0.20007284357176799</v>
      </c>
      <c r="BL1082" s="17">
        <v>0.10425734596247099</v>
      </c>
      <c r="BM1082" s="17">
        <v>9.8648494977539095E-2</v>
      </c>
      <c r="BN1082" s="17">
        <v>0.13293675442618899</v>
      </c>
      <c r="BO1082" s="17">
        <v>2.5912266122387801E-2</v>
      </c>
      <c r="BP1082" s="17"/>
      <c r="BQ1082" s="17">
        <v>0.11258259843419099</v>
      </c>
      <c r="BR1082" s="17">
        <v>0.108996135962604</v>
      </c>
      <c r="BS1082" s="17"/>
      <c r="BT1082" s="17">
        <v>0.124193415541574</v>
      </c>
      <c r="BU1082" s="17">
        <v>8.2576416922728102E-2</v>
      </c>
      <c r="BV1082" s="17">
        <v>8.4148087419916195E-2</v>
      </c>
      <c r="BW1082" s="17">
        <v>7.9325697831959793E-2</v>
      </c>
      <c r="BX1082" s="17">
        <v>0.145153774870974</v>
      </c>
      <c r="BY1082" s="17">
        <v>0.114334003898199</v>
      </c>
    </row>
    <row r="1083" spans="2:77" x14ac:dyDescent="0.35">
      <c r="B1083" t="s">
        <v>333</v>
      </c>
      <c r="C1083" s="17">
        <v>5.3243062551569499E-2</v>
      </c>
      <c r="D1083" s="17">
        <v>5.5816712217304797E-2</v>
      </c>
      <c r="E1083" s="17">
        <v>5.08187639236189E-2</v>
      </c>
      <c r="F1083" s="17"/>
      <c r="G1083" s="17">
        <v>3.9828309641446499E-2</v>
      </c>
      <c r="H1083" s="17">
        <v>3.4880284803733098E-2</v>
      </c>
      <c r="I1083" s="17">
        <v>4.3371324006912002E-2</v>
      </c>
      <c r="J1083" s="17">
        <v>5.2118105836927497E-2</v>
      </c>
      <c r="K1083" s="17">
        <v>0.102551703072566</v>
      </c>
      <c r="L1083" s="17">
        <v>5.2955214695558001E-2</v>
      </c>
      <c r="M1083" s="17"/>
      <c r="N1083" s="17">
        <v>6.3710724358980703E-2</v>
      </c>
      <c r="O1083" s="17">
        <v>5.5720008072060997E-2</v>
      </c>
      <c r="P1083" s="17">
        <v>3.4741415398247197E-2</v>
      </c>
      <c r="Q1083" s="17">
        <v>5.68796573133966E-2</v>
      </c>
      <c r="R1083" s="17"/>
      <c r="S1083" s="17">
        <v>4.1205212061918697E-2</v>
      </c>
      <c r="T1083" s="17">
        <v>5.3330536524533297E-2</v>
      </c>
      <c r="U1083" s="17">
        <v>5.2048825247393703E-2</v>
      </c>
      <c r="V1083" s="17">
        <v>5.9871189042213301E-2</v>
      </c>
      <c r="W1083" s="17">
        <v>5.3809334173486101E-2</v>
      </c>
      <c r="X1083" s="17">
        <v>7.2325350135000493E-2</v>
      </c>
      <c r="Y1083" s="17">
        <v>4.6714238477476702E-2</v>
      </c>
      <c r="Z1083" s="17">
        <v>7.6816624688613305E-2</v>
      </c>
      <c r="AA1083" s="17">
        <v>2.5886618055804299E-2</v>
      </c>
      <c r="AB1083" s="17">
        <v>7.5870957444128403E-2</v>
      </c>
      <c r="AC1083" s="17">
        <v>2.3692723767229501E-2</v>
      </c>
      <c r="AD1083" s="17">
        <v>9.0493526868377402E-2</v>
      </c>
      <c r="AE1083" s="17"/>
      <c r="AF1083" s="17">
        <v>6.67598544214211E-2</v>
      </c>
      <c r="AG1083" s="17">
        <v>4.4935931012939502E-2</v>
      </c>
      <c r="AH1083" s="17">
        <v>3.6774872468328702E-2</v>
      </c>
      <c r="AI1083" s="17"/>
      <c r="AJ1083" s="17">
        <v>7.5278309923014194E-2</v>
      </c>
      <c r="AK1083" s="17">
        <v>3.0713009202412E-2</v>
      </c>
      <c r="AL1083" s="17">
        <v>5.9883232013018303E-2</v>
      </c>
      <c r="AM1083" s="17">
        <v>3.8748063339042502E-2</v>
      </c>
      <c r="AN1083" s="17">
        <v>5.8793384972397E-2</v>
      </c>
      <c r="AO1083" s="17"/>
      <c r="AP1083" s="17">
        <v>7.4572443903819993E-2</v>
      </c>
      <c r="AQ1083" s="17">
        <v>3.0928015986698101E-2</v>
      </c>
      <c r="AR1083" s="17">
        <v>6.4089632836906801E-2</v>
      </c>
      <c r="AS1083" s="17"/>
      <c r="AT1083" s="17">
        <v>5.5154719735459802E-2</v>
      </c>
      <c r="AU1083" s="17">
        <v>5.8705742524884898E-2</v>
      </c>
      <c r="AV1083" s="17">
        <v>5.9266536650887998E-2</v>
      </c>
      <c r="AW1083" s="17">
        <v>3.8197806266117698E-2</v>
      </c>
      <c r="AX1083" s="17">
        <v>0.13053137455220201</v>
      </c>
      <c r="AY1083" s="17"/>
      <c r="AZ1083" s="17">
        <v>4.1162028647332698E-2</v>
      </c>
      <c r="BA1083" s="17">
        <v>4.4350538616112198E-2</v>
      </c>
      <c r="BB1083" s="17">
        <v>5.1699806205985799E-2</v>
      </c>
      <c r="BC1083" s="17">
        <v>7.0885087794231805E-2</v>
      </c>
      <c r="BD1083" s="17">
        <v>8.2200293629061005E-2</v>
      </c>
      <c r="BE1083" s="17"/>
      <c r="BF1083" s="17">
        <v>6.3877468015642203E-2</v>
      </c>
      <c r="BG1083" s="17">
        <v>4.6690870714649897E-2</v>
      </c>
      <c r="BH1083" s="17">
        <v>5.3041919278947601E-2</v>
      </c>
      <c r="BI1083" s="17">
        <v>5.6063757349805801E-2</v>
      </c>
      <c r="BJ1083" s="17"/>
      <c r="BK1083" s="17">
        <v>3.1118705681221E-2</v>
      </c>
      <c r="BL1083" s="17">
        <v>2.56256180318159E-2</v>
      </c>
      <c r="BM1083" s="17">
        <v>7.3137224669916706E-2</v>
      </c>
      <c r="BN1083" s="17">
        <v>3.7073658829876802E-2</v>
      </c>
      <c r="BO1083" s="17">
        <v>9.8946087435087801E-2</v>
      </c>
      <c r="BP1083" s="17"/>
      <c r="BQ1083" s="17">
        <v>4.9533068287070103E-2</v>
      </c>
      <c r="BR1083" s="17">
        <v>5.8239094307920299E-2</v>
      </c>
      <c r="BS1083" s="17"/>
      <c r="BT1083" s="17">
        <v>6.30616116728238E-2</v>
      </c>
      <c r="BU1083" s="17">
        <v>3.8440007654547602E-2</v>
      </c>
      <c r="BV1083" s="17">
        <v>7.6906376517715494E-2</v>
      </c>
      <c r="BW1083" s="17">
        <v>5.2932437634918998E-2</v>
      </c>
      <c r="BX1083" s="17">
        <v>3.6290851012543597E-2</v>
      </c>
      <c r="BY1083" s="17">
        <v>6.7329729185977003E-2</v>
      </c>
    </row>
    <row r="1084" spans="2:77" x14ac:dyDescent="0.35">
      <c r="B1084" t="s">
        <v>98</v>
      </c>
      <c r="C1084" s="17">
        <v>6.7082529098460006E-2</v>
      </c>
      <c r="D1084" s="17">
        <v>5.9218500633576303E-2</v>
      </c>
      <c r="E1084" s="17">
        <v>7.2918223696663301E-2</v>
      </c>
      <c r="F1084" s="17"/>
      <c r="G1084" s="17">
        <v>0.11352968750489301</v>
      </c>
      <c r="H1084" s="17">
        <v>2.09461790823001E-2</v>
      </c>
      <c r="I1084" s="17">
        <v>6.3042236778113797E-2</v>
      </c>
      <c r="J1084" s="17">
        <v>6.6462134583024093E-2</v>
      </c>
      <c r="K1084" s="17">
        <v>4.3880055281136303E-2</v>
      </c>
      <c r="L1084" s="17">
        <v>9.0951241474699102E-2</v>
      </c>
      <c r="M1084" s="17"/>
      <c r="N1084" s="17">
        <v>6.2933568743187507E-2</v>
      </c>
      <c r="O1084" s="17">
        <v>6.9012760161450304E-2</v>
      </c>
      <c r="P1084" s="17">
        <v>6.1484526659798797E-2</v>
      </c>
      <c r="Q1084" s="17">
        <v>7.5611007676372896E-2</v>
      </c>
      <c r="R1084" s="17"/>
      <c r="S1084" s="17">
        <v>6.4358844240816407E-2</v>
      </c>
      <c r="T1084" s="17">
        <v>7.9021974458236596E-2</v>
      </c>
      <c r="U1084" s="17">
        <v>5.7053084419071497E-2</v>
      </c>
      <c r="V1084" s="17">
        <v>7.1253370218276602E-2</v>
      </c>
      <c r="W1084" s="17">
        <v>8.0402465897393999E-2</v>
      </c>
      <c r="X1084" s="17">
        <v>5.7791300871187598E-2</v>
      </c>
      <c r="Y1084" s="17">
        <v>9.5172102051098301E-2</v>
      </c>
      <c r="Z1084" s="17">
        <v>8.6669913532967296E-2</v>
      </c>
      <c r="AA1084" s="17">
        <v>6.8409177117772099E-2</v>
      </c>
      <c r="AB1084" s="17">
        <v>4.5572328676440101E-2</v>
      </c>
      <c r="AC1084" s="17">
        <v>3.4757934766625399E-2</v>
      </c>
      <c r="AD1084" s="17">
        <v>6.4351429913314301E-2</v>
      </c>
      <c r="AE1084" s="17"/>
      <c r="AF1084" s="17">
        <v>7.2221164217228004E-2</v>
      </c>
      <c r="AG1084" s="17">
        <v>5.6435621102772802E-2</v>
      </c>
      <c r="AH1084" s="17">
        <v>6.2030366396769399E-2</v>
      </c>
      <c r="AI1084" s="17"/>
      <c r="AJ1084" s="17">
        <v>8.3483692987978406E-2</v>
      </c>
      <c r="AK1084" s="17">
        <v>3.8280406428056801E-2</v>
      </c>
      <c r="AL1084" s="17">
        <v>2.8626459729096599E-2</v>
      </c>
      <c r="AM1084" s="17">
        <v>0</v>
      </c>
      <c r="AN1084" s="17">
        <v>5.4424171457765201E-2</v>
      </c>
      <c r="AO1084" s="17"/>
      <c r="AP1084" s="17">
        <v>9.3971840532483794E-2</v>
      </c>
      <c r="AQ1084" s="17">
        <v>4.9175745071078698E-2</v>
      </c>
      <c r="AR1084" s="17">
        <v>6.6257461224533798E-2</v>
      </c>
      <c r="AS1084" s="17"/>
      <c r="AT1084" s="17">
        <v>7.9496655146276796E-2</v>
      </c>
      <c r="AU1084" s="17">
        <v>7.2312204894807497E-2</v>
      </c>
      <c r="AV1084" s="17">
        <v>6.0589501014448502E-2</v>
      </c>
      <c r="AW1084" s="17">
        <v>5.61091027216283E-2</v>
      </c>
      <c r="AX1084" s="17">
        <v>0.13014025329387299</v>
      </c>
      <c r="AY1084" s="17"/>
      <c r="AZ1084" s="17">
        <v>5.62300294276721E-2</v>
      </c>
      <c r="BA1084" s="17">
        <v>5.90396372428404E-2</v>
      </c>
      <c r="BB1084" s="17">
        <v>0.13124344178347599</v>
      </c>
      <c r="BC1084" s="17">
        <v>8.9458240544927195E-2</v>
      </c>
      <c r="BD1084" s="17">
        <v>4.48815448157198E-2</v>
      </c>
      <c r="BE1084" s="17"/>
      <c r="BF1084" s="17">
        <v>9.5942591995975296E-2</v>
      </c>
      <c r="BG1084" s="17">
        <v>6.4002407226943794E-2</v>
      </c>
      <c r="BH1084" s="17">
        <v>2.8409782613857799E-2</v>
      </c>
      <c r="BI1084" s="17">
        <v>7.4568460077022697E-2</v>
      </c>
      <c r="BJ1084" s="17"/>
      <c r="BK1084" s="17">
        <v>3.3536983067192903E-2</v>
      </c>
      <c r="BL1084" s="17">
        <v>6.1837127517021202E-2</v>
      </c>
      <c r="BM1084" s="17">
        <v>6.6218331914862399E-2</v>
      </c>
      <c r="BN1084" s="17">
        <v>7.9195787733293305E-2</v>
      </c>
      <c r="BO1084" s="17">
        <v>3.0690901416482501E-2</v>
      </c>
      <c r="BP1084" s="17"/>
      <c r="BQ1084" s="17">
        <v>5.4988798481030297E-2</v>
      </c>
      <c r="BR1084" s="17">
        <v>8.33684470567677E-2</v>
      </c>
      <c r="BS1084" s="17"/>
      <c r="BT1084" s="17">
        <v>8.6648801405158404E-2</v>
      </c>
      <c r="BU1084" s="17">
        <v>5.1139299429880498E-2</v>
      </c>
      <c r="BV1084" s="17">
        <v>6.7443964255148994E-2</v>
      </c>
      <c r="BW1084" s="17">
        <v>5.3476202430349201E-2</v>
      </c>
      <c r="BX1084" s="17">
        <v>5.86887571817526E-2</v>
      </c>
      <c r="BY1084" s="17">
        <v>2.9780509232151298E-2</v>
      </c>
    </row>
    <row r="1085" spans="2:77" x14ac:dyDescent="0.35">
      <c r="B1085" t="s">
        <v>99</v>
      </c>
      <c r="C1085" s="17">
        <v>7.2174154840565802E-2</v>
      </c>
      <c r="D1085" s="17">
        <v>6.6373639633796402E-2</v>
      </c>
      <c r="E1085" s="17">
        <v>7.8030273629829699E-2</v>
      </c>
      <c r="F1085" s="17"/>
      <c r="G1085" s="17">
        <v>7.8577221093786107E-2</v>
      </c>
      <c r="H1085" s="17">
        <v>7.9300011928914602E-2</v>
      </c>
      <c r="I1085" s="17">
        <v>7.4896856832490394E-2</v>
      </c>
      <c r="J1085" s="17">
        <v>4.9124432925701997E-2</v>
      </c>
      <c r="K1085" s="17">
        <v>6.6606740635272096E-2</v>
      </c>
      <c r="L1085" s="17">
        <v>8.1794888507072103E-2</v>
      </c>
      <c r="M1085" s="17"/>
      <c r="N1085" s="17">
        <v>6.9214057418273106E-2</v>
      </c>
      <c r="O1085" s="17">
        <v>5.8047271492791298E-2</v>
      </c>
      <c r="P1085" s="17">
        <v>7.3806072792515595E-2</v>
      </c>
      <c r="Q1085" s="17">
        <v>8.4995960837523504E-2</v>
      </c>
      <c r="R1085" s="17"/>
      <c r="S1085" s="17">
        <v>7.8657355348618299E-2</v>
      </c>
      <c r="T1085" s="17">
        <v>0.108983378652439</v>
      </c>
      <c r="U1085" s="17">
        <v>7.8247902177877901E-2</v>
      </c>
      <c r="V1085" s="17">
        <v>5.03224186003298E-2</v>
      </c>
      <c r="W1085" s="17">
        <v>0.113720967967433</v>
      </c>
      <c r="X1085" s="17">
        <v>7.0308469748251307E-2</v>
      </c>
      <c r="Y1085" s="17">
        <v>3.94964267939832E-2</v>
      </c>
      <c r="Z1085" s="17">
        <v>0.113371910403437</v>
      </c>
      <c r="AA1085" s="17">
        <v>2.29467079479364E-2</v>
      </c>
      <c r="AB1085" s="17">
        <v>3.3898997965077497E-2</v>
      </c>
      <c r="AC1085" s="17">
        <v>7.5065644770018702E-2</v>
      </c>
      <c r="AD1085" s="17">
        <v>0.160340639343064</v>
      </c>
      <c r="AE1085" s="17"/>
      <c r="AF1085" s="17">
        <v>6.8681906581214799E-2</v>
      </c>
      <c r="AG1085" s="17">
        <v>6.3598055610904106E-2</v>
      </c>
      <c r="AH1085" s="17">
        <v>8.9193507675473196E-2</v>
      </c>
      <c r="AI1085" s="17"/>
      <c r="AJ1085" s="17">
        <v>6.9045830374428893E-2</v>
      </c>
      <c r="AK1085" s="17">
        <v>4.9662691653730703E-2</v>
      </c>
      <c r="AL1085" s="17">
        <v>9.8894825140353096E-2</v>
      </c>
      <c r="AM1085" s="17">
        <v>6.1020479079440498E-2</v>
      </c>
      <c r="AN1085" s="17">
        <v>9.6888654761147497E-2</v>
      </c>
      <c r="AO1085" s="17"/>
      <c r="AP1085" s="17">
        <v>7.6927273447677302E-2</v>
      </c>
      <c r="AQ1085" s="17">
        <v>4.0649627048557499E-2</v>
      </c>
      <c r="AR1085" s="17">
        <v>0.117721044100422</v>
      </c>
      <c r="AS1085" s="17"/>
      <c r="AT1085" s="17">
        <v>5.9174486784502003E-2</v>
      </c>
      <c r="AU1085" s="17">
        <v>7.7331987924529E-2</v>
      </c>
      <c r="AV1085" s="17">
        <v>5.8745582849929902E-2</v>
      </c>
      <c r="AW1085" s="17">
        <v>7.5393005066591495E-2</v>
      </c>
      <c r="AX1085" s="17">
        <v>0.31112395786608499</v>
      </c>
      <c r="AY1085" s="17"/>
      <c r="AZ1085" s="17">
        <v>5.7581740774783799E-2</v>
      </c>
      <c r="BA1085" s="17">
        <v>6.20264050878978E-2</v>
      </c>
      <c r="BB1085" s="17">
        <v>0.14961842079825699</v>
      </c>
      <c r="BC1085" s="17">
        <v>8.4793124762163205E-2</v>
      </c>
      <c r="BD1085" s="17">
        <v>8.9811307148948596E-2</v>
      </c>
      <c r="BE1085" s="17"/>
      <c r="BF1085" s="17">
        <v>7.2326006351276104E-2</v>
      </c>
      <c r="BG1085" s="17">
        <v>6.57082755379228E-2</v>
      </c>
      <c r="BH1085" s="17">
        <v>8.1200345321228801E-2</v>
      </c>
      <c r="BI1085" s="17">
        <v>8.3660942742651095E-2</v>
      </c>
      <c r="BJ1085" s="17"/>
      <c r="BK1085" s="17">
        <v>0.164435861158368</v>
      </c>
      <c r="BL1085" s="17">
        <v>4.8684717003980797E-2</v>
      </c>
      <c r="BM1085" s="17">
        <v>7.1818185119721406E-2</v>
      </c>
      <c r="BN1085" s="17">
        <v>7.0128649169767798E-2</v>
      </c>
      <c r="BO1085" s="17">
        <v>8.7533346436787701E-2</v>
      </c>
      <c r="BP1085" s="17"/>
      <c r="BQ1085" s="17">
        <v>7.1792063587120605E-2</v>
      </c>
      <c r="BR1085" s="17">
        <v>7.2688694729293707E-2</v>
      </c>
      <c r="BS1085" s="17"/>
      <c r="BT1085" s="17">
        <v>7.6116397077950301E-2</v>
      </c>
      <c r="BU1085" s="17">
        <v>6.0543357968283203E-2</v>
      </c>
      <c r="BV1085" s="17">
        <v>6.2237520948100401E-2</v>
      </c>
      <c r="BW1085" s="17">
        <v>8.3276954059753605E-2</v>
      </c>
      <c r="BX1085" s="17">
        <v>8.0195776722255196E-2</v>
      </c>
      <c r="BY1085" s="17">
        <v>7.9233556838758198E-2</v>
      </c>
    </row>
    <row r="1086" spans="2:77" x14ac:dyDescent="0.35">
      <c r="B1086" t="s">
        <v>341</v>
      </c>
      <c r="C1086" s="17">
        <v>8.9315950183543699E-2</v>
      </c>
      <c r="D1086" s="17">
        <v>8.8488428512817796E-2</v>
      </c>
      <c r="E1086" s="17">
        <v>9.0312676944602294E-2</v>
      </c>
      <c r="F1086" s="17"/>
      <c r="G1086" s="17">
        <v>0.143421934017707</v>
      </c>
      <c r="H1086" s="17">
        <v>7.0746232094257205E-2</v>
      </c>
      <c r="I1086" s="17">
        <v>8.3399943615467195E-2</v>
      </c>
      <c r="J1086" s="17">
        <v>9.6636674390448402E-2</v>
      </c>
      <c r="K1086" s="17">
        <v>8.8874164039216205E-2</v>
      </c>
      <c r="L1086" s="17">
        <v>6.8577903606412305E-2</v>
      </c>
      <c r="M1086" s="17"/>
      <c r="N1086" s="17">
        <v>8.5030446363646497E-2</v>
      </c>
      <c r="O1086" s="17">
        <v>8.1164720632113593E-2</v>
      </c>
      <c r="P1086" s="17">
        <v>9.9903483843862606E-2</v>
      </c>
      <c r="Q1086" s="17">
        <v>9.1069915117264005E-2</v>
      </c>
      <c r="R1086" s="17"/>
      <c r="S1086" s="17">
        <v>9.3748252277417898E-2</v>
      </c>
      <c r="T1086" s="17">
        <v>6.7596754082960397E-2</v>
      </c>
      <c r="U1086" s="17">
        <v>0.13148834376100199</v>
      </c>
      <c r="V1086" s="17">
        <v>9.3858551473083196E-2</v>
      </c>
      <c r="W1086" s="17">
        <v>6.4348472262392306E-2</v>
      </c>
      <c r="X1086" s="17">
        <v>8.60450024858051E-2</v>
      </c>
      <c r="Y1086" s="17">
        <v>5.9926999096239997E-2</v>
      </c>
      <c r="Z1086" s="17">
        <v>0.12326594213253</v>
      </c>
      <c r="AA1086" s="17">
        <v>7.1533432606201305E-2</v>
      </c>
      <c r="AB1086" s="17">
        <v>0.166270984659</v>
      </c>
      <c r="AC1086" s="17">
        <v>8.3695065940214003E-2</v>
      </c>
      <c r="AD1086" s="17">
        <v>0</v>
      </c>
      <c r="AE1086" s="17"/>
      <c r="AF1086" s="17">
        <v>7.84111784932401E-2</v>
      </c>
      <c r="AG1086" s="17">
        <v>9.5286020892942899E-2</v>
      </c>
      <c r="AH1086" s="17">
        <v>8.3097768864060395E-2</v>
      </c>
      <c r="AI1086" s="17"/>
      <c r="AJ1086" s="17">
        <v>9.2336342691135498E-2</v>
      </c>
      <c r="AK1086" s="17">
        <v>9.0529268527227202E-2</v>
      </c>
      <c r="AL1086" s="17">
        <v>6.8129968076746206E-2</v>
      </c>
      <c r="AM1086" s="17">
        <v>9.0210041267746899E-2</v>
      </c>
      <c r="AN1086" s="17">
        <v>0.13034791961409301</v>
      </c>
      <c r="AO1086" s="17"/>
      <c r="AP1086" s="17">
        <v>7.9420691275342598E-2</v>
      </c>
      <c r="AQ1086" s="17">
        <v>8.0586952854944993E-2</v>
      </c>
      <c r="AR1086" s="17">
        <v>4.46401464268028E-2</v>
      </c>
      <c r="AS1086" s="17"/>
      <c r="AT1086" s="17">
        <v>6.7950570226881696E-2</v>
      </c>
      <c r="AU1086" s="17">
        <v>0.109468900884932</v>
      </c>
      <c r="AV1086" s="17">
        <v>0.12571445767552999</v>
      </c>
      <c r="AW1086" s="17">
        <v>6.9227920127422404E-2</v>
      </c>
      <c r="AX1086" s="17">
        <v>5.8418534887974202E-2</v>
      </c>
      <c r="AY1086" s="17"/>
      <c r="AZ1086" s="17">
        <v>8.8764579599561494E-2</v>
      </c>
      <c r="BA1086" s="17">
        <v>0.12254937486767099</v>
      </c>
      <c r="BB1086" s="17">
        <v>0.107118990742573</v>
      </c>
      <c r="BC1086" s="17">
        <v>7.0010457776487095E-2</v>
      </c>
      <c r="BD1086" s="17">
        <v>7.2247066331981302E-2</v>
      </c>
      <c r="BE1086" s="17"/>
      <c r="BF1086" s="17">
        <v>9.6034662798264295E-2</v>
      </c>
      <c r="BG1086" s="17">
        <v>8.5621997985912399E-2</v>
      </c>
      <c r="BH1086" s="17">
        <v>7.7769660395046597E-2</v>
      </c>
      <c r="BI1086" s="17">
        <v>0.11393166366042901</v>
      </c>
      <c r="BJ1086" s="17"/>
      <c r="BK1086" s="17">
        <v>0.133300203275141</v>
      </c>
      <c r="BL1086" s="17">
        <v>9.3281282711129704E-2</v>
      </c>
      <c r="BM1086" s="17">
        <v>6.4151270772951602E-2</v>
      </c>
      <c r="BN1086" s="17">
        <v>0.111641310318197</v>
      </c>
      <c r="BO1086" s="17">
        <v>7.7390871530134894E-2</v>
      </c>
      <c r="BP1086" s="17"/>
      <c r="BQ1086" s="17">
        <v>8.4601552001005595E-2</v>
      </c>
      <c r="BR1086" s="17">
        <v>9.5664553807387906E-2</v>
      </c>
      <c r="BS1086" s="17"/>
      <c r="BT1086" s="17">
        <v>7.7260116932760706E-2</v>
      </c>
      <c r="BU1086" s="17">
        <v>0.108850789550929</v>
      </c>
      <c r="BV1086" s="17">
        <v>8.7304846377532594E-2</v>
      </c>
      <c r="BW1086" s="17">
        <v>7.8500457277441704E-2</v>
      </c>
      <c r="BX1086" s="17">
        <v>8.9822037840386407E-2</v>
      </c>
      <c r="BY1086" s="17">
        <v>0.10163975630416699</v>
      </c>
    </row>
    <row r="1087" spans="2:77" x14ac:dyDescent="0.35">
      <c r="B1087" t="s">
        <v>101</v>
      </c>
      <c r="C1087" s="17">
        <v>0.20561186524132</v>
      </c>
      <c r="D1087" s="17">
        <v>0.20102631968906701</v>
      </c>
      <c r="E1087" s="17">
        <v>0.21054455771006</v>
      </c>
      <c r="F1087" s="17"/>
      <c r="G1087" s="17">
        <v>0.16715410032943301</v>
      </c>
      <c r="H1087" s="17">
        <v>0.21775594024887801</v>
      </c>
      <c r="I1087" s="17">
        <v>0.173773034120522</v>
      </c>
      <c r="J1087" s="17">
        <v>0.18679177274269201</v>
      </c>
      <c r="K1087" s="17">
        <v>0.218397078573137</v>
      </c>
      <c r="L1087" s="17">
        <v>0.25160257518617501</v>
      </c>
      <c r="M1087" s="17"/>
      <c r="N1087" s="17">
        <v>0.22325847782178801</v>
      </c>
      <c r="O1087" s="17">
        <v>0.195061702354208</v>
      </c>
      <c r="P1087" s="17">
        <v>0.18050498019681099</v>
      </c>
      <c r="Q1087" s="17">
        <v>0.21723703770924199</v>
      </c>
      <c r="R1087" s="17"/>
      <c r="S1087" s="17">
        <v>0.18318555123154701</v>
      </c>
      <c r="T1087" s="17">
        <v>0.16650507762376501</v>
      </c>
      <c r="U1087" s="17">
        <v>0.24787440330805</v>
      </c>
      <c r="V1087" s="17">
        <v>0.238158073689719</v>
      </c>
      <c r="W1087" s="17">
        <v>0.27442422795839999</v>
      </c>
      <c r="X1087" s="17">
        <v>0.18957673773293701</v>
      </c>
      <c r="Y1087" s="17">
        <v>0.243872724764646</v>
      </c>
      <c r="Z1087" s="17">
        <v>0.207727612777722</v>
      </c>
      <c r="AA1087" s="17">
        <v>0.211068146523744</v>
      </c>
      <c r="AB1087" s="17">
        <v>0.14916123501194001</v>
      </c>
      <c r="AC1087" s="17">
        <v>0.16784844532768201</v>
      </c>
      <c r="AD1087" s="17">
        <v>0.26937161093874001</v>
      </c>
      <c r="AE1087" s="17"/>
      <c r="AF1087" s="17">
        <v>0.21241992097668599</v>
      </c>
      <c r="AG1087" s="17">
        <v>0.18385290190273501</v>
      </c>
      <c r="AH1087" s="17">
        <v>0.26623271243782798</v>
      </c>
      <c r="AI1087" s="17"/>
      <c r="AJ1087" s="17">
        <v>0.24493832607187599</v>
      </c>
      <c r="AK1087" s="17">
        <v>0.15893201993637401</v>
      </c>
      <c r="AL1087" s="17">
        <v>0.113076004765676</v>
      </c>
      <c r="AM1087" s="17">
        <v>0.28598954985284097</v>
      </c>
      <c r="AN1087" s="17">
        <v>0.27663493087125102</v>
      </c>
      <c r="AO1087" s="17"/>
      <c r="AP1087" s="17">
        <v>0.25880095928989</v>
      </c>
      <c r="AQ1087" s="17">
        <v>0.14467923540572</v>
      </c>
      <c r="AR1087" s="17">
        <v>0.173494674704226</v>
      </c>
      <c r="AS1087" s="17"/>
      <c r="AT1087" s="17">
        <v>0.23029880579178799</v>
      </c>
      <c r="AU1087" s="17">
        <v>0.23620675382262399</v>
      </c>
      <c r="AV1087" s="17">
        <v>0.15494319096321901</v>
      </c>
      <c r="AW1087" s="17">
        <v>0.18742435014370201</v>
      </c>
      <c r="AX1087" s="17">
        <v>6.9747893411720205E-2</v>
      </c>
      <c r="AY1087" s="17"/>
      <c r="AZ1087" s="17">
        <v>0.186063199680602</v>
      </c>
      <c r="BA1087" s="17">
        <v>0.21266620202639799</v>
      </c>
      <c r="BB1087" s="17">
        <v>0.243799891981649</v>
      </c>
      <c r="BC1087" s="17">
        <v>0.227329248543891</v>
      </c>
      <c r="BD1087" s="17">
        <v>0.21832805221165999</v>
      </c>
      <c r="BE1087" s="17"/>
      <c r="BF1087" s="17">
        <v>0.12773000731070699</v>
      </c>
      <c r="BG1087" s="17">
        <v>0.24846281717520699</v>
      </c>
      <c r="BH1087" s="17">
        <v>0.17687229315156</v>
      </c>
      <c r="BI1087" s="17">
        <v>0.181873505356867</v>
      </c>
      <c r="BJ1087" s="17"/>
      <c r="BK1087" s="17">
        <v>0.21778789560078701</v>
      </c>
      <c r="BL1087" s="17">
        <v>0.16722351659967699</v>
      </c>
      <c r="BM1087" s="17">
        <v>0.22678241555138601</v>
      </c>
      <c r="BN1087" s="17">
        <v>0.18906041726362499</v>
      </c>
      <c r="BO1087" s="17">
        <v>0.25083653136340001</v>
      </c>
      <c r="BP1087" s="17"/>
      <c r="BQ1087" s="17">
        <v>0.21031907023683499</v>
      </c>
      <c r="BR1087" s="17">
        <v>0.199272948260699</v>
      </c>
      <c r="BS1087" s="17"/>
      <c r="BT1087" s="17">
        <v>0.21398339468286701</v>
      </c>
      <c r="BU1087" s="17">
        <v>0.20873938793774499</v>
      </c>
      <c r="BV1087" s="17">
        <v>0.209586834888427</v>
      </c>
      <c r="BW1087" s="17">
        <v>0.208028944118994</v>
      </c>
      <c r="BX1087" s="17">
        <v>0.17563886610037999</v>
      </c>
      <c r="BY1087" s="17">
        <v>0.21463772384718</v>
      </c>
    </row>
    <row r="1088" spans="2:77" x14ac:dyDescent="0.35">
      <c r="B1088" t="s">
        <v>102</v>
      </c>
      <c r="C1088" s="17">
        <v>8.5044456418517295E-2</v>
      </c>
      <c r="D1088" s="17">
        <v>8.4898624344857801E-2</v>
      </c>
      <c r="E1088" s="17">
        <v>8.5361552390377196E-2</v>
      </c>
      <c r="F1088" s="17"/>
      <c r="G1088" s="17">
        <v>7.3171097533758403E-2</v>
      </c>
      <c r="H1088" s="17">
        <v>9.3996577639387194E-2</v>
      </c>
      <c r="I1088" s="17">
        <v>0.106546247065024</v>
      </c>
      <c r="J1088" s="17">
        <v>6.0046465065045303E-2</v>
      </c>
      <c r="K1088" s="17">
        <v>8.6907340065424998E-2</v>
      </c>
      <c r="L1088" s="17">
        <v>8.7043783886819104E-2</v>
      </c>
      <c r="M1088" s="17"/>
      <c r="N1088" s="17">
        <v>7.7494752697779098E-2</v>
      </c>
      <c r="O1088" s="17">
        <v>8.9020451152690694E-2</v>
      </c>
      <c r="P1088" s="17">
        <v>0.106128086470571</v>
      </c>
      <c r="Q1088" s="17">
        <v>7.2801154644521193E-2</v>
      </c>
      <c r="R1088" s="17"/>
      <c r="S1088" s="17">
        <v>9.3044731792153806E-2</v>
      </c>
      <c r="T1088" s="17">
        <v>9.8891102905988501E-2</v>
      </c>
      <c r="U1088" s="17">
        <v>0.115222286825895</v>
      </c>
      <c r="V1088" s="17">
        <v>1.89772853738874E-2</v>
      </c>
      <c r="W1088" s="17">
        <v>9.5842070383670694E-2</v>
      </c>
      <c r="X1088" s="17">
        <v>5.3113530049355102E-2</v>
      </c>
      <c r="Y1088" s="17">
        <v>0.145050179038056</v>
      </c>
      <c r="Z1088" s="17">
        <v>5.9107289490415098E-2</v>
      </c>
      <c r="AA1088" s="17">
        <v>7.8615100022581999E-2</v>
      </c>
      <c r="AB1088" s="17">
        <v>7.6320660605395094E-2</v>
      </c>
      <c r="AC1088" s="17">
        <v>0.119625233634977</v>
      </c>
      <c r="AD1088" s="17">
        <v>6.13293331460723E-2</v>
      </c>
      <c r="AE1088" s="17"/>
      <c r="AF1088" s="17">
        <v>7.8462399033066094E-2</v>
      </c>
      <c r="AG1088" s="17">
        <v>9.1937013373917006E-2</v>
      </c>
      <c r="AH1088" s="17">
        <v>8.7493427107990504E-2</v>
      </c>
      <c r="AI1088" s="17"/>
      <c r="AJ1088" s="17">
        <v>6.9720929511090296E-2</v>
      </c>
      <c r="AK1088" s="17">
        <v>0.115001701990085</v>
      </c>
      <c r="AL1088" s="17">
        <v>0.100899265066053</v>
      </c>
      <c r="AM1088" s="17">
        <v>3.8789053546152301E-2</v>
      </c>
      <c r="AN1088" s="17">
        <v>7.15779591619147E-2</v>
      </c>
      <c r="AO1088" s="17"/>
      <c r="AP1088" s="17">
        <v>8.9314721968939206E-2</v>
      </c>
      <c r="AQ1088" s="17">
        <v>8.69924594519947E-2</v>
      </c>
      <c r="AR1088" s="17">
        <v>6.8579634540658602E-2</v>
      </c>
      <c r="AS1088" s="17"/>
      <c r="AT1088" s="17">
        <v>0.10544503740353001</v>
      </c>
      <c r="AU1088" s="17">
        <v>7.1710195267268795E-2</v>
      </c>
      <c r="AV1088" s="17">
        <v>9.2286193746847003E-2</v>
      </c>
      <c r="AW1088" s="17">
        <v>8.5640248695677407E-2</v>
      </c>
      <c r="AX1088" s="17">
        <v>0</v>
      </c>
      <c r="AY1088" s="17"/>
      <c r="AZ1088" s="17">
        <v>8.6027906784286706E-2</v>
      </c>
      <c r="BA1088" s="17">
        <v>8.0940936831893795E-2</v>
      </c>
      <c r="BB1088" s="17">
        <v>9.2131628884582997E-2</v>
      </c>
      <c r="BC1088" s="17">
        <v>9.0926078408754496E-2</v>
      </c>
      <c r="BD1088" s="17">
        <v>7.47384792002415E-2</v>
      </c>
      <c r="BE1088" s="17"/>
      <c r="BF1088" s="17">
        <v>7.1517301559676796E-2</v>
      </c>
      <c r="BG1088" s="17">
        <v>0.10013255167825701</v>
      </c>
      <c r="BH1088" s="17">
        <v>7.5062689277666503E-2</v>
      </c>
      <c r="BI1088" s="17">
        <v>8.4666671196816701E-2</v>
      </c>
      <c r="BJ1088" s="17"/>
      <c r="BK1088" s="17">
        <v>2.8108308870994199E-2</v>
      </c>
      <c r="BL1088" s="17">
        <v>0.12770561167491801</v>
      </c>
      <c r="BM1088" s="17">
        <v>7.6597649537736304E-2</v>
      </c>
      <c r="BN1088" s="17">
        <v>8.3900151753894495E-2</v>
      </c>
      <c r="BO1088" s="17">
        <v>8.1304825220990307E-2</v>
      </c>
      <c r="BP1088" s="17"/>
      <c r="BQ1088" s="17">
        <v>9.0349576597571798E-2</v>
      </c>
      <c r="BR1088" s="17">
        <v>7.79003621164229E-2</v>
      </c>
      <c r="BS1088" s="17"/>
      <c r="BT1088" s="17">
        <v>8.0893317440023302E-2</v>
      </c>
      <c r="BU1088" s="17">
        <v>8.5059027877397803E-2</v>
      </c>
      <c r="BV1088" s="17">
        <v>8.3998005151279906E-2</v>
      </c>
      <c r="BW1088" s="17">
        <v>8.3472935887172903E-2</v>
      </c>
      <c r="BX1088" s="17">
        <v>9.4014924557979801E-2</v>
      </c>
      <c r="BY1088" s="17">
        <v>8.5466084754906899E-2</v>
      </c>
    </row>
    <row r="1089" spans="2:77" x14ac:dyDescent="0.35">
      <c r="B1089" t="s">
        <v>467</v>
      </c>
      <c r="C1089" s="17">
        <v>0.11503141604299499</v>
      </c>
      <c r="D1089" s="17">
        <v>0.123034123004833</v>
      </c>
      <c r="E1089" s="17">
        <v>0.107389991638225</v>
      </c>
      <c r="F1089" s="17"/>
      <c r="G1089" s="17">
        <v>0.103049214144562</v>
      </c>
      <c r="H1089" s="17">
        <v>0.12138041387290401</v>
      </c>
      <c r="I1089" s="17">
        <v>0.118611014274698</v>
      </c>
      <c r="J1089" s="17">
        <v>0.13095645086892599</v>
      </c>
      <c r="K1089" s="17">
        <v>0.105511496343832</v>
      </c>
      <c r="L1089" s="17">
        <v>0.108825585298495</v>
      </c>
      <c r="M1089" s="17"/>
      <c r="N1089" s="17">
        <v>0.120167636730886</v>
      </c>
      <c r="O1089" s="17">
        <v>0.143126436027955</v>
      </c>
      <c r="P1089" s="17">
        <v>8.2851726550967397E-2</v>
      </c>
      <c r="Q1089" s="17">
        <v>0.11079946267126201</v>
      </c>
      <c r="R1089" s="17"/>
      <c r="S1089" s="17">
        <v>0.105573115203192</v>
      </c>
      <c r="T1089" s="17">
        <v>7.8853350002241099E-2</v>
      </c>
      <c r="U1089" s="17">
        <v>7.8510581898392606E-2</v>
      </c>
      <c r="V1089" s="17">
        <v>0.15416812630577101</v>
      </c>
      <c r="W1089" s="17">
        <v>0.125515159174823</v>
      </c>
      <c r="X1089" s="17">
        <v>0.166452828327527</v>
      </c>
      <c r="Y1089" s="17">
        <v>6.4193869027564104E-2</v>
      </c>
      <c r="Z1089" s="17">
        <v>6.51095099393183E-2</v>
      </c>
      <c r="AA1089" s="17">
        <v>0.119253896730554</v>
      </c>
      <c r="AB1089" s="17">
        <v>0.14446226055160799</v>
      </c>
      <c r="AC1089" s="17">
        <v>0.192701689673063</v>
      </c>
      <c r="AD1089" s="17">
        <v>3.3996043288262001E-2</v>
      </c>
      <c r="AE1089" s="17"/>
      <c r="AF1089" s="17">
        <v>0.10213838336715</v>
      </c>
      <c r="AG1089" s="17">
        <v>0.13840411142654599</v>
      </c>
      <c r="AH1089" s="17">
        <v>7.2169620917794899E-2</v>
      </c>
      <c r="AI1089" s="17"/>
      <c r="AJ1089" s="17">
        <v>8.9130312474295495E-2</v>
      </c>
      <c r="AK1089" s="17">
        <v>0.141900920460035</v>
      </c>
      <c r="AL1089" s="17">
        <v>0.16618189772405501</v>
      </c>
      <c r="AM1089" s="17">
        <v>3.7186432607752999E-2</v>
      </c>
      <c r="AN1089" s="17">
        <v>0.102235127613361</v>
      </c>
      <c r="AO1089" s="17"/>
      <c r="AP1089" s="17">
        <v>8.6971809788107202E-2</v>
      </c>
      <c r="AQ1089" s="17">
        <v>0.15692329564746599</v>
      </c>
      <c r="AR1089" s="17">
        <v>0.16276346750571499</v>
      </c>
      <c r="AS1089" s="17"/>
      <c r="AT1089" s="17">
        <v>9.56151689118174E-2</v>
      </c>
      <c r="AU1089" s="17">
        <v>9.4761482565038593E-2</v>
      </c>
      <c r="AV1089" s="17">
        <v>0.121793429236545</v>
      </c>
      <c r="AW1089" s="17">
        <v>0.138388409054089</v>
      </c>
      <c r="AX1089" s="17">
        <v>0.142377156146901</v>
      </c>
      <c r="AY1089" s="17"/>
      <c r="AZ1089" s="17">
        <v>0.12941795939461301</v>
      </c>
      <c r="BA1089" s="17">
        <v>9.3665924156085503E-2</v>
      </c>
      <c r="BB1089" s="17">
        <v>6.6244171130773993E-2</v>
      </c>
      <c r="BC1089" s="17">
        <v>0.114525447835835</v>
      </c>
      <c r="BD1089" s="17">
        <v>0.113891340390849</v>
      </c>
      <c r="BE1089" s="17"/>
      <c r="BF1089" s="17">
        <v>0.14932030576688399</v>
      </c>
      <c r="BG1089" s="17">
        <v>9.7520169553743596E-2</v>
      </c>
      <c r="BH1089" s="17">
        <v>0.159277605441867</v>
      </c>
      <c r="BI1089" s="17">
        <v>8.4916526626830802E-2</v>
      </c>
      <c r="BJ1089" s="17"/>
      <c r="BK1089" s="17">
        <v>5.0235484159333203E-2</v>
      </c>
      <c r="BL1089" s="17">
        <v>0.137375796473863</v>
      </c>
      <c r="BM1089" s="17">
        <v>0.12092723637140899</v>
      </c>
      <c r="BN1089" s="17">
        <v>0.109500767756339</v>
      </c>
      <c r="BO1089" s="17">
        <v>9.8965670179882906E-2</v>
      </c>
      <c r="BP1089" s="17"/>
      <c r="BQ1089" s="17">
        <v>0.12945912775392901</v>
      </c>
      <c r="BR1089" s="17">
        <v>9.5602462589067502E-2</v>
      </c>
      <c r="BS1089" s="17"/>
      <c r="BT1089" s="17">
        <v>0.11190658776655101</v>
      </c>
      <c r="BU1089" s="17">
        <v>0.166092852031967</v>
      </c>
      <c r="BV1089" s="17">
        <v>0.105014793476137</v>
      </c>
      <c r="BW1089" s="17">
        <v>6.2005492987501999E-2</v>
      </c>
      <c r="BX1089" s="17">
        <v>9.2477883452760395E-2</v>
      </c>
      <c r="BY1089" s="17">
        <v>0.111394278463038</v>
      </c>
    </row>
    <row r="1090" spans="2:77" x14ac:dyDescent="0.35">
      <c r="B1090" t="s">
        <v>468</v>
      </c>
      <c r="C1090" s="17">
        <v>8.4952752230919804E-2</v>
      </c>
      <c r="D1090" s="17">
        <v>8.7726258960454898E-2</v>
      </c>
      <c r="E1090" s="17">
        <v>8.2396473093334699E-2</v>
      </c>
      <c r="F1090" s="17"/>
      <c r="G1090" s="17">
        <v>6.4917035812470894E-2</v>
      </c>
      <c r="H1090" s="17">
        <v>0.12711645473711899</v>
      </c>
      <c r="I1090" s="17">
        <v>9.5452607829858593E-2</v>
      </c>
      <c r="J1090" s="17">
        <v>7.0591546269861596E-2</v>
      </c>
      <c r="K1090" s="17">
        <v>6.1872489653272501E-2</v>
      </c>
      <c r="L1090" s="17">
        <v>8.3116773408021094E-2</v>
      </c>
      <c r="M1090" s="17"/>
      <c r="N1090" s="17">
        <v>8.0999388025293703E-2</v>
      </c>
      <c r="O1090" s="17">
        <v>9.0680540099791096E-2</v>
      </c>
      <c r="P1090" s="17">
        <v>9.9974679573560501E-2</v>
      </c>
      <c r="Q1090" s="17">
        <v>7.23625060415235E-2</v>
      </c>
      <c r="R1090" s="17"/>
      <c r="S1090" s="17">
        <v>9.0924759439336797E-2</v>
      </c>
      <c r="T1090" s="17">
        <v>7.7307713414789703E-2</v>
      </c>
      <c r="U1090" s="17">
        <v>4.2196550529941E-2</v>
      </c>
      <c r="V1090" s="17">
        <v>8.4464526573392304E-2</v>
      </c>
      <c r="W1090" s="17">
        <v>5.5799133777415903E-2</v>
      </c>
      <c r="X1090" s="17">
        <v>6.04896570535286E-2</v>
      </c>
      <c r="Y1090" s="17">
        <v>6.2735968446907195E-2</v>
      </c>
      <c r="Z1090" s="17">
        <v>9.1450928344331106E-2</v>
      </c>
      <c r="AA1090" s="17">
        <v>0.14224768324637599</v>
      </c>
      <c r="AB1090" s="17">
        <v>6.16090570989766E-2</v>
      </c>
      <c r="AC1090" s="17">
        <v>0.148915568425732</v>
      </c>
      <c r="AD1090" s="17">
        <v>0.13623940721737601</v>
      </c>
      <c r="AE1090" s="17"/>
      <c r="AF1090" s="17">
        <v>6.4364863436152206E-2</v>
      </c>
      <c r="AG1090" s="17">
        <v>0.115211384374204</v>
      </c>
      <c r="AH1090" s="17">
        <v>7.6777091541795406E-2</v>
      </c>
      <c r="AI1090" s="17"/>
      <c r="AJ1090" s="17">
        <v>4.7881751028403301E-2</v>
      </c>
      <c r="AK1090" s="17">
        <v>0.14550739932627499</v>
      </c>
      <c r="AL1090" s="17">
        <v>0.15671963148901299</v>
      </c>
      <c r="AM1090" s="17">
        <v>4.1901039547927503E-2</v>
      </c>
      <c r="AN1090" s="17">
        <v>4.0858470105176299E-2</v>
      </c>
      <c r="AO1090" s="17"/>
      <c r="AP1090" s="17">
        <v>3.8985179197524297E-2</v>
      </c>
      <c r="AQ1090" s="17">
        <v>0.154288169397446</v>
      </c>
      <c r="AR1090" s="17">
        <v>7.4450404130992798E-2</v>
      </c>
      <c r="AS1090" s="17"/>
      <c r="AT1090" s="17">
        <v>9.4964159528232603E-2</v>
      </c>
      <c r="AU1090" s="17">
        <v>6.5026203061762794E-2</v>
      </c>
      <c r="AV1090" s="17">
        <v>8.4840042351467998E-2</v>
      </c>
      <c r="AW1090" s="17">
        <v>8.6567459541040795E-2</v>
      </c>
      <c r="AX1090" s="17">
        <v>8.2133412156688401E-2</v>
      </c>
      <c r="AY1090" s="17"/>
      <c r="AZ1090" s="17">
        <v>9.2751743624746794E-2</v>
      </c>
      <c r="BA1090" s="17">
        <v>8.37928254892331E-2</v>
      </c>
      <c r="BB1090" s="17">
        <v>4.0551247993887402E-2</v>
      </c>
      <c r="BC1090" s="17">
        <v>8.4914609619645101E-2</v>
      </c>
      <c r="BD1090" s="17">
        <v>7.6112288817611201E-2</v>
      </c>
      <c r="BE1090" s="17"/>
      <c r="BF1090" s="17">
        <v>7.52403653827146E-2</v>
      </c>
      <c r="BG1090" s="17">
        <v>8.0542926289595196E-2</v>
      </c>
      <c r="BH1090" s="17">
        <v>9.0062917256776398E-2</v>
      </c>
      <c r="BI1090" s="17">
        <v>8.7575466579336694E-2</v>
      </c>
      <c r="BJ1090" s="17"/>
      <c r="BK1090" s="17">
        <v>5.4401023495019601E-2</v>
      </c>
      <c r="BL1090" s="17">
        <v>0.108525925691539</v>
      </c>
      <c r="BM1090" s="17">
        <v>8.1534790148446806E-2</v>
      </c>
      <c r="BN1090" s="17">
        <v>9.0442403523799994E-2</v>
      </c>
      <c r="BO1090" s="17">
        <v>3.97612041463178E-2</v>
      </c>
      <c r="BP1090" s="17"/>
      <c r="BQ1090" s="17">
        <v>8.5739244961107505E-2</v>
      </c>
      <c r="BR1090" s="17">
        <v>8.3893628583814495E-2</v>
      </c>
      <c r="BS1090" s="17"/>
      <c r="BT1090" s="17">
        <v>7.4302465698096704E-2</v>
      </c>
      <c r="BU1090" s="17">
        <v>9.4997396619169006E-2</v>
      </c>
      <c r="BV1090" s="17">
        <v>0.109694339843386</v>
      </c>
      <c r="BW1090" s="17">
        <v>0.103320329948959</v>
      </c>
      <c r="BX1090" s="17">
        <v>8.4249881496538295E-2</v>
      </c>
      <c r="BY1090" s="17">
        <v>2.3432598652588298E-2</v>
      </c>
    </row>
    <row r="1091" spans="2:77" x14ac:dyDescent="0.35">
      <c r="B1091" t="s">
        <v>469</v>
      </c>
      <c r="C1091" s="17">
        <v>4.2202454978384998E-2</v>
      </c>
      <c r="D1091" s="17">
        <v>3.65165483970483E-2</v>
      </c>
      <c r="E1091" s="17">
        <v>4.7884606977301902E-2</v>
      </c>
      <c r="F1091" s="17"/>
      <c r="G1091" s="17">
        <v>5.37166356521106E-2</v>
      </c>
      <c r="H1091" s="17">
        <v>7.4693785360196802E-2</v>
      </c>
      <c r="I1091" s="17">
        <v>3.49028538944125E-2</v>
      </c>
      <c r="J1091" s="17">
        <v>3.3353865861723397E-2</v>
      </c>
      <c r="K1091" s="17">
        <v>2.4681594777222E-2</v>
      </c>
      <c r="L1091" s="17">
        <v>3.3891440808479799E-2</v>
      </c>
      <c r="M1091" s="17"/>
      <c r="N1091" s="17">
        <v>4.4608377690675799E-2</v>
      </c>
      <c r="O1091" s="17">
        <v>6.0944153153484698E-2</v>
      </c>
      <c r="P1091" s="17">
        <v>3.5155894362966497E-2</v>
      </c>
      <c r="Q1091" s="17">
        <v>2.7436857903672899E-2</v>
      </c>
      <c r="R1091" s="17"/>
      <c r="S1091" s="17">
        <v>5.7688778142949301E-2</v>
      </c>
      <c r="T1091" s="17">
        <v>4.9184291969273E-2</v>
      </c>
      <c r="U1091" s="17">
        <v>1.38066743413749E-2</v>
      </c>
      <c r="V1091" s="17">
        <v>5.45210918414381E-2</v>
      </c>
      <c r="W1091" s="17">
        <v>2.56642416462163E-2</v>
      </c>
      <c r="X1091" s="17">
        <v>4.9626444643509002E-2</v>
      </c>
      <c r="Y1091" s="17">
        <v>5.9753428915310797E-2</v>
      </c>
      <c r="Z1091" s="17">
        <v>0</v>
      </c>
      <c r="AA1091" s="17">
        <v>4.4058700804675499E-2</v>
      </c>
      <c r="AB1091" s="17">
        <v>6.3551331820263193E-2</v>
      </c>
      <c r="AC1091" s="17">
        <v>0</v>
      </c>
      <c r="AD1091" s="17">
        <v>0</v>
      </c>
      <c r="AE1091" s="17"/>
      <c r="AF1091" s="17">
        <v>2.5682866229184701E-2</v>
      </c>
      <c r="AG1091" s="17">
        <v>4.56085140099972E-2</v>
      </c>
      <c r="AH1091" s="17">
        <v>7.4193419710239697E-2</v>
      </c>
      <c r="AI1091" s="17"/>
      <c r="AJ1091" s="17">
        <v>2.3037561939561899E-2</v>
      </c>
      <c r="AK1091" s="17">
        <v>7.0488788363889707E-2</v>
      </c>
      <c r="AL1091" s="17">
        <v>0</v>
      </c>
      <c r="AM1091" s="17">
        <v>4.0601441069061002E-2</v>
      </c>
      <c r="AN1091" s="17">
        <v>5.2926882319199099E-2</v>
      </c>
      <c r="AO1091" s="17"/>
      <c r="AP1091" s="17">
        <v>2.1621214359286899E-2</v>
      </c>
      <c r="AQ1091" s="17">
        <v>7.8839126027087605E-2</v>
      </c>
      <c r="AR1091" s="17">
        <v>2.64045038786433E-2</v>
      </c>
      <c r="AS1091" s="17"/>
      <c r="AT1091" s="17">
        <v>3.04905029088368E-2</v>
      </c>
      <c r="AU1091" s="17">
        <v>2.1877119476061399E-2</v>
      </c>
      <c r="AV1091" s="17">
        <v>5.88441363374149E-2</v>
      </c>
      <c r="AW1091" s="17">
        <v>8.2477085016939997E-2</v>
      </c>
      <c r="AX1091" s="17">
        <v>0</v>
      </c>
      <c r="AY1091" s="17"/>
      <c r="AZ1091" s="17">
        <v>6.05675293153769E-2</v>
      </c>
      <c r="BA1091" s="17">
        <v>3.6894670906069897E-2</v>
      </c>
      <c r="BB1091" s="17">
        <v>1.9312264278171998E-2</v>
      </c>
      <c r="BC1091" s="17">
        <v>2.1715430252123E-2</v>
      </c>
      <c r="BD1091" s="17">
        <v>2.7097002735320602E-2</v>
      </c>
      <c r="BE1091" s="17"/>
      <c r="BF1091" s="17">
        <v>1.6326063061323899E-2</v>
      </c>
      <c r="BG1091" s="17">
        <v>4.8086509616528501E-2</v>
      </c>
      <c r="BH1091" s="17">
        <v>4.7897983850835199E-2</v>
      </c>
      <c r="BI1091" s="17">
        <v>5.6526293092571102E-2</v>
      </c>
      <c r="BJ1091" s="17"/>
      <c r="BK1091" s="17">
        <v>0</v>
      </c>
      <c r="BL1091" s="17">
        <v>3.2697501352486003E-2</v>
      </c>
      <c r="BM1091" s="17">
        <v>4.8202416806264997E-2</v>
      </c>
      <c r="BN1091" s="17">
        <v>3.7794677522486698E-2</v>
      </c>
      <c r="BO1091" s="17">
        <v>7.4162064182841894E-2</v>
      </c>
      <c r="BP1091" s="17"/>
      <c r="BQ1091" s="17">
        <v>3.9475640313594802E-2</v>
      </c>
      <c r="BR1091" s="17">
        <v>4.5874496412339198E-2</v>
      </c>
      <c r="BS1091" s="17"/>
      <c r="BT1091" s="17">
        <v>2.9895875178673099E-2</v>
      </c>
      <c r="BU1091" s="17">
        <v>4.1857717233314502E-2</v>
      </c>
      <c r="BV1091" s="17">
        <v>2.3184183413267199E-2</v>
      </c>
      <c r="BW1091" s="17">
        <v>8.0890545749996795E-2</v>
      </c>
      <c r="BX1091" s="17">
        <v>5.8429216128689503E-2</v>
      </c>
      <c r="BY1091" s="17">
        <v>5.0447490119776603E-2</v>
      </c>
    </row>
    <row r="1092" spans="2:77" x14ac:dyDescent="0.35">
      <c r="B1092" t="s">
        <v>470</v>
      </c>
      <c r="C1092" s="17">
        <v>7.4287098531193599E-2</v>
      </c>
      <c r="D1092" s="17">
        <v>8.5172098474699406E-2</v>
      </c>
      <c r="E1092" s="17">
        <v>6.3725790281698405E-2</v>
      </c>
      <c r="F1092" s="17"/>
      <c r="G1092" s="17">
        <v>9.4979019663189002E-2</v>
      </c>
      <c r="H1092" s="17">
        <v>7.4122475189222006E-2</v>
      </c>
      <c r="I1092" s="17">
        <v>0.111977737115686</v>
      </c>
      <c r="J1092" s="17">
        <v>8.8137642844525702E-2</v>
      </c>
      <c r="K1092" s="17">
        <v>4.8656643309625998E-2</v>
      </c>
      <c r="L1092" s="17">
        <v>3.7790693481496399E-2</v>
      </c>
      <c r="M1092" s="17"/>
      <c r="N1092" s="17">
        <v>7.7821538341008495E-2</v>
      </c>
      <c r="O1092" s="17">
        <v>6.0733712676841099E-2</v>
      </c>
      <c r="P1092" s="17">
        <v>9.6212431978042107E-2</v>
      </c>
      <c r="Q1092" s="17">
        <v>6.4399977936553401E-2</v>
      </c>
      <c r="R1092" s="17"/>
      <c r="S1092" s="17">
        <v>9.8447952215246895E-2</v>
      </c>
      <c r="T1092" s="17">
        <v>0.12035032288990601</v>
      </c>
      <c r="U1092" s="17">
        <v>5.52391830284297E-2</v>
      </c>
      <c r="V1092" s="17">
        <v>4.5395547684288502E-2</v>
      </c>
      <c r="W1092" s="17">
        <v>2.2205966762514E-2</v>
      </c>
      <c r="X1092" s="17">
        <v>4.5365102339234298E-2</v>
      </c>
      <c r="Y1092" s="17">
        <v>6.3193823231799201E-2</v>
      </c>
      <c r="Z1092" s="17">
        <v>1.9488784924479901E-2</v>
      </c>
      <c r="AA1092" s="17">
        <v>8.4224511773064004E-2</v>
      </c>
      <c r="AB1092" s="17">
        <v>9.70310820980365E-2</v>
      </c>
      <c r="AC1092" s="17">
        <v>7.2380650295298901E-2</v>
      </c>
      <c r="AD1092" s="17">
        <v>0.122775734679946</v>
      </c>
      <c r="AE1092" s="17"/>
      <c r="AF1092" s="17">
        <v>6.2639434220252505E-2</v>
      </c>
      <c r="AG1092" s="17">
        <v>9.0143654625622502E-2</v>
      </c>
      <c r="AH1092" s="17">
        <v>5.8982488678119199E-2</v>
      </c>
      <c r="AI1092" s="17"/>
      <c r="AJ1092" s="17">
        <v>3.5132828362039403E-2</v>
      </c>
      <c r="AK1092" s="17">
        <v>0.123909474192284</v>
      </c>
      <c r="AL1092" s="17">
        <v>0.123229366212708</v>
      </c>
      <c r="AM1092" s="17">
        <v>9.0227187850178595E-2</v>
      </c>
      <c r="AN1092" s="17">
        <v>1.7071196373452599E-2</v>
      </c>
      <c r="AO1092" s="17"/>
      <c r="AP1092" s="17">
        <v>2.1201907683360399E-2</v>
      </c>
      <c r="AQ1092" s="17">
        <v>0.146083179528015</v>
      </c>
      <c r="AR1092" s="17">
        <v>8.6853790146900797E-2</v>
      </c>
      <c r="AS1092" s="17"/>
      <c r="AT1092" s="17">
        <v>7.5647174961691904E-2</v>
      </c>
      <c r="AU1092" s="17">
        <v>6.5796944445811897E-2</v>
      </c>
      <c r="AV1092" s="17">
        <v>7.8986414471507296E-2</v>
      </c>
      <c r="AW1092" s="17">
        <v>8.8569101572391604E-2</v>
      </c>
      <c r="AX1092" s="17">
        <v>7.55274176845558E-2</v>
      </c>
      <c r="AY1092" s="17"/>
      <c r="AZ1092" s="17">
        <v>9.7590985722867701E-2</v>
      </c>
      <c r="BA1092" s="17">
        <v>6.5010494621226197E-2</v>
      </c>
      <c r="BB1092" s="17">
        <v>7.4278803805911703E-2</v>
      </c>
      <c r="BC1092" s="17">
        <v>4.7507274978385902E-2</v>
      </c>
      <c r="BD1092" s="17">
        <v>4.8683238346793098E-2</v>
      </c>
      <c r="BE1092" s="17"/>
      <c r="BF1092" s="17">
        <v>8.8657831424826902E-2</v>
      </c>
      <c r="BG1092" s="17">
        <v>5.9986201300856801E-2</v>
      </c>
      <c r="BH1092" s="17">
        <v>9.3937198865817001E-2</v>
      </c>
      <c r="BI1092" s="17">
        <v>8.0256125188248095E-2</v>
      </c>
      <c r="BJ1092" s="17"/>
      <c r="BK1092" s="17">
        <v>8.7002691120174405E-2</v>
      </c>
      <c r="BL1092" s="17">
        <v>9.2785556981098805E-2</v>
      </c>
      <c r="BM1092" s="17">
        <v>7.1981984129766294E-2</v>
      </c>
      <c r="BN1092" s="17">
        <v>5.8325421702530897E-2</v>
      </c>
      <c r="BO1092" s="17">
        <v>0.134496231965687</v>
      </c>
      <c r="BP1092" s="17"/>
      <c r="BQ1092" s="17">
        <v>7.1159259346545406E-2</v>
      </c>
      <c r="BR1092" s="17">
        <v>7.84991761736826E-2</v>
      </c>
      <c r="BS1092" s="17"/>
      <c r="BT1092" s="17">
        <v>6.1738016603521302E-2</v>
      </c>
      <c r="BU1092" s="17">
        <v>6.1703746774038802E-2</v>
      </c>
      <c r="BV1092" s="17">
        <v>9.0481047709089102E-2</v>
      </c>
      <c r="BW1092" s="17">
        <v>0.114770002072952</v>
      </c>
      <c r="BX1092" s="17">
        <v>8.50380306357406E-2</v>
      </c>
      <c r="BY1092" s="17">
        <v>0.122304268703257</v>
      </c>
    </row>
    <row r="1093" spans="2:77" x14ac:dyDescent="0.35">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row>
    <row r="1094" spans="2:77" x14ac:dyDescent="0.35">
      <c r="B1094" s="6" t="s">
        <v>478</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row>
    <row r="1095" spans="2:77" x14ac:dyDescent="0.35">
      <c r="B1095" s="24" t="s">
        <v>472</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row>
    <row r="1096" spans="2:77" x14ac:dyDescent="0.35">
      <c r="B1096" t="s">
        <v>466</v>
      </c>
      <c r="C1096" s="17">
        <v>0.110745187951961</v>
      </c>
      <c r="D1096" s="17">
        <v>9.2679158328168698E-2</v>
      </c>
      <c r="E1096" s="17">
        <v>0.12875164028880101</v>
      </c>
      <c r="F1096" s="17"/>
      <c r="G1096" s="17">
        <v>5.9543257040386099E-2</v>
      </c>
      <c r="H1096" s="17">
        <v>6.5480430928875302E-2</v>
      </c>
      <c r="I1096" s="17">
        <v>8.5637985593914098E-2</v>
      </c>
      <c r="J1096" s="17">
        <v>0.153510301548624</v>
      </c>
      <c r="K1096" s="17">
        <v>0.18449827680636399</v>
      </c>
      <c r="L1096" s="17">
        <v>0.117353666358555</v>
      </c>
      <c r="M1096" s="17"/>
      <c r="N1096" s="17">
        <v>0.103289423112392</v>
      </c>
      <c r="O1096" s="17">
        <v>8.7977491197596999E-2</v>
      </c>
      <c r="P1096" s="17">
        <v>9.3714947785696195E-2</v>
      </c>
      <c r="Q1096" s="17">
        <v>0.15525536472295201</v>
      </c>
      <c r="R1096" s="17"/>
      <c r="S1096" s="17">
        <v>8.5261863822547093E-2</v>
      </c>
      <c r="T1096" s="17">
        <v>0.10953120023888401</v>
      </c>
      <c r="U1096" s="17">
        <v>9.06703498147019E-2</v>
      </c>
      <c r="V1096" s="17">
        <v>0.118886347709221</v>
      </c>
      <c r="W1096" s="17">
        <v>0.12246889180914999</v>
      </c>
      <c r="X1096" s="17">
        <v>9.1145947152049003E-2</v>
      </c>
      <c r="Y1096" s="17">
        <v>0.13957449045484599</v>
      </c>
      <c r="Z1096" s="17">
        <v>0.18214954827622501</v>
      </c>
      <c r="AA1096" s="17">
        <v>0.129470788129144</v>
      </c>
      <c r="AB1096" s="17">
        <v>0.103399165197486</v>
      </c>
      <c r="AC1096" s="17">
        <v>0.13005875070831699</v>
      </c>
      <c r="AD1096" s="17">
        <v>6.1424867867329598E-2</v>
      </c>
      <c r="AE1096" s="17"/>
      <c r="AF1096" s="17">
        <v>0.182798757499885</v>
      </c>
      <c r="AG1096" s="17">
        <v>6.9472160436750793E-2</v>
      </c>
      <c r="AH1096" s="17">
        <v>7.9372798862402005E-2</v>
      </c>
      <c r="AI1096" s="17"/>
      <c r="AJ1096" s="17">
        <v>0.162678621812859</v>
      </c>
      <c r="AK1096" s="17">
        <v>3.5146918367715101E-2</v>
      </c>
      <c r="AL1096" s="17">
        <v>9.29916854522672E-2</v>
      </c>
      <c r="AM1096" s="17">
        <v>0.28917576476190598</v>
      </c>
      <c r="AN1096" s="17">
        <v>0.111853983583471</v>
      </c>
      <c r="AO1096" s="17"/>
      <c r="AP1096" s="17">
        <v>0.153549089365945</v>
      </c>
      <c r="AQ1096" s="17">
        <v>2.11184529191598E-2</v>
      </c>
      <c r="AR1096" s="17">
        <v>0.12156137124965</v>
      </c>
      <c r="AS1096" s="17"/>
      <c r="AT1096" s="17">
        <v>0.117285131847225</v>
      </c>
      <c r="AU1096" s="17">
        <v>0.15024513486117899</v>
      </c>
      <c r="AV1096" s="17">
        <v>8.6719511707800095E-2</v>
      </c>
      <c r="AW1096" s="17">
        <v>8.1193406944807603E-2</v>
      </c>
      <c r="AX1096" s="17">
        <v>5.8418534887974202E-2</v>
      </c>
      <c r="AY1096" s="17"/>
      <c r="AZ1096" s="17">
        <v>9.1591966733552604E-2</v>
      </c>
      <c r="BA1096" s="17">
        <v>0.129027762569636</v>
      </c>
      <c r="BB1096" s="17">
        <v>4.11694796176304E-2</v>
      </c>
      <c r="BC1096" s="17">
        <v>0.119305366217426</v>
      </c>
      <c r="BD1096" s="17">
        <v>0.16487930563186201</v>
      </c>
      <c r="BE1096" s="17"/>
      <c r="BF1096" s="17">
        <v>0.16068104502781599</v>
      </c>
      <c r="BG1096" s="17">
        <v>0.10429653639960799</v>
      </c>
      <c r="BH1096" s="17">
        <v>8.3054422647681994E-2</v>
      </c>
      <c r="BI1096" s="17">
        <v>0.10864413134112701</v>
      </c>
      <c r="BJ1096" s="17"/>
      <c r="BK1096" s="17">
        <v>0.18070415241231899</v>
      </c>
      <c r="BL1096" s="17">
        <v>0.115274777263558</v>
      </c>
      <c r="BM1096" s="17">
        <v>0.107188186669393</v>
      </c>
      <c r="BN1096" s="17">
        <v>0.11359315958614</v>
      </c>
      <c r="BO1096" s="17">
        <v>6.9473108511217699E-2</v>
      </c>
      <c r="BP1096" s="17"/>
      <c r="BQ1096" s="17">
        <v>0.111648987121048</v>
      </c>
      <c r="BR1096" s="17">
        <v>0.109528094601351</v>
      </c>
      <c r="BS1096" s="17"/>
      <c r="BT1096" s="17">
        <v>0.13244376469656899</v>
      </c>
      <c r="BU1096" s="17">
        <v>8.0429235294625007E-2</v>
      </c>
      <c r="BV1096" s="17">
        <v>0.109533533318433</v>
      </c>
      <c r="BW1096" s="17">
        <v>5.9232916034171502E-2</v>
      </c>
      <c r="BX1096" s="17">
        <v>0.12199959478565101</v>
      </c>
      <c r="BY1096" s="17">
        <v>0.114517801679263</v>
      </c>
    </row>
    <row r="1097" spans="2:77" x14ac:dyDescent="0.35">
      <c r="B1097" t="s">
        <v>333</v>
      </c>
      <c r="C1097" s="17">
        <v>5.1047720138369897E-2</v>
      </c>
      <c r="D1097" s="17">
        <v>5.52431296321357E-2</v>
      </c>
      <c r="E1097" s="17">
        <v>4.70228190155337E-2</v>
      </c>
      <c r="F1097" s="17"/>
      <c r="G1097" s="17">
        <v>4.96593648847563E-2</v>
      </c>
      <c r="H1097" s="17">
        <v>3.8675412571771997E-2</v>
      </c>
      <c r="I1097" s="17">
        <v>2.34191121428638E-2</v>
      </c>
      <c r="J1097" s="17">
        <v>4.6381010708459597E-2</v>
      </c>
      <c r="K1097" s="17">
        <v>8.0459482896382994E-2</v>
      </c>
      <c r="L1097" s="17">
        <v>6.7676266684262604E-2</v>
      </c>
      <c r="M1097" s="17"/>
      <c r="N1097" s="17">
        <v>7.1995461553104906E-2</v>
      </c>
      <c r="O1097" s="17">
        <v>5.02631075409695E-2</v>
      </c>
      <c r="P1097" s="17">
        <v>2.5457347655240301E-2</v>
      </c>
      <c r="Q1097" s="17">
        <v>4.9678167768471997E-2</v>
      </c>
      <c r="R1097" s="17"/>
      <c r="S1097" s="17">
        <v>4.5781630072497803E-2</v>
      </c>
      <c r="T1097" s="17">
        <v>5.2658197497785802E-2</v>
      </c>
      <c r="U1097" s="17">
        <v>6.4780265306478693E-2</v>
      </c>
      <c r="V1097" s="17">
        <v>5.4951962325919299E-2</v>
      </c>
      <c r="W1097" s="17">
        <v>4.3516305928754398E-2</v>
      </c>
      <c r="X1097" s="17">
        <v>9.9591013818671095E-2</v>
      </c>
      <c r="Y1097" s="17">
        <v>5.8891671297200597E-2</v>
      </c>
      <c r="Z1097" s="17">
        <v>7.0970907696466606E-2</v>
      </c>
      <c r="AA1097" s="17">
        <v>3.9791361824049798E-2</v>
      </c>
      <c r="AB1097" s="17">
        <v>4.3055476422376601E-2</v>
      </c>
      <c r="AC1097" s="17">
        <v>0</v>
      </c>
      <c r="AD1097" s="17">
        <v>0</v>
      </c>
      <c r="AE1097" s="17"/>
      <c r="AF1097" s="17">
        <v>6.5249652442722905E-2</v>
      </c>
      <c r="AG1097" s="17">
        <v>3.8111681136605402E-2</v>
      </c>
      <c r="AH1097" s="17">
        <v>5.0662338254263098E-2</v>
      </c>
      <c r="AI1097" s="17"/>
      <c r="AJ1097" s="17">
        <v>7.4173117690854704E-2</v>
      </c>
      <c r="AK1097" s="17">
        <v>2.6094380798512801E-2</v>
      </c>
      <c r="AL1097" s="17">
        <v>4.9733572078997701E-2</v>
      </c>
      <c r="AM1097" s="17">
        <v>0.16736376169534301</v>
      </c>
      <c r="AN1097" s="17">
        <v>4.0919401825670498E-2</v>
      </c>
      <c r="AO1097" s="17"/>
      <c r="AP1097" s="17">
        <v>7.2410088085585203E-2</v>
      </c>
      <c r="AQ1097" s="17">
        <v>2.5945581350091299E-2</v>
      </c>
      <c r="AR1097" s="17">
        <v>2.4522782342127299E-2</v>
      </c>
      <c r="AS1097" s="17"/>
      <c r="AT1097" s="17">
        <v>5.5648166356019102E-2</v>
      </c>
      <c r="AU1097" s="17">
        <v>6.0859326125168603E-2</v>
      </c>
      <c r="AV1097" s="17">
        <v>2.68285025249234E-2</v>
      </c>
      <c r="AW1097" s="17">
        <v>5.0549297664885799E-2</v>
      </c>
      <c r="AX1097" s="17">
        <v>0.120821728711044</v>
      </c>
      <c r="AY1097" s="17"/>
      <c r="AZ1097" s="17">
        <v>3.5888618425984897E-2</v>
      </c>
      <c r="BA1097" s="17">
        <v>6.09675327062471E-2</v>
      </c>
      <c r="BB1097" s="17">
        <v>6.3922971153358002E-2</v>
      </c>
      <c r="BC1097" s="17">
        <v>6.4413462146718906E-2</v>
      </c>
      <c r="BD1097" s="17">
        <v>6.5898781710460402E-2</v>
      </c>
      <c r="BE1097" s="17"/>
      <c r="BF1097" s="17">
        <v>6.5578384785962895E-2</v>
      </c>
      <c r="BG1097" s="17">
        <v>3.4775409673926998E-2</v>
      </c>
      <c r="BH1097" s="17">
        <v>4.9437960140374299E-2</v>
      </c>
      <c r="BI1097" s="17">
        <v>6.5063282649616E-2</v>
      </c>
      <c r="BJ1097" s="17"/>
      <c r="BK1097" s="17">
        <v>4.78763619959299E-2</v>
      </c>
      <c r="BL1097" s="17">
        <v>2.5037202619850301E-2</v>
      </c>
      <c r="BM1097" s="17">
        <v>4.5176442857515202E-2</v>
      </c>
      <c r="BN1097" s="17">
        <v>5.6650153222432199E-2</v>
      </c>
      <c r="BO1097" s="17">
        <v>0.109470421877795</v>
      </c>
      <c r="BP1097" s="17"/>
      <c r="BQ1097" s="17">
        <v>5.5027049071640702E-2</v>
      </c>
      <c r="BR1097" s="17">
        <v>4.5688991174871303E-2</v>
      </c>
      <c r="BS1097" s="17"/>
      <c r="BT1097" s="17">
        <v>5.4153973033214203E-2</v>
      </c>
      <c r="BU1097" s="17">
        <v>3.85370416421996E-2</v>
      </c>
      <c r="BV1097" s="17">
        <v>3.4312653151010702E-2</v>
      </c>
      <c r="BW1097" s="17">
        <v>9.7061717066683206E-2</v>
      </c>
      <c r="BX1097" s="17">
        <v>4.3349778168591098E-2</v>
      </c>
      <c r="BY1097" s="17">
        <v>8.6494960862506604E-2</v>
      </c>
    </row>
    <row r="1098" spans="2:77" x14ac:dyDescent="0.35">
      <c r="B1098" t="s">
        <v>98</v>
      </c>
      <c r="C1098" s="17">
        <v>8.0022341938303598E-2</v>
      </c>
      <c r="D1098" s="17">
        <v>8.2677551304441599E-2</v>
      </c>
      <c r="E1098" s="17">
        <v>7.7572427445662895E-2</v>
      </c>
      <c r="F1098" s="17"/>
      <c r="G1098" s="17">
        <v>6.3761762428907603E-2</v>
      </c>
      <c r="H1098" s="17">
        <v>4.10831508813378E-2</v>
      </c>
      <c r="I1098" s="17">
        <v>7.9737241977071105E-2</v>
      </c>
      <c r="J1098" s="17">
        <v>9.3449094144476497E-2</v>
      </c>
      <c r="K1098" s="17">
        <v>8.9504187834876903E-2</v>
      </c>
      <c r="L1098" s="17">
        <v>0.103627954916048</v>
      </c>
      <c r="M1098" s="17"/>
      <c r="N1098" s="17">
        <v>8.8642673734775301E-2</v>
      </c>
      <c r="O1098" s="17">
        <v>7.2571714541362395E-2</v>
      </c>
      <c r="P1098" s="17">
        <v>6.2929935919188301E-2</v>
      </c>
      <c r="Q1098" s="17">
        <v>9.5158562543890601E-2</v>
      </c>
      <c r="R1098" s="17"/>
      <c r="S1098" s="17">
        <v>6.6513912206188297E-2</v>
      </c>
      <c r="T1098" s="17">
        <v>7.4087207768645399E-2</v>
      </c>
      <c r="U1098" s="17">
        <v>0.150937538435955</v>
      </c>
      <c r="V1098" s="17">
        <v>0.12817097884164599</v>
      </c>
      <c r="W1098" s="17">
        <v>9.6159691505923295E-2</v>
      </c>
      <c r="X1098" s="17">
        <v>6.9461177263735505E-2</v>
      </c>
      <c r="Y1098" s="17">
        <v>6.1465350151157901E-2</v>
      </c>
      <c r="Z1098" s="17">
        <v>4.0584799671597303E-2</v>
      </c>
      <c r="AA1098" s="17">
        <v>5.2460503523327297E-2</v>
      </c>
      <c r="AB1098" s="17">
        <v>5.7037514838923997E-2</v>
      </c>
      <c r="AC1098" s="17">
        <v>9.6707686374352897E-2</v>
      </c>
      <c r="AD1098" s="17">
        <v>9.9920694707074403E-2</v>
      </c>
      <c r="AE1098" s="17"/>
      <c r="AF1098" s="17">
        <v>8.6831135951942404E-2</v>
      </c>
      <c r="AG1098" s="17">
        <v>8.8551108241690796E-2</v>
      </c>
      <c r="AH1098" s="17">
        <v>5.3273255990505801E-2</v>
      </c>
      <c r="AI1098" s="17"/>
      <c r="AJ1098" s="17">
        <v>0.120525842411569</v>
      </c>
      <c r="AK1098" s="17">
        <v>4.4995548409668698E-2</v>
      </c>
      <c r="AL1098" s="17">
        <v>5.9537446470569702E-2</v>
      </c>
      <c r="AM1098" s="17">
        <v>6.0464125420317101E-2</v>
      </c>
      <c r="AN1098" s="17">
        <v>8.44129834968399E-2</v>
      </c>
      <c r="AO1098" s="17"/>
      <c r="AP1098" s="17">
        <v>0.10948873332742599</v>
      </c>
      <c r="AQ1098" s="17">
        <v>3.1388052046049698E-2</v>
      </c>
      <c r="AR1098" s="17">
        <v>0.105625213293603</v>
      </c>
      <c r="AS1098" s="17"/>
      <c r="AT1098" s="17">
        <v>7.0586823460432893E-2</v>
      </c>
      <c r="AU1098" s="17">
        <v>7.5485283466044398E-2</v>
      </c>
      <c r="AV1098" s="17">
        <v>9.9031518960908102E-2</v>
      </c>
      <c r="AW1098" s="17">
        <v>6.2705204336343495E-2</v>
      </c>
      <c r="AX1098" s="17">
        <v>0.20602168802870199</v>
      </c>
      <c r="AY1098" s="17"/>
      <c r="AZ1098" s="17">
        <v>6.8128421135651304E-2</v>
      </c>
      <c r="BA1098" s="17">
        <v>6.1987471599005299E-2</v>
      </c>
      <c r="BB1098" s="17">
        <v>5.7710979762665197E-2</v>
      </c>
      <c r="BC1098" s="17">
        <v>9.7743015717922002E-2</v>
      </c>
      <c r="BD1098" s="17">
        <v>0.130926897980914</v>
      </c>
      <c r="BE1098" s="17"/>
      <c r="BF1098" s="17">
        <v>6.7625435491047506E-2</v>
      </c>
      <c r="BG1098" s="17">
        <v>8.5932599661375106E-2</v>
      </c>
      <c r="BH1098" s="17">
        <v>0.104667531766374</v>
      </c>
      <c r="BI1098" s="17">
        <v>5.6128430134860803E-2</v>
      </c>
      <c r="BJ1098" s="17"/>
      <c r="BK1098" s="17">
        <v>0.126898139200607</v>
      </c>
      <c r="BL1098" s="17">
        <v>5.9868358746594103E-2</v>
      </c>
      <c r="BM1098" s="17">
        <v>6.7138164053862304E-2</v>
      </c>
      <c r="BN1098" s="17">
        <v>9.4279889620872803E-2</v>
      </c>
      <c r="BO1098" s="17">
        <v>9.1533754061157505E-2</v>
      </c>
      <c r="BP1098" s="17"/>
      <c r="BQ1098" s="17">
        <v>6.7002385283748495E-2</v>
      </c>
      <c r="BR1098" s="17">
        <v>9.7555554195504698E-2</v>
      </c>
      <c r="BS1098" s="17"/>
      <c r="BT1098" s="17">
        <v>0.112736231913971</v>
      </c>
      <c r="BU1098" s="17">
        <v>6.8787993137143497E-2</v>
      </c>
      <c r="BV1098" s="17">
        <v>4.9419466184862502E-2</v>
      </c>
      <c r="BW1098" s="17">
        <v>5.4525533421815701E-2</v>
      </c>
      <c r="BX1098" s="17">
        <v>5.3044878415801799E-2</v>
      </c>
      <c r="BY1098" s="17">
        <v>6.3447127923172794E-2</v>
      </c>
    </row>
    <row r="1099" spans="2:77" x14ac:dyDescent="0.35">
      <c r="B1099" t="s">
        <v>99</v>
      </c>
      <c r="C1099" s="17">
        <v>7.81902981069834E-2</v>
      </c>
      <c r="D1099" s="17">
        <v>7.4417895067366693E-2</v>
      </c>
      <c r="E1099" s="17">
        <v>8.2062644972807505E-2</v>
      </c>
      <c r="F1099" s="17"/>
      <c r="G1099" s="17">
        <v>0.10007800190034701</v>
      </c>
      <c r="H1099" s="17">
        <v>7.0078353001666399E-2</v>
      </c>
      <c r="I1099" s="17">
        <v>7.4232406284728603E-2</v>
      </c>
      <c r="J1099" s="17">
        <v>6.2687306575613999E-2</v>
      </c>
      <c r="K1099" s="17">
        <v>6.9661758344150199E-2</v>
      </c>
      <c r="L1099" s="17">
        <v>9.0850125396214398E-2</v>
      </c>
      <c r="M1099" s="17"/>
      <c r="N1099" s="17">
        <v>6.4010668319652603E-2</v>
      </c>
      <c r="O1099" s="17">
        <v>8.4463354789867301E-2</v>
      </c>
      <c r="P1099" s="17">
        <v>7.9060695813048906E-2</v>
      </c>
      <c r="Q1099" s="17">
        <v>8.3198592401141899E-2</v>
      </c>
      <c r="R1099" s="17"/>
      <c r="S1099" s="17">
        <v>5.4593201554274003E-2</v>
      </c>
      <c r="T1099" s="17">
        <v>9.2265050734972806E-2</v>
      </c>
      <c r="U1099" s="17">
        <v>0.13250944102746801</v>
      </c>
      <c r="V1099" s="17">
        <v>4.8917366057902402E-2</v>
      </c>
      <c r="W1099" s="17">
        <v>4.3292436165445203E-2</v>
      </c>
      <c r="X1099" s="17">
        <v>0.108938647299371</v>
      </c>
      <c r="Y1099" s="17">
        <v>6.64794739502753E-2</v>
      </c>
      <c r="Z1099" s="17">
        <v>0.100821743647621</v>
      </c>
      <c r="AA1099" s="17">
        <v>6.9238041342704101E-2</v>
      </c>
      <c r="AB1099" s="17">
        <v>9.1156250333862196E-2</v>
      </c>
      <c r="AC1099" s="17">
        <v>3.6544124048881799E-2</v>
      </c>
      <c r="AD1099" s="17">
        <v>0.14363196361251701</v>
      </c>
      <c r="AE1099" s="17"/>
      <c r="AF1099" s="17">
        <v>7.6478067318794599E-2</v>
      </c>
      <c r="AG1099" s="17">
        <v>6.5273891642943893E-2</v>
      </c>
      <c r="AH1099" s="17">
        <v>0.1016586052158</v>
      </c>
      <c r="AI1099" s="17"/>
      <c r="AJ1099" s="17">
        <v>9.5198268080376999E-2</v>
      </c>
      <c r="AK1099" s="17">
        <v>4.0126487669596402E-2</v>
      </c>
      <c r="AL1099" s="17">
        <v>8.2457502925920897E-2</v>
      </c>
      <c r="AM1099" s="17">
        <v>0</v>
      </c>
      <c r="AN1099" s="17">
        <v>0.13378339646731399</v>
      </c>
      <c r="AO1099" s="17"/>
      <c r="AP1099" s="17">
        <v>0.10770068607625401</v>
      </c>
      <c r="AQ1099" s="17">
        <v>4.9185575778418499E-2</v>
      </c>
      <c r="AR1099" s="17">
        <v>9.3424278551245493E-2</v>
      </c>
      <c r="AS1099" s="17"/>
      <c r="AT1099" s="17">
        <v>9.4544738433669701E-2</v>
      </c>
      <c r="AU1099" s="17">
        <v>8.4607783922710095E-2</v>
      </c>
      <c r="AV1099" s="17">
        <v>6.30431531435479E-2</v>
      </c>
      <c r="AW1099" s="17">
        <v>5.8258731101014503E-2</v>
      </c>
      <c r="AX1099" s="17">
        <v>8.2133412156688401E-2</v>
      </c>
      <c r="AY1099" s="17"/>
      <c r="AZ1099" s="17">
        <v>6.8922050596031403E-2</v>
      </c>
      <c r="BA1099" s="17">
        <v>5.8859614345862399E-2</v>
      </c>
      <c r="BB1099" s="17">
        <v>0.134080321427719</v>
      </c>
      <c r="BC1099" s="17">
        <v>0.10750475027780999</v>
      </c>
      <c r="BD1099" s="17">
        <v>6.6215991674705099E-2</v>
      </c>
      <c r="BE1099" s="17"/>
      <c r="BF1099" s="17">
        <v>7.6368437623129296E-2</v>
      </c>
      <c r="BG1099" s="17">
        <v>7.9400149106982898E-2</v>
      </c>
      <c r="BH1099" s="17">
        <v>8.4391604668770201E-2</v>
      </c>
      <c r="BI1099" s="17">
        <v>8.3223034733753601E-2</v>
      </c>
      <c r="BJ1099" s="17"/>
      <c r="BK1099" s="17">
        <v>0</v>
      </c>
      <c r="BL1099" s="17">
        <v>8.1915768803026506E-2</v>
      </c>
      <c r="BM1099" s="17">
        <v>7.7980655378909997E-2</v>
      </c>
      <c r="BN1099" s="17">
        <v>8.2943904530320994E-2</v>
      </c>
      <c r="BO1099" s="17">
        <v>8.4711765663770103E-2</v>
      </c>
      <c r="BP1099" s="17"/>
      <c r="BQ1099" s="17">
        <v>7.6217585859728904E-2</v>
      </c>
      <c r="BR1099" s="17">
        <v>8.0846834028813097E-2</v>
      </c>
      <c r="BS1099" s="17"/>
      <c r="BT1099" s="17">
        <v>7.4374117970523707E-2</v>
      </c>
      <c r="BU1099" s="17">
        <v>7.7281884249985805E-2</v>
      </c>
      <c r="BV1099" s="17">
        <v>5.3624045539139797E-2</v>
      </c>
      <c r="BW1099" s="17">
        <v>8.8109203011703705E-2</v>
      </c>
      <c r="BX1099" s="17">
        <v>0.10058256186465001</v>
      </c>
      <c r="BY1099" s="17">
        <v>5.4857870603128897E-2</v>
      </c>
    </row>
    <row r="1100" spans="2:77" x14ac:dyDescent="0.35">
      <c r="B1100" t="s">
        <v>341</v>
      </c>
      <c r="C1100" s="17">
        <v>8.36830667514359E-2</v>
      </c>
      <c r="D1100" s="17">
        <v>8.4159625553286793E-2</v>
      </c>
      <c r="E1100" s="17">
        <v>8.3384832524461605E-2</v>
      </c>
      <c r="F1100" s="17"/>
      <c r="G1100" s="17">
        <v>8.7637371051665802E-2</v>
      </c>
      <c r="H1100" s="17">
        <v>7.9036907055349298E-2</v>
      </c>
      <c r="I1100" s="17">
        <v>8.1597932585192906E-2</v>
      </c>
      <c r="J1100" s="17">
        <v>6.2758035676760193E-2</v>
      </c>
      <c r="K1100" s="17">
        <v>6.4674697748502694E-2</v>
      </c>
      <c r="L1100" s="17">
        <v>0.114306991658982</v>
      </c>
      <c r="M1100" s="17"/>
      <c r="N1100" s="17">
        <v>9.4008956095611496E-2</v>
      </c>
      <c r="O1100" s="17">
        <v>7.1409611140297397E-2</v>
      </c>
      <c r="P1100" s="17">
        <v>9.1238827705966696E-2</v>
      </c>
      <c r="Q1100" s="17">
        <v>7.2753966027569797E-2</v>
      </c>
      <c r="R1100" s="17"/>
      <c r="S1100" s="17">
        <v>7.2380922248876697E-2</v>
      </c>
      <c r="T1100" s="17">
        <v>9.5938753998232804E-2</v>
      </c>
      <c r="U1100" s="17">
        <v>9.5434979667933906E-2</v>
      </c>
      <c r="V1100" s="17">
        <v>0.10307461221918</v>
      </c>
      <c r="W1100" s="17">
        <v>0.122401656300029</v>
      </c>
      <c r="X1100" s="17">
        <v>4.7243865684865799E-2</v>
      </c>
      <c r="Y1100" s="17">
        <v>9.82295733316811E-2</v>
      </c>
      <c r="Z1100" s="17">
        <v>4.5783970496077603E-2</v>
      </c>
      <c r="AA1100" s="17">
        <v>0.11139527120703099</v>
      </c>
      <c r="AB1100" s="17">
        <v>5.4488866081903599E-2</v>
      </c>
      <c r="AC1100" s="17">
        <v>3.5298252008621502E-2</v>
      </c>
      <c r="AD1100" s="17">
        <v>0.12191837763405</v>
      </c>
      <c r="AE1100" s="17"/>
      <c r="AF1100" s="17">
        <v>9.04083269127402E-2</v>
      </c>
      <c r="AG1100" s="17">
        <v>7.9551819893691297E-2</v>
      </c>
      <c r="AH1100" s="17">
        <v>6.7075444738382603E-2</v>
      </c>
      <c r="AI1100" s="17"/>
      <c r="AJ1100" s="17">
        <v>0.10193158207585799</v>
      </c>
      <c r="AK1100" s="17">
        <v>5.7088294229421702E-2</v>
      </c>
      <c r="AL1100" s="17">
        <v>8.5810339132315103E-2</v>
      </c>
      <c r="AM1100" s="17">
        <v>0.192678653888392</v>
      </c>
      <c r="AN1100" s="17">
        <v>4.5390072814590697E-2</v>
      </c>
      <c r="AO1100" s="17"/>
      <c r="AP1100" s="17">
        <v>0.121095898411618</v>
      </c>
      <c r="AQ1100" s="17">
        <v>4.9627613517145702E-2</v>
      </c>
      <c r="AR1100" s="17">
        <v>8.9738099749042705E-2</v>
      </c>
      <c r="AS1100" s="17"/>
      <c r="AT1100" s="17">
        <v>6.0364708564975098E-2</v>
      </c>
      <c r="AU1100" s="17">
        <v>0.117664038974266</v>
      </c>
      <c r="AV1100" s="17">
        <v>8.1185255830838493E-2</v>
      </c>
      <c r="AW1100" s="17">
        <v>6.9542906735947499E-2</v>
      </c>
      <c r="AX1100" s="17">
        <v>6.9747893411720205E-2</v>
      </c>
      <c r="AY1100" s="17"/>
      <c r="AZ1100" s="17">
        <v>8.5975430218841103E-2</v>
      </c>
      <c r="BA1100" s="17">
        <v>7.1126238605369402E-2</v>
      </c>
      <c r="BB1100" s="17">
        <v>0.118197626727674</v>
      </c>
      <c r="BC1100" s="17">
        <v>9.9714350391984299E-2</v>
      </c>
      <c r="BD1100" s="17">
        <v>5.02875650091653E-2</v>
      </c>
      <c r="BE1100" s="17"/>
      <c r="BF1100" s="17">
        <v>9.8099260006241806E-2</v>
      </c>
      <c r="BG1100" s="17">
        <v>8.3346578522212403E-2</v>
      </c>
      <c r="BH1100" s="17">
        <v>6.4410607438515996E-2</v>
      </c>
      <c r="BI1100" s="17">
        <v>9.0301313665937299E-2</v>
      </c>
      <c r="BJ1100" s="17"/>
      <c r="BK1100" s="17">
        <v>0.17076650857676401</v>
      </c>
      <c r="BL1100" s="17">
        <v>0.10084168829620101</v>
      </c>
      <c r="BM1100" s="17">
        <v>8.0969821613874005E-2</v>
      </c>
      <c r="BN1100" s="17">
        <v>7.6885205975370505E-2</v>
      </c>
      <c r="BO1100" s="17">
        <v>5.7710669307272602E-2</v>
      </c>
      <c r="BP1100" s="17"/>
      <c r="BQ1100" s="17">
        <v>7.9030685317677304E-2</v>
      </c>
      <c r="BR1100" s="17">
        <v>8.9948156055785697E-2</v>
      </c>
      <c r="BS1100" s="17"/>
      <c r="BT1100" s="17">
        <v>9.1538008439121701E-2</v>
      </c>
      <c r="BU1100" s="17">
        <v>7.0349241534609502E-2</v>
      </c>
      <c r="BV1100" s="17">
        <v>0.11046015348923501</v>
      </c>
      <c r="BW1100" s="17">
        <v>8.6135139252984702E-2</v>
      </c>
      <c r="BX1100" s="17">
        <v>8.5470386836992499E-2</v>
      </c>
      <c r="BY1100" s="17">
        <v>2.9780509232151298E-2</v>
      </c>
    </row>
    <row r="1101" spans="2:77" x14ac:dyDescent="0.35">
      <c r="B1101" t="s">
        <v>101</v>
      </c>
      <c r="C1101" s="17">
        <v>0.19208057651524801</v>
      </c>
      <c r="D1101" s="17">
        <v>0.17753993152175601</v>
      </c>
      <c r="E1101" s="17">
        <v>0.206783375235225</v>
      </c>
      <c r="F1101" s="17"/>
      <c r="G1101" s="17">
        <v>0.24892623137313499</v>
      </c>
      <c r="H1101" s="17">
        <v>0.19775430732496799</v>
      </c>
      <c r="I1101" s="17">
        <v>0.18400669306703299</v>
      </c>
      <c r="J1101" s="17">
        <v>0.14926758348198699</v>
      </c>
      <c r="K1101" s="17">
        <v>0.15763771609472901</v>
      </c>
      <c r="L1101" s="17">
        <v>0.212758988941122</v>
      </c>
      <c r="M1101" s="17"/>
      <c r="N1101" s="17">
        <v>0.1629747364311</v>
      </c>
      <c r="O1101" s="17">
        <v>0.20144382793663301</v>
      </c>
      <c r="P1101" s="17">
        <v>0.22178399360363099</v>
      </c>
      <c r="Q1101" s="17">
        <v>0.19148610665624499</v>
      </c>
      <c r="R1101" s="17"/>
      <c r="S1101" s="17">
        <v>0.14807438501765499</v>
      </c>
      <c r="T1101" s="17">
        <v>0.13132937870490199</v>
      </c>
      <c r="U1101" s="17">
        <v>0.30314458764993801</v>
      </c>
      <c r="V1101" s="17">
        <v>0.24492797060555799</v>
      </c>
      <c r="W1101" s="17">
        <v>0.284500317315105</v>
      </c>
      <c r="X1101" s="17">
        <v>0.190250496578764</v>
      </c>
      <c r="Y1101" s="17">
        <v>0.19622357256930301</v>
      </c>
      <c r="Z1101" s="17">
        <v>0.213759451157606</v>
      </c>
      <c r="AA1101" s="17">
        <v>0.14035449873688099</v>
      </c>
      <c r="AB1101" s="17">
        <v>0.19333791281962001</v>
      </c>
      <c r="AC1101" s="17">
        <v>0.214824230481511</v>
      </c>
      <c r="AD1101" s="17">
        <v>0.124480563838583</v>
      </c>
      <c r="AE1101" s="17"/>
      <c r="AF1101" s="17">
        <v>0.17574771432813799</v>
      </c>
      <c r="AG1101" s="17">
        <v>0.171986082363207</v>
      </c>
      <c r="AH1101" s="17">
        <v>0.27344171095311298</v>
      </c>
      <c r="AI1101" s="17"/>
      <c r="AJ1101" s="17">
        <v>0.181756864812918</v>
      </c>
      <c r="AK1101" s="17">
        <v>0.16845558797777199</v>
      </c>
      <c r="AL1101" s="17">
        <v>0.16774920453557399</v>
      </c>
      <c r="AM1101" s="17">
        <v>0.21123022207836101</v>
      </c>
      <c r="AN1101" s="17">
        <v>0.31696237992611198</v>
      </c>
      <c r="AO1101" s="17"/>
      <c r="AP1101" s="17">
        <v>0.194060301209277</v>
      </c>
      <c r="AQ1101" s="17">
        <v>0.17099469773506101</v>
      </c>
      <c r="AR1101" s="17">
        <v>0.146508430043224</v>
      </c>
      <c r="AS1101" s="17"/>
      <c r="AT1101" s="17">
        <v>0.16349479616423601</v>
      </c>
      <c r="AU1101" s="17">
        <v>0.19935293832800899</v>
      </c>
      <c r="AV1101" s="17">
        <v>0.19144750825978199</v>
      </c>
      <c r="AW1101" s="17">
        <v>0.23158116277340501</v>
      </c>
      <c r="AX1101" s="17">
        <v>0.14538688882992801</v>
      </c>
      <c r="AY1101" s="17"/>
      <c r="AZ1101" s="17">
        <v>0.15445329484835299</v>
      </c>
      <c r="BA1101" s="17">
        <v>0.248141624951291</v>
      </c>
      <c r="BB1101" s="17">
        <v>0.205390248914396</v>
      </c>
      <c r="BC1101" s="17">
        <v>0.207694733503451</v>
      </c>
      <c r="BD1101" s="17">
        <v>0.22386954179632701</v>
      </c>
      <c r="BE1101" s="17"/>
      <c r="BF1101" s="17">
        <v>0.21482888808512099</v>
      </c>
      <c r="BG1101" s="17">
        <v>0.22036719513632799</v>
      </c>
      <c r="BH1101" s="17">
        <v>0.145790208287713</v>
      </c>
      <c r="BI1101" s="17">
        <v>0.14912774288303901</v>
      </c>
      <c r="BJ1101" s="17"/>
      <c r="BK1101" s="17">
        <v>0.19830453369096601</v>
      </c>
      <c r="BL1101" s="17">
        <v>0.18037478971873799</v>
      </c>
      <c r="BM1101" s="17">
        <v>0.21024432673975499</v>
      </c>
      <c r="BN1101" s="17">
        <v>0.180902859525852</v>
      </c>
      <c r="BO1101" s="17">
        <v>0.17109264690654699</v>
      </c>
      <c r="BP1101" s="17"/>
      <c r="BQ1101" s="17">
        <v>0.190071321781726</v>
      </c>
      <c r="BR1101" s="17">
        <v>0.19478632206082</v>
      </c>
      <c r="BS1101" s="17"/>
      <c r="BT1101" s="17">
        <v>0.19413295842632</v>
      </c>
      <c r="BU1101" s="17">
        <v>0.20818664260522299</v>
      </c>
      <c r="BV1101" s="17">
        <v>0.17044192183243001</v>
      </c>
      <c r="BW1101" s="17">
        <v>0.195711024555804</v>
      </c>
      <c r="BX1101" s="17">
        <v>0.167144759545891</v>
      </c>
      <c r="BY1101" s="17">
        <v>0.27133492521466501</v>
      </c>
    </row>
    <row r="1102" spans="2:77" x14ac:dyDescent="0.35">
      <c r="B1102" t="s">
        <v>102</v>
      </c>
      <c r="C1102" s="17">
        <v>0.111645562251745</v>
      </c>
      <c r="D1102" s="17">
        <v>0.12363175417373901</v>
      </c>
      <c r="E1102" s="17">
        <v>9.8035791770615305E-2</v>
      </c>
      <c r="F1102" s="17"/>
      <c r="G1102" s="17">
        <v>0.12197778021941499</v>
      </c>
      <c r="H1102" s="17">
        <v>0.125437031297917</v>
      </c>
      <c r="I1102" s="17">
        <v>0.15973308163233901</v>
      </c>
      <c r="J1102" s="17">
        <v>9.0764680440809403E-2</v>
      </c>
      <c r="K1102" s="17">
        <v>0.10293761081120301</v>
      </c>
      <c r="L1102" s="17">
        <v>7.8961783041082201E-2</v>
      </c>
      <c r="M1102" s="17"/>
      <c r="N1102" s="17">
        <v>0.108658030164086</v>
      </c>
      <c r="O1102" s="17">
        <v>0.103683891151008</v>
      </c>
      <c r="P1102" s="17">
        <v>0.123585809480786</v>
      </c>
      <c r="Q1102" s="17">
        <v>0.115338954129589</v>
      </c>
      <c r="R1102" s="17"/>
      <c r="S1102" s="17">
        <v>0.13488853351939101</v>
      </c>
      <c r="T1102" s="17">
        <v>0.122027623317465</v>
      </c>
      <c r="U1102" s="17">
        <v>4.8007629587328203E-2</v>
      </c>
      <c r="V1102" s="17">
        <v>8.6806278148891802E-2</v>
      </c>
      <c r="W1102" s="17">
        <v>0.105734719420884</v>
      </c>
      <c r="X1102" s="17">
        <v>0.125027174000266</v>
      </c>
      <c r="Y1102" s="17">
        <v>0.116089223534245</v>
      </c>
      <c r="Z1102" s="17">
        <v>0.122936047080413</v>
      </c>
      <c r="AA1102" s="17">
        <v>8.8275563606380295E-2</v>
      </c>
      <c r="AB1102" s="17">
        <v>0.10962571813232</v>
      </c>
      <c r="AC1102" s="17">
        <v>0.14523190274098399</v>
      </c>
      <c r="AD1102" s="17">
        <v>0.13885646189763101</v>
      </c>
      <c r="AE1102" s="17"/>
      <c r="AF1102" s="17">
        <v>0.108090505986199</v>
      </c>
      <c r="AG1102" s="17">
        <v>0.11842076695297001</v>
      </c>
      <c r="AH1102" s="17">
        <v>8.1138113319623298E-2</v>
      </c>
      <c r="AI1102" s="17"/>
      <c r="AJ1102" s="17">
        <v>8.8076575420298897E-2</v>
      </c>
      <c r="AK1102" s="17">
        <v>0.14125235366435601</v>
      </c>
      <c r="AL1102" s="17">
        <v>0.12522629966710899</v>
      </c>
      <c r="AM1102" s="17">
        <v>0</v>
      </c>
      <c r="AN1102" s="17">
        <v>7.6175324561822605E-2</v>
      </c>
      <c r="AO1102" s="17"/>
      <c r="AP1102" s="17">
        <v>9.0961867759338705E-2</v>
      </c>
      <c r="AQ1102" s="17">
        <v>0.13403250534373201</v>
      </c>
      <c r="AR1102" s="17">
        <v>0.109845768760582</v>
      </c>
      <c r="AS1102" s="17"/>
      <c r="AT1102" s="17">
        <v>0.14214452790684901</v>
      </c>
      <c r="AU1102" s="17">
        <v>9.1922465131713205E-2</v>
      </c>
      <c r="AV1102" s="17">
        <v>0.125876195481568</v>
      </c>
      <c r="AW1102" s="17">
        <v>9.9253657124180106E-2</v>
      </c>
      <c r="AX1102" s="17">
        <v>0</v>
      </c>
      <c r="AY1102" s="17"/>
      <c r="AZ1102" s="17">
        <v>0.12975675518753399</v>
      </c>
      <c r="BA1102" s="17">
        <v>0.10910542226141499</v>
      </c>
      <c r="BB1102" s="17">
        <v>0.11077914596988001</v>
      </c>
      <c r="BC1102" s="17">
        <v>8.0683263169730193E-2</v>
      </c>
      <c r="BD1102" s="17">
        <v>9.6233398142030399E-2</v>
      </c>
      <c r="BE1102" s="17"/>
      <c r="BF1102" s="17">
        <v>7.3714209316301002E-2</v>
      </c>
      <c r="BG1102" s="17">
        <v>0.110461504014207</v>
      </c>
      <c r="BH1102" s="17">
        <v>0.13985117844620501</v>
      </c>
      <c r="BI1102" s="17">
        <v>0.114829671518923</v>
      </c>
      <c r="BJ1102" s="17"/>
      <c r="BK1102" s="17">
        <v>5.5170157906991001E-2</v>
      </c>
      <c r="BL1102" s="17">
        <v>0.10475918432136699</v>
      </c>
      <c r="BM1102" s="17">
        <v>0.13870554971073701</v>
      </c>
      <c r="BN1102" s="17">
        <v>9.2142469479164796E-2</v>
      </c>
      <c r="BO1102" s="17">
        <v>0.108752472622626</v>
      </c>
      <c r="BP1102" s="17"/>
      <c r="BQ1102" s="17">
        <v>0.120523557417827</v>
      </c>
      <c r="BR1102" s="17">
        <v>9.9690086684869297E-2</v>
      </c>
      <c r="BS1102" s="17"/>
      <c r="BT1102" s="17">
        <v>9.0577727248247294E-2</v>
      </c>
      <c r="BU1102" s="17">
        <v>0.13240063006602601</v>
      </c>
      <c r="BV1102" s="17">
        <v>0.108527132183755</v>
      </c>
      <c r="BW1102" s="17">
        <v>9.9501473435586504E-2</v>
      </c>
      <c r="BX1102" s="17">
        <v>0.12349208212714</v>
      </c>
      <c r="BY1102" s="17">
        <v>0.114848147141523</v>
      </c>
    </row>
    <row r="1103" spans="2:77" x14ac:dyDescent="0.35">
      <c r="B1103" t="s">
        <v>467</v>
      </c>
      <c r="C1103" s="17">
        <v>0.10287343107393999</v>
      </c>
      <c r="D1103" s="17">
        <v>9.65794768641631E-2</v>
      </c>
      <c r="E1103" s="17">
        <v>0.10927784315621999</v>
      </c>
      <c r="F1103" s="17"/>
      <c r="G1103" s="17">
        <v>8.8007580252280407E-2</v>
      </c>
      <c r="H1103" s="17">
        <v>0.162259712585339</v>
      </c>
      <c r="I1103" s="17">
        <v>8.5528427351748898E-2</v>
      </c>
      <c r="J1103" s="17">
        <v>0.13952247783642699</v>
      </c>
      <c r="K1103" s="17">
        <v>7.7169411858696302E-2</v>
      </c>
      <c r="L1103" s="17">
        <v>6.8986288598990503E-2</v>
      </c>
      <c r="M1103" s="17"/>
      <c r="N1103" s="17">
        <v>9.8971459919324697E-2</v>
      </c>
      <c r="O1103" s="17">
        <v>0.12027198460511999</v>
      </c>
      <c r="P1103" s="17">
        <v>0.107374633130496</v>
      </c>
      <c r="Q1103" s="17">
        <v>8.7557805307523606E-2</v>
      </c>
      <c r="R1103" s="17"/>
      <c r="S1103" s="17">
        <v>0.13642750973267501</v>
      </c>
      <c r="T1103" s="17">
        <v>9.9464587371777893E-2</v>
      </c>
      <c r="U1103" s="17">
        <v>3.5098420318059403E-2</v>
      </c>
      <c r="V1103" s="17">
        <v>9.5133570719805396E-2</v>
      </c>
      <c r="W1103" s="17">
        <v>5.5772526904364302E-2</v>
      </c>
      <c r="X1103" s="17">
        <v>9.3193944002326903E-2</v>
      </c>
      <c r="Y1103" s="17">
        <v>6.49861476321269E-2</v>
      </c>
      <c r="Z1103" s="17">
        <v>5.86454629990086E-2</v>
      </c>
      <c r="AA1103" s="17">
        <v>0.145806973662093</v>
      </c>
      <c r="AB1103" s="17">
        <v>0.121392842018574</v>
      </c>
      <c r="AC1103" s="17">
        <v>0.156087383325096</v>
      </c>
      <c r="AD1103" s="17">
        <v>0.12534889695603099</v>
      </c>
      <c r="AE1103" s="17"/>
      <c r="AF1103" s="17">
        <v>7.02051425908094E-2</v>
      </c>
      <c r="AG1103" s="17">
        <v>0.136107714904044</v>
      </c>
      <c r="AH1103" s="17">
        <v>0.102488856680931</v>
      </c>
      <c r="AI1103" s="17"/>
      <c r="AJ1103" s="17">
        <v>5.06044277444226E-2</v>
      </c>
      <c r="AK1103" s="17">
        <v>0.16492062948917599</v>
      </c>
      <c r="AL1103" s="17">
        <v>0.117561610942869</v>
      </c>
      <c r="AM1103" s="17">
        <v>3.7186432607752999E-2</v>
      </c>
      <c r="AN1103" s="17">
        <v>0.10257012741390199</v>
      </c>
      <c r="AO1103" s="17"/>
      <c r="AP1103" s="17">
        <v>5.4063280458865499E-2</v>
      </c>
      <c r="AQ1103" s="17">
        <v>0.16835758568142301</v>
      </c>
      <c r="AR1103" s="17">
        <v>0.14727662930455601</v>
      </c>
      <c r="AS1103" s="17"/>
      <c r="AT1103" s="17">
        <v>0.100845364045987</v>
      </c>
      <c r="AU1103" s="17">
        <v>7.4796458383300402E-2</v>
      </c>
      <c r="AV1103" s="17">
        <v>0.121673202479603</v>
      </c>
      <c r="AW1103" s="17">
        <v>0.122268162707022</v>
      </c>
      <c r="AX1103" s="17">
        <v>6.05315355970465E-2</v>
      </c>
      <c r="AY1103" s="17"/>
      <c r="AZ1103" s="17">
        <v>0.12500591092416299</v>
      </c>
      <c r="BA1103" s="17">
        <v>9.02052112878204E-2</v>
      </c>
      <c r="BB1103" s="17">
        <v>0.11408918726296</v>
      </c>
      <c r="BC1103" s="17">
        <v>6.4700568697710195E-2</v>
      </c>
      <c r="BD1103" s="17">
        <v>0.10432501943537301</v>
      </c>
      <c r="BE1103" s="17"/>
      <c r="BF1103" s="17">
        <v>8.2980404408256103E-2</v>
      </c>
      <c r="BG1103" s="17">
        <v>9.6484886633596806E-2</v>
      </c>
      <c r="BH1103" s="17">
        <v>0.122399697240443</v>
      </c>
      <c r="BI1103" s="17">
        <v>0.10711377613081501</v>
      </c>
      <c r="BJ1103" s="17"/>
      <c r="BK1103" s="17">
        <v>0</v>
      </c>
      <c r="BL1103" s="17">
        <v>0.13874700050653699</v>
      </c>
      <c r="BM1103" s="17">
        <v>0.104384576256349</v>
      </c>
      <c r="BN1103" s="17">
        <v>0.105974759772067</v>
      </c>
      <c r="BO1103" s="17">
        <v>5.41497935317648E-2</v>
      </c>
      <c r="BP1103" s="17"/>
      <c r="BQ1103" s="17">
        <v>0.10891515864872101</v>
      </c>
      <c r="BR1103" s="17">
        <v>9.4737390779845193E-2</v>
      </c>
      <c r="BS1103" s="17"/>
      <c r="BT1103" s="17">
        <v>8.4023554509614698E-2</v>
      </c>
      <c r="BU1103" s="17">
        <v>0.135821912788609</v>
      </c>
      <c r="BV1103" s="17">
        <v>0.12389384257343</v>
      </c>
      <c r="BW1103" s="17">
        <v>9.5201705896603095E-2</v>
      </c>
      <c r="BX1103" s="17">
        <v>9.6067458713703993E-2</v>
      </c>
      <c r="BY1103" s="17">
        <v>8.8674195004061707E-2</v>
      </c>
    </row>
    <row r="1104" spans="2:77" x14ac:dyDescent="0.35">
      <c r="B1104" t="s">
        <v>468</v>
      </c>
      <c r="C1104" s="17">
        <v>8.8627684807195198E-2</v>
      </c>
      <c r="D1104" s="17">
        <v>0.102200289432287</v>
      </c>
      <c r="E1104" s="17">
        <v>7.5450527376510895E-2</v>
      </c>
      <c r="F1104" s="17"/>
      <c r="G1104" s="17">
        <v>6.7391002504140998E-2</v>
      </c>
      <c r="H1104" s="17">
        <v>9.1560808418308007E-2</v>
      </c>
      <c r="I1104" s="17">
        <v>0.11831392994092201</v>
      </c>
      <c r="J1104" s="17">
        <v>8.4872763321119593E-2</v>
      </c>
      <c r="K1104" s="17">
        <v>8.8012513518492E-2</v>
      </c>
      <c r="L1104" s="17">
        <v>8.0042292120544395E-2</v>
      </c>
      <c r="M1104" s="17"/>
      <c r="N1104" s="17">
        <v>9.6630436698549399E-2</v>
      </c>
      <c r="O1104" s="17">
        <v>0.10205481770072899</v>
      </c>
      <c r="P1104" s="17">
        <v>7.9866017028878397E-2</v>
      </c>
      <c r="Q1104" s="17">
        <v>7.2758341663689594E-2</v>
      </c>
      <c r="R1104" s="17"/>
      <c r="S1104" s="17">
        <v>7.5304749338227603E-2</v>
      </c>
      <c r="T1104" s="17">
        <v>0.11314977034409</v>
      </c>
      <c r="U1104" s="17">
        <v>3.4982028725098202E-2</v>
      </c>
      <c r="V1104" s="17">
        <v>5.7836599414671001E-2</v>
      </c>
      <c r="W1104" s="17">
        <v>8.9801463088462194E-2</v>
      </c>
      <c r="X1104" s="17">
        <v>8.4285293400645903E-2</v>
      </c>
      <c r="Y1104" s="17">
        <v>9.7724288423232497E-2</v>
      </c>
      <c r="Z1104" s="17">
        <v>7.3755380630475903E-2</v>
      </c>
      <c r="AA1104" s="17">
        <v>9.8171562800006301E-2</v>
      </c>
      <c r="AB1104" s="17">
        <v>0.12070672947375501</v>
      </c>
      <c r="AC1104" s="17">
        <v>9.9000802089368206E-2</v>
      </c>
      <c r="AD1104" s="17">
        <v>0.120487322992259</v>
      </c>
      <c r="AE1104" s="17"/>
      <c r="AF1104" s="17">
        <v>6.09879648315396E-2</v>
      </c>
      <c r="AG1104" s="17">
        <v>0.118758585338182</v>
      </c>
      <c r="AH1104" s="17">
        <v>8.6342882686122599E-2</v>
      </c>
      <c r="AI1104" s="17"/>
      <c r="AJ1104" s="17">
        <v>5.0949098745726097E-2</v>
      </c>
      <c r="AK1104" s="17">
        <v>0.16699305318760599</v>
      </c>
      <c r="AL1104" s="17">
        <v>6.80425662529099E-2</v>
      </c>
      <c r="AM1104" s="17">
        <v>4.1901039547927503E-2</v>
      </c>
      <c r="AN1104" s="17">
        <v>4.7097547137908001E-2</v>
      </c>
      <c r="AO1104" s="17"/>
      <c r="AP1104" s="17">
        <v>3.9314109837845203E-2</v>
      </c>
      <c r="AQ1104" s="17">
        <v>0.16553963092398299</v>
      </c>
      <c r="AR1104" s="17">
        <v>5.26511098580753E-2</v>
      </c>
      <c r="AS1104" s="17"/>
      <c r="AT1104" s="17">
        <v>9.7182367110693793E-2</v>
      </c>
      <c r="AU1104" s="17">
        <v>6.0977482187926903E-2</v>
      </c>
      <c r="AV1104" s="17">
        <v>8.2588652908194199E-2</v>
      </c>
      <c r="AW1104" s="17">
        <v>0.110271756237241</v>
      </c>
      <c r="AX1104" s="17">
        <v>0.11810449039314699</v>
      </c>
      <c r="AY1104" s="17"/>
      <c r="AZ1104" s="17">
        <v>0.111659795012565</v>
      </c>
      <c r="BA1104" s="17">
        <v>5.8888678900688399E-2</v>
      </c>
      <c r="BB1104" s="17">
        <v>4.8552156223393199E-2</v>
      </c>
      <c r="BC1104" s="17">
        <v>9.5803690026497801E-2</v>
      </c>
      <c r="BD1104" s="17">
        <v>4.7510853996504503E-2</v>
      </c>
      <c r="BE1104" s="17"/>
      <c r="BF1104" s="17">
        <v>5.6267070550725502E-2</v>
      </c>
      <c r="BG1104" s="17">
        <v>0.100796341595949</v>
      </c>
      <c r="BH1104" s="17">
        <v>9.4599240407645405E-2</v>
      </c>
      <c r="BI1104" s="17">
        <v>8.1968747925425495E-2</v>
      </c>
      <c r="BJ1104" s="17"/>
      <c r="BK1104" s="17">
        <v>0.136737636772437</v>
      </c>
      <c r="BL1104" s="17">
        <v>6.6373837947622805E-2</v>
      </c>
      <c r="BM1104" s="17">
        <v>7.25761639674493E-2</v>
      </c>
      <c r="BN1104" s="17">
        <v>0.109143494190322</v>
      </c>
      <c r="BO1104" s="17">
        <v>8.6432637035551693E-2</v>
      </c>
      <c r="BP1104" s="17"/>
      <c r="BQ1104" s="17">
        <v>8.7795970068430804E-2</v>
      </c>
      <c r="BR1104" s="17">
        <v>8.9747706281851802E-2</v>
      </c>
      <c r="BS1104" s="17"/>
      <c r="BT1104" s="17">
        <v>8.8478688845574999E-2</v>
      </c>
      <c r="BU1104" s="17">
        <v>8.0751489259706294E-2</v>
      </c>
      <c r="BV1104" s="17">
        <v>0.11837199955349299</v>
      </c>
      <c r="BW1104" s="17">
        <v>8.5341426108877599E-2</v>
      </c>
      <c r="BX1104" s="17">
        <v>9.8694216241686394E-2</v>
      </c>
      <c r="BY1104" s="17">
        <v>4.8255852892140003E-2</v>
      </c>
    </row>
    <row r="1105" spans="2:77" x14ac:dyDescent="0.35">
      <c r="B1105" t="s">
        <v>469</v>
      </c>
      <c r="C1105" s="17">
        <v>3.9833956888349398E-2</v>
      </c>
      <c r="D1105" s="17">
        <v>3.50867065711047E-2</v>
      </c>
      <c r="E1105" s="17">
        <v>4.4587457601883797E-2</v>
      </c>
      <c r="F1105" s="17"/>
      <c r="G1105" s="17">
        <v>2.0633294750074201E-2</v>
      </c>
      <c r="H1105" s="17">
        <v>6.0170537354142101E-2</v>
      </c>
      <c r="I1105" s="17">
        <v>3.6011053848680398E-2</v>
      </c>
      <c r="J1105" s="17">
        <v>3.2625174071063197E-2</v>
      </c>
      <c r="K1105" s="17">
        <v>5.15739839842849E-2</v>
      </c>
      <c r="L1105" s="17">
        <v>3.7618634019411602E-2</v>
      </c>
      <c r="M1105" s="17"/>
      <c r="N1105" s="17">
        <v>3.5623879905169999E-2</v>
      </c>
      <c r="O1105" s="17">
        <v>5.6451836106724301E-2</v>
      </c>
      <c r="P1105" s="17">
        <v>4.5056297334301401E-2</v>
      </c>
      <c r="Q1105" s="17">
        <v>2.3575700315229601E-2</v>
      </c>
      <c r="R1105" s="17"/>
      <c r="S1105" s="17">
        <v>6.8848958848637301E-2</v>
      </c>
      <c r="T1105" s="17">
        <v>5.0336170056824697E-2</v>
      </c>
      <c r="U1105" s="17">
        <v>0</v>
      </c>
      <c r="V1105" s="17">
        <v>2.1871746693160402E-2</v>
      </c>
      <c r="W1105" s="17">
        <v>1.41460247993685E-2</v>
      </c>
      <c r="X1105" s="17">
        <v>3.6430531093085902E-2</v>
      </c>
      <c r="Y1105" s="17">
        <v>6.8124240509787201E-2</v>
      </c>
      <c r="Z1105" s="17">
        <v>5.1643034820689E-2</v>
      </c>
      <c r="AA1105" s="17">
        <v>4.0754070674354E-2</v>
      </c>
      <c r="AB1105" s="17">
        <v>3.1918039886631E-2</v>
      </c>
      <c r="AC1105" s="17">
        <v>4.53999319555261E-2</v>
      </c>
      <c r="AD1105" s="17">
        <v>0</v>
      </c>
      <c r="AE1105" s="17"/>
      <c r="AF1105" s="17">
        <v>3.0893468879770999E-2</v>
      </c>
      <c r="AG1105" s="17">
        <v>5.0574594619876699E-2</v>
      </c>
      <c r="AH1105" s="17">
        <v>4.3797231186215903E-2</v>
      </c>
      <c r="AI1105" s="17"/>
      <c r="AJ1105" s="17">
        <v>3.3829869065012598E-2</v>
      </c>
      <c r="AK1105" s="17">
        <v>5.4878902149904998E-2</v>
      </c>
      <c r="AL1105" s="17">
        <v>9.2964068984621506E-2</v>
      </c>
      <c r="AM1105" s="17">
        <v>0</v>
      </c>
      <c r="AN1105" s="17">
        <v>2.06155926630863E-2</v>
      </c>
      <c r="AO1105" s="17"/>
      <c r="AP1105" s="17">
        <v>2.7234027797863901E-2</v>
      </c>
      <c r="AQ1105" s="17">
        <v>7.5201930515173099E-2</v>
      </c>
      <c r="AR1105" s="17">
        <v>4.8819749217530503E-2</v>
      </c>
      <c r="AS1105" s="17"/>
      <c r="AT1105" s="17">
        <v>3.3529183661583098E-2</v>
      </c>
      <c r="AU1105" s="17">
        <v>3.16398990712402E-2</v>
      </c>
      <c r="AV1105" s="17">
        <v>4.7010799809619003E-2</v>
      </c>
      <c r="AW1105" s="17">
        <v>6.2705094079037196E-2</v>
      </c>
      <c r="AX1105" s="17">
        <v>6.3306410299193996E-2</v>
      </c>
      <c r="AY1105" s="17"/>
      <c r="AZ1105" s="17">
        <v>4.6854906484061098E-2</v>
      </c>
      <c r="BA1105" s="17">
        <v>6.1988037582980202E-2</v>
      </c>
      <c r="BB1105" s="17">
        <v>0</v>
      </c>
      <c r="BC1105" s="17">
        <v>3.4172189771328597E-2</v>
      </c>
      <c r="BD1105" s="17">
        <v>7.01231425168964E-3</v>
      </c>
      <c r="BE1105" s="17"/>
      <c r="BF1105" s="17">
        <v>4.5391854145433501E-2</v>
      </c>
      <c r="BG1105" s="17">
        <v>4.1256959756247602E-2</v>
      </c>
      <c r="BH1105" s="17">
        <v>3.7521113671071402E-2</v>
      </c>
      <c r="BI1105" s="17">
        <v>4.5456232638242701E-2</v>
      </c>
      <c r="BJ1105" s="17"/>
      <c r="BK1105" s="17">
        <v>2.3601667359809099E-2</v>
      </c>
      <c r="BL1105" s="17">
        <v>3.2566372737537097E-2</v>
      </c>
      <c r="BM1105" s="17">
        <v>4.1840655486810402E-2</v>
      </c>
      <c r="BN1105" s="17">
        <v>4.06129004456618E-2</v>
      </c>
      <c r="BO1105" s="17">
        <v>4.7203839192501103E-2</v>
      </c>
      <c r="BP1105" s="17"/>
      <c r="BQ1105" s="17">
        <v>4.34492335864827E-2</v>
      </c>
      <c r="BR1105" s="17">
        <v>3.4965475725264601E-2</v>
      </c>
      <c r="BS1105" s="17"/>
      <c r="BT1105" s="17">
        <v>4.1101702487345897E-2</v>
      </c>
      <c r="BU1105" s="17">
        <v>3.7619861464229999E-2</v>
      </c>
      <c r="BV1105" s="17">
        <v>2.7163934230073999E-2</v>
      </c>
      <c r="BW1105" s="17">
        <v>3.9192742994980802E-2</v>
      </c>
      <c r="BX1105" s="17">
        <v>5.4445769654953999E-2</v>
      </c>
      <c r="BY1105" s="17">
        <v>0</v>
      </c>
    </row>
    <row r="1106" spans="2:77" x14ac:dyDescent="0.35">
      <c r="B1106" t="s">
        <v>470</v>
      </c>
      <c r="C1106" s="17">
        <v>6.1250173576469502E-2</v>
      </c>
      <c r="D1106" s="17">
        <v>7.5784481551550695E-2</v>
      </c>
      <c r="E1106" s="17">
        <v>4.70706406122781E-2</v>
      </c>
      <c r="F1106" s="17"/>
      <c r="G1106" s="17">
        <v>9.2384353594891597E-2</v>
      </c>
      <c r="H1106" s="17">
        <v>6.8463348580325198E-2</v>
      </c>
      <c r="I1106" s="17">
        <v>7.1782135575506598E-2</v>
      </c>
      <c r="J1106" s="17">
        <v>8.4161572194659695E-2</v>
      </c>
      <c r="K1106" s="17">
        <v>3.3870360102318801E-2</v>
      </c>
      <c r="L1106" s="17">
        <v>2.7817008264788098E-2</v>
      </c>
      <c r="M1106" s="17"/>
      <c r="N1106" s="17">
        <v>7.5194274066232705E-2</v>
      </c>
      <c r="O1106" s="17">
        <v>4.94083632896926E-2</v>
      </c>
      <c r="P1106" s="17">
        <v>6.9931494542767106E-2</v>
      </c>
      <c r="Q1106" s="17">
        <v>5.3238438463697101E-2</v>
      </c>
      <c r="R1106" s="17"/>
      <c r="S1106" s="17">
        <v>0.11192433363903</v>
      </c>
      <c r="T1106" s="17">
        <v>5.9212059966419303E-2</v>
      </c>
      <c r="U1106" s="17">
        <v>4.4434759467038697E-2</v>
      </c>
      <c r="V1106" s="17">
        <v>3.94225672640445E-2</v>
      </c>
      <c r="W1106" s="17">
        <v>2.2205966762514E-2</v>
      </c>
      <c r="X1106" s="17">
        <v>5.44319097062195E-2</v>
      </c>
      <c r="Y1106" s="17">
        <v>3.2211968146144403E-2</v>
      </c>
      <c r="Z1106" s="17">
        <v>3.8949653523819697E-2</v>
      </c>
      <c r="AA1106" s="17">
        <v>8.4281364494029704E-2</v>
      </c>
      <c r="AB1106" s="17">
        <v>7.3881484794548993E-2</v>
      </c>
      <c r="AC1106" s="17">
        <v>4.0846936267341399E-2</v>
      </c>
      <c r="AD1106" s="17">
        <v>6.3930850494525807E-2</v>
      </c>
      <c r="AE1106" s="17"/>
      <c r="AF1106" s="17">
        <v>5.2309263257457897E-2</v>
      </c>
      <c r="AG1106" s="17">
        <v>6.3191594470037804E-2</v>
      </c>
      <c r="AH1106" s="17">
        <v>6.0748762112640603E-2</v>
      </c>
      <c r="AI1106" s="17"/>
      <c r="AJ1106" s="17">
        <v>4.0275732140103999E-2</v>
      </c>
      <c r="AK1106" s="17">
        <v>0.100047844056269</v>
      </c>
      <c r="AL1106" s="17">
        <v>5.7925703556846002E-2</v>
      </c>
      <c r="AM1106" s="17">
        <v>0</v>
      </c>
      <c r="AN1106" s="17">
        <v>2.0219190109283101E-2</v>
      </c>
      <c r="AO1106" s="17"/>
      <c r="AP1106" s="17">
        <v>3.0121917669980802E-2</v>
      </c>
      <c r="AQ1106" s="17">
        <v>0.10860837418976201</v>
      </c>
      <c r="AR1106" s="17">
        <v>6.0026567630363098E-2</v>
      </c>
      <c r="AS1106" s="17"/>
      <c r="AT1106" s="17">
        <v>6.4374192448330494E-2</v>
      </c>
      <c r="AU1106" s="17">
        <v>5.24491895484413E-2</v>
      </c>
      <c r="AV1106" s="17">
        <v>7.4595698893215795E-2</v>
      </c>
      <c r="AW1106" s="17">
        <v>5.1670620296116097E-2</v>
      </c>
      <c r="AX1106" s="17">
        <v>7.55274176845558E-2</v>
      </c>
      <c r="AY1106" s="17"/>
      <c r="AZ1106" s="17">
        <v>8.1762850433262299E-2</v>
      </c>
      <c r="BA1106" s="17">
        <v>4.9702405189685203E-2</v>
      </c>
      <c r="BB1106" s="17">
        <v>0.106107882940325</v>
      </c>
      <c r="BC1106" s="17">
        <v>2.8264610079421101E-2</v>
      </c>
      <c r="BD1106" s="17">
        <v>4.28403303709693E-2</v>
      </c>
      <c r="BE1106" s="17"/>
      <c r="BF1106" s="17">
        <v>5.8465010559964802E-2</v>
      </c>
      <c r="BG1106" s="17">
        <v>4.28818394995664E-2</v>
      </c>
      <c r="BH1106" s="17">
        <v>7.3876435285205794E-2</v>
      </c>
      <c r="BI1106" s="17">
        <v>9.8143636378259402E-2</v>
      </c>
      <c r="BJ1106" s="17"/>
      <c r="BK1106" s="17">
        <v>5.9940842084177597E-2</v>
      </c>
      <c r="BL1106" s="17">
        <v>9.4241019038967699E-2</v>
      </c>
      <c r="BM1106" s="17">
        <v>5.37954572653448E-2</v>
      </c>
      <c r="BN1106" s="17">
        <v>4.6871203651795902E-2</v>
      </c>
      <c r="BO1106" s="17">
        <v>0.119468891289797</v>
      </c>
      <c r="BP1106" s="17"/>
      <c r="BQ1106" s="17">
        <v>6.0318065842968997E-2</v>
      </c>
      <c r="BR1106" s="17">
        <v>6.2505388411023294E-2</v>
      </c>
      <c r="BS1106" s="17"/>
      <c r="BT1106" s="17">
        <v>3.6439272429496801E-2</v>
      </c>
      <c r="BU1106" s="17">
        <v>6.9834067957643506E-2</v>
      </c>
      <c r="BV1106" s="17">
        <v>9.4251317944135604E-2</v>
      </c>
      <c r="BW1106" s="17">
        <v>9.9987118220789498E-2</v>
      </c>
      <c r="BX1106" s="17">
        <v>5.5708513644937903E-2</v>
      </c>
      <c r="BY1106" s="17">
        <v>0.12778860944738801</v>
      </c>
    </row>
    <row r="1107" spans="2:77" x14ac:dyDescent="0.35">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c r="BA1107" s="17"/>
      <c r="BB1107" s="17"/>
      <c r="BC1107" s="17"/>
      <c r="BD1107" s="17"/>
      <c r="BE1107" s="17"/>
      <c r="BF1107" s="17"/>
      <c r="BG1107" s="17"/>
      <c r="BH1107" s="17"/>
      <c r="BI1107" s="17"/>
      <c r="BJ1107" s="17"/>
      <c r="BK1107" s="17"/>
      <c r="BL1107" s="17"/>
      <c r="BM1107" s="17"/>
      <c r="BN1107" s="17"/>
      <c r="BO1107" s="17"/>
      <c r="BP1107" s="17"/>
      <c r="BQ1107" s="17"/>
      <c r="BR1107" s="17"/>
      <c r="BS1107" s="17"/>
      <c r="BT1107" s="17"/>
      <c r="BU1107" s="17"/>
      <c r="BV1107" s="17"/>
      <c r="BW1107" s="17"/>
      <c r="BX1107" s="17"/>
      <c r="BY1107" s="17"/>
    </row>
    <row r="1108" spans="2:77" x14ac:dyDescent="0.35">
      <c r="B1108" s="6" t="s">
        <v>480</v>
      </c>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c r="BE1108" s="17"/>
      <c r="BF1108" s="17"/>
      <c r="BG1108" s="17"/>
      <c r="BH1108" s="17"/>
      <c r="BI1108" s="17"/>
      <c r="BJ1108" s="17"/>
      <c r="BK1108" s="17"/>
      <c r="BL1108" s="17"/>
      <c r="BM1108" s="17"/>
      <c r="BN1108" s="17"/>
      <c r="BO1108" s="17"/>
      <c r="BP1108" s="17"/>
      <c r="BQ1108" s="17"/>
      <c r="BR1108" s="17"/>
      <c r="BS1108" s="17"/>
      <c r="BT1108" s="17"/>
      <c r="BU1108" s="17"/>
      <c r="BV1108" s="17"/>
      <c r="BW1108" s="17"/>
      <c r="BX1108" s="17"/>
      <c r="BY1108" s="17"/>
    </row>
    <row r="1109" spans="2:77" x14ac:dyDescent="0.35">
      <c r="B1109" s="24" t="s">
        <v>472</v>
      </c>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row>
    <row r="1110" spans="2:77" x14ac:dyDescent="0.35">
      <c r="B1110" t="s">
        <v>466</v>
      </c>
      <c r="C1110" s="17">
        <v>9.8541054049528398E-2</v>
      </c>
      <c r="D1110" s="17">
        <v>0.105338232578312</v>
      </c>
      <c r="E1110" s="17">
        <v>9.2194078608920302E-2</v>
      </c>
      <c r="F1110" s="17"/>
      <c r="G1110" s="17">
        <v>5.8406422922066999E-2</v>
      </c>
      <c r="H1110" s="17">
        <v>4.4944645527043303E-2</v>
      </c>
      <c r="I1110" s="17">
        <v>0.11304335894338</v>
      </c>
      <c r="J1110" s="17">
        <v>0.12546246458730001</v>
      </c>
      <c r="K1110" s="17">
        <v>0.121096099569782</v>
      </c>
      <c r="L1110" s="17">
        <v>0.11574994480206301</v>
      </c>
      <c r="M1110" s="17"/>
      <c r="N1110" s="17">
        <v>6.8195346885755695E-2</v>
      </c>
      <c r="O1110" s="17">
        <v>0.110878040465552</v>
      </c>
      <c r="P1110" s="17">
        <v>9.1792197105925802E-2</v>
      </c>
      <c r="Q1110" s="17">
        <v>0.12740638948444</v>
      </c>
      <c r="R1110" s="17"/>
      <c r="S1110" s="17">
        <v>9.4491997232193106E-2</v>
      </c>
      <c r="T1110" s="17">
        <v>9.8917079676995298E-2</v>
      </c>
      <c r="U1110" s="17">
        <v>0.106915588584177</v>
      </c>
      <c r="V1110" s="17">
        <v>0.121579781376628</v>
      </c>
      <c r="W1110" s="17">
        <v>0.117367894727485</v>
      </c>
      <c r="X1110" s="17">
        <v>0.101982393806739</v>
      </c>
      <c r="Y1110" s="17">
        <v>0.13479623096562801</v>
      </c>
      <c r="Z1110" s="17">
        <v>3.1283973645327597E-2</v>
      </c>
      <c r="AA1110" s="17">
        <v>9.5635169919847496E-2</v>
      </c>
      <c r="AB1110" s="17">
        <v>6.6577630041988703E-2</v>
      </c>
      <c r="AC1110" s="17">
        <v>8.2439408691508995E-2</v>
      </c>
      <c r="AD1110" s="17">
        <v>7.5219037492465002E-2</v>
      </c>
      <c r="AE1110" s="17"/>
      <c r="AF1110" s="17">
        <v>0.16430567051356201</v>
      </c>
      <c r="AG1110" s="17">
        <v>5.8034238217794402E-2</v>
      </c>
      <c r="AH1110" s="17">
        <v>6.8897068668536399E-2</v>
      </c>
      <c r="AI1110" s="17"/>
      <c r="AJ1110" s="17">
        <v>0.135784033896583</v>
      </c>
      <c r="AK1110" s="17">
        <v>4.90198098935819E-2</v>
      </c>
      <c r="AL1110" s="17">
        <v>5.7757140616520701E-2</v>
      </c>
      <c r="AM1110" s="17">
        <v>0.53396867227097899</v>
      </c>
      <c r="AN1110" s="17">
        <v>0.129518269104553</v>
      </c>
      <c r="AO1110" s="17"/>
      <c r="AP1110" s="17">
        <v>0.129590061778567</v>
      </c>
      <c r="AQ1110" s="17">
        <v>2.28498965487435E-2</v>
      </c>
      <c r="AR1110" s="17">
        <v>2.8951335823555E-2</v>
      </c>
      <c r="AS1110" s="17"/>
      <c r="AT1110" s="17">
        <v>0.14374552844423699</v>
      </c>
      <c r="AU1110" s="17">
        <v>9.9959901648745603E-2</v>
      </c>
      <c r="AV1110" s="17">
        <v>6.4862868373500304E-2</v>
      </c>
      <c r="AW1110" s="17">
        <v>5.2512405203904003E-2</v>
      </c>
      <c r="AX1110" s="17">
        <v>6.8596307334188297E-2</v>
      </c>
      <c r="AY1110" s="17"/>
      <c r="AZ1110" s="17">
        <v>8.1931372588224902E-2</v>
      </c>
      <c r="BA1110" s="17">
        <v>7.1105324953125201E-2</v>
      </c>
      <c r="BB1110" s="17">
        <v>8.4720621209940505E-2</v>
      </c>
      <c r="BC1110" s="17">
        <v>0.119398048550985</v>
      </c>
      <c r="BD1110" s="17">
        <v>0.159635883872672</v>
      </c>
      <c r="BE1110" s="17"/>
      <c r="BF1110" s="17">
        <v>0.14626127755448301</v>
      </c>
      <c r="BG1110" s="17">
        <v>9.0664454835774594E-2</v>
      </c>
      <c r="BH1110" s="17">
        <v>6.6516055561733706E-2</v>
      </c>
      <c r="BI1110" s="17">
        <v>8.7900741026539206E-2</v>
      </c>
      <c r="BJ1110" s="17"/>
      <c r="BK1110" s="17">
        <v>0.216373973559399</v>
      </c>
      <c r="BL1110" s="17">
        <v>0.14074000465959399</v>
      </c>
      <c r="BM1110" s="17">
        <v>7.91548233278066E-2</v>
      </c>
      <c r="BN1110" s="17">
        <v>7.4628053769796504E-2</v>
      </c>
      <c r="BO1110" s="17">
        <v>0.148309920699815</v>
      </c>
      <c r="BP1110" s="17"/>
      <c r="BQ1110" s="17">
        <v>9.8826444158505403E-2</v>
      </c>
      <c r="BR1110" s="17">
        <v>9.8177454291728597E-2</v>
      </c>
      <c r="BS1110" s="17"/>
      <c r="BT1110" s="17">
        <v>0.132960738788758</v>
      </c>
      <c r="BU1110" s="17">
        <v>5.7645857692382001E-2</v>
      </c>
      <c r="BV1110" s="17">
        <v>0.173081785017003</v>
      </c>
      <c r="BW1110" s="17">
        <v>8.8234721665523694E-2</v>
      </c>
      <c r="BX1110" s="17">
        <v>7.8668525404161097E-2</v>
      </c>
      <c r="BY1110" s="17">
        <v>0</v>
      </c>
    </row>
    <row r="1111" spans="2:77" x14ac:dyDescent="0.35">
      <c r="B1111" t="s">
        <v>333</v>
      </c>
      <c r="C1111" s="17">
        <v>4.7971125753724302E-2</v>
      </c>
      <c r="D1111" s="17">
        <v>3.1519267729477898E-2</v>
      </c>
      <c r="E1111" s="17">
        <v>6.4407662202009899E-2</v>
      </c>
      <c r="F1111" s="17"/>
      <c r="G1111" s="17">
        <v>5.8990183394047199E-2</v>
      </c>
      <c r="H1111" s="17">
        <v>1.0602376349837199E-2</v>
      </c>
      <c r="I1111" s="17">
        <v>3.1411856520916499E-2</v>
      </c>
      <c r="J1111" s="17">
        <v>6.9838954785867394E-2</v>
      </c>
      <c r="K1111" s="17">
        <v>5.32286158220227E-2</v>
      </c>
      <c r="L1111" s="17">
        <v>6.0123196702869301E-2</v>
      </c>
      <c r="M1111" s="17"/>
      <c r="N1111" s="17">
        <v>5.32526426362602E-2</v>
      </c>
      <c r="O1111" s="17">
        <v>4.5032208913195898E-2</v>
      </c>
      <c r="P1111" s="17">
        <v>5.6373668706017101E-2</v>
      </c>
      <c r="Q1111" s="17">
        <v>3.6982765523708203E-2</v>
      </c>
      <c r="R1111" s="17"/>
      <c r="S1111" s="17">
        <v>4.9639886777712201E-2</v>
      </c>
      <c r="T1111" s="17">
        <v>5.3136939687161697E-2</v>
      </c>
      <c r="U1111" s="17">
        <v>8.5739299384629195E-2</v>
      </c>
      <c r="V1111" s="17">
        <v>6.3948984996692701E-2</v>
      </c>
      <c r="W1111" s="17">
        <v>4.5672904126313897E-2</v>
      </c>
      <c r="X1111" s="17">
        <v>5.4150789137080498E-2</v>
      </c>
      <c r="Y1111" s="17">
        <v>1.8817276258157802E-2</v>
      </c>
      <c r="Z1111" s="17">
        <v>3.2303839216341702E-2</v>
      </c>
      <c r="AA1111" s="17">
        <v>4.3548411551334397E-2</v>
      </c>
      <c r="AB1111" s="17">
        <v>3.7539482933653501E-2</v>
      </c>
      <c r="AC1111" s="17">
        <v>2.12902409581315E-2</v>
      </c>
      <c r="AD1111" s="17">
        <v>5.5742444904124701E-2</v>
      </c>
      <c r="AE1111" s="17"/>
      <c r="AF1111" s="17">
        <v>6.9643668024827604E-2</v>
      </c>
      <c r="AG1111" s="17">
        <v>1.8634575394999998E-2</v>
      </c>
      <c r="AH1111" s="17">
        <v>6.2723628152150004E-2</v>
      </c>
      <c r="AI1111" s="17"/>
      <c r="AJ1111" s="17">
        <v>7.9010706740422806E-2</v>
      </c>
      <c r="AK1111" s="17">
        <v>1.1488103808369499E-2</v>
      </c>
      <c r="AL1111" s="17">
        <v>1.2453499032837601E-2</v>
      </c>
      <c r="AM1111" s="17">
        <v>0</v>
      </c>
      <c r="AN1111" s="17">
        <v>3.4127132326081402E-2</v>
      </c>
      <c r="AO1111" s="17"/>
      <c r="AP1111" s="17">
        <v>6.8230342938635599E-2</v>
      </c>
      <c r="AQ1111" s="17">
        <v>1.0431789002890501E-2</v>
      </c>
      <c r="AR1111" s="17">
        <v>3.8196749329119498E-2</v>
      </c>
      <c r="AS1111" s="17"/>
      <c r="AT1111" s="17">
        <v>5.03824074074967E-2</v>
      </c>
      <c r="AU1111" s="17">
        <v>2.6531865884223099E-2</v>
      </c>
      <c r="AV1111" s="17">
        <v>6.1554565856785502E-2</v>
      </c>
      <c r="AW1111" s="17">
        <v>4.0797691427416197E-2</v>
      </c>
      <c r="AX1111" s="17">
        <v>0</v>
      </c>
      <c r="AY1111" s="17"/>
      <c r="AZ1111" s="17">
        <v>4.17706737974812E-2</v>
      </c>
      <c r="BA1111" s="17">
        <v>5.4162096905464897E-2</v>
      </c>
      <c r="BB1111" s="17">
        <v>4.20653655995092E-2</v>
      </c>
      <c r="BC1111" s="17">
        <v>5.8963041222950902E-2</v>
      </c>
      <c r="BD1111" s="17">
        <v>4.9796937903835603E-2</v>
      </c>
      <c r="BE1111" s="17"/>
      <c r="BF1111" s="17">
        <v>5.3063024380332301E-2</v>
      </c>
      <c r="BG1111" s="17">
        <v>7.3777030814829003E-2</v>
      </c>
      <c r="BH1111" s="17">
        <v>2.0469419965795099E-2</v>
      </c>
      <c r="BI1111" s="17">
        <v>2.61347774801764E-2</v>
      </c>
      <c r="BJ1111" s="17"/>
      <c r="BK1111" s="17">
        <v>2.8800775527610602E-2</v>
      </c>
      <c r="BL1111" s="17">
        <v>2.8530945480408802E-2</v>
      </c>
      <c r="BM1111" s="17">
        <v>6.4470592011116906E-2</v>
      </c>
      <c r="BN1111" s="17">
        <v>4.60007534501643E-2</v>
      </c>
      <c r="BO1111" s="17">
        <v>3.4333767123986302E-2</v>
      </c>
      <c r="BP1111" s="17"/>
      <c r="BQ1111" s="17">
        <v>4.2688938911920001E-2</v>
      </c>
      <c r="BR1111" s="17">
        <v>5.4700867941419699E-2</v>
      </c>
      <c r="BS1111" s="17"/>
      <c r="BT1111" s="17">
        <v>5.89869018982591E-2</v>
      </c>
      <c r="BU1111" s="17">
        <v>5.0022419730752402E-2</v>
      </c>
      <c r="BV1111" s="17">
        <v>3.7013995338755899E-2</v>
      </c>
      <c r="BW1111" s="17">
        <v>4.6209151453752401E-2</v>
      </c>
      <c r="BX1111" s="17">
        <v>3.2071239157652302E-2</v>
      </c>
      <c r="BY1111" s="17">
        <v>4.5306674819527902E-2</v>
      </c>
    </row>
    <row r="1112" spans="2:77" x14ac:dyDescent="0.35">
      <c r="B1112" t="s">
        <v>98</v>
      </c>
      <c r="C1112" s="17">
        <v>4.8003722758285301E-2</v>
      </c>
      <c r="D1112" s="17">
        <v>3.4944155847045202E-2</v>
      </c>
      <c r="E1112" s="17">
        <v>6.1088344072861199E-2</v>
      </c>
      <c r="F1112" s="17"/>
      <c r="G1112" s="17">
        <v>2.5415116471614398E-2</v>
      </c>
      <c r="H1112" s="17">
        <v>4.9994818789006697E-2</v>
      </c>
      <c r="I1112" s="17">
        <v>4.5579020710774097E-2</v>
      </c>
      <c r="J1112" s="17">
        <v>3.3822944867860201E-2</v>
      </c>
      <c r="K1112" s="17">
        <v>4.6136367316922E-2</v>
      </c>
      <c r="L1112" s="17">
        <v>7.5486779439736598E-2</v>
      </c>
      <c r="M1112" s="17"/>
      <c r="N1112" s="17">
        <v>4.4521234017922101E-2</v>
      </c>
      <c r="O1112" s="17">
        <v>4.7384947319053197E-2</v>
      </c>
      <c r="P1112" s="17">
        <v>5.1721642649663301E-2</v>
      </c>
      <c r="Q1112" s="17">
        <v>4.5072402918485799E-2</v>
      </c>
      <c r="R1112" s="17"/>
      <c r="S1112" s="17">
        <v>2.3146011998099701E-2</v>
      </c>
      <c r="T1112" s="17">
        <v>8.7498292140845105E-2</v>
      </c>
      <c r="U1112" s="17">
        <v>2.3669232190572199E-2</v>
      </c>
      <c r="V1112" s="17">
        <v>5.5902464170520999E-2</v>
      </c>
      <c r="W1112" s="17">
        <v>4.6098762547704397E-2</v>
      </c>
      <c r="X1112" s="17">
        <v>3.3151222670162302E-2</v>
      </c>
      <c r="Y1112" s="17">
        <v>5.4506994184306601E-2</v>
      </c>
      <c r="Z1112" s="17">
        <v>2.3181570896295502E-2</v>
      </c>
      <c r="AA1112" s="17">
        <v>5.9024231308033602E-2</v>
      </c>
      <c r="AB1112" s="17">
        <v>5.0832589186218698E-2</v>
      </c>
      <c r="AC1112" s="17">
        <v>4.3120266759841E-2</v>
      </c>
      <c r="AD1112" s="17">
        <v>4.1478493524170101E-2</v>
      </c>
      <c r="AE1112" s="17"/>
      <c r="AF1112" s="17">
        <v>5.7491201781203698E-2</v>
      </c>
      <c r="AG1112" s="17">
        <v>5.0212385120510801E-2</v>
      </c>
      <c r="AH1112" s="17">
        <v>3.8751682018030198E-2</v>
      </c>
      <c r="AI1112" s="17"/>
      <c r="AJ1112" s="17">
        <v>6.7486304216049703E-2</v>
      </c>
      <c r="AK1112" s="17">
        <v>2.3256052458880402E-2</v>
      </c>
      <c r="AL1112" s="17">
        <v>3.6485781469579703E-2</v>
      </c>
      <c r="AM1112" s="17">
        <v>6.0400974205301702E-2</v>
      </c>
      <c r="AN1112" s="17">
        <v>4.4132330669304297E-2</v>
      </c>
      <c r="AO1112" s="17"/>
      <c r="AP1112" s="17">
        <v>6.5422717388116003E-2</v>
      </c>
      <c r="AQ1112" s="17">
        <v>1.6545031900372799E-2</v>
      </c>
      <c r="AR1112" s="17">
        <v>6.2582374570934601E-2</v>
      </c>
      <c r="AS1112" s="17"/>
      <c r="AT1112" s="17">
        <v>5.3516255430989701E-2</v>
      </c>
      <c r="AU1112" s="17">
        <v>3.9293473841252098E-2</v>
      </c>
      <c r="AV1112" s="17">
        <v>3.5713305491614902E-2</v>
      </c>
      <c r="AW1112" s="17">
        <v>5.5082570677080202E-2</v>
      </c>
      <c r="AX1112" s="17">
        <v>5.7505176863018703E-2</v>
      </c>
      <c r="AY1112" s="17"/>
      <c r="AZ1112" s="17">
        <v>3.5136023270729802E-2</v>
      </c>
      <c r="BA1112" s="17">
        <v>5.3485731012892598E-2</v>
      </c>
      <c r="BB1112" s="17">
        <v>1.9216909060262102E-2</v>
      </c>
      <c r="BC1112" s="17">
        <v>7.8975822647136207E-2</v>
      </c>
      <c r="BD1112" s="17">
        <v>4.1614648094503097E-2</v>
      </c>
      <c r="BE1112" s="17"/>
      <c r="BF1112" s="17">
        <v>6.5959197619155294E-2</v>
      </c>
      <c r="BG1112" s="17">
        <v>3.6090035857382401E-2</v>
      </c>
      <c r="BH1112" s="17">
        <v>5.9712473168805499E-2</v>
      </c>
      <c r="BI1112" s="17">
        <v>2.8230265751048401E-2</v>
      </c>
      <c r="BJ1112" s="17"/>
      <c r="BK1112" s="17">
        <v>2.85740752745678E-2</v>
      </c>
      <c r="BL1112" s="17">
        <v>6.9765941902885306E-2</v>
      </c>
      <c r="BM1112" s="17">
        <v>5.8348787634158003E-2</v>
      </c>
      <c r="BN1112" s="17">
        <v>2.5991376592495102E-2</v>
      </c>
      <c r="BO1112" s="17">
        <v>6.6891096986012005E-2</v>
      </c>
      <c r="BP1112" s="17"/>
      <c r="BQ1112" s="17">
        <v>5.1091203521038402E-2</v>
      </c>
      <c r="BR1112" s="17">
        <v>4.4070134234237397E-2</v>
      </c>
      <c r="BS1112" s="17"/>
      <c r="BT1112" s="17">
        <v>6.4046080827208404E-2</v>
      </c>
      <c r="BU1112" s="17">
        <v>2.9199088121794298E-2</v>
      </c>
      <c r="BV1112" s="17">
        <v>3.7359290529072102E-2</v>
      </c>
      <c r="BW1112" s="17">
        <v>4.9726933697727002E-2</v>
      </c>
      <c r="BX1112" s="17">
        <v>4.6785431843717099E-2</v>
      </c>
      <c r="BY1112" s="17">
        <v>0</v>
      </c>
    </row>
    <row r="1113" spans="2:77" x14ac:dyDescent="0.35">
      <c r="B1113" t="s">
        <v>99</v>
      </c>
      <c r="C1113" s="17">
        <v>7.5412420624869594E-2</v>
      </c>
      <c r="D1113" s="17">
        <v>6.9220859055619102E-2</v>
      </c>
      <c r="E1113" s="17">
        <v>7.9952176939919198E-2</v>
      </c>
      <c r="F1113" s="17"/>
      <c r="G1113" s="17">
        <v>7.3110465729544299E-2</v>
      </c>
      <c r="H1113" s="17">
        <v>9.1374925408047605E-2</v>
      </c>
      <c r="I1113" s="17">
        <v>4.6473080667638597E-2</v>
      </c>
      <c r="J1113" s="17">
        <v>8.2021672680520893E-2</v>
      </c>
      <c r="K1113" s="17">
        <v>9.6110894334256305E-2</v>
      </c>
      <c r="L1113" s="17">
        <v>6.7694114914615897E-2</v>
      </c>
      <c r="M1113" s="17"/>
      <c r="N1113" s="17">
        <v>7.1227644172736096E-2</v>
      </c>
      <c r="O1113" s="17">
        <v>9.1013085525100706E-2</v>
      </c>
      <c r="P1113" s="17">
        <v>6.7792419323184305E-2</v>
      </c>
      <c r="Q1113" s="17">
        <v>6.9734624951454299E-2</v>
      </c>
      <c r="R1113" s="17"/>
      <c r="S1113" s="17">
        <v>6.6337965397912896E-2</v>
      </c>
      <c r="T1113" s="17">
        <v>5.9184817814801102E-2</v>
      </c>
      <c r="U1113" s="17">
        <v>7.2783656571547894E-2</v>
      </c>
      <c r="V1113" s="17">
        <v>5.7113153609711503E-2</v>
      </c>
      <c r="W1113" s="17">
        <v>7.1174487057318603E-2</v>
      </c>
      <c r="X1113" s="17">
        <v>0.12116126839471</v>
      </c>
      <c r="Y1113" s="17">
        <v>5.9470032634961298E-2</v>
      </c>
      <c r="Z1113" s="17">
        <v>0</v>
      </c>
      <c r="AA1113" s="17">
        <v>0.13212657707971201</v>
      </c>
      <c r="AB1113" s="17">
        <v>6.4455309834147295E-2</v>
      </c>
      <c r="AC1113" s="17">
        <v>6.6365119092852004E-2</v>
      </c>
      <c r="AD1113" s="17">
        <v>0.14717781201390001</v>
      </c>
      <c r="AE1113" s="17"/>
      <c r="AF1113" s="17">
        <v>8.6920655923980406E-2</v>
      </c>
      <c r="AG1113" s="17">
        <v>5.1700219463006299E-2</v>
      </c>
      <c r="AH1113" s="17">
        <v>9.7833071967513993E-2</v>
      </c>
      <c r="AI1113" s="17"/>
      <c r="AJ1113" s="17">
        <v>9.8959080049968395E-2</v>
      </c>
      <c r="AK1113" s="17">
        <v>2.9363497243118701E-2</v>
      </c>
      <c r="AL1113" s="17">
        <v>6.9355352668478296E-2</v>
      </c>
      <c r="AM1113" s="17">
        <v>7.5603767389330098E-2</v>
      </c>
      <c r="AN1113" s="17">
        <v>0.10963784652108299</v>
      </c>
      <c r="AO1113" s="17"/>
      <c r="AP1113" s="17">
        <v>0.103263919070718</v>
      </c>
      <c r="AQ1113" s="17">
        <v>4.62798641556664E-2</v>
      </c>
      <c r="AR1113" s="17">
        <v>8.6769401214815994E-2</v>
      </c>
      <c r="AS1113" s="17"/>
      <c r="AT1113" s="17">
        <v>5.59246704659156E-2</v>
      </c>
      <c r="AU1113" s="17">
        <v>8.7638132158098805E-2</v>
      </c>
      <c r="AV1113" s="17">
        <v>7.96966071041251E-2</v>
      </c>
      <c r="AW1113" s="17">
        <v>3.5692307507321497E-2</v>
      </c>
      <c r="AX1113" s="17">
        <v>0</v>
      </c>
      <c r="AY1113" s="17"/>
      <c r="AZ1113" s="17">
        <v>8.6535151453927095E-2</v>
      </c>
      <c r="BA1113" s="17">
        <v>4.3347511599827498E-2</v>
      </c>
      <c r="BB1113" s="17">
        <v>9.4656169309347601E-2</v>
      </c>
      <c r="BC1113" s="17">
        <v>7.0940533968401207E-2</v>
      </c>
      <c r="BD1113" s="17">
        <v>7.8498059019553701E-2</v>
      </c>
      <c r="BE1113" s="17"/>
      <c r="BF1113" s="17">
        <v>7.2690914868269799E-2</v>
      </c>
      <c r="BG1113" s="17">
        <v>7.6761698007121099E-2</v>
      </c>
      <c r="BH1113" s="17">
        <v>7.4691431298298805E-2</v>
      </c>
      <c r="BI1113" s="17">
        <v>8.0017795706053996E-2</v>
      </c>
      <c r="BJ1113" s="17"/>
      <c r="BK1113" s="17">
        <v>4.62833858118313E-2</v>
      </c>
      <c r="BL1113" s="17">
        <v>6.7061097059645594E-2</v>
      </c>
      <c r="BM1113" s="17">
        <v>0.10152373090632701</v>
      </c>
      <c r="BN1113" s="17">
        <v>6.5538946654737307E-2</v>
      </c>
      <c r="BO1113" s="17">
        <v>3.8404705036235602E-2</v>
      </c>
      <c r="BP1113" s="17"/>
      <c r="BQ1113" s="17">
        <v>8.2373252144434694E-2</v>
      </c>
      <c r="BR1113" s="17">
        <v>6.6544010070377302E-2</v>
      </c>
      <c r="BS1113" s="17"/>
      <c r="BT1113" s="17">
        <v>5.8840959780406099E-2</v>
      </c>
      <c r="BU1113" s="17">
        <v>0.112604818034141</v>
      </c>
      <c r="BV1113" s="17">
        <v>0.103234659281883</v>
      </c>
      <c r="BW1113" s="17">
        <v>8.3572250475996104E-2</v>
      </c>
      <c r="BX1113" s="17">
        <v>5.1963031105805101E-2</v>
      </c>
      <c r="BY1113" s="17">
        <v>4.0098126094935897E-2</v>
      </c>
    </row>
    <row r="1114" spans="2:77" x14ac:dyDescent="0.35">
      <c r="B1114" t="s">
        <v>341</v>
      </c>
      <c r="C1114" s="17">
        <v>7.4823934388758007E-2</v>
      </c>
      <c r="D1114" s="17">
        <v>8.9479437089512101E-2</v>
      </c>
      <c r="E1114" s="17">
        <v>6.0622940186416598E-2</v>
      </c>
      <c r="F1114" s="17"/>
      <c r="G1114" s="17">
        <v>3.2416802590422802E-2</v>
      </c>
      <c r="H1114" s="17">
        <v>6.9274686355973905E-2</v>
      </c>
      <c r="I1114" s="17">
        <v>0.106502714485886</v>
      </c>
      <c r="J1114" s="17">
        <v>8.0429630172281899E-2</v>
      </c>
      <c r="K1114" s="17">
        <v>9.5229223151971396E-2</v>
      </c>
      <c r="L1114" s="17">
        <v>6.3413189774572498E-2</v>
      </c>
      <c r="M1114" s="17"/>
      <c r="N1114" s="17">
        <v>7.5282587655589095E-2</v>
      </c>
      <c r="O1114" s="17">
        <v>7.2989518069292894E-2</v>
      </c>
      <c r="P1114" s="17">
        <v>8.5018819004020696E-2</v>
      </c>
      <c r="Q1114" s="17">
        <v>6.7181159275543398E-2</v>
      </c>
      <c r="R1114" s="17"/>
      <c r="S1114" s="17">
        <v>0.105312748569304</v>
      </c>
      <c r="T1114" s="17">
        <v>6.1863598958393898E-2</v>
      </c>
      <c r="U1114" s="17">
        <v>8.1138622677554201E-2</v>
      </c>
      <c r="V1114" s="17">
        <v>5.9515452382333502E-2</v>
      </c>
      <c r="W1114" s="17">
        <v>6.1854744829473701E-2</v>
      </c>
      <c r="X1114" s="17">
        <v>5.0894231475483998E-2</v>
      </c>
      <c r="Y1114" s="17">
        <v>6.0852888403480701E-2</v>
      </c>
      <c r="Z1114" s="17">
        <v>0.19541518900792701</v>
      </c>
      <c r="AA1114" s="17">
        <v>3.2384921077167901E-2</v>
      </c>
      <c r="AB1114" s="17">
        <v>5.7452494678465998E-2</v>
      </c>
      <c r="AC1114" s="17">
        <v>0.19077606160854599</v>
      </c>
      <c r="AD1114" s="17">
        <v>0</v>
      </c>
      <c r="AE1114" s="17"/>
      <c r="AF1114" s="17">
        <v>6.5146469956564604E-2</v>
      </c>
      <c r="AG1114" s="17">
        <v>8.9432147093619699E-2</v>
      </c>
      <c r="AH1114" s="17">
        <v>8.3384357385616906E-2</v>
      </c>
      <c r="AI1114" s="17"/>
      <c r="AJ1114" s="17">
        <v>8.8032357475008399E-2</v>
      </c>
      <c r="AK1114" s="17">
        <v>6.2251536817868401E-2</v>
      </c>
      <c r="AL1114" s="17">
        <v>3.9569307277093901E-2</v>
      </c>
      <c r="AM1114" s="17">
        <v>0</v>
      </c>
      <c r="AN1114" s="17">
        <v>9.7915913270963897E-2</v>
      </c>
      <c r="AO1114" s="17"/>
      <c r="AP1114" s="17">
        <v>0.112384390069295</v>
      </c>
      <c r="AQ1114" s="17">
        <v>4.66161123543678E-2</v>
      </c>
      <c r="AR1114" s="17">
        <v>6.6142058476539506E-2</v>
      </c>
      <c r="AS1114" s="17"/>
      <c r="AT1114" s="17">
        <v>7.8176749153428704E-2</v>
      </c>
      <c r="AU1114" s="17">
        <v>6.9139384926881098E-2</v>
      </c>
      <c r="AV1114" s="17">
        <v>5.8498351465326198E-2</v>
      </c>
      <c r="AW1114" s="17">
        <v>7.5743464621003703E-2</v>
      </c>
      <c r="AX1114" s="17">
        <v>0</v>
      </c>
      <c r="AY1114" s="17"/>
      <c r="AZ1114" s="17">
        <v>7.7267149307573599E-2</v>
      </c>
      <c r="BA1114" s="17">
        <v>9.0977049917947098E-2</v>
      </c>
      <c r="BB1114" s="17">
        <v>2.28970166077745E-2</v>
      </c>
      <c r="BC1114" s="17">
        <v>7.7174901139481195E-2</v>
      </c>
      <c r="BD1114" s="17">
        <v>6.3092641405178701E-2</v>
      </c>
      <c r="BE1114" s="17"/>
      <c r="BF1114" s="17">
        <v>5.0957536056809902E-2</v>
      </c>
      <c r="BG1114" s="17">
        <v>9.5440475835026295E-2</v>
      </c>
      <c r="BH1114" s="17">
        <v>5.3454459866584099E-2</v>
      </c>
      <c r="BI1114" s="17">
        <v>8.9002123118843104E-2</v>
      </c>
      <c r="BJ1114" s="17"/>
      <c r="BK1114" s="17">
        <v>4.7464593481023401E-2</v>
      </c>
      <c r="BL1114" s="17">
        <v>4.45223243909715E-2</v>
      </c>
      <c r="BM1114" s="17">
        <v>9.7351707113823002E-2</v>
      </c>
      <c r="BN1114" s="17">
        <v>7.2883876263365593E-2</v>
      </c>
      <c r="BO1114" s="17">
        <v>6.0929494577102901E-2</v>
      </c>
      <c r="BP1114" s="17"/>
      <c r="BQ1114" s="17">
        <v>8.8972716454071399E-2</v>
      </c>
      <c r="BR1114" s="17">
        <v>5.67977534865838E-2</v>
      </c>
      <c r="BS1114" s="17"/>
      <c r="BT1114" s="17">
        <v>6.2857310597871099E-2</v>
      </c>
      <c r="BU1114" s="17">
        <v>0.123710970255529</v>
      </c>
      <c r="BV1114" s="17">
        <v>6.1049383126491101E-2</v>
      </c>
      <c r="BW1114" s="17">
        <v>4.0194412908217403E-2</v>
      </c>
      <c r="BX1114" s="17">
        <v>6.1808311280734697E-2</v>
      </c>
      <c r="BY1114" s="17">
        <v>3.3806137795746198E-2</v>
      </c>
    </row>
    <row r="1115" spans="2:77" x14ac:dyDescent="0.35">
      <c r="B1115" t="s">
        <v>101</v>
      </c>
      <c r="C1115" s="17">
        <v>0.217005023215188</v>
      </c>
      <c r="D1115" s="17">
        <v>0.212665094092159</v>
      </c>
      <c r="E1115" s="17">
        <v>0.222107260408585</v>
      </c>
      <c r="F1115" s="17"/>
      <c r="G1115" s="17">
        <v>0.249665441528517</v>
      </c>
      <c r="H1115" s="17">
        <v>0.23863047908350499</v>
      </c>
      <c r="I1115" s="17">
        <v>0.15745673254067799</v>
      </c>
      <c r="J1115" s="17">
        <v>0.18268408574276601</v>
      </c>
      <c r="K1115" s="17">
        <v>0.216520058369499</v>
      </c>
      <c r="L1115" s="17">
        <v>0.25440966921092201</v>
      </c>
      <c r="M1115" s="17"/>
      <c r="N1115" s="17">
        <v>0.18663973708614401</v>
      </c>
      <c r="O1115" s="17">
        <v>0.22579974968555</v>
      </c>
      <c r="P1115" s="17">
        <v>0.23860148214890101</v>
      </c>
      <c r="Q1115" s="17">
        <v>0.222493332988004</v>
      </c>
      <c r="R1115" s="17"/>
      <c r="S1115" s="17">
        <v>0.12930873263657999</v>
      </c>
      <c r="T1115" s="17">
        <v>0.25849852755573799</v>
      </c>
      <c r="U1115" s="17">
        <v>0.20428304439522399</v>
      </c>
      <c r="V1115" s="17">
        <v>0.21519353601933899</v>
      </c>
      <c r="W1115" s="17">
        <v>0.18739337220880201</v>
      </c>
      <c r="X1115" s="17">
        <v>0.21838415223499499</v>
      </c>
      <c r="Y1115" s="17">
        <v>0.30722820538567502</v>
      </c>
      <c r="Z1115" s="17">
        <v>0.205934159071363</v>
      </c>
      <c r="AA1115" s="17">
        <v>0.18565806324550399</v>
      </c>
      <c r="AB1115" s="17">
        <v>0.24347763753704599</v>
      </c>
      <c r="AC1115" s="17">
        <v>0.26163588828275602</v>
      </c>
      <c r="AD1115" s="17">
        <v>0.261559425523188</v>
      </c>
      <c r="AE1115" s="17"/>
      <c r="AF1115" s="17">
        <v>0.22592426936325799</v>
      </c>
      <c r="AG1115" s="17">
        <v>0.18871392080228899</v>
      </c>
      <c r="AH1115" s="17">
        <v>0.278561734091754</v>
      </c>
      <c r="AI1115" s="17"/>
      <c r="AJ1115" s="17">
        <v>0.218390665394081</v>
      </c>
      <c r="AK1115" s="17">
        <v>0.18141326111945999</v>
      </c>
      <c r="AL1115" s="17">
        <v>0.23475455627789801</v>
      </c>
      <c r="AM1115" s="17">
        <v>0.15310071653949101</v>
      </c>
      <c r="AN1115" s="17">
        <v>0.300500049351273</v>
      </c>
      <c r="AO1115" s="17"/>
      <c r="AP1115" s="17">
        <v>0.23700680481724501</v>
      </c>
      <c r="AQ1115" s="17">
        <v>0.167862217191904</v>
      </c>
      <c r="AR1115" s="17">
        <v>0.208176658439201</v>
      </c>
      <c r="AS1115" s="17"/>
      <c r="AT1115" s="17">
        <v>0.239265309090365</v>
      </c>
      <c r="AU1115" s="17">
        <v>0.18966805988810201</v>
      </c>
      <c r="AV1115" s="17">
        <v>0.21347127757342799</v>
      </c>
      <c r="AW1115" s="17">
        <v>0.23659839725143</v>
      </c>
      <c r="AX1115" s="17">
        <v>0.23103516355666201</v>
      </c>
      <c r="AY1115" s="17"/>
      <c r="AZ1115" s="17">
        <v>0.20380873403015501</v>
      </c>
      <c r="BA1115" s="17">
        <v>0.211586881818038</v>
      </c>
      <c r="BB1115" s="17">
        <v>0.31284542162193901</v>
      </c>
      <c r="BC1115" s="17">
        <v>0.25516050093043202</v>
      </c>
      <c r="BD1115" s="17">
        <v>0.17471013481393199</v>
      </c>
      <c r="BE1115" s="17"/>
      <c r="BF1115" s="17">
        <v>0.21004006317079599</v>
      </c>
      <c r="BG1115" s="17">
        <v>0.20086561912723</v>
      </c>
      <c r="BH1115" s="17">
        <v>0.25220045413335701</v>
      </c>
      <c r="BI1115" s="17">
        <v>0.19902346081666</v>
      </c>
      <c r="BJ1115" s="17"/>
      <c r="BK1115" s="17">
        <v>0.19178477895045501</v>
      </c>
      <c r="BL1115" s="17">
        <v>0.23356915021702901</v>
      </c>
      <c r="BM1115" s="17">
        <v>0.212620488105877</v>
      </c>
      <c r="BN1115" s="17">
        <v>0.229117848334389</v>
      </c>
      <c r="BO1115" s="17">
        <v>0.16052619408010499</v>
      </c>
      <c r="BP1115" s="17"/>
      <c r="BQ1115" s="17">
        <v>0.205615090547277</v>
      </c>
      <c r="BR1115" s="17">
        <v>0.23151630664492601</v>
      </c>
      <c r="BS1115" s="17"/>
      <c r="BT1115" s="17">
        <v>0.229776650102019</v>
      </c>
      <c r="BU1115" s="17">
        <v>0.192782451709271</v>
      </c>
      <c r="BV1115" s="17">
        <v>0.24023129314022801</v>
      </c>
      <c r="BW1115" s="17">
        <v>0.15457205653176301</v>
      </c>
      <c r="BX1115" s="17">
        <v>0.23963750085543001</v>
      </c>
      <c r="BY1115" s="17">
        <v>0.22243010668629601</v>
      </c>
    </row>
    <row r="1116" spans="2:77" x14ac:dyDescent="0.35">
      <c r="B1116" t="s">
        <v>102</v>
      </c>
      <c r="C1116" s="17">
        <v>0.110768518217678</v>
      </c>
      <c r="D1116" s="17">
        <v>0.10536709053592599</v>
      </c>
      <c r="E1116" s="17">
        <v>0.116521252543263</v>
      </c>
      <c r="F1116" s="17"/>
      <c r="G1116" s="17">
        <v>0.18811462416118199</v>
      </c>
      <c r="H1116" s="17">
        <v>0.10208778023441301</v>
      </c>
      <c r="I1116" s="17">
        <v>0.112993824180804</v>
      </c>
      <c r="J1116" s="17">
        <v>8.8990379565989305E-2</v>
      </c>
      <c r="K1116" s="17">
        <v>9.6630928760415097E-2</v>
      </c>
      <c r="L1116" s="17">
        <v>9.4767688530670205E-2</v>
      </c>
      <c r="M1116" s="17"/>
      <c r="N1116" s="17">
        <v>0.12023584681689101</v>
      </c>
      <c r="O1116" s="17">
        <v>0.12911973262343601</v>
      </c>
      <c r="P1116" s="17">
        <v>7.8177351124178202E-2</v>
      </c>
      <c r="Q1116" s="17">
        <v>0.117415244777342</v>
      </c>
      <c r="R1116" s="17"/>
      <c r="S1116" s="17">
        <v>0.13600218242067</v>
      </c>
      <c r="T1116" s="17">
        <v>9.2311203995637997E-2</v>
      </c>
      <c r="U1116" s="17">
        <v>7.5319545423742196E-2</v>
      </c>
      <c r="V1116" s="17">
        <v>0.16494592933954</v>
      </c>
      <c r="W1116" s="17">
        <v>0.140085496720293</v>
      </c>
      <c r="X1116" s="17">
        <v>0.10261951689448801</v>
      </c>
      <c r="Y1116" s="17">
        <v>9.7150473482067096E-2</v>
      </c>
      <c r="Z1116" s="17">
        <v>0.13110781733840701</v>
      </c>
      <c r="AA1116" s="17">
        <v>7.9779769660434194E-2</v>
      </c>
      <c r="AB1116" s="17">
        <v>7.3659983551533498E-2</v>
      </c>
      <c r="AC1116" s="17">
        <v>0.123617325161939</v>
      </c>
      <c r="AD1116" s="17">
        <v>0.19842695636421401</v>
      </c>
      <c r="AE1116" s="17"/>
      <c r="AF1116" s="17">
        <v>8.4095595327315004E-2</v>
      </c>
      <c r="AG1116" s="17">
        <v>0.110170182765696</v>
      </c>
      <c r="AH1116" s="17">
        <v>0.122642196980466</v>
      </c>
      <c r="AI1116" s="17"/>
      <c r="AJ1116" s="17">
        <v>0.10022307372577099</v>
      </c>
      <c r="AK1116" s="17">
        <v>0.102346029386091</v>
      </c>
      <c r="AL1116" s="17">
        <v>0.15550105649599</v>
      </c>
      <c r="AM1116" s="17">
        <v>0.11425652979438</v>
      </c>
      <c r="AN1116" s="17">
        <v>0.105820929122992</v>
      </c>
      <c r="AO1116" s="17"/>
      <c r="AP1116" s="17">
        <v>9.5664443202679098E-2</v>
      </c>
      <c r="AQ1116" s="17">
        <v>9.9189363554238297E-2</v>
      </c>
      <c r="AR1116" s="17">
        <v>0.18907228452202501</v>
      </c>
      <c r="AS1116" s="17"/>
      <c r="AT1116" s="17">
        <v>9.12237486805101E-2</v>
      </c>
      <c r="AU1116" s="17">
        <v>0.13082081599610401</v>
      </c>
      <c r="AV1116" s="17">
        <v>0.121293667077186</v>
      </c>
      <c r="AW1116" s="17">
        <v>0.11390805543961301</v>
      </c>
      <c r="AX1116" s="17">
        <v>5.7079133419019802E-2</v>
      </c>
      <c r="AY1116" s="17"/>
      <c r="AZ1116" s="17">
        <v>0.112481033989785</v>
      </c>
      <c r="BA1116" s="17">
        <v>0.154720800907202</v>
      </c>
      <c r="BB1116" s="17">
        <v>0.10236719984994801</v>
      </c>
      <c r="BC1116" s="17">
        <v>7.5133909815914598E-2</v>
      </c>
      <c r="BD1116" s="17">
        <v>0.108124313405057</v>
      </c>
      <c r="BE1116" s="17"/>
      <c r="BF1116" s="17">
        <v>0.13220153697568099</v>
      </c>
      <c r="BG1116" s="17">
        <v>0.104134406235428</v>
      </c>
      <c r="BH1116" s="17">
        <v>9.2237993102415303E-2</v>
      </c>
      <c r="BI1116" s="17">
        <v>0.118875924835359</v>
      </c>
      <c r="BJ1116" s="17"/>
      <c r="BK1116" s="17">
        <v>7.5188490804400696E-2</v>
      </c>
      <c r="BL1116" s="17">
        <v>0.100564664185431</v>
      </c>
      <c r="BM1116" s="17">
        <v>0.11489653961501201</v>
      </c>
      <c r="BN1116" s="17">
        <v>0.121552474797837</v>
      </c>
      <c r="BO1116" s="17">
        <v>8.2242563374025898E-2</v>
      </c>
      <c r="BP1116" s="17"/>
      <c r="BQ1116" s="17">
        <v>9.06029091828294E-2</v>
      </c>
      <c r="BR1116" s="17">
        <v>0.136460405673904</v>
      </c>
      <c r="BS1116" s="17"/>
      <c r="BT1116" s="17">
        <v>9.04457047406E-2</v>
      </c>
      <c r="BU1116" s="17">
        <v>0.105890739988536</v>
      </c>
      <c r="BV1116" s="17">
        <v>0.11530851405707999</v>
      </c>
      <c r="BW1116" s="17">
        <v>0.118878898866037</v>
      </c>
      <c r="BX1116" s="17">
        <v>0.12133273957909201</v>
      </c>
      <c r="BY1116" s="17">
        <v>0.28763328893948498</v>
      </c>
    </row>
    <row r="1117" spans="2:77" x14ac:dyDescent="0.35">
      <c r="B1117" t="s">
        <v>467</v>
      </c>
      <c r="C1117" s="17">
        <v>0.13783404500118801</v>
      </c>
      <c r="D1117" s="17">
        <v>0.16123635953108201</v>
      </c>
      <c r="E1117" s="17">
        <v>0.115226329633368</v>
      </c>
      <c r="F1117" s="17"/>
      <c r="G1117" s="17">
        <v>0.159106241658939</v>
      </c>
      <c r="H1117" s="17">
        <v>0.16473872359980801</v>
      </c>
      <c r="I1117" s="17">
        <v>0.14153598466325501</v>
      </c>
      <c r="J1117" s="17">
        <v>0.124411657208469</v>
      </c>
      <c r="K1117" s="17">
        <v>0.105763084345299</v>
      </c>
      <c r="L1117" s="17">
        <v>0.13368279545544001</v>
      </c>
      <c r="M1117" s="17"/>
      <c r="N1117" s="17">
        <v>0.16881537416912301</v>
      </c>
      <c r="O1117" s="17">
        <v>0.129475026789931</v>
      </c>
      <c r="P1117" s="17">
        <v>0.13134136660477799</v>
      </c>
      <c r="Q1117" s="17">
        <v>0.119136920988512</v>
      </c>
      <c r="R1117" s="17"/>
      <c r="S1117" s="17">
        <v>0.150083385716411</v>
      </c>
      <c r="T1117" s="17">
        <v>0.105779266149314</v>
      </c>
      <c r="U1117" s="17">
        <v>0.16413456975802501</v>
      </c>
      <c r="V1117" s="17">
        <v>0.10831638197997299</v>
      </c>
      <c r="W1117" s="17">
        <v>0.16399176162957699</v>
      </c>
      <c r="X1117" s="17">
        <v>0.162509833925571</v>
      </c>
      <c r="Y1117" s="17">
        <v>0.124166453318687</v>
      </c>
      <c r="Z1117" s="17">
        <v>0.15435324007937401</v>
      </c>
      <c r="AA1117" s="17">
        <v>0.155311216814776</v>
      </c>
      <c r="AB1117" s="17">
        <v>0.146293804624504</v>
      </c>
      <c r="AC1117" s="17">
        <v>8.7924331678588999E-2</v>
      </c>
      <c r="AD1117" s="17">
        <v>0.138185226583494</v>
      </c>
      <c r="AE1117" s="17"/>
      <c r="AF1117" s="17">
        <v>0.11266961961658201</v>
      </c>
      <c r="AG1117" s="17">
        <v>0.17415903633542301</v>
      </c>
      <c r="AH1117" s="17">
        <v>5.9278114603090099E-2</v>
      </c>
      <c r="AI1117" s="17"/>
      <c r="AJ1117" s="17">
        <v>9.7531173550497202E-2</v>
      </c>
      <c r="AK1117" s="17">
        <v>0.18949923120935999</v>
      </c>
      <c r="AL1117" s="17">
        <v>0.188883216825869</v>
      </c>
      <c r="AM1117" s="17">
        <v>0</v>
      </c>
      <c r="AN1117" s="17">
        <v>5.7941089875662197E-2</v>
      </c>
      <c r="AO1117" s="17"/>
      <c r="AP1117" s="17">
        <v>0.10792016680919</v>
      </c>
      <c r="AQ1117" s="17">
        <v>0.208304584532542</v>
      </c>
      <c r="AR1117" s="17">
        <v>0.16814643593859399</v>
      </c>
      <c r="AS1117" s="17"/>
      <c r="AT1117" s="17">
        <v>0.109023376280613</v>
      </c>
      <c r="AU1117" s="17">
        <v>0.12653965662983599</v>
      </c>
      <c r="AV1117" s="17">
        <v>0.174626553030619</v>
      </c>
      <c r="AW1117" s="17">
        <v>0.17478897843035601</v>
      </c>
      <c r="AX1117" s="17">
        <v>0.18861476780467001</v>
      </c>
      <c r="AY1117" s="17"/>
      <c r="AZ1117" s="17">
        <v>0.137088538557426</v>
      </c>
      <c r="BA1117" s="17">
        <v>0.14025586014307201</v>
      </c>
      <c r="BB1117" s="17">
        <v>0.20665078016178201</v>
      </c>
      <c r="BC1117" s="17">
        <v>0.14322427796930501</v>
      </c>
      <c r="BD1117" s="17">
        <v>0.10888893809054399</v>
      </c>
      <c r="BE1117" s="17"/>
      <c r="BF1117" s="17">
        <v>0.10567892114024199</v>
      </c>
      <c r="BG1117" s="17">
        <v>0.14727726343701</v>
      </c>
      <c r="BH1117" s="17">
        <v>0.17024716191250699</v>
      </c>
      <c r="BI1117" s="17">
        <v>0.14768973241507</v>
      </c>
      <c r="BJ1117" s="17"/>
      <c r="BK1117" s="17">
        <v>0.10440450045114601</v>
      </c>
      <c r="BL1117" s="17">
        <v>8.7697872284153197E-2</v>
      </c>
      <c r="BM1117" s="17">
        <v>0.127271042495255</v>
      </c>
      <c r="BN1117" s="17">
        <v>0.16600371651654</v>
      </c>
      <c r="BO1117" s="17">
        <v>0.17340695444828</v>
      </c>
      <c r="BP1117" s="17"/>
      <c r="BQ1117" s="17">
        <v>0.136378456227433</v>
      </c>
      <c r="BR1117" s="17">
        <v>0.13968853017409899</v>
      </c>
      <c r="BS1117" s="17"/>
      <c r="BT1117" s="17">
        <v>0.14026322257368101</v>
      </c>
      <c r="BU1117" s="17">
        <v>0.12540754250196201</v>
      </c>
      <c r="BV1117" s="17">
        <v>7.9066712077339493E-2</v>
      </c>
      <c r="BW1117" s="17">
        <v>0.168083404905949</v>
      </c>
      <c r="BX1117" s="17">
        <v>0.140722685174379</v>
      </c>
      <c r="BY1117" s="17">
        <v>0.28925303770752903</v>
      </c>
    </row>
    <row r="1118" spans="2:77" x14ac:dyDescent="0.35">
      <c r="B1118" t="s">
        <v>468</v>
      </c>
      <c r="C1118" s="17">
        <v>8.8090339018005101E-2</v>
      </c>
      <c r="D1118" s="17">
        <v>7.3814070551036295E-2</v>
      </c>
      <c r="E1118" s="17">
        <v>0.100638525972571</v>
      </c>
      <c r="F1118" s="17"/>
      <c r="G1118" s="17">
        <v>9.1364980861721304E-2</v>
      </c>
      <c r="H1118" s="17">
        <v>7.8869052839057999E-2</v>
      </c>
      <c r="I1118" s="17">
        <v>0.117814442018043</v>
      </c>
      <c r="J1118" s="17">
        <v>0.14186055358136301</v>
      </c>
      <c r="K1118" s="17">
        <v>4.4598915987591303E-2</v>
      </c>
      <c r="L1118" s="17">
        <v>5.4116188676225301E-2</v>
      </c>
      <c r="M1118" s="17"/>
      <c r="N1118" s="17">
        <v>8.7658797787036405E-2</v>
      </c>
      <c r="O1118" s="17">
        <v>7.4384079685564805E-2</v>
      </c>
      <c r="P1118" s="17">
        <v>0.11393177828760601</v>
      </c>
      <c r="Q1118" s="17">
        <v>7.7411347904714697E-2</v>
      </c>
      <c r="R1118" s="17"/>
      <c r="S1118" s="17">
        <v>0.137383166130225</v>
      </c>
      <c r="T1118" s="17">
        <v>6.8140422636001896E-2</v>
      </c>
      <c r="U1118" s="17">
        <v>0.133009175623992</v>
      </c>
      <c r="V1118" s="17">
        <v>6.4492233270944097E-2</v>
      </c>
      <c r="W1118" s="17">
        <v>6.9937544245496294E-2</v>
      </c>
      <c r="X1118" s="17">
        <v>5.9340985738322499E-2</v>
      </c>
      <c r="Y1118" s="17">
        <v>3.0274429148458199E-2</v>
      </c>
      <c r="Z1118" s="17">
        <v>0.111053105959834</v>
      </c>
      <c r="AA1118" s="17">
        <v>9.8529069878467407E-2</v>
      </c>
      <c r="AB1118" s="17">
        <v>0.14409680993501001</v>
      </c>
      <c r="AC1118" s="17">
        <v>4.0399361965941002E-2</v>
      </c>
      <c r="AD1118" s="17">
        <v>0</v>
      </c>
      <c r="AE1118" s="17"/>
      <c r="AF1118" s="17">
        <v>5.5326205627419502E-2</v>
      </c>
      <c r="AG1118" s="17">
        <v>0.122185627188339</v>
      </c>
      <c r="AH1118" s="17">
        <v>9.6781447406625795E-2</v>
      </c>
      <c r="AI1118" s="17"/>
      <c r="AJ1118" s="17">
        <v>5.7333933309845903E-2</v>
      </c>
      <c r="AK1118" s="17">
        <v>0.15483779445352</v>
      </c>
      <c r="AL1118" s="17">
        <v>0.117291672175308</v>
      </c>
      <c r="AM1118" s="17">
        <v>0</v>
      </c>
      <c r="AN1118" s="17">
        <v>4.9357415428854599E-2</v>
      </c>
      <c r="AO1118" s="17"/>
      <c r="AP1118" s="17">
        <v>5.5210541460283903E-2</v>
      </c>
      <c r="AQ1118" s="17">
        <v>0.168158281918414</v>
      </c>
      <c r="AR1118" s="17">
        <v>6.5168286461762398E-2</v>
      </c>
      <c r="AS1118" s="17"/>
      <c r="AT1118" s="17">
        <v>6.8508186189523201E-2</v>
      </c>
      <c r="AU1118" s="17">
        <v>0.131854960007737</v>
      </c>
      <c r="AV1118" s="17">
        <v>8.5423206996063705E-2</v>
      </c>
      <c r="AW1118" s="17">
        <v>7.6407215189913294E-2</v>
      </c>
      <c r="AX1118" s="17">
        <v>0.13938386101309599</v>
      </c>
      <c r="AY1118" s="17"/>
      <c r="AZ1118" s="17">
        <v>9.5855046962512902E-2</v>
      </c>
      <c r="BA1118" s="17">
        <v>9.6831628161532096E-2</v>
      </c>
      <c r="BB1118" s="17">
        <v>9.4246170350426803E-2</v>
      </c>
      <c r="BC1118" s="17">
        <v>4.5168586854050299E-2</v>
      </c>
      <c r="BD1118" s="17">
        <v>0.11444759838230301</v>
      </c>
      <c r="BE1118" s="17"/>
      <c r="BF1118" s="17">
        <v>7.3290230552923205E-2</v>
      </c>
      <c r="BG1118" s="17">
        <v>8.6133339270851594E-2</v>
      </c>
      <c r="BH1118" s="17">
        <v>9.9833367125278502E-2</v>
      </c>
      <c r="BI1118" s="17">
        <v>7.9776527623329402E-2</v>
      </c>
      <c r="BJ1118" s="17"/>
      <c r="BK1118" s="17">
        <v>9.0565207930095398E-2</v>
      </c>
      <c r="BL1118" s="17">
        <v>0.12811137950353699</v>
      </c>
      <c r="BM1118" s="17">
        <v>8.1896166758279501E-2</v>
      </c>
      <c r="BN1118" s="17">
        <v>7.2209112506961701E-2</v>
      </c>
      <c r="BO1118" s="17">
        <v>0.103510240542233</v>
      </c>
      <c r="BP1118" s="17"/>
      <c r="BQ1118" s="17">
        <v>9.2962722968081599E-2</v>
      </c>
      <c r="BR1118" s="17">
        <v>8.1882704035468296E-2</v>
      </c>
      <c r="BS1118" s="17"/>
      <c r="BT1118" s="17">
        <v>6.1443521198740997E-2</v>
      </c>
      <c r="BU1118" s="17">
        <v>0.119777823884662</v>
      </c>
      <c r="BV1118" s="17">
        <v>9.0883510998473402E-2</v>
      </c>
      <c r="BW1118" s="17">
        <v>0.120365143345562</v>
      </c>
      <c r="BX1118" s="17">
        <v>8.8749151772765406E-2</v>
      </c>
      <c r="BY1118" s="17">
        <v>3.3933936185834498E-2</v>
      </c>
    </row>
    <row r="1119" spans="2:77" x14ac:dyDescent="0.35">
      <c r="B1119" t="s">
        <v>469</v>
      </c>
      <c r="C1119" s="17">
        <v>4.00767890513875E-2</v>
      </c>
      <c r="D1119" s="17">
        <v>5.0210074563930999E-2</v>
      </c>
      <c r="E1119" s="17">
        <v>3.0214042472035602E-2</v>
      </c>
      <c r="F1119" s="17"/>
      <c r="G1119" s="17">
        <v>1.5252682821931599E-2</v>
      </c>
      <c r="H1119" s="17">
        <v>5.8149574178914698E-2</v>
      </c>
      <c r="I1119" s="17">
        <v>5.3580196906937702E-2</v>
      </c>
      <c r="J1119" s="17">
        <v>5.5521048956430497E-3</v>
      </c>
      <c r="K1119" s="17">
        <v>5.5805565072213299E-2</v>
      </c>
      <c r="L1119" s="17">
        <v>5.01994378025249E-2</v>
      </c>
      <c r="M1119" s="17"/>
      <c r="N1119" s="17">
        <v>5.9062959326868197E-2</v>
      </c>
      <c r="O1119" s="17">
        <v>3.6672346563726699E-2</v>
      </c>
      <c r="P1119" s="17">
        <v>3.8032891624744401E-2</v>
      </c>
      <c r="Q1119" s="17">
        <v>1.98276950850951E-2</v>
      </c>
      <c r="R1119" s="17"/>
      <c r="S1119" s="17">
        <v>2.10551010527378E-2</v>
      </c>
      <c r="T1119" s="17">
        <v>4.3559588384851397E-2</v>
      </c>
      <c r="U1119" s="17">
        <v>3.7450956052088799E-2</v>
      </c>
      <c r="V1119" s="17">
        <v>2.1632999380887301E-2</v>
      </c>
      <c r="W1119" s="17">
        <v>2.5975637648136998E-2</v>
      </c>
      <c r="X1119" s="17">
        <v>2.98473077411039E-2</v>
      </c>
      <c r="Y1119" s="17">
        <v>9.0909955726777805E-2</v>
      </c>
      <c r="Z1119" s="17">
        <v>8.7147214992008198E-2</v>
      </c>
      <c r="AA1119" s="17">
        <v>1.5599216278594801E-2</v>
      </c>
      <c r="AB1119" s="17">
        <v>6.34415573052306E-2</v>
      </c>
      <c r="AC1119" s="17">
        <v>4.12455966168239E-2</v>
      </c>
      <c r="AD1119" s="17">
        <v>4.0601689565805198E-2</v>
      </c>
      <c r="AE1119" s="17"/>
      <c r="AF1119" s="17">
        <v>2.1275743432130199E-2</v>
      </c>
      <c r="AG1119" s="17">
        <v>6.6682159266550106E-2</v>
      </c>
      <c r="AH1119" s="17">
        <v>3.1219000347391501E-2</v>
      </c>
      <c r="AI1119" s="17"/>
      <c r="AJ1119" s="17">
        <v>3.38631918429948E-2</v>
      </c>
      <c r="AK1119" s="17">
        <v>6.5277390062335697E-2</v>
      </c>
      <c r="AL1119" s="17">
        <v>2.8293449284818001E-2</v>
      </c>
      <c r="AM1119" s="17">
        <v>0</v>
      </c>
      <c r="AN1119" s="17">
        <v>2.8280290074004798E-2</v>
      </c>
      <c r="AO1119" s="17"/>
      <c r="AP1119" s="17">
        <v>1.6885086268156501E-2</v>
      </c>
      <c r="AQ1119" s="17">
        <v>7.9851587420089798E-2</v>
      </c>
      <c r="AR1119" s="17">
        <v>3.1192852659472199E-2</v>
      </c>
      <c r="AS1119" s="17"/>
      <c r="AT1119" s="17">
        <v>3.08174698338586E-2</v>
      </c>
      <c r="AU1119" s="17">
        <v>3.51303550973463E-2</v>
      </c>
      <c r="AV1119" s="17">
        <v>3.85378005760173E-2</v>
      </c>
      <c r="AW1119" s="17">
        <v>8.4298121883648297E-2</v>
      </c>
      <c r="AX1119" s="17">
        <v>5.6983203065620699E-2</v>
      </c>
      <c r="AY1119" s="17"/>
      <c r="AZ1119" s="17">
        <v>5.0362059400145397E-2</v>
      </c>
      <c r="BA1119" s="17">
        <v>1.91765578372293E-2</v>
      </c>
      <c r="BB1119" s="17">
        <v>0</v>
      </c>
      <c r="BC1119" s="17">
        <v>5.75519237016172E-2</v>
      </c>
      <c r="BD1119" s="17">
        <v>1.45955043229723E-2</v>
      </c>
      <c r="BE1119" s="17"/>
      <c r="BF1119" s="17">
        <v>2.0812002752224501E-2</v>
      </c>
      <c r="BG1119" s="17">
        <v>2.83987051023015E-2</v>
      </c>
      <c r="BH1119" s="17">
        <v>6.3906553078380904E-2</v>
      </c>
      <c r="BI1119" s="17">
        <v>5.7792832781794201E-2</v>
      </c>
      <c r="BJ1119" s="17"/>
      <c r="BK1119" s="17">
        <v>5.1605773263561298E-2</v>
      </c>
      <c r="BL1119" s="17">
        <v>2.42667734083831E-2</v>
      </c>
      <c r="BM1119" s="17">
        <v>2.2287738542303499E-2</v>
      </c>
      <c r="BN1119" s="17">
        <v>6.6855918486042998E-2</v>
      </c>
      <c r="BO1119" s="17">
        <v>2.3388361646762099E-2</v>
      </c>
      <c r="BP1119" s="17"/>
      <c r="BQ1119" s="17">
        <v>4.4482642634179101E-2</v>
      </c>
      <c r="BR1119" s="17">
        <v>3.4463534613989703E-2</v>
      </c>
      <c r="BS1119" s="17"/>
      <c r="BT1119" s="17">
        <v>4.0240461166319602E-2</v>
      </c>
      <c r="BU1119" s="17">
        <v>5.1710316577743803E-2</v>
      </c>
      <c r="BV1119" s="17">
        <v>1.5497576592994999E-2</v>
      </c>
      <c r="BW1119" s="17">
        <v>4.4511529782208299E-2</v>
      </c>
      <c r="BX1119" s="17">
        <v>3.2430728946894298E-2</v>
      </c>
      <c r="BY1119" s="17">
        <v>4.7538691770645201E-2</v>
      </c>
    </row>
    <row r="1120" spans="2:77" x14ac:dyDescent="0.35">
      <c r="B1120" t="s">
        <v>470</v>
      </c>
      <c r="C1120" s="17">
        <v>6.1473027921387702E-2</v>
      </c>
      <c r="D1120" s="17">
        <v>6.62053584258991E-2</v>
      </c>
      <c r="E1120" s="17">
        <v>5.7027386960050303E-2</v>
      </c>
      <c r="F1120" s="17"/>
      <c r="G1120" s="17">
        <v>4.8157037860013803E-2</v>
      </c>
      <c r="H1120" s="17">
        <v>9.1332937634393305E-2</v>
      </c>
      <c r="I1120" s="17">
        <v>7.3608788361685495E-2</v>
      </c>
      <c r="J1120" s="17">
        <v>6.4925551911940604E-2</v>
      </c>
      <c r="K1120" s="17">
        <v>6.8880247270028006E-2</v>
      </c>
      <c r="L1120" s="17">
        <v>3.0356994690360999E-2</v>
      </c>
      <c r="M1120" s="17"/>
      <c r="N1120" s="17">
        <v>6.51078294456746E-2</v>
      </c>
      <c r="O1120" s="17">
        <v>3.7251264359596602E-2</v>
      </c>
      <c r="P1120" s="17">
        <v>4.7216383420981001E-2</v>
      </c>
      <c r="Q1120" s="17">
        <v>9.7338116102700004E-2</v>
      </c>
      <c r="R1120" s="17"/>
      <c r="S1120" s="17">
        <v>8.7238822068154698E-2</v>
      </c>
      <c r="T1120" s="17">
        <v>7.1110263000259494E-2</v>
      </c>
      <c r="U1120" s="17">
        <v>1.55563093384478E-2</v>
      </c>
      <c r="V1120" s="17">
        <v>6.7359083473430795E-2</v>
      </c>
      <c r="W1120" s="17">
        <v>7.0447394259398693E-2</v>
      </c>
      <c r="X1120" s="17">
        <v>6.5958297981343506E-2</v>
      </c>
      <c r="Y1120" s="17">
        <v>2.1827060491800401E-2</v>
      </c>
      <c r="Z1120" s="17">
        <v>2.8219889793121299E-2</v>
      </c>
      <c r="AA1120" s="17">
        <v>0.102403353186129</v>
      </c>
      <c r="AB1120" s="17">
        <v>5.2172700372202299E-2</v>
      </c>
      <c r="AC1120" s="17">
        <v>4.1186399183071397E-2</v>
      </c>
      <c r="AD1120" s="17">
        <v>4.16089140286399E-2</v>
      </c>
      <c r="AE1120" s="17"/>
      <c r="AF1120" s="17">
        <v>5.7200900433157002E-2</v>
      </c>
      <c r="AG1120" s="17">
        <v>7.0075508351772106E-2</v>
      </c>
      <c r="AH1120" s="17">
        <v>5.9927698378824799E-2</v>
      </c>
      <c r="AI1120" s="17"/>
      <c r="AJ1120" s="17">
        <v>2.33854797987776E-2</v>
      </c>
      <c r="AK1120" s="17">
        <v>0.13124729354741399</v>
      </c>
      <c r="AL1120" s="17">
        <v>5.9654967875607097E-2</v>
      </c>
      <c r="AM1120" s="17">
        <v>6.2669339800518295E-2</v>
      </c>
      <c r="AN1120" s="17">
        <v>4.2768734255227397E-2</v>
      </c>
      <c r="AO1120" s="17"/>
      <c r="AP1120" s="17">
        <v>8.4215261971148803E-3</v>
      </c>
      <c r="AQ1120" s="17">
        <v>0.133911271420771</v>
      </c>
      <c r="AR1120" s="17">
        <v>5.56015625639803E-2</v>
      </c>
      <c r="AS1120" s="17"/>
      <c r="AT1120" s="17">
        <v>7.9416299023062797E-2</v>
      </c>
      <c r="AU1120" s="17">
        <v>6.3423393921673801E-2</v>
      </c>
      <c r="AV1120" s="17">
        <v>6.6321796455334106E-2</v>
      </c>
      <c r="AW1120" s="17">
        <v>5.4170792368313903E-2</v>
      </c>
      <c r="AX1120" s="17">
        <v>0.20080238694372499</v>
      </c>
      <c r="AY1120" s="17"/>
      <c r="AZ1120" s="17">
        <v>7.7764216642039294E-2</v>
      </c>
      <c r="BA1120" s="17">
        <v>6.4350556743668894E-2</v>
      </c>
      <c r="BB1120" s="17">
        <v>2.0334346229069902E-2</v>
      </c>
      <c r="BC1120" s="17">
        <v>1.83084531997262E-2</v>
      </c>
      <c r="BD1120" s="17">
        <v>8.6595340689448005E-2</v>
      </c>
      <c r="BE1120" s="17"/>
      <c r="BF1120" s="17">
        <v>6.9045294929083206E-2</v>
      </c>
      <c r="BG1120" s="17">
        <v>6.0456971477045797E-2</v>
      </c>
      <c r="BH1120" s="17">
        <v>4.6730630786845001E-2</v>
      </c>
      <c r="BI1120" s="17">
        <v>8.55558184451264E-2</v>
      </c>
      <c r="BJ1120" s="17"/>
      <c r="BK1120" s="17">
        <v>0.11895444494591</v>
      </c>
      <c r="BL1120" s="17">
        <v>7.5169846907961496E-2</v>
      </c>
      <c r="BM1120" s="17">
        <v>4.0178383490040999E-2</v>
      </c>
      <c r="BN1120" s="17">
        <v>5.9217922627670401E-2</v>
      </c>
      <c r="BO1120" s="17">
        <v>0.108056701485442</v>
      </c>
      <c r="BP1120" s="17"/>
      <c r="BQ1120" s="17">
        <v>6.6005623250230294E-2</v>
      </c>
      <c r="BR1120" s="17">
        <v>5.5698298833265401E-2</v>
      </c>
      <c r="BS1120" s="17"/>
      <c r="BT1120" s="17">
        <v>6.0138448326136601E-2</v>
      </c>
      <c r="BU1120" s="17">
        <v>3.12479715032262E-2</v>
      </c>
      <c r="BV1120" s="17">
        <v>4.7273279840678403E-2</v>
      </c>
      <c r="BW1120" s="17">
        <v>8.5651496367264698E-2</v>
      </c>
      <c r="BX1120" s="17">
        <v>0.10583065487937</v>
      </c>
      <c r="BY1120" s="17">
        <v>0</v>
      </c>
    </row>
    <row r="1121" spans="2:77" x14ac:dyDescent="0.3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c r="BQ1121" s="17"/>
      <c r="BR1121" s="17"/>
      <c r="BS1121" s="17"/>
      <c r="BT1121" s="17"/>
      <c r="BU1121" s="17"/>
      <c r="BV1121" s="17"/>
      <c r="BW1121" s="17"/>
      <c r="BX1121" s="17"/>
      <c r="BY1121" s="17"/>
    </row>
    <row r="1122" spans="2:77" x14ac:dyDescent="0.35">
      <c r="B1122" s="6" t="s">
        <v>481</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c r="BV1122" s="17"/>
      <c r="BW1122" s="17"/>
      <c r="BX1122" s="17"/>
      <c r="BY1122" s="17"/>
    </row>
    <row r="1123" spans="2:77" x14ac:dyDescent="0.35">
      <c r="B1123" s="24" t="s">
        <v>472</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row>
    <row r="1124" spans="2:77" x14ac:dyDescent="0.35">
      <c r="B1124" t="s">
        <v>466</v>
      </c>
      <c r="C1124" s="17">
        <v>9.99712577182294E-2</v>
      </c>
      <c r="D1124" s="17">
        <v>9.4517912043036501E-2</v>
      </c>
      <c r="E1124" s="17">
        <v>0.10573480235501399</v>
      </c>
      <c r="F1124" s="17"/>
      <c r="G1124" s="17">
        <v>4.2191899573272199E-2</v>
      </c>
      <c r="H1124" s="17">
        <v>3.1341639061680797E-2</v>
      </c>
      <c r="I1124" s="17">
        <v>9.8155978644252906E-2</v>
      </c>
      <c r="J1124" s="17">
        <v>0.133364354488852</v>
      </c>
      <c r="K1124" s="17">
        <v>0.147864998905502</v>
      </c>
      <c r="L1124" s="17">
        <v>0.12989406274757301</v>
      </c>
      <c r="M1124" s="17"/>
      <c r="N1124" s="17">
        <v>6.8236942465722206E-2</v>
      </c>
      <c r="O1124" s="17">
        <v>0.12276881720119</v>
      </c>
      <c r="P1124" s="17">
        <v>8.9766204549087805E-2</v>
      </c>
      <c r="Q1124" s="17">
        <v>0.123684850736399</v>
      </c>
      <c r="R1124" s="17"/>
      <c r="S1124" s="17">
        <v>7.2399281769061505E-2</v>
      </c>
      <c r="T1124" s="17">
        <v>0.12025684556979099</v>
      </c>
      <c r="U1124" s="17">
        <v>0.10152644430751601</v>
      </c>
      <c r="V1124" s="17">
        <v>0.13219608995338999</v>
      </c>
      <c r="W1124" s="17">
        <v>0.112922405831617</v>
      </c>
      <c r="X1124" s="17">
        <v>0.128521000588708</v>
      </c>
      <c r="Y1124" s="17">
        <v>0.119214215303923</v>
      </c>
      <c r="Z1124" s="17">
        <v>2.8407398495966799E-2</v>
      </c>
      <c r="AA1124" s="17">
        <v>0.113236072348739</v>
      </c>
      <c r="AB1124" s="17">
        <v>6.6626196274774896E-2</v>
      </c>
      <c r="AC1124" s="17">
        <v>8.2439408691508995E-2</v>
      </c>
      <c r="AD1124" s="17">
        <v>4.16089140286399E-2</v>
      </c>
      <c r="AE1124" s="17"/>
      <c r="AF1124" s="17">
        <v>0.175452598089159</v>
      </c>
      <c r="AG1124" s="17">
        <v>5.3953245561424702E-2</v>
      </c>
      <c r="AH1124" s="17">
        <v>6.7556586907040597E-2</v>
      </c>
      <c r="AI1124" s="17"/>
      <c r="AJ1124" s="17">
        <v>0.149839058078721</v>
      </c>
      <c r="AK1124" s="17">
        <v>4.4031224442847801E-2</v>
      </c>
      <c r="AL1124" s="17">
        <v>4.4818058696279799E-2</v>
      </c>
      <c r="AM1124" s="17">
        <v>0.54213926135914003</v>
      </c>
      <c r="AN1124" s="17">
        <v>0.119484875492779</v>
      </c>
      <c r="AO1124" s="17"/>
      <c r="AP1124" s="17">
        <v>0.15475463435669701</v>
      </c>
      <c r="AQ1124" s="17">
        <v>1.5896284550054499E-2</v>
      </c>
      <c r="AR1124" s="17">
        <v>2.8951335823555E-2</v>
      </c>
      <c r="AS1124" s="17"/>
      <c r="AT1124" s="17">
        <v>0.14275061808014999</v>
      </c>
      <c r="AU1124" s="17">
        <v>8.34697875339597E-2</v>
      </c>
      <c r="AV1124" s="17">
        <v>7.7187540220665901E-2</v>
      </c>
      <c r="AW1124" s="17">
        <v>5.3425678339148699E-2</v>
      </c>
      <c r="AX1124" s="17">
        <v>6.8596307334188297E-2</v>
      </c>
      <c r="AY1124" s="17"/>
      <c r="AZ1124" s="17">
        <v>7.8391969788089794E-2</v>
      </c>
      <c r="BA1124" s="17">
        <v>6.6527318051595702E-2</v>
      </c>
      <c r="BB1124" s="17">
        <v>6.0565924177110597E-2</v>
      </c>
      <c r="BC1124" s="17">
        <v>0.134346461255865</v>
      </c>
      <c r="BD1124" s="17">
        <v>0.175140478116908</v>
      </c>
      <c r="BE1124" s="17"/>
      <c r="BF1124" s="17">
        <v>0.14535681416738599</v>
      </c>
      <c r="BG1124" s="17">
        <v>0.100581444298748</v>
      </c>
      <c r="BH1124" s="17">
        <v>7.00296745492901E-2</v>
      </c>
      <c r="BI1124" s="17">
        <v>7.0029959049156404E-2</v>
      </c>
      <c r="BJ1124" s="17"/>
      <c r="BK1124" s="17">
        <v>0.19328713330533301</v>
      </c>
      <c r="BL1124" s="17">
        <v>0.15184690014949201</v>
      </c>
      <c r="BM1124" s="17">
        <v>0.100240852306583</v>
      </c>
      <c r="BN1124" s="17">
        <v>5.8673160839036197E-2</v>
      </c>
      <c r="BO1124" s="17">
        <v>0.135185596035926</v>
      </c>
      <c r="BP1124" s="17"/>
      <c r="BQ1124" s="17">
        <v>0.10396638880929999</v>
      </c>
      <c r="BR1124" s="17">
        <v>9.4881282097493996E-2</v>
      </c>
      <c r="BS1124" s="17"/>
      <c r="BT1124" s="17">
        <v>0.15061714001023799</v>
      </c>
      <c r="BU1124" s="17">
        <v>5.1878063323413999E-2</v>
      </c>
      <c r="BV1124" s="17">
        <v>0.18857302208212201</v>
      </c>
      <c r="BW1124" s="17">
        <v>5.62973627073204E-2</v>
      </c>
      <c r="BX1124" s="17">
        <v>6.9713894743060195E-2</v>
      </c>
      <c r="BY1124" s="17">
        <v>0</v>
      </c>
    </row>
    <row r="1125" spans="2:77" x14ac:dyDescent="0.35">
      <c r="B1125" t="s">
        <v>333</v>
      </c>
      <c r="C1125" s="17">
        <v>3.7333222936131102E-2</v>
      </c>
      <c r="D1125" s="17">
        <v>2.9288833686799399E-2</v>
      </c>
      <c r="E1125" s="17">
        <v>4.5422161645917801E-2</v>
      </c>
      <c r="F1125" s="17"/>
      <c r="G1125" s="17">
        <v>2.2903988714056699E-2</v>
      </c>
      <c r="H1125" s="17">
        <v>3.6453771877221403E-2</v>
      </c>
      <c r="I1125" s="17">
        <v>1.9131690558499899E-2</v>
      </c>
      <c r="J1125" s="17">
        <v>4.5143952372578303E-2</v>
      </c>
      <c r="K1125" s="17">
        <v>3.2602650860904699E-2</v>
      </c>
      <c r="L1125" s="17">
        <v>5.7387167831586698E-2</v>
      </c>
      <c r="M1125" s="17"/>
      <c r="N1125" s="17">
        <v>3.0380835334776299E-2</v>
      </c>
      <c r="O1125" s="17">
        <v>4.7533553345698899E-2</v>
      </c>
      <c r="P1125" s="17">
        <v>5.2236888607760497E-2</v>
      </c>
      <c r="Q1125" s="17">
        <v>2.0819479882204901E-2</v>
      </c>
      <c r="R1125" s="17"/>
      <c r="S1125" s="17">
        <v>4.3082295673481E-2</v>
      </c>
      <c r="T1125" s="17">
        <v>5.0218796996771599E-2</v>
      </c>
      <c r="U1125" s="17">
        <v>1.13119901528456E-2</v>
      </c>
      <c r="V1125" s="17">
        <v>5.22970925609203E-2</v>
      </c>
      <c r="W1125" s="17">
        <v>9.1726211205020197E-2</v>
      </c>
      <c r="X1125" s="17">
        <v>6.9817698459223795E-2</v>
      </c>
      <c r="Y1125" s="17">
        <v>1.91888093625763E-2</v>
      </c>
      <c r="Z1125" s="17">
        <v>3.1283973645327597E-2</v>
      </c>
      <c r="AA1125" s="17">
        <v>2.8200549740206499E-2</v>
      </c>
      <c r="AB1125" s="17">
        <v>1.4437543450319701E-2</v>
      </c>
      <c r="AC1125" s="17">
        <v>0</v>
      </c>
      <c r="AD1125" s="17">
        <v>0</v>
      </c>
      <c r="AE1125" s="17"/>
      <c r="AF1125" s="17">
        <v>4.3473272023635101E-2</v>
      </c>
      <c r="AG1125" s="17">
        <v>3.5306513658730401E-2</v>
      </c>
      <c r="AH1125" s="17">
        <v>3.8628808263993099E-2</v>
      </c>
      <c r="AI1125" s="17"/>
      <c r="AJ1125" s="17">
        <v>5.8665433765394903E-2</v>
      </c>
      <c r="AK1125" s="17">
        <v>2.2628171247834498E-2</v>
      </c>
      <c r="AL1125" s="17">
        <v>2.5392580953078499E-2</v>
      </c>
      <c r="AM1125" s="17">
        <v>0</v>
      </c>
      <c r="AN1125" s="17">
        <v>2.96496159960533E-2</v>
      </c>
      <c r="AO1125" s="17"/>
      <c r="AP1125" s="17">
        <v>5.0403391452382297E-2</v>
      </c>
      <c r="AQ1125" s="17">
        <v>1.2835882438685799E-2</v>
      </c>
      <c r="AR1125" s="17">
        <v>4.9668667120238597E-2</v>
      </c>
      <c r="AS1125" s="17"/>
      <c r="AT1125" s="17">
        <v>1.9321571494798701E-2</v>
      </c>
      <c r="AU1125" s="17">
        <v>4.00695667010003E-2</v>
      </c>
      <c r="AV1125" s="17">
        <v>5.3179322718594199E-2</v>
      </c>
      <c r="AW1125" s="17">
        <v>1.94127045091942E-2</v>
      </c>
      <c r="AX1125" s="17">
        <v>0</v>
      </c>
      <c r="AY1125" s="17"/>
      <c r="AZ1125" s="17">
        <v>3.4486860740637199E-2</v>
      </c>
      <c r="BA1125" s="17">
        <v>3.8595998071097197E-2</v>
      </c>
      <c r="BB1125" s="17">
        <v>0</v>
      </c>
      <c r="BC1125" s="17">
        <v>5.9981583935825297E-2</v>
      </c>
      <c r="BD1125" s="17">
        <v>2.38839468445501E-2</v>
      </c>
      <c r="BE1125" s="17"/>
      <c r="BF1125" s="17">
        <v>2.3849891362868799E-2</v>
      </c>
      <c r="BG1125" s="17">
        <v>4.9753648946718201E-2</v>
      </c>
      <c r="BH1125" s="17">
        <v>4.3402933713674298E-2</v>
      </c>
      <c r="BI1125" s="17">
        <v>2.8019954213138899E-2</v>
      </c>
      <c r="BJ1125" s="17"/>
      <c r="BK1125" s="17">
        <v>0</v>
      </c>
      <c r="BL1125" s="17">
        <v>2.3968078879605101E-2</v>
      </c>
      <c r="BM1125" s="17">
        <v>4.7712543819681201E-2</v>
      </c>
      <c r="BN1125" s="17">
        <v>3.7266010550630502E-2</v>
      </c>
      <c r="BO1125" s="17">
        <v>3.7379119141451103E-2</v>
      </c>
      <c r="BP1125" s="17"/>
      <c r="BQ1125" s="17">
        <v>3.71865908457127E-2</v>
      </c>
      <c r="BR1125" s="17">
        <v>3.7520038774819103E-2</v>
      </c>
      <c r="BS1125" s="17"/>
      <c r="BT1125" s="17">
        <v>5.0114994589922197E-2</v>
      </c>
      <c r="BU1125" s="17">
        <v>3.4172218060798398E-2</v>
      </c>
      <c r="BV1125" s="17">
        <v>0</v>
      </c>
      <c r="BW1125" s="17">
        <v>3.6505044726814803E-2</v>
      </c>
      <c r="BX1125" s="17">
        <v>3.6538617887547399E-2</v>
      </c>
      <c r="BY1125" s="17">
        <v>0</v>
      </c>
    </row>
    <row r="1126" spans="2:77" x14ac:dyDescent="0.35">
      <c r="B1126" t="s">
        <v>98</v>
      </c>
      <c r="C1126" s="17">
        <v>6.0343218396327003E-2</v>
      </c>
      <c r="D1126" s="17">
        <v>5.8579712326303997E-2</v>
      </c>
      <c r="E1126" s="17">
        <v>6.2312095881692502E-2</v>
      </c>
      <c r="F1126" s="17"/>
      <c r="G1126" s="17">
        <v>7.4152269138728896E-2</v>
      </c>
      <c r="H1126" s="17">
        <v>4.67641219733579E-2</v>
      </c>
      <c r="I1126" s="17">
        <v>5.0960676265514801E-2</v>
      </c>
      <c r="J1126" s="17">
        <v>6.4997182601187906E-2</v>
      </c>
      <c r="K1126" s="17">
        <v>7.5344290349011495E-2</v>
      </c>
      <c r="L1126" s="17">
        <v>5.5360700575455397E-2</v>
      </c>
      <c r="M1126" s="17"/>
      <c r="N1126" s="17">
        <v>4.5468161834745599E-2</v>
      </c>
      <c r="O1126" s="17">
        <v>7.1824021430921203E-2</v>
      </c>
      <c r="P1126" s="17">
        <v>6.1808843379131902E-2</v>
      </c>
      <c r="Q1126" s="17">
        <v>6.14774182128432E-2</v>
      </c>
      <c r="R1126" s="17"/>
      <c r="S1126" s="17">
        <v>4.2920056843409299E-2</v>
      </c>
      <c r="T1126" s="17">
        <v>5.6375801712315203E-2</v>
      </c>
      <c r="U1126" s="17">
        <v>0.10519468008574701</v>
      </c>
      <c r="V1126" s="17">
        <v>4.18262000728633E-2</v>
      </c>
      <c r="W1126" s="17">
        <v>4.2439102853339801E-2</v>
      </c>
      <c r="X1126" s="17">
        <v>1.2888983704714699E-2</v>
      </c>
      <c r="Y1126" s="17">
        <v>7.5437345385541699E-2</v>
      </c>
      <c r="Z1126" s="17">
        <v>5.4105019319116897E-2</v>
      </c>
      <c r="AA1126" s="17">
        <v>8.6383088246735407E-2</v>
      </c>
      <c r="AB1126" s="17">
        <v>0.100350374363569</v>
      </c>
      <c r="AC1126" s="17">
        <v>2.4986740694329799E-2</v>
      </c>
      <c r="AD1126" s="17">
        <v>5.1392751920141803E-2</v>
      </c>
      <c r="AE1126" s="17"/>
      <c r="AF1126" s="17">
        <v>7.7956895715296903E-2</v>
      </c>
      <c r="AG1126" s="17">
        <v>4.3128632279829299E-2</v>
      </c>
      <c r="AH1126" s="17">
        <v>6.7315867662053705E-2</v>
      </c>
      <c r="AI1126" s="17"/>
      <c r="AJ1126" s="17">
        <v>7.7187631329517406E-2</v>
      </c>
      <c r="AK1126" s="17">
        <v>2.8695929002122401E-2</v>
      </c>
      <c r="AL1126" s="17">
        <v>1.23021765051046E-2</v>
      </c>
      <c r="AM1126" s="17">
        <v>0</v>
      </c>
      <c r="AN1126" s="17">
        <v>5.7067450733312798E-2</v>
      </c>
      <c r="AO1126" s="17"/>
      <c r="AP1126" s="17">
        <v>7.3622910313102793E-2</v>
      </c>
      <c r="AQ1126" s="17">
        <v>2.2790714660502701E-2</v>
      </c>
      <c r="AR1126" s="17">
        <v>6.7805553547205702E-2</v>
      </c>
      <c r="AS1126" s="17"/>
      <c r="AT1126" s="17">
        <v>4.8813538553283201E-2</v>
      </c>
      <c r="AU1126" s="17">
        <v>6.3013453866149302E-2</v>
      </c>
      <c r="AV1126" s="17">
        <v>6.3621609768797396E-2</v>
      </c>
      <c r="AW1126" s="17">
        <v>3.7702903010442303E-2</v>
      </c>
      <c r="AX1126" s="17">
        <v>0</v>
      </c>
      <c r="AY1126" s="17"/>
      <c r="AZ1126" s="17">
        <v>5.2946913367128298E-2</v>
      </c>
      <c r="BA1126" s="17">
        <v>7.8553888622648699E-2</v>
      </c>
      <c r="BB1126" s="17">
        <v>8.6737003397275705E-2</v>
      </c>
      <c r="BC1126" s="17">
        <v>5.94607098876321E-2</v>
      </c>
      <c r="BD1126" s="17">
        <v>4.9956584513772502E-2</v>
      </c>
      <c r="BE1126" s="17"/>
      <c r="BF1126" s="17">
        <v>8.1947607543613299E-2</v>
      </c>
      <c r="BG1126" s="17">
        <v>4.8429416981531602E-2</v>
      </c>
      <c r="BH1126" s="17">
        <v>6.2044474636444899E-2</v>
      </c>
      <c r="BI1126" s="17">
        <v>6.8074087409534398E-2</v>
      </c>
      <c r="BJ1126" s="17"/>
      <c r="BK1126" s="17">
        <v>9.7284938039955401E-2</v>
      </c>
      <c r="BL1126" s="17">
        <v>7.0718418818942697E-2</v>
      </c>
      <c r="BM1126" s="17">
        <v>6.5953738845983795E-2</v>
      </c>
      <c r="BN1126" s="17">
        <v>3.7305748134666201E-2</v>
      </c>
      <c r="BO1126" s="17">
        <v>0.100796200262862</v>
      </c>
      <c r="BP1126" s="17"/>
      <c r="BQ1126" s="17">
        <v>6.3343922553243004E-2</v>
      </c>
      <c r="BR1126" s="17">
        <v>5.6520187147645701E-2</v>
      </c>
      <c r="BS1126" s="17"/>
      <c r="BT1126" s="17">
        <v>6.2079189182112297E-2</v>
      </c>
      <c r="BU1126" s="17">
        <v>6.2455013077932997E-2</v>
      </c>
      <c r="BV1126" s="17">
        <v>3.44299733780234E-2</v>
      </c>
      <c r="BW1126" s="17">
        <v>5.8354121558927399E-2</v>
      </c>
      <c r="BX1126" s="17">
        <v>5.7747890966763901E-2</v>
      </c>
      <c r="BY1126" s="17">
        <v>8.5404800914463799E-2</v>
      </c>
    </row>
    <row r="1127" spans="2:77" x14ac:dyDescent="0.35">
      <c r="B1127" t="s">
        <v>99</v>
      </c>
      <c r="C1127" s="17">
        <v>8.4876459242879607E-2</v>
      </c>
      <c r="D1127" s="17">
        <v>9.1718552942654297E-2</v>
      </c>
      <c r="E1127" s="17">
        <v>7.8433856990453896E-2</v>
      </c>
      <c r="F1127" s="17"/>
      <c r="G1127" s="17">
        <v>8.8655655478047504E-2</v>
      </c>
      <c r="H1127" s="17">
        <v>5.86629316850081E-2</v>
      </c>
      <c r="I1127" s="17">
        <v>0.13435304782988899</v>
      </c>
      <c r="J1127" s="17">
        <v>6.3096818328673601E-2</v>
      </c>
      <c r="K1127" s="17">
        <v>0.10280324619174901</v>
      </c>
      <c r="L1127" s="17">
        <v>7.1171271181573695E-2</v>
      </c>
      <c r="M1127" s="17"/>
      <c r="N1127" s="17">
        <v>9.3614767516504493E-2</v>
      </c>
      <c r="O1127" s="17">
        <v>6.6815589113917107E-2</v>
      </c>
      <c r="P1127" s="17">
        <v>9.3933989403813506E-2</v>
      </c>
      <c r="Q1127" s="17">
        <v>8.08369425716014E-2</v>
      </c>
      <c r="R1127" s="17"/>
      <c r="S1127" s="17">
        <v>9.5271974456632894E-2</v>
      </c>
      <c r="T1127" s="17">
        <v>8.2248939992464604E-2</v>
      </c>
      <c r="U1127" s="17">
        <v>5.7667935114770301E-2</v>
      </c>
      <c r="V1127" s="17">
        <v>0.12455896849314101</v>
      </c>
      <c r="W1127" s="17">
        <v>8.1431054736988306E-2</v>
      </c>
      <c r="X1127" s="17">
        <v>4.1314842420691403E-2</v>
      </c>
      <c r="Y1127" s="17">
        <v>7.24546431486046E-2</v>
      </c>
      <c r="Z1127" s="17">
        <v>7.00980393761233E-2</v>
      </c>
      <c r="AA1127" s="17">
        <v>6.3406502892888905E-2</v>
      </c>
      <c r="AB1127" s="17">
        <v>5.6914373274774603E-2</v>
      </c>
      <c r="AC1127" s="17">
        <v>0.18981789219054801</v>
      </c>
      <c r="AD1127" s="17">
        <v>0.173752405464529</v>
      </c>
      <c r="AE1127" s="17"/>
      <c r="AF1127" s="17">
        <v>8.5379119674267201E-2</v>
      </c>
      <c r="AG1127" s="17">
        <v>8.4806344163197295E-2</v>
      </c>
      <c r="AH1127" s="17">
        <v>0.10846235381049001</v>
      </c>
      <c r="AI1127" s="17"/>
      <c r="AJ1127" s="17">
        <v>0.112566920857048</v>
      </c>
      <c r="AK1127" s="17">
        <v>4.2905536471260698E-2</v>
      </c>
      <c r="AL1127" s="17">
        <v>8.4497956105740804E-2</v>
      </c>
      <c r="AM1127" s="17">
        <v>0</v>
      </c>
      <c r="AN1127" s="17">
        <v>0.12737966514620999</v>
      </c>
      <c r="AO1127" s="17"/>
      <c r="AP1127" s="17">
        <v>0.15359809893169901</v>
      </c>
      <c r="AQ1127" s="17">
        <v>5.4133784400924902E-2</v>
      </c>
      <c r="AR1127" s="17">
        <v>6.6584748937678795E-2</v>
      </c>
      <c r="AS1127" s="17"/>
      <c r="AT1127" s="17">
        <v>7.11954184940288E-2</v>
      </c>
      <c r="AU1127" s="17">
        <v>6.6662362531496405E-2</v>
      </c>
      <c r="AV1127" s="17">
        <v>8.2396827271976295E-2</v>
      </c>
      <c r="AW1127" s="17">
        <v>0.12503761818943299</v>
      </c>
      <c r="AX1127" s="17">
        <v>5.7505176863018703E-2</v>
      </c>
      <c r="AY1127" s="17"/>
      <c r="AZ1127" s="17">
        <v>9.1406842897328505E-2</v>
      </c>
      <c r="BA1127" s="17">
        <v>6.3119936217171393E-2</v>
      </c>
      <c r="BB1127" s="17">
        <v>3.9951643567259297E-2</v>
      </c>
      <c r="BC1127" s="17">
        <v>8.4328469364376601E-2</v>
      </c>
      <c r="BD1127" s="17">
        <v>0.110411655439104</v>
      </c>
      <c r="BE1127" s="17"/>
      <c r="BF1127" s="17">
        <v>8.13249906942346E-2</v>
      </c>
      <c r="BG1127" s="17">
        <v>7.9726082815580093E-2</v>
      </c>
      <c r="BH1127" s="17">
        <v>8.1303090587206306E-2</v>
      </c>
      <c r="BI1127" s="17">
        <v>7.7069778613794201E-2</v>
      </c>
      <c r="BJ1127" s="17"/>
      <c r="BK1127" s="17">
        <v>0.13107309872676601</v>
      </c>
      <c r="BL1127" s="17">
        <v>5.9583277402290802E-2</v>
      </c>
      <c r="BM1127" s="17">
        <v>9.5756803144764105E-2</v>
      </c>
      <c r="BN1127" s="17">
        <v>8.4617295877748994E-2</v>
      </c>
      <c r="BO1127" s="17">
        <v>6.9314457384107506E-2</v>
      </c>
      <c r="BP1127" s="17"/>
      <c r="BQ1127" s="17">
        <v>8.0384790152076904E-2</v>
      </c>
      <c r="BR1127" s="17">
        <v>9.0599046474045694E-2</v>
      </c>
      <c r="BS1127" s="17"/>
      <c r="BT1127" s="17">
        <v>7.3423975594128499E-2</v>
      </c>
      <c r="BU1127" s="17">
        <v>0.10372395727037401</v>
      </c>
      <c r="BV1127" s="17">
        <v>0.10358810329984</v>
      </c>
      <c r="BW1127" s="17">
        <v>8.40490925119428E-2</v>
      </c>
      <c r="BX1127" s="17">
        <v>8.6839766441761002E-2</v>
      </c>
      <c r="BY1127" s="17">
        <v>4.7963110578287102E-2</v>
      </c>
    </row>
    <row r="1128" spans="2:77" x14ac:dyDescent="0.35">
      <c r="B1128" t="s">
        <v>341</v>
      </c>
      <c r="C1128" s="17">
        <v>9.1295670576307594E-2</v>
      </c>
      <c r="D1128" s="17">
        <v>9.1686906773174995E-2</v>
      </c>
      <c r="E1128" s="17">
        <v>9.1251451576839102E-2</v>
      </c>
      <c r="F1128" s="17"/>
      <c r="G1128" s="17">
        <v>6.9068865809194593E-2</v>
      </c>
      <c r="H1128" s="17">
        <v>0.11993682657268601</v>
      </c>
      <c r="I1128" s="17">
        <v>6.4085575132959496E-2</v>
      </c>
      <c r="J1128" s="17">
        <v>0.108481783116975</v>
      </c>
      <c r="K1128" s="17">
        <v>7.8375350330651503E-2</v>
      </c>
      <c r="L1128" s="17">
        <v>9.8354492603789798E-2</v>
      </c>
      <c r="M1128" s="17"/>
      <c r="N1128" s="17">
        <v>7.7217615037899395E-2</v>
      </c>
      <c r="O1128" s="17">
        <v>0.11025439438576</v>
      </c>
      <c r="P1128" s="17">
        <v>6.4204676104990505E-2</v>
      </c>
      <c r="Q1128" s="17">
        <v>0.11913060728790401</v>
      </c>
      <c r="R1128" s="17"/>
      <c r="S1128" s="17">
        <v>9.03178179875469E-2</v>
      </c>
      <c r="T1128" s="17">
        <v>8.0606536182731406E-2</v>
      </c>
      <c r="U1128" s="17">
        <v>0.114748404672569</v>
      </c>
      <c r="V1128" s="17">
        <v>6.7133274297438997E-2</v>
      </c>
      <c r="W1128" s="17">
        <v>5.72375277448623E-2</v>
      </c>
      <c r="X1128" s="17">
        <v>9.6977883561359196E-2</v>
      </c>
      <c r="Y1128" s="17">
        <v>0.10488389943818199</v>
      </c>
      <c r="Z1128" s="17">
        <v>0.116097150315067</v>
      </c>
      <c r="AA1128" s="17">
        <v>7.3982644181361898E-2</v>
      </c>
      <c r="AB1128" s="17">
        <v>8.0606969555626296E-2</v>
      </c>
      <c r="AC1128" s="17">
        <v>0.18322576806211499</v>
      </c>
      <c r="AD1128" s="17">
        <v>8.4013969774826905E-2</v>
      </c>
      <c r="AE1128" s="17"/>
      <c r="AF1128" s="17">
        <v>9.4145050578289494E-2</v>
      </c>
      <c r="AG1128" s="17">
        <v>9.1317060239343398E-2</v>
      </c>
      <c r="AH1128" s="17">
        <v>8.1615606961749507E-2</v>
      </c>
      <c r="AI1128" s="17"/>
      <c r="AJ1128" s="17">
        <v>0.102913067766964</v>
      </c>
      <c r="AK1128" s="17">
        <v>8.55969147617687E-2</v>
      </c>
      <c r="AL1128" s="17">
        <v>5.5656222375397697E-2</v>
      </c>
      <c r="AM1128" s="17">
        <v>0.21339784862396199</v>
      </c>
      <c r="AN1128" s="17">
        <v>0.10606281535006901</v>
      </c>
      <c r="AO1128" s="17"/>
      <c r="AP1128" s="17">
        <v>0.10466497152819899</v>
      </c>
      <c r="AQ1128" s="17">
        <v>8.2894727012705199E-2</v>
      </c>
      <c r="AR1128" s="17">
        <v>4.6569987627284003E-2</v>
      </c>
      <c r="AS1128" s="17"/>
      <c r="AT1128" s="17">
        <v>0.11681362429484</v>
      </c>
      <c r="AU1128" s="17">
        <v>8.78987114141426E-2</v>
      </c>
      <c r="AV1128" s="17">
        <v>6.5711793924914497E-2</v>
      </c>
      <c r="AW1128" s="17">
        <v>8.9591460191481204E-2</v>
      </c>
      <c r="AX1128" s="17">
        <v>0.122668810087218</v>
      </c>
      <c r="AY1128" s="17"/>
      <c r="AZ1128" s="17">
        <v>9.6670112336183694E-2</v>
      </c>
      <c r="BA1128" s="17">
        <v>0.106098085744399</v>
      </c>
      <c r="BB1128" s="17">
        <v>9.7698292746984397E-2</v>
      </c>
      <c r="BC1128" s="17">
        <v>8.5599442992193395E-2</v>
      </c>
      <c r="BD1128" s="17">
        <v>6.23186078276372E-2</v>
      </c>
      <c r="BE1128" s="17"/>
      <c r="BF1128" s="17">
        <v>6.4182126850549498E-2</v>
      </c>
      <c r="BG1128" s="17">
        <v>0.126501451231814</v>
      </c>
      <c r="BH1128" s="17">
        <v>5.16476958499206E-2</v>
      </c>
      <c r="BI1128" s="17">
        <v>0.11538416260793399</v>
      </c>
      <c r="BJ1128" s="17"/>
      <c r="BK1128" s="17">
        <v>0</v>
      </c>
      <c r="BL1128" s="17">
        <v>5.9207602589501002E-2</v>
      </c>
      <c r="BM1128" s="17">
        <v>0.100583657434223</v>
      </c>
      <c r="BN1128" s="17">
        <v>0.107872896111677</v>
      </c>
      <c r="BO1128" s="17">
        <v>8.4417758078449007E-2</v>
      </c>
      <c r="BP1128" s="17"/>
      <c r="BQ1128" s="17">
        <v>9.2734477944710098E-2</v>
      </c>
      <c r="BR1128" s="17">
        <v>8.9462565664063007E-2</v>
      </c>
      <c r="BS1128" s="17"/>
      <c r="BT1128" s="17">
        <v>7.3061817084138905E-2</v>
      </c>
      <c r="BU1128" s="17">
        <v>0.12577390354609799</v>
      </c>
      <c r="BV1128" s="17">
        <v>9.1874327883039605E-2</v>
      </c>
      <c r="BW1128" s="17">
        <v>0.10603154260766499</v>
      </c>
      <c r="BX1128" s="17">
        <v>7.8000620686875494E-2</v>
      </c>
      <c r="BY1128" s="17">
        <v>7.6911678487700905E-2</v>
      </c>
    </row>
    <row r="1129" spans="2:77" x14ac:dyDescent="0.35">
      <c r="B1129" t="s">
        <v>101</v>
      </c>
      <c r="C1129" s="17">
        <v>0.21881833370772799</v>
      </c>
      <c r="D1129" s="17">
        <v>0.20300000275840399</v>
      </c>
      <c r="E1129" s="17">
        <v>0.233408423060911</v>
      </c>
      <c r="F1129" s="17"/>
      <c r="G1129" s="17">
        <v>0.26389566011647198</v>
      </c>
      <c r="H1129" s="17">
        <v>0.25573063907677701</v>
      </c>
      <c r="I1129" s="17">
        <v>0.179337261537479</v>
      </c>
      <c r="J1129" s="17">
        <v>0.20110812182752499</v>
      </c>
      <c r="K1129" s="17">
        <v>0.206856286422611</v>
      </c>
      <c r="L1129" s="17">
        <v>0.21541185710282501</v>
      </c>
      <c r="M1129" s="17"/>
      <c r="N1129" s="17">
        <v>0.215930949519615</v>
      </c>
      <c r="O1129" s="17">
        <v>0.19573153280582001</v>
      </c>
      <c r="P1129" s="17">
        <v>0.246507078594984</v>
      </c>
      <c r="Q1129" s="17">
        <v>0.21254693616471099</v>
      </c>
      <c r="R1129" s="17"/>
      <c r="S1129" s="17">
        <v>0.224840278364459</v>
      </c>
      <c r="T1129" s="17">
        <v>0.20637945000007701</v>
      </c>
      <c r="U1129" s="17">
        <v>0.25438566037822302</v>
      </c>
      <c r="V1129" s="17">
        <v>0.25388560676963101</v>
      </c>
      <c r="W1129" s="17">
        <v>0.21618524934070499</v>
      </c>
      <c r="X1129" s="17">
        <v>0.224972911187378</v>
      </c>
      <c r="Y1129" s="17">
        <v>0.23981160004093199</v>
      </c>
      <c r="Z1129" s="17">
        <v>0.23035705491411501</v>
      </c>
      <c r="AA1129" s="17">
        <v>0.207463781155274</v>
      </c>
      <c r="AB1129" s="17">
        <v>0.14463454510506599</v>
      </c>
      <c r="AC1129" s="17">
        <v>0.19689715037486399</v>
      </c>
      <c r="AD1129" s="17">
        <v>0.27054815554536898</v>
      </c>
      <c r="AE1129" s="17"/>
      <c r="AF1129" s="17">
        <v>0.203691718325509</v>
      </c>
      <c r="AG1129" s="17">
        <v>0.20096411890959001</v>
      </c>
      <c r="AH1129" s="17">
        <v>0.27520843833143699</v>
      </c>
      <c r="AI1129" s="17"/>
      <c r="AJ1129" s="17">
        <v>0.207852821003953</v>
      </c>
      <c r="AK1129" s="17">
        <v>0.15388156667991101</v>
      </c>
      <c r="AL1129" s="17">
        <v>0.32531930434878598</v>
      </c>
      <c r="AM1129" s="17">
        <v>0</v>
      </c>
      <c r="AN1129" s="17">
        <v>0.29007274785500903</v>
      </c>
      <c r="AO1129" s="17"/>
      <c r="AP1129" s="17">
        <v>0.20070576805632001</v>
      </c>
      <c r="AQ1129" s="17">
        <v>0.15501836510463801</v>
      </c>
      <c r="AR1129" s="17">
        <v>0.33698665101504499</v>
      </c>
      <c r="AS1129" s="17"/>
      <c r="AT1129" s="17">
        <v>0.22969855394150299</v>
      </c>
      <c r="AU1129" s="17">
        <v>0.17068842464398101</v>
      </c>
      <c r="AV1129" s="17">
        <v>0.24428803188728401</v>
      </c>
      <c r="AW1129" s="17">
        <v>0.21280817085381901</v>
      </c>
      <c r="AX1129" s="17">
        <v>0.19084443338017901</v>
      </c>
      <c r="AY1129" s="17"/>
      <c r="AZ1129" s="17">
        <v>0.203598393254667</v>
      </c>
      <c r="BA1129" s="17">
        <v>0.28233078676935902</v>
      </c>
      <c r="BB1129" s="17">
        <v>0.29978434537048199</v>
      </c>
      <c r="BC1129" s="17">
        <v>0.21497259057016099</v>
      </c>
      <c r="BD1129" s="17">
        <v>0.17072482621974699</v>
      </c>
      <c r="BE1129" s="17"/>
      <c r="BF1129" s="17">
        <v>0.240693664631772</v>
      </c>
      <c r="BG1129" s="17">
        <v>0.18305473733032701</v>
      </c>
      <c r="BH1129" s="17">
        <v>0.224236418568206</v>
      </c>
      <c r="BI1129" s="17">
        <v>0.224674193595954</v>
      </c>
      <c r="BJ1129" s="17"/>
      <c r="BK1129" s="17">
        <v>0.18987165188052799</v>
      </c>
      <c r="BL1129" s="17">
        <v>0.236388108336128</v>
      </c>
      <c r="BM1129" s="17">
        <v>0.21264978534019</v>
      </c>
      <c r="BN1129" s="17">
        <v>0.23089834095622899</v>
      </c>
      <c r="BO1129" s="17">
        <v>0.169734987423866</v>
      </c>
      <c r="BP1129" s="17"/>
      <c r="BQ1129" s="17">
        <v>0.201458507280667</v>
      </c>
      <c r="BR1129" s="17">
        <v>0.240935528683238</v>
      </c>
      <c r="BS1129" s="17"/>
      <c r="BT1129" s="17">
        <v>0.220035704680941</v>
      </c>
      <c r="BU1129" s="17">
        <v>0.220639570799644</v>
      </c>
      <c r="BV1129" s="17">
        <v>0.27716128985441701</v>
      </c>
      <c r="BW1129" s="17">
        <v>7.9011327417157898E-2</v>
      </c>
      <c r="BX1129" s="17">
        <v>0.23003887385239699</v>
      </c>
      <c r="BY1129" s="17">
        <v>0.33195490832783098</v>
      </c>
    </row>
    <row r="1130" spans="2:77" x14ac:dyDescent="0.35">
      <c r="B1130" t="s">
        <v>102</v>
      </c>
      <c r="C1130" s="17">
        <v>0.108257517681472</v>
      </c>
      <c r="D1130" s="17">
        <v>0.10237114593771</v>
      </c>
      <c r="E1130" s="17">
        <v>0.114480024917078</v>
      </c>
      <c r="F1130" s="17"/>
      <c r="G1130" s="17">
        <v>0.103901156965357</v>
      </c>
      <c r="H1130" s="17">
        <v>0.11825439423561</v>
      </c>
      <c r="I1130" s="17">
        <v>0.13397743381133501</v>
      </c>
      <c r="J1130" s="17">
        <v>9.4708101685722898E-2</v>
      </c>
      <c r="K1130" s="17">
        <v>0.104483300076623</v>
      </c>
      <c r="L1130" s="17">
        <v>9.7715371640247406E-2</v>
      </c>
      <c r="M1130" s="17"/>
      <c r="N1130" s="17">
        <v>0.12599974309234299</v>
      </c>
      <c r="O1130" s="17">
        <v>0.106515633501296</v>
      </c>
      <c r="P1130" s="17">
        <v>8.4014444713293404E-2</v>
      </c>
      <c r="Q1130" s="17">
        <v>0.116390900880308</v>
      </c>
      <c r="R1130" s="17"/>
      <c r="S1130" s="17">
        <v>0.123304471602374</v>
      </c>
      <c r="T1130" s="17">
        <v>0.11932801804532001</v>
      </c>
      <c r="U1130" s="17">
        <v>7.7942201558285504E-2</v>
      </c>
      <c r="V1130" s="17">
        <v>7.2528954620086405E-2</v>
      </c>
      <c r="W1130" s="17">
        <v>7.0851187007929195E-2</v>
      </c>
      <c r="X1130" s="17">
        <v>7.1503484688225497E-2</v>
      </c>
      <c r="Y1130" s="17">
        <v>0.11972168371034</v>
      </c>
      <c r="Z1130" s="17">
        <v>4.8310878296762401E-2</v>
      </c>
      <c r="AA1130" s="17">
        <v>9.8149391166905395E-2</v>
      </c>
      <c r="AB1130" s="17">
        <v>0.193464713593231</v>
      </c>
      <c r="AC1130" s="17">
        <v>8.9979291373630796E-2</v>
      </c>
      <c r="AD1130" s="17">
        <v>0.21116937276981601</v>
      </c>
      <c r="AE1130" s="17"/>
      <c r="AF1130" s="17">
        <v>9.9641625589549407E-2</v>
      </c>
      <c r="AG1130" s="17">
        <v>0.119974138969244</v>
      </c>
      <c r="AH1130" s="17">
        <v>9.0014065642919097E-2</v>
      </c>
      <c r="AI1130" s="17"/>
      <c r="AJ1130" s="17">
        <v>0.10596118023739499</v>
      </c>
      <c r="AK1130" s="17">
        <v>0.107778126282585</v>
      </c>
      <c r="AL1130" s="17">
        <v>0.13413262393980399</v>
      </c>
      <c r="AM1130" s="17">
        <v>0.11425652979438</v>
      </c>
      <c r="AN1130" s="17">
        <v>5.3605463950350797E-2</v>
      </c>
      <c r="AO1130" s="17"/>
      <c r="AP1130" s="17">
        <v>8.2981446269975695E-2</v>
      </c>
      <c r="AQ1130" s="17">
        <v>0.114932470768888</v>
      </c>
      <c r="AR1130" s="17">
        <v>0.13532841050061101</v>
      </c>
      <c r="AS1130" s="17"/>
      <c r="AT1130" s="17">
        <v>9.5297381851609506E-2</v>
      </c>
      <c r="AU1130" s="17">
        <v>0.12455717280926699</v>
      </c>
      <c r="AV1130" s="17">
        <v>0.106754554617581</v>
      </c>
      <c r="AW1130" s="17">
        <v>0.16052344990648901</v>
      </c>
      <c r="AX1130" s="17">
        <v>7.5475114220032002E-2</v>
      </c>
      <c r="AY1130" s="17"/>
      <c r="AZ1130" s="17">
        <v>0.12737069461981801</v>
      </c>
      <c r="BA1130" s="17">
        <v>6.7040470177831504E-2</v>
      </c>
      <c r="BB1130" s="17">
        <v>0.13895252468948499</v>
      </c>
      <c r="BC1130" s="17">
        <v>8.9844852864366401E-2</v>
      </c>
      <c r="BD1130" s="17">
        <v>0.105995570883383</v>
      </c>
      <c r="BE1130" s="17"/>
      <c r="BF1130" s="17">
        <v>8.6272274819058706E-2</v>
      </c>
      <c r="BG1130" s="17">
        <v>0.10465361085196601</v>
      </c>
      <c r="BH1130" s="17">
        <v>0.122798131417823</v>
      </c>
      <c r="BI1130" s="17">
        <v>0.13098894439011399</v>
      </c>
      <c r="BJ1130" s="17"/>
      <c r="BK1130" s="17">
        <v>0.103553163726852</v>
      </c>
      <c r="BL1130" s="17">
        <v>8.9093664252397703E-2</v>
      </c>
      <c r="BM1130" s="17">
        <v>0.124834623015325</v>
      </c>
      <c r="BN1130" s="17">
        <v>0.10508980622780401</v>
      </c>
      <c r="BO1130" s="17">
        <v>9.2426024152401101E-2</v>
      </c>
      <c r="BP1130" s="17"/>
      <c r="BQ1130" s="17">
        <v>0.116034314637761</v>
      </c>
      <c r="BR1130" s="17">
        <v>9.8349530681148295E-2</v>
      </c>
      <c r="BS1130" s="17"/>
      <c r="BT1130" s="17">
        <v>9.3299104684988601E-2</v>
      </c>
      <c r="BU1130" s="17">
        <v>0.15238462269993999</v>
      </c>
      <c r="BV1130" s="17">
        <v>1.4100186194159601E-2</v>
      </c>
      <c r="BW1130" s="17">
        <v>0.110896859609905</v>
      </c>
      <c r="BX1130" s="17">
        <v>9.1355511848498702E-2</v>
      </c>
      <c r="BY1130" s="17">
        <v>0.21827078116211099</v>
      </c>
    </row>
    <row r="1131" spans="2:77" x14ac:dyDescent="0.35">
      <c r="B1131" t="s">
        <v>467</v>
      </c>
      <c r="C1131" s="17">
        <v>0.123708856032807</v>
      </c>
      <c r="D1131" s="17">
        <v>0.14262127759967799</v>
      </c>
      <c r="E1131" s="17">
        <v>0.103595753513544</v>
      </c>
      <c r="F1131" s="17"/>
      <c r="G1131" s="17">
        <v>0.13911317562549</v>
      </c>
      <c r="H1131" s="17">
        <v>0.13879427216347001</v>
      </c>
      <c r="I1131" s="17">
        <v>0.14867633789744</v>
      </c>
      <c r="J1131" s="17">
        <v>0.12535971450623101</v>
      </c>
      <c r="K1131" s="17">
        <v>7.7089635596114398E-2</v>
      </c>
      <c r="L1131" s="17">
        <v>0.112964055939478</v>
      </c>
      <c r="M1131" s="17"/>
      <c r="N1131" s="17">
        <v>0.13420907151599701</v>
      </c>
      <c r="O1131" s="17">
        <v>0.12746691918146499</v>
      </c>
      <c r="P1131" s="17">
        <v>0.154702770643566</v>
      </c>
      <c r="Q1131" s="17">
        <v>7.8146578941641703E-2</v>
      </c>
      <c r="R1131" s="17"/>
      <c r="S1131" s="17">
        <v>0.108686307548658</v>
      </c>
      <c r="T1131" s="17">
        <v>0.106541566601943</v>
      </c>
      <c r="U1131" s="17">
        <v>0.14125703559939101</v>
      </c>
      <c r="V1131" s="17">
        <v>0.100134216635184</v>
      </c>
      <c r="W1131" s="17">
        <v>0.155874372303102</v>
      </c>
      <c r="X1131" s="17">
        <v>0.17256406706066099</v>
      </c>
      <c r="Y1131" s="17">
        <v>7.7420963906803794E-2</v>
      </c>
      <c r="Z1131" s="17">
        <v>0.29512411907158198</v>
      </c>
      <c r="AA1131" s="17">
        <v>0.114789900178471</v>
      </c>
      <c r="AB1131" s="17">
        <v>0.13732458738657699</v>
      </c>
      <c r="AC1131" s="17">
        <v>8.8407015471998404E-2</v>
      </c>
      <c r="AD1131" s="17">
        <v>8.5303826902231997E-2</v>
      </c>
      <c r="AE1131" s="17"/>
      <c r="AF1131" s="17">
        <v>0.10470010516348199</v>
      </c>
      <c r="AG1131" s="17">
        <v>0.118767722406889</v>
      </c>
      <c r="AH1131" s="17">
        <v>0.14276981203962599</v>
      </c>
      <c r="AI1131" s="17"/>
      <c r="AJ1131" s="17">
        <v>9.3613667604923595E-2</v>
      </c>
      <c r="AK1131" s="17">
        <v>0.195618289823042</v>
      </c>
      <c r="AL1131" s="17">
        <v>0.101204574507626</v>
      </c>
      <c r="AM1131" s="17">
        <v>0</v>
      </c>
      <c r="AN1131" s="17">
        <v>7.7188607132444603E-2</v>
      </c>
      <c r="AO1131" s="17"/>
      <c r="AP1131" s="17">
        <v>8.5655142762457295E-2</v>
      </c>
      <c r="AQ1131" s="17">
        <v>0.19679508052438099</v>
      </c>
      <c r="AR1131" s="17">
        <v>0.157363869676302</v>
      </c>
      <c r="AS1131" s="17"/>
      <c r="AT1131" s="17">
        <v>0.124177697210249</v>
      </c>
      <c r="AU1131" s="17">
        <v>0.15235545669575801</v>
      </c>
      <c r="AV1131" s="17">
        <v>0.118516877997287</v>
      </c>
      <c r="AW1131" s="17">
        <v>0.12029289556968401</v>
      </c>
      <c r="AX1131" s="17">
        <v>5.6975192905619199E-2</v>
      </c>
      <c r="AY1131" s="17"/>
      <c r="AZ1131" s="17">
        <v>0.13258961438911099</v>
      </c>
      <c r="BA1131" s="17">
        <v>0.13149090976644001</v>
      </c>
      <c r="BB1131" s="17">
        <v>0.118676073140619</v>
      </c>
      <c r="BC1131" s="17">
        <v>0.115143384529588</v>
      </c>
      <c r="BD1131" s="17">
        <v>0.101189493064619</v>
      </c>
      <c r="BE1131" s="17"/>
      <c r="BF1131" s="17">
        <v>8.9407041459881806E-2</v>
      </c>
      <c r="BG1131" s="17">
        <v>0.1476669688691</v>
      </c>
      <c r="BH1131" s="17">
        <v>0.16100962671164401</v>
      </c>
      <c r="BI1131" s="17">
        <v>8.4174588494265706E-2</v>
      </c>
      <c r="BJ1131" s="17"/>
      <c r="BK1131" s="17">
        <v>5.8113957463094203E-2</v>
      </c>
      <c r="BL1131" s="17">
        <v>9.5518901261617203E-2</v>
      </c>
      <c r="BM1131" s="17">
        <v>0.150036767089262</v>
      </c>
      <c r="BN1131" s="17">
        <v>0.120081485086784</v>
      </c>
      <c r="BO1131" s="17">
        <v>0.114416129318791</v>
      </c>
      <c r="BP1131" s="17"/>
      <c r="BQ1131" s="17">
        <v>0.12057622008338199</v>
      </c>
      <c r="BR1131" s="17">
        <v>0.12769997428343199</v>
      </c>
      <c r="BS1131" s="17"/>
      <c r="BT1131" s="17">
        <v>9.1183918840355094E-2</v>
      </c>
      <c r="BU1131" s="17">
        <v>9.0721070365714807E-2</v>
      </c>
      <c r="BV1131" s="17">
        <v>0.141863878400006</v>
      </c>
      <c r="BW1131" s="17">
        <v>0.21133869655618701</v>
      </c>
      <c r="BX1131" s="17">
        <v>0.176422704122872</v>
      </c>
      <c r="BY1131" s="17">
        <v>0.19195602875896001</v>
      </c>
    </row>
    <row r="1132" spans="2:77" x14ac:dyDescent="0.35">
      <c r="B1132" t="s">
        <v>468</v>
      </c>
      <c r="C1132" s="17">
        <v>8.4600768938644003E-2</v>
      </c>
      <c r="D1132" s="17">
        <v>8.3483273466289407E-2</v>
      </c>
      <c r="E1132" s="17">
        <v>8.6022271589451596E-2</v>
      </c>
      <c r="F1132" s="17"/>
      <c r="G1132" s="17">
        <v>0.10642380430609</v>
      </c>
      <c r="H1132" s="17">
        <v>7.9056040530233296E-2</v>
      </c>
      <c r="I1132" s="17">
        <v>6.7722409188457594E-2</v>
      </c>
      <c r="J1132" s="17">
        <v>8.7186751645822999E-2</v>
      </c>
      <c r="K1132" s="17">
        <v>6.9465149232814202E-2</v>
      </c>
      <c r="L1132" s="17">
        <v>9.5713033906599604E-2</v>
      </c>
      <c r="M1132" s="17"/>
      <c r="N1132" s="17">
        <v>0.10280532763998</v>
      </c>
      <c r="O1132" s="17">
        <v>7.34318215507163E-2</v>
      </c>
      <c r="P1132" s="17">
        <v>8.5050823705904402E-2</v>
      </c>
      <c r="Q1132" s="17">
        <v>7.5503679950067598E-2</v>
      </c>
      <c r="R1132" s="17"/>
      <c r="S1132" s="17">
        <v>0.11289203286572599</v>
      </c>
      <c r="T1132" s="17">
        <v>0.11306781774218801</v>
      </c>
      <c r="U1132" s="17">
        <v>8.8576367167422801E-2</v>
      </c>
      <c r="V1132" s="17">
        <v>0.109603503592362</v>
      </c>
      <c r="W1132" s="17">
        <v>3.92935759150293E-2</v>
      </c>
      <c r="X1132" s="17">
        <v>8.5547010134201296E-2</v>
      </c>
      <c r="Y1132" s="17">
        <v>4.0813950225310598E-2</v>
      </c>
      <c r="Z1132" s="17">
        <v>7.4814905876521898E-2</v>
      </c>
      <c r="AA1132" s="17">
        <v>6.2665132956332803E-2</v>
      </c>
      <c r="AB1132" s="17">
        <v>0.12150063906096301</v>
      </c>
      <c r="AC1132" s="17">
        <v>2.1469264003632998E-2</v>
      </c>
      <c r="AD1132" s="17">
        <v>4.0601689565805198E-2</v>
      </c>
      <c r="AE1132" s="17"/>
      <c r="AF1132" s="17">
        <v>4.4185540492341698E-2</v>
      </c>
      <c r="AG1132" s="17">
        <v>0.13549420213892299</v>
      </c>
      <c r="AH1132" s="17">
        <v>4.9348098875080702E-2</v>
      </c>
      <c r="AI1132" s="17"/>
      <c r="AJ1132" s="17">
        <v>5.8218819793951701E-2</v>
      </c>
      <c r="AK1132" s="17">
        <v>0.135779163559064</v>
      </c>
      <c r="AL1132" s="17">
        <v>0.12856118090354801</v>
      </c>
      <c r="AM1132" s="17">
        <v>0</v>
      </c>
      <c r="AN1132" s="17">
        <v>6.0234794056272099E-2</v>
      </c>
      <c r="AO1132" s="17"/>
      <c r="AP1132" s="17">
        <v>5.7484899480101798E-2</v>
      </c>
      <c r="AQ1132" s="17">
        <v>0.15416807217947201</v>
      </c>
      <c r="AR1132" s="17">
        <v>6.6026787068517695E-2</v>
      </c>
      <c r="AS1132" s="17"/>
      <c r="AT1132" s="17">
        <v>6.0716398490341002E-2</v>
      </c>
      <c r="AU1132" s="17">
        <v>0.104606127767224</v>
      </c>
      <c r="AV1132" s="17">
        <v>9.6064916988764001E-2</v>
      </c>
      <c r="AW1132" s="17">
        <v>0.115664084037371</v>
      </c>
      <c r="AX1132" s="17">
        <v>0.170053444847</v>
      </c>
      <c r="AY1132" s="17"/>
      <c r="AZ1132" s="17">
        <v>6.7389227753736403E-2</v>
      </c>
      <c r="BA1132" s="17">
        <v>8.7561729146706901E-2</v>
      </c>
      <c r="BB1132" s="17">
        <v>0.131903012829232</v>
      </c>
      <c r="BC1132" s="17">
        <v>9.5816723010587801E-2</v>
      </c>
      <c r="BD1132" s="17">
        <v>0.10783119243917499</v>
      </c>
      <c r="BE1132" s="17"/>
      <c r="BF1132" s="17">
        <v>8.81867146842608E-2</v>
      </c>
      <c r="BG1132" s="17">
        <v>7.3078307527107603E-2</v>
      </c>
      <c r="BH1132" s="17">
        <v>8.5194816342679697E-2</v>
      </c>
      <c r="BI1132" s="17">
        <v>9.8045274572023194E-2</v>
      </c>
      <c r="BJ1132" s="17"/>
      <c r="BK1132" s="17">
        <v>8.1747894471658297E-2</v>
      </c>
      <c r="BL1132" s="17">
        <v>0.11606480135097701</v>
      </c>
      <c r="BM1132" s="17">
        <v>5.6669962803460802E-2</v>
      </c>
      <c r="BN1132" s="17">
        <v>9.8303247888320094E-2</v>
      </c>
      <c r="BO1132" s="17">
        <v>8.08852547874538E-2</v>
      </c>
      <c r="BP1132" s="17"/>
      <c r="BQ1132" s="17">
        <v>8.15207374904659E-2</v>
      </c>
      <c r="BR1132" s="17">
        <v>8.8524866702885993E-2</v>
      </c>
      <c r="BS1132" s="17"/>
      <c r="BT1132" s="17">
        <v>0.100674263937706</v>
      </c>
      <c r="BU1132" s="17">
        <v>7.8755255000660607E-2</v>
      </c>
      <c r="BV1132" s="17">
        <v>6.8494760048671999E-2</v>
      </c>
      <c r="BW1132" s="17">
        <v>0.11132689359893699</v>
      </c>
      <c r="BX1132" s="17">
        <v>7.0265531890330996E-2</v>
      </c>
      <c r="BY1132" s="17">
        <v>0</v>
      </c>
    </row>
    <row r="1133" spans="2:77" x14ac:dyDescent="0.35">
      <c r="B1133" t="s">
        <v>469</v>
      </c>
      <c r="C1133" s="17">
        <v>3.5219016817370601E-2</v>
      </c>
      <c r="D1133" s="17">
        <v>3.9567514799289397E-2</v>
      </c>
      <c r="E1133" s="17">
        <v>3.1054196607557899E-2</v>
      </c>
      <c r="F1133" s="17"/>
      <c r="G1133" s="17">
        <v>2.67714940346825E-2</v>
      </c>
      <c r="H1133" s="17">
        <v>5.7171066686997202E-2</v>
      </c>
      <c r="I1133" s="17">
        <v>3.1331855597178701E-2</v>
      </c>
      <c r="J1133" s="17">
        <v>1.9698111092453102E-2</v>
      </c>
      <c r="K1133" s="17">
        <v>4.8676388896897599E-2</v>
      </c>
      <c r="L1133" s="17">
        <v>3.1025948897350698E-2</v>
      </c>
      <c r="M1133" s="17"/>
      <c r="N1133" s="17">
        <v>4.9759573269284298E-2</v>
      </c>
      <c r="O1133" s="17">
        <v>2.1548005567793401E-2</v>
      </c>
      <c r="P1133" s="17">
        <v>3.0616511283147001E-2</v>
      </c>
      <c r="Q1133" s="17">
        <v>3.7108616633752201E-2</v>
      </c>
      <c r="R1133" s="17"/>
      <c r="S1133" s="17">
        <v>2.2499589962623599E-2</v>
      </c>
      <c r="T1133" s="17">
        <v>1.63856571434405E-2</v>
      </c>
      <c r="U1133" s="17">
        <v>2.0966479706645901E-2</v>
      </c>
      <c r="V1133" s="17">
        <v>3.2266841554777603E-2</v>
      </c>
      <c r="W1133" s="17">
        <v>4.7882138928028298E-2</v>
      </c>
      <c r="X1133" s="17">
        <v>1.3620761260968801E-2</v>
      </c>
      <c r="Y1133" s="17">
        <v>7.8153974791910996E-2</v>
      </c>
      <c r="Z1133" s="17">
        <v>0</v>
      </c>
      <c r="AA1133" s="17">
        <v>5.7916263534624098E-2</v>
      </c>
      <c r="AB1133" s="17">
        <v>5.7701950279499203E-2</v>
      </c>
      <c r="AC1133" s="17">
        <v>3.9709331801770997E-2</v>
      </c>
      <c r="AD1133" s="17">
        <v>0</v>
      </c>
      <c r="AE1133" s="17"/>
      <c r="AF1133" s="17">
        <v>1.5368068847221099E-2</v>
      </c>
      <c r="AG1133" s="17">
        <v>6.0158450511019701E-2</v>
      </c>
      <c r="AH1133" s="17">
        <v>1.8528167341817801E-2</v>
      </c>
      <c r="AI1133" s="17"/>
      <c r="AJ1133" s="17">
        <v>1.43679864912844E-2</v>
      </c>
      <c r="AK1133" s="17">
        <v>6.3259995610453604E-2</v>
      </c>
      <c r="AL1133" s="17">
        <v>4.9932510507536602E-2</v>
      </c>
      <c r="AM1133" s="17">
        <v>6.7537020421999605E-2</v>
      </c>
      <c r="AN1133" s="17">
        <v>4.0650290344897498E-2</v>
      </c>
      <c r="AO1133" s="17"/>
      <c r="AP1133" s="17">
        <v>1.04821224007391E-2</v>
      </c>
      <c r="AQ1133" s="17">
        <v>7.2019093870895404E-2</v>
      </c>
      <c r="AR1133" s="17">
        <v>2.0673012703381399E-2</v>
      </c>
      <c r="AS1133" s="17"/>
      <c r="AT1133" s="17">
        <v>2.7422382095933499E-2</v>
      </c>
      <c r="AU1133" s="17">
        <v>6.0407748144592099E-2</v>
      </c>
      <c r="AV1133" s="17">
        <v>2.6556211085021202E-2</v>
      </c>
      <c r="AW1133" s="17">
        <v>3.8856242467487E-2</v>
      </c>
      <c r="AX1133" s="17">
        <v>0</v>
      </c>
      <c r="AY1133" s="17"/>
      <c r="AZ1133" s="17">
        <v>4.5853865007177599E-2</v>
      </c>
      <c r="BA1133" s="17">
        <v>1.42684562602471E-2</v>
      </c>
      <c r="BB1133" s="17">
        <v>0</v>
      </c>
      <c r="BC1133" s="17">
        <v>3.7288148593750001E-2</v>
      </c>
      <c r="BD1133" s="17">
        <v>3.2878556419575003E-2</v>
      </c>
      <c r="BE1133" s="17"/>
      <c r="BF1133" s="17">
        <v>4.1536189480722699E-2</v>
      </c>
      <c r="BG1133" s="17">
        <v>2.9310025518392801E-2</v>
      </c>
      <c r="BH1133" s="17">
        <v>4.8011528398867E-2</v>
      </c>
      <c r="BI1133" s="17">
        <v>3.6442583861071798E-2</v>
      </c>
      <c r="BJ1133" s="17"/>
      <c r="BK1133" s="17">
        <v>6.0138842182933298E-2</v>
      </c>
      <c r="BL1133" s="17">
        <v>3.3253872801001297E-2</v>
      </c>
      <c r="BM1133" s="17">
        <v>5.7789672164644899E-3</v>
      </c>
      <c r="BN1133" s="17">
        <v>6.3151585394213894E-2</v>
      </c>
      <c r="BO1133" s="17">
        <v>2.9044382142102702E-2</v>
      </c>
      <c r="BP1133" s="17"/>
      <c r="BQ1133" s="17">
        <v>3.5853401143507303E-2</v>
      </c>
      <c r="BR1133" s="17">
        <v>3.4410782824391001E-2</v>
      </c>
      <c r="BS1133" s="17"/>
      <c r="BT1133" s="17">
        <v>3.6148029466153302E-2</v>
      </c>
      <c r="BU1133" s="17">
        <v>2.9671086864301199E-2</v>
      </c>
      <c r="BV1133" s="17">
        <v>3.3341311291432398E-2</v>
      </c>
      <c r="BW1133" s="17">
        <v>4.5401654735075903E-2</v>
      </c>
      <c r="BX1133" s="17">
        <v>3.64500659997423E-2</v>
      </c>
      <c r="BY1133" s="17">
        <v>4.7538691770645201E-2</v>
      </c>
    </row>
    <row r="1134" spans="2:77" x14ac:dyDescent="0.35">
      <c r="B1134" t="s">
        <v>470</v>
      </c>
      <c r="C1134" s="17">
        <v>5.5575677952103997E-2</v>
      </c>
      <c r="D1134" s="17">
        <v>6.3164867666659297E-2</v>
      </c>
      <c r="E1134" s="17">
        <v>4.82849618615405E-2</v>
      </c>
      <c r="F1134" s="17"/>
      <c r="G1134" s="17">
        <v>6.2922030238607499E-2</v>
      </c>
      <c r="H1134" s="17">
        <v>5.7834296136959097E-2</v>
      </c>
      <c r="I1134" s="17">
        <v>7.2267733536993395E-2</v>
      </c>
      <c r="J1134" s="17">
        <v>5.6855108333977798E-2</v>
      </c>
      <c r="K1134" s="17">
        <v>5.6438703137121599E-2</v>
      </c>
      <c r="L1134" s="17">
        <v>3.5002037573520099E-2</v>
      </c>
      <c r="M1134" s="17"/>
      <c r="N1134" s="17">
        <v>5.6377012773132298E-2</v>
      </c>
      <c r="O1134" s="17">
        <v>5.6109711915420898E-2</v>
      </c>
      <c r="P1134" s="17">
        <v>3.7157769014321197E-2</v>
      </c>
      <c r="Q1134" s="17">
        <v>7.43539887385673E-2</v>
      </c>
      <c r="R1134" s="17"/>
      <c r="S1134" s="17">
        <v>6.3785892926027293E-2</v>
      </c>
      <c r="T1134" s="17">
        <v>4.8590570012958703E-2</v>
      </c>
      <c r="U1134" s="17">
        <v>2.6422801256583701E-2</v>
      </c>
      <c r="V1134" s="17">
        <v>1.3569251450204199E-2</v>
      </c>
      <c r="W1134" s="17">
        <v>8.4157174133379198E-2</v>
      </c>
      <c r="X1134" s="17">
        <v>8.2271356933868695E-2</v>
      </c>
      <c r="Y1134" s="17">
        <v>5.2898914685874203E-2</v>
      </c>
      <c r="Z1134" s="17">
        <v>5.14014606894167E-2</v>
      </c>
      <c r="AA1134" s="17">
        <v>9.3806673598461204E-2</v>
      </c>
      <c r="AB1134" s="17">
        <v>2.6438107655599501E-2</v>
      </c>
      <c r="AC1134" s="17">
        <v>8.3068137335601699E-2</v>
      </c>
      <c r="AD1134" s="17">
        <v>4.16089140286399E-2</v>
      </c>
      <c r="AE1134" s="17"/>
      <c r="AF1134" s="17">
        <v>5.60060055012487E-2</v>
      </c>
      <c r="AG1134" s="17">
        <v>5.6129571161808701E-2</v>
      </c>
      <c r="AH1134" s="17">
        <v>6.0552194163792497E-2</v>
      </c>
      <c r="AI1134" s="17"/>
      <c r="AJ1134" s="17">
        <v>1.8813413070847201E-2</v>
      </c>
      <c r="AK1134" s="17">
        <v>0.11982508211911</v>
      </c>
      <c r="AL1134" s="17">
        <v>3.8182811157097103E-2</v>
      </c>
      <c r="AM1134" s="17">
        <v>6.2669339800518295E-2</v>
      </c>
      <c r="AN1134" s="17">
        <v>3.8603673942601599E-2</v>
      </c>
      <c r="AO1134" s="17"/>
      <c r="AP1134" s="17">
        <v>2.5646614448326499E-2</v>
      </c>
      <c r="AQ1134" s="17">
        <v>0.118515524488853</v>
      </c>
      <c r="AR1134" s="17">
        <v>2.4040975980181001E-2</v>
      </c>
      <c r="AS1134" s="17"/>
      <c r="AT1134" s="17">
        <v>6.3792815493264002E-2</v>
      </c>
      <c r="AU1134" s="17">
        <v>4.6271187892428303E-2</v>
      </c>
      <c r="AV1134" s="17">
        <v>6.57223135191147E-2</v>
      </c>
      <c r="AW1134" s="17">
        <v>2.6684792925451398E-2</v>
      </c>
      <c r="AX1134" s="17">
        <v>0.25788152036274498</v>
      </c>
      <c r="AY1134" s="17"/>
      <c r="AZ1134" s="17">
        <v>6.9295505846122499E-2</v>
      </c>
      <c r="BA1134" s="17">
        <v>6.4412421172503606E-2</v>
      </c>
      <c r="BB1134" s="17">
        <v>2.5731180081551501E-2</v>
      </c>
      <c r="BC1134" s="17">
        <v>2.3217632995654498E-2</v>
      </c>
      <c r="BD1134" s="17">
        <v>5.9669088231529603E-2</v>
      </c>
      <c r="BE1134" s="17"/>
      <c r="BF1134" s="17">
        <v>5.7242684305651603E-2</v>
      </c>
      <c r="BG1134" s="17">
        <v>5.7244305628716401E-2</v>
      </c>
      <c r="BH1134" s="17">
        <v>5.0321609224244702E-2</v>
      </c>
      <c r="BI1134" s="17">
        <v>6.7096473193012998E-2</v>
      </c>
      <c r="BJ1134" s="17"/>
      <c r="BK1134" s="17">
        <v>8.4929320202878703E-2</v>
      </c>
      <c r="BL1134" s="17">
        <v>6.4356374158047194E-2</v>
      </c>
      <c r="BM1134" s="17">
        <v>3.9782298984062298E-2</v>
      </c>
      <c r="BN1134" s="17">
        <v>5.6740422932890701E-2</v>
      </c>
      <c r="BO1134" s="17">
        <v>8.6400091272589297E-2</v>
      </c>
      <c r="BP1134" s="17"/>
      <c r="BQ1134" s="17">
        <v>6.6940649059173796E-2</v>
      </c>
      <c r="BR1134" s="17">
        <v>4.1096196666837198E-2</v>
      </c>
      <c r="BS1134" s="17"/>
      <c r="BT1134" s="17">
        <v>4.9361861929315402E-2</v>
      </c>
      <c r="BU1134" s="17">
        <v>4.9825238991122497E-2</v>
      </c>
      <c r="BV1134" s="17">
        <v>4.6573147568288002E-2</v>
      </c>
      <c r="BW1134" s="17">
        <v>0.100787403970067</v>
      </c>
      <c r="BX1134" s="17">
        <v>6.66265215601511E-2</v>
      </c>
      <c r="BY1134" s="17">
        <v>0</v>
      </c>
    </row>
    <row r="1135" spans="2:77" x14ac:dyDescent="0.35">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row>
    <row r="1136" spans="2:77" x14ac:dyDescent="0.35">
      <c r="B1136" s="6" t="s">
        <v>482</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c r="BS1136" s="17"/>
      <c r="BT1136" s="17"/>
      <c r="BU1136" s="17"/>
      <c r="BV1136" s="17"/>
      <c r="BW1136" s="17"/>
      <c r="BX1136" s="17"/>
      <c r="BY1136" s="17"/>
    </row>
    <row r="1137" spans="2:77" x14ac:dyDescent="0.35">
      <c r="B1137" s="24" t="s">
        <v>472</v>
      </c>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17"/>
      <c r="AH1137" s="17"/>
      <c r="AI1137" s="17"/>
      <c r="AJ1137" s="17"/>
      <c r="AK1137" s="17"/>
      <c r="AL1137" s="17"/>
      <c r="AM1137" s="17"/>
      <c r="AN1137" s="17"/>
      <c r="AO1137" s="17"/>
      <c r="AP1137" s="17"/>
      <c r="AQ1137" s="17"/>
      <c r="AR1137" s="17"/>
      <c r="AS1137" s="17"/>
      <c r="AT1137" s="17"/>
      <c r="AU1137" s="17"/>
      <c r="AV1137" s="17"/>
      <c r="AW1137" s="17"/>
      <c r="AX1137" s="17"/>
      <c r="AY1137" s="17"/>
      <c r="AZ1137" s="17"/>
      <c r="BA1137" s="17"/>
      <c r="BB1137" s="17"/>
      <c r="BC1137" s="17"/>
      <c r="BD1137" s="17"/>
      <c r="BE1137" s="17"/>
      <c r="BF1137" s="17"/>
      <c r="BG1137" s="17"/>
      <c r="BH1137" s="17"/>
      <c r="BI1137" s="17"/>
      <c r="BJ1137" s="17"/>
      <c r="BK1137" s="17"/>
      <c r="BL1137" s="17"/>
      <c r="BM1137" s="17"/>
      <c r="BN1137" s="17"/>
      <c r="BO1137" s="17"/>
      <c r="BP1137" s="17"/>
      <c r="BQ1137" s="17"/>
      <c r="BR1137" s="17"/>
      <c r="BS1137" s="17"/>
      <c r="BT1137" s="17"/>
      <c r="BU1137" s="17"/>
      <c r="BV1137" s="17"/>
      <c r="BW1137" s="17"/>
      <c r="BX1137" s="17"/>
      <c r="BY1137" s="17"/>
    </row>
    <row r="1138" spans="2:77" x14ac:dyDescent="0.35">
      <c r="B1138" t="s">
        <v>466</v>
      </c>
      <c r="C1138" s="17">
        <v>7.3531827653589496E-2</v>
      </c>
      <c r="D1138" s="17">
        <v>6.4546504633190394E-2</v>
      </c>
      <c r="E1138" s="17">
        <v>8.2686285874283297E-2</v>
      </c>
      <c r="F1138" s="17"/>
      <c r="G1138" s="17">
        <v>2.9435713941187502E-2</v>
      </c>
      <c r="H1138" s="17">
        <v>4.7947154703511297E-2</v>
      </c>
      <c r="I1138" s="17">
        <v>8.7675297473659097E-2</v>
      </c>
      <c r="J1138" s="17">
        <v>6.7592224714121504E-2</v>
      </c>
      <c r="K1138" s="17">
        <v>9.1488419173397201E-2</v>
      </c>
      <c r="L1138" s="17">
        <v>0.102793622540735</v>
      </c>
      <c r="M1138" s="17"/>
      <c r="N1138" s="17">
        <v>6.8478509857891806E-2</v>
      </c>
      <c r="O1138" s="17">
        <v>6.1288519345680803E-2</v>
      </c>
      <c r="P1138" s="17">
        <v>8.8547422841569398E-2</v>
      </c>
      <c r="Q1138" s="17">
        <v>6.9170963996554896E-2</v>
      </c>
      <c r="R1138" s="17"/>
      <c r="S1138" s="17">
        <v>5.40911376141699E-2</v>
      </c>
      <c r="T1138" s="17">
        <v>9.0156069618085394E-2</v>
      </c>
      <c r="U1138" s="17">
        <v>7.6200948167202104E-2</v>
      </c>
      <c r="V1138" s="17">
        <v>8.1074481237776497E-2</v>
      </c>
      <c r="W1138" s="17">
        <v>8.1824292328106493E-2</v>
      </c>
      <c r="X1138" s="17">
        <v>0.11758763088991001</v>
      </c>
      <c r="Y1138" s="17">
        <v>8.7297185313980993E-2</v>
      </c>
      <c r="Z1138" s="17">
        <v>2.2761029331446601E-2</v>
      </c>
      <c r="AA1138" s="17">
        <v>7.66642843045727E-2</v>
      </c>
      <c r="AB1138" s="17">
        <v>6.8537994169439106E-2</v>
      </c>
      <c r="AC1138" s="17">
        <v>4.1578346091693197E-2</v>
      </c>
      <c r="AD1138" s="17">
        <v>0</v>
      </c>
      <c r="AE1138" s="17"/>
      <c r="AF1138" s="17">
        <v>0.13781657691452701</v>
      </c>
      <c r="AG1138" s="17">
        <v>3.2224073260585198E-2</v>
      </c>
      <c r="AH1138" s="17">
        <v>6.1647204473839097E-2</v>
      </c>
      <c r="AI1138" s="17"/>
      <c r="AJ1138" s="17">
        <v>0.112050650706182</v>
      </c>
      <c r="AK1138" s="17">
        <v>3.2216018588326602E-2</v>
      </c>
      <c r="AL1138" s="17">
        <v>4.4818058696279799E-2</v>
      </c>
      <c r="AM1138" s="17">
        <v>0.44762959770651201</v>
      </c>
      <c r="AN1138" s="17">
        <v>4.3111924724443799E-2</v>
      </c>
      <c r="AO1138" s="17"/>
      <c r="AP1138" s="17">
        <v>0.10675360590622</v>
      </c>
      <c r="AQ1138" s="17">
        <v>1.8623476012565698E-2</v>
      </c>
      <c r="AR1138" s="17">
        <v>4.0618663911040603E-2</v>
      </c>
      <c r="AS1138" s="17"/>
      <c r="AT1138" s="17">
        <v>0.106108068793555</v>
      </c>
      <c r="AU1138" s="17">
        <v>4.0328858489212902E-2</v>
      </c>
      <c r="AV1138" s="17">
        <v>7.6527882384182705E-2</v>
      </c>
      <c r="AW1138" s="17">
        <v>2.8331408292941101E-2</v>
      </c>
      <c r="AX1138" s="17">
        <v>6.8596307334188297E-2</v>
      </c>
      <c r="AY1138" s="17"/>
      <c r="AZ1138" s="17">
        <v>5.3470392375077301E-2</v>
      </c>
      <c r="BA1138" s="17">
        <v>6.9206952663840901E-2</v>
      </c>
      <c r="BB1138" s="17">
        <v>0</v>
      </c>
      <c r="BC1138" s="17">
        <v>0.10966619010199601</v>
      </c>
      <c r="BD1138" s="17">
        <v>0.112572325332755</v>
      </c>
      <c r="BE1138" s="17"/>
      <c r="BF1138" s="17">
        <v>0.107409603805849</v>
      </c>
      <c r="BG1138" s="17">
        <v>6.6425377471234198E-2</v>
      </c>
      <c r="BH1138" s="17">
        <v>6.19485490293172E-2</v>
      </c>
      <c r="BI1138" s="17">
        <v>4.7585581417600498E-2</v>
      </c>
      <c r="BJ1138" s="17"/>
      <c r="BK1138" s="17">
        <v>0.13473662522688201</v>
      </c>
      <c r="BL1138" s="17">
        <v>9.2573805408253496E-2</v>
      </c>
      <c r="BM1138" s="17">
        <v>6.3568322243503006E-2</v>
      </c>
      <c r="BN1138" s="17">
        <v>6.4119690546548203E-2</v>
      </c>
      <c r="BO1138" s="17">
        <v>9.1380831106998905E-2</v>
      </c>
      <c r="BP1138" s="17"/>
      <c r="BQ1138" s="17">
        <v>8.0529996334034598E-2</v>
      </c>
      <c r="BR1138" s="17">
        <v>6.4615847886900002E-2</v>
      </c>
      <c r="BS1138" s="17"/>
      <c r="BT1138" s="17">
        <v>0.111920138419144</v>
      </c>
      <c r="BU1138" s="17">
        <v>4.0126838143570397E-2</v>
      </c>
      <c r="BV1138" s="17">
        <v>0.13723041003165801</v>
      </c>
      <c r="BW1138" s="17">
        <v>8.1322899996165404E-2</v>
      </c>
      <c r="BX1138" s="17">
        <v>3.2529486852071E-2</v>
      </c>
      <c r="BY1138" s="17">
        <v>0</v>
      </c>
    </row>
    <row r="1139" spans="2:77" x14ac:dyDescent="0.35">
      <c r="B1139" t="s">
        <v>333</v>
      </c>
      <c r="C1139" s="17">
        <v>2.15563127329024E-2</v>
      </c>
      <c r="D1139" s="17">
        <v>1.06727112835527E-2</v>
      </c>
      <c r="E1139" s="17">
        <v>3.2391606707785202E-2</v>
      </c>
      <c r="F1139" s="17"/>
      <c r="G1139" s="17">
        <v>2.6066681729327301E-2</v>
      </c>
      <c r="H1139" s="17">
        <v>1.1974736698475799E-2</v>
      </c>
      <c r="I1139" s="17">
        <v>8.3800084719911194E-3</v>
      </c>
      <c r="J1139" s="17">
        <v>4.5407553487833999E-2</v>
      </c>
      <c r="K1139" s="17">
        <v>2.2247218921655799E-2</v>
      </c>
      <c r="L1139" s="17">
        <v>1.56099496494293E-2</v>
      </c>
      <c r="M1139" s="17"/>
      <c r="N1139" s="17">
        <v>1.0204948408024699E-2</v>
      </c>
      <c r="O1139" s="17">
        <v>1.6492977215451999E-2</v>
      </c>
      <c r="P1139" s="17">
        <v>3.6928419619454603E-2</v>
      </c>
      <c r="Q1139" s="17">
        <v>2.4610250111347001E-2</v>
      </c>
      <c r="R1139" s="17"/>
      <c r="S1139" s="17">
        <v>4.2878932069836603E-2</v>
      </c>
      <c r="T1139" s="17">
        <v>2.2754899024507599E-2</v>
      </c>
      <c r="U1139" s="17">
        <v>1.13119901528456E-2</v>
      </c>
      <c r="V1139" s="17">
        <v>0</v>
      </c>
      <c r="W1139" s="17">
        <v>4.93161897723551E-2</v>
      </c>
      <c r="X1139" s="17">
        <v>3.0331251691728799E-2</v>
      </c>
      <c r="Y1139" s="17">
        <v>0</v>
      </c>
      <c r="Z1139" s="17">
        <v>3.2303839216341702E-2</v>
      </c>
      <c r="AA1139" s="17">
        <v>1.9649633019508901E-2</v>
      </c>
      <c r="AB1139" s="17">
        <v>1.18384078175579E-2</v>
      </c>
      <c r="AC1139" s="17">
        <v>0</v>
      </c>
      <c r="AD1139" s="17">
        <v>5.5742444904124701E-2</v>
      </c>
      <c r="AE1139" s="17"/>
      <c r="AF1139" s="17">
        <v>2.84847126805895E-2</v>
      </c>
      <c r="AG1139" s="17">
        <v>1.4743684586067901E-2</v>
      </c>
      <c r="AH1139" s="17">
        <v>3.1425530215391899E-2</v>
      </c>
      <c r="AI1139" s="17"/>
      <c r="AJ1139" s="17">
        <v>3.2144712982041697E-2</v>
      </c>
      <c r="AK1139" s="17">
        <v>1.07190751867374E-2</v>
      </c>
      <c r="AL1139" s="17">
        <v>1.3875962449654999E-2</v>
      </c>
      <c r="AM1139" s="17">
        <v>0</v>
      </c>
      <c r="AN1139" s="17">
        <v>3.45131734353082E-2</v>
      </c>
      <c r="AO1139" s="17"/>
      <c r="AP1139" s="17">
        <v>3.6957222869547501E-2</v>
      </c>
      <c r="AQ1139" s="17">
        <v>0</v>
      </c>
      <c r="AR1139" s="17">
        <v>1.2933125634879699E-2</v>
      </c>
      <c r="AS1139" s="17"/>
      <c r="AT1139" s="17">
        <v>1.51078269690504E-2</v>
      </c>
      <c r="AU1139" s="17">
        <v>1.84188060932419E-2</v>
      </c>
      <c r="AV1139" s="17">
        <v>1.8004302257863401E-2</v>
      </c>
      <c r="AW1139" s="17">
        <v>3.2375854775427898E-2</v>
      </c>
      <c r="AX1139" s="17">
        <v>6.6458547845894403E-2</v>
      </c>
      <c r="AY1139" s="17"/>
      <c r="AZ1139" s="17">
        <v>2.76542498559493E-2</v>
      </c>
      <c r="BA1139" s="17">
        <v>1.35810021695651E-2</v>
      </c>
      <c r="BB1139" s="17">
        <v>0</v>
      </c>
      <c r="BC1139" s="17">
        <v>1.5679383863188401E-2</v>
      </c>
      <c r="BD1139" s="17">
        <v>2.7586200867895198E-2</v>
      </c>
      <c r="BE1139" s="17"/>
      <c r="BF1139" s="17">
        <v>2.7193664699065399E-2</v>
      </c>
      <c r="BG1139" s="17">
        <v>2.9385137985759601E-2</v>
      </c>
      <c r="BH1139" s="17">
        <v>1.74219856273879E-2</v>
      </c>
      <c r="BI1139" s="17">
        <v>1.2055031313561599E-2</v>
      </c>
      <c r="BJ1139" s="17"/>
      <c r="BK1139" s="17">
        <v>5.7370834128798599E-2</v>
      </c>
      <c r="BL1139" s="17">
        <v>1.31840018696093E-2</v>
      </c>
      <c r="BM1139" s="17">
        <v>3.3384554370655399E-2</v>
      </c>
      <c r="BN1139" s="17">
        <v>1.51766863220894E-2</v>
      </c>
      <c r="BO1139" s="17">
        <v>0</v>
      </c>
      <c r="BP1139" s="17"/>
      <c r="BQ1139" s="17">
        <v>1.7545276292901101E-2</v>
      </c>
      <c r="BR1139" s="17">
        <v>2.66665524792572E-2</v>
      </c>
      <c r="BS1139" s="17"/>
      <c r="BT1139" s="17">
        <v>2.0646939325241899E-2</v>
      </c>
      <c r="BU1139" s="17">
        <v>1.5459297957023801E-2</v>
      </c>
      <c r="BV1139" s="17">
        <v>3.5439197882886297E-2</v>
      </c>
      <c r="BW1139" s="17">
        <v>2.4774594508820101E-2</v>
      </c>
      <c r="BX1139" s="17">
        <v>2.8798381064103901E-2</v>
      </c>
      <c r="BY1139" s="17">
        <v>0</v>
      </c>
    </row>
    <row r="1140" spans="2:77" x14ac:dyDescent="0.35">
      <c r="B1140" t="s">
        <v>98</v>
      </c>
      <c r="C1140" s="17">
        <v>3.6515436717163403E-2</v>
      </c>
      <c r="D1140" s="17">
        <v>3.8411946907302597E-2</v>
      </c>
      <c r="E1140" s="17">
        <v>3.4778370228448797E-2</v>
      </c>
      <c r="F1140" s="17"/>
      <c r="G1140" s="17">
        <v>2.2628314063914801E-2</v>
      </c>
      <c r="H1140" s="17">
        <v>1.1815279830160201E-2</v>
      </c>
      <c r="I1140" s="17">
        <v>3.2897091809762198E-2</v>
      </c>
      <c r="J1140" s="17">
        <v>6.1146619014112703E-2</v>
      </c>
      <c r="K1140" s="17">
        <v>4.9488727403663703E-2</v>
      </c>
      <c r="L1140" s="17">
        <v>3.74982602847607E-2</v>
      </c>
      <c r="M1140" s="17"/>
      <c r="N1140" s="17">
        <v>2.58283980951108E-2</v>
      </c>
      <c r="O1140" s="17">
        <v>3.66272700538329E-2</v>
      </c>
      <c r="P1140" s="17">
        <v>3.9849513653240798E-2</v>
      </c>
      <c r="Q1140" s="17">
        <v>4.6412905731042398E-2</v>
      </c>
      <c r="R1140" s="17"/>
      <c r="S1140" s="17">
        <v>3.0744341838352798E-2</v>
      </c>
      <c r="T1140" s="17">
        <v>1.8857122097138E-2</v>
      </c>
      <c r="U1140" s="17">
        <v>5.4386994517840299E-2</v>
      </c>
      <c r="V1140" s="17">
        <v>2.2154275562372799E-2</v>
      </c>
      <c r="W1140" s="17">
        <v>3.0806734802381001E-2</v>
      </c>
      <c r="X1140" s="17">
        <v>4.2971110978393103E-2</v>
      </c>
      <c r="Y1140" s="17">
        <v>4.8208757375922201E-2</v>
      </c>
      <c r="Z1140" s="17">
        <v>5.3824986219760201E-2</v>
      </c>
      <c r="AA1140" s="17">
        <v>2.4936517791950299E-2</v>
      </c>
      <c r="AB1140" s="17">
        <v>5.3336612664733801E-2</v>
      </c>
      <c r="AC1140" s="17">
        <v>7.39491755746019E-2</v>
      </c>
      <c r="AD1140" s="17">
        <v>0</v>
      </c>
      <c r="AE1140" s="17"/>
      <c r="AF1140" s="17">
        <v>4.93245996806006E-2</v>
      </c>
      <c r="AG1140" s="17">
        <v>3.1219746072763101E-2</v>
      </c>
      <c r="AH1140" s="17">
        <v>4.4115519044765503E-2</v>
      </c>
      <c r="AI1140" s="17"/>
      <c r="AJ1140" s="17">
        <v>5.83078203051733E-2</v>
      </c>
      <c r="AK1140" s="17">
        <v>1.90368891674868E-2</v>
      </c>
      <c r="AL1140" s="17">
        <v>4.0783169278365498E-2</v>
      </c>
      <c r="AM1140" s="17">
        <v>7.7393107029330097E-2</v>
      </c>
      <c r="AN1140" s="17">
        <v>2.15614374689692E-2</v>
      </c>
      <c r="AO1140" s="17"/>
      <c r="AP1140" s="17">
        <v>7.33265053837312E-2</v>
      </c>
      <c r="AQ1140" s="17">
        <v>1.78279800463872E-2</v>
      </c>
      <c r="AR1140" s="17">
        <v>3.6519221480170498E-2</v>
      </c>
      <c r="AS1140" s="17"/>
      <c r="AT1140" s="17">
        <v>4.4831473451042901E-2</v>
      </c>
      <c r="AU1140" s="17">
        <v>2.9098648653384799E-2</v>
      </c>
      <c r="AV1140" s="17">
        <v>1.5066460909186201E-2</v>
      </c>
      <c r="AW1140" s="17">
        <v>2.2699014855981098E-2</v>
      </c>
      <c r="AX1140" s="17">
        <v>0</v>
      </c>
      <c r="AY1140" s="17"/>
      <c r="AZ1140" s="17">
        <v>3.9008220862683497E-2</v>
      </c>
      <c r="BA1140" s="17">
        <v>2.6546586052723E-2</v>
      </c>
      <c r="BB1140" s="17">
        <v>5.0090022479700201E-2</v>
      </c>
      <c r="BC1140" s="17">
        <v>3.9630570998562702E-2</v>
      </c>
      <c r="BD1140" s="17">
        <v>3.1269016673180203E-2</v>
      </c>
      <c r="BE1140" s="17"/>
      <c r="BF1140" s="17">
        <v>3.4554841815115298E-2</v>
      </c>
      <c r="BG1140" s="17">
        <v>5.6697284465722697E-2</v>
      </c>
      <c r="BH1140" s="17">
        <v>1.18346081142444E-2</v>
      </c>
      <c r="BI1140" s="17">
        <v>2.8353106813968802E-2</v>
      </c>
      <c r="BJ1140" s="17"/>
      <c r="BK1140" s="17">
        <v>5.1524168065176998E-2</v>
      </c>
      <c r="BL1140" s="17">
        <v>3.8227701709331499E-2</v>
      </c>
      <c r="BM1140" s="17">
        <v>5.0464758521884402E-2</v>
      </c>
      <c r="BN1140" s="17">
        <v>2.60075662359875E-2</v>
      </c>
      <c r="BO1140" s="17">
        <v>1.3592261176414801E-2</v>
      </c>
      <c r="BP1140" s="17"/>
      <c r="BQ1140" s="17">
        <v>4.28757518910175E-2</v>
      </c>
      <c r="BR1140" s="17">
        <v>2.8412110834449E-2</v>
      </c>
      <c r="BS1140" s="17"/>
      <c r="BT1140" s="17">
        <v>3.5327063026509398E-2</v>
      </c>
      <c r="BU1140" s="17">
        <v>2.9231358702133999E-2</v>
      </c>
      <c r="BV1140" s="17">
        <v>1.86321043806713E-2</v>
      </c>
      <c r="BW1140" s="17">
        <v>0.100622456453119</v>
      </c>
      <c r="BX1140" s="17">
        <v>3.0739063134758701E-2</v>
      </c>
      <c r="BY1140" s="17">
        <v>0</v>
      </c>
    </row>
    <row r="1141" spans="2:77" x14ac:dyDescent="0.35">
      <c r="B1141" t="s">
        <v>99</v>
      </c>
      <c r="C1141" s="17">
        <v>4.9869213053348301E-2</v>
      </c>
      <c r="D1141" s="17">
        <v>4.2282642576098602E-2</v>
      </c>
      <c r="E1141" s="17">
        <v>5.7552777728142698E-2</v>
      </c>
      <c r="F1141" s="17"/>
      <c r="G1141" s="17">
        <v>8.2357517365005004E-2</v>
      </c>
      <c r="H1141" s="17">
        <v>6.2336174073287801E-2</v>
      </c>
      <c r="I1141" s="17">
        <v>4.7159822449502502E-2</v>
      </c>
      <c r="J1141" s="17">
        <v>4.6110539330152002E-2</v>
      </c>
      <c r="K1141" s="17">
        <v>2.0772909068036902E-2</v>
      </c>
      <c r="L1141" s="17">
        <v>4.4449223928695297E-2</v>
      </c>
      <c r="M1141" s="17"/>
      <c r="N1141" s="17">
        <v>3.5929541919281903E-2</v>
      </c>
      <c r="O1141" s="17">
        <v>4.9750062249358698E-2</v>
      </c>
      <c r="P1141" s="17">
        <v>5.3295275766872902E-2</v>
      </c>
      <c r="Q1141" s="17">
        <v>5.9176715839212697E-2</v>
      </c>
      <c r="R1141" s="17"/>
      <c r="S1141" s="17">
        <v>3.9214543001274103E-2</v>
      </c>
      <c r="T1141" s="17">
        <v>5.4650794039536398E-2</v>
      </c>
      <c r="U1141" s="17">
        <v>6.5193863680984801E-2</v>
      </c>
      <c r="V1141" s="17">
        <v>5.6026374558379999E-2</v>
      </c>
      <c r="W1141" s="17">
        <v>5.0714353941121899E-2</v>
      </c>
      <c r="X1141" s="17">
        <v>7.15964130025286E-2</v>
      </c>
      <c r="Y1141" s="17">
        <v>5.92719188507949E-2</v>
      </c>
      <c r="Z1141" s="17">
        <v>6.2095669582363899E-2</v>
      </c>
      <c r="AA1141" s="17">
        <v>2.87853772033159E-2</v>
      </c>
      <c r="AB1141" s="17">
        <v>6.18585840671E-2</v>
      </c>
      <c r="AC1141" s="17">
        <v>2.12902409581315E-2</v>
      </c>
      <c r="AD1141" s="17">
        <v>0</v>
      </c>
      <c r="AE1141" s="17"/>
      <c r="AF1141" s="17">
        <v>5.6026073116861697E-2</v>
      </c>
      <c r="AG1141" s="17">
        <v>4.2853116302869601E-2</v>
      </c>
      <c r="AH1141" s="17">
        <v>2.9428441288663499E-2</v>
      </c>
      <c r="AI1141" s="17"/>
      <c r="AJ1141" s="17">
        <v>6.9697539523744204E-2</v>
      </c>
      <c r="AK1141" s="17">
        <v>2.7256679382274301E-2</v>
      </c>
      <c r="AL1141" s="17">
        <v>0</v>
      </c>
      <c r="AM1141" s="17">
        <v>0</v>
      </c>
      <c r="AN1141" s="17">
        <v>7.9767208696556693E-2</v>
      </c>
      <c r="AO1141" s="17"/>
      <c r="AP1141" s="17">
        <v>7.4288819668473199E-2</v>
      </c>
      <c r="AQ1141" s="17">
        <v>2.7694704645141999E-2</v>
      </c>
      <c r="AR1141" s="17">
        <v>2.79632885204808E-2</v>
      </c>
      <c r="AS1141" s="17"/>
      <c r="AT1141" s="17">
        <v>4.9130494652256301E-2</v>
      </c>
      <c r="AU1141" s="17">
        <v>6.0872233495405798E-2</v>
      </c>
      <c r="AV1141" s="17">
        <v>4.48251968477874E-2</v>
      </c>
      <c r="AW1141" s="17">
        <v>4.71013568228753E-2</v>
      </c>
      <c r="AX1141" s="17">
        <v>0</v>
      </c>
      <c r="AY1141" s="17"/>
      <c r="AZ1141" s="17">
        <v>5.44037848568166E-2</v>
      </c>
      <c r="BA1141" s="17">
        <v>5.5286059263686502E-2</v>
      </c>
      <c r="BB1141" s="17">
        <v>8.8362118990104294E-2</v>
      </c>
      <c r="BC1141" s="17">
        <v>4.61733395996217E-2</v>
      </c>
      <c r="BD1141" s="17">
        <v>9.3236479958406192E-3</v>
      </c>
      <c r="BE1141" s="17"/>
      <c r="BF1141" s="17">
        <v>6.7199607672288802E-2</v>
      </c>
      <c r="BG1141" s="17">
        <v>4.19903957969954E-2</v>
      </c>
      <c r="BH1141" s="17">
        <v>6.0911270931369797E-2</v>
      </c>
      <c r="BI1141" s="17">
        <v>3.55543585702537E-2</v>
      </c>
      <c r="BJ1141" s="17"/>
      <c r="BK1141" s="17">
        <v>2.8781024293825098E-2</v>
      </c>
      <c r="BL1141" s="17">
        <v>6.95958042117127E-2</v>
      </c>
      <c r="BM1141" s="17">
        <v>5.3536023245099401E-2</v>
      </c>
      <c r="BN1141" s="17">
        <v>3.2502106756297201E-2</v>
      </c>
      <c r="BO1141" s="17">
        <v>8.1336605416795896E-2</v>
      </c>
      <c r="BP1141" s="17"/>
      <c r="BQ1141" s="17">
        <v>5.0921759778310198E-2</v>
      </c>
      <c r="BR1141" s="17">
        <v>4.8528221469438998E-2</v>
      </c>
      <c r="BS1141" s="17"/>
      <c r="BT1141" s="17">
        <v>4.8464069547468E-2</v>
      </c>
      <c r="BU1141" s="17">
        <v>4.6201258548204401E-2</v>
      </c>
      <c r="BV1141" s="17">
        <v>5.7403066239049998E-2</v>
      </c>
      <c r="BW1141" s="17">
        <v>1.35019752225195E-2</v>
      </c>
      <c r="BX1141" s="17">
        <v>6.2417493744582601E-2</v>
      </c>
      <c r="BY1141" s="17">
        <v>9.2608996117164694E-2</v>
      </c>
    </row>
    <row r="1142" spans="2:77" x14ac:dyDescent="0.35">
      <c r="B1142" t="s">
        <v>341</v>
      </c>
      <c r="C1142" s="17">
        <v>7.7643482930152705E-2</v>
      </c>
      <c r="D1142" s="17">
        <v>8.4418146729338603E-2</v>
      </c>
      <c r="E1142" s="17">
        <v>7.1240385515742299E-2</v>
      </c>
      <c r="F1142" s="17"/>
      <c r="G1142" s="17">
        <v>9.7061565669697897E-2</v>
      </c>
      <c r="H1142" s="17">
        <v>9.76773740346564E-2</v>
      </c>
      <c r="I1142" s="17">
        <v>8.9078454081538597E-2</v>
      </c>
      <c r="J1142" s="17">
        <v>8.5939766689536901E-2</v>
      </c>
      <c r="K1142" s="17">
        <v>4.68918572664596E-2</v>
      </c>
      <c r="L1142" s="17">
        <v>5.4989931106580701E-2</v>
      </c>
      <c r="M1142" s="17"/>
      <c r="N1142" s="17">
        <v>7.6548772201484996E-2</v>
      </c>
      <c r="O1142" s="17">
        <v>6.6890164764468102E-2</v>
      </c>
      <c r="P1142" s="17">
        <v>8.6910897566609496E-2</v>
      </c>
      <c r="Q1142" s="17">
        <v>8.1732961056452794E-2</v>
      </c>
      <c r="R1142" s="17"/>
      <c r="S1142" s="17">
        <v>8.1463565640835803E-2</v>
      </c>
      <c r="T1142" s="17">
        <v>5.8922265934027301E-2</v>
      </c>
      <c r="U1142" s="17">
        <v>0.103508130852332</v>
      </c>
      <c r="V1142" s="17">
        <v>9.0290797429887201E-2</v>
      </c>
      <c r="W1142" s="17">
        <v>7.3173879214073798E-2</v>
      </c>
      <c r="X1142" s="17">
        <v>3.9743786580244002E-2</v>
      </c>
      <c r="Y1142" s="17">
        <v>8.9568901135954504E-2</v>
      </c>
      <c r="Z1142" s="17">
        <v>0.118715249189907</v>
      </c>
      <c r="AA1142" s="17">
        <v>7.40391191733899E-2</v>
      </c>
      <c r="AB1142" s="17">
        <v>7.2493603190188202E-2</v>
      </c>
      <c r="AC1142" s="17">
        <v>0.11658934901092501</v>
      </c>
      <c r="AD1142" s="17">
        <v>0</v>
      </c>
      <c r="AE1142" s="17"/>
      <c r="AF1142" s="17">
        <v>8.8590765165800001E-2</v>
      </c>
      <c r="AG1142" s="17">
        <v>5.5555214883631597E-2</v>
      </c>
      <c r="AH1142" s="17">
        <v>9.5785842790946998E-2</v>
      </c>
      <c r="AI1142" s="17"/>
      <c r="AJ1142" s="17">
        <v>8.6800547979839701E-2</v>
      </c>
      <c r="AK1142" s="17">
        <v>6.9640173540707506E-2</v>
      </c>
      <c r="AL1142" s="17">
        <v>2.8442872952247799E-2</v>
      </c>
      <c r="AM1142" s="17">
        <v>0</v>
      </c>
      <c r="AN1142" s="17">
        <v>0.142000959987267</v>
      </c>
      <c r="AO1142" s="17"/>
      <c r="AP1142" s="17">
        <v>8.88413040443327E-2</v>
      </c>
      <c r="AQ1142" s="17">
        <v>5.85145698695545E-2</v>
      </c>
      <c r="AR1142" s="17">
        <v>4.9033108955868397E-2</v>
      </c>
      <c r="AS1142" s="17"/>
      <c r="AT1142" s="17">
        <v>4.2334074960878799E-2</v>
      </c>
      <c r="AU1142" s="17">
        <v>9.4375974287680395E-2</v>
      </c>
      <c r="AV1142" s="17">
        <v>9.8726687243557196E-2</v>
      </c>
      <c r="AW1142" s="17">
        <v>7.1007892609849896E-2</v>
      </c>
      <c r="AX1142" s="17">
        <v>0.19646299443211501</v>
      </c>
      <c r="AY1142" s="17"/>
      <c r="AZ1142" s="17">
        <v>8.6521899770105298E-2</v>
      </c>
      <c r="BA1142" s="17">
        <v>0.102162899639045</v>
      </c>
      <c r="BB1142" s="17">
        <v>0.11527804260214</v>
      </c>
      <c r="BC1142" s="17">
        <v>3.88957049222571E-2</v>
      </c>
      <c r="BD1142" s="17">
        <v>6.6309134443236301E-2</v>
      </c>
      <c r="BE1142" s="17"/>
      <c r="BF1142" s="17">
        <v>7.7224497728817801E-2</v>
      </c>
      <c r="BG1142" s="17">
        <v>7.0520719247330194E-2</v>
      </c>
      <c r="BH1142" s="17">
        <v>9.19784142066431E-2</v>
      </c>
      <c r="BI1142" s="17">
        <v>9.0790899127931202E-2</v>
      </c>
      <c r="BJ1142" s="17"/>
      <c r="BK1142" s="17">
        <v>2.3333293021222001E-2</v>
      </c>
      <c r="BL1142" s="17">
        <v>6.9802491974527106E-2</v>
      </c>
      <c r="BM1142" s="17">
        <v>9.3285901345527694E-2</v>
      </c>
      <c r="BN1142" s="17">
        <v>7.0427697261734701E-2</v>
      </c>
      <c r="BO1142" s="17">
        <v>8.37097464975812E-2</v>
      </c>
      <c r="BP1142" s="17"/>
      <c r="BQ1142" s="17">
        <v>8.1805796173736206E-2</v>
      </c>
      <c r="BR1142" s="17">
        <v>7.2340509772887501E-2</v>
      </c>
      <c r="BS1142" s="17"/>
      <c r="BT1142" s="17">
        <v>5.5907570067365402E-2</v>
      </c>
      <c r="BU1142" s="17">
        <v>0.106076535365259</v>
      </c>
      <c r="BV1142" s="17">
        <v>7.8274040957838395E-2</v>
      </c>
      <c r="BW1142" s="17">
        <v>8.8223273314606804E-2</v>
      </c>
      <c r="BX1142" s="17">
        <v>7.5418862341206594E-2</v>
      </c>
      <c r="BY1142" s="17">
        <v>0.13012837535912999</v>
      </c>
    </row>
    <row r="1143" spans="2:77" x14ac:dyDescent="0.35">
      <c r="B1143" t="s">
        <v>101</v>
      </c>
      <c r="C1143" s="17">
        <v>0.20787800311715299</v>
      </c>
      <c r="D1143" s="17">
        <v>0.18528290666542699</v>
      </c>
      <c r="E1143" s="17">
        <v>0.23098455955491801</v>
      </c>
      <c r="F1143" s="17"/>
      <c r="G1143" s="17">
        <v>0.23912862995932399</v>
      </c>
      <c r="H1143" s="17">
        <v>0.29055871553495899</v>
      </c>
      <c r="I1143" s="17">
        <v>0.164045172683566</v>
      </c>
      <c r="J1143" s="17">
        <v>0.16152477662739301</v>
      </c>
      <c r="K1143" s="17">
        <v>0.179462932632412</v>
      </c>
      <c r="L1143" s="17">
        <v>0.21658044495372999</v>
      </c>
      <c r="M1143" s="17"/>
      <c r="N1143" s="17">
        <v>0.19317473143046399</v>
      </c>
      <c r="O1143" s="17">
        <v>0.225800605155313</v>
      </c>
      <c r="P1143" s="17">
        <v>0.17278223504665899</v>
      </c>
      <c r="Q1143" s="17">
        <v>0.24417698044018701</v>
      </c>
      <c r="R1143" s="17"/>
      <c r="S1143" s="17">
        <v>0.212088939868742</v>
      </c>
      <c r="T1143" s="17">
        <v>0.206485984203651</v>
      </c>
      <c r="U1143" s="17">
        <v>0.16909709835581799</v>
      </c>
      <c r="V1143" s="17">
        <v>0.201582279464676</v>
      </c>
      <c r="W1143" s="17">
        <v>0.22420890293285001</v>
      </c>
      <c r="X1143" s="17">
        <v>0.14252235090584001</v>
      </c>
      <c r="Y1143" s="17">
        <v>0.26431178281511902</v>
      </c>
      <c r="Z1143" s="17">
        <v>0.15199980695189899</v>
      </c>
      <c r="AA1143" s="17">
        <v>0.2138889467133</v>
      </c>
      <c r="AB1143" s="17">
        <v>0.23420269153305401</v>
      </c>
      <c r="AC1143" s="17">
        <v>0.22300523770997899</v>
      </c>
      <c r="AD1143" s="17">
        <v>0.20976466943524999</v>
      </c>
      <c r="AE1143" s="17"/>
      <c r="AF1143" s="17">
        <v>0.18507057496919899</v>
      </c>
      <c r="AG1143" s="17">
        <v>0.17776411692881799</v>
      </c>
      <c r="AH1143" s="17">
        <v>0.35521885470341702</v>
      </c>
      <c r="AI1143" s="17"/>
      <c r="AJ1143" s="17">
        <v>0.145448204402439</v>
      </c>
      <c r="AK1143" s="17">
        <v>0.19624077345096</v>
      </c>
      <c r="AL1143" s="17">
        <v>0.28809648735009802</v>
      </c>
      <c r="AM1143" s="17">
        <v>0.155018934981657</v>
      </c>
      <c r="AN1143" s="17">
        <v>0.29548842008637499</v>
      </c>
      <c r="AO1143" s="17"/>
      <c r="AP1143" s="17">
        <v>0.16346319238316401</v>
      </c>
      <c r="AQ1143" s="17">
        <v>0.17765175222285801</v>
      </c>
      <c r="AR1143" s="17">
        <v>0.21938151761622701</v>
      </c>
      <c r="AS1143" s="17"/>
      <c r="AT1143" s="17">
        <v>0.25295387153857002</v>
      </c>
      <c r="AU1143" s="17">
        <v>0.16651066697136899</v>
      </c>
      <c r="AV1143" s="17">
        <v>0.20924465856899799</v>
      </c>
      <c r="AW1143" s="17">
        <v>0.203560714957639</v>
      </c>
      <c r="AX1143" s="17">
        <v>0</v>
      </c>
      <c r="AY1143" s="17"/>
      <c r="AZ1143" s="17">
        <v>0.18923291303130099</v>
      </c>
      <c r="BA1143" s="17">
        <v>0.27109835839441798</v>
      </c>
      <c r="BB1143" s="17">
        <v>0.227261550953724</v>
      </c>
      <c r="BC1143" s="17">
        <v>0.18033072322011701</v>
      </c>
      <c r="BD1143" s="17">
        <v>0.22996934748136899</v>
      </c>
      <c r="BE1143" s="17"/>
      <c r="BF1143" s="17">
        <v>0.22857825139935001</v>
      </c>
      <c r="BG1143" s="17">
        <v>0.20157427566542499</v>
      </c>
      <c r="BH1143" s="17">
        <v>0.193489223139029</v>
      </c>
      <c r="BI1143" s="17">
        <v>0.19254279871677199</v>
      </c>
      <c r="BJ1143" s="17"/>
      <c r="BK1143" s="17">
        <v>0.197935413924752</v>
      </c>
      <c r="BL1143" s="17">
        <v>0.21191255175648599</v>
      </c>
      <c r="BM1143" s="17">
        <v>0.21753423157448001</v>
      </c>
      <c r="BN1143" s="17">
        <v>0.221068761458938</v>
      </c>
      <c r="BO1143" s="17">
        <v>0.10519446131056</v>
      </c>
      <c r="BP1143" s="17"/>
      <c r="BQ1143" s="17">
        <v>0.19377197241653499</v>
      </c>
      <c r="BR1143" s="17">
        <v>0.22584971686941699</v>
      </c>
      <c r="BS1143" s="17"/>
      <c r="BT1143" s="17">
        <v>0.184833530963086</v>
      </c>
      <c r="BU1143" s="17">
        <v>0.216881415968007</v>
      </c>
      <c r="BV1143" s="17">
        <v>0.229843514225892</v>
      </c>
      <c r="BW1143" s="17">
        <v>0.22904493877093399</v>
      </c>
      <c r="BX1143" s="17">
        <v>0.20847731858194801</v>
      </c>
      <c r="BY1143" s="17">
        <v>0.20463873665225099</v>
      </c>
    </row>
    <row r="1144" spans="2:77" x14ac:dyDescent="0.35">
      <c r="B1144" t="s">
        <v>102</v>
      </c>
      <c r="C1144" s="17">
        <v>0.11628302732732899</v>
      </c>
      <c r="D1144" s="17">
        <v>0.11406113177239401</v>
      </c>
      <c r="E1144" s="17">
        <v>0.118914638983525</v>
      </c>
      <c r="F1144" s="17"/>
      <c r="G1144" s="17">
        <v>0.15457147109100799</v>
      </c>
      <c r="H1144" s="17">
        <v>6.9665513964677295E-2</v>
      </c>
      <c r="I1144" s="17">
        <v>0.12805556122628101</v>
      </c>
      <c r="J1144" s="17">
        <v>0.101844493052372</v>
      </c>
      <c r="K1144" s="17">
        <v>0.16815219952739599</v>
      </c>
      <c r="L1144" s="17">
        <v>9.6640865153077904E-2</v>
      </c>
      <c r="M1144" s="17"/>
      <c r="N1144" s="17">
        <v>0.111749603431402</v>
      </c>
      <c r="O1144" s="17">
        <v>0.13662463326365101</v>
      </c>
      <c r="P1144" s="17">
        <v>0.10945643840257099</v>
      </c>
      <c r="Q1144" s="17">
        <v>0.111008910330511</v>
      </c>
      <c r="R1144" s="17"/>
      <c r="S1144" s="17">
        <v>0.12642405856862601</v>
      </c>
      <c r="T1144" s="17">
        <v>0.10956332547611</v>
      </c>
      <c r="U1144" s="17">
        <v>0.127829521378649</v>
      </c>
      <c r="V1144" s="17">
        <v>0.109264505880433</v>
      </c>
      <c r="W1144" s="17">
        <v>9.4291412651640899E-2</v>
      </c>
      <c r="X1144" s="17">
        <v>0.17695964186351401</v>
      </c>
      <c r="Y1144" s="17">
        <v>8.6338774806501706E-2</v>
      </c>
      <c r="Z1144" s="17">
        <v>8.0754945377202E-2</v>
      </c>
      <c r="AA1144" s="17">
        <v>0.129205575320154</v>
      </c>
      <c r="AB1144" s="17">
        <v>8.3084003227416298E-2</v>
      </c>
      <c r="AC1144" s="17">
        <v>0.110842749748792</v>
      </c>
      <c r="AD1144" s="17">
        <v>0.20163467114810499</v>
      </c>
      <c r="AE1144" s="17"/>
      <c r="AF1144" s="17">
        <v>0.103136355678539</v>
      </c>
      <c r="AG1144" s="17">
        <v>0.13679072865898501</v>
      </c>
      <c r="AH1144" s="17">
        <v>4.7049758260244198E-2</v>
      </c>
      <c r="AI1144" s="17"/>
      <c r="AJ1144" s="17">
        <v>0.14398763236156201</v>
      </c>
      <c r="AK1144" s="17">
        <v>7.6815911187156194E-2</v>
      </c>
      <c r="AL1144" s="17">
        <v>8.7223282099512398E-2</v>
      </c>
      <c r="AM1144" s="17">
        <v>7.5495470265603104E-2</v>
      </c>
      <c r="AN1144" s="17">
        <v>4.78440461869728E-2</v>
      </c>
      <c r="AO1144" s="17"/>
      <c r="AP1144" s="17">
        <v>0.16482963888330901</v>
      </c>
      <c r="AQ1144" s="17">
        <v>9.0108496600954005E-2</v>
      </c>
      <c r="AR1144" s="17">
        <v>0.18407428062155701</v>
      </c>
      <c r="AS1144" s="17"/>
      <c r="AT1144" s="17">
        <v>0.114910653400605</v>
      </c>
      <c r="AU1144" s="17">
        <v>0.132972823297001</v>
      </c>
      <c r="AV1144" s="17">
        <v>8.1759335846761094E-2</v>
      </c>
      <c r="AW1144" s="17">
        <v>0.15686246714836199</v>
      </c>
      <c r="AX1144" s="17">
        <v>0.19840077026054601</v>
      </c>
      <c r="AY1144" s="17"/>
      <c r="AZ1144" s="17">
        <v>0.116092106817007</v>
      </c>
      <c r="BA1144" s="17">
        <v>0.12969566642699301</v>
      </c>
      <c r="BB1144" s="17">
        <v>0.126562127288983</v>
      </c>
      <c r="BC1144" s="17">
        <v>0.119586836041112</v>
      </c>
      <c r="BD1144" s="17">
        <v>9.5308571395722005E-2</v>
      </c>
      <c r="BE1144" s="17"/>
      <c r="BF1144" s="17">
        <v>0.109651221113785</v>
      </c>
      <c r="BG1144" s="17">
        <v>0.13252542837530901</v>
      </c>
      <c r="BH1144" s="17">
        <v>0.13327070812744199</v>
      </c>
      <c r="BI1144" s="17">
        <v>8.9366366507165895E-2</v>
      </c>
      <c r="BJ1144" s="17"/>
      <c r="BK1144" s="17">
        <v>2.7492544814457901E-2</v>
      </c>
      <c r="BL1144" s="17">
        <v>0.111199535959944</v>
      </c>
      <c r="BM1144" s="17">
        <v>0.124132670890261</v>
      </c>
      <c r="BN1144" s="17">
        <v>0.106511415349326</v>
      </c>
      <c r="BO1144" s="17">
        <v>0.17688413764996</v>
      </c>
      <c r="BP1144" s="17"/>
      <c r="BQ1144" s="17">
        <v>9.1237050692110994E-2</v>
      </c>
      <c r="BR1144" s="17">
        <v>0.14819272129349001</v>
      </c>
      <c r="BS1144" s="17"/>
      <c r="BT1144" s="17">
        <v>0.109893956588106</v>
      </c>
      <c r="BU1144" s="17">
        <v>0.108785657190359</v>
      </c>
      <c r="BV1144" s="17">
        <v>0.16122513966573099</v>
      </c>
      <c r="BW1144" s="17">
        <v>8.9600487632567297E-2</v>
      </c>
      <c r="BX1144" s="17">
        <v>0.13635457641875301</v>
      </c>
      <c r="BY1144" s="17">
        <v>8.1058368162684094E-2</v>
      </c>
    </row>
    <row r="1145" spans="2:77" x14ac:dyDescent="0.35">
      <c r="B1145" t="s">
        <v>467</v>
      </c>
      <c r="C1145" s="17">
        <v>0.13396839469000699</v>
      </c>
      <c r="D1145" s="17">
        <v>0.154197199690468</v>
      </c>
      <c r="E1145" s="17">
        <v>0.114482034367983</v>
      </c>
      <c r="F1145" s="17"/>
      <c r="G1145" s="17">
        <v>0.12730801635338199</v>
      </c>
      <c r="H1145" s="17">
        <v>0.14157318940857899</v>
      </c>
      <c r="I1145" s="17">
        <v>0.137317075209618</v>
      </c>
      <c r="J1145" s="17">
        <v>0.14586291437836699</v>
      </c>
      <c r="K1145" s="17">
        <v>0.129588842856626</v>
      </c>
      <c r="L1145" s="17">
        <v>0.122808901643168</v>
      </c>
      <c r="M1145" s="17"/>
      <c r="N1145" s="17">
        <v>0.17755757940290501</v>
      </c>
      <c r="O1145" s="17">
        <v>0.106623109909877</v>
      </c>
      <c r="P1145" s="17">
        <v>0.14986895857642499</v>
      </c>
      <c r="Q1145" s="17">
        <v>9.5962562052018502E-2</v>
      </c>
      <c r="R1145" s="17"/>
      <c r="S1145" s="17">
        <v>0.13855028433814401</v>
      </c>
      <c r="T1145" s="17">
        <v>0.14459462522090399</v>
      </c>
      <c r="U1145" s="17">
        <v>0.13643383958775501</v>
      </c>
      <c r="V1145" s="17">
        <v>0.151802788577134</v>
      </c>
      <c r="W1145" s="17">
        <v>0.12396856804039599</v>
      </c>
      <c r="X1145" s="17">
        <v>7.7639124354561495E-2</v>
      </c>
      <c r="Y1145" s="17">
        <v>0.113140208034017</v>
      </c>
      <c r="Z1145" s="17">
        <v>0.124190577868891</v>
      </c>
      <c r="AA1145" s="17">
        <v>0.118490917427194</v>
      </c>
      <c r="AB1145" s="17">
        <v>0.13211249698601199</v>
      </c>
      <c r="AC1145" s="17">
        <v>0.123193359173419</v>
      </c>
      <c r="AD1145" s="17">
        <v>0.35764594496929403</v>
      </c>
      <c r="AE1145" s="17"/>
      <c r="AF1145" s="17">
        <v>9.7614406276719107E-2</v>
      </c>
      <c r="AG1145" s="17">
        <v>0.16359393852042201</v>
      </c>
      <c r="AH1145" s="17">
        <v>0.125127844258661</v>
      </c>
      <c r="AI1145" s="17"/>
      <c r="AJ1145" s="17">
        <v>0.12612656202717301</v>
      </c>
      <c r="AK1145" s="17">
        <v>0.139834973254267</v>
      </c>
      <c r="AL1145" s="17">
        <v>0.18216074942034799</v>
      </c>
      <c r="AM1145" s="17">
        <v>0.11425652979438</v>
      </c>
      <c r="AN1145" s="17">
        <v>0.15984558019251499</v>
      </c>
      <c r="AO1145" s="17"/>
      <c r="AP1145" s="17">
        <v>0.12821561894209399</v>
      </c>
      <c r="AQ1145" s="17">
        <v>0.161028278133585</v>
      </c>
      <c r="AR1145" s="17">
        <v>0.14980562235616901</v>
      </c>
      <c r="AS1145" s="17"/>
      <c r="AT1145" s="17">
        <v>9.6677519954327107E-2</v>
      </c>
      <c r="AU1145" s="17">
        <v>0.116832492225866</v>
      </c>
      <c r="AV1145" s="17">
        <v>0.14462499356300099</v>
      </c>
      <c r="AW1145" s="17">
        <v>0.22507687103826901</v>
      </c>
      <c r="AX1145" s="17">
        <v>0.10896574923010199</v>
      </c>
      <c r="AY1145" s="17"/>
      <c r="AZ1145" s="17">
        <v>0.15128432397286501</v>
      </c>
      <c r="BA1145" s="17">
        <v>8.8439602954820798E-2</v>
      </c>
      <c r="BB1145" s="17">
        <v>0.15477750181522801</v>
      </c>
      <c r="BC1145" s="17">
        <v>0.131603066196297</v>
      </c>
      <c r="BD1145" s="17">
        <v>0.12930440039205601</v>
      </c>
      <c r="BE1145" s="17"/>
      <c r="BF1145" s="17">
        <v>9.9493496728948499E-2</v>
      </c>
      <c r="BG1145" s="17">
        <v>0.11768039417782</v>
      </c>
      <c r="BH1145" s="17">
        <v>0.13840799295685899</v>
      </c>
      <c r="BI1145" s="17">
        <v>0.177168497810645</v>
      </c>
      <c r="BJ1145" s="17"/>
      <c r="BK1145" s="17">
        <v>8.4057703929595703E-2</v>
      </c>
      <c r="BL1145" s="17">
        <v>8.6651611169470996E-2</v>
      </c>
      <c r="BM1145" s="17">
        <v>0.120498404375705</v>
      </c>
      <c r="BN1145" s="17">
        <v>0.16359702436641499</v>
      </c>
      <c r="BO1145" s="17">
        <v>0.17730620435562</v>
      </c>
      <c r="BP1145" s="17"/>
      <c r="BQ1145" s="17">
        <v>0.145113325947093</v>
      </c>
      <c r="BR1145" s="17">
        <v>0.119769254010962</v>
      </c>
      <c r="BS1145" s="17"/>
      <c r="BT1145" s="17">
        <v>0.13839835264211001</v>
      </c>
      <c r="BU1145" s="17">
        <v>0.15338042556923101</v>
      </c>
      <c r="BV1145" s="17">
        <v>8.1347844870686206E-2</v>
      </c>
      <c r="BW1145" s="17">
        <v>0.12761485292182501</v>
      </c>
      <c r="BX1145" s="17">
        <v>0.12409778736497901</v>
      </c>
      <c r="BY1145" s="17">
        <v>0.168267402197324</v>
      </c>
    </row>
    <row r="1146" spans="2:77" x14ac:dyDescent="0.35">
      <c r="B1146" t="s">
        <v>468</v>
      </c>
      <c r="C1146" s="17">
        <v>0.134441935364709</v>
      </c>
      <c r="D1146" s="17">
        <v>0.13330239293853399</v>
      </c>
      <c r="E1146" s="17">
        <v>0.13232196192957099</v>
      </c>
      <c r="F1146" s="17"/>
      <c r="G1146" s="17">
        <v>0.13183840314803499</v>
      </c>
      <c r="H1146" s="17">
        <v>0.13531990787166301</v>
      </c>
      <c r="I1146" s="17">
        <v>0.15129452700940499</v>
      </c>
      <c r="J1146" s="17">
        <v>0.12509837032681501</v>
      </c>
      <c r="K1146" s="17">
        <v>0.109546449595366</v>
      </c>
      <c r="L1146" s="17">
        <v>0.14672771118879899</v>
      </c>
      <c r="M1146" s="17"/>
      <c r="N1146" s="17">
        <v>0.168565276423953</v>
      </c>
      <c r="O1146" s="17">
        <v>0.10584383091575</v>
      </c>
      <c r="P1146" s="17">
        <v>0.139945949306746</v>
      </c>
      <c r="Q1146" s="17">
        <v>0.11554885781355401</v>
      </c>
      <c r="R1146" s="17"/>
      <c r="S1146" s="17">
        <v>0.175729964265848</v>
      </c>
      <c r="T1146" s="17">
        <v>0.12898180028398001</v>
      </c>
      <c r="U1146" s="17">
        <v>0.101894378149621</v>
      </c>
      <c r="V1146" s="17">
        <v>0.187676949681651</v>
      </c>
      <c r="W1146" s="17">
        <v>8.0302476703827994E-2</v>
      </c>
      <c r="X1146" s="17">
        <v>0.20580527456338299</v>
      </c>
      <c r="Y1146" s="17">
        <v>8.3534815406237695E-2</v>
      </c>
      <c r="Z1146" s="17">
        <v>0.13015275665566201</v>
      </c>
      <c r="AA1146" s="17">
        <v>8.9793005136858894E-2</v>
      </c>
      <c r="AB1146" s="17">
        <v>0.12658506906255601</v>
      </c>
      <c r="AC1146" s="17">
        <v>0.20818396490222599</v>
      </c>
      <c r="AD1146" s="17">
        <v>4.0601689565805198E-2</v>
      </c>
      <c r="AE1146" s="17"/>
      <c r="AF1146" s="17">
        <v>0.114350788378475</v>
      </c>
      <c r="AG1146" s="17">
        <v>0.174680701392257</v>
      </c>
      <c r="AH1146" s="17">
        <v>6.3482384539340006E-2</v>
      </c>
      <c r="AI1146" s="17"/>
      <c r="AJ1146" s="17">
        <v>0.109832653890238</v>
      </c>
      <c r="AK1146" s="17">
        <v>0.195324933870413</v>
      </c>
      <c r="AL1146" s="17">
        <v>0.176913976988399</v>
      </c>
      <c r="AM1146" s="17">
        <v>0</v>
      </c>
      <c r="AN1146" s="17">
        <v>7.4882924726340297E-2</v>
      </c>
      <c r="AO1146" s="17"/>
      <c r="AP1146" s="17">
        <v>7.8677052961754507E-2</v>
      </c>
      <c r="AQ1146" s="17">
        <v>0.18621696156088299</v>
      </c>
      <c r="AR1146" s="17">
        <v>0.197821234433078</v>
      </c>
      <c r="AS1146" s="17"/>
      <c r="AT1146" s="17">
        <v>0.13463726636557</v>
      </c>
      <c r="AU1146" s="17">
        <v>0.17710539750642201</v>
      </c>
      <c r="AV1146" s="17">
        <v>0.136131421426989</v>
      </c>
      <c r="AW1146" s="17">
        <v>0.128073551715367</v>
      </c>
      <c r="AX1146" s="17">
        <v>0.16978858873370201</v>
      </c>
      <c r="AY1146" s="17"/>
      <c r="AZ1146" s="17">
        <v>0.12591862754098901</v>
      </c>
      <c r="BA1146" s="17">
        <v>0.144817958192729</v>
      </c>
      <c r="BB1146" s="17">
        <v>0.161599788742778</v>
      </c>
      <c r="BC1146" s="17">
        <v>0.15249769377518901</v>
      </c>
      <c r="BD1146" s="17">
        <v>0.119357388606667</v>
      </c>
      <c r="BE1146" s="17"/>
      <c r="BF1146" s="17">
        <v>0.10637012109934001</v>
      </c>
      <c r="BG1146" s="17">
        <v>0.15561089560594901</v>
      </c>
      <c r="BH1146" s="17">
        <v>0.128633620168777</v>
      </c>
      <c r="BI1146" s="17">
        <v>0.14529673938940299</v>
      </c>
      <c r="BJ1146" s="17"/>
      <c r="BK1146" s="17">
        <v>0.13454352073956799</v>
      </c>
      <c r="BL1146" s="17">
        <v>0.15353375519277501</v>
      </c>
      <c r="BM1146" s="17">
        <v>0.11782230864529</v>
      </c>
      <c r="BN1146" s="17">
        <v>0.14151891179201001</v>
      </c>
      <c r="BO1146" s="17">
        <v>0.13542740226639599</v>
      </c>
      <c r="BP1146" s="17"/>
      <c r="BQ1146" s="17">
        <v>0.12747386611292699</v>
      </c>
      <c r="BR1146" s="17">
        <v>0.14331956711362401</v>
      </c>
      <c r="BS1146" s="17"/>
      <c r="BT1146" s="17">
        <v>0.13841962778462399</v>
      </c>
      <c r="BU1146" s="17">
        <v>0.121663516616525</v>
      </c>
      <c r="BV1146" s="17">
        <v>6.8938164354516496E-2</v>
      </c>
      <c r="BW1146" s="17">
        <v>8.9882103427482096E-2</v>
      </c>
      <c r="BX1146" s="17">
        <v>0.165022228893939</v>
      </c>
      <c r="BY1146" s="17">
        <v>0.296266912295157</v>
      </c>
    </row>
    <row r="1147" spans="2:77" x14ac:dyDescent="0.35">
      <c r="B1147" t="s">
        <v>469</v>
      </c>
      <c r="C1147" s="17">
        <v>6.4707494115044603E-2</v>
      </c>
      <c r="D1147" s="17">
        <v>7.3831870675649502E-2</v>
      </c>
      <c r="E1147" s="17">
        <v>5.5934053975513702E-2</v>
      </c>
      <c r="F1147" s="17"/>
      <c r="G1147" s="17">
        <v>2.59476643143281E-2</v>
      </c>
      <c r="H1147" s="17">
        <v>6.8446435831640506E-2</v>
      </c>
      <c r="I1147" s="17">
        <v>8.1790493628979194E-2</v>
      </c>
      <c r="J1147" s="17">
        <v>6.0395693451245902E-2</v>
      </c>
      <c r="K1147" s="17">
        <v>6.6604520877608098E-2</v>
      </c>
      <c r="L1147" s="17">
        <v>7.5482278067931105E-2</v>
      </c>
      <c r="M1147" s="17"/>
      <c r="N1147" s="17">
        <v>5.5886945481014298E-2</v>
      </c>
      <c r="O1147" s="17">
        <v>7.8089133534244307E-2</v>
      </c>
      <c r="P1147" s="17">
        <v>7.0514238002984495E-2</v>
      </c>
      <c r="Q1147" s="17">
        <v>5.7248420001244998E-2</v>
      </c>
      <c r="R1147" s="17"/>
      <c r="S1147" s="17">
        <v>5.5287910293019597E-2</v>
      </c>
      <c r="T1147" s="17">
        <v>7.4050013787067506E-2</v>
      </c>
      <c r="U1147" s="17">
        <v>8.30108709427365E-2</v>
      </c>
      <c r="V1147" s="17">
        <v>2.29463399911158E-2</v>
      </c>
      <c r="W1147" s="17">
        <v>7.3372989461251106E-2</v>
      </c>
      <c r="X1147" s="17">
        <v>4.6588839006056502E-2</v>
      </c>
      <c r="Y1147" s="17">
        <v>7.6946619677358594E-2</v>
      </c>
      <c r="Z1147" s="17">
        <v>0.104962636325824</v>
      </c>
      <c r="AA1147" s="17">
        <v>9.2625747178103096E-2</v>
      </c>
      <c r="AB1147" s="17">
        <v>6.5952345323467304E-2</v>
      </c>
      <c r="AC1147" s="17">
        <v>1.9803495496625498E-2</v>
      </c>
      <c r="AD1147" s="17">
        <v>5.1392751920141803E-2</v>
      </c>
      <c r="AE1147" s="17"/>
      <c r="AF1147" s="17">
        <v>4.7787014861057103E-2</v>
      </c>
      <c r="AG1147" s="17">
        <v>8.4973573526290397E-2</v>
      </c>
      <c r="AH1147" s="17">
        <v>8.2685477066052102E-2</v>
      </c>
      <c r="AI1147" s="17"/>
      <c r="AJ1147" s="17">
        <v>5.3568673431408101E-2</v>
      </c>
      <c r="AK1147" s="17">
        <v>8.1893271386342198E-2</v>
      </c>
      <c r="AL1147" s="17">
        <v>9.8594668058340607E-2</v>
      </c>
      <c r="AM1147" s="17">
        <v>0</v>
      </c>
      <c r="AN1147" s="17">
        <v>4.3860613330987799E-2</v>
      </c>
      <c r="AO1147" s="17"/>
      <c r="AP1147" s="17">
        <v>3.7269057445729399E-2</v>
      </c>
      <c r="AQ1147" s="17">
        <v>0.11247027484024801</v>
      </c>
      <c r="AR1147" s="17">
        <v>5.69942067056785E-2</v>
      </c>
      <c r="AS1147" s="17"/>
      <c r="AT1147" s="17">
        <v>5.8811021893806603E-2</v>
      </c>
      <c r="AU1147" s="17">
        <v>6.9484255661735897E-2</v>
      </c>
      <c r="AV1147" s="17">
        <v>7.9367865895974998E-2</v>
      </c>
      <c r="AW1147" s="17">
        <v>4.2009599423936998E-2</v>
      </c>
      <c r="AX1147" s="17">
        <v>0</v>
      </c>
      <c r="AY1147" s="17"/>
      <c r="AZ1147" s="17">
        <v>7.0857295422522906E-2</v>
      </c>
      <c r="BA1147" s="17">
        <v>1.8536082033598099E-2</v>
      </c>
      <c r="BB1147" s="17">
        <v>5.0337667045791401E-2</v>
      </c>
      <c r="BC1147" s="17">
        <v>7.9739300639824304E-2</v>
      </c>
      <c r="BD1147" s="17">
        <v>7.7419399991962998E-2</v>
      </c>
      <c r="BE1147" s="17"/>
      <c r="BF1147" s="17">
        <v>4.7350903646182101E-2</v>
      </c>
      <c r="BG1147" s="17">
        <v>6.1976052529412601E-2</v>
      </c>
      <c r="BH1147" s="17">
        <v>7.7303792775534702E-2</v>
      </c>
      <c r="BI1147" s="17">
        <v>7.0347130082118403E-2</v>
      </c>
      <c r="BJ1147" s="17"/>
      <c r="BK1147" s="17">
        <v>0.121112984793998</v>
      </c>
      <c r="BL1147" s="17">
        <v>6.8910686527219003E-2</v>
      </c>
      <c r="BM1147" s="17">
        <v>5.3430226147359199E-2</v>
      </c>
      <c r="BN1147" s="17">
        <v>7.4393668106510005E-2</v>
      </c>
      <c r="BO1147" s="17">
        <v>3.5540958721278403E-2</v>
      </c>
      <c r="BP1147" s="17"/>
      <c r="BQ1147" s="17">
        <v>7.9626397335624002E-2</v>
      </c>
      <c r="BR1147" s="17">
        <v>4.5700144431180603E-2</v>
      </c>
      <c r="BS1147" s="17"/>
      <c r="BT1147" s="17">
        <v>6.6675341402089194E-2</v>
      </c>
      <c r="BU1147" s="17">
        <v>7.2898346586466697E-2</v>
      </c>
      <c r="BV1147" s="17">
        <v>5.1486088461275802E-2</v>
      </c>
      <c r="BW1147" s="17">
        <v>5.8480600751916502E-2</v>
      </c>
      <c r="BX1147" s="17">
        <v>6.3719484939538606E-2</v>
      </c>
      <c r="BY1147" s="17">
        <v>0</v>
      </c>
    </row>
    <row r="1148" spans="2:77" x14ac:dyDescent="0.35">
      <c r="B1148" t="s">
        <v>470</v>
      </c>
      <c r="C1148" s="17">
        <v>8.3604872298600905E-2</v>
      </c>
      <c r="D1148" s="17">
        <v>9.8992546128044701E-2</v>
      </c>
      <c r="E1148" s="17">
        <v>6.8713325134088704E-2</v>
      </c>
      <c r="F1148" s="17"/>
      <c r="G1148" s="17">
        <v>6.3656022364790094E-2</v>
      </c>
      <c r="H1148" s="17">
        <v>6.2685518048389899E-2</v>
      </c>
      <c r="I1148" s="17">
        <v>7.2306495955696798E-2</v>
      </c>
      <c r="J1148" s="17">
        <v>9.9077048928049596E-2</v>
      </c>
      <c r="K1148" s="17">
        <v>0.115755922677379</v>
      </c>
      <c r="L1148" s="17">
        <v>8.6418811483092994E-2</v>
      </c>
      <c r="M1148" s="17"/>
      <c r="N1148" s="17">
        <v>7.6075693348468004E-2</v>
      </c>
      <c r="O1148" s="17">
        <v>0.115969693592373</v>
      </c>
      <c r="P1148" s="17">
        <v>5.1900651216867398E-2</v>
      </c>
      <c r="Q1148" s="17">
        <v>9.4950472627874996E-2</v>
      </c>
      <c r="R1148" s="17"/>
      <c r="S1148" s="17">
        <v>4.3526322501150898E-2</v>
      </c>
      <c r="T1148" s="17">
        <v>9.0983100314993001E-2</v>
      </c>
      <c r="U1148" s="17">
        <v>7.1132364214215205E-2</v>
      </c>
      <c r="V1148" s="17">
        <v>7.7181207616572906E-2</v>
      </c>
      <c r="W1148" s="17">
        <v>0.118020200151996</v>
      </c>
      <c r="X1148" s="17">
        <v>4.8254576163840102E-2</v>
      </c>
      <c r="Y1148" s="17">
        <v>9.1381036584113701E-2</v>
      </c>
      <c r="Z1148" s="17">
        <v>0.118238503280703</v>
      </c>
      <c r="AA1148" s="17">
        <v>0.13192087673165301</v>
      </c>
      <c r="AB1148" s="17">
        <v>8.9998191958474597E-2</v>
      </c>
      <c r="AC1148" s="17">
        <v>6.1564081333606899E-2</v>
      </c>
      <c r="AD1148" s="17">
        <v>8.32178280572798E-2</v>
      </c>
      <c r="AE1148" s="17"/>
      <c r="AF1148" s="17">
        <v>9.1798132277631797E-2</v>
      </c>
      <c r="AG1148" s="17">
        <v>8.5601105867309804E-2</v>
      </c>
      <c r="AH1148" s="17">
        <v>6.4033143358678504E-2</v>
      </c>
      <c r="AI1148" s="17"/>
      <c r="AJ1148" s="17">
        <v>6.2035002390199101E-2</v>
      </c>
      <c r="AK1148" s="17">
        <v>0.15102130098532901</v>
      </c>
      <c r="AL1148" s="17">
        <v>3.9090772706753901E-2</v>
      </c>
      <c r="AM1148" s="17">
        <v>0.130206360222518</v>
      </c>
      <c r="AN1148" s="17">
        <v>5.7123711164264998E-2</v>
      </c>
      <c r="AO1148" s="17"/>
      <c r="AP1148" s="17">
        <v>4.7377981511644199E-2</v>
      </c>
      <c r="AQ1148" s="17">
        <v>0.14986350606782201</v>
      </c>
      <c r="AR1148" s="17">
        <v>2.4855729764849701E-2</v>
      </c>
      <c r="AS1148" s="17"/>
      <c r="AT1148" s="17">
        <v>8.4497728020337698E-2</v>
      </c>
      <c r="AU1148" s="17">
        <v>9.3999843318679902E-2</v>
      </c>
      <c r="AV1148" s="17">
        <v>9.5721195055698996E-2</v>
      </c>
      <c r="AW1148" s="17">
        <v>4.2901268359350202E-2</v>
      </c>
      <c r="AX1148" s="17">
        <v>0.191327042163452</v>
      </c>
      <c r="AY1148" s="17"/>
      <c r="AZ1148" s="17">
        <v>8.5556185494682802E-2</v>
      </c>
      <c r="BA1148" s="17">
        <v>8.0628832208579707E-2</v>
      </c>
      <c r="BB1148" s="17">
        <v>2.5731180081551501E-2</v>
      </c>
      <c r="BC1148" s="17">
        <v>8.6197190641835703E-2</v>
      </c>
      <c r="BD1148" s="17">
        <v>0.101580566819315</v>
      </c>
      <c r="BE1148" s="17"/>
      <c r="BF1148" s="17">
        <v>9.4973790291258103E-2</v>
      </c>
      <c r="BG1148" s="17">
        <v>6.5614038679042405E-2</v>
      </c>
      <c r="BH1148" s="17">
        <v>8.4799834923395601E-2</v>
      </c>
      <c r="BI1148" s="17">
        <v>0.11093949025058</v>
      </c>
      <c r="BJ1148" s="17"/>
      <c r="BK1148" s="17">
        <v>0.13911188706172301</v>
      </c>
      <c r="BL1148" s="17">
        <v>8.4408054220671894E-2</v>
      </c>
      <c r="BM1148" s="17">
        <v>7.2342598640233999E-2</v>
      </c>
      <c r="BN1148" s="17">
        <v>8.4676471804143699E-2</v>
      </c>
      <c r="BO1148" s="17">
        <v>9.9627391498394696E-2</v>
      </c>
      <c r="BP1148" s="17"/>
      <c r="BQ1148" s="17">
        <v>8.9098807025711005E-2</v>
      </c>
      <c r="BR1148" s="17">
        <v>7.6605353838392606E-2</v>
      </c>
      <c r="BS1148" s="17"/>
      <c r="BT1148" s="17">
        <v>8.9513410234255797E-2</v>
      </c>
      <c r="BU1148" s="17">
        <v>8.9295349353220005E-2</v>
      </c>
      <c r="BV1148" s="17">
        <v>8.0180428929794295E-2</v>
      </c>
      <c r="BW1148" s="17">
        <v>9.6931817000043802E-2</v>
      </c>
      <c r="BX1148" s="17">
        <v>7.2425316664119596E-2</v>
      </c>
      <c r="BY1148" s="17">
        <v>2.70312092162889E-2</v>
      </c>
    </row>
    <row r="1149" spans="2:77"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c r="BK1149" s="17"/>
      <c r="BL1149" s="17"/>
      <c r="BM1149" s="17"/>
      <c r="BN1149" s="17"/>
      <c r="BO1149" s="17"/>
      <c r="BP1149" s="17"/>
      <c r="BQ1149" s="17"/>
      <c r="BR1149" s="17"/>
      <c r="BS1149" s="17"/>
      <c r="BT1149" s="17"/>
      <c r="BU1149" s="17"/>
      <c r="BV1149" s="17"/>
      <c r="BW1149" s="17"/>
      <c r="BX1149" s="17"/>
      <c r="BY1149" s="17"/>
    </row>
    <row r="1150" spans="2:77" x14ac:dyDescent="0.35">
      <c r="B1150" s="6" t="s">
        <v>483</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c r="BK1150" s="17"/>
      <c r="BL1150" s="17"/>
      <c r="BM1150" s="17"/>
      <c r="BN1150" s="17"/>
      <c r="BO1150" s="17"/>
      <c r="BP1150" s="17"/>
      <c r="BQ1150" s="17"/>
      <c r="BR1150" s="17"/>
      <c r="BS1150" s="17"/>
      <c r="BT1150" s="17"/>
      <c r="BU1150" s="17"/>
      <c r="BV1150" s="17"/>
      <c r="BW1150" s="17"/>
      <c r="BX1150" s="17"/>
      <c r="BY1150" s="17"/>
    </row>
    <row r="1151" spans="2:77" x14ac:dyDescent="0.35">
      <c r="B1151" s="24" t="s">
        <v>472</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row>
    <row r="1152" spans="2:77" x14ac:dyDescent="0.35">
      <c r="B1152" t="s">
        <v>466</v>
      </c>
      <c r="C1152" s="17">
        <v>8.7756476020697805E-2</v>
      </c>
      <c r="D1152" s="17">
        <v>8.2461657929606996E-2</v>
      </c>
      <c r="E1152" s="17">
        <v>9.3317566636672303E-2</v>
      </c>
      <c r="F1152" s="17"/>
      <c r="G1152" s="17">
        <v>3.5537226233387703E-2</v>
      </c>
      <c r="H1152" s="17">
        <v>4.5400174662552098E-2</v>
      </c>
      <c r="I1152" s="17">
        <v>0.11379198492293199</v>
      </c>
      <c r="J1152" s="17">
        <v>0.13099696673778499</v>
      </c>
      <c r="K1152" s="17">
        <v>0.120321963690646</v>
      </c>
      <c r="L1152" s="17">
        <v>7.5131755342176004E-2</v>
      </c>
      <c r="M1152" s="17"/>
      <c r="N1152" s="17">
        <v>6.02356878658818E-2</v>
      </c>
      <c r="O1152" s="17">
        <v>9.0357821903734301E-2</v>
      </c>
      <c r="P1152" s="17">
        <v>9.9545455334257099E-2</v>
      </c>
      <c r="Q1152" s="17">
        <v>0.103545191784168</v>
      </c>
      <c r="R1152" s="17"/>
      <c r="S1152" s="17">
        <v>7.8013982344984606E-2</v>
      </c>
      <c r="T1152" s="17">
        <v>7.9190144989321906E-2</v>
      </c>
      <c r="U1152" s="17">
        <v>8.7115535566615901E-2</v>
      </c>
      <c r="V1152" s="17">
        <v>0.14439248271754901</v>
      </c>
      <c r="W1152" s="17">
        <v>0.106462495564591</v>
      </c>
      <c r="X1152" s="17">
        <v>0.102485387718798</v>
      </c>
      <c r="Y1152" s="17">
        <v>8.1296294110192596E-2</v>
      </c>
      <c r="Z1152" s="17">
        <v>0</v>
      </c>
      <c r="AA1152" s="17">
        <v>9.5469913788868099E-2</v>
      </c>
      <c r="AB1152" s="17">
        <v>9.2763154074525206E-2</v>
      </c>
      <c r="AC1152" s="17">
        <v>6.20617265409735E-2</v>
      </c>
      <c r="AD1152" s="17">
        <v>4.16089140286399E-2</v>
      </c>
      <c r="AE1152" s="17"/>
      <c r="AF1152" s="17">
        <v>0.145602897331776</v>
      </c>
      <c r="AG1152" s="17">
        <v>5.38865673426814E-2</v>
      </c>
      <c r="AH1152" s="17">
        <v>6.7801936829544607E-2</v>
      </c>
      <c r="AI1152" s="17"/>
      <c r="AJ1152" s="17">
        <v>0.130036537193156</v>
      </c>
      <c r="AK1152" s="17">
        <v>3.98703400739489E-2</v>
      </c>
      <c r="AL1152" s="17">
        <v>3.10619149690755E-2</v>
      </c>
      <c r="AM1152" s="17">
        <v>0.462724093766813</v>
      </c>
      <c r="AN1152" s="17">
        <v>0.110920428210546</v>
      </c>
      <c r="AO1152" s="17"/>
      <c r="AP1152" s="17">
        <v>0.10793944510686</v>
      </c>
      <c r="AQ1152" s="17">
        <v>2.2340322854287602E-2</v>
      </c>
      <c r="AR1152" s="17">
        <v>5.5540770116336603E-2</v>
      </c>
      <c r="AS1152" s="17"/>
      <c r="AT1152" s="17">
        <v>0.114159611368465</v>
      </c>
      <c r="AU1152" s="17">
        <v>8.5448909059404096E-2</v>
      </c>
      <c r="AV1152" s="17">
        <v>6.2654354192592299E-2</v>
      </c>
      <c r="AW1152" s="17">
        <v>4.9998358985784697E-2</v>
      </c>
      <c r="AX1152" s="17">
        <v>6.8596307334188297E-2</v>
      </c>
      <c r="AY1152" s="17"/>
      <c r="AZ1152" s="17">
        <v>7.1458262871402903E-2</v>
      </c>
      <c r="BA1152" s="17">
        <v>9.0540192790028007E-2</v>
      </c>
      <c r="BB1152" s="17">
        <v>8.4720621209940505E-2</v>
      </c>
      <c r="BC1152" s="17">
        <v>8.0799760737718704E-2</v>
      </c>
      <c r="BD1152" s="17">
        <v>0.15062981555756499</v>
      </c>
      <c r="BE1152" s="17"/>
      <c r="BF1152" s="17">
        <v>0.135831787065364</v>
      </c>
      <c r="BG1152" s="17">
        <v>8.2725554457289699E-2</v>
      </c>
      <c r="BH1152" s="17">
        <v>6.12978574149401E-2</v>
      </c>
      <c r="BI1152" s="17">
        <v>7.1938375039551597E-2</v>
      </c>
      <c r="BJ1152" s="17"/>
      <c r="BK1152" s="17">
        <v>0.18813192178860499</v>
      </c>
      <c r="BL1152" s="17">
        <v>0.17331112938288201</v>
      </c>
      <c r="BM1152" s="17">
        <v>6.7439582100045303E-2</v>
      </c>
      <c r="BN1152" s="17">
        <v>4.4427926904182999E-2</v>
      </c>
      <c r="BO1152" s="17">
        <v>0.148713664955199</v>
      </c>
      <c r="BP1152" s="17"/>
      <c r="BQ1152" s="17">
        <v>9.0597008969582393E-2</v>
      </c>
      <c r="BR1152" s="17">
        <v>8.4137510051838199E-2</v>
      </c>
      <c r="BS1152" s="17"/>
      <c r="BT1152" s="17">
        <v>0.10962033487685501</v>
      </c>
      <c r="BU1152" s="17">
        <v>5.3416356905655701E-2</v>
      </c>
      <c r="BV1152" s="17">
        <v>0.153866451921706</v>
      </c>
      <c r="BW1152" s="17">
        <v>0.105562008602842</v>
      </c>
      <c r="BX1152" s="17">
        <v>6.5124445988053503E-2</v>
      </c>
      <c r="BY1152" s="17">
        <v>4.5306674819527902E-2</v>
      </c>
    </row>
    <row r="1153" spans="2:77" x14ac:dyDescent="0.35">
      <c r="B1153" t="s">
        <v>333</v>
      </c>
      <c r="C1153" s="17">
        <v>3.0155567789415999E-2</v>
      </c>
      <c r="D1153" s="17">
        <v>3.5614381648710301E-2</v>
      </c>
      <c r="E1153" s="17">
        <v>2.4874618157644302E-2</v>
      </c>
      <c r="F1153" s="17"/>
      <c r="G1153" s="17">
        <v>2.8593446860128699E-2</v>
      </c>
      <c r="H1153" s="17">
        <v>2.8727095245767002E-2</v>
      </c>
      <c r="I1153" s="17">
        <v>5.27935461064373E-3</v>
      </c>
      <c r="J1153" s="17">
        <v>5.7319468032529797E-2</v>
      </c>
      <c r="K1153" s="17">
        <v>3.6833159479419203E-2</v>
      </c>
      <c r="L1153" s="17">
        <v>2.40434158695166E-2</v>
      </c>
      <c r="M1153" s="17"/>
      <c r="N1153" s="17">
        <v>3.0591180384735499E-2</v>
      </c>
      <c r="O1153" s="17">
        <v>2.7601712083205401E-2</v>
      </c>
      <c r="P1153" s="17">
        <v>2.2865272137210499E-2</v>
      </c>
      <c r="Q1153" s="17">
        <v>4.0375393714600097E-2</v>
      </c>
      <c r="R1153" s="17"/>
      <c r="S1153" s="17">
        <v>3.6768983447219003E-2</v>
      </c>
      <c r="T1153" s="17">
        <v>3.0737209460481099E-2</v>
      </c>
      <c r="U1153" s="17">
        <v>3.4958563929099601E-2</v>
      </c>
      <c r="V1153" s="17">
        <v>3.1623171212261603E-2</v>
      </c>
      <c r="W1153" s="17">
        <v>3.9792056011219601E-2</v>
      </c>
      <c r="X1153" s="17">
        <v>1.0930553740637E-2</v>
      </c>
      <c r="Y1153" s="17">
        <v>5.44426532647561E-2</v>
      </c>
      <c r="Z1153" s="17">
        <v>8.8098770637261306E-2</v>
      </c>
      <c r="AA1153" s="17">
        <v>1.74987474153184E-2</v>
      </c>
      <c r="AB1153" s="17">
        <v>1.4437543450319701E-2</v>
      </c>
      <c r="AC1153" s="17">
        <v>0</v>
      </c>
      <c r="AD1153" s="17">
        <v>0</v>
      </c>
      <c r="AE1153" s="17"/>
      <c r="AF1153" s="17">
        <v>4.3126660905727497E-2</v>
      </c>
      <c r="AG1153" s="17">
        <v>1.9344461121728E-2</v>
      </c>
      <c r="AH1153" s="17">
        <v>2.85111615846688E-2</v>
      </c>
      <c r="AI1153" s="17"/>
      <c r="AJ1153" s="17">
        <v>3.8819643802799397E-2</v>
      </c>
      <c r="AK1153" s="17">
        <v>1.53540438668662E-2</v>
      </c>
      <c r="AL1153" s="17">
        <v>3.8210889941863203E-2</v>
      </c>
      <c r="AM1153" s="17">
        <v>0</v>
      </c>
      <c r="AN1153" s="17">
        <v>3.1878672285717703E-2</v>
      </c>
      <c r="AO1153" s="17"/>
      <c r="AP1153" s="17">
        <v>3.3182337962432001E-2</v>
      </c>
      <c r="AQ1153" s="17">
        <v>9.0688246247451892E-3</v>
      </c>
      <c r="AR1153" s="17">
        <v>3.4441043812782499E-2</v>
      </c>
      <c r="AS1153" s="17"/>
      <c r="AT1153" s="17">
        <v>2.63831012918514E-2</v>
      </c>
      <c r="AU1153" s="17">
        <v>2.4354756784293399E-2</v>
      </c>
      <c r="AV1153" s="17">
        <v>3.5996134392351498E-2</v>
      </c>
      <c r="AW1153" s="17">
        <v>8.2926550580989106E-3</v>
      </c>
      <c r="AX1153" s="17">
        <v>0</v>
      </c>
      <c r="AY1153" s="17"/>
      <c r="AZ1153" s="17">
        <v>3.5866769599743997E-2</v>
      </c>
      <c r="BA1153" s="17">
        <v>1.7678583912522999E-2</v>
      </c>
      <c r="BB1153" s="17">
        <v>4.9271052179718902E-2</v>
      </c>
      <c r="BC1153" s="17">
        <v>2.30739259654975E-2</v>
      </c>
      <c r="BD1153" s="17">
        <v>3.0732760551317798E-2</v>
      </c>
      <c r="BE1153" s="17"/>
      <c r="BF1153" s="17">
        <v>3.75626842697614E-2</v>
      </c>
      <c r="BG1153" s="17">
        <v>2.6180202916177699E-2</v>
      </c>
      <c r="BH1153" s="17">
        <v>3.1437763970196798E-2</v>
      </c>
      <c r="BI1153" s="17">
        <v>2.8997278907200399E-2</v>
      </c>
      <c r="BJ1153" s="17"/>
      <c r="BK1153" s="17">
        <v>2.2950092790609299E-2</v>
      </c>
      <c r="BL1153" s="17">
        <v>1.64397266013965E-2</v>
      </c>
      <c r="BM1153" s="17">
        <v>5.2247800352482797E-2</v>
      </c>
      <c r="BN1153" s="17">
        <v>2.2741208968879E-2</v>
      </c>
      <c r="BO1153" s="17">
        <v>0</v>
      </c>
      <c r="BP1153" s="17"/>
      <c r="BQ1153" s="17">
        <v>2.77406048637781E-2</v>
      </c>
      <c r="BR1153" s="17">
        <v>3.3232338522659201E-2</v>
      </c>
      <c r="BS1153" s="17"/>
      <c r="BT1153" s="17">
        <v>3.0052373995155798E-2</v>
      </c>
      <c r="BU1153" s="17">
        <v>2.6262167617805799E-2</v>
      </c>
      <c r="BV1153" s="17">
        <v>3.9552622116962401E-2</v>
      </c>
      <c r="BW1153" s="17">
        <v>4.78501801622849E-2</v>
      </c>
      <c r="BX1153" s="17">
        <v>2.95742859593674E-2</v>
      </c>
      <c r="BY1153" s="17">
        <v>0</v>
      </c>
    </row>
    <row r="1154" spans="2:77" x14ac:dyDescent="0.35">
      <c r="B1154" t="s">
        <v>98</v>
      </c>
      <c r="C1154" s="17">
        <v>4.7172881688789997E-2</v>
      </c>
      <c r="D1154" s="17">
        <v>3.01614139013846E-2</v>
      </c>
      <c r="E1154" s="17">
        <v>6.4159393882877197E-2</v>
      </c>
      <c r="F1154" s="17"/>
      <c r="G1154" s="17">
        <v>3.2498981191743499E-2</v>
      </c>
      <c r="H1154" s="17">
        <v>3.4970739285841899E-2</v>
      </c>
      <c r="I1154" s="17">
        <v>4.6563265478865801E-2</v>
      </c>
      <c r="J1154" s="17">
        <v>3.1033964912028499E-2</v>
      </c>
      <c r="K1154" s="17">
        <v>7.7990999013131598E-2</v>
      </c>
      <c r="L1154" s="17">
        <v>5.9253703657486702E-2</v>
      </c>
      <c r="M1154" s="17"/>
      <c r="N1154" s="17">
        <v>3.6462471062817199E-2</v>
      </c>
      <c r="O1154" s="17">
        <v>5.56555106151813E-2</v>
      </c>
      <c r="P1154" s="17">
        <v>3.2610325659419202E-2</v>
      </c>
      <c r="Q1154" s="17">
        <v>6.75180790014481E-2</v>
      </c>
      <c r="R1154" s="17"/>
      <c r="S1154" s="17">
        <v>3.4395197712965397E-2</v>
      </c>
      <c r="T1154" s="17">
        <v>3.5053593534937103E-2</v>
      </c>
      <c r="U1154" s="17">
        <v>5.1497505162786901E-2</v>
      </c>
      <c r="V1154" s="17">
        <v>7.2695808021412803E-2</v>
      </c>
      <c r="W1154" s="17">
        <v>4.6858749378253198E-2</v>
      </c>
      <c r="X1154" s="17">
        <v>3.8666951114144102E-2</v>
      </c>
      <c r="Y1154" s="17">
        <v>3.1538847643689701E-2</v>
      </c>
      <c r="Z1154" s="17">
        <v>7.6770489434900904E-2</v>
      </c>
      <c r="AA1154" s="17">
        <v>5.2448098492106202E-2</v>
      </c>
      <c r="AB1154" s="17">
        <v>6.2019066574685103E-2</v>
      </c>
      <c r="AC1154" s="17">
        <v>6.7416441337347296E-2</v>
      </c>
      <c r="AD1154" s="17">
        <v>0</v>
      </c>
      <c r="AE1154" s="17"/>
      <c r="AF1154" s="17">
        <v>6.4022047802094001E-2</v>
      </c>
      <c r="AG1154" s="17">
        <v>4.4514009221600599E-2</v>
      </c>
      <c r="AH1154" s="17">
        <v>1.95052641679649E-2</v>
      </c>
      <c r="AI1154" s="17"/>
      <c r="AJ1154" s="17">
        <v>6.7433361678826298E-2</v>
      </c>
      <c r="AK1154" s="17">
        <v>2.0250088184454399E-2</v>
      </c>
      <c r="AL1154" s="17">
        <v>3.9846288748951401E-2</v>
      </c>
      <c r="AM1154" s="17">
        <v>0.11425652979438</v>
      </c>
      <c r="AN1154" s="17">
        <v>4.5068988928312202E-2</v>
      </c>
      <c r="AO1154" s="17"/>
      <c r="AP1154" s="17">
        <v>8.3725508410563601E-2</v>
      </c>
      <c r="AQ1154" s="17">
        <v>1.5848387155665899E-2</v>
      </c>
      <c r="AR1154" s="17">
        <v>3.1217755460080598E-2</v>
      </c>
      <c r="AS1154" s="17"/>
      <c r="AT1154" s="17">
        <v>4.8952298972722103E-2</v>
      </c>
      <c r="AU1154" s="17">
        <v>4.5099111515435102E-2</v>
      </c>
      <c r="AV1154" s="17">
        <v>4.6009997039664699E-2</v>
      </c>
      <c r="AW1154" s="17">
        <v>5.60070085153372E-2</v>
      </c>
      <c r="AX1154" s="17">
        <v>0</v>
      </c>
      <c r="AY1154" s="17"/>
      <c r="AZ1154" s="17">
        <v>4.3564339624065397E-2</v>
      </c>
      <c r="BA1154" s="17">
        <v>3.4879335706473898E-2</v>
      </c>
      <c r="BB1154" s="17">
        <v>2.4801952614958302E-2</v>
      </c>
      <c r="BC1154" s="17">
        <v>6.7470692479980499E-2</v>
      </c>
      <c r="BD1154" s="17">
        <v>5.3629850038820898E-2</v>
      </c>
      <c r="BE1154" s="17"/>
      <c r="BF1154" s="17">
        <v>6.9070776283136695E-2</v>
      </c>
      <c r="BG1154" s="17">
        <v>5.3141575932133797E-2</v>
      </c>
      <c r="BH1154" s="17">
        <v>4.7781042578743202E-2</v>
      </c>
      <c r="BI1154" s="17">
        <v>1.51601646830892E-2</v>
      </c>
      <c r="BJ1154" s="17"/>
      <c r="BK1154" s="17">
        <v>0</v>
      </c>
      <c r="BL1154" s="17">
        <v>6.1527880407855701E-2</v>
      </c>
      <c r="BM1154" s="17">
        <v>6.3905088477344996E-2</v>
      </c>
      <c r="BN1154" s="17">
        <v>3.4564889904854797E-2</v>
      </c>
      <c r="BO1154" s="17">
        <v>2.4904220057468299E-2</v>
      </c>
      <c r="BP1154" s="17"/>
      <c r="BQ1154" s="17">
        <v>4.3951496152382301E-2</v>
      </c>
      <c r="BR1154" s="17">
        <v>5.12770708809673E-2</v>
      </c>
      <c r="BS1154" s="17"/>
      <c r="BT1154" s="17">
        <v>5.27829423458289E-2</v>
      </c>
      <c r="BU1154" s="17">
        <v>5.2361500374807697E-2</v>
      </c>
      <c r="BV1154" s="17">
        <v>3.5960328516765297E-2</v>
      </c>
      <c r="BW1154" s="17">
        <v>1.9423379231330098E-2</v>
      </c>
      <c r="BX1154" s="17">
        <v>5.5321065465946402E-2</v>
      </c>
      <c r="BY1154" s="17">
        <v>0</v>
      </c>
    </row>
    <row r="1155" spans="2:77" x14ac:dyDescent="0.35">
      <c r="B1155" t="s">
        <v>99</v>
      </c>
      <c r="C1155" s="17">
        <v>6.0686420833267099E-2</v>
      </c>
      <c r="D1155" s="17">
        <v>5.5265317512129201E-2</v>
      </c>
      <c r="E1155" s="17">
        <v>6.6270780718066302E-2</v>
      </c>
      <c r="F1155" s="17"/>
      <c r="G1155" s="17">
        <v>8.5823996443429001E-2</v>
      </c>
      <c r="H1155" s="17">
        <v>5.7444688611294099E-2</v>
      </c>
      <c r="I1155" s="17">
        <v>6.0294649558797098E-2</v>
      </c>
      <c r="J1155" s="17">
        <v>5.3103826484638302E-2</v>
      </c>
      <c r="K1155" s="17">
        <v>2.7132080749987499E-2</v>
      </c>
      <c r="L1155" s="17">
        <v>7.6039915590110502E-2</v>
      </c>
      <c r="M1155" s="17"/>
      <c r="N1155" s="17">
        <v>4.0279135822091E-2</v>
      </c>
      <c r="O1155" s="17">
        <v>3.9958181424671002E-2</v>
      </c>
      <c r="P1155" s="17">
        <v>9.3684470252909505E-2</v>
      </c>
      <c r="Q1155" s="17">
        <v>6.3158556239202898E-2</v>
      </c>
      <c r="R1155" s="17"/>
      <c r="S1155" s="17">
        <v>2.94465105889638E-2</v>
      </c>
      <c r="T1155" s="17">
        <v>1.35446877198993E-2</v>
      </c>
      <c r="U1155" s="17">
        <v>7.8718896427794505E-2</v>
      </c>
      <c r="V1155" s="17">
        <v>7.2317761287750706E-2</v>
      </c>
      <c r="W1155" s="17">
        <v>5.07831374270186E-2</v>
      </c>
      <c r="X1155" s="17">
        <v>0.127298942429343</v>
      </c>
      <c r="Y1155" s="17">
        <v>5.8974962826270301E-2</v>
      </c>
      <c r="Z1155" s="17">
        <v>5.4465544541623098E-2</v>
      </c>
      <c r="AA1155" s="17">
        <v>6.9666210184844299E-2</v>
      </c>
      <c r="AB1155" s="17">
        <v>7.3239924148148394E-2</v>
      </c>
      <c r="AC1155" s="17">
        <v>2.4986740694329799E-2</v>
      </c>
      <c r="AD1155" s="17">
        <v>0.23138740875333799</v>
      </c>
      <c r="AE1155" s="17"/>
      <c r="AF1155" s="17">
        <v>5.88498187041804E-2</v>
      </c>
      <c r="AG1155" s="17">
        <v>4.6452358548943799E-2</v>
      </c>
      <c r="AH1155" s="17">
        <v>0.106814006574911</v>
      </c>
      <c r="AI1155" s="17"/>
      <c r="AJ1155" s="17">
        <v>6.8089602877049404E-2</v>
      </c>
      <c r="AK1155" s="17">
        <v>3.4507483347115397E-2</v>
      </c>
      <c r="AL1155" s="17">
        <v>3.1569953957434997E-2</v>
      </c>
      <c r="AM1155" s="17">
        <v>0</v>
      </c>
      <c r="AN1155" s="17">
        <v>8.4957863577054399E-2</v>
      </c>
      <c r="AO1155" s="17"/>
      <c r="AP1155" s="17">
        <v>5.9262647673379201E-2</v>
      </c>
      <c r="AQ1155" s="17">
        <v>3.0726256328359701E-2</v>
      </c>
      <c r="AR1155" s="17">
        <v>4.1656415411140603E-2</v>
      </c>
      <c r="AS1155" s="17"/>
      <c r="AT1155" s="17">
        <v>4.1792026542345602E-2</v>
      </c>
      <c r="AU1155" s="17">
        <v>6.2830187919113101E-2</v>
      </c>
      <c r="AV1155" s="17">
        <v>6.3667458954903E-2</v>
      </c>
      <c r="AW1155" s="17">
        <v>5.7082714123224201E-2</v>
      </c>
      <c r="AX1155" s="17">
        <v>6.6019874938153394E-2</v>
      </c>
      <c r="AY1155" s="17"/>
      <c r="AZ1155" s="17">
        <v>5.27004616045837E-2</v>
      </c>
      <c r="BA1155" s="17">
        <v>5.40934887324604E-2</v>
      </c>
      <c r="BB1155" s="17">
        <v>4.8409572107232797E-2</v>
      </c>
      <c r="BC1155" s="17">
        <v>6.8782080961249895E-2</v>
      </c>
      <c r="BD1155" s="17">
        <v>8.4935885336411901E-2</v>
      </c>
      <c r="BE1155" s="17"/>
      <c r="BF1155" s="17">
        <v>0.101567839229567</v>
      </c>
      <c r="BG1155" s="17">
        <v>5.0238814059753702E-2</v>
      </c>
      <c r="BH1155" s="17">
        <v>6.9695038896313496E-2</v>
      </c>
      <c r="BI1155" s="17">
        <v>4.5230652165752699E-2</v>
      </c>
      <c r="BJ1155" s="17"/>
      <c r="BK1155" s="17">
        <v>8.3192031812826098E-2</v>
      </c>
      <c r="BL1155" s="17">
        <v>3.8900263408505997E-2</v>
      </c>
      <c r="BM1155" s="17">
        <v>8.1058787959915501E-2</v>
      </c>
      <c r="BN1155" s="17">
        <v>3.7985754843564999E-2</v>
      </c>
      <c r="BO1155" s="17">
        <v>0.10788739501351099</v>
      </c>
      <c r="BP1155" s="17"/>
      <c r="BQ1155" s="17">
        <v>5.6610731329134301E-2</v>
      </c>
      <c r="BR1155" s="17">
        <v>6.5879031473776106E-2</v>
      </c>
      <c r="BS1155" s="17"/>
      <c r="BT1155" s="17">
        <v>7.4070709715848004E-2</v>
      </c>
      <c r="BU1155" s="17">
        <v>6.3164510843970206E-2</v>
      </c>
      <c r="BV1155" s="17">
        <v>4.6659125859589499E-2</v>
      </c>
      <c r="BW1155" s="17">
        <v>3.3777828722211099E-2</v>
      </c>
      <c r="BX1155" s="17">
        <v>5.4847332987109997E-2</v>
      </c>
      <c r="BY1155" s="17">
        <v>0</v>
      </c>
    </row>
    <row r="1156" spans="2:77" x14ac:dyDescent="0.35">
      <c r="B1156" t="s">
        <v>341</v>
      </c>
      <c r="C1156" s="17">
        <v>0.100165768818716</v>
      </c>
      <c r="D1156" s="17">
        <v>9.6993446125006197E-2</v>
      </c>
      <c r="E1156" s="17">
        <v>0.101814942641408</v>
      </c>
      <c r="F1156" s="17"/>
      <c r="G1156" s="17">
        <v>0.10000011568935099</v>
      </c>
      <c r="H1156" s="17">
        <v>0.11189241517106099</v>
      </c>
      <c r="I1156" s="17">
        <v>0.121551972257275</v>
      </c>
      <c r="J1156" s="17">
        <v>7.8973625674131701E-2</v>
      </c>
      <c r="K1156" s="17">
        <v>0.155134477036034</v>
      </c>
      <c r="L1156" s="17">
        <v>5.6881563977632499E-2</v>
      </c>
      <c r="M1156" s="17"/>
      <c r="N1156" s="17">
        <v>9.5808028055163696E-2</v>
      </c>
      <c r="O1156" s="17">
        <v>8.9241371242525305E-2</v>
      </c>
      <c r="P1156" s="17">
        <v>0.13243881314060599</v>
      </c>
      <c r="Q1156" s="17">
        <v>8.4981455337329995E-2</v>
      </c>
      <c r="R1156" s="17"/>
      <c r="S1156" s="17">
        <v>0.104983532222236</v>
      </c>
      <c r="T1156" s="17">
        <v>8.0414002433203305E-2</v>
      </c>
      <c r="U1156" s="17">
        <v>9.9209847705395898E-2</v>
      </c>
      <c r="V1156" s="17">
        <v>8.0010667267113006E-2</v>
      </c>
      <c r="W1156" s="17">
        <v>0.122440357881359</v>
      </c>
      <c r="X1156" s="17">
        <v>8.5595807353591194E-2</v>
      </c>
      <c r="Y1156" s="17">
        <v>6.7154186263482601E-2</v>
      </c>
      <c r="Z1156" s="17">
        <v>0.17124070597080401</v>
      </c>
      <c r="AA1156" s="17">
        <v>0.106367735601931</v>
      </c>
      <c r="AB1156" s="17">
        <v>9.7872579160339299E-2</v>
      </c>
      <c r="AC1156" s="17">
        <v>0.19024866680917099</v>
      </c>
      <c r="AD1156" s="17">
        <v>5.5742444904124701E-2</v>
      </c>
      <c r="AE1156" s="17"/>
      <c r="AF1156" s="17">
        <v>0.111188746932782</v>
      </c>
      <c r="AG1156" s="17">
        <v>8.6816426254019197E-2</v>
      </c>
      <c r="AH1156" s="17">
        <v>0.121025807085914</v>
      </c>
      <c r="AI1156" s="17"/>
      <c r="AJ1156" s="17">
        <v>0.12911675416353799</v>
      </c>
      <c r="AK1156" s="17">
        <v>7.7536895067498196E-2</v>
      </c>
      <c r="AL1156" s="17">
        <v>2.7627187097789999E-2</v>
      </c>
      <c r="AM1156" s="17">
        <v>0.15299687441866</v>
      </c>
      <c r="AN1156" s="17">
        <v>0.14612569375701001</v>
      </c>
      <c r="AO1156" s="17"/>
      <c r="AP1156" s="17">
        <v>0.14835574673268301</v>
      </c>
      <c r="AQ1156" s="17">
        <v>6.2832644485299599E-2</v>
      </c>
      <c r="AR1156" s="17">
        <v>1.5606669468771799E-2</v>
      </c>
      <c r="AS1156" s="17"/>
      <c r="AT1156" s="17">
        <v>0.112969682817322</v>
      </c>
      <c r="AU1156" s="17">
        <v>8.3243818623852994E-2</v>
      </c>
      <c r="AV1156" s="17">
        <v>7.6119301935961406E-2</v>
      </c>
      <c r="AW1156" s="17">
        <v>0.15829556666824801</v>
      </c>
      <c r="AX1156" s="17">
        <v>6.6985027315066198E-2</v>
      </c>
      <c r="AY1156" s="17"/>
      <c r="AZ1156" s="17">
        <v>0.121728987087921</v>
      </c>
      <c r="BA1156" s="17">
        <v>0.13713118740314001</v>
      </c>
      <c r="BB1156" s="17">
        <v>6.6485949516062501E-2</v>
      </c>
      <c r="BC1156" s="17">
        <v>7.2667020679789099E-2</v>
      </c>
      <c r="BD1156" s="17">
        <v>2.3823144036072299E-2</v>
      </c>
      <c r="BE1156" s="17"/>
      <c r="BF1156" s="17">
        <v>6.88748288356337E-2</v>
      </c>
      <c r="BG1156" s="17">
        <v>0.105040900330732</v>
      </c>
      <c r="BH1156" s="17">
        <v>7.0319773310657696E-2</v>
      </c>
      <c r="BI1156" s="17">
        <v>0.15527266287317801</v>
      </c>
      <c r="BJ1156" s="17"/>
      <c r="BK1156" s="17">
        <v>0.20727904253333901</v>
      </c>
      <c r="BL1156" s="17">
        <v>7.6055570494016803E-2</v>
      </c>
      <c r="BM1156" s="17">
        <v>0.105414823614024</v>
      </c>
      <c r="BN1156" s="17">
        <v>9.7137393745319794E-2</v>
      </c>
      <c r="BO1156" s="17">
        <v>9.0518968270037303E-2</v>
      </c>
      <c r="BP1156" s="17"/>
      <c r="BQ1156" s="17">
        <v>0.107388479324054</v>
      </c>
      <c r="BR1156" s="17">
        <v>9.0963712728500401E-2</v>
      </c>
      <c r="BS1156" s="17"/>
      <c r="BT1156" s="17">
        <v>8.0494996804234095E-2</v>
      </c>
      <c r="BU1156" s="17">
        <v>0.131429841447259</v>
      </c>
      <c r="BV1156" s="17">
        <v>7.9993143748696302E-2</v>
      </c>
      <c r="BW1156" s="17">
        <v>9.35756987558128E-2</v>
      </c>
      <c r="BX1156" s="17">
        <v>9.6275413581992694E-2</v>
      </c>
      <c r="BY1156" s="17">
        <v>0.15922301512253501</v>
      </c>
    </row>
    <row r="1157" spans="2:77" x14ac:dyDescent="0.35">
      <c r="B1157" t="s">
        <v>101</v>
      </c>
      <c r="C1157" s="17">
        <v>0.19157963594126601</v>
      </c>
      <c r="D1157" s="17">
        <v>0.19789906801777901</v>
      </c>
      <c r="E1157" s="17">
        <v>0.18416461876562101</v>
      </c>
      <c r="F1157" s="17"/>
      <c r="G1157" s="17">
        <v>0.17293151918869401</v>
      </c>
      <c r="H1157" s="17">
        <v>0.19731238743659901</v>
      </c>
      <c r="I1157" s="17">
        <v>0.17494763014832701</v>
      </c>
      <c r="J1157" s="17">
        <v>0.18239161593585199</v>
      </c>
      <c r="K1157" s="17">
        <v>0.14677338708336099</v>
      </c>
      <c r="L1157" s="17">
        <v>0.24852140835373901</v>
      </c>
      <c r="M1157" s="17"/>
      <c r="N1157" s="17">
        <v>0.189687210726001</v>
      </c>
      <c r="O1157" s="17">
        <v>0.22701296363881801</v>
      </c>
      <c r="P1157" s="17">
        <v>0.15924999609896001</v>
      </c>
      <c r="Q1157" s="17">
        <v>0.19206470440258999</v>
      </c>
      <c r="R1157" s="17"/>
      <c r="S1157" s="17">
        <v>0.13886237884358801</v>
      </c>
      <c r="T1157" s="17">
        <v>0.28820685599099599</v>
      </c>
      <c r="U1157" s="17">
        <v>0.202266845117411</v>
      </c>
      <c r="V1157" s="17">
        <v>0.12593982490286601</v>
      </c>
      <c r="W1157" s="17">
        <v>0.15183748053683099</v>
      </c>
      <c r="X1157" s="17">
        <v>0.20237926010644899</v>
      </c>
      <c r="Y1157" s="17">
        <v>0.26759270518726203</v>
      </c>
      <c r="Z1157" s="17">
        <v>0.124859510524356</v>
      </c>
      <c r="AA1157" s="17">
        <v>0.144053103217125</v>
      </c>
      <c r="AB1157" s="17">
        <v>0.131787293506829</v>
      </c>
      <c r="AC1157" s="17">
        <v>0.29535246368641699</v>
      </c>
      <c r="AD1157" s="17">
        <v>0.29235167855080602</v>
      </c>
      <c r="AE1157" s="17"/>
      <c r="AF1157" s="17">
        <v>0.18926711459359</v>
      </c>
      <c r="AG1157" s="17">
        <v>0.18106273713300899</v>
      </c>
      <c r="AH1157" s="17">
        <v>0.229758876148139</v>
      </c>
      <c r="AI1157" s="17"/>
      <c r="AJ1157" s="17">
        <v>0.20259195522217599</v>
      </c>
      <c r="AK1157" s="17">
        <v>0.13491332897622901</v>
      </c>
      <c r="AL1157" s="17">
        <v>0.19526383232707001</v>
      </c>
      <c r="AM1157" s="17">
        <v>0.20735316221962799</v>
      </c>
      <c r="AN1157" s="17">
        <v>0.21507718575668</v>
      </c>
      <c r="AO1157" s="17"/>
      <c r="AP1157" s="17">
        <v>0.23473908188866099</v>
      </c>
      <c r="AQ1157" s="17">
        <v>0.12473025715524701</v>
      </c>
      <c r="AR1157" s="17">
        <v>0.249713674194255</v>
      </c>
      <c r="AS1157" s="17"/>
      <c r="AT1157" s="17">
        <v>0.19982531081756</v>
      </c>
      <c r="AU1157" s="17">
        <v>0.17362591665031299</v>
      </c>
      <c r="AV1157" s="17">
        <v>0.18844677687566599</v>
      </c>
      <c r="AW1157" s="17">
        <v>0.16145949228358</v>
      </c>
      <c r="AX1157" s="17">
        <v>0.29842577797151498</v>
      </c>
      <c r="AY1157" s="17"/>
      <c r="AZ1157" s="17">
        <v>0.17352591679629401</v>
      </c>
      <c r="BA1157" s="17">
        <v>0.169482844109895</v>
      </c>
      <c r="BB1157" s="17">
        <v>0.21710310922967899</v>
      </c>
      <c r="BC1157" s="17">
        <v>0.23257028517345901</v>
      </c>
      <c r="BD1157" s="17">
        <v>0.211228886008791</v>
      </c>
      <c r="BE1157" s="17"/>
      <c r="BF1157" s="17">
        <v>0.17027700970824899</v>
      </c>
      <c r="BG1157" s="17">
        <v>0.18857134000850101</v>
      </c>
      <c r="BH1157" s="17">
        <v>0.18391119530582001</v>
      </c>
      <c r="BI1157" s="17">
        <v>0.19789521402547799</v>
      </c>
      <c r="BJ1157" s="17"/>
      <c r="BK1157" s="17">
        <v>8.5222571958988802E-2</v>
      </c>
      <c r="BL1157" s="17">
        <v>0.141830720346558</v>
      </c>
      <c r="BM1157" s="17">
        <v>0.214469398677373</v>
      </c>
      <c r="BN1157" s="17">
        <v>0.21353748147930399</v>
      </c>
      <c r="BO1157" s="17">
        <v>0.145434576497977</v>
      </c>
      <c r="BP1157" s="17"/>
      <c r="BQ1157" s="17">
        <v>0.187137056674437</v>
      </c>
      <c r="BR1157" s="17">
        <v>0.19723968054202701</v>
      </c>
      <c r="BS1157" s="17"/>
      <c r="BT1157" s="17">
        <v>0.188635509057482</v>
      </c>
      <c r="BU1157" s="17">
        <v>0.169514026053773</v>
      </c>
      <c r="BV1157" s="17">
        <v>0.288867280709181</v>
      </c>
      <c r="BW1157" s="17">
        <v>0.13016579087730501</v>
      </c>
      <c r="BX1157" s="17">
        <v>0.20257429792289</v>
      </c>
      <c r="BY1157" s="17">
        <v>0.363830482408388</v>
      </c>
    </row>
    <row r="1158" spans="2:77" x14ac:dyDescent="0.35">
      <c r="B1158" t="s">
        <v>102</v>
      </c>
      <c r="C1158" s="17">
        <v>0.106032891938978</v>
      </c>
      <c r="D1158" s="17">
        <v>0.112478471690819</v>
      </c>
      <c r="E1158" s="17">
        <v>0.100061438819812</v>
      </c>
      <c r="F1158" s="17"/>
      <c r="G1158" s="17">
        <v>0.175947452340565</v>
      </c>
      <c r="H1158" s="17">
        <v>9.8490889333788703E-2</v>
      </c>
      <c r="I1158" s="17">
        <v>0.100826542259725</v>
      </c>
      <c r="J1158" s="17">
        <v>8.9469516860362003E-2</v>
      </c>
      <c r="K1158" s="17">
        <v>8.4202538985879496E-2</v>
      </c>
      <c r="L1158" s="17">
        <v>0.100138033777061</v>
      </c>
      <c r="M1158" s="17"/>
      <c r="N1158" s="17">
        <v>0.12857159071875399</v>
      </c>
      <c r="O1158" s="17">
        <v>0.120449103457841</v>
      </c>
      <c r="P1158" s="17">
        <v>0.110551594626123</v>
      </c>
      <c r="Q1158" s="17">
        <v>6.2608307996251097E-2</v>
      </c>
      <c r="R1158" s="17"/>
      <c r="S1158" s="17">
        <v>0.13727682515495601</v>
      </c>
      <c r="T1158" s="17">
        <v>8.5028839930944997E-2</v>
      </c>
      <c r="U1158" s="17">
        <v>0.112129983156844</v>
      </c>
      <c r="V1158" s="17">
        <v>0.117709505888311</v>
      </c>
      <c r="W1158" s="17">
        <v>0.16110387527342299</v>
      </c>
      <c r="X1158" s="17">
        <v>0.106778338308449</v>
      </c>
      <c r="Y1158" s="17">
        <v>0.100088025676172</v>
      </c>
      <c r="Z1158" s="17">
        <v>7.0264291626803504E-2</v>
      </c>
      <c r="AA1158" s="17">
        <v>7.6092486690753303E-2</v>
      </c>
      <c r="AB1158" s="17">
        <v>0.10179893123909101</v>
      </c>
      <c r="AC1158" s="17">
        <v>6.1239313728595902E-2</v>
      </c>
      <c r="AD1158" s="17">
        <v>0.13720499071368999</v>
      </c>
      <c r="AE1158" s="17"/>
      <c r="AF1158" s="17">
        <v>7.7576414519405806E-2</v>
      </c>
      <c r="AG1158" s="17">
        <v>0.115852394023552</v>
      </c>
      <c r="AH1158" s="17">
        <v>8.0164848007434106E-2</v>
      </c>
      <c r="AI1158" s="17"/>
      <c r="AJ1158" s="17">
        <v>9.4170505592986398E-2</v>
      </c>
      <c r="AK1158" s="17">
        <v>9.0242055407747004E-2</v>
      </c>
      <c r="AL1158" s="17">
        <v>0.16534795035649499</v>
      </c>
      <c r="AM1158" s="17">
        <v>0</v>
      </c>
      <c r="AN1158" s="17">
        <v>0.12817173173526</v>
      </c>
      <c r="AO1158" s="17"/>
      <c r="AP1158" s="17">
        <v>9.5677882753709198E-2</v>
      </c>
      <c r="AQ1158" s="17">
        <v>0.10705916063722</v>
      </c>
      <c r="AR1158" s="17">
        <v>0.13000711587797301</v>
      </c>
      <c r="AS1158" s="17"/>
      <c r="AT1158" s="17">
        <v>6.7217594081509402E-2</v>
      </c>
      <c r="AU1158" s="17">
        <v>9.6198915124667397E-2</v>
      </c>
      <c r="AV1158" s="17">
        <v>0.15323177930684601</v>
      </c>
      <c r="AW1158" s="17">
        <v>0.146855419353846</v>
      </c>
      <c r="AX1158" s="17">
        <v>5.6648935149064203E-2</v>
      </c>
      <c r="AY1158" s="17"/>
      <c r="AZ1158" s="17">
        <v>0.10104041559952801</v>
      </c>
      <c r="BA1158" s="17">
        <v>0.117638031535099</v>
      </c>
      <c r="BB1158" s="17">
        <v>0.124403228438623</v>
      </c>
      <c r="BC1158" s="17">
        <v>0.112553480715432</v>
      </c>
      <c r="BD1158" s="17">
        <v>9.72291447595134E-2</v>
      </c>
      <c r="BE1158" s="17"/>
      <c r="BF1158" s="17">
        <v>4.8994719202975698E-2</v>
      </c>
      <c r="BG1158" s="17">
        <v>0.11854541109215599</v>
      </c>
      <c r="BH1158" s="17">
        <v>0.123678287329615</v>
      </c>
      <c r="BI1158" s="17">
        <v>0.12606197038382899</v>
      </c>
      <c r="BJ1158" s="17"/>
      <c r="BK1158" s="17">
        <v>5.2987714103887099E-2</v>
      </c>
      <c r="BL1158" s="17">
        <v>8.7614933124213604E-2</v>
      </c>
      <c r="BM1158" s="17">
        <v>8.62553263031932E-2</v>
      </c>
      <c r="BN1158" s="17">
        <v>0.14314330907184999</v>
      </c>
      <c r="BO1158" s="17">
        <v>8.6804669658020001E-2</v>
      </c>
      <c r="BP1158" s="17"/>
      <c r="BQ1158" s="17">
        <v>9.7303580605005602E-2</v>
      </c>
      <c r="BR1158" s="17">
        <v>0.11715442484062299</v>
      </c>
      <c r="BS1158" s="17"/>
      <c r="BT1158" s="17">
        <v>0.103960245969104</v>
      </c>
      <c r="BU1158" s="17">
        <v>0.14734576783131301</v>
      </c>
      <c r="BV1158" s="17">
        <v>5.7664825313125397E-2</v>
      </c>
      <c r="BW1158" s="17">
        <v>8.0086566368997802E-2</v>
      </c>
      <c r="BX1158" s="17">
        <v>7.4638200407609698E-2</v>
      </c>
      <c r="BY1158" s="17">
        <v>0.15508418424645901</v>
      </c>
    </row>
    <row r="1159" spans="2:77" x14ac:dyDescent="0.35">
      <c r="B1159" t="s">
        <v>467</v>
      </c>
      <c r="C1159" s="17">
        <v>0.14696147008222399</v>
      </c>
      <c r="D1159" s="17">
        <v>0.15266775507192801</v>
      </c>
      <c r="E1159" s="17">
        <v>0.141874028387283</v>
      </c>
      <c r="F1159" s="17"/>
      <c r="G1159" s="17">
        <v>0.18449256215066501</v>
      </c>
      <c r="H1159" s="17">
        <v>0.15873101478526999</v>
      </c>
      <c r="I1159" s="17">
        <v>0.125897377454536</v>
      </c>
      <c r="J1159" s="17">
        <v>0.12464964302147299</v>
      </c>
      <c r="K1159" s="17">
        <v>0.122160575915299</v>
      </c>
      <c r="L1159" s="17">
        <v>0.16549054800202601</v>
      </c>
      <c r="M1159" s="17"/>
      <c r="N1159" s="17">
        <v>0.176371669662578</v>
      </c>
      <c r="O1159" s="17">
        <v>0.13277999543298299</v>
      </c>
      <c r="P1159" s="17">
        <v>0.13064740384116899</v>
      </c>
      <c r="Q1159" s="17">
        <v>0.14215828180274401</v>
      </c>
      <c r="R1159" s="17"/>
      <c r="S1159" s="17">
        <v>0.180448965642133</v>
      </c>
      <c r="T1159" s="17">
        <v>0.20004793395024301</v>
      </c>
      <c r="U1159" s="17">
        <v>0.16343454578004299</v>
      </c>
      <c r="V1159" s="17">
        <v>0.17425178634657501</v>
      </c>
      <c r="W1159" s="17">
        <v>0.113372944938175</v>
      </c>
      <c r="X1159" s="17">
        <v>9.9489186829125997E-2</v>
      </c>
      <c r="Y1159" s="17">
        <v>7.4343061380660602E-2</v>
      </c>
      <c r="Z1159" s="17">
        <v>0.17037604162662501</v>
      </c>
      <c r="AA1159" s="17">
        <v>0.15922111041082301</v>
      </c>
      <c r="AB1159" s="17">
        <v>8.85010677389199E-2</v>
      </c>
      <c r="AC1159" s="17">
        <v>0.133968493207547</v>
      </c>
      <c r="AD1159" s="17">
        <v>0.15949395945495601</v>
      </c>
      <c r="AE1159" s="17"/>
      <c r="AF1159" s="17">
        <v>0.117501084723473</v>
      </c>
      <c r="AG1159" s="17">
        <v>0.15787705219445999</v>
      </c>
      <c r="AH1159" s="17">
        <v>0.15457390806722299</v>
      </c>
      <c r="AI1159" s="17"/>
      <c r="AJ1159" s="17">
        <v>0.125809543200151</v>
      </c>
      <c r="AK1159" s="17">
        <v>0.16228841757211801</v>
      </c>
      <c r="AL1159" s="17">
        <v>0.22960164254851601</v>
      </c>
      <c r="AM1159" s="17">
        <v>0</v>
      </c>
      <c r="AN1159" s="17">
        <v>0.111627459330643</v>
      </c>
      <c r="AO1159" s="17"/>
      <c r="AP1159" s="17">
        <v>0.12688095946665401</v>
      </c>
      <c r="AQ1159" s="17">
        <v>0.19273726680884601</v>
      </c>
      <c r="AR1159" s="17">
        <v>0.284329876263958</v>
      </c>
      <c r="AS1159" s="17"/>
      <c r="AT1159" s="17">
        <v>0.145165405260063</v>
      </c>
      <c r="AU1159" s="17">
        <v>0.16085775098594701</v>
      </c>
      <c r="AV1159" s="17">
        <v>0.13975756553177299</v>
      </c>
      <c r="AW1159" s="17">
        <v>0.17363818537543499</v>
      </c>
      <c r="AX1159" s="17">
        <v>7.2398833698029394E-2</v>
      </c>
      <c r="AY1159" s="17"/>
      <c r="AZ1159" s="17">
        <v>0.140427000997836</v>
      </c>
      <c r="BA1159" s="17">
        <v>0.18645416401433301</v>
      </c>
      <c r="BB1159" s="17">
        <v>0.18147620070291501</v>
      </c>
      <c r="BC1159" s="17">
        <v>0.156684898485281</v>
      </c>
      <c r="BD1159" s="17">
        <v>9.7425790239320201E-2</v>
      </c>
      <c r="BE1159" s="17"/>
      <c r="BF1159" s="17">
        <v>0.142516276729033</v>
      </c>
      <c r="BG1159" s="17">
        <v>0.16367729797125899</v>
      </c>
      <c r="BH1159" s="17">
        <v>0.142021295332345</v>
      </c>
      <c r="BI1159" s="17">
        <v>0.123578404668061</v>
      </c>
      <c r="BJ1159" s="17"/>
      <c r="BK1159" s="17">
        <v>4.6676513713041497E-2</v>
      </c>
      <c r="BL1159" s="17">
        <v>0.14441720752904799</v>
      </c>
      <c r="BM1159" s="17">
        <v>0.13503985015757</v>
      </c>
      <c r="BN1159" s="17">
        <v>0.16795348088754999</v>
      </c>
      <c r="BO1159" s="17">
        <v>0.15556724857368501</v>
      </c>
      <c r="BP1159" s="17"/>
      <c r="BQ1159" s="17">
        <v>0.125679538443383</v>
      </c>
      <c r="BR1159" s="17">
        <v>0.174075602443479</v>
      </c>
      <c r="BS1159" s="17"/>
      <c r="BT1159" s="17">
        <v>0.14404526188604799</v>
      </c>
      <c r="BU1159" s="17">
        <v>0.13775022995368999</v>
      </c>
      <c r="BV1159" s="17">
        <v>0.12765292964007799</v>
      </c>
      <c r="BW1159" s="17">
        <v>0.13103375455799199</v>
      </c>
      <c r="BX1159" s="17">
        <v>0.16841817861293401</v>
      </c>
      <c r="BY1159" s="17">
        <v>0.153657352167062</v>
      </c>
    </row>
    <row r="1160" spans="2:77" x14ac:dyDescent="0.35">
      <c r="B1160" t="s">
        <v>468</v>
      </c>
      <c r="C1160" s="17">
        <v>0.106275296290283</v>
      </c>
      <c r="D1160" s="17">
        <v>0.108960812374805</v>
      </c>
      <c r="E1160" s="17">
        <v>0.10402019808543</v>
      </c>
      <c r="F1160" s="17"/>
      <c r="G1160" s="17">
        <v>8.0153461409280397E-2</v>
      </c>
      <c r="H1160" s="17">
        <v>9.4014365859957594E-2</v>
      </c>
      <c r="I1160" s="17">
        <v>0.117902040335834</v>
      </c>
      <c r="J1160" s="17">
        <v>0.15841995783257101</v>
      </c>
      <c r="K1160" s="17">
        <v>8.1960715634354003E-2</v>
      </c>
      <c r="L1160" s="17">
        <v>9.5451249513308398E-2</v>
      </c>
      <c r="M1160" s="17"/>
      <c r="N1160" s="17">
        <v>0.125935264224626</v>
      </c>
      <c r="O1160" s="17">
        <v>0.105583215195985</v>
      </c>
      <c r="P1160" s="17">
        <v>7.6290141933201397E-2</v>
      </c>
      <c r="Q1160" s="17">
        <v>0.116989016187091</v>
      </c>
      <c r="R1160" s="17"/>
      <c r="S1160" s="17">
        <v>0.105335979342863</v>
      </c>
      <c r="T1160" s="17">
        <v>6.6136422480412904E-2</v>
      </c>
      <c r="U1160" s="17">
        <v>0.10714860265857</v>
      </c>
      <c r="V1160" s="17">
        <v>9.3049300261205503E-2</v>
      </c>
      <c r="W1160" s="17">
        <v>7.5303687006158193E-2</v>
      </c>
      <c r="X1160" s="17">
        <v>6.1497117282292901E-2</v>
      </c>
      <c r="Y1160" s="17">
        <v>0.12580463075835899</v>
      </c>
      <c r="Z1160" s="17">
        <v>0.150986595902936</v>
      </c>
      <c r="AA1160" s="17">
        <v>0.11576388458297</v>
      </c>
      <c r="AB1160" s="17">
        <v>0.20751518834447499</v>
      </c>
      <c r="AC1160" s="17">
        <v>0.103834328499739</v>
      </c>
      <c r="AD1160" s="17">
        <v>4.0601689565805198E-2</v>
      </c>
      <c r="AE1160" s="17"/>
      <c r="AF1160" s="17">
        <v>9.3482576571808404E-2</v>
      </c>
      <c r="AG1160" s="17">
        <v>0.12911677191530299</v>
      </c>
      <c r="AH1160" s="17">
        <v>9.9073483832356396E-2</v>
      </c>
      <c r="AI1160" s="17"/>
      <c r="AJ1160" s="17">
        <v>7.1947433696390103E-2</v>
      </c>
      <c r="AK1160" s="17">
        <v>0.18074732598964199</v>
      </c>
      <c r="AL1160" s="17">
        <v>0.128864480378903</v>
      </c>
      <c r="AM1160" s="17">
        <v>6.2669339800518295E-2</v>
      </c>
      <c r="AN1160" s="17">
        <v>5.3339379845824597E-2</v>
      </c>
      <c r="AO1160" s="17"/>
      <c r="AP1160" s="17">
        <v>6.0978445341549899E-2</v>
      </c>
      <c r="AQ1160" s="17">
        <v>0.17958749203771501</v>
      </c>
      <c r="AR1160" s="17">
        <v>7.92314267776804E-2</v>
      </c>
      <c r="AS1160" s="17"/>
      <c r="AT1160" s="17">
        <v>8.8980051359232204E-2</v>
      </c>
      <c r="AU1160" s="17">
        <v>0.148585087530968</v>
      </c>
      <c r="AV1160" s="17">
        <v>0.103935510599226</v>
      </c>
      <c r="AW1160" s="17">
        <v>7.5895179548528605E-2</v>
      </c>
      <c r="AX1160" s="17">
        <v>0.170122856650258</v>
      </c>
      <c r="AY1160" s="17"/>
      <c r="AZ1160" s="17">
        <v>0.117449984007564</v>
      </c>
      <c r="BA1160" s="17">
        <v>5.5842352444370899E-2</v>
      </c>
      <c r="BB1160" s="17">
        <v>0.108359108899476</v>
      </c>
      <c r="BC1160" s="17">
        <v>0.100932788867272</v>
      </c>
      <c r="BD1160" s="17">
        <v>0.14318740297309401</v>
      </c>
      <c r="BE1160" s="17"/>
      <c r="BF1160" s="17">
        <v>0.105501657465778</v>
      </c>
      <c r="BG1160" s="17">
        <v>0.101218618039045</v>
      </c>
      <c r="BH1160" s="17">
        <v>0.12504478434703101</v>
      </c>
      <c r="BI1160" s="17">
        <v>0.10226591115136401</v>
      </c>
      <c r="BJ1160" s="17"/>
      <c r="BK1160" s="17">
        <v>0.11384196495231499</v>
      </c>
      <c r="BL1160" s="17">
        <v>0.15476013914680101</v>
      </c>
      <c r="BM1160" s="17">
        <v>0.100696168054014</v>
      </c>
      <c r="BN1160" s="17">
        <v>9.5277079712595303E-2</v>
      </c>
      <c r="BO1160" s="17">
        <v>7.8306541232498098E-2</v>
      </c>
      <c r="BP1160" s="17"/>
      <c r="BQ1160" s="17">
        <v>0.114653340201571</v>
      </c>
      <c r="BR1160" s="17">
        <v>9.5601293789284406E-2</v>
      </c>
      <c r="BS1160" s="17"/>
      <c r="BT1160" s="17">
        <v>9.7400400609585797E-2</v>
      </c>
      <c r="BU1160" s="17">
        <v>0.110136439726352</v>
      </c>
      <c r="BV1160" s="17">
        <v>0.100429882171436</v>
      </c>
      <c r="BW1160" s="17">
        <v>0.159969683633779</v>
      </c>
      <c r="BX1160" s="17">
        <v>0.105011978372963</v>
      </c>
      <c r="BY1160" s="17">
        <v>7.5359599465381996E-2</v>
      </c>
    </row>
    <row r="1161" spans="2:77" x14ac:dyDescent="0.35">
      <c r="B1161" t="s">
        <v>469</v>
      </c>
      <c r="C1161" s="17">
        <v>5.3296413169465401E-2</v>
      </c>
      <c r="D1161" s="17">
        <v>6.37817690772641E-2</v>
      </c>
      <c r="E1161" s="17">
        <v>4.3135349843300301E-2</v>
      </c>
      <c r="F1161" s="17"/>
      <c r="G1161" s="17">
        <v>4.8287499764175901E-2</v>
      </c>
      <c r="H1161" s="17">
        <v>7.1375692401148202E-2</v>
      </c>
      <c r="I1161" s="17">
        <v>5.61634269714439E-2</v>
      </c>
      <c r="J1161" s="17">
        <v>2.7289901357568098E-2</v>
      </c>
      <c r="K1161" s="17">
        <v>6.0479677281615803E-2</v>
      </c>
      <c r="L1161" s="17">
        <v>5.7606900108945203E-2</v>
      </c>
      <c r="M1161" s="17"/>
      <c r="N1161" s="17">
        <v>6.08854424588188E-2</v>
      </c>
      <c r="O1161" s="17">
        <v>4.4995294643295602E-2</v>
      </c>
      <c r="P1161" s="17">
        <v>7.8530355240217398E-2</v>
      </c>
      <c r="Q1161" s="17">
        <v>2.7609656319518502E-2</v>
      </c>
      <c r="R1161" s="17"/>
      <c r="S1161" s="17">
        <v>7.85864550619184E-2</v>
      </c>
      <c r="T1161" s="17">
        <v>4.4719423788360697E-2</v>
      </c>
      <c r="U1161" s="17">
        <v>5.1995537579169901E-2</v>
      </c>
      <c r="V1161" s="17">
        <v>4.8443350711316203E-2</v>
      </c>
      <c r="W1161" s="17">
        <v>4.3546484854382998E-2</v>
      </c>
      <c r="X1161" s="17">
        <v>4.9594629205324502E-2</v>
      </c>
      <c r="Y1161" s="17">
        <v>5.9851151047085001E-2</v>
      </c>
      <c r="Z1161" s="17">
        <v>6.4718159941569306E-2</v>
      </c>
      <c r="AA1161" s="17">
        <v>5.3494685357435103E-2</v>
      </c>
      <c r="AB1161" s="17">
        <v>6.3500261505253897E-2</v>
      </c>
      <c r="AC1161" s="17">
        <v>1.9776332613190901E-2</v>
      </c>
      <c r="AD1161" s="17">
        <v>0</v>
      </c>
      <c r="AE1161" s="17"/>
      <c r="AF1161" s="17">
        <v>3.5320156694627299E-2</v>
      </c>
      <c r="AG1161" s="17">
        <v>7.6539321699655896E-2</v>
      </c>
      <c r="AH1161" s="17">
        <v>4.3106842228480602E-2</v>
      </c>
      <c r="AI1161" s="17"/>
      <c r="AJ1161" s="17">
        <v>4.2498963969585198E-2</v>
      </c>
      <c r="AK1161" s="17">
        <v>9.0922866108386305E-2</v>
      </c>
      <c r="AL1161" s="17">
        <v>4.5430073048974902E-2</v>
      </c>
      <c r="AM1161" s="17">
        <v>0</v>
      </c>
      <c r="AN1161" s="17">
        <v>4.1336144527419801E-2</v>
      </c>
      <c r="AO1161" s="17"/>
      <c r="AP1161" s="17">
        <v>2.9453879260646298E-2</v>
      </c>
      <c r="AQ1161" s="17">
        <v>0.111756697545601</v>
      </c>
      <c r="AR1161" s="17">
        <v>2.38361272289036E-2</v>
      </c>
      <c r="AS1161" s="17"/>
      <c r="AT1161" s="17">
        <v>6.7777663960476506E-2</v>
      </c>
      <c r="AU1161" s="17">
        <v>5.1508485440429602E-2</v>
      </c>
      <c r="AV1161" s="17">
        <v>6.5685954078435804E-2</v>
      </c>
      <c r="AW1161" s="17">
        <v>4.7092321958310597E-2</v>
      </c>
      <c r="AX1161" s="17">
        <v>0</v>
      </c>
      <c r="AY1161" s="17"/>
      <c r="AZ1161" s="17">
        <v>6.1141764888887999E-2</v>
      </c>
      <c r="BA1161" s="17">
        <v>3.6206866012144401E-2</v>
      </c>
      <c r="BB1161" s="17">
        <v>4.2242045374006797E-2</v>
      </c>
      <c r="BC1161" s="17">
        <v>6.0954246411285197E-2</v>
      </c>
      <c r="BD1161" s="17">
        <v>3.1460807074584103E-2</v>
      </c>
      <c r="BE1161" s="17"/>
      <c r="BF1161" s="17">
        <v>2.7679007704160399E-2</v>
      </c>
      <c r="BG1161" s="17">
        <v>3.6459820297002898E-2</v>
      </c>
      <c r="BH1161" s="17">
        <v>8.6462623271711794E-2</v>
      </c>
      <c r="BI1161" s="17">
        <v>6.3335373629960098E-2</v>
      </c>
      <c r="BJ1161" s="17"/>
      <c r="BK1161" s="17">
        <v>8.0091322503956494E-2</v>
      </c>
      <c r="BL1161" s="17">
        <v>2.7070286543547602E-2</v>
      </c>
      <c r="BM1161" s="17">
        <v>5.08400883336214E-2</v>
      </c>
      <c r="BN1161" s="17">
        <v>7.1071615697254203E-2</v>
      </c>
      <c r="BO1161" s="17">
        <v>2.52615885278181E-2</v>
      </c>
      <c r="BP1161" s="17"/>
      <c r="BQ1161" s="17">
        <v>6.3477956198214405E-2</v>
      </c>
      <c r="BR1161" s="17">
        <v>4.0324672163612602E-2</v>
      </c>
      <c r="BS1161" s="17"/>
      <c r="BT1161" s="17">
        <v>5.8553900488828699E-2</v>
      </c>
      <c r="BU1161" s="17">
        <v>6.1067731956715797E-2</v>
      </c>
      <c r="BV1161" s="17">
        <v>3.6899981319348102E-2</v>
      </c>
      <c r="BW1161" s="17">
        <v>3.99063134332013E-2</v>
      </c>
      <c r="BX1161" s="17">
        <v>5.5138599015404403E-2</v>
      </c>
      <c r="BY1161" s="17">
        <v>0</v>
      </c>
    </row>
    <row r="1162" spans="2:77" x14ac:dyDescent="0.35">
      <c r="B1162" t="s">
        <v>470</v>
      </c>
      <c r="C1162" s="17">
        <v>6.9917177426896598E-2</v>
      </c>
      <c r="D1162" s="17">
        <v>6.3715906650568394E-2</v>
      </c>
      <c r="E1162" s="17">
        <v>7.6307064061884797E-2</v>
      </c>
      <c r="F1162" s="17"/>
      <c r="G1162" s="17">
        <v>5.5733738728580298E-2</v>
      </c>
      <c r="H1162" s="17">
        <v>0.101640537206721</v>
      </c>
      <c r="I1162" s="17">
        <v>7.6781756001620793E-2</v>
      </c>
      <c r="J1162" s="17">
        <v>6.6351513151060207E-2</v>
      </c>
      <c r="K1162" s="17">
        <v>8.7010425130273794E-2</v>
      </c>
      <c r="L1162" s="17">
        <v>4.1441505807997603E-2</v>
      </c>
      <c r="M1162" s="17"/>
      <c r="N1162" s="17">
        <v>5.5172319018532499E-2</v>
      </c>
      <c r="O1162" s="17">
        <v>6.6364830361759899E-2</v>
      </c>
      <c r="P1162" s="17">
        <v>6.3586171735926997E-2</v>
      </c>
      <c r="Q1162" s="17">
        <v>9.8991357215056794E-2</v>
      </c>
      <c r="R1162" s="17"/>
      <c r="S1162" s="17">
        <v>7.5881189638172697E-2</v>
      </c>
      <c r="T1162" s="17">
        <v>7.6920885721200205E-2</v>
      </c>
      <c r="U1162" s="17">
        <v>1.15241369162684E-2</v>
      </c>
      <c r="V1162" s="17">
        <v>3.95663413836395E-2</v>
      </c>
      <c r="W1162" s="17">
        <v>8.8498731128589095E-2</v>
      </c>
      <c r="X1162" s="17">
        <v>0.11528382591184499</v>
      </c>
      <c r="Y1162" s="17">
        <v>7.8913481842069796E-2</v>
      </c>
      <c r="Z1162" s="17">
        <v>2.8219889793121299E-2</v>
      </c>
      <c r="AA1162" s="17">
        <v>0.10992402425782601</v>
      </c>
      <c r="AB1162" s="17">
        <v>6.6564990257413401E-2</v>
      </c>
      <c r="AC1162" s="17">
        <v>4.1115492882688398E-2</v>
      </c>
      <c r="AD1162" s="17">
        <v>4.16089140286399E-2</v>
      </c>
      <c r="AE1162" s="17"/>
      <c r="AF1162" s="17">
        <v>6.4062481220534997E-2</v>
      </c>
      <c r="AG1162" s="17">
        <v>8.8537900545047399E-2</v>
      </c>
      <c r="AH1162" s="17">
        <v>4.9663865473363898E-2</v>
      </c>
      <c r="AI1162" s="17"/>
      <c r="AJ1162" s="17">
        <v>2.9485698603342301E-2</v>
      </c>
      <c r="AK1162" s="17">
        <v>0.15336715540599499</v>
      </c>
      <c r="AL1162" s="17">
        <v>6.7175786624925904E-2</v>
      </c>
      <c r="AM1162" s="17">
        <v>0</v>
      </c>
      <c r="AN1162" s="17">
        <v>3.1496452045532301E-2</v>
      </c>
      <c r="AO1162" s="17"/>
      <c r="AP1162" s="17">
        <v>1.9804065402861799E-2</v>
      </c>
      <c r="AQ1162" s="17">
        <v>0.143312690367012</v>
      </c>
      <c r="AR1162" s="17">
        <v>5.4419125388118099E-2</v>
      </c>
      <c r="AS1162" s="17"/>
      <c r="AT1162" s="17">
        <v>8.6777253528452405E-2</v>
      </c>
      <c r="AU1162" s="17">
        <v>6.8247060365576304E-2</v>
      </c>
      <c r="AV1162" s="17">
        <v>6.4495167092580394E-2</v>
      </c>
      <c r="AW1162" s="17">
        <v>6.5383098129606604E-2</v>
      </c>
      <c r="AX1162" s="17">
        <v>0.20080238694372499</v>
      </c>
      <c r="AY1162" s="17"/>
      <c r="AZ1162" s="17">
        <v>8.1096096922173094E-2</v>
      </c>
      <c r="BA1162" s="17">
        <v>0.100052953339533</v>
      </c>
      <c r="BB1162" s="17">
        <v>5.2727159727386799E-2</v>
      </c>
      <c r="BC1162" s="17">
        <v>2.3510819523035201E-2</v>
      </c>
      <c r="BD1162" s="17">
        <v>7.5716513424509801E-2</v>
      </c>
      <c r="BE1162" s="17"/>
      <c r="BF1162" s="17">
        <v>9.2123413506342094E-2</v>
      </c>
      <c r="BG1162" s="17">
        <v>7.42004648959491E-2</v>
      </c>
      <c r="BH1162" s="17">
        <v>5.8350338242625303E-2</v>
      </c>
      <c r="BI1162" s="17">
        <v>7.0263992472536299E-2</v>
      </c>
      <c r="BJ1162" s="17"/>
      <c r="BK1162" s="17">
        <v>0.11962682384243201</v>
      </c>
      <c r="BL1162" s="17">
        <v>7.8072143015174206E-2</v>
      </c>
      <c r="BM1162" s="17">
        <v>4.26330859704167E-2</v>
      </c>
      <c r="BN1162" s="17">
        <v>7.2159858784644995E-2</v>
      </c>
      <c r="BO1162" s="17">
        <v>0.13660112721378601</v>
      </c>
      <c r="BP1162" s="17"/>
      <c r="BQ1162" s="17">
        <v>8.5460207238458694E-2</v>
      </c>
      <c r="BR1162" s="17">
        <v>5.0114662563232999E-2</v>
      </c>
      <c r="BS1162" s="17"/>
      <c r="BT1162" s="17">
        <v>6.03833242510299E-2</v>
      </c>
      <c r="BU1162" s="17">
        <v>4.7551427288658001E-2</v>
      </c>
      <c r="BV1162" s="17">
        <v>3.2453428683112198E-2</v>
      </c>
      <c r="BW1162" s="17">
        <v>0.158648795654243</v>
      </c>
      <c r="BX1162" s="17">
        <v>9.3076201685729401E-2</v>
      </c>
      <c r="BY1162" s="17">
        <v>4.7538691770645201E-2</v>
      </c>
    </row>
    <row r="1163" spans="2:77" x14ac:dyDescent="0.35">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c r="AF1163" s="17"/>
      <c r="AG1163" s="17"/>
      <c r="AH1163" s="17"/>
      <c r="AI1163" s="17"/>
      <c r="AJ1163" s="17"/>
      <c r="AK1163" s="17"/>
      <c r="AL1163" s="17"/>
      <c r="AM1163" s="17"/>
      <c r="AN1163" s="17"/>
      <c r="AO1163" s="17"/>
      <c r="AP1163" s="17"/>
      <c r="AQ1163" s="17"/>
      <c r="AR1163" s="17"/>
      <c r="AS1163" s="17"/>
      <c r="AT1163" s="17"/>
      <c r="AU1163" s="17"/>
      <c r="AV1163" s="17"/>
      <c r="AW1163" s="17"/>
      <c r="AX1163" s="17"/>
      <c r="AY1163" s="17"/>
      <c r="AZ1163" s="17"/>
      <c r="BA1163" s="17"/>
      <c r="BB1163" s="17"/>
      <c r="BC1163" s="17"/>
      <c r="BD1163" s="17"/>
      <c r="BE1163" s="17"/>
      <c r="BF1163" s="17"/>
      <c r="BG1163" s="17"/>
      <c r="BH1163" s="17"/>
      <c r="BI1163" s="17"/>
      <c r="BJ1163" s="17"/>
      <c r="BK1163" s="17"/>
      <c r="BL1163" s="17"/>
      <c r="BM1163" s="17"/>
      <c r="BN1163" s="17"/>
      <c r="BO1163" s="17"/>
      <c r="BP1163" s="17"/>
      <c r="BQ1163" s="17"/>
      <c r="BR1163" s="17"/>
      <c r="BS1163" s="17"/>
      <c r="BT1163" s="17"/>
      <c r="BU1163" s="17"/>
      <c r="BV1163" s="17"/>
      <c r="BW1163" s="17"/>
      <c r="BX1163" s="17"/>
      <c r="BY1163" s="17"/>
    </row>
    <row r="1164" spans="2:77" x14ac:dyDescent="0.35">
      <c r="B1164" s="6" t="s">
        <v>484</v>
      </c>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c r="BV1164" s="17"/>
      <c r="BW1164" s="17"/>
      <c r="BX1164" s="17"/>
      <c r="BY1164" s="17"/>
    </row>
    <row r="1165" spans="2:77" x14ac:dyDescent="0.35">
      <c r="B1165" s="24" t="s">
        <v>472</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row>
    <row r="1166" spans="2:77" x14ac:dyDescent="0.35">
      <c r="B1166" t="s">
        <v>466</v>
      </c>
      <c r="C1166" s="17">
        <v>0.122942586646119</v>
      </c>
      <c r="D1166" s="17">
        <v>0.12652120906818301</v>
      </c>
      <c r="E1166" s="17">
        <v>0.119867485163601</v>
      </c>
      <c r="F1166" s="17"/>
      <c r="G1166" s="17">
        <v>4.1193201885952997E-2</v>
      </c>
      <c r="H1166" s="17">
        <v>7.8802058085838497E-2</v>
      </c>
      <c r="I1166" s="17">
        <v>0.125077664867984</v>
      </c>
      <c r="J1166" s="17">
        <v>0.16132754828618301</v>
      </c>
      <c r="K1166" s="17">
        <v>0.17671834478033399</v>
      </c>
      <c r="L1166" s="17">
        <v>0.13836621898111301</v>
      </c>
      <c r="M1166" s="17"/>
      <c r="N1166" s="17">
        <v>0.10680350830492701</v>
      </c>
      <c r="O1166" s="17">
        <v>0.121481955857867</v>
      </c>
      <c r="P1166" s="17">
        <v>0.115128123215806</v>
      </c>
      <c r="Q1166" s="17">
        <v>0.15032556819573301</v>
      </c>
      <c r="R1166" s="17"/>
      <c r="S1166" s="17">
        <v>8.2024472862131603E-2</v>
      </c>
      <c r="T1166" s="17">
        <v>0.13955038178085499</v>
      </c>
      <c r="U1166" s="17">
        <v>0.14439993240923901</v>
      </c>
      <c r="V1166" s="17">
        <v>0.14131025756111501</v>
      </c>
      <c r="W1166" s="17">
        <v>0.12996737158598001</v>
      </c>
      <c r="X1166" s="17">
        <v>0.16938030917871999</v>
      </c>
      <c r="Y1166" s="17">
        <v>0.138283877352047</v>
      </c>
      <c r="Z1166" s="17">
        <v>5.1588969392262297E-2</v>
      </c>
      <c r="AA1166" s="17">
        <v>0.11769636072734101</v>
      </c>
      <c r="AB1166" s="17">
        <v>0.118682311782177</v>
      </c>
      <c r="AC1166" s="17">
        <v>0.107905590799261</v>
      </c>
      <c r="AD1166" s="17">
        <v>9.3001665948781703E-2</v>
      </c>
      <c r="AE1166" s="17"/>
      <c r="AF1166" s="17">
        <v>0.21073940256963</v>
      </c>
      <c r="AG1166" s="17">
        <v>6.9089941098556706E-2</v>
      </c>
      <c r="AH1166" s="17">
        <v>8.7167436588496003E-2</v>
      </c>
      <c r="AI1166" s="17"/>
      <c r="AJ1166" s="17">
        <v>0.18959900760740001</v>
      </c>
      <c r="AK1166" s="17">
        <v>4.9246987513817203E-2</v>
      </c>
      <c r="AL1166" s="17">
        <v>4.4818058696279799E-2</v>
      </c>
      <c r="AM1166" s="17">
        <v>0.54213926135914003</v>
      </c>
      <c r="AN1166" s="17">
        <v>0.132256856236041</v>
      </c>
      <c r="AO1166" s="17"/>
      <c r="AP1166" s="17">
        <v>0.194146177079702</v>
      </c>
      <c r="AQ1166" s="17">
        <v>2.07685858565189E-2</v>
      </c>
      <c r="AR1166" s="17">
        <v>5.63503918583977E-2</v>
      </c>
      <c r="AS1166" s="17"/>
      <c r="AT1166" s="17">
        <v>0.15902749114453499</v>
      </c>
      <c r="AU1166" s="17">
        <v>9.6708881613176506E-2</v>
      </c>
      <c r="AV1166" s="17">
        <v>0.102191171763467</v>
      </c>
      <c r="AW1166" s="17">
        <v>9.2826137182217106E-2</v>
      </c>
      <c r="AX1166" s="17">
        <v>6.8596307334188297E-2</v>
      </c>
      <c r="AY1166" s="17"/>
      <c r="AZ1166" s="17">
        <v>0.10202639046077</v>
      </c>
      <c r="BA1166" s="17">
        <v>9.4779910901932204E-2</v>
      </c>
      <c r="BB1166" s="17">
        <v>6.0551210997924397E-2</v>
      </c>
      <c r="BC1166" s="17">
        <v>0.14746417782403401</v>
      </c>
      <c r="BD1166" s="17">
        <v>0.21531931311479899</v>
      </c>
      <c r="BE1166" s="17"/>
      <c r="BF1166" s="17">
        <v>0.19257972626372599</v>
      </c>
      <c r="BG1166" s="17">
        <v>0.110503323399661</v>
      </c>
      <c r="BH1166" s="17">
        <v>8.8301460386396899E-2</v>
      </c>
      <c r="BI1166" s="17">
        <v>0.104842151520555</v>
      </c>
      <c r="BJ1166" s="17"/>
      <c r="BK1166" s="17">
        <v>0.19321415723577401</v>
      </c>
      <c r="BL1166" s="17">
        <v>0.18202126698243801</v>
      </c>
      <c r="BM1166" s="17">
        <v>0.11740456229878</v>
      </c>
      <c r="BN1166" s="17">
        <v>8.0168001888191495E-2</v>
      </c>
      <c r="BO1166" s="17">
        <v>0.18542564133185099</v>
      </c>
      <c r="BP1166" s="17"/>
      <c r="BQ1166" s="17">
        <v>0.117726922777687</v>
      </c>
      <c r="BR1166" s="17">
        <v>0.12958757559168901</v>
      </c>
      <c r="BS1166" s="17"/>
      <c r="BT1166" s="17">
        <v>0.161250337281307</v>
      </c>
      <c r="BU1166" s="17">
        <v>6.9728166348569598E-2</v>
      </c>
      <c r="BV1166" s="17">
        <v>0.20897989610572601</v>
      </c>
      <c r="BW1166" s="17">
        <v>0.14471889821768899</v>
      </c>
      <c r="BX1166" s="17">
        <v>9.1086766083483206E-2</v>
      </c>
      <c r="BY1166" s="17">
        <v>4.5306674819527902E-2</v>
      </c>
    </row>
    <row r="1167" spans="2:77" x14ac:dyDescent="0.35">
      <c r="B1167" t="s">
        <v>333</v>
      </c>
      <c r="C1167" s="17">
        <v>4.7746391601458299E-2</v>
      </c>
      <c r="D1167" s="17">
        <v>4.15691478859277E-2</v>
      </c>
      <c r="E1167" s="17">
        <v>5.4029391970907198E-2</v>
      </c>
      <c r="F1167" s="17"/>
      <c r="G1167" s="17">
        <v>4.1466753157010899E-2</v>
      </c>
      <c r="H1167" s="17">
        <v>1.7437358802271E-2</v>
      </c>
      <c r="I1167" s="17">
        <v>2.6673998617640901E-2</v>
      </c>
      <c r="J1167" s="17">
        <v>5.3452069419495603E-2</v>
      </c>
      <c r="K1167" s="17">
        <v>5.3871714539130602E-2</v>
      </c>
      <c r="L1167" s="17">
        <v>8.1705132836650096E-2</v>
      </c>
      <c r="M1167" s="17"/>
      <c r="N1167" s="17">
        <v>2.5200296627792499E-2</v>
      </c>
      <c r="O1167" s="17">
        <v>7.6969153542854996E-2</v>
      </c>
      <c r="P1167" s="17">
        <v>5.2153244326101897E-2</v>
      </c>
      <c r="Q1167" s="17">
        <v>4.1879061781968201E-2</v>
      </c>
      <c r="R1167" s="17"/>
      <c r="S1167" s="17">
        <v>4.3936178196487603E-2</v>
      </c>
      <c r="T1167" s="17">
        <v>7.5850918515750904E-2</v>
      </c>
      <c r="U1167" s="17">
        <v>8.7801875268241E-2</v>
      </c>
      <c r="V1167" s="17">
        <v>4.20955769613841E-2</v>
      </c>
      <c r="W1167" s="17">
        <v>4.8569570866260202E-2</v>
      </c>
      <c r="X1167" s="17">
        <v>6.4398242463461805E-2</v>
      </c>
      <c r="Y1167" s="17">
        <v>3.70306203984129E-2</v>
      </c>
      <c r="Z1167" s="17">
        <v>0</v>
      </c>
      <c r="AA1167" s="17">
        <v>5.6731681706141797E-2</v>
      </c>
      <c r="AB1167" s="17">
        <v>1.4437543450319701E-2</v>
      </c>
      <c r="AC1167" s="17">
        <v>2.0703018733791101E-2</v>
      </c>
      <c r="AD1167" s="17">
        <v>0</v>
      </c>
      <c r="AE1167" s="17"/>
      <c r="AF1167" s="17">
        <v>6.0790317839168197E-2</v>
      </c>
      <c r="AG1167" s="17">
        <v>3.8318599428868498E-2</v>
      </c>
      <c r="AH1167" s="17">
        <v>4.09079685605706E-2</v>
      </c>
      <c r="AI1167" s="17"/>
      <c r="AJ1167" s="17">
        <v>8.3129901303217596E-2</v>
      </c>
      <c r="AK1167" s="17">
        <v>2.2201177547276501E-2</v>
      </c>
      <c r="AL1167" s="17">
        <v>2.4820510379611398E-2</v>
      </c>
      <c r="AM1167" s="17">
        <v>0</v>
      </c>
      <c r="AN1167" s="17">
        <v>3.6357663466149201E-2</v>
      </c>
      <c r="AO1167" s="17"/>
      <c r="AP1167" s="17">
        <v>7.6129263791987103E-2</v>
      </c>
      <c r="AQ1167" s="17">
        <v>7.0015204787418897E-3</v>
      </c>
      <c r="AR1167" s="17">
        <v>5.9513110828242503E-2</v>
      </c>
      <c r="AS1167" s="17"/>
      <c r="AT1167" s="17">
        <v>5.45248364698235E-2</v>
      </c>
      <c r="AU1167" s="17">
        <v>4.9573930155479201E-2</v>
      </c>
      <c r="AV1167" s="17">
        <v>3.9700395512179097E-2</v>
      </c>
      <c r="AW1167" s="17">
        <v>1.74395103120203E-2</v>
      </c>
      <c r="AX1167" s="17">
        <v>0</v>
      </c>
      <c r="AY1167" s="17"/>
      <c r="AZ1167" s="17">
        <v>3.7998353194163503E-2</v>
      </c>
      <c r="BA1167" s="17">
        <v>5.37479383573101E-2</v>
      </c>
      <c r="BB1167" s="17">
        <v>4.20653655995092E-2</v>
      </c>
      <c r="BC1167" s="17">
        <v>7.6106433162037204E-2</v>
      </c>
      <c r="BD1167" s="17">
        <v>3.3766320849048903E-2</v>
      </c>
      <c r="BE1167" s="17"/>
      <c r="BF1167" s="17">
        <v>4.6857027961739503E-2</v>
      </c>
      <c r="BG1167" s="17">
        <v>6.1598229251531703E-2</v>
      </c>
      <c r="BH1167" s="17">
        <v>3.6795517370301498E-2</v>
      </c>
      <c r="BI1167" s="17">
        <v>2.85235365051534E-2</v>
      </c>
      <c r="BJ1167" s="17"/>
      <c r="BK1167" s="17">
        <v>5.7144133875755801E-2</v>
      </c>
      <c r="BL1167" s="17">
        <v>4.0637998002120097E-2</v>
      </c>
      <c r="BM1167" s="17">
        <v>4.6892517379057697E-2</v>
      </c>
      <c r="BN1167" s="17">
        <v>5.3558242140483499E-2</v>
      </c>
      <c r="BO1167" s="17">
        <v>3.5578179313098403E-2</v>
      </c>
      <c r="BP1167" s="17"/>
      <c r="BQ1167" s="17">
        <v>4.2288151820460501E-2</v>
      </c>
      <c r="BR1167" s="17">
        <v>5.4700433104502101E-2</v>
      </c>
      <c r="BS1167" s="17"/>
      <c r="BT1167" s="17">
        <v>5.3143198801567697E-2</v>
      </c>
      <c r="BU1167" s="17">
        <v>5.4369866588924697E-2</v>
      </c>
      <c r="BV1167" s="17">
        <v>5.2279408715417801E-2</v>
      </c>
      <c r="BW1167" s="17">
        <v>5.1658101339378898E-2</v>
      </c>
      <c r="BX1167" s="17">
        <v>2.4111645425278199E-2</v>
      </c>
      <c r="BY1167" s="17">
        <v>4.7302321297636798E-2</v>
      </c>
    </row>
    <row r="1168" spans="2:77" x14ac:dyDescent="0.35">
      <c r="B1168" t="s">
        <v>98</v>
      </c>
      <c r="C1168" s="17">
        <v>5.5506547138338497E-2</v>
      </c>
      <c r="D1168" s="17">
        <v>4.02988029137544E-2</v>
      </c>
      <c r="E1168" s="17">
        <v>7.0741991882919505E-2</v>
      </c>
      <c r="F1168" s="17"/>
      <c r="G1168" s="17">
        <v>3.6956028080225599E-2</v>
      </c>
      <c r="H1168" s="17">
        <v>5.0592103775772397E-2</v>
      </c>
      <c r="I1168" s="17">
        <v>4.3907084629589102E-2</v>
      </c>
      <c r="J1168" s="17">
        <v>5.3311879905063697E-2</v>
      </c>
      <c r="K1168" s="17">
        <v>9.6718072202209501E-2</v>
      </c>
      <c r="L1168" s="17">
        <v>5.4413572323557598E-2</v>
      </c>
      <c r="M1168" s="17"/>
      <c r="N1168" s="17">
        <v>5.4319601265185202E-2</v>
      </c>
      <c r="O1168" s="17">
        <v>5.2067827990256901E-2</v>
      </c>
      <c r="P1168" s="17">
        <v>5.6119901841553799E-2</v>
      </c>
      <c r="Q1168" s="17">
        <v>5.6033816596430801E-2</v>
      </c>
      <c r="R1168" s="17"/>
      <c r="S1168" s="17">
        <v>4.7191618585316598E-2</v>
      </c>
      <c r="T1168" s="17">
        <v>4.4594840992900099E-2</v>
      </c>
      <c r="U1168" s="17">
        <v>6.1549705684176899E-2</v>
      </c>
      <c r="V1168" s="17">
        <v>8.3695632915428197E-2</v>
      </c>
      <c r="W1168" s="17">
        <v>2.98678431751567E-2</v>
      </c>
      <c r="X1168" s="17">
        <v>7.6690178860600505E-2</v>
      </c>
      <c r="Y1168" s="17">
        <v>4.3148610614177199E-2</v>
      </c>
      <c r="Z1168" s="17">
        <v>4.9893281108474602E-2</v>
      </c>
      <c r="AA1168" s="17">
        <v>5.8743266401876E-2</v>
      </c>
      <c r="AB1168" s="17">
        <v>6.2476301616021399E-2</v>
      </c>
      <c r="AC1168" s="17">
        <v>2.7235752971045701E-2</v>
      </c>
      <c r="AD1168" s="17">
        <v>0.118009960560405</v>
      </c>
      <c r="AE1168" s="17"/>
      <c r="AF1168" s="17">
        <v>8.1000487454809297E-2</v>
      </c>
      <c r="AG1168" s="17">
        <v>4.2842560152876102E-2</v>
      </c>
      <c r="AH1168" s="17">
        <v>3.4356613286726498E-2</v>
      </c>
      <c r="AI1168" s="17"/>
      <c r="AJ1168" s="17">
        <v>9.2501103102826096E-2</v>
      </c>
      <c r="AK1168" s="17">
        <v>1.9822613672435398E-2</v>
      </c>
      <c r="AL1168" s="17">
        <v>5.57725194753717E-2</v>
      </c>
      <c r="AM1168" s="17">
        <v>0</v>
      </c>
      <c r="AN1168" s="17">
        <v>4.0942299096561899E-2</v>
      </c>
      <c r="AO1168" s="17"/>
      <c r="AP1168" s="17">
        <v>8.6030199010620395E-2</v>
      </c>
      <c r="AQ1168" s="17">
        <v>1.7074387595456101E-2</v>
      </c>
      <c r="AR1168" s="17">
        <v>7.8199661281802196E-2</v>
      </c>
      <c r="AS1168" s="17"/>
      <c r="AT1168" s="17">
        <v>4.8342225152489898E-2</v>
      </c>
      <c r="AU1168" s="17">
        <v>5.8628428847671402E-2</v>
      </c>
      <c r="AV1168" s="17">
        <v>4.1311800767643597E-2</v>
      </c>
      <c r="AW1168" s="17">
        <v>7.1747599873334303E-2</v>
      </c>
      <c r="AX1168" s="17">
        <v>6.6458547845894403E-2</v>
      </c>
      <c r="AY1168" s="17"/>
      <c r="AZ1168" s="17">
        <v>5.8879507920542001E-2</v>
      </c>
      <c r="BA1168" s="17">
        <v>2.4475442256453001E-2</v>
      </c>
      <c r="BB1168" s="17">
        <v>4.6993160464344201E-2</v>
      </c>
      <c r="BC1168" s="17">
        <v>6.6004111215424197E-2</v>
      </c>
      <c r="BD1168" s="17">
        <v>6.1813614843009901E-2</v>
      </c>
      <c r="BE1168" s="17"/>
      <c r="BF1168" s="17">
        <v>4.3127361882386903E-2</v>
      </c>
      <c r="BG1168" s="17">
        <v>7.20201424295739E-2</v>
      </c>
      <c r="BH1168" s="17">
        <v>4.7051685832024202E-2</v>
      </c>
      <c r="BI1168" s="17">
        <v>5.6825838916042502E-2</v>
      </c>
      <c r="BJ1168" s="17"/>
      <c r="BK1168" s="17">
        <v>5.5044163271266301E-2</v>
      </c>
      <c r="BL1168" s="17">
        <v>5.38910943034967E-2</v>
      </c>
      <c r="BM1168" s="17">
        <v>7.2383589722246802E-2</v>
      </c>
      <c r="BN1168" s="17">
        <v>3.5249339123883297E-2</v>
      </c>
      <c r="BO1168" s="17">
        <v>7.6957916010714097E-2</v>
      </c>
      <c r="BP1168" s="17"/>
      <c r="BQ1168" s="17">
        <v>5.9476941680018297E-2</v>
      </c>
      <c r="BR1168" s="17">
        <v>5.0448086987426699E-2</v>
      </c>
      <c r="BS1168" s="17"/>
      <c r="BT1168" s="17">
        <v>7.4584466039361599E-2</v>
      </c>
      <c r="BU1168" s="17">
        <v>6.4978053711076095E-2</v>
      </c>
      <c r="BV1168" s="17">
        <v>3.00100682665249E-2</v>
      </c>
      <c r="BW1168" s="17">
        <v>2.2793138363966799E-2</v>
      </c>
      <c r="BX1168" s="17">
        <v>3.5829702570395097E-2</v>
      </c>
      <c r="BY1168" s="17">
        <v>0</v>
      </c>
    </row>
    <row r="1169" spans="2:77" x14ac:dyDescent="0.35">
      <c r="B1169" t="s">
        <v>99</v>
      </c>
      <c r="C1169" s="17">
        <v>6.2285258640621198E-2</v>
      </c>
      <c r="D1169" s="17">
        <v>6.2698549370857101E-2</v>
      </c>
      <c r="E1169" s="17">
        <v>6.2110452705157401E-2</v>
      </c>
      <c r="F1169" s="17"/>
      <c r="G1169" s="17">
        <v>8.2528334401888198E-2</v>
      </c>
      <c r="H1169" s="17">
        <v>4.3776618602126803E-2</v>
      </c>
      <c r="I1169" s="17">
        <v>5.76483685336278E-2</v>
      </c>
      <c r="J1169" s="17">
        <v>6.5845747520197895E-2</v>
      </c>
      <c r="K1169" s="17">
        <v>4.7104225783386598E-2</v>
      </c>
      <c r="L1169" s="17">
        <v>7.4086409575742806E-2</v>
      </c>
      <c r="M1169" s="17"/>
      <c r="N1169" s="17">
        <v>7.5305448081542006E-2</v>
      </c>
      <c r="O1169" s="17">
        <v>4.4019526617309103E-2</v>
      </c>
      <c r="P1169" s="17">
        <v>8.7206217133744393E-2</v>
      </c>
      <c r="Q1169" s="17">
        <v>4.0591216001171798E-2</v>
      </c>
      <c r="R1169" s="17"/>
      <c r="S1169" s="17">
        <v>3.1504473283738302E-2</v>
      </c>
      <c r="T1169" s="17">
        <v>6.6025796929896602E-2</v>
      </c>
      <c r="U1169" s="17">
        <v>4.1599817329997103E-2</v>
      </c>
      <c r="V1169" s="17">
        <v>8.4208943857388793E-2</v>
      </c>
      <c r="W1169" s="17">
        <v>9.4989636612832801E-2</v>
      </c>
      <c r="X1169" s="17">
        <v>8.6754289432462495E-2</v>
      </c>
      <c r="Y1169" s="17">
        <v>6.6457293061974301E-2</v>
      </c>
      <c r="Z1169" s="17">
        <v>2.8407398495966799E-2</v>
      </c>
      <c r="AA1169" s="17">
        <v>7.7675479852948398E-2</v>
      </c>
      <c r="AB1169" s="17">
        <v>2.3101939483333798E-2</v>
      </c>
      <c r="AC1169" s="17">
        <v>0.100914770077818</v>
      </c>
      <c r="AD1169" s="17">
        <v>8.3403151134273601E-2</v>
      </c>
      <c r="AE1169" s="17"/>
      <c r="AF1169" s="17">
        <v>6.4510672784739695E-2</v>
      </c>
      <c r="AG1169" s="17">
        <v>4.94516586262796E-2</v>
      </c>
      <c r="AH1169" s="17">
        <v>9.3993512820598701E-2</v>
      </c>
      <c r="AI1169" s="17"/>
      <c r="AJ1169" s="17">
        <v>7.8244663417344595E-2</v>
      </c>
      <c r="AK1169" s="17">
        <v>3.1413402768428703E-2</v>
      </c>
      <c r="AL1169" s="17">
        <v>2.7728282969943001E-2</v>
      </c>
      <c r="AM1169" s="17">
        <v>6.0400974205301702E-2</v>
      </c>
      <c r="AN1169" s="17">
        <v>9.6091586673969595E-2</v>
      </c>
      <c r="AO1169" s="17"/>
      <c r="AP1169" s="17">
        <v>9.0470131249824101E-2</v>
      </c>
      <c r="AQ1169" s="17">
        <v>3.2760317585887898E-2</v>
      </c>
      <c r="AR1169" s="17">
        <v>8.4812010822900394E-2</v>
      </c>
      <c r="AS1169" s="17"/>
      <c r="AT1169" s="17">
        <v>7.1871082042890097E-2</v>
      </c>
      <c r="AU1169" s="17">
        <v>5.26882775508586E-2</v>
      </c>
      <c r="AV1169" s="17">
        <v>7.2161254252611703E-2</v>
      </c>
      <c r="AW1169" s="17">
        <v>5.5713593702645697E-2</v>
      </c>
      <c r="AX1169" s="17">
        <v>5.7079133419019802E-2</v>
      </c>
      <c r="AY1169" s="17"/>
      <c r="AZ1169" s="17">
        <v>6.6393684144582799E-2</v>
      </c>
      <c r="BA1169" s="17">
        <v>7.8414448298095005E-2</v>
      </c>
      <c r="BB1169" s="17">
        <v>2.0077485817136E-2</v>
      </c>
      <c r="BC1169" s="17">
        <v>7.7174968738341898E-2</v>
      </c>
      <c r="BD1169" s="17">
        <v>1.81195770369878E-2</v>
      </c>
      <c r="BE1169" s="17"/>
      <c r="BF1169" s="17">
        <v>5.3204568568218001E-2</v>
      </c>
      <c r="BG1169" s="17">
        <v>6.1923753197901499E-2</v>
      </c>
      <c r="BH1169" s="17">
        <v>6.4408133246032201E-2</v>
      </c>
      <c r="BI1169" s="17">
        <v>7.7159654253392898E-2</v>
      </c>
      <c r="BJ1169" s="17"/>
      <c r="BK1169" s="17">
        <v>2.8800775527610602E-2</v>
      </c>
      <c r="BL1169" s="17">
        <v>5.0628146487425203E-2</v>
      </c>
      <c r="BM1169" s="17">
        <v>7.2250550489304594E-2</v>
      </c>
      <c r="BN1169" s="17">
        <v>6.6530104140791496E-2</v>
      </c>
      <c r="BO1169" s="17">
        <v>3.9869407742306601E-2</v>
      </c>
      <c r="BP1169" s="17"/>
      <c r="BQ1169" s="17">
        <v>6.2683775394296398E-2</v>
      </c>
      <c r="BR1169" s="17">
        <v>6.17775304799121E-2</v>
      </c>
      <c r="BS1169" s="17"/>
      <c r="BT1169" s="17">
        <v>6.1135489264139899E-2</v>
      </c>
      <c r="BU1169" s="17">
        <v>8.7767319960053602E-2</v>
      </c>
      <c r="BV1169" s="17">
        <v>1.6857388474989202E-2</v>
      </c>
      <c r="BW1169" s="17">
        <v>1.6169805311523799E-2</v>
      </c>
      <c r="BX1169" s="17">
        <v>7.2016606429155805E-2</v>
      </c>
      <c r="BY1169" s="17">
        <v>6.2611680228828404E-2</v>
      </c>
    </row>
    <row r="1170" spans="2:77" x14ac:dyDescent="0.35">
      <c r="B1170" t="s">
        <v>341</v>
      </c>
      <c r="C1170" s="17">
        <v>9.9302947728679605E-2</v>
      </c>
      <c r="D1170" s="17">
        <v>9.3798106175088394E-2</v>
      </c>
      <c r="E1170" s="17">
        <v>0.103253726456898</v>
      </c>
      <c r="F1170" s="17"/>
      <c r="G1170" s="17">
        <v>0.12679055960845101</v>
      </c>
      <c r="H1170" s="17">
        <v>8.7365764077116798E-2</v>
      </c>
      <c r="I1170" s="17">
        <v>9.3006817936025096E-2</v>
      </c>
      <c r="J1170" s="17">
        <v>0.105432342010398</v>
      </c>
      <c r="K1170" s="17">
        <v>0.106467976854451</v>
      </c>
      <c r="L1170" s="17">
        <v>8.6109611412845302E-2</v>
      </c>
      <c r="M1170" s="17"/>
      <c r="N1170" s="17">
        <v>8.2681529083553806E-2</v>
      </c>
      <c r="O1170" s="17">
        <v>9.3074147232499405E-2</v>
      </c>
      <c r="P1170" s="17">
        <v>0.138427764156002</v>
      </c>
      <c r="Q1170" s="17">
        <v>8.6875783498595094E-2</v>
      </c>
      <c r="R1170" s="17"/>
      <c r="S1170" s="17">
        <v>9.8632990063162895E-2</v>
      </c>
      <c r="T1170" s="17">
        <v>5.6170103066460503E-2</v>
      </c>
      <c r="U1170" s="17">
        <v>9.3535771621583094E-2</v>
      </c>
      <c r="V1170" s="17">
        <v>4.4159281396762798E-2</v>
      </c>
      <c r="W1170" s="17">
        <v>0.12182140398715501</v>
      </c>
      <c r="X1170" s="17">
        <v>0.13785026787683899</v>
      </c>
      <c r="Y1170" s="17">
        <v>0.116621359689784</v>
      </c>
      <c r="Z1170" s="17">
        <v>0.192111665366269</v>
      </c>
      <c r="AA1170" s="17">
        <v>9.7444878503029395E-2</v>
      </c>
      <c r="AB1170" s="17">
        <v>0.14686730313451701</v>
      </c>
      <c r="AC1170" s="17">
        <v>0.108582665049878</v>
      </c>
      <c r="AD1170" s="17">
        <v>0</v>
      </c>
      <c r="AE1170" s="17"/>
      <c r="AF1170" s="17">
        <v>0.103494807107762</v>
      </c>
      <c r="AG1170" s="17">
        <v>9.3384925158009405E-2</v>
      </c>
      <c r="AH1170" s="17">
        <v>9.7081488472326893E-2</v>
      </c>
      <c r="AI1170" s="17"/>
      <c r="AJ1170" s="17">
        <v>8.79853518533667E-2</v>
      </c>
      <c r="AK1170" s="17">
        <v>8.3953001035582703E-2</v>
      </c>
      <c r="AL1170" s="17">
        <v>0.14660813661358299</v>
      </c>
      <c r="AM1170" s="17">
        <v>0.22053389484065999</v>
      </c>
      <c r="AN1170" s="17">
        <v>0.130426918380638</v>
      </c>
      <c r="AO1170" s="17"/>
      <c r="AP1170" s="17">
        <v>8.6801602463577696E-2</v>
      </c>
      <c r="AQ1170" s="17">
        <v>7.9073308347974797E-2</v>
      </c>
      <c r="AR1170" s="17">
        <v>0.103830344363051</v>
      </c>
      <c r="AS1170" s="17"/>
      <c r="AT1170" s="17">
        <v>0.11896956316900301</v>
      </c>
      <c r="AU1170" s="17">
        <v>9.9929721294392607E-2</v>
      </c>
      <c r="AV1170" s="17">
        <v>9.2095878801903494E-2</v>
      </c>
      <c r="AW1170" s="17">
        <v>6.6250515394914195E-2</v>
      </c>
      <c r="AX1170" s="17">
        <v>0.132124049369096</v>
      </c>
      <c r="AY1170" s="17"/>
      <c r="AZ1170" s="17">
        <v>0.104702777720065</v>
      </c>
      <c r="BA1170" s="17">
        <v>0.14168251663005799</v>
      </c>
      <c r="BB1170" s="17">
        <v>0.11837475906605301</v>
      </c>
      <c r="BC1170" s="17">
        <v>6.5716724715752406E-2</v>
      </c>
      <c r="BD1170" s="17">
        <v>7.7094381623677197E-2</v>
      </c>
      <c r="BE1170" s="17"/>
      <c r="BF1170" s="17">
        <v>8.9022196446841798E-2</v>
      </c>
      <c r="BG1170" s="17">
        <v>0.113736607471237</v>
      </c>
      <c r="BH1170" s="17">
        <v>9.0791605892387203E-2</v>
      </c>
      <c r="BI1170" s="17">
        <v>0.10712145880181299</v>
      </c>
      <c r="BJ1170" s="17"/>
      <c r="BK1170" s="17">
        <v>7.2638782920998804E-2</v>
      </c>
      <c r="BL1170" s="17">
        <v>9.8347533232533799E-2</v>
      </c>
      <c r="BM1170" s="17">
        <v>9.3610720832935201E-2</v>
      </c>
      <c r="BN1170" s="17">
        <v>0.113098586802486</v>
      </c>
      <c r="BO1170" s="17">
        <v>7.6540742482047702E-2</v>
      </c>
      <c r="BP1170" s="17"/>
      <c r="BQ1170" s="17">
        <v>0.10696052896104701</v>
      </c>
      <c r="BR1170" s="17">
        <v>8.9546846890420806E-2</v>
      </c>
      <c r="BS1170" s="17"/>
      <c r="BT1170" s="17">
        <v>8.6804039232027494E-2</v>
      </c>
      <c r="BU1170" s="17">
        <v>0.126824368934356</v>
      </c>
      <c r="BV1170" s="17">
        <v>0.115097497421621</v>
      </c>
      <c r="BW1170" s="17">
        <v>9.3891717136504099E-2</v>
      </c>
      <c r="BX1170" s="17">
        <v>9.3542279902628006E-2</v>
      </c>
      <c r="BY1170" s="17">
        <v>4.7963110578287102E-2</v>
      </c>
    </row>
    <row r="1171" spans="2:77" x14ac:dyDescent="0.35">
      <c r="B1171" t="s">
        <v>101</v>
      </c>
      <c r="C1171" s="17">
        <v>0.214626452186473</v>
      </c>
      <c r="D1171" s="17">
        <v>0.213921719936945</v>
      </c>
      <c r="E1171" s="17">
        <v>0.214238678511396</v>
      </c>
      <c r="F1171" s="17"/>
      <c r="G1171" s="17">
        <v>0.225308969898562</v>
      </c>
      <c r="H1171" s="17">
        <v>0.28826579261559798</v>
      </c>
      <c r="I1171" s="17">
        <v>0.208670700013522</v>
      </c>
      <c r="J1171" s="17">
        <v>0.17660385221606301</v>
      </c>
      <c r="K1171" s="17">
        <v>0.19102053904252</v>
      </c>
      <c r="L1171" s="17">
        <v>0.20416443106049301</v>
      </c>
      <c r="M1171" s="17"/>
      <c r="N1171" s="17">
        <v>0.21234990840524001</v>
      </c>
      <c r="O1171" s="17">
        <v>0.23212403401607001</v>
      </c>
      <c r="P1171" s="17">
        <v>0.19617558735051099</v>
      </c>
      <c r="Q1171" s="17">
        <v>0.21954756804347</v>
      </c>
      <c r="R1171" s="17"/>
      <c r="S1171" s="17">
        <v>0.24087625811409899</v>
      </c>
      <c r="T1171" s="17">
        <v>0.23776568103706699</v>
      </c>
      <c r="U1171" s="17">
        <v>0.16419432299519299</v>
      </c>
      <c r="V1171" s="17">
        <v>0.18549644579816099</v>
      </c>
      <c r="W1171" s="17">
        <v>0.170529334781575</v>
      </c>
      <c r="X1171" s="17">
        <v>0.13925551278502701</v>
      </c>
      <c r="Y1171" s="17">
        <v>0.21955444510245301</v>
      </c>
      <c r="Z1171" s="17">
        <v>0.28846475086194501</v>
      </c>
      <c r="AA1171" s="17">
        <v>0.21229612775489401</v>
      </c>
      <c r="AB1171" s="17">
        <v>0.16360056089640301</v>
      </c>
      <c r="AC1171" s="17">
        <v>0.35574263700974201</v>
      </c>
      <c r="AD1171" s="17">
        <v>0.33996086324695701</v>
      </c>
      <c r="AE1171" s="17"/>
      <c r="AF1171" s="17">
        <v>0.17828124071650001</v>
      </c>
      <c r="AG1171" s="17">
        <v>0.22506684230375801</v>
      </c>
      <c r="AH1171" s="17">
        <v>0.325432287071516</v>
      </c>
      <c r="AI1171" s="17"/>
      <c r="AJ1171" s="17">
        <v>0.18955216264550701</v>
      </c>
      <c r="AK1171" s="17">
        <v>0.201799457057701</v>
      </c>
      <c r="AL1171" s="17">
        <v>0.27439434360065001</v>
      </c>
      <c r="AM1171" s="17">
        <v>0</v>
      </c>
      <c r="AN1171" s="17">
        <v>0.27794608710556001</v>
      </c>
      <c r="AO1171" s="17"/>
      <c r="AP1171" s="17">
        <v>0.19843249412764899</v>
      </c>
      <c r="AQ1171" s="17">
        <v>0.18415665428386399</v>
      </c>
      <c r="AR1171" s="17">
        <v>0.282627148376773</v>
      </c>
      <c r="AS1171" s="17"/>
      <c r="AT1171" s="17">
        <v>0.19907340024516601</v>
      </c>
      <c r="AU1171" s="17">
        <v>0.185533102734112</v>
      </c>
      <c r="AV1171" s="17">
        <v>0.23964078292831201</v>
      </c>
      <c r="AW1171" s="17">
        <v>0.22005009343273199</v>
      </c>
      <c r="AX1171" s="17">
        <v>0.17446365037085701</v>
      </c>
      <c r="AY1171" s="17"/>
      <c r="AZ1171" s="17">
        <v>0.20933713826377701</v>
      </c>
      <c r="BA1171" s="17">
        <v>0.23188576412051601</v>
      </c>
      <c r="BB1171" s="17">
        <v>0.20279834265673699</v>
      </c>
      <c r="BC1171" s="17">
        <v>0.208149608456312</v>
      </c>
      <c r="BD1171" s="17">
        <v>0.22134001586179999</v>
      </c>
      <c r="BE1171" s="17"/>
      <c r="BF1171" s="17">
        <v>0.230064301219881</v>
      </c>
      <c r="BG1171" s="17">
        <v>0.19464293075794301</v>
      </c>
      <c r="BH1171" s="17">
        <v>0.210214187709205</v>
      </c>
      <c r="BI1171" s="17">
        <v>0.21818718230412201</v>
      </c>
      <c r="BJ1171" s="17"/>
      <c r="BK1171" s="17">
        <v>0.24825792029529201</v>
      </c>
      <c r="BL1171" s="17">
        <v>0.201236281066697</v>
      </c>
      <c r="BM1171" s="17">
        <v>0.214594265556772</v>
      </c>
      <c r="BN1171" s="17">
        <v>0.23172904413412401</v>
      </c>
      <c r="BO1171" s="17">
        <v>0.150566090509932</v>
      </c>
      <c r="BP1171" s="17"/>
      <c r="BQ1171" s="17">
        <v>0.198872313906407</v>
      </c>
      <c r="BR1171" s="17">
        <v>0.23469792867705799</v>
      </c>
      <c r="BS1171" s="17"/>
      <c r="BT1171" s="17">
        <v>0.207656211177252</v>
      </c>
      <c r="BU1171" s="17">
        <v>0.18608307765433599</v>
      </c>
      <c r="BV1171" s="17">
        <v>0.26845637155084401</v>
      </c>
      <c r="BW1171" s="17">
        <v>0.12977936238471899</v>
      </c>
      <c r="BX1171" s="17">
        <v>0.26749476348089102</v>
      </c>
      <c r="BY1171" s="17">
        <v>0.27805885999750901</v>
      </c>
    </row>
    <row r="1172" spans="2:77" x14ac:dyDescent="0.35">
      <c r="B1172" t="s">
        <v>102</v>
      </c>
      <c r="C1172" s="17">
        <v>0.10637515465588</v>
      </c>
      <c r="D1172" s="17">
        <v>0.103840720365596</v>
      </c>
      <c r="E1172" s="17">
        <v>0.109278440136895</v>
      </c>
      <c r="F1172" s="17"/>
      <c r="G1172" s="17">
        <v>0.124665647891543</v>
      </c>
      <c r="H1172" s="17">
        <v>9.9415583785070899E-2</v>
      </c>
      <c r="I1172" s="17">
        <v>9.9523910990390693E-2</v>
      </c>
      <c r="J1172" s="17">
        <v>0.111793972480912</v>
      </c>
      <c r="K1172" s="17">
        <v>9.5925548866300295E-2</v>
      </c>
      <c r="L1172" s="17">
        <v>0.10772430526157201</v>
      </c>
      <c r="M1172" s="17"/>
      <c r="N1172" s="17">
        <v>0.117883792916694</v>
      </c>
      <c r="O1172" s="17">
        <v>0.11923972832652301</v>
      </c>
      <c r="P1172" s="17">
        <v>0.10450326290235699</v>
      </c>
      <c r="Q1172" s="17">
        <v>7.9544700885021302E-2</v>
      </c>
      <c r="R1172" s="17"/>
      <c r="S1172" s="17">
        <v>7.0228440780840701E-2</v>
      </c>
      <c r="T1172" s="17">
        <v>0.10846002104211699</v>
      </c>
      <c r="U1172" s="17">
        <v>0.11997715797512799</v>
      </c>
      <c r="V1172" s="17">
        <v>0.123119872497608</v>
      </c>
      <c r="W1172" s="17">
        <v>0.13360769478736401</v>
      </c>
      <c r="X1172" s="17">
        <v>8.5021942104758705E-2</v>
      </c>
      <c r="Y1172" s="17">
        <v>0.111609646702007</v>
      </c>
      <c r="Z1172" s="17">
        <v>4.6878215033135398E-2</v>
      </c>
      <c r="AA1172" s="17">
        <v>0.102863308700989</v>
      </c>
      <c r="AB1172" s="17">
        <v>0.164208068764707</v>
      </c>
      <c r="AC1172" s="17">
        <v>0.112099704812086</v>
      </c>
      <c r="AD1172" s="17">
        <v>4.3335994505472999E-2</v>
      </c>
      <c r="AE1172" s="17"/>
      <c r="AF1172" s="17">
        <v>0.102862005372896</v>
      </c>
      <c r="AG1172" s="17">
        <v>0.107803267478339</v>
      </c>
      <c r="AH1172" s="17">
        <v>6.4713428550564597E-2</v>
      </c>
      <c r="AI1172" s="17"/>
      <c r="AJ1172" s="17">
        <v>0.111158388946253</v>
      </c>
      <c r="AK1172" s="17">
        <v>9.4690658167257899E-2</v>
      </c>
      <c r="AL1172" s="17">
        <v>0.124585562105889</v>
      </c>
      <c r="AM1172" s="17">
        <v>0.11425652979438</v>
      </c>
      <c r="AN1172" s="17">
        <v>5.1739996033063E-2</v>
      </c>
      <c r="AO1172" s="17"/>
      <c r="AP1172" s="17">
        <v>9.7786493520171602E-2</v>
      </c>
      <c r="AQ1172" s="17">
        <v>0.12741398354854799</v>
      </c>
      <c r="AR1172" s="17">
        <v>8.2281131171623195E-2</v>
      </c>
      <c r="AS1172" s="17"/>
      <c r="AT1172" s="17">
        <v>9.1593977304300495E-2</v>
      </c>
      <c r="AU1172" s="17">
        <v>0.13327342054279701</v>
      </c>
      <c r="AV1172" s="17">
        <v>0.114869887241725</v>
      </c>
      <c r="AW1172" s="17">
        <v>8.8844515001593294E-2</v>
      </c>
      <c r="AX1172" s="17">
        <v>0.17004543468699901</v>
      </c>
      <c r="AY1172" s="17"/>
      <c r="AZ1172" s="17">
        <v>0.11181915976302299</v>
      </c>
      <c r="BA1172" s="17">
        <v>9.0556710692801301E-2</v>
      </c>
      <c r="BB1172" s="17">
        <v>0.120373018146266</v>
      </c>
      <c r="BC1172" s="17">
        <v>0.11041056606274099</v>
      </c>
      <c r="BD1172" s="17">
        <v>9.90223200824875E-2</v>
      </c>
      <c r="BE1172" s="17"/>
      <c r="BF1172" s="17">
        <v>8.5786272529107005E-2</v>
      </c>
      <c r="BG1172" s="17">
        <v>0.112736899053355</v>
      </c>
      <c r="BH1172" s="17">
        <v>0.10213384945378599</v>
      </c>
      <c r="BI1172" s="17">
        <v>0.114881167377011</v>
      </c>
      <c r="BJ1172" s="17"/>
      <c r="BK1172" s="17">
        <v>7.8504177506653103E-2</v>
      </c>
      <c r="BL1172" s="17">
        <v>9.0141596956989298E-2</v>
      </c>
      <c r="BM1172" s="17">
        <v>0.13203476144290899</v>
      </c>
      <c r="BN1172" s="17">
        <v>0.104721127980052</v>
      </c>
      <c r="BO1172" s="17">
        <v>5.0118962993205902E-2</v>
      </c>
      <c r="BP1172" s="17"/>
      <c r="BQ1172" s="17">
        <v>9.3387947193601301E-2</v>
      </c>
      <c r="BR1172" s="17">
        <v>0.12292143758316</v>
      </c>
      <c r="BS1172" s="17"/>
      <c r="BT1172" s="17">
        <v>8.6897322992412096E-2</v>
      </c>
      <c r="BU1172" s="17">
        <v>0.14409656634611401</v>
      </c>
      <c r="BV1172" s="17">
        <v>7.8570362327412296E-2</v>
      </c>
      <c r="BW1172" s="17">
        <v>8.71376848876034E-2</v>
      </c>
      <c r="BX1172" s="17">
        <v>9.4840879848511903E-2</v>
      </c>
      <c r="BY1172" s="17">
        <v>0.247704453828854</v>
      </c>
    </row>
    <row r="1173" spans="2:77" x14ac:dyDescent="0.35">
      <c r="B1173" t="s">
        <v>467</v>
      </c>
      <c r="C1173" s="17">
        <v>0.112801225436091</v>
      </c>
      <c r="D1173" s="17">
        <v>0.107998777388654</v>
      </c>
      <c r="E1173" s="17">
        <v>0.11796971076922801</v>
      </c>
      <c r="F1173" s="17"/>
      <c r="G1173" s="17">
        <v>0.14318372933354101</v>
      </c>
      <c r="H1173" s="17">
        <v>0.124529541918493</v>
      </c>
      <c r="I1173" s="17">
        <v>0.10550866725658201</v>
      </c>
      <c r="J1173" s="17">
        <v>0.10146537018283899</v>
      </c>
      <c r="K1173" s="17">
        <v>9.7419374783207793E-2</v>
      </c>
      <c r="L1173" s="17">
        <v>0.11006028470507299</v>
      </c>
      <c r="M1173" s="17"/>
      <c r="N1173" s="17">
        <v>0.119277414010206</v>
      </c>
      <c r="O1173" s="17">
        <v>0.102878251271732</v>
      </c>
      <c r="P1173" s="17">
        <v>0.107132632364041</v>
      </c>
      <c r="Q1173" s="17">
        <v>0.11918895173974201</v>
      </c>
      <c r="R1173" s="17"/>
      <c r="S1173" s="17">
        <v>0.17421764560678801</v>
      </c>
      <c r="T1173" s="17">
        <v>7.4318591641563694E-2</v>
      </c>
      <c r="U1173" s="17">
        <v>0.12998297978509199</v>
      </c>
      <c r="V1173" s="17">
        <v>0.14047888104030201</v>
      </c>
      <c r="W1173" s="17">
        <v>2.6442355590315301E-2</v>
      </c>
      <c r="X1173" s="17">
        <v>0.15835507443635599</v>
      </c>
      <c r="Y1173" s="17">
        <v>0.127450236248982</v>
      </c>
      <c r="Z1173" s="17">
        <v>0.17330884238552899</v>
      </c>
      <c r="AA1173" s="17">
        <v>0.10630544153756299</v>
      </c>
      <c r="AB1173" s="17">
        <v>3.5398480304916498E-2</v>
      </c>
      <c r="AC1173" s="17">
        <v>6.7781102338889204E-2</v>
      </c>
      <c r="AD1173" s="17">
        <v>0.17141107098101899</v>
      </c>
      <c r="AE1173" s="17"/>
      <c r="AF1173" s="17">
        <v>6.6266957803861701E-2</v>
      </c>
      <c r="AG1173" s="17">
        <v>0.14670454307570699</v>
      </c>
      <c r="AH1173" s="17">
        <v>0.109201490161268</v>
      </c>
      <c r="AI1173" s="17"/>
      <c r="AJ1173" s="17">
        <v>7.5357046946304101E-2</v>
      </c>
      <c r="AK1173" s="17">
        <v>0.16166637710655299</v>
      </c>
      <c r="AL1173" s="17">
        <v>0.123849210000194</v>
      </c>
      <c r="AM1173" s="17">
        <v>0</v>
      </c>
      <c r="AN1173" s="17">
        <v>0.108207732661184</v>
      </c>
      <c r="AO1173" s="17"/>
      <c r="AP1173" s="17">
        <v>7.2035447103023897E-2</v>
      </c>
      <c r="AQ1173" s="17">
        <v>0.17816285066074999</v>
      </c>
      <c r="AR1173" s="17">
        <v>0.167278114315416</v>
      </c>
      <c r="AS1173" s="17"/>
      <c r="AT1173" s="17">
        <v>0.104628197420624</v>
      </c>
      <c r="AU1173" s="17">
        <v>0.103843849180496</v>
      </c>
      <c r="AV1173" s="17">
        <v>0.102289201672136</v>
      </c>
      <c r="AW1173" s="17">
        <v>0.176476054957344</v>
      </c>
      <c r="AX1173" s="17">
        <v>7.2398833698029394E-2</v>
      </c>
      <c r="AY1173" s="17"/>
      <c r="AZ1173" s="17">
        <v>0.107221832558756</v>
      </c>
      <c r="BA1173" s="17">
        <v>0.10593661955966301</v>
      </c>
      <c r="BB1173" s="17">
        <v>0.20792915186871699</v>
      </c>
      <c r="BC1173" s="17">
        <v>0.11733208140003699</v>
      </c>
      <c r="BD1173" s="17">
        <v>0.105479046958601</v>
      </c>
      <c r="BE1173" s="17"/>
      <c r="BF1173" s="17">
        <v>0.121580434935215</v>
      </c>
      <c r="BG1173" s="17">
        <v>9.9012840851762596E-2</v>
      </c>
      <c r="BH1173" s="17">
        <v>0.13451176302638601</v>
      </c>
      <c r="BI1173" s="17">
        <v>8.9796408763550703E-2</v>
      </c>
      <c r="BJ1173" s="17"/>
      <c r="BK1173" s="17">
        <v>9.91804009477808E-2</v>
      </c>
      <c r="BL1173" s="17">
        <v>0.115666345708087</v>
      </c>
      <c r="BM1173" s="17">
        <v>0.11192685565654199</v>
      </c>
      <c r="BN1173" s="17">
        <v>0.10598177662971001</v>
      </c>
      <c r="BO1173" s="17">
        <v>0.14713425464629601</v>
      </c>
      <c r="BP1173" s="17"/>
      <c r="BQ1173" s="17">
        <v>0.11855264389105</v>
      </c>
      <c r="BR1173" s="17">
        <v>0.105473661195254</v>
      </c>
      <c r="BS1173" s="17"/>
      <c r="BT1173" s="17">
        <v>0.102133925360423</v>
      </c>
      <c r="BU1173" s="17">
        <v>8.2461229965553606E-2</v>
      </c>
      <c r="BV1173" s="17">
        <v>0.10003229529935199</v>
      </c>
      <c r="BW1173" s="17">
        <v>0.18666747756159899</v>
      </c>
      <c r="BX1173" s="17">
        <v>0.14411736298695199</v>
      </c>
      <c r="BY1173" s="17">
        <v>8.0217838625260496E-2</v>
      </c>
    </row>
    <row r="1174" spans="2:77" x14ac:dyDescent="0.35">
      <c r="B1174" t="s">
        <v>468</v>
      </c>
      <c r="C1174" s="17">
        <v>9.4964398412289597E-2</v>
      </c>
      <c r="D1174" s="17">
        <v>0.115454940592326</v>
      </c>
      <c r="E1174" s="17">
        <v>7.5073134954338594E-2</v>
      </c>
      <c r="F1174" s="17"/>
      <c r="G1174" s="17">
        <v>7.5892969703639304E-2</v>
      </c>
      <c r="H1174" s="17">
        <v>0.12520515632788601</v>
      </c>
      <c r="I1174" s="17">
        <v>0.16194051778778901</v>
      </c>
      <c r="J1174" s="17">
        <v>9.5809683786295896E-2</v>
      </c>
      <c r="K1174" s="17">
        <v>3.5921303357082997E-2</v>
      </c>
      <c r="L1174" s="17">
        <v>7.1280684618647797E-2</v>
      </c>
      <c r="M1174" s="17"/>
      <c r="N1174" s="17">
        <v>0.108432255405617</v>
      </c>
      <c r="O1174" s="17">
        <v>7.5264517561795405E-2</v>
      </c>
      <c r="P1174" s="17">
        <v>8.6588369999673204E-2</v>
      </c>
      <c r="Q1174" s="17">
        <v>0.109321315842265</v>
      </c>
      <c r="R1174" s="17"/>
      <c r="S1174" s="17">
        <v>0.126066057915208</v>
      </c>
      <c r="T1174" s="17">
        <v>0.10867102031032</v>
      </c>
      <c r="U1174" s="17">
        <v>8.3592943952259496E-2</v>
      </c>
      <c r="V1174" s="17">
        <v>0.121690304676025</v>
      </c>
      <c r="W1174" s="17">
        <v>7.7014510862685001E-2</v>
      </c>
      <c r="X1174" s="17">
        <v>4.7111175533990898E-2</v>
      </c>
      <c r="Y1174" s="17">
        <v>4.0748494956578798E-2</v>
      </c>
      <c r="Z1174" s="17">
        <v>0.11819970598116999</v>
      </c>
      <c r="AA1174" s="17">
        <v>6.1486703146904499E-2</v>
      </c>
      <c r="AB1174" s="17">
        <v>0.195398456081294</v>
      </c>
      <c r="AC1174" s="17">
        <v>2.1469264003632998E-2</v>
      </c>
      <c r="AD1174" s="17">
        <v>5.5742444904124701E-2</v>
      </c>
      <c r="AE1174" s="17"/>
      <c r="AF1174" s="17">
        <v>6.16750872605943E-2</v>
      </c>
      <c r="AG1174" s="17">
        <v>0.13700169369932499</v>
      </c>
      <c r="AH1174" s="17">
        <v>5.5977416197306701E-2</v>
      </c>
      <c r="AI1174" s="17"/>
      <c r="AJ1174" s="17">
        <v>5.5564584850843798E-2</v>
      </c>
      <c r="AK1174" s="17">
        <v>0.158313179514669</v>
      </c>
      <c r="AL1174" s="17">
        <v>0.12521278885633499</v>
      </c>
      <c r="AM1174" s="17">
        <v>0</v>
      </c>
      <c r="AN1174" s="17">
        <v>7.8025299958550398E-2</v>
      </c>
      <c r="AO1174" s="17"/>
      <c r="AP1174" s="17">
        <v>3.9439911944771401E-2</v>
      </c>
      <c r="AQ1174" s="17">
        <v>0.17569053888736999</v>
      </c>
      <c r="AR1174" s="17">
        <v>8.5108086981794007E-2</v>
      </c>
      <c r="AS1174" s="17"/>
      <c r="AT1174" s="17">
        <v>7.3412895301627604E-2</v>
      </c>
      <c r="AU1174" s="17">
        <v>0.13603596596994899</v>
      </c>
      <c r="AV1174" s="17">
        <v>8.7308070564540305E-2</v>
      </c>
      <c r="AW1174" s="17">
        <v>0.13088970644291301</v>
      </c>
      <c r="AX1174" s="17">
        <v>6.6985027315066198E-2</v>
      </c>
      <c r="AY1174" s="17"/>
      <c r="AZ1174" s="17">
        <v>0.112843129273191</v>
      </c>
      <c r="BA1174" s="17">
        <v>7.2284685616917893E-2</v>
      </c>
      <c r="BB1174" s="17">
        <v>8.3357248755482297E-2</v>
      </c>
      <c r="BC1174" s="17">
        <v>6.9155868630302195E-2</v>
      </c>
      <c r="BD1174" s="17">
        <v>0.101026486389333</v>
      </c>
      <c r="BE1174" s="17"/>
      <c r="BF1174" s="17">
        <v>6.6132410534093203E-2</v>
      </c>
      <c r="BG1174" s="17">
        <v>0.102305771567633</v>
      </c>
      <c r="BH1174" s="17">
        <v>0.110088002050649</v>
      </c>
      <c r="BI1174" s="17">
        <v>0.10985374507858001</v>
      </c>
      <c r="BJ1174" s="17"/>
      <c r="BK1174" s="17">
        <v>5.78520578335181E-2</v>
      </c>
      <c r="BL1174" s="17">
        <v>9.2406000905321098E-2</v>
      </c>
      <c r="BM1174" s="17">
        <v>7.9937948621821103E-2</v>
      </c>
      <c r="BN1174" s="17">
        <v>0.105538604305759</v>
      </c>
      <c r="BO1174" s="17">
        <v>0.133934991581317</v>
      </c>
      <c r="BP1174" s="17"/>
      <c r="BQ1174" s="17">
        <v>0.106445630094851</v>
      </c>
      <c r="BR1174" s="17">
        <v>8.0336795956174101E-2</v>
      </c>
      <c r="BS1174" s="17"/>
      <c r="BT1174" s="17">
        <v>8.1983444571117101E-2</v>
      </c>
      <c r="BU1174" s="17">
        <v>8.2542437184338499E-2</v>
      </c>
      <c r="BV1174" s="17">
        <v>8.4003162329241807E-2</v>
      </c>
      <c r="BW1174" s="17">
        <v>0.15501328886635901</v>
      </c>
      <c r="BX1174" s="17">
        <v>0.102760637487495</v>
      </c>
      <c r="BY1174" s="17">
        <v>0.190835060624097</v>
      </c>
    </row>
    <row r="1175" spans="2:77" x14ac:dyDescent="0.35">
      <c r="B1175" t="s">
        <v>469</v>
      </c>
      <c r="C1175" s="17">
        <v>3.8974283829071699E-2</v>
      </c>
      <c r="D1175" s="17">
        <v>4.2462894955429098E-2</v>
      </c>
      <c r="E1175" s="17">
        <v>3.5673229759028098E-2</v>
      </c>
      <c r="F1175" s="17"/>
      <c r="G1175" s="17">
        <v>4.6054122923641097E-2</v>
      </c>
      <c r="H1175" s="17">
        <v>3.5463750697242898E-2</v>
      </c>
      <c r="I1175" s="17">
        <v>2.2032269881626699E-2</v>
      </c>
      <c r="J1175" s="17">
        <v>3.21639653106391E-2</v>
      </c>
      <c r="K1175" s="17">
        <v>5.4448326094550498E-2</v>
      </c>
      <c r="L1175" s="17">
        <v>4.5586404817475702E-2</v>
      </c>
      <c r="M1175" s="17"/>
      <c r="N1175" s="17">
        <v>4.8824827856970197E-2</v>
      </c>
      <c r="O1175" s="17">
        <v>4.36063042485169E-2</v>
      </c>
      <c r="P1175" s="17">
        <v>2.4544090232151799E-2</v>
      </c>
      <c r="Q1175" s="17">
        <v>3.8466629088721699E-2</v>
      </c>
      <c r="R1175" s="17"/>
      <c r="S1175" s="17">
        <v>3.1556081573505701E-2</v>
      </c>
      <c r="T1175" s="17">
        <v>4.5313653783117497E-2</v>
      </c>
      <c r="U1175" s="17">
        <v>5.8526784230764101E-2</v>
      </c>
      <c r="V1175" s="17">
        <v>2.0175551845621101E-2</v>
      </c>
      <c r="W1175" s="17">
        <v>7.0102904079227396E-2</v>
      </c>
      <c r="X1175" s="17">
        <v>1.08512931813748E-2</v>
      </c>
      <c r="Y1175" s="17">
        <v>5.8413320820229403E-2</v>
      </c>
      <c r="Z1175" s="17">
        <v>2.2927281582126799E-2</v>
      </c>
      <c r="AA1175" s="17">
        <v>3.6203188525756998E-2</v>
      </c>
      <c r="AB1175" s="17">
        <v>3.8603044066582597E-2</v>
      </c>
      <c r="AC1175" s="17">
        <v>2.0483380449280299E-2</v>
      </c>
      <c r="AD1175" s="17">
        <v>5.3525934690326703E-2</v>
      </c>
      <c r="AE1175" s="17"/>
      <c r="AF1175" s="17">
        <v>2.6481216321524E-2</v>
      </c>
      <c r="AG1175" s="17">
        <v>4.9719567445006198E-2</v>
      </c>
      <c r="AH1175" s="17">
        <v>2.67270549056387E-2</v>
      </c>
      <c r="AI1175" s="17"/>
      <c r="AJ1175" s="17">
        <v>1.21247407021189E-2</v>
      </c>
      <c r="AK1175" s="17">
        <v>8.2306151310252804E-2</v>
      </c>
      <c r="AL1175" s="17">
        <v>4.0168168902401297E-2</v>
      </c>
      <c r="AM1175" s="17">
        <v>0</v>
      </c>
      <c r="AN1175" s="17">
        <v>1.7606826403948801E-2</v>
      </c>
      <c r="AO1175" s="17"/>
      <c r="AP1175" s="17">
        <v>2.3853581965726799E-2</v>
      </c>
      <c r="AQ1175" s="17">
        <v>8.1504468521776494E-2</v>
      </c>
      <c r="AR1175" s="17">
        <v>0</v>
      </c>
      <c r="AS1175" s="17"/>
      <c r="AT1175" s="17">
        <v>3.9085986316917301E-2</v>
      </c>
      <c r="AU1175" s="17">
        <v>3.5125627016833298E-2</v>
      </c>
      <c r="AV1175" s="17">
        <v>4.5085701046240503E-2</v>
      </c>
      <c r="AW1175" s="17">
        <v>4.8711215433685902E-2</v>
      </c>
      <c r="AX1175" s="17">
        <v>0</v>
      </c>
      <c r="AY1175" s="17"/>
      <c r="AZ1175" s="17">
        <v>3.59933331663497E-2</v>
      </c>
      <c r="BA1175" s="17">
        <v>5.5579442799563603E-2</v>
      </c>
      <c r="BB1175" s="17">
        <v>5.4923843128522103E-2</v>
      </c>
      <c r="BC1175" s="17">
        <v>4.38238551472028E-2</v>
      </c>
      <c r="BD1175" s="17">
        <v>1.6078513446852499E-2</v>
      </c>
      <c r="BE1175" s="17"/>
      <c r="BF1175" s="17">
        <v>4.0253344079976897E-2</v>
      </c>
      <c r="BG1175" s="17">
        <v>2.9023917859589701E-2</v>
      </c>
      <c r="BH1175" s="17">
        <v>6.1172721921963699E-2</v>
      </c>
      <c r="BI1175" s="17">
        <v>4.3645220549213798E-2</v>
      </c>
      <c r="BJ1175" s="17"/>
      <c r="BK1175" s="17">
        <v>4.7464593481023401E-2</v>
      </c>
      <c r="BL1175" s="17">
        <v>4.2508272444998899E-2</v>
      </c>
      <c r="BM1175" s="17">
        <v>2.8176592203821599E-2</v>
      </c>
      <c r="BN1175" s="17">
        <v>4.88755279576484E-2</v>
      </c>
      <c r="BO1175" s="17">
        <v>3.0035174967255201E-2</v>
      </c>
      <c r="BP1175" s="17"/>
      <c r="BQ1175" s="17">
        <v>4.3516897028795097E-2</v>
      </c>
      <c r="BR1175" s="17">
        <v>3.3186791525577401E-2</v>
      </c>
      <c r="BS1175" s="17"/>
      <c r="BT1175" s="17">
        <v>4.7694373640666303E-2</v>
      </c>
      <c r="BU1175" s="17">
        <v>5.4466066125434698E-2</v>
      </c>
      <c r="BV1175" s="17">
        <v>0</v>
      </c>
      <c r="BW1175" s="17">
        <v>4.6367465433962897E-2</v>
      </c>
      <c r="BX1175" s="17">
        <v>1.99318963412289E-2</v>
      </c>
      <c r="BY1175" s="17">
        <v>0</v>
      </c>
    </row>
    <row r="1176" spans="2:77" x14ac:dyDescent="0.35">
      <c r="B1176" t="s">
        <v>470</v>
      </c>
      <c r="C1176" s="17">
        <v>4.4474753724978E-2</v>
      </c>
      <c r="D1176" s="17">
        <v>5.1435131347238199E-2</v>
      </c>
      <c r="E1176" s="17">
        <v>3.7763757689630702E-2</v>
      </c>
      <c r="F1176" s="17"/>
      <c r="G1176" s="17">
        <v>5.5959683115544903E-2</v>
      </c>
      <c r="H1176" s="17">
        <v>4.9146271312583201E-2</v>
      </c>
      <c r="I1176" s="17">
        <v>5.6009999485222901E-2</v>
      </c>
      <c r="J1176" s="17">
        <v>4.2793568881912297E-2</v>
      </c>
      <c r="K1176" s="17">
        <v>4.4384573696826898E-2</v>
      </c>
      <c r="L1176" s="17">
        <v>2.65029444068304E-2</v>
      </c>
      <c r="M1176" s="17"/>
      <c r="N1176" s="17">
        <v>4.8921418042271597E-2</v>
      </c>
      <c r="O1176" s="17">
        <v>3.92745533345756E-2</v>
      </c>
      <c r="P1176" s="17">
        <v>3.2020806478057398E-2</v>
      </c>
      <c r="Q1176" s="17">
        <v>5.8225388326881303E-2</v>
      </c>
      <c r="R1176" s="17"/>
      <c r="S1176" s="17">
        <v>5.37657830187213E-2</v>
      </c>
      <c r="T1176" s="17">
        <v>4.3278990899951901E-2</v>
      </c>
      <c r="U1176" s="17">
        <v>1.4838708748325701E-2</v>
      </c>
      <c r="V1176" s="17">
        <v>1.3569251450204199E-2</v>
      </c>
      <c r="W1176" s="17">
        <v>9.7087373671449401E-2</v>
      </c>
      <c r="X1176" s="17">
        <v>2.43317141464089E-2</v>
      </c>
      <c r="Y1176" s="17">
        <v>4.0682095053354399E-2</v>
      </c>
      <c r="Z1176" s="17">
        <v>2.8219889793121299E-2</v>
      </c>
      <c r="AA1176" s="17">
        <v>7.2553563142554997E-2</v>
      </c>
      <c r="AB1176" s="17">
        <v>3.7225990419728301E-2</v>
      </c>
      <c r="AC1176" s="17">
        <v>5.7082113754575801E-2</v>
      </c>
      <c r="AD1176" s="17">
        <v>4.16089140286399E-2</v>
      </c>
      <c r="AE1176" s="17"/>
      <c r="AF1176" s="17">
        <v>4.3897804768515E-2</v>
      </c>
      <c r="AG1176" s="17">
        <v>4.06164015332744E-2</v>
      </c>
      <c r="AH1176" s="17">
        <v>6.4441303384988199E-2</v>
      </c>
      <c r="AI1176" s="17"/>
      <c r="AJ1176" s="17">
        <v>2.4783048624817498E-2</v>
      </c>
      <c r="AK1176" s="17">
        <v>9.4586994306025907E-2</v>
      </c>
      <c r="AL1176" s="17">
        <v>1.20424183997424E-2</v>
      </c>
      <c r="AM1176" s="17">
        <v>6.2669339800518295E-2</v>
      </c>
      <c r="AN1176" s="17">
        <v>3.0398733984334701E-2</v>
      </c>
      <c r="AO1176" s="17"/>
      <c r="AP1176" s="17">
        <v>3.4874697742946298E-2</v>
      </c>
      <c r="AQ1176" s="17">
        <v>9.6393384233111001E-2</v>
      </c>
      <c r="AR1176" s="17">
        <v>0</v>
      </c>
      <c r="AS1176" s="17"/>
      <c r="AT1176" s="17">
        <v>3.9470345432623399E-2</v>
      </c>
      <c r="AU1176" s="17">
        <v>4.8658795094234202E-2</v>
      </c>
      <c r="AV1176" s="17">
        <v>6.33458554492419E-2</v>
      </c>
      <c r="AW1176" s="17">
        <v>3.10510582666014E-2</v>
      </c>
      <c r="AX1176" s="17">
        <v>0.19184901596084999</v>
      </c>
      <c r="AY1176" s="17"/>
      <c r="AZ1176" s="17">
        <v>5.2784693534780401E-2</v>
      </c>
      <c r="BA1176" s="17">
        <v>5.0656520766689001E-2</v>
      </c>
      <c r="BB1176" s="17">
        <v>4.25564134993082E-2</v>
      </c>
      <c r="BC1176" s="17">
        <v>1.8661604647815501E-2</v>
      </c>
      <c r="BD1176" s="17">
        <v>5.09404097934021E-2</v>
      </c>
      <c r="BE1176" s="17"/>
      <c r="BF1176" s="17">
        <v>3.1392355578813903E-2</v>
      </c>
      <c r="BG1176" s="17">
        <v>4.2495584159811403E-2</v>
      </c>
      <c r="BH1176" s="17">
        <v>5.4531073110868501E-2</v>
      </c>
      <c r="BI1176" s="17">
        <v>4.9163635930567003E-2</v>
      </c>
      <c r="BJ1176" s="17"/>
      <c r="BK1176" s="17">
        <v>6.1898837104326997E-2</v>
      </c>
      <c r="BL1176" s="17">
        <v>3.2515463909893003E-2</v>
      </c>
      <c r="BM1176" s="17">
        <v>3.07876357958097E-2</v>
      </c>
      <c r="BN1176" s="17">
        <v>5.4549644896870302E-2</v>
      </c>
      <c r="BO1176" s="17">
        <v>7.3838638421975994E-2</v>
      </c>
      <c r="BP1176" s="17"/>
      <c r="BQ1176" s="17">
        <v>5.0088247251787101E-2</v>
      </c>
      <c r="BR1176" s="17">
        <v>3.7322912008826301E-2</v>
      </c>
      <c r="BS1176" s="17"/>
      <c r="BT1176" s="17">
        <v>3.6717191639725998E-2</v>
      </c>
      <c r="BU1176" s="17">
        <v>4.6682847181243499E-2</v>
      </c>
      <c r="BV1176" s="17">
        <v>4.5713549508871597E-2</v>
      </c>
      <c r="BW1176" s="17">
        <v>6.5803060496692906E-2</v>
      </c>
      <c r="BX1176" s="17">
        <v>5.4267459443981397E-2</v>
      </c>
      <c r="BY1176" s="17">
        <v>0</v>
      </c>
    </row>
    <row r="1177" spans="2:77"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c r="BV1177" s="17"/>
      <c r="BW1177" s="17"/>
      <c r="BX1177" s="17"/>
      <c r="BY1177" s="17"/>
    </row>
    <row r="1178" spans="2:77" x14ac:dyDescent="0.35">
      <c r="B1178" s="6" t="s">
        <v>485</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c r="BL1178" s="17"/>
      <c r="BM1178" s="17"/>
      <c r="BN1178" s="17"/>
      <c r="BO1178" s="17"/>
      <c r="BP1178" s="17"/>
      <c r="BQ1178" s="17"/>
      <c r="BR1178" s="17"/>
      <c r="BS1178" s="17"/>
      <c r="BT1178" s="17"/>
      <c r="BU1178" s="17"/>
      <c r="BV1178" s="17"/>
      <c r="BW1178" s="17"/>
      <c r="BX1178" s="17"/>
      <c r="BY1178" s="17"/>
    </row>
    <row r="1179" spans="2:77" x14ac:dyDescent="0.35">
      <c r="B1179" s="24" t="s">
        <v>472</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row>
    <row r="1180" spans="2:77" x14ac:dyDescent="0.35">
      <c r="B1180" t="s">
        <v>466</v>
      </c>
      <c r="C1180" s="17">
        <v>0.10008441124820899</v>
      </c>
      <c r="D1180" s="17">
        <v>9.6025875145115194E-2</v>
      </c>
      <c r="E1180" s="17">
        <v>0.104470121801188</v>
      </c>
      <c r="F1180" s="17"/>
      <c r="G1180" s="17">
        <v>2.8779552833580399E-2</v>
      </c>
      <c r="H1180" s="17">
        <v>5.8293373726295103E-2</v>
      </c>
      <c r="I1180" s="17">
        <v>0.116191239689957</v>
      </c>
      <c r="J1180" s="17">
        <v>0.13566946063235499</v>
      </c>
      <c r="K1180" s="17">
        <v>0.14756217574906599</v>
      </c>
      <c r="L1180" s="17">
        <v>0.103087037978317</v>
      </c>
      <c r="M1180" s="17"/>
      <c r="N1180" s="17">
        <v>7.7034103964628106E-2</v>
      </c>
      <c r="O1180" s="17">
        <v>0.101716283660715</v>
      </c>
      <c r="P1180" s="17">
        <v>8.4811998846017506E-2</v>
      </c>
      <c r="Q1180" s="17">
        <v>0.13516200592105301</v>
      </c>
      <c r="R1180" s="17"/>
      <c r="S1180" s="17">
        <v>7.93670120273018E-2</v>
      </c>
      <c r="T1180" s="17">
        <v>8.9830307366742898E-2</v>
      </c>
      <c r="U1180" s="17">
        <v>0.121091638886169</v>
      </c>
      <c r="V1180" s="17">
        <v>0.145218788942102</v>
      </c>
      <c r="W1180" s="17">
        <v>0.129718316776708</v>
      </c>
      <c r="X1180" s="17">
        <v>9.9576358847042204E-2</v>
      </c>
      <c r="Y1180" s="17">
        <v>0.11591487450117199</v>
      </c>
      <c r="Z1180" s="17">
        <v>3.1283973645327597E-2</v>
      </c>
      <c r="AA1180" s="17">
        <v>0.120074353381356</v>
      </c>
      <c r="AB1180" s="17">
        <v>7.7901672149895004E-2</v>
      </c>
      <c r="AC1180" s="17">
        <v>7.8664488948567202E-2</v>
      </c>
      <c r="AD1180" s="17">
        <v>4.16089140286399E-2</v>
      </c>
      <c r="AE1180" s="17"/>
      <c r="AF1180" s="17">
        <v>0.16453659509375401</v>
      </c>
      <c r="AG1180" s="17">
        <v>6.9912109961490193E-2</v>
      </c>
      <c r="AH1180" s="17">
        <v>5.2898785704682101E-2</v>
      </c>
      <c r="AI1180" s="17"/>
      <c r="AJ1180" s="17">
        <v>0.14714313781972299</v>
      </c>
      <c r="AK1180" s="17">
        <v>5.4022269417297798E-2</v>
      </c>
      <c r="AL1180" s="17">
        <v>6.1086565568141397E-2</v>
      </c>
      <c r="AM1180" s="17">
        <v>0.466431651848979</v>
      </c>
      <c r="AN1180" s="17">
        <v>0.100991018812293</v>
      </c>
      <c r="AO1180" s="17"/>
      <c r="AP1180" s="17">
        <v>0.142531124672825</v>
      </c>
      <c r="AQ1180" s="17">
        <v>2.46236720389587E-2</v>
      </c>
      <c r="AR1180" s="17">
        <v>4.54696122926442E-2</v>
      </c>
      <c r="AS1180" s="17"/>
      <c r="AT1180" s="17">
        <v>0.14202741778512101</v>
      </c>
      <c r="AU1180" s="17">
        <v>9.5946860330382494E-2</v>
      </c>
      <c r="AV1180" s="17">
        <v>7.25736776152274E-2</v>
      </c>
      <c r="AW1180" s="17">
        <v>7.2437253622632897E-2</v>
      </c>
      <c r="AX1180" s="17">
        <v>0.12610148419720699</v>
      </c>
      <c r="AY1180" s="17"/>
      <c r="AZ1180" s="17">
        <v>8.5124531888243399E-2</v>
      </c>
      <c r="BA1180" s="17">
        <v>7.0334690358886495E-2</v>
      </c>
      <c r="BB1180" s="17">
        <v>6.4846463459817205E-2</v>
      </c>
      <c r="BC1180" s="17">
        <v>0.106216531782882</v>
      </c>
      <c r="BD1180" s="17">
        <v>0.19136123861347001</v>
      </c>
      <c r="BE1180" s="17"/>
      <c r="BF1180" s="17">
        <v>0.15532044274369899</v>
      </c>
      <c r="BG1180" s="17">
        <v>0.10105507249819699</v>
      </c>
      <c r="BH1180" s="17">
        <v>7.8235024721161797E-2</v>
      </c>
      <c r="BI1180" s="17">
        <v>6.9079026535358495E-2</v>
      </c>
      <c r="BJ1180" s="17"/>
      <c r="BK1180" s="17">
        <v>0.20864930331662701</v>
      </c>
      <c r="BL1180" s="17">
        <v>0.15611908340659</v>
      </c>
      <c r="BM1180" s="17">
        <v>9.0065956152245996E-2</v>
      </c>
      <c r="BN1180" s="17">
        <v>6.0984054500680597E-2</v>
      </c>
      <c r="BO1180" s="17">
        <v>0.15390261810250899</v>
      </c>
      <c r="BP1180" s="17"/>
      <c r="BQ1180" s="17">
        <v>0.10831379839640801</v>
      </c>
      <c r="BR1180" s="17">
        <v>8.9599804109398606E-2</v>
      </c>
      <c r="BS1180" s="17"/>
      <c r="BT1180" s="17">
        <v>0.13246443978140601</v>
      </c>
      <c r="BU1180" s="17">
        <v>5.5335043045195702E-2</v>
      </c>
      <c r="BV1180" s="17">
        <v>0.124639331287779</v>
      </c>
      <c r="BW1180" s="17">
        <v>0.114411587942849</v>
      </c>
      <c r="BX1180" s="17">
        <v>9.3705464650306797E-2</v>
      </c>
      <c r="BY1180" s="17">
        <v>0</v>
      </c>
    </row>
    <row r="1181" spans="2:77" x14ac:dyDescent="0.35">
      <c r="B1181" t="s">
        <v>333</v>
      </c>
      <c r="C1181" s="17">
        <v>5.4655882138518602E-2</v>
      </c>
      <c r="D1181" s="17">
        <v>4.1962195132487702E-2</v>
      </c>
      <c r="E1181" s="17">
        <v>6.7403911924496601E-2</v>
      </c>
      <c r="F1181" s="17"/>
      <c r="G1181" s="17">
        <v>3.62348333496448E-2</v>
      </c>
      <c r="H1181" s="17">
        <v>1.2120306701769199E-2</v>
      </c>
      <c r="I1181" s="17">
        <v>3.5200142124208897E-2</v>
      </c>
      <c r="J1181" s="17">
        <v>6.7854315993062006E-2</v>
      </c>
      <c r="K1181" s="17">
        <v>6.4922180036358093E-2</v>
      </c>
      <c r="L1181" s="17">
        <v>9.52175264260091E-2</v>
      </c>
      <c r="M1181" s="17"/>
      <c r="N1181" s="17">
        <v>5.5842153071738003E-2</v>
      </c>
      <c r="O1181" s="17">
        <v>7.7889359580113005E-2</v>
      </c>
      <c r="P1181" s="17">
        <v>5.1184161336141301E-2</v>
      </c>
      <c r="Q1181" s="17">
        <v>3.4919361624678499E-2</v>
      </c>
      <c r="R1181" s="17"/>
      <c r="S1181" s="17">
        <v>3.5233637676866901E-2</v>
      </c>
      <c r="T1181" s="17">
        <v>8.3039174023115697E-2</v>
      </c>
      <c r="U1181" s="17">
        <v>7.5242426029072995E-2</v>
      </c>
      <c r="V1181" s="17">
        <v>8.7299412840520493E-2</v>
      </c>
      <c r="W1181" s="17">
        <v>3.3236052862681803E-2</v>
      </c>
      <c r="X1181" s="17">
        <v>6.8280580198487803E-2</v>
      </c>
      <c r="Y1181" s="17">
        <v>3.05656092224975E-2</v>
      </c>
      <c r="Z1181" s="17">
        <v>5.9219094433003001E-2</v>
      </c>
      <c r="AA1181" s="17">
        <v>3.6330779829611699E-2</v>
      </c>
      <c r="AB1181" s="17">
        <v>5.2565194073092403E-2</v>
      </c>
      <c r="AC1181" s="17">
        <v>4.0156100489719501E-2</v>
      </c>
      <c r="AD1181" s="17">
        <v>4.2140711693148203E-2</v>
      </c>
      <c r="AE1181" s="17"/>
      <c r="AF1181" s="17">
        <v>9.4424624422375897E-2</v>
      </c>
      <c r="AG1181" s="17">
        <v>2.5567741008000099E-2</v>
      </c>
      <c r="AH1181" s="17">
        <v>4.9427759464011303E-2</v>
      </c>
      <c r="AI1181" s="17"/>
      <c r="AJ1181" s="17">
        <v>9.9615180402472206E-2</v>
      </c>
      <c r="AK1181" s="17">
        <v>2.2350424453832101E-2</v>
      </c>
      <c r="AL1181" s="17">
        <v>2.5392580953078499E-2</v>
      </c>
      <c r="AM1181" s="17">
        <v>0</v>
      </c>
      <c r="AN1181" s="17">
        <v>3.1132226198435399E-2</v>
      </c>
      <c r="AO1181" s="17"/>
      <c r="AP1181" s="17">
        <v>0.107618495995581</v>
      </c>
      <c r="AQ1181" s="17">
        <v>1.4228968562981399E-2</v>
      </c>
      <c r="AR1181" s="17">
        <v>1.39231760758674E-2</v>
      </c>
      <c r="AS1181" s="17"/>
      <c r="AT1181" s="17">
        <v>5.3148244213150897E-2</v>
      </c>
      <c r="AU1181" s="17">
        <v>3.07210129902914E-2</v>
      </c>
      <c r="AV1181" s="17">
        <v>5.1939514297082497E-2</v>
      </c>
      <c r="AW1181" s="17">
        <v>4.7393758684321101E-2</v>
      </c>
      <c r="AX1181" s="17">
        <v>0</v>
      </c>
      <c r="AY1181" s="17"/>
      <c r="AZ1181" s="17">
        <v>4.06197984921935E-2</v>
      </c>
      <c r="BA1181" s="17">
        <v>5.1300055427488202E-2</v>
      </c>
      <c r="BB1181" s="17">
        <v>4.5328886487627597E-2</v>
      </c>
      <c r="BC1181" s="17">
        <v>0.10560437180207199</v>
      </c>
      <c r="BD1181" s="17">
        <v>3.2832930073194599E-2</v>
      </c>
      <c r="BE1181" s="17"/>
      <c r="BF1181" s="17">
        <v>5.3038982555429097E-2</v>
      </c>
      <c r="BG1181" s="17">
        <v>7.0129855421710602E-2</v>
      </c>
      <c r="BH1181" s="17">
        <v>3.0785155830051401E-2</v>
      </c>
      <c r="BI1181" s="17">
        <v>4.55083774658697E-2</v>
      </c>
      <c r="BJ1181" s="17"/>
      <c r="BK1181" s="17">
        <v>5.2407331713934698E-2</v>
      </c>
      <c r="BL1181" s="17">
        <v>1.26442441943759E-2</v>
      </c>
      <c r="BM1181" s="17">
        <v>6.3791274910243903E-2</v>
      </c>
      <c r="BN1181" s="17">
        <v>6.6774376197657095E-2</v>
      </c>
      <c r="BO1181" s="17">
        <v>4.7270994648553999E-2</v>
      </c>
      <c r="BP1181" s="17"/>
      <c r="BQ1181" s="17">
        <v>6.4799026570845297E-2</v>
      </c>
      <c r="BR1181" s="17">
        <v>4.1733062661197598E-2</v>
      </c>
      <c r="BS1181" s="17"/>
      <c r="BT1181" s="17">
        <v>8.3220875755470505E-2</v>
      </c>
      <c r="BU1181" s="17">
        <v>4.4326422919134197E-2</v>
      </c>
      <c r="BV1181" s="17">
        <v>4.6144785724568697E-2</v>
      </c>
      <c r="BW1181" s="17">
        <v>4.6377454447292597E-2</v>
      </c>
      <c r="BX1181" s="17">
        <v>2.53238587094461E-2</v>
      </c>
      <c r="BY1181" s="17">
        <v>4.0098126094935897E-2</v>
      </c>
    </row>
    <row r="1182" spans="2:77" x14ac:dyDescent="0.35">
      <c r="B1182" t="s">
        <v>98</v>
      </c>
      <c r="C1182" s="17">
        <v>5.0889463915829401E-2</v>
      </c>
      <c r="D1182" s="17">
        <v>5.0224708080734003E-2</v>
      </c>
      <c r="E1182" s="17">
        <v>5.1737175969473602E-2</v>
      </c>
      <c r="F1182" s="17"/>
      <c r="G1182" s="17">
        <v>6.8378854612638304E-2</v>
      </c>
      <c r="H1182" s="17">
        <v>2.0709259089033299E-2</v>
      </c>
      <c r="I1182" s="17">
        <v>3.9807595358258598E-2</v>
      </c>
      <c r="J1182" s="17">
        <v>5.0507332022346599E-2</v>
      </c>
      <c r="K1182" s="17">
        <v>6.6263314335460996E-2</v>
      </c>
      <c r="L1182" s="17">
        <v>6.1359630854085398E-2</v>
      </c>
      <c r="M1182" s="17"/>
      <c r="N1182" s="17">
        <v>3.7377693700582797E-2</v>
      </c>
      <c r="O1182" s="17">
        <v>3.8971952563275798E-2</v>
      </c>
      <c r="P1182" s="17">
        <v>6.2585678645155698E-2</v>
      </c>
      <c r="Q1182" s="17">
        <v>6.77599553683155E-2</v>
      </c>
      <c r="R1182" s="17"/>
      <c r="S1182" s="17">
        <v>3.3163953250384202E-2</v>
      </c>
      <c r="T1182" s="17">
        <v>4.0354243666348197E-2</v>
      </c>
      <c r="U1182" s="17">
        <v>6.7622532565955906E-2</v>
      </c>
      <c r="V1182" s="17">
        <v>3.46940298091067E-2</v>
      </c>
      <c r="W1182" s="17">
        <v>4.2487330198872401E-2</v>
      </c>
      <c r="X1182" s="17">
        <v>7.1686256283335401E-2</v>
      </c>
      <c r="Y1182" s="17">
        <v>6.0193908761175897E-2</v>
      </c>
      <c r="Z1182" s="17">
        <v>6.0416852045106099E-2</v>
      </c>
      <c r="AA1182" s="17">
        <v>6.9821261465964193E-2</v>
      </c>
      <c r="AB1182" s="17">
        <v>0</v>
      </c>
      <c r="AC1182" s="17">
        <v>7.29255123991666E-2</v>
      </c>
      <c r="AD1182" s="17">
        <v>0.191463207273988</v>
      </c>
      <c r="AE1182" s="17"/>
      <c r="AF1182" s="17">
        <v>8.3801485391099995E-2</v>
      </c>
      <c r="AG1182" s="17">
        <v>1.9156499834396101E-2</v>
      </c>
      <c r="AH1182" s="17">
        <v>4.9678439542835899E-2</v>
      </c>
      <c r="AI1182" s="17"/>
      <c r="AJ1182" s="17">
        <v>8.6014392150260494E-2</v>
      </c>
      <c r="AK1182" s="17">
        <v>1.4516640490080401E-2</v>
      </c>
      <c r="AL1182" s="17">
        <v>1.23021765051046E-2</v>
      </c>
      <c r="AM1182" s="17">
        <v>6.0400974205301702E-2</v>
      </c>
      <c r="AN1182" s="17">
        <v>8.6998393840194102E-2</v>
      </c>
      <c r="AO1182" s="17"/>
      <c r="AP1182" s="17">
        <v>6.20658734786158E-2</v>
      </c>
      <c r="AQ1182" s="17">
        <v>1.22303045330046E-2</v>
      </c>
      <c r="AR1182" s="17">
        <v>6.7005624282354098E-2</v>
      </c>
      <c r="AS1182" s="17"/>
      <c r="AT1182" s="17">
        <v>3.9001271221792901E-2</v>
      </c>
      <c r="AU1182" s="17">
        <v>7.1967413896343493E-2</v>
      </c>
      <c r="AV1182" s="17">
        <v>4.1515832091531202E-2</v>
      </c>
      <c r="AW1182" s="17">
        <v>3.2674508529754301E-2</v>
      </c>
      <c r="AX1182" s="17">
        <v>0</v>
      </c>
      <c r="AY1182" s="17"/>
      <c r="AZ1182" s="17">
        <v>5.3277967704724399E-2</v>
      </c>
      <c r="BA1182" s="17">
        <v>2.1324674074169599E-2</v>
      </c>
      <c r="BB1182" s="17">
        <v>6.8487961239980993E-2</v>
      </c>
      <c r="BC1182" s="17">
        <v>6.4514665981750902E-2</v>
      </c>
      <c r="BD1182" s="17">
        <v>5.3242459642349797E-2</v>
      </c>
      <c r="BE1182" s="17"/>
      <c r="BF1182" s="17">
        <v>6.8939251049576294E-2</v>
      </c>
      <c r="BG1182" s="17">
        <v>5.3373766188651597E-2</v>
      </c>
      <c r="BH1182" s="17">
        <v>6.10127267532155E-2</v>
      </c>
      <c r="BI1182" s="17">
        <v>2.4976618880241299E-2</v>
      </c>
      <c r="BJ1182" s="17"/>
      <c r="BK1182" s="17">
        <v>3.1708099755667601E-2</v>
      </c>
      <c r="BL1182" s="17">
        <v>6.04251254120763E-2</v>
      </c>
      <c r="BM1182" s="17">
        <v>6.4193268932700095E-2</v>
      </c>
      <c r="BN1182" s="17">
        <v>3.6775846937019997E-2</v>
      </c>
      <c r="BO1182" s="17">
        <v>4.6629637341188197E-2</v>
      </c>
      <c r="BP1182" s="17"/>
      <c r="BQ1182" s="17">
        <v>5.5547151927612802E-2</v>
      </c>
      <c r="BR1182" s="17">
        <v>4.4955361157109998E-2</v>
      </c>
      <c r="BS1182" s="17"/>
      <c r="BT1182" s="17">
        <v>5.9522744892177799E-2</v>
      </c>
      <c r="BU1182" s="17">
        <v>4.89358780629865E-2</v>
      </c>
      <c r="BV1182" s="17">
        <v>7.5517566132089903E-2</v>
      </c>
      <c r="BW1182" s="17">
        <v>3.7567602834885097E-2</v>
      </c>
      <c r="BX1182" s="17">
        <v>3.8820785780029003E-2</v>
      </c>
      <c r="BY1182" s="17">
        <v>4.5306674819527902E-2</v>
      </c>
    </row>
    <row r="1183" spans="2:77" x14ac:dyDescent="0.35">
      <c r="B1183" t="s">
        <v>99</v>
      </c>
      <c r="C1183" s="17">
        <v>7.8383179421507798E-2</v>
      </c>
      <c r="D1183" s="17">
        <v>7.8733446959717304E-2</v>
      </c>
      <c r="E1183" s="17">
        <v>7.8331018841813496E-2</v>
      </c>
      <c r="F1183" s="17"/>
      <c r="G1183" s="17">
        <v>8.1643042331755303E-2</v>
      </c>
      <c r="H1183" s="17">
        <v>6.5803723808918302E-2</v>
      </c>
      <c r="I1183" s="17">
        <v>8.5237890207940703E-2</v>
      </c>
      <c r="J1183" s="17">
        <v>4.9070002910454699E-2</v>
      </c>
      <c r="K1183" s="17">
        <v>0.106311401053221</v>
      </c>
      <c r="L1183" s="17">
        <v>8.6774016946669696E-2</v>
      </c>
      <c r="M1183" s="17"/>
      <c r="N1183" s="17">
        <v>5.7768398438180102E-2</v>
      </c>
      <c r="O1183" s="17">
        <v>0.102992117143529</v>
      </c>
      <c r="P1183" s="17">
        <v>8.1034770045573495E-2</v>
      </c>
      <c r="Q1183" s="17">
        <v>7.2427152123618693E-2</v>
      </c>
      <c r="R1183" s="17"/>
      <c r="S1183" s="17">
        <v>7.9514212489739999E-2</v>
      </c>
      <c r="T1183" s="17">
        <v>4.4285599462240102E-2</v>
      </c>
      <c r="U1183" s="17">
        <v>7.6270138488300998E-2</v>
      </c>
      <c r="V1183" s="17">
        <v>9.6355273757875906E-2</v>
      </c>
      <c r="W1183" s="17">
        <v>9.1860320595792702E-2</v>
      </c>
      <c r="X1183" s="17">
        <v>9.0481673858088502E-2</v>
      </c>
      <c r="Y1183" s="17">
        <v>0.10105832930528599</v>
      </c>
      <c r="Z1183" s="17">
        <v>5.3824986219760201E-2</v>
      </c>
      <c r="AA1183" s="17">
        <v>8.1534298174575803E-2</v>
      </c>
      <c r="AB1183" s="17">
        <v>0.12408756648727901</v>
      </c>
      <c r="AC1183" s="17">
        <v>2.6517504352247302E-2</v>
      </c>
      <c r="AD1183" s="17">
        <v>0</v>
      </c>
      <c r="AE1183" s="17"/>
      <c r="AF1183" s="17">
        <v>9.1351074507885904E-2</v>
      </c>
      <c r="AG1183" s="17">
        <v>6.3102745663646001E-2</v>
      </c>
      <c r="AH1183" s="17">
        <v>0.109463501593794</v>
      </c>
      <c r="AI1183" s="17"/>
      <c r="AJ1183" s="17">
        <v>0.103555325631093</v>
      </c>
      <c r="AK1183" s="17">
        <v>2.0495343036928799E-2</v>
      </c>
      <c r="AL1183" s="17">
        <v>5.8011346593472901E-2</v>
      </c>
      <c r="AM1183" s="17">
        <v>0.14493012745132999</v>
      </c>
      <c r="AN1183" s="17">
        <v>9.7572437761124994E-2</v>
      </c>
      <c r="AO1183" s="17"/>
      <c r="AP1183" s="17">
        <v>0.12907820092046901</v>
      </c>
      <c r="AQ1183" s="17">
        <v>3.03542433639695E-2</v>
      </c>
      <c r="AR1183" s="17">
        <v>0.112108437260521</v>
      </c>
      <c r="AS1183" s="17"/>
      <c r="AT1183" s="17">
        <v>8.3314535561719999E-2</v>
      </c>
      <c r="AU1183" s="17">
        <v>8.6759455607370806E-2</v>
      </c>
      <c r="AV1183" s="17">
        <v>7.6416091401035793E-2</v>
      </c>
      <c r="AW1183" s="17">
        <v>5.6478626573474501E-2</v>
      </c>
      <c r="AX1183" s="17">
        <v>5.6975192905619199E-2</v>
      </c>
      <c r="AY1183" s="17"/>
      <c r="AZ1183" s="17">
        <v>7.0308218561436597E-2</v>
      </c>
      <c r="BA1183" s="17">
        <v>8.7441502110337799E-2</v>
      </c>
      <c r="BB1183" s="17">
        <v>4.95020602229174E-2</v>
      </c>
      <c r="BC1183" s="17">
        <v>9.5811386173888E-2</v>
      </c>
      <c r="BD1183" s="17">
        <v>7.3242577273231094E-2</v>
      </c>
      <c r="BE1183" s="17"/>
      <c r="BF1183" s="17">
        <v>8.0219798377894905E-2</v>
      </c>
      <c r="BG1183" s="17">
        <v>9.4555387025081206E-2</v>
      </c>
      <c r="BH1183" s="17">
        <v>6.7531263721134799E-2</v>
      </c>
      <c r="BI1183" s="17">
        <v>6.7767215974027697E-2</v>
      </c>
      <c r="BJ1183" s="17"/>
      <c r="BK1183" s="17">
        <v>5.40080560546028E-2</v>
      </c>
      <c r="BL1183" s="17">
        <v>6.2339864760392903E-2</v>
      </c>
      <c r="BM1183" s="17">
        <v>8.5557077775565496E-2</v>
      </c>
      <c r="BN1183" s="17">
        <v>8.2212240455242599E-2</v>
      </c>
      <c r="BO1183" s="17">
        <v>7.4219052500644395E-2</v>
      </c>
      <c r="BP1183" s="17"/>
      <c r="BQ1183" s="17">
        <v>6.7574307379700493E-2</v>
      </c>
      <c r="BR1183" s="17">
        <v>9.2154165636055593E-2</v>
      </c>
      <c r="BS1183" s="17"/>
      <c r="BT1183" s="17">
        <v>9.3434560940130904E-2</v>
      </c>
      <c r="BU1183" s="17">
        <v>9.4628199174343702E-2</v>
      </c>
      <c r="BV1183" s="17">
        <v>4.9300195559886302E-2</v>
      </c>
      <c r="BW1183" s="17">
        <v>4.9496272108633797E-2</v>
      </c>
      <c r="BX1183" s="17">
        <v>6.1515058963795201E-2</v>
      </c>
      <c r="BY1183" s="17">
        <v>0</v>
      </c>
    </row>
    <row r="1184" spans="2:77" x14ac:dyDescent="0.35">
      <c r="B1184" t="s">
        <v>341</v>
      </c>
      <c r="C1184" s="17">
        <v>9.5972138077192001E-2</v>
      </c>
      <c r="D1184" s="17">
        <v>8.8697746857807E-2</v>
      </c>
      <c r="E1184" s="17">
        <v>0.10163109185018999</v>
      </c>
      <c r="F1184" s="17"/>
      <c r="G1184" s="17">
        <v>0.13756097143077001</v>
      </c>
      <c r="H1184" s="17">
        <v>0.10928288151074</v>
      </c>
      <c r="I1184" s="17">
        <v>6.4558068115245504E-2</v>
      </c>
      <c r="J1184" s="17">
        <v>9.1597174151282601E-2</v>
      </c>
      <c r="K1184" s="17">
        <v>0.117333025406705</v>
      </c>
      <c r="L1184" s="17">
        <v>7.34593596000786E-2</v>
      </c>
      <c r="M1184" s="17"/>
      <c r="N1184" s="17">
        <v>7.6261925490987606E-2</v>
      </c>
      <c r="O1184" s="17">
        <v>0.103163400039223</v>
      </c>
      <c r="P1184" s="17">
        <v>0.117627142704971</v>
      </c>
      <c r="Q1184" s="17">
        <v>9.1858763352115E-2</v>
      </c>
      <c r="R1184" s="17"/>
      <c r="S1184" s="17">
        <v>9.9218333544043594E-2</v>
      </c>
      <c r="T1184" s="17">
        <v>0.127527272843247</v>
      </c>
      <c r="U1184" s="17">
        <v>7.2976271175422394E-2</v>
      </c>
      <c r="V1184" s="17">
        <v>5.1584955143380198E-2</v>
      </c>
      <c r="W1184" s="17">
        <v>8.1044170407537794E-2</v>
      </c>
      <c r="X1184" s="17">
        <v>6.6794264318218402E-2</v>
      </c>
      <c r="Y1184" s="17">
        <v>8.4518406227004406E-2</v>
      </c>
      <c r="Z1184" s="17">
        <v>8.6569159778278698E-2</v>
      </c>
      <c r="AA1184" s="17">
        <v>9.8119594992665496E-2</v>
      </c>
      <c r="AB1184" s="17">
        <v>0.10506299037563099</v>
      </c>
      <c r="AC1184" s="17">
        <v>0.17238925434784999</v>
      </c>
      <c r="AD1184" s="17">
        <v>0.12771606724305101</v>
      </c>
      <c r="AE1184" s="17"/>
      <c r="AF1184" s="17">
        <v>9.44874822949167E-2</v>
      </c>
      <c r="AG1184" s="17">
        <v>8.0172582254938105E-2</v>
      </c>
      <c r="AH1184" s="17">
        <v>8.9847830760758404E-2</v>
      </c>
      <c r="AI1184" s="17"/>
      <c r="AJ1184" s="17">
        <v>9.6112411414731494E-2</v>
      </c>
      <c r="AK1184" s="17">
        <v>8.1349269520750001E-2</v>
      </c>
      <c r="AL1184" s="17">
        <v>0.109563115512664</v>
      </c>
      <c r="AM1184" s="17">
        <v>7.5603767389330098E-2</v>
      </c>
      <c r="AN1184" s="17">
        <v>0.13060473931337899</v>
      </c>
      <c r="AO1184" s="17"/>
      <c r="AP1184" s="17">
        <v>0.105959439012699</v>
      </c>
      <c r="AQ1184" s="17">
        <v>6.9724650792297602E-2</v>
      </c>
      <c r="AR1184" s="17">
        <v>0.10629693216045299</v>
      </c>
      <c r="AS1184" s="17"/>
      <c r="AT1184" s="17">
        <v>0.102280734464662</v>
      </c>
      <c r="AU1184" s="17">
        <v>9.5398249873289598E-2</v>
      </c>
      <c r="AV1184" s="17">
        <v>8.9081241451462095E-2</v>
      </c>
      <c r="AW1184" s="17">
        <v>9.3387311813979204E-2</v>
      </c>
      <c r="AX1184" s="17">
        <v>0</v>
      </c>
      <c r="AY1184" s="17"/>
      <c r="AZ1184" s="17">
        <v>8.9916276119263394E-2</v>
      </c>
      <c r="BA1184" s="17">
        <v>0.117932045734015</v>
      </c>
      <c r="BB1184" s="17">
        <v>0.223923649407341</v>
      </c>
      <c r="BC1184" s="17">
        <v>7.8774344046117606E-2</v>
      </c>
      <c r="BD1184" s="17">
        <v>7.6221842010532004E-2</v>
      </c>
      <c r="BE1184" s="17"/>
      <c r="BF1184" s="17">
        <v>9.0776182611933098E-2</v>
      </c>
      <c r="BG1184" s="17">
        <v>9.0355258982485601E-2</v>
      </c>
      <c r="BH1184" s="17">
        <v>9.85775721534317E-2</v>
      </c>
      <c r="BI1184" s="17">
        <v>9.5559955198366395E-2</v>
      </c>
      <c r="BJ1184" s="17"/>
      <c r="BK1184" s="17">
        <v>0.12968576927607101</v>
      </c>
      <c r="BL1184" s="17">
        <v>0.107984823799452</v>
      </c>
      <c r="BM1184" s="17">
        <v>0.10960332140741399</v>
      </c>
      <c r="BN1184" s="17">
        <v>6.6585885028922501E-2</v>
      </c>
      <c r="BO1184" s="17">
        <v>0.12871099217045801</v>
      </c>
      <c r="BP1184" s="17"/>
      <c r="BQ1184" s="17">
        <v>8.9015228675168798E-2</v>
      </c>
      <c r="BR1184" s="17">
        <v>0.10483555167859</v>
      </c>
      <c r="BS1184" s="17"/>
      <c r="BT1184" s="17">
        <v>7.94274486479572E-2</v>
      </c>
      <c r="BU1184" s="17">
        <v>0.11292283956278799</v>
      </c>
      <c r="BV1184" s="17">
        <v>8.3744130548286194E-2</v>
      </c>
      <c r="BW1184" s="17">
        <v>6.7516827943121999E-2</v>
      </c>
      <c r="BX1184" s="17">
        <v>0.12745985910619001</v>
      </c>
      <c r="BY1184" s="17">
        <v>6.7127334670369396E-2</v>
      </c>
    </row>
    <row r="1185" spans="2:77" x14ac:dyDescent="0.35">
      <c r="B1185" t="s">
        <v>101</v>
      </c>
      <c r="C1185" s="17">
        <v>0.21067737097692599</v>
      </c>
      <c r="D1185" s="17">
        <v>0.21598469870862599</v>
      </c>
      <c r="E1185" s="17">
        <v>0.20622309816464199</v>
      </c>
      <c r="F1185" s="17"/>
      <c r="G1185" s="17">
        <v>0.183782355343589</v>
      </c>
      <c r="H1185" s="17">
        <v>0.261408858994854</v>
      </c>
      <c r="I1185" s="17">
        <v>0.20222654045188401</v>
      </c>
      <c r="J1185" s="17">
        <v>0.189010135059307</v>
      </c>
      <c r="K1185" s="17">
        <v>0.13722659467657</v>
      </c>
      <c r="L1185" s="17">
        <v>0.26183305091408599</v>
      </c>
      <c r="M1185" s="17"/>
      <c r="N1185" s="17">
        <v>0.220483705177145</v>
      </c>
      <c r="O1185" s="17">
        <v>0.241295420614449</v>
      </c>
      <c r="P1185" s="17">
        <v>0.16179233072143101</v>
      </c>
      <c r="Q1185" s="17">
        <v>0.219627942958107</v>
      </c>
      <c r="R1185" s="17"/>
      <c r="S1185" s="17">
        <v>0.21022642502106101</v>
      </c>
      <c r="T1185" s="17">
        <v>0.24482214330097701</v>
      </c>
      <c r="U1185" s="17">
        <v>0.18096628277851001</v>
      </c>
      <c r="V1185" s="17">
        <v>0.169924090315488</v>
      </c>
      <c r="W1185" s="17">
        <v>0.214874117200411</v>
      </c>
      <c r="X1185" s="17">
        <v>0.196089080621342</v>
      </c>
      <c r="Y1185" s="17">
        <v>0.27579401253470998</v>
      </c>
      <c r="Z1185" s="17">
        <v>0.198160395573764</v>
      </c>
      <c r="AA1185" s="17">
        <v>0.150320894558021</v>
      </c>
      <c r="AB1185" s="17">
        <v>0.21446822935667001</v>
      </c>
      <c r="AC1185" s="17">
        <v>0.29031892965278999</v>
      </c>
      <c r="AD1185" s="17">
        <v>0.17615454597142499</v>
      </c>
      <c r="AE1185" s="17"/>
      <c r="AF1185" s="17">
        <v>0.17686133722123701</v>
      </c>
      <c r="AG1185" s="17">
        <v>0.23061281632132999</v>
      </c>
      <c r="AH1185" s="17">
        <v>0.26893215087338901</v>
      </c>
      <c r="AI1185" s="17"/>
      <c r="AJ1185" s="17">
        <v>0.19319538266312899</v>
      </c>
      <c r="AK1185" s="17">
        <v>0.17424868112252201</v>
      </c>
      <c r="AL1185" s="17">
        <v>0.32314713086684299</v>
      </c>
      <c r="AM1185" s="17">
        <v>7.5707609510161006E-2</v>
      </c>
      <c r="AN1185" s="17">
        <v>0.29651213295319001</v>
      </c>
      <c r="AO1185" s="17"/>
      <c r="AP1185" s="17">
        <v>0.19088097699984699</v>
      </c>
      <c r="AQ1185" s="17">
        <v>0.183213256843762</v>
      </c>
      <c r="AR1185" s="17">
        <v>0.20042444848215399</v>
      </c>
      <c r="AS1185" s="17"/>
      <c r="AT1185" s="17">
        <v>0.22144863261961201</v>
      </c>
      <c r="AU1185" s="17">
        <v>0.17175548195371501</v>
      </c>
      <c r="AV1185" s="17">
        <v>0.21798215931296799</v>
      </c>
      <c r="AW1185" s="17">
        <v>0.25559623315700702</v>
      </c>
      <c r="AX1185" s="17">
        <v>0.17412938245430101</v>
      </c>
      <c r="AY1185" s="17"/>
      <c r="AZ1185" s="17">
        <v>0.20130473634551899</v>
      </c>
      <c r="BA1185" s="17">
        <v>0.23916883651041199</v>
      </c>
      <c r="BB1185" s="17">
        <v>0.16294505972059301</v>
      </c>
      <c r="BC1185" s="17">
        <v>0.23701644858148799</v>
      </c>
      <c r="BD1185" s="17">
        <v>0.17542388785313401</v>
      </c>
      <c r="BE1185" s="17"/>
      <c r="BF1185" s="17">
        <v>0.188444969892306</v>
      </c>
      <c r="BG1185" s="17">
        <v>0.18476756281026399</v>
      </c>
      <c r="BH1185" s="17">
        <v>0.22069439081671199</v>
      </c>
      <c r="BI1185" s="17">
        <v>0.23127340106484301</v>
      </c>
      <c r="BJ1185" s="17"/>
      <c r="BK1185" s="17">
        <v>0.21286192769998</v>
      </c>
      <c r="BL1185" s="17">
        <v>0.19970427118314399</v>
      </c>
      <c r="BM1185" s="17">
        <v>0.20276537636852701</v>
      </c>
      <c r="BN1185" s="17">
        <v>0.23323655881046099</v>
      </c>
      <c r="BO1185" s="17">
        <v>0.16541624366864299</v>
      </c>
      <c r="BP1185" s="17"/>
      <c r="BQ1185" s="17">
        <v>0.20211607525463099</v>
      </c>
      <c r="BR1185" s="17">
        <v>0.22158484447780299</v>
      </c>
      <c r="BS1185" s="17"/>
      <c r="BT1185" s="17">
        <v>0.20581314790240399</v>
      </c>
      <c r="BU1185" s="17">
        <v>0.226237830373235</v>
      </c>
      <c r="BV1185" s="17">
        <v>0.16798621013110401</v>
      </c>
      <c r="BW1185" s="17">
        <v>0.16398808415348901</v>
      </c>
      <c r="BX1185" s="17">
        <v>0.20533801381865899</v>
      </c>
      <c r="BY1185" s="17">
        <v>0.37191338376135202</v>
      </c>
    </row>
    <row r="1186" spans="2:77" x14ac:dyDescent="0.35">
      <c r="B1186" t="s">
        <v>102</v>
      </c>
      <c r="C1186" s="17">
        <v>0.10954471660091999</v>
      </c>
      <c r="D1186" s="17">
        <v>0.108249757664572</v>
      </c>
      <c r="E1186" s="17">
        <v>0.10937397660280899</v>
      </c>
      <c r="F1186" s="17"/>
      <c r="G1186" s="17">
        <v>0.110520346442324</v>
      </c>
      <c r="H1186" s="17">
        <v>0.114861787751908</v>
      </c>
      <c r="I1186" s="17">
        <v>0.13211946190680501</v>
      </c>
      <c r="J1186" s="17">
        <v>0.116563649764982</v>
      </c>
      <c r="K1186" s="17">
        <v>0.120421751244478</v>
      </c>
      <c r="L1186" s="17">
        <v>7.4837631261510398E-2</v>
      </c>
      <c r="M1186" s="17"/>
      <c r="N1186" s="17">
        <v>0.15174138534175499</v>
      </c>
      <c r="O1186" s="17">
        <v>9.7071283983690304E-2</v>
      </c>
      <c r="P1186" s="17">
        <v>0.104012744856263</v>
      </c>
      <c r="Q1186" s="17">
        <v>8.0040347841389997E-2</v>
      </c>
      <c r="R1186" s="17"/>
      <c r="S1186" s="17">
        <v>0.135852272368961</v>
      </c>
      <c r="T1186" s="17">
        <v>6.6731595955049003E-2</v>
      </c>
      <c r="U1186" s="17">
        <v>0.11319084876737701</v>
      </c>
      <c r="V1186" s="17">
        <v>0.127324672077894</v>
      </c>
      <c r="W1186" s="17">
        <v>0.143679799631663</v>
      </c>
      <c r="X1186" s="17">
        <v>0.10970375612828701</v>
      </c>
      <c r="Y1186" s="17">
        <v>7.4829624585618204E-2</v>
      </c>
      <c r="Z1186" s="17">
        <v>6.3731450866174197E-2</v>
      </c>
      <c r="AA1186" s="17">
        <v>0.10163779951886801</v>
      </c>
      <c r="AB1186" s="17">
        <v>0.10538944860360699</v>
      </c>
      <c r="AC1186" s="17">
        <v>0.122313945973421</v>
      </c>
      <c r="AD1186" s="17">
        <v>0.23875070682734001</v>
      </c>
      <c r="AE1186" s="17"/>
      <c r="AF1186" s="17">
        <v>8.8045777931040695E-2</v>
      </c>
      <c r="AG1186" s="17">
        <v>0.134329383003229</v>
      </c>
      <c r="AH1186" s="17">
        <v>8.3856083354978003E-2</v>
      </c>
      <c r="AI1186" s="17"/>
      <c r="AJ1186" s="17">
        <v>0.11831505898337601</v>
      </c>
      <c r="AK1186" s="17">
        <v>0.113691640101952</v>
      </c>
      <c r="AL1186" s="17">
        <v>7.1964321161989503E-2</v>
      </c>
      <c r="AM1186" s="17">
        <v>0.11425652979438</v>
      </c>
      <c r="AN1186" s="17">
        <v>5.7238038411344498E-2</v>
      </c>
      <c r="AO1186" s="17"/>
      <c r="AP1186" s="17">
        <v>9.5592820150603094E-2</v>
      </c>
      <c r="AQ1186" s="17">
        <v>0.13040820236985301</v>
      </c>
      <c r="AR1186" s="17">
        <v>0.17416551062722299</v>
      </c>
      <c r="AS1186" s="17"/>
      <c r="AT1186" s="17">
        <v>8.1569421312041104E-2</v>
      </c>
      <c r="AU1186" s="17">
        <v>0.10284503030747701</v>
      </c>
      <c r="AV1186" s="17">
        <v>0.145040145205689</v>
      </c>
      <c r="AW1186" s="17">
        <v>0.109466151227694</v>
      </c>
      <c r="AX1186" s="17">
        <v>5.6164460679018501E-2</v>
      </c>
      <c r="AY1186" s="17"/>
      <c r="AZ1186" s="17">
        <v>0.14548750206346001</v>
      </c>
      <c r="BA1186" s="17">
        <v>6.8603778630687506E-2</v>
      </c>
      <c r="BB1186" s="17">
        <v>8.9433215432203894E-2</v>
      </c>
      <c r="BC1186" s="17">
        <v>7.6710597910559494E-2</v>
      </c>
      <c r="BD1186" s="17">
        <v>9.2337233981748201E-2</v>
      </c>
      <c r="BE1186" s="17"/>
      <c r="BF1186" s="17">
        <v>8.3691636669975103E-2</v>
      </c>
      <c r="BG1186" s="17">
        <v>0.10568429537912</v>
      </c>
      <c r="BH1186" s="17">
        <v>0.13457120672457801</v>
      </c>
      <c r="BI1186" s="17">
        <v>0.13543574060041</v>
      </c>
      <c r="BJ1186" s="17"/>
      <c r="BK1186" s="17">
        <v>4.9554086043549599E-2</v>
      </c>
      <c r="BL1186" s="17">
        <v>7.4764839279888806E-2</v>
      </c>
      <c r="BM1186" s="17">
        <v>0.130820862309971</v>
      </c>
      <c r="BN1186" s="17">
        <v>0.12194248827258</v>
      </c>
      <c r="BO1186" s="17">
        <v>6.1438192751331798E-2</v>
      </c>
      <c r="BP1186" s="17"/>
      <c r="BQ1186" s="17">
        <v>0.114854570485972</v>
      </c>
      <c r="BR1186" s="17">
        <v>0.102779725363214</v>
      </c>
      <c r="BS1186" s="17"/>
      <c r="BT1186" s="17">
        <v>8.6283013342478204E-2</v>
      </c>
      <c r="BU1186" s="17">
        <v>0.13299024007246901</v>
      </c>
      <c r="BV1186" s="17">
        <v>5.8333050581462299E-2</v>
      </c>
      <c r="BW1186" s="17">
        <v>0.115024657375352</v>
      </c>
      <c r="BX1186" s="17">
        <v>0.131081887440647</v>
      </c>
      <c r="BY1186" s="17">
        <v>0.12263771115322999</v>
      </c>
    </row>
    <row r="1187" spans="2:77" x14ac:dyDescent="0.35">
      <c r="B1187" t="s">
        <v>467</v>
      </c>
      <c r="C1187" s="17">
        <v>0.122119508356356</v>
      </c>
      <c r="D1187" s="17">
        <v>0.134339037901234</v>
      </c>
      <c r="E1187" s="17">
        <v>0.11050294812714399</v>
      </c>
      <c r="F1187" s="17"/>
      <c r="G1187" s="17">
        <v>0.17781542137987499</v>
      </c>
      <c r="H1187" s="17">
        <v>0.119789667073758</v>
      </c>
      <c r="I1187" s="17">
        <v>9.2813697110699506E-2</v>
      </c>
      <c r="J1187" s="17">
        <v>0.120740552488476</v>
      </c>
      <c r="K1187" s="17">
        <v>0.10471177359891901</v>
      </c>
      <c r="L1187" s="17">
        <v>0.123885409854079</v>
      </c>
      <c r="M1187" s="17"/>
      <c r="N1187" s="17">
        <v>0.11092865689009</v>
      </c>
      <c r="O1187" s="17">
        <v>0.102636572924988</v>
      </c>
      <c r="P1187" s="17">
        <v>0.17603888114392399</v>
      </c>
      <c r="Q1187" s="17">
        <v>0.10162844582043699</v>
      </c>
      <c r="R1187" s="17"/>
      <c r="S1187" s="17">
        <v>0.10795439127883701</v>
      </c>
      <c r="T1187" s="17">
        <v>0.126034945225554</v>
      </c>
      <c r="U1187" s="17">
        <v>0.142190051456272</v>
      </c>
      <c r="V1187" s="17">
        <v>0.13554911661826699</v>
      </c>
      <c r="W1187" s="17">
        <v>8.1157525952484003E-2</v>
      </c>
      <c r="X1187" s="17">
        <v>0.14231854167997399</v>
      </c>
      <c r="Y1187" s="17">
        <v>8.3695140837557205E-2</v>
      </c>
      <c r="Z1187" s="17">
        <v>0.20402686213761301</v>
      </c>
      <c r="AA1187" s="17">
        <v>0.12698440071790601</v>
      </c>
      <c r="AB1187" s="17">
        <v>0.158010649836582</v>
      </c>
      <c r="AC1187" s="17">
        <v>7.3273927418130796E-2</v>
      </c>
      <c r="AD1187" s="17">
        <v>8.4814488029643101E-2</v>
      </c>
      <c r="AE1187" s="17"/>
      <c r="AF1187" s="17">
        <v>7.4731471516685202E-2</v>
      </c>
      <c r="AG1187" s="17">
        <v>0.15197751895007999</v>
      </c>
      <c r="AH1187" s="17">
        <v>0.11665577984817201</v>
      </c>
      <c r="AI1187" s="17"/>
      <c r="AJ1187" s="17">
        <v>7.5217006455841506E-2</v>
      </c>
      <c r="AK1187" s="17">
        <v>0.17632766563095401</v>
      </c>
      <c r="AL1187" s="17">
        <v>0.114479942314953</v>
      </c>
      <c r="AM1187" s="17">
        <v>0</v>
      </c>
      <c r="AN1187" s="17">
        <v>9.5631866845525298E-2</v>
      </c>
      <c r="AO1187" s="17"/>
      <c r="AP1187" s="17">
        <v>9.3791657432526307E-2</v>
      </c>
      <c r="AQ1187" s="17">
        <v>0.18653842392775499</v>
      </c>
      <c r="AR1187" s="17">
        <v>0.13858968820852899</v>
      </c>
      <c r="AS1187" s="17"/>
      <c r="AT1187" s="17">
        <v>9.9739475518786799E-2</v>
      </c>
      <c r="AU1187" s="17">
        <v>0.16116186493177301</v>
      </c>
      <c r="AV1187" s="17">
        <v>0.132468616372798</v>
      </c>
      <c r="AW1187" s="17">
        <v>7.3431233611661498E-2</v>
      </c>
      <c r="AX1187" s="17">
        <v>0.18096994183644699</v>
      </c>
      <c r="AY1187" s="17"/>
      <c r="AZ1187" s="17">
        <v>0.11340215648039299</v>
      </c>
      <c r="BA1187" s="17">
        <v>0.167126905437641</v>
      </c>
      <c r="BB1187" s="17">
        <v>0.13530521279164501</v>
      </c>
      <c r="BC1187" s="17">
        <v>0.118657963146098</v>
      </c>
      <c r="BD1187" s="17">
        <v>0.10341948564214801</v>
      </c>
      <c r="BE1187" s="17"/>
      <c r="BF1187" s="17">
        <v>0.15508958113087901</v>
      </c>
      <c r="BG1187" s="17">
        <v>0.123471298023364</v>
      </c>
      <c r="BH1187" s="17">
        <v>0.105336277065357</v>
      </c>
      <c r="BI1187" s="17">
        <v>0.103082444041564</v>
      </c>
      <c r="BJ1187" s="17"/>
      <c r="BK1187" s="17">
        <v>8.9768757938160595E-2</v>
      </c>
      <c r="BL1187" s="17">
        <v>0.114878224755166</v>
      </c>
      <c r="BM1187" s="17">
        <v>0.12864120410365301</v>
      </c>
      <c r="BN1187" s="17">
        <v>0.124570687136244</v>
      </c>
      <c r="BO1187" s="17">
        <v>0.11288483548827399</v>
      </c>
      <c r="BP1187" s="17"/>
      <c r="BQ1187" s="17">
        <v>0.104122091186996</v>
      </c>
      <c r="BR1187" s="17">
        <v>0.14504902244238599</v>
      </c>
      <c r="BS1187" s="17"/>
      <c r="BT1187" s="17">
        <v>0.11625163731624499</v>
      </c>
      <c r="BU1187" s="17">
        <v>0.102857643844042</v>
      </c>
      <c r="BV1187" s="17">
        <v>0.16922264340599999</v>
      </c>
      <c r="BW1187" s="17">
        <v>0.16872917382872499</v>
      </c>
      <c r="BX1187" s="17">
        <v>0.10450146028928201</v>
      </c>
      <c r="BY1187" s="17">
        <v>0.29064567334923902</v>
      </c>
    </row>
    <row r="1188" spans="2:77" x14ac:dyDescent="0.35">
      <c r="B1188" t="s">
        <v>468</v>
      </c>
      <c r="C1188" s="17">
        <v>9.4418027756613093E-2</v>
      </c>
      <c r="D1188" s="17">
        <v>9.5211555710246407E-2</v>
      </c>
      <c r="E1188" s="17">
        <v>9.3988000074510497E-2</v>
      </c>
      <c r="F1188" s="17"/>
      <c r="G1188" s="17">
        <v>0.105693895883763</v>
      </c>
      <c r="H1188" s="17">
        <v>9.7816838222886907E-2</v>
      </c>
      <c r="I1188" s="17">
        <v>0.14542739946108099</v>
      </c>
      <c r="J1188" s="17">
        <v>0.116153879371791</v>
      </c>
      <c r="K1188" s="17">
        <v>4.1440331065934297E-2</v>
      </c>
      <c r="L1188" s="17">
        <v>6.2729305387960302E-2</v>
      </c>
      <c r="M1188" s="17"/>
      <c r="N1188" s="17">
        <v>0.115277513665953</v>
      </c>
      <c r="O1188" s="17">
        <v>6.9995015506908898E-2</v>
      </c>
      <c r="P1188" s="17">
        <v>8.6386293442771794E-2</v>
      </c>
      <c r="Q1188" s="17">
        <v>0.100226877190356</v>
      </c>
      <c r="R1188" s="17"/>
      <c r="S1188" s="17">
        <v>0.134102144870624</v>
      </c>
      <c r="T1188" s="17">
        <v>6.7330413478078999E-2</v>
      </c>
      <c r="U1188" s="17">
        <v>0.10344063364601901</v>
      </c>
      <c r="V1188" s="17">
        <v>0.12784656687127199</v>
      </c>
      <c r="W1188" s="17">
        <v>7.8181912301141396E-2</v>
      </c>
      <c r="X1188" s="17">
        <v>7.26440811822439E-2</v>
      </c>
      <c r="Y1188" s="17">
        <v>5.9727778871817898E-2</v>
      </c>
      <c r="Z1188" s="17">
        <v>0.146147891367859</v>
      </c>
      <c r="AA1188" s="17">
        <v>9.4274055087322506E-2</v>
      </c>
      <c r="AB1188" s="17">
        <v>0.112926143382803</v>
      </c>
      <c r="AC1188" s="17">
        <v>4.2065130472948499E-2</v>
      </c>
      <c r="AD1188" s="17">
        <v>5.5742444904124701E-2</v>
      </c>
      <c r="AE1188" s="17"/>
      <c r="AF1188" s="17">
        <v>5.7993904285257601E-2</v>
      </c>
      <c r="AG1188" s="17">
        <v>0.13430501618365001</v>
      </c>
      <c r="AH1188" s="17">
        <v>5.8035026278674497E-2</v>
      </c>
      <c r="AI1188" s="17"/>
      <c r="AJ1188" s="17">
        <v>4.40289863048757E-2</v>
      </c>
      <c r="AK1188" s="17">
        <v>0.180111630535089</v>
      </c>
      <c r="AL1188" s="17">
        <v>0.14129720707628199</v>
      </c>
      <c r="AM1188" s="17">
        <v>0</v>
      </c>
      <c r="AN1188" s="17">
        <v>7.2458260661701999E-3</v>
      </c>
      <c r="AO1188" s="17"/>
      <c r="AP1188" s="17">
        <v>3.1468343829428397E-2</v>
      </c>
      <c r="AQ1188" s="17">
        <v>0.17809657849009</v>
      </c>
      <c r="AR1188" s="17">
        <v>0.10353696926964499</v>
      </c>
      <c r="AS1188" s="17"/>
      <c r="AT1188" s="17">
        <v>8.3053219357355199E-2</v>
      </c>
      <c r="AU1188" s="17">
        <v>9.8972661506307E-2</v>
      </c>
      <c r="AV1188" s="17">
        <v>7.5163377479167501E-2</v>
      </c>
      <c r="AW1188" s="17">
        <v>0.19828783921138701</v>
      </c>
      <c r="AX1188" s="17">
        <v>7.2398833698029394E-2</v>
      </c>
      <c r="AY1188" s="17"/>
      <c r="AZ1188" s="17">
        <v>0.101842979067419</v>
      </c>
      <c r="BA1188" s="17">
        <v>9.6076168760863404E-2</v>
      </c>
      <c r="BB1188" s="17">
        <v>9.2391985073243393E-2</v>
      </c>
      <c r="BC1188" s="17">
        <v>5.7426777193724597E-2</v>
      </c>
      <c r="BD1188" s="17">
        <v>0.132157957254147</v>
      </c>
      <c r="BE1188" s="17"/>
      <c r="BF1188" s="17">
        <v>5.1404928058551E-2</v>
      </c>
      <c r="BG1188" s="17">
        <v>9.5162920466147202E-2</v>
      </c>
      <c r="BH1188" s="17">
        <v>0.113003117470686</v>
      </c>
      <c r="BI1188" s="17">
        <v>0.12781351983733799</v>
      </c>
      <c r="BJ1188" s="17"/>
      <c r="BK1188" s="17">
        <v>2.9366508593122901E-2</v>
      </c>
      <c r="BL1188" s="17">
        <v>0.12564556308564101</v>
      </c>
      <c r="BM1188" s="17">
        <v>8.1405011012628897E-2</v>
      </c>
      <c r="BN1188" s="17">
        <v>0.10787635817044899</v>
      </c>
      <c r="BO1188" s="17">
        <v>5.7466472601887301E-2</v>
      </c>
      <c r="BP1188" s="17"/>
      <c r="BQ1188" s="17">
        <v>9.8785963113590294E-2</v>
      </c>
      <c r="BR1188" s="17">
        <v>8.8853082834116706E-2</v>
      </c>
      <c r="BS1188" s="17"/>
      <c r="BT1188" s="17">
        <v>7.1442413444548297E-2</v>
      </c>
      <c r="BU1188" s="17">
        <v>0.102024305243512</v>
      </c>
      <c r="BV1188" s="17">
        <v>0.132022824111003</v>
      </c>
      <c r="BW1188" s="17">
        <v>0.115148604743534</v>
      </c>
      <c r="BX1188" s="17">
        <v>0.109378656347037</v>
      </c>
      <c r="BY1188" s="17">
        <v>6.2271096151346197E-2</v>
      </c>
    </row>
    <row r="1189" spans="2:77" x14ac:dyDescent="0.35">
      <c r="B1189" t="s">
        <v>469</v>
      </c>
      <c r="C1189" s="17">
        <v>3.0858866590505501E-2</v>
      </c>
      <c r="D1189" s="17">
        <v>3.8148758929376698E-2</v>
      </c>
      <c r="E1189" s="17">
        <v>2.3771203986028899E-2</v>
      </c>
      <c r="F1189" s="17"/>
      <c r="G1189" s="17">
        <v>2.76409797097803E-2</v>
      </c>
      <c r="H1189" s="17">
        <v>5.3720981937279498E-2</v>
      </c>
      <c r="I1189" s="17">
        <v>2.7304437616803501E-2</v>
      </c>
      <c r="J1189" s="17">
        <v>1.20778644696158E-2</v>
      </c>
      <c r="K1189" s="17">
        <v>2.9114458394331199E-2</v>
      </c>
      <c r="L1189" s="17">
        <v>3.5140646849635297E-2</v>
      </c>
      <c r="M1189" s="17"/>
      <c r="N1189" s="17">
        <v>5.2354337490071297E-2</v>
      </c>
      <c r="O1189" s="17">
        <v>1.15959243100918E-2</v>
      </c>
      <c r="P1189" s="17">
        <v>3.2278043022706503E-2</v>
      </c>
      <c r="Q1189" s="17">
        <v>2.37434049199589E-2</v>
      </c>
      <c r="R1189" s="17"/>
      <c r="S1189" s="17">
        <v>2.9317621134932401E-2</v>
      </c>
      <c r="T1189" s="17">
        <v>4.45528860512895E-2</v>
      </c>
      <c r="U1189" s="17">
        <v>2.0966479706645901E-2</v>
      </c>
      <c r="V1189" s="17">
        <v>1.06338421738904E-2</v>
      </c>
      <c r="W1189" s="17">
        <v>1.26490302470612E-2</v>
      </c>
      <c r="X1189" s="17">
        <v>1.33919776167738E-2</v>
      </c>
      <c r="Y1189" s="17">
        <v>7.5687243056794196E-2</v>
      </c>
      <c r="Z1189" s="17">
        <v>2.20201090772786E-2</v>
      </c>
      <c r="AA1189" s="17">
        <v>4.7183759163186699E-2</v>
      </c>
      <c r="AB1189" s="17">
        <v>2.3149998078842299E-2</v>
      </c>
      <c r="AC1189" s="17">
        <v>1.9776332613190901E-2</v>
      </c>
      <c r="AD1189" s="17">
        <v>0</v>
      </c>
      <c r="AE1189" s="17"/>
      <c r="AF1189" s="17">
        <v>1.6821504907970498E-2</v>
      </c>
      <c r="AG1189" s="17">
        <v>4.1364500138977502E-2</v>
      </c>
      <c r="AH1189" s="17">
        <v>4.9520068950616898E-2</v>
      </c>
      <c r="AI1189" s="17"/>
      <c r="AJ1189" s="17">
        <v>2.2711726333113101E-2</v>
      </c>
      <c r="AK1189" s="17">
        <v>4.3603849537473198E-2</v>
      </c>
      <c r="AL1189" s="17">
        <v>4.3219172709492402E-2</v>
      </c>
      <c r="AM1189" s="17">
        <v>0</v>
      </c>
      <c r="AN1189" s="17">
        <v>4.03925655468284E-2</v>
      </c>
      <c r="AO1189" s="17"/>
      <c r="AP1189" s="17">
        <v>2.8337217649616699E-2</v>
      </c>
      <c r="AQ1189" s="17">
        <v>5.4147593077970901E-2</v>
      </c>
      <c r="AR1189" s="17">
        <v>1.4451010793859E-2</v>
      </c>
      <c r="AS1189" s="17"/>
      <c r="AT1189" s="17">
        <v>3.23111004592853E-2</v>
      </c>
      <c r="AU1189" s="17">
        <v>3.3936641242663698E-2</v>
      </c>
      <c r="AV1189" s="17">
        <v>3.2469354489889003E-2</v>
      </c>
      <c r="AW1189" s="17">
        <v>4.0848110100635902E-2</v>
      </c>
      <c r="AX1189" s="17">
        <v>7.5475114220032002E-2</v>
      </c>
      <c r="AY1189" s="17"/>
      <c r="AZ1189" s="17">
        <v>3.4628305972172903E-2</v>
      </c>
      <c r="BA1189" s="17">
        <v>2.1701595256830301E-2</v>
      </c>
      <c r="BB1189" s="17">
        <v>4.0839526518794501E-2</v>
      </c>
      <c r="BC1189" s="17">
        <v>4.1636825788300399E-2</v>
      </c>
      <c r="BD1189" s="17">
        <v>0</v>
      </c>
      <c r="BE1189" s="17"/>
      <c r="BF1189" s="17">
        <v>2.5615178845633999E-2</v>
      </c>
      <c r="BG1189" s="17">
        <v>2.2739099049983499E-2</v>
      </c>
      <c r="BH1189" s="17">
        <v>4.8139716857179903E-2</v>
      </c>
      <c r="BI1189" s="17">
        <v>3.7550972447520301E-2</v>
      </c>
      <c r="BJ1189" s="17"/>
      <c r="BK1189" s="17">
        <v>2.8781024293825098E-2</v>
      </c>
      <c r="BL1189" s="17">
        <v>2.6577356981313999E-2</v>
      </c>
      <c r="BM1189" s="17">
        <v>8.1491944227402094E-3</v>
      </c>
      <c r="BN1189" s="17">
        <v>5.4162964815105498E-2</v>
      </c>
      <c r="BO1189" s="17">
        <v>3.3573887055822101E-2</v>
      </c>
      <c r="BP1189" s="17"/>
      <c r="BQ1189" s="17">
        <v>3.4550751363912002E-2</v>
      </c>
      <c r="BR1189" s="17">
        <v>2.6155240335736799E-2</v>
      </c>
      <c r="BS1189" s="17"/>
      <c r="BT1189" s="17">
        <v>3.8130449368222803E-2</v>
      </c>
      <c r="BU1189" s="17">
        <v>3.09473853984839E-2</v>
      </c>
      <c r="BV1189" s="17">
        <v>2.8954835279263898E-2</v>
      </c>
      <c r="BW1189" s="17">
        <v>6.1619140993716799E-2</v>
      </c>
      <c r="BX1189" s="17">
        <v>9.3834585654585106E-3</v>
      </c>
      <c r="BY1189" s="17">
        <v>0</v>
      </c>
    </row>
    <row r="1190" spans="2:77" x14ac:dyDescent="0.35">
      <c r="B1190" t="s">
        <v>470</v>
      </c>
      <c r="C1190" s="17">
        <v>5.2396434917423497E-2</v>
      </c>
      <c r="D1190" s="17">
        <v>5.2422218910084702E-2</v>
      </c>
      <c r="E1190" s="17">
        <v>5.25674526577029E-2</v>
      </c>
      <c r="F1190" s="17"/>
      <c r="G1190" s="17">
        <v>4.1949746682280797E-2</v>
      </c>
      <c r="H1190" s="17">
        <v>8.6192321182557596E-2</v>
      </c>
      <c r="I1190" s="17">
        <v>5.91135279571171E-2</v>
      </c>
      <c r="J1190" s="17">
        <v>5.0755633136327201E-2</v>
      </c>
      <c r="K1190" s="17">
        <v>6.4692994438956195E-2</v>
      </c>
      <c r="L1190" s="17">
        <v>2.1676383927569699E-2</v>
      </c>
      <c r="M1190" s="17"/>
      <c r="N1190" s="17">
        <v>4.4930126768869198E-2</v>
      </c>
      <c r="O1190" s="17">
        <v>5.2672669673016502E-2</v>
      </c>
      <c r="P1190" s="17">
        <v>4.2247955235044099E-2</v>
      </c>
      <c r="Q1190" s="17">
        <v>7.2605742879969806E-2</v>
      </c>
      <c r="R1190" s="17"/>
      <c r="S1190" s="17">
        <v>5.6049996337247797E-2</v>
      </c>
      <c r="T1190" s="17">
        <v>6.5491418627357398E-2</v>
      </c>
      <c r="U1190" s="17">
        <v>2.6042696500254901E-2</v>
      </c>
      <c r="V1190" s="17">
        <v>1.3569251450204199E-2</v>
      </c>
      <c r="W1190" s="17">
        <v>9.1111423825647006E-2</v>
      </c>
      <c r="X1190" s="17">
        <v>6.90334292662068E-2</v>
      </c>
      <c r="Y1190" s="17">
        <v>3.8015072096367501E-2</v>
      </c>
      <c r="Z1190" s="17">
        <v>7.4599224855834798E-2</v>
      </c>
      <c r="AA1190" s="17">
        <v>7.3718803110521494E-2</v>
      </c>
      <c r="AB1190" s="17">
        <v>2.6438107655599501E-2</v>
      </c>
      <c r="AC1190" s="17">
        <v>6.1598873331968701E-2</v>
      </c>
      <c r="AD1190" s="17">
        <v>4.16089140286399E-2</v>
      </c>
      <c r="AE1190" s="17"/>
      <c r="AF1190" s="17">
        <v>5.6944742427776598E-2</v>
      </c>
      <c r="AG1190" s="17">
        <v>4.9499086680263801E-2</v>
      </c>
      <c r="AH1190" s="17">
        <v>7.1684573628088402E-2</v>
      </c>
      <c r="AI1190" s="17"/>
      <c r="AJ1190" s="17">
        <v>1.40913918413848E-2</v>
      </c>
      <c r="AK1190" s="17">
        <v>0.119282586153121</v>
      </c>
      <c r="AL1190" s="17">
        <v>3.9536440737978698E-2</v>
      </c>
      <c r="AM1190" s="17">
        <v>6.2669339800518295E-2</v>
      </c>
      <c r="AN1190" s="17">
        <v>5.5680754251516099E-2</v>
      </c>
      <c r="AO1190" s="17"/>
      <c r="AP1190" s="17">
        <v>1.26758498577891E-2</v>
      </c>
      <c r="AQ1190" s="17">
        <v>0.116434105999357</v>
      </c>
      <c r="AR1190" s="17">
        <v>2.4028590546751299E-2</v>
      </c>
      <c r="AS1190" s="17"/>
      <c r="AT1190" s="17">
        <v>6.21059474864721E-2</v>
      </c>
      <c r="AU1190" s="17">
        <v>5.0535327360386698E-2</v>
      </c>
      <c r="AV1190" s="17">
        <v>6.5349990283149598E-2</v>
      </c>
      <c r="AW1190" s="17">
        <v>1.9998973467452701E-2</v>
      </c>
      <c r="AX1190" s="17">
        <v>0.25778559000934598</v>
      </c>
      <c r="AY1190" s="17"/>
      <c r="AZ1190" s="17">
        <v>6.4087527305174002E-2</v>
      </c>
      <c r="BA1190" s="17">
        <v>5.8989747698668701E-2</v>
      </c>
      <c r="BB1190" s="17">
        <v>2.6995979645835302E-2</v>
      </c>
      <c r="BC1190" s="17">
        <v>1.76300875931194E-2</v>
      </c>
      <c r="BD1190" s="17">
        <v>6.9760387656044795E-2</v>
      </c>
      <c r="BE1190" s="17"/>
      <c r="BF1190" s="17">
        <v>4.7459048064122503E-2</v>
      </c>
      <c r="BG1190" s="17">
        <v>5.8705484154995199E-2</v>
      </c>
      <c r="BH1190" s="17">
        <v>4.2113547886491902E-2</v>
      </c>
      <c r="BI1190" s="17">
        <v>6.1952727954459899E-2</v>
      </c>
      <c r="BJ1190" s="17"/>
      <c r="BK1190" s="17">
        <v>0.113209135314458</v>
      </c>
      <c r="BL1190" s="17">
        <v>5.8916603141959997E-2</v>
      </c>
      <c r="BM1190" s="17">
        <v>3.5007452604310103E-2</v>
      </c>
      <c r="BN1190" s="17">
        <v>4.4878539675636903E-2</v>
      </c>
      <c r="BO1190" s="17">
        <v>0.118487073670689</v>
      </c>
      <c r="BP1190" s="17"/>
      <c r="BQ1190" s="17">
        <v>6.0321035645164597E-2</v>
      </c>
      <c r="BR1190" s="17">
        <v>4.2300139304391901E-2</v>
      </c>
      <c r="BS1190" s="17"/>
      <c r="BT1190" s="17">
        <v>3.4009268608958997E-2</v>
      </c>
      <c r="BU1190" s="17">
        <v>4.87942123038115E-2</v>
      </c>
      <c r="BV1190" s="17">
        <v>6.4134427238557806E-2</v>
      </c>
      <c r="BW1190" s="17">
        <v>6.0120593628401199E-2</v>
      </c>
      <c r="BX1190" s="17">
        <v>9.3491496329148896E-2</v>
      </c>
      <c r="BY1190" s="17">
        <v>0</v>
      </c>
    </row>
    <row r="1191" spans="2:77" x14ac:dyDescent="0.35">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c r="BK1191" s="17"/>
      <c r="BL1191" s="17"/>
      <c r="BM1191" s="17"/>
      <c r="BN1191" s="17"/>
      <c r="BO1191" s="17"/>
      <c r="BP1191" s="17"/>
      <c r="BQ1191" s="17"/>
      <c r="BR1191" s="17"/>
      <c r="BS1191" s="17"/>
      <c r="BT1191" s="17"/>
      <c r="BU1191" s="17"/>
      <c r="BV1191" s="17"/>
      <c r="BW1191" s="17"/>
      <c r="BX1191" s="17"/>
      <c r="BY1191" s="17"/>
    </row>
    <row r="1192" spans="2:77" x14ac:dyDescent="0.35">
      <c r="B1192" s="6" t="s">
        <v>487</v>
      </c>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c r="BK1192" s="17"/>
      <c r="BL1192" s="17"/>
      <c r="BM1192" s="17"/>
      <c r="BN1192" s="17"/>
      <c r="BO1192" s="17"/>
      <c r="BP1192" s="17"/>
      <c r="BQ1192" s="17"/>
      <c r="BR1192" s="17"/>
      <c r="BS1192" s="17"/>
      <c r="BT1192" s="17"/>
      <c r="BU1192" s="17"/>
      <c r="BV1192" s="17"/>
      <c r="BW1192" s="17"/>
      <c r="BX1192" s="17"/>
      <c r="BY1192" s="17"/>
    </row>
    <row r="1193" spans="2:77" x14ac:dyDescent="0.35">
      <c r="B1193" s="24" t="s">
        <v>472</v>
      </c>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c r="BI1193" s="17"/>
      <c r="BJ1193" s="17"/>
      <c r="BK1193" s="17"/>
      <c r="BL1193" s="17"/>
      <c r="BM1193" s="17"/>
      <c r="BN1193" s="17"/>
      <c r="BO1193" s="17"/>
      <c r="BP1193" s="17"/>
      <c r="BQ1193" s="17"/>
      <c r="BR1193" s="17"/>
      <c r="BS1193" s="17"/>
      <c r="BT1193" s="17"/>
      <c r="BU1193" s="17"/>
      <c r="BV1193" s="17"/>
      <c r="BW1193" s="17"/>
      <c r="BX1193" s="17"/>
      <c r="BY1193" s="17"/>
    </row>
    <row r="1194" spans="2:77" x14ac:dyDescent="0.35">
      <c r="B1194" t="s">
        <v>466</v>
      </c>
      <c r="C1194" s="17">
        <v>0.13390264461934401</v>
      </c>
      <c r="D1194" s="17">
        <v>0.16470738852493499</v>
      </c>
      <c r="E1194" s="17">
        <v>0.102589595473318</v>
      </c>
      <c r="F1194" s="17"/>
      <c r="G1194" s="17">
        <v>0.121077660448961</v>
      </c>
      <c r="H1194" s="17">
        <v>0.107771490323507</v>
      </c>
      <c r="I1194" s="17">
        <v>0.11164659537293101</v>
      </c>
      <c r="J1194" s="17">
        <v>0.14777030376672501</v>
      </c>
      <c r="K1194" s="17">
        <v>0.13260593483574901</v>
      </c>
      <c r="L1194" s="17">
        <v>0.177380712516266</v>
      </c>
      <c r="M1194" s="17"/>
      <c r="N1194" s="17">
        <v>9.9582844368687404E-2</v>
      </c>
      <c r="O1194" s="17">
        <v>0.13884568731102101</v>
      </c>
      <c r="P1194" s="17">
        <v>0.17974291145385801</v>
      </c>
      <c r="Q1194" s="17">
        <v>0.12244959683937499</v>
      </c>
      <c r="R1194" s="17"/>
      <c r="S1194" s="17">
        <v>9.9829472419475804E-2</v>
      </c>
      <c r="T1194" s="17">
        <v>0.13758655421316299</v>
      </c>
      <c r="U1194" s="17">
        <v>0.146408300462253</v>
      </c>
      <c r="V1194" s="17">
        <v>0.184680562716976</v>
      </c>
      <c r="W1194" s="17">
        <v>0.15639090089021199</v>
      </c>
      <c r="X1194" s="17">
        <v>0.123928196232076</v>
      </c>
      <c r="Y1194" s="17">
        <v>0.14638289169354801</v>
      </c>
      <c r="Z1194" s="17">
        <v>0.12995101392973701</v>
      </c>
      <c r="AA1194" s="17">
        <v>0.12485602360712</v>
      </c>
      <c r="AB1194" s="17">
        <v>0.105347407226452</v>
      </c>
      <c r="AC1194" s="17">
        <v>5.8838828190748801E-2</v>
      </c>
      <c r="AD1194" s="17">
        <v>0.25886988107909997</v>
      </c>
      <c r="AE1194" s="17"/>
      <c r="AF1194" s="17">
        <v>0.19785801993179</v>
      </c>
      <c r="AG1194" s="17">
        <v>9.4780970411935103E-2</v>
      </c>
      <c r="AH1194" s="17">
        <v>0.11753003240958999</v>
      </c>
      <c r="AI1194" s="17"/>
      <c r="AJ1194" s="17">
        <v>0.18396320914769801</v>
      </c>
      <c r="AK1194" s="17">
        <v>5.69321273078272E-2</v>
      </c>
      <c r="AL1194" s="17">
        <v>8.1241080522154493E-2</v>
      </c>
      <c r="AM1194" s="17">
        <v>0.229388611441319</v>
      </c>
      <c r="AN1194" s="17">
        <v>0.14240508618179401</v>
      </c>
      <c r="AO1194" s="17"/>
      <c r="AP1194" s="17">
        <v>0.15084611838467599</v>
      </c>
      <c r="AQ1194" s="17">
        <v>6.5881839796344405E-2</v>
      </c>
      <c r="AR1194" s="17">
        <v>9.6720818567546996E-2</v>
      </c>
      <c r="AS1194" s="17"/>
      <c r="AT1194" s="17">
        <v>0.136925419787535</v>
      </c>
      <c r="AU1194" s="17">
        <v>0.129260692428663</v>
      </c>
      <c r="AV1194" s="17">
        <v>0.123118520913807</v>
      </c>
      <c r="AW1194" s="17">
        <v>9.2543057889851704E-2</v>
      </c>
      <c r="AX1194" s="17">
        <v>0.16973073962583199</v>
      </c>
      <c r="AY1194" s="17"/>
      <c r="AZ1194" s="17">
        <v>0.13087234150155999</v>
      </c>
      <c r="BA1194" s="17">
        <v>0.118753833017421</v>
      </c>
      <c r="BB1194" s="17">
        <v>0.14286268544985201</v>
      </c>
      <c r="BC1194" s="17">
        <v>0.16011120265881501</v>
      </c>
      <c r="BD1194" s="17">
        <v>0.124941744805567</v>
      </c>
      <c r="BE1194" s="17"/>
      <c r="BF1194" s="17">
        <v>0.162988905519317</v>
      </c>
      <c r="BG1194" s="17">
        <v>0.113715005086489</v>
      </c>
      <c r="BH1194" s="17">
        <v>0.139541076613862</v>
      </c>
      <c r="BI1194" s="17">
        <v>0.13845565467767701</v>
      </c>
      <c r="BJ1194" s="17"/>
      <c r="BK1194" s="17">
        <v>0.25797318114488799</v>
      </c>
      <c r="BL1194" s="17">
        <v>0.16091306535355501</v>
      </c>
      <c r="BM1194" s="17">
        <v>0.13622215987835901</v>
      </c>
      <c r="BN1194" s="17">
        <v>0.104795703031745</v>
      </c>
      <c r="BO1194" s="17">
        <v>0.14941081592414501</v>
      </c>
      <c r="BP1194" s="17"/>
      <c r="BQ1194" s="17">
        <v>0.116794857309308</v>
      </c>
      <c r="BR1194" s="17">
        <v>0.15775341817693</v>
      </c>
      <c r="BS1194" s="17"/>
      <c r="BT1194" s="17">
        <v>0.14186122913068999</v>
      </c>
      <c r="BU1194" s="17">
        <v>0.137216371354792</v>
      </c>
      <c r="BV1194" s="17">
        <v>4.7465177109725101E-2</v>
      </c>
      <c r="BW1194" s="17">
        <v>0.13732101238278499</v>
      </c>
      <c r="BX1194" s="17">
        <v>0.13814772689508001</v>
      </c>
      <c r="BY1194" s="17">
        <v>0.17727731321431101</v>
      </c>
    </row>
    <row r="1195" spans="2:77" x14ac:dyDescent="0.35">
      <c r="B1195" t="s">
        <v>333</v>
      </c>
      <c r="C1195" s="17">
        <v>3.9617908769194701E-2</v>
      </c>
      <c r="D1195" s="17">
        <v>4.09560451531411E-2</v>
      </c>
      <c r="E1195" s="17">
        <v>3.6356340924482297E-2</v>
      </c>
      <c r="F1195" s="17"/>
      <c r="G1195" s="17">
        <v>3.23333122930137E-2</v>
      </c>
      <c r="H1195" s="17">
        <v>5.1549406366384699E-2</v>
      </c>
      <c r="I1195" s="17">
        <v>3.2417960912827497E-2</v>
      </c>
      <c r="J1195" s="17">
        <v>4.2675476971204399E-2</v>
      </c>
      <c r="K1195" s="17">
        <v>3.5987324160657801E-2</v>
      </c>
      <c r="L1195" s="17">
        <v>4.2290234804967498E-2</v>
      </c>
      <c r="M1195" s="17"/>
      <c r="N1195" s="17">
        <v>2.4720072139030502E-2</v>
      </c>
      <c r="O1195" s="17">
        <v>6.1764288870091701E-2</v>
      </c>
      <c r="P1195" s="17">
        <v>4.6843834373558497E-2</v>
      </c>
      <c r="Q1195" s="17">
        <v>2.5057276540835199E-2</v>
      </c>
      <c r="R1195" s="17"/>
      <c r="S1195" s="17">
        <v>4.5816994847018198E-2</v>
      </c>
      <c r="T1195" s="17">
        <v>4.3601782389462197E-2</v>
      </c>
      <c r="U1195" s="17">
        <v>2.2169321026818602E-2</v>
      </c>
      <c r="V1195" s="17">
        <v>2.7418786681608701E-2</v>
      </c>
      <c r="W1195" s="17">
        <v>6.6981386016442407E-2</v>
      </c>
      <c r="X1195" s="17">
        <v>0</v>
      </c>
      <c r="Y1195" s="17">
        <v>8.9979615690755702E-2</v>
      </c>
      <c r="Z1195" s="17">
        <v>4.0070188805227003E-2</v>
      </c>
      <c r="AA1195" s="17">
        <v>4.3056208982996599E-2</v>
      </c>
      <c r="AB1195" s="17">
        <v>2.7705316461602899E-2</v>
      </c>
      <c r="AC1195" s="17">
        <v>5.34973956857306E-2</v>
      </c>
      <c r="AD1195" s="17">
        <v>0</v>
      </c>
      <c r="AE1195" s="17"/>
      <c r="AF1195" s="17">
        <v>4.9300377126776401E-2</v>
      </c>
      <c r="AG1195" s="17">
        <v>3.1752377792539303E-2</v>
      </c>
      <c r="AH1195" s="17">
        <v>3.6885420462381802E-2</v>
      </c>
      <c r="AI1195" s="17"/>
      <c r="AJ1195" s="17">
        <v>5.1711942729808197E-2</v>
      </c>
      <c r="AK1195" s="17">
        <v>3.6189731663975801E-2</v>
      </c>
      <c r="AL1195" s="17">
        <v>2.7023922366090199E-2</v>
      </c>
      <c r="AM1195" s="17">
        <v>0.123043590763807</v>
      </c>
      <c r="AN1195" s="17">
        <v>2.7055344389285599E-2</v>
      </c>
      <c r="AO1195" s="17"/>
      <c r="AP1195" s="17">
        <v>4.4368022236552999E-2</v>
      </c>
      <c r="AQ1195" s="17">
        <v>2.99716419419171E-2</v>
      </c>
      <c r="AR1195" s="17">
        <v>4.1232589627939298E-2</v>
      </c>
      <c r="AS1195" s="17"/>
      <c r="AT1195" s="17">
        <v>3.06408245313868E-2</v>
      </c>
      <c r="AU1195" s="17">
        <v>4.7598430146550498E-2</v>
      </c>
      <c r="AV1195" s="17">
        <v>4.8921702891880803E-2</v>
      </c>
      <c r="AW1195" s="17">
        <v>1.9657214962252902E-2</v>
      </c>
      <c r="AX1195" s="17">
        <v>4.3189749329319703E-2</v>
      </c>
      <c r="AY1195" s="17"/>
      <c r="AZ1195" s="17">
        <v>3.9025379112875999E-2</v>
      </c>
      <c r="BA1195" s="17">
        <v>5.0256815494184398E-2</v>
      </c>
      <c r="BB1195" s="17">
        <v>4.5046598830202601E-2</v>
      </c>
      <c r="BC1195" s="17">
        <v>3.6186424847904998E-2</v>
      </c>
      <c r="BD1195" s="17">
        <v>3.0661640152863202E-2</v>
      </c>
      <c r="BE1195" s="17"/>
      <c r="BF1195" s="17">
        <v>3.0388155510449599E-2</v>
      </c>
      <c r="BG1195" s="17">
        <v>3.7447110807977101E-2</v>
      </c>
      <c r="BH1195" s="17">
        <v>4.8631655910217099E-2</v>
      </c>
      <c r="BI1195" s="17">
        <v>3.18449548940926E-2</v>
      </c>
      <c r="BJ1195" s="17"/>
      <c r="BK1195" s="17">
        <v>0</v>
      </c>
      <c r="BL1195" s="17">
        <v>4.4471365084768899E-2</v>
      </c>
      <c r="BM1195" s="17">
        <v>3.63063216161153E-2</v>
      </c>
      <c r="BN1195" s="17">
        <v>4.4824630839069998E-2</v>
      </c>
      <c r="BO1195" s="17">
        <v>3.2367265635013298E-2</v>
      </c>
      <c r="BP1195" s="17"/>
      <c r="BQ1195" s="17">
        <v>4.3261536724190502E-2</v>
      </c>
      <c r="BR1195" s="17">
        <v>3.4538155104516098E-2</v>
      </c>
      <c r="BS1195" s="17"/>
      <c r="BT1195" s="17">
        <v>3.8177292766039997E-2</v>
      </c>
      <c r="BU1195" s="17">
        <v>4.43996670336885E-2</v>
      </c>
      <c r="BV1195" s="17">
        <v>6.0916260253008399E-2</v>
      </c>
      <c r="BW1195" s="17">
        <v>3.6653125642926998E-2</v>
      </c>
      <c r="BX1195" s="17">
        <v>2.58933312364312E-2</v>
      </c>
      <c r="BY1195" s="17">
        <v>2.6427667129603701E-2</v>
      </c>
    </row>
    <row r="1196" spans="2:77" x14ac:dyDescent="0.35">
      <c r="B1196" t="s">
        <v>98</v>
      </c>
      <c r="C1196" s="17">
        <v>5.5451420410976601E-2</v>
      </c>
      <c r="D1196" s="17">
        <v>5.2493436543691603E-2</v>
      </c>
      <c r="E1196" s="17">
        <v>5.8636017640488501E-2</v>
      </c>
      <c r="F1196" s="17"/>
      <c r="G1196" s="17">
        <v>5.82887007212958E-2</v>
      </c>
      <c r="H1196" s="17">
        <v>4.9962743297697898E-2</v>
      </c>
      <c r="I1196" s="17">
        <v>6.1468815186367001E-2</v>
      </c>
      <c r="J1196" s="17">
        <v>5.3621058222200098E-2</v>
      </c>
      <c r="K1196" s="17">
        <v>7.0403004722542906E-2</v>
      </c>
      <c r="L1196" s="17">
        <v>4.2665230309229599E-2</v>
      </c>
      <c r="M1196" s="17"/>
      <c r="N1196" s="17">
        <v>7.6877106616433197E-2</v>
      </c>
      <c r="O1196" s="17">
        <v>4.9832838991994498E-2</v>
      </c>
      <c r="P1196" s="17">
        <v>6.3384510798108903E-2</v>
      </c>
      <c r="Q1196" s="17">
        <v>3.4007239155001701E-2</v>
      </c>
      <c r="R1196" s="17"/>
      <c r="S1196" s="17">
        <v>4.8608935972454498E-2</v>
      </c>
      <c r="T1196" s="17">
        <v>6.3199587378447497E-2</v>
      </c>
      <c r="U1196" s="17">
        <v>3.8245324246239401E-2</v>
      </c>
      <c r="V1196" s="17">
        <v>2.3497139101004899E-2</v>
      </c>
      <c r="W1196" s="17">
        <v>8.7033704991140701E-2</v>
      </c>
      <c r="X1196" s="17">
        <v>7.0780546728889102E-2</v>
      </c>
      <c r="Y1196" s="17">
        <v>1.02018936067758E-2</v>
      </c>
      <c r="Z1196" s="17">
        <v>4.3446708908781002E-2</v>
      </c>
      <c r="AA1196" s="17">
        <v>7.3387251326008596E-2</v>
      </c>
      <c r="AB1196" s="17">
        <v>6.1314260363338702E-2</v>
      </c>
      <c r="AC1196" s="17">
        <v>2.66465561609367E-2</v>
      </c>
      <c r="AD1196" s="17">
        <v>0.16307712882647399</v>
      </c>
      <c r="AE1196" s="17"/>
      <c r="AF1196" s="17">
        <v>6.4886632294365698E-2</v>
      </c>
      <c r="AG1196" s="17">
        <v>5.6596337506348397E-2</v>
      </c>
      <c r="AH1196" s="17">
        <v>1.9635356009303401E-2</v>
      </c>
      <c r="AI1196" s="17"/>
      <c r="AJ1196" s="17">
        <v>5.2493134147527001E-2</v>
      </c>
      <c r="AK1196" s="17">
        <v>5.5710375589624002E-2</v>
      </c>
      <c r="AL1196" s="17">
        <v>5.7507437760289798E-2</v>
      </c>
      <c r="AM1196" s="17">
        <v>0</v>
      </c>
      <c r="AN1196" s="17">
        <v>1.5045780642021901E-2</v>
      </c>
      <c r="AO1196" s="17"/>
      <c r="AP1196" s="17">
        <v>6.7979099126962997E-2</v>
      </c>
      <c r="AQ1196" s="17">
        <v>4.0413545303253397E-2</v>
      </c>
      <c r="AR1196" s="17">
        <v>6.6037903051624602E-2</v>
      </c>
      <c r="AS1196" s="17"/>
      <c r="AT1196" s="17">
        <v>3.4095442037393502E-2</v>
      </c>
      <c r="AU1196" s="17">
        <v>6.2720512762348704E-2</v>
      </c>
      <c r="AV1196" s="17">
        <v>4.6010610894041001E-2</v>
      </c>
      <c r="AW1196" s="17">
        <v>7.57404052302319E-2</v>
      </c>
      <c r="AX1196" s="17">
        <v>0.113103698022231</v>
      </c>
      <c r="AY1196" s="17"/>
      <c r="AZ1196" s="17">
        <v>5.21377931186702E-2</v>
      </c>
      <c r="BA1196" s="17">
        <v>5.6452546626032399E-2</v>
      </c>
      <c r="BB1196" s="17">
        <v>8.8084655051845595E-2</v>
      </c>
      <c r="BC1196" s="17">
        <v>6.18889245255521E-2</v>
      </c>
      <c r="BD1196" s="17">
        <v>4.5690480939977997E-2</v>
      </c>
      <c r="BE1196" s="17"/>
      <c r="BF1196" s="17">
        <v>4.63845177841734E-2</v>
      </c>
      <c r="BG1196" s="17">
        <v>4.8151183238271701E-2</v>
      </c>
      <c r="BH1196" s="17">
        <v>6.8012101627428406E-2</v>
      </c>
      <c r="BI1196" s="17">
        <v>6.7256184413030398E-2</v>
      </c>
      <c r="BJ1196" s="17"/>
      <c r="BK1196" s="17">
        <v>3.9817540301481401E-2</v>
      </c>
      <c r="BL1196" s="17">
        <v>3.1422834143593398E-2</v>
      </c>
      <c r="BM1196" s="17">
        <v>7.3551722637673997E-2</v>
      </c>
      <c r="BN1196" s="17">
        <v>5.1028092525757698E-2</v>
      </c>
      <c r="BO1196" s="17">
        <v>5.2484178911272501E-2</v>
      </c>
      <c r="BP1196" s="17"/>
      <c r="BQ1196" s="17">
        <v>6.0289388233188197E-2</v>
      </c>
      <c r="BR1196" s="17">
        <v>4.8706581179852597E-2</v>
      </c>
      <c r="BS1196" s="17"/>
      <c r="BT1196" s="17">
        <v>4.1992221743189E-2</v>
      </c>
      <c r="BU1196" s="17">
        <v>6.1769036141588102E-2</v>
      </c>
      <c r="BV1196" s="17">
        <v>0.119764741206371</v>
      </c>
      <c r="BW1196" s="17">
        <v>2.5809205266384E-2</v>
      </c>
      <c r="BX1196" s="17">
        <v>4.5136856765962498E-2</v>
      </c>
      <c r="BY1196" s="17">
        <v>0.154527558229515</v>
      </c>
    </row>
    <row r="1197" spans="2:77" x14ac:dyDescent="0.35">
      <c r="B1197" t="s">
        <v>99</v>
      </c>
      <c r="C1197" s="17">
        <v>7.3155334506691094E-2</v>
      </c>
      <c r="D1197" s="17">
        <v>7.5221685869899801E-2</v>
      </c>
      <c r="E1197" s="17">
        <v>7.0061078561142798E-2</v>
      </c>
      <c r="F1197" s="17"/>
      <c r="G1197" s="17">
        <v>7.5356118215149995E-2</v>
      </c>
      <c r="H1197" s="17">
        <v>6.4493102763941504E-2</v>
      </c>
      <c r="I1197" s="17">
        <v>6.5582233122332106E-2</v>
      </c>
      <c r="J1197" s="17">
        <v>5.4410215330287601E-2</v>
      </c>
      <c r="K1197" s="17">
        <v>8.02046138593904E-2</v>
      </c>
      <c r="L1197" s="17">
        <v>9.8056133423180994E-2</v>
      </c>
      <c r="M1197" s="17"/>
      <c r="N1197" s="17">
        <v>6.3372474742626195E-2</v>
      </c>
      <c r="O1197" s="17">
        <v>7.4787301420275301E-2</v>
      </c>
      <c r="P1197" s="17">
        <v>7.8238516981445599E-2</v>
      </c>
      <c r="Q1197" s="17">
        <v>7.7480893618991006E-2</v>
      </c>
      <c r="R1197" s="17"/>
      <c r="S1197" s="17">
        <v>5.88024299235686E-2</v>
      </c>
      <c r="T1197" s="17">
        <v>9.8544282753650098E-2</v>
      </c>
      <c r="U1197" s="17">
        <v>6.7495254725360998E-2</v>
      </c>
      <c r="V1197" s="17">
        <v>7.6213094042988705E-2</v>
      </c>
      <c r="W1197" s="17">
        <v>4.6579895233530698E-2</v>
      </c>
      <c r="X1197" s="17">
        <v>0.115500960583493</v>
      </c>
      <c r="Y1197" s="17">
        <v>2.7731713288972001E-2</v>
      </c>
      <c r="Z1197" s="17">
        <v>0.113170542655194</v>
      </c>
      <c r="AA1197" s="17">
        <v>7.5575627755032598E-2</v>
      </c>
      <c r="AB1197" s="17">
        <v>6.2707780031438495E-2</v>
      </c>
      <c r="AC1197" s="17">
        <v>6.3452102572100599E-2</v>
      </c>
      <c r="AD1197" s="17">
        <v>7.6621762093340207E-2</v>
      </c>
      <c r="AE1197" s="17"/>
      <c r="AF1197" s="17">
        <v>8.72562462472707E-2</v>
      </c>
      <c r="AG1197" s="17">
        <v>5.86510469782291E-2</v>
      </c>
      <c r="AH1197" s="17">
        <v>6.5866533006501804E-2</v>
      </c>
      <c r="AI1197" s="17"/>
      <c r="AJ1197" s="17">
        <v>8.9447522945361499E-2</v>
      </c>
      <c r="AK1197" s="17">
        <v>4.5081464135779598E-2</v>
      </c>
      <c r="AL1197" s="17">
        <v>2.6478338106209899E-2</v>
      </c>
      <c r="AM1197" s="17">
        <v>0.137957178598068</v>
      </c>
      <c r="AN1197" s="17">
        <v>7.8283699367768994E-2</v>
      </c>
      <c r="AO1197" s="17"/>
      <c r="AP1197" s="17">
        <v>8.0301941834290305E-2</v>
      </c>
      <c r="AQ1197" s="17">
        <v>4.65637383760324E-2</v>
      </c>
      <c r="AR1197" s="17">
        <v>7.5629334999456496E-2</v>
      </c>
      <c r="AS1197" s="17"/>
      <c r="AT1197" s="17">
        <v>6.0335560741722097E-2</v>
      </c>
      <c r="AU1197" s="17">
        <v>9.5264003815724599E-2</v>
      </c>
      <c r="AV1197" s="17">
        <v>6.2790761884018498E-2</v>
      </c>
      <c r="AW1197" s="17">
        <v>3.01025005680838E-2</v>
      </c>
      <c r="AX1197" s="17">
        <v>0.22297850728143601</v>
      </c>
      <c r="AY1197" s="17"/>
      <c r="AZ1197" s="17">
        <v>7.0572235351882007E-2</v>
      </c>
      <c r="BA1197" s="17">
        <v>6.7436983552115706E-2</v>
      </c>
      <c r="BB1197" s="17">
        <v>6.3174888885345101E-2</v>
      </c>
      <c r="BC1197" s="17">
        <v>7.7662995204847499E-2</v>
      </c>
      <c r="BD1197" s="17">
        <v>8.8802607970629693E-2</v>
      </c>
      <c r="BE1197" s="17"/>
      <c r="BF1197" s="17">
        <v>7.5098139181190404E-2</v>
      </c>
      <c r="BG1197" s="17">
        <v>8.2242017635542494E-2</v>
      </c>
      <c r="BH1197" s="17">
        <v>5.9812740983414797E-2</v>
      </c>
      <c r="BI1197" s="17">
        <v>5.6568715584190597E-2</v>
      </c>
      <c r="BJ1197" s="17"/>
      <c r="BK1197" s="17">
        <v>0.15585866070041199</v>
      </c>
      <c r="BL1197" s="17">
        <v>5.2530778845646602E-2</v>
      </c>
      <c r="BM1197" s="17">
        <v>9.01167695114687E-2</v>
      </c>
      <c r="BN1197" s="17">
        <v>6.4416124308931802E-2</v>
      </c>
      <c r="BO1197" s="17">
        <v>5.66603468527722E-2</v>
      </c>
      <c r="BP1197" s="17"/>
      <c r="BQ1197" s="17">
        <v>7.8532400149012804E-2</v>
      </c>
      <c r="BR1197" s="17">
        <v>6.5658913566032207E-2</v>
      </c>
      <c r="BS1197" s="17"/>
      <c r="BT1197" s="17">
        <v>8.7717450050172299E-2</v>
      </c>
      <c r="BU1197" s="17">
        <v>5.12267596792087E-2</v>
      </c>
      <c r="BV1197" s="17">
        <v>3.9722288350010002E-2</v>
      </c>
      <c r="BW1197" s="17">
        <v>9.4394573285789096E-2</v>
      </c>
      <c r="BX1197" s="17">
        <v>7.5494377597130902E-2</v>
      </c>
      <c r="BY1197" s="17">
        <v>0.10709767622400999</v>
      </c>
    </row>
    <row r="1198" spans="2:77" x14ac:dyDescent="0.35">
      <c r="B1198" t="s">
        <v>341</v>
      </c>
      <c r="C1198" s="17">
        <v>8.2827603142454603E-2</v>
      </c>
      <c r="D1198" s="17">
        <v>9.2273089863944294E-2</v>
      </c>
      <c r="E1198" s="17">
        <v>7.4604588346291301E-2</v>
      </c>
      <c r="F1198" s="17"/>
      <c r="G1198" s="17">
        <v>9.88916120110543E-2</v>
      </c>
      <c r="H1198" s="17">
        <v>4.80625160600043E-2</v>
      </c>
      <c r="I1198" s="17">
        <v>9.5344171072821796E-2</v>
      </c>
      <c r="J1198" s="17">
        <v>7.0316800181646794E-2</v>
      </c>
      <c r="K1198" s="17">
        <v>0.124765769218038</v>
      </c>
      <c r="L1198" s="17">
        <v>6.8250976719313197E-2</v>
      </c>
      <c r="M1198" s="17"/>
      <c r="N1198" s="17">
        <v>8.1668826987884205E-2</v>
      </c>
      <c r="O1198" s="17">
        <v>6.8961427605400902E-2</v>
      </c>
      <c r="P1198" s="17">
        <v>6.5991568821382601E-2</v>
      </c>
      <c r="Q1198" s="17">
        <v>0.113324726655016</v>
      </c>
      <c r="R1198" s="17"/>
      <c r="S1198" s="17">
        <v>9.9684806495051695E-2</v>
      </c>
      <c r="T1198" s="17">
        <v>4.4049395750190103E-2</v>
      </c>
      <c r="U1198" s="17">
        <v>9.6319280077481403E-2</v>
      </c>
      <c r="V1198" s="17">
        <v>0.10951172293205599</v>
      </c>
      <c r="W1198" s="17">
        <v>5.4460772049420202E-2</v>
      </c>
      <c r="X1198" s="17">
        <v>9.3035214265209901E-2</v>
      </c>
      <c r="Y1198" s="17">
        <v>9.6669251885376298E-2</v>
      </c>
      <c r="Z1198" s="17">
        <v>4.4258467420956502E-2</v>
      </c>
      <c r="AA1198" s="17">
        <v>8.3623034145427697E-2</v>
      </c>
      <c r="AB1198" s="17">
        <v>7.5806160858831906E-2</v>
      </c>
      <c r="AC1198" s="17">
        <v>0.12882091550074701</v>
      </c>
      <c r="AD1198" s="17">
        <v>6.7147194549907793E-2</v>
      </c>
      <c r="AE1198" s="17"/>
      <c r="AF1198" s="17">
        <v>7.4441316375083194E-2</v>
      </c>
      <c r="AG1198" s="17">
        <v>8.6641110538826796E-2</v>
      </c>
      <c r="AH1198" s="17">
        <v>0.10358895461232</v>
      </c>
      <c r="AI1198" s="17"/>
      <c r="AJ1198" s="17">
        <v>7.6318241575897894E-2</v>
      </c>
      <c r="AK1198" s="17">
        <v>6.6939050691304597E-2</v>
      </c>
      <c r="AL1198" s="17">
        <v>0.121038841715783</v>
      </c>
      <c r="AM1198" s="17">
        <v>9.82506478347005E-2</v>
      </c>
      <c r="AN1198" s="17">
        <v>0.111062869610997</v>
      </c>
      <c r="AO1198" s="17"/>
      <c r="AP1198" s="17">
        <v>9.5946809256930096E-2</v>
      </c>
      <c r="AQ1198" s="17">
        <v>5.4378306290049201E-2</v>
      </c>
      <c r="AR1198" s="17">
        <v>9.1642991719486103E-2</v>
      </c>
      <c r="AS1198" s="17"/>
      <c r="AT1198" s="17">
        <v>0.116153241351917</v>
      </c>
      <c r="AU1198" s="17">
        <v>0.102405394548442</v>
      </c>
      <c r="AV1198" s="17">
        <v>6.6112876412556407E-2</v>
      </c>
      <c r="AW1198" s="17">
        <v>6.5068867399208793E-2</v>
      </c>
      <c r="AX1198" s="17">
        <v>0</v>
      </c>
      <c r="AY1198" s="17"/>
      <c r="AZ1198" s="17">
        <v>7.8635339942377994E-2</v>
      </c>
      <c r="BA1198" s="17">
        <v>0.105184117713228</v>
      </c>
      <c r="BB1198" s="17">
        <v>7.3046506217715607E-2</v>
      </c>
      <c r="BC1198" s="17">
        <v>8.9519657892351695E-2</v>
      </c>
      <c r="BD1198" s="17">
        <v>6.0376673684410798E-2</v>
      </c>
      <c r="BE1198" s="17"/>
      <c r="BF1198" s="17">
        <v>0.13104673872199099</v>
      </c>
      <c r="BG1198" s="17">
        <v>8.5641482916077094E-2</v>
      </c>
      <c r="BH1198" s="17">
        <v>5.9419131693116398E-2</v>
      </c>
      <c r="BI1198" s="17">
        <v>6.5430307458634901E-2</v>
      </c>
      <c r="BJ1198" s="17"/>
      <c r="BK1198" s="17">
        <v>7.9367325828900298E-2</v>
      </c>
      <c r="BL1198" s="17">
        <v>9.95852887095032E-2</v>
      </c>
      <c r="BM1198" s="17">
        <v>8.2047650538967898E-2</v>
      </c>
      <c r="BN1198" s="17">
        <v>8.49958868831132E-2</v>
      </c>
      <c r="BO1198" s="17">
        <v>3.7259739086822501E-2</v>
      </c>
      <c r="BP1198" s="17"/>
      <c r="BQ1198" s="17">
        <v>7.5795719772654105E-2</v>
      </c>
      <c r="BR1198" s="17">
        <v>9.2631083563214797E-2</v>
      </c>
      <c r="BS1198" s="17"/>
      <c r="BT1198" s="17">
        <v>8.7064988651230496E-2</v>
      </c>
      <c r="BU1198" s="17">
        <v>6.9133862731855594E-2</v>
      </c>
      <c r="BV1198" s="17">
        <v>0.11303837243666399</v>
      </c>
      <c r="BW1198" s="17">
        <v>8.18674049227993E-2</v>
      </c>
      <c r="BX1198" s="17">
        <v>8.8267137117761005E-2</v>
      </c>
      <c r="BY1198" s="17">
        <v>6.7050214479072404E-2</v>
      </c>
    </row>
    <row r="1199" spans="2:77" x14ac:dyDescent="0.35">
      <c r="B1199" t="s">
        <v>101</v>
      </c>
      <c r="C1199" s="17">
        <v>0.187608440959012</v>
      </c>
      <c r="D1199" s="17">
        <v>0.175190269149578</v>
      </c>
      <c r="E1199" s="17">
        <v>0.20063961839029901</v>
      </c>
      <c r="F1199" s="17"/>
      <c r="G1199" s="17">
        <v>0.14550042143718001</v>
      </c>
      <c r="H1199" s="17">
        <v>0.13330547253226999</v>
      </c>
      <c r="I1199" s="17">
        <v>0.16177007224058401</v>
      </c>
      <c r="J1199" s="17">
        <v>0.25963565668775501</v>
      </c>
      <c r="K1199" s="17">
        <v>0.19964019404776301</v>
      </c>
      <c r="L1199" s="17">
        <v>0.22013814493787401</v>
      </c>
      <c r="M1199" s="17"/>
      <c r="N1199" s="17">
        <v>0.181995109109963</v>
      </c>
      <c r="O1199" s="17">
        <v>0.19204706217669601</v>
      </c>
      <c r="P1199" s="17">
        <v>0.158514473627168</v>
      </c>
      <c r="Q1199" s="17">
        <v>0.21382298412163001</v>
      </c>
      <c r="R1199" s="17"/>
      <c r="S1199" s="17">
        <v>0.173117390058939</v>
      </c>
      <c r="T1199" s="17">
        <v>0.22790999650080901</v>
      </c>
      <c r="U1199" s="17">
        <v>0.17077742440424201</v>
      </c>
      <c r="V1199" s="17">
        <v>0.16877871197265901</v>
      </c>
      <c r="W1199" s="17">
        <v>0.190155563842972</v>
      </c>
      <c r="X1199" s="17">
        <v>0.16366172301278301</v>
      </c>
      <c r="Y1199" s="17">
        <v>0.19016417855353801</v>
      </c>
      <c r="Z1199" s="17">
        <v>0.23747805366040101</v>
      </c>
      <c r="AA1199" s="17">
        <v>0.14542521007096201</v>
      </c>
      <c r="AB1199" s="17">
        <v>0.20038342604689799</v>
      </c>
      <c r="AC1199" s="17">
        <v>0.25590709080861401</v>
      </c>
      <c r="AD1199" s="17">
        <v>0.209905435878426</v>
      </c>
      <c r="AE1199" s="17"/>
      <c r="AF1199" s="17">
        <v>0.180539851475779</v>
      </c>
      <c r="AG1199" s="17">
        <v>0.180660391661394</v>
      </c>
      <c r="AH1199" s="17">
        <v>0.25373851246628398</v>
      </c>
      <c r="AI1199" s="17"/>
      <c r="AJ1199" s="17">
        <v>0.20987291822675799</v>
      </c>
      <c r="AK1199" s="17">
        <v>0.17629150376904501</v>
      </c>
      <c r="AL1199" s="17">
        <v>7.4175151424857297E-2</v>
      </c>
      <c r="AM1199" s="17">
        <v>0.19719889031565899</v>
      </c>
      <c r="AN1199" s="17">
        <v>0.28903568057751999</v>
      </c>
      <c r="AO1199" s="17"/>
      <c r="AP1199" s="17">
        <v>0.194262306226654</v>
      </c>
      <c r="AQ1199" s="17">
        <v>0.156167986094952</v>
      </c>
      <c r="AR1199" s="17">
        <v>0.105302842051473</v>
      </c>
      <c r="AS1199" s="17"/>
      <c r="AT1199" s="17">
        <v>0.22223241021976201</v>
      </c>
      <c r="AU1199" s="17">
        <v>0.18185335697293301</v>
      </c>
      <c r="AV1199" s="17">
        <v>0.19570323252528901</v>
      </c>
      <c r="AW1199" s="17">
        <v>0.157471727954105</v>
      </c>
      <c r="AX1199" s="17">
        <v>0.14649481733282499</v>
      </c>
      <c r="AY1199" s="17"/>
      <c r="AZ1199" s="17">
        <v>0.17862244405055</v>
      </c>
      <c r="BA1199" s="17">
        <v>0.16651279890347401</v>
      </c>
      <c r="BB1199" s="17">
        <v>0.18273321659804401</v>
      </c>
      <c r="BC1199" s="17">
        <v>0.212111708145338</v>
      </c>
      <c r="BD1199" s="17">
        <v>0.21804594546858699</v>
      </c>
      <c r="BE1199" s="17"/>
      <c r="BF1199" s="17">
        <v>0.120497294277949</v>
      </c>
      <c r="BG1199" s="17">
        <v>0.20203105800632701</v>
      </c>
      <c r="BH1199" s="17">
        <v>0.20996436025833301</v>
      </c>
      <c r="BI1199" s="17">
        <v>0.18693392911085999</v>
      </c>
      <c r="BJ1199" s="17"/>
      <c r="BK1199" s="17">
        <v>0.170741133364785</v>
      </c>
      <c r="BL1199" s="17">
        <v>0.17263881004673001</v>
      </c>
      <c r="BM1199" s="17">
        <v>0.19913242415519899</v>
      </c>
      <c r="BN1199" s="17">
        <v>0.18614571784721601</v>
      </c>
      <c r="BO1199" s="17">
        <v>0.18099115119590201</v>
      </c>
      <c r="BP1199" s="17"/>
      <c r="BQ1199" s="17">
        <v>0.19717077629264401</v>
      </c>
      <c r="BR1199" s="17">
        <v>0.174277138050519</v>
      </c>
      <c r="BS1199" s="17"/>
      <c r="BT1199" s="17">
        <v>0.22492214038161701</v>
      </c>
      <c r="BU1199" s="17">
        <v>0.166948774074474</v>
      </c>
      <c r="BV1199" s="17">
        <v>0.17328172433995001</v>
      </c>
      <c r="BW1199" s="17">
        <v>0.183711757535957</v>
      </c>
      <c r="BX1199" s="17">
        <v>0.15164583871920201</v>
      </c>
      <c r="BY1199" s="17">
        <v>0.10391344721550801</v>
      </c>
    </row>
    <row r="1200" spans="2:77" x14ac:dyDescent="0.35">
      <c r="B1200" t="s">
        <v>102</v>
      </c>
      <c r="C1200" s="17">
        <v>0.108180055142997</v>
      </c>
      <c r="D1200" s="17">
        <v>9.6966607239616295E-2</v>
      </c>
      <c r="E1200" s="17">
        <v>0.119488565356114</v>
      </c>
      <c r="F1200" s="17"/>
      <c r="G1200" s="17">
        <v>0.116921071387815</v>
      </c>
      <c r="H1200" s="17">
        <v>0.12571693325286601</v>
      </c>
      <c r="I1200" s="17">
        <v>0.120068067104921</v>
      </c>
      <c r="J1200" s="17">
        <v>9.3870426646043295E-2</v>
      </c>
      <c r="K1200" s="17">
        <v>9.8381735242429394E-2</v>
      </c>
      <c r="L1200" s="17">
        <v>9.4100958276342295E-2</v>
      </c>
      <c r="M1200" s="17"/>
      <c r="N1200" s="17">
        <v>0.120377479031721</v>
      </c>
      <c r="O1200" s="17">
        <v>0.123201428263334</v>
      </c>
      <c r="P1200" s="17">
        <v>0.106575900172227</v>
      </c>
      <c r="Q1200" s="17">
        <v>7.8226018333459296E-2</v>
      </c>
      <c r="R1200" s="17"/>
      <c r="S1200" s="17">
        <v>0.13831701365287699</v>
      </c>
      <c r="T1200" s="17">
        <v>8.1121411069525806E-2</v>
      </c>
      <c r="U1200" s="17">
        <v>0.10827183584581</v>
      </c>
      <c r="V1200" s="17">
        <v>8.9296817542542997E-2</v>
      </c>
      <c r="W1200" s="17">
        <v>0.130418113833665</v>
      </c>
      <c r="X1200" s="17">
        <v>0.15086024340285101</v>
      </c>
      <c r="Y1200" s="17">
        <v>9.8813799051066298E-2</v>
      </c>
      <c r="Z1200" s="17">
        <v>9.6393179353052805E-2</v>
      </c>
      <c r="AA1200" s="17">
        <v>9.5483954660919093E-2</v>
      </c>
      <c r="AB1200" s="17">
        <v>0.12782741211771401</v>
      </c>
      <c r="AC1200" s="17">
        <v>5.9351635577925499E-2</v>
      </c>
      <c r="AD1200" s="17">
        <v>3.2714030072307103E-2</v>
      </c>
      <c r="AE1200" s="17"/>
      <c r="AF1200" s="17">
        <v>0.101850814838277</v>
      </c>
      <c r="AG1200" s="17">
        <v>0.12016180407627</v>
      </c>
      <c r="AH1200" s="17">
        <v>7.1598208626440799E-2</v>
      </c>
      <c r="AI1200" s="17"/>
      <c r="AJ1200" s="17">
        <v>9.7262883040633505E-2</v>
      </c>
      <c r="AK1200" s="17">
        <v>0.123893526036623</v>
      </c>
      <c r="AL1200" s="17">
        <v>0.168996422511449</v>
      </c>
      <c r="AM1200" s="17">
        <v>0.100514882173762</v>
      </c>
      <c r="AN1200" s="17">
        <v>7.40963410715169E-2</v>
      </c>
      <c r="AO1200" s="17"/>
      <c r="AP1200" s="17">
        <v>0.107009386943268</v>
      </c>
      <c r="AQ1200" s="17">
        <v>0.119971612279102</v>
      </c>
      <c r="AR1200" s="17">
        <v>0.19725132366880799</v>
      </c>
      <c r="AS1200" s="17"/>
      <c r="AT1200" s="17">
        <v>9.5854020187014194E-2</v>
      </c>
      <c r="AU1200" s="17">
        <v>9.7174210571179906E-2</v>
      </c>
      <c r="AV1200" s="17">
        <v>0.13896241827234601</v>
      </c>
      <c r="AW1200" s="17">
        <v>0.13651518065238499</v>
      </c>
      <c r="AX1200" s="17">
        <v>6.4184923167947494E-2</v>
      </c>
      <c r="AY1200" s="17"/>
      <c r="AZ1200" s="17">
        <v>0.110229393322278</v>
      </c>
      <c r="BA1200" s="17">
        <v>0.129905285471758</v>
      </c>
      <c r="BB1200" s="17">
        <v>8.93854836546943E-2</v>
      </c>
      <c r="BC1200" s="17">
        <v>0.102689882490187</v>
      </c>
      <c r="BD1200" s="17">
        <v>7.6846804780131797E-2</v>
      </c>
      <c r="BE1200" s="17"/>
      <c r="BF1200" s="17">
        <v>9.4407931239176998E-2</v>
      </c>
      <c r="BG1200" s="17">
        <v>0.133303875227582</v>
      </c>
      <c r="BH1200" s="17">
        <v>7.9715894354067701E-2</v>
      </c>
      <c r="BI1200" s="17">
        <v>0.103929159619777</v>
      </c>
      <c r="BJ1200" s="17"/>
      <c r="BK1200" s="17">
        <v>7.71065181712461E-2</v>
      </c>
      <c r="BL1200" s="17">
        <v>7.5336643751233903E-2</v>
      </c>
      <c r="BM1200" s="17">
        <v>0.109811993546647</v>
      </c>
      <c r="BN1200" s="17">
        <v>0.13120889233687699</v>
      </c>
      <c r="BO1200" s="17">
        <v>8.6921122153150607E-2</v>
      </c>
      <c r="BP1200" s="17"/>
      <c r="BQ1200" s="17">
        <v>8.8799602337700206E-2</v>
      </c>
      <c r="BR1200" s="17">
        <v>0.13519925890825801</v>
      </c>
      <c r="BS1200" s="17"/>
      <c r="BT1200" s="17">
        <v>0.10247849988434</v>
      </c>
      <c r="BU1200" s="17">
        <v>0.119135732865533</v>
      </c>
      <c r="BV1200" s="17">
        <v>0.12060718598188</v>
      </c>
      <c r="BW1200" s="17">
        <v>0.10669035612887801</v>
      </c>
      <c r="BX1200" s="17">
        <v>0.102763817029443</v>
      </c>
      <c r="BY1200" s="17">
        <v>0.101167357250541</v>
      </c>
    </row>
    <row r="1201" spans="2:77" x14ac:dyDescent="0.35">
      <c r="B1201" t="s">
        <v>467</v>
      </c>
      <c r="C1201" s="17">
        <v>0.125976155068315</v>
      </c>
      <c r="D1201" s="17">
        <v>0.111855432102013</v>
      </c>
      <c r="E1201" s="17">
        <v>0.14013982452384199</v>
      </c>
      <c r="F1201" s="17"/>
      <c r="G1201" s="17">
        <v>0.15371004608473701</v>
      </c>
      <c r="H1201" s="17">
        <v>0.17659440182873201</v>
      </c>
      <c r="I1201" s="17">
        <v>0.11335254045479</v>
      </c>
      <c r="J1201" s="17">
        <v>0.13009098763777099</v>
      </c>
      <c r="K1201" s="17">
        <v>0.109613209340819</v>
      </c>
      <c r="L1201" s="17">
        <v>8.2906812560472706E-2</v>
      </c>
      <c r="M1201" s="17"/>
      <c r="N1201" s="17">
        <v>0.13034257611158101</v>
      </c>
      <c r="O1201" s="17">
        <v>0.100153748222908</v>
      </c>
      <c r="P1201" s="17">
        <v>0.13866423008476</v>
      </c>
      <c r="Q1201" s="17">
        <v>0.139725247466225</v>
      </c>
      <c r="R1201" s="17"/>
      <c r="S1201" s="17">
        <v>9.5457957714528599E-2</v>
      </c>
      <c r="T1201" s="17">
        <v>0.140235988107797</v>
      </c>
      <c r="U1201" s="17">
        <v>0.12401962110442</v>
      </c>
      <c r="V1201" s="17">
        <v>0.15807534311180299</v>
      </c>
      <c r="W1201" s="17">
        <v>0.17120042464131699</v>
      </c>
      <c r="X1201" s="17">
        <v>9.4617940279449697E-2</v>
      </c>
      <c r="Y1201" s="17">
        <v>0.14543581825560001</v>
      </c>
      <c r="Z1201" s="17">
        <v>0.137783140766224</v>
      </c>
      <c r="AA1201" s="17">
        <v>0.13854658804853801</v>
      </c>
      <c r="AB1201" s="17">
        <v>9.2466345332762198E-2</v>
      </c>
      <c r="AC1201" s="17">
        <v>0.17663306039983201</v>
      </c>
      <c r="AD1201" s="17">
        <v>3.3192280355456898E-2</v>
      </c>
      <c r="AE1201" s="17"/>
      <c r="AF1201" s="17">
        <v>6.8382984352679005E-2</v>
      </c>
      <c r="AG1201" s="17">
        <v>0.159042326300596</v>
      </c>
      <c r="AH1201" s="17">
        <v>0.13307014938282299</v>
      </c>
      <c r="AI1201" s="17"/>
      <c r="AJ1201" s="17">
        <v>0.12413028581142101</v>
      </c>
      <c r="AK1201" s="17">
        <v>0.123828660319872</v>
      </c>
      <c r="AL1201" s="17">
        <v>0.24191595669285901</v>
      </c>
      <c r="AM1201" s="17">
        <v>0</v>
      </c>
      <c r="AN1201" s="17">
        <v>9.2157640552673406E-2</v>
      </c>
      <c r="AO1201" s="17"/>
      <c r="AP1201" s="17">
        <v>0.12621258256080201</v>
      </c>
      <c r="AQ1201" s="17">
        <v>0.15404588633315899</v>
      </c>
      <c r="AR1201" s="17">
        <v>0.237412517131669</v>
      </c>
      <c r="AS1201" s="17"/>
      <c r="AT1201" s="17">
        <v>0.116704251150026</v>
      </c>
      <c r="AU1201" s="17">
        <v>0.11742501333230999</v>
      </c>
      <c r="AV1201" s="17">
        <v>0.141967851731925</v>
      </c>
      <c r="AW1201" s="17">
        <v>0.117591669490585</v>
      </c>
      <c r="AX1201" s="17">
        <v>9.8847466537960296E-2</v>
      </c>
      <c r="AY1201" s="17"/>
      <c r="AZ1201" s="17">
        <v>0.107966640220963</v>
      </c>
      <c r="BA1201" s="17">
        <v>0.18488115002678199</v>
      </c>
      <c r="BB1201" s="17">
        <v>0.16425814103328301</v>
      </c>
      <c r="BC1201" s="17">
        <v>9.8273414997723102E-2</v>
      </c>
      <c r="BD1201" s="17">
        <v>0.14045391919434599</v>
      </c>
      <c r="BE1201" s="17"/>
      <c r="BF1201" s="17">
        <v>0.13653247442006899</v>
      </c>
      <c r="BG1201" s="17">
        <v>0.12384770600622</v>
      </c>
      <c r="BH1201" s="17">
        <v>0.114497556446986</v>
      </c>
      <c r="BI1201" s="17">
        <v>0.12860160609511201</v>
      </c>
      <c r="BJ1201" s="17"/>
      <c r="BK1201" s="17">
        <v>4.3053250978108797E-2</v>
      </c>
      <c r="BL1201" s="17">
        <v>0.115812674995842</v>
      </c>
      <c r="BM1201" s="17">
        <v>0.13060419456129899</v>
      </c>
      <c r="BN1201" s="17">
        <v>0.13931112288224901</v>
      </c>
      <c r="BO1201" s="17">
        <v>9.4487474843910804E-2</v>
      </c>
      <c r="BP1201" s="17"/>
      <c r="BQ1201" s="17">
        <v>0.12918249644677399</v>
      </c>
      <c r="BR1201" s="17">
        <v>0.12150604325431701</v>
      </c>
      <c r="BS1201" s="17"/>
      <c r="BT1201" s="17">
        <v>0.11134164936818</v>
      </c>
      <c r="BU1201" s="17">
        <v>0.14854257174036301</v>
      </c>
      <c r="BV1201" s="17">
        <v>8.8405747434128101E-2</v>
      </c>
      <c r="BW1201" s="17">
        <v>0.15437915491333001</v>
      </c>
      <c r="BX1201" s="17">
        <v>0.14274588881184699</v>
      </c>
      <c r="BY1201" s="17">
        <v>3.5353707789370602E-2</v>
      </c>
    </row>
    <row r="1202" spans="2:77" x14ac:dyDescent="0.35">
      <c r="B1202" t="s">
        <v>468</v>
      </c>
      <c r="C1202" s="17">
        <v>8.4595519510384798E-2</v>
      </c>
      <c r="D1202" s="17">
        <v>7.5167311591235103E-2</v>
      </c>
      <c r="E1202" s="17">
        <v>9.4056019000062094E-2</v>
      </c>
      <c r="F1202" s="17"/>
      <c r="G1202" s="17">
        <v>8.9399249696338598E-2</v>
      </c>
      <c r="H1202" s="17">
        <v>8.6249360001893705E-2</v>
      </c>
      <c r="I1202" s="17">
        <v>0.11206541580627399</v>
      </c>
      <c r="J1202" s="17">
        <v>7.5690551384337099E-2</v>
      </c>
      <c r="K1202" s="17">
        <v>6.1027905490227297E-2</v>
      </c>
      <c r="L1202" s="17">
        <v>7.6204354574140001E-2</v>
      </c>
      <c r="M1202" s="17"/>
      <c r="N1202" s="17">
        <v>0.123470122862094</v>
      </c>
      <c r="O1202" s="17">
        <v>6.4284070880050503E-2</v>
      </c>
      <c r="P1202" s="17">
        <v>0.10155617736181</v>
      </c>
      <c r="Q1202" s="17">
        <v>5.4282909651859897E-2</v>
      </c>
      <c r="R1202" s="17"/>
      <c r="S1202" s="17">
        <v>0.129071093121951</v>
      </c>
      <c r="T1202" s="17">
        <v>7.6535781788095905E-2</v>
      </c>
      <c r="U1202" s="17">
        <v>7.1371679503982904E-2</v>
      </c>
      <c r="V1202" s="17">
        <v>5.6531456029688898E-2</v>
      </c>
      <c r="W1202" s="17">
        <v>3.6521577259167798E-2</v>
      </c>
      <c r="X1202" s="17">
        <v>9.0008307682310301E-2</v>
      </c>
      <c r="Y1202" s="17">
        <v>6.9752894657836406E-2</v>
      </c>
      <c r="Z1202" s="17">
        <v>6.6552063466045697E-2</v>
      </c>
      <c r="AA1202" s="17">
        <v>0.106318484042565</v>
      </c>
      <c r="AB1202" s="17">
        <v>8.9169981824592001E-2</v>
      </c>
      <c r="AC1202" s="17">
        <v>6.1339382621566803E-2</v>
      </c>
      <c r="AD1202" s="17">
        <v>0.12588215465880401</v>
      </c>
      <c r="AE1202" s="17"/>
      <c r="AF1202" s="17">
        <v>8.2583135380799796E-2</v>
      </c>
      <c r="AG1202" s="17">
        <v>8.2294228164095595E-2</v>
      </c>
      <c r="AH1202" s="17">
        <v>8.8089007499681196E-2</v>
      </c>
      <c r="AI1202" s="17"/>
      <c r="AJ1202" s="17">
        <v>5.2142792156425803E-2</v>
      </c>
      <c r="AK1202" s="17">
        <v>0.11808540663140001</v>
      </c>
      <c r="AL1202" s="17">
        <v>0.120198300091177</v>
      </c>
      <c r="AM1202" s="17">
        <v>0</v>
      </c>
      <c r="AN1202" s="17">
        <v>9.6412096392840804E-2</v>
      </c>
      <c r="AO1202" s="17"/>
      <c r="AP1202" s="17">
        <v>7.0188930559565002E-2</v>
      </c>
      <c r="AQ1202" s="17">
        <v>0.12988325576037901</v>
      </c>
      <c r="AR1202" s="17">
        <v>5.66352080403561E-2</v>
      </c>
      <c r="AS1202" s="17"/>
      <c r="AT1202" s="17">
        <v>9.3822936297435502E-2</v>
      </c>
      <c r="AU1202" s="17">
        <v>7.2768846740983106E-2</v>
      </c>
      <c r="AV1202" s="17">
        <v>8.7289074056517799E-2</v>
      </c>
      <c r="AW1202" s="17">
        <v>0.109705206341908</v>
      </c>
      <c r="AX1202" s="17">
        <v>9.5719069481486702E-2</v>
      </c>
      <c r="AY1202" s="17"/>
      <c r="AZ1202" s="17">
        <v>9.3143660906297401E-2</v>
      </c>
      <c r="BA1202" s="17">
        <v>5.0857242800365403E-2</v>
      </c>
      <c r="BB1202" s="17">
        <v>8.9637773223592093E-2</v>
      </c>
      <c r="BC1202" s="17">
        <v>7.6649008300051197E-2</v>
      </c>
      <c r="BD1202" s="17">
        <v>0.114108028378107</v>
      </c>
      <c r="BE1202" s="17"/>
      <c r="BF1202" s="17">
        <v>6.3829614944166793E-2</v>
      </c>
      <c r="BG1202" s="17">
        <v>8.1701059747642704E-2</v>
      </c>
      <c r="BH1202" s="17">
        <v>0.114104524809109</v>
      </c>
      <c r="BI1202" s="17">
        <v>8.4063444470145104E-2</v>
      </c>
      <c r="BJ1202" s="17"/>
      <c r="BK1202" s="17">
        <v>0.13921822696856201</v>
      </c>
      <c r="BL1202" s="17">
        <v>9.2126819861951301E-2</v>
      </c>
      <c r="BM1202" s="17">
        <v>7.5744001263987601E-2</v>
      </c>
      <c r="BN1202" s="17">
        <v>8.7173724177446094E-2</v>
      </c>
      <c r="BO1202" s="17">
        <v>8.0146717106980597E-2</v>
      </c>
      <c r="BP1202" s="17"/>
      <c r="BQ1202" s="17">
        <v>8.5775508027665398E-2</v>
      </c>
      <c r="BR1202" s="17">
        <v>8.2950441838084102E-2</v>
      </c>
      <c r="BS1202" s="17"/>
      <c r="BT1202" s="17">
        <v>6.1235927470425999E-2</v>
      </c>
      <c r="BU1202" s="17">
        <v>8.9107345068851401E-2</v>
      </c>
      <c r="BV1202" s="17">
        <v>0.101389376992384</v>
      </c>
      <c r="BW1202" s="17">
        <v>0.101443368034354</v>
      </c>
      <c r="BX1202" s="17">
        <v>0.106449860409171</v>
      </c>
      <c r="BY1202" s="17">
        <v>0.115869523907198</v>
      </c>
    </row>
    <row r="1203" spans="2:77" x14ac:dyDescent="0.35">
      <c r="B1203" t="s">
        <v>469</v>
      </c>
      <c r="C1203" s="17">
        <v>4.2817000396028697E-2</v>
      </c>
      <c r="D1203" s="17">
        <v>4.43293459393981E-2</v>
      </c>
      <c r="E1203" s="17">
        <v>4.1721697587018498E-2</v>
      </c>
      <c r="F1203" s="17"/>
      <c r="G1203" s="17">
        <v>3.0495918746997801E-2</v>
      </c>
      <c r="H1203" s="17">
        <v>6.3945276087205905E-2</v>
      </c>
      <c r="I1203" s="17">
        <v>4.9999622203392297E-2</v>
      </c>
      <c r="J1203" s="17">
        <v>3.6396282742322601E-2</v>
      </c>
      <c r="K1203" s="17">
        <v>2.8360826162251201E-2</v>
      </c>
      <c r="L1203" s="17">
        <v>4.2900436457291698E-2</v>
      </c>
      <c r="M1203" s="17"/>
      <c r="N1203" s="17">
        <v>5.6557708921613201E-2</v>
      </c>
      <c r="O1203" s="17">
        <v>4.1732281473242101E-2</v>
      </c>
      <c r="P1203" s="17">
        <v>9.7549765033096598E-3</v>
      </c>
      <c r="Q1203" s="17">
        <v>5.7905573894606502E-2</v>
      </c>
      <c r="R1203" s="17"/>
      <c r="S1203" s="17">
        <v>6.0226159579793201E-2</v>
      </c>
      <c r="T1203" s="17">
        <v>5.3348558543643398E-2</v>
      </c>
      <c r="U1203" s="17">
        <v>2.6134336269987402E-2</v>
      </c>
      <c r="V1203" s="17">
        <v>2.0104688372077E-2</v>
      </c>
      <c r="W1203" s="17">
        <v>3.8029375183902002E-2</v>
      </c>
      <c r="X1203" s="17">
        <v>4.5381849463720099E-2</v>
      </c>
      <c r="Y1203" s="17">
        <v>4.7361045403128299E-2</v>
      </c>
      <c r="Z1203" s="17">
        <v>1.9847406502913102E-2</v>
      </c>
      <c r="AA1203" s="17">
        <v>3.4623640717087699E-2</v>
      </c>
      <c r="AB1203" s="17">
        <v>6.0647206634794101E-2</v>
      </c>
      <c r="AC1203" s="17">
        <v>6.1795146448371099E-2</v>
      </c>
      <c r="AD1203" s="17">
        <v>0</v>
      </c>
      <c r="AE1203" s="17"/>
      <c r="AF1203" s="17">
        <v>4.4581181678544399E-2</v>
      </c>
      <c r="AG1203" s="17">
        <v>4.5709185711188899E-2</v>
      </c>
      <c r="AH1203" s="17">
        <v>4.7028310699037401E-2</v>
      </c>
      <c r="AI1203" s="17"/>
      <c r="AJ1203" s="17">
        <v>2.6481884662601901E-2</v>
      </c>
      <c r="AK1203" s="17">
        <v>7.6576525887468605E-2</v>
      </c>
      <c r="AL1203" s="17">
        <v>3.50184027039111E-2</v>
      </c>
      <c r="AM1203" s="17">
        <v>0.113646198872684</v>
      </c>
      <c r="AN1203" s="17">
        <v>2.9734508131125801E-2</v>
      </c>
      <c r="AO1203" s="17"/>
      <c r="AP1203" s="17">
        <v>2.6435873079397799E-2</v>
      </c>
      <c r="AQ1203" s="17">
        <v>7.6328493894882901E-2</v>
      </c>
      <c r="AR1203" s="17">
        <v>3.2134471141640801E-2</v>
      </c>
      <c r="AS1203" s="17"/>
      <c r="AT1203" s="17">
        <v>3.08215945036979E-2</v>
      </c>
      <c r="AU1203" s="17">
        <v>4.3935342416095799E-2</v>
      </c>
      <c r="AV1203" s="17">
        <v>4.11326796137442E-2</v>
      </c>
      <c r="AW1203" s="17">
        <v>8.9688643783918207E-2</v>
      </c>
      <c r="AX1203" s="17">
        <v>0</v>
      </c>
      <c r="AY1203" s="17"/>
      <c r="AZ1203" s="17">
        <v>5.7713294590896802E-2</v>
      </c>
      <c r="BA1203" s="17">
        <v>4.8131537959066398E-2</v>
      </c>
      <c r="BB1203" s="17">
        <v>2.0406840477898602E-2</v>
      </c>
      <c r="BC1203" s="17">
        <v>3.5423687691614997E-2</v>
      </c>
      <c r="BD1203" s="17">
        <v>0</v>
      </c>
      <c r="BE1203" s="17"/>
      <c r="BF1203" s="17">
        <v>5.8993627020330799E-2</v>
      </c>
      <c r="BG1203" s="17">
        <v>3.3566765626685098E-2</v>
      </c>
      <c r="BH1203" s="17">
        <v>3.9238144685651399E-2</v>
      </c>
      <c r="BI1203" s="17">
        <v>6.3484233857862296E-2</v>
      </c>
      <c r="BJ1203" s="17"/>
      <c r="BK1203" s="17">
        <v>0</v>
      </c>
      <c r="BL1203" s="17">
        <v>7.0416095243958005E-2</v>
      </c>
      <c r="BM1203" s="17">
        <v>2.7773262944460801E-2</v>
      </c>
      <c r="BN1203" s="17">
        <v>3.9540445617763001E-2</v>
      </c>
      <c r="BO1203" s="17">
        <v>7.4741412008051997E-2</v>
      </c>
      <c r="BP1203" s="17"/>
      <c r="BQ1203" s="17">
        <v>4.8063012098847301E-2</v>
      </c>
      <c r="BR1203" s="17">
        <v>3.5503287936500101E-2</v>
      </c>
      <c r="BS1203" s="17"/>
      <c r="BT1203" s="17">
        <v>4.5651698532650602E-2</v>
      </c>
      <c r="BU1203" s="17">
        <v>5.25664826730309E-2</v>
      </c>
      <c r="BV1203" s="17">
        <v>1.1245928594180801E-2</v>
      </c>
      <c r="BW1203" s="17">
        <v>2.9819605293210202E-2</v>
      </c>
      <c r="BX1203" s="17">
        <v>4.1487025472022203E-2</v>
      </c>
      <c r="BY1203" s="17">
        <v>5.8235279734216397E-2</v>
      </c>
    </row>
    <row r="1204" spans="2:77" x14ac:dyDescent="0.35">
      <c r="B1204" t="s">
        <v>470</v>
      </c>
      <c r="C1204" s="17">
        <v>6.58679174746023E-2</v>
      </c>
      <c r="D1204" s="17">
        <v>7.0839388022547703E-2</v>
      </c>
      <c r="E1204" s="17">
        <v>6.1706654196941303E-2</v>
      </c>
      <c r="F1204" s="17"/>
      <c r="G1204" s="17">
        <v>7.8025888957457101E-2</v>
      </c>
      <c r="H1204" s="17">
        <v>9.2349297485496099E-2</v>
      </c>
      <c r="I1204" s="17">
        <v>7.6284506522759005E-2</v>
      </c>
      <c r="J1204" s="17">
        <v>3.55222404297071E-2</v>
      </c>
      <c r="K1204" s="17">
        <v>5.9009482920132098E-2</v>
      </c>
      <c r="L1204" s="17">
        <v>5.5106005420922498E-2</v>
      </c>
      <c r="M1204" s="17"/>
      <c r="N1204" s="17">
        <v>4.1035679108366301E-2</v>
      </c>
      <c r="O1204" s="17">
        <v>8.4389864784985294E-2</v>
      </c>
      <c r="P1204" s="17">
        <v>5.0732899822371801E-2</v>
      </c>
      <c r="Q1204" s="17">
        <v>8.3717533722999907E-2</v>
      </c>
      <c r="R1204" s="17"/>
      <c r="S1204" s="17">
        <v>5.1067746214342402E-2</v>
      </c>
      <c r="T1204" s="17">
        <v>3.3866661505216201E-2</v>
      </c>
      <c r="U1204" s="17">
        <v>0.12878762233340399</v>
      </c>
      <c r="V1204" s="17">
        <v>8.5891677496594293E-2</v>
      </c>
      <c r="W1204" s="17">
        <v>2.2228286058230001E-2</v>
      </c>
      <c r="X1204" s="17">
        <v>5.2225018349218201E-2</v>
      </c>
      <c r="Y1204" s="17">
        <v>7.7506897913403594E-2</v>
      </c>
      <c r="Z1204" s="17">
        <v>7.10492345314684E-2</v>
      </c>
      <c r="AA1204" s="17">
        <v>7.9103976643342705E-2</v>
      </c>
      <c r="AB1204" s="17">
        <v>9.6624703101576198E-2</v>
      </c>
      <c r="AC1204" s="17">
        <v>5.37178860334269E-2</v>
      </c>
      <c r="AD1204" s="17">
        <v>3.2590132486184697E-2</v>
      </c>
      <c r="AE1204" s="17"/>
      <c r="AF1204" s="17">
        <v>4.83194402986349E-2</v>
      </c>
      <c r="AG1204" s="17">
        <v>8.3710220858576601E-2</v>
      </c>
      <c r="AH1204" s="17">
        <v>6.2969514825635994E-2</v>
      </c>
      <c r="AI1204" s="17"/>
      <c r="AJ1204" s="17">
        <v>3.6175185555867899E-2</v>
      </c>
      <c r="AK1204" s="17">
        <v>0.120471627967081</v>
      </c>
      <c r="AL1204" s="17">
        <v>4.64061461052191E-2</v>
      </c>
      <c r="AM1204" s="17">
        <v>0</v>
      </c>
      <c r="AN1204" s="17">
        <v>4.4710953082456102E-2</v>
      </c>
      <c r="AO1204" s="17"/>
      <c r="AP1204" s="17">
        <v>3.64489297909018E-2</v>
      </c>
      <c r="AQ1204" s="17">
        <v>0.126393693929929</v>
      </c>
      <c r="AR1204" s="17">
        <v>0</v>
      </c>
      <c r="AS1204" s="17"/>
      <c r="AT1204" s="17">
        <v>6.2414299192110799E-2</v>
      </c>
      <c r="AU1204" s="17">
        <v>4.9594196264769699E-2</v>
      </c>
      <c r="AV1204" s="17">
        <v>4.79902708038751E-2</v>
      </c>
      <c r="AW1204" s="17">
        <v>0.10591552572747</v>
      </c>
      <c r="AX1204" s="17">
        <v>4.5751029220961498E-2</v>
      </c>
      <c r="AY1204" s="17"/>
      <c r="AZ1204" s="17">
        <v>8.1081477881648698E-2</v>
      </c>
      <c r="BA1204" s="17">
        <v>2.1627688435572098E-2</v>
      </c>
      <c r="BB1204" s="17">
        <v>4.1363210577526399E-2</v>
      </c>
      <c r="BC1204" s="17">
        <v>4.9483093245614701E-2</v>
      </c>
      <c r="BD1204" s="17">
        <v>0.10007215462537999</v>
      </c>
      <c r="BE1204" s="17"/>
      <c r="BF1204" s="17">
        <v>7.9832601381185406E-2</v>
      </c>
      <c r="BG1204" s="17">
        <v>5.83527357011858E-2</v>
      </c>
      <c r="BH1204" s="17">
        <v>6.7062812617814105E-2</v>
      </c>
      <c r="BI1204" s="17">
        <v>7.3431809818618105E-2</v>
      </c>
      <c r="BJ1204" s="17"/>
      <c r="BK1204" s="17">
        <v>3.6864162541616098E-2</v>
      </c>
      <c r="BL1204" s="17">
        <v>8.4745623963217498E-2</v>
      </c>
      <c r="BM1204" s="17">
        <v>3.8689499345821603E-2</v>
      </c>
      <c r="BN1204" s="17">
        <v>6.6559659549831604E-2</v>
      </c>
      <c r="BO1204" s="17">
        <v>0.154529776281978</v>
      </c>
      <c r="BP1204" s="17"/>
      <c r="BQ1204" s="17">
        <v>7.6334702608014907E-2</v>
      </c>
      <c r="BR1204" s="17">
        <v>5.1275678421777E-2</v>
      </c>
      <c r="BS1204" s="17"/>
      <c r="BT1204" s="17">
        <v>5.7556902021464802E-2</v>
      </c>
      <c r="BU1204" s="17">
        <v>5.9953396636614503E-2</v>
      </c>
      <c r="BV1204" s="17">
        <v>0.124163197301699</v>
      </c>
      <c r="BW1204" s="17">
        <v>4.7910436593586903E-2</v>
      </c>
      <c r="BX1204" s="17">
        <v>8.1968139945948107E-2</v>
      </c>
      <c r="BY1204" s="17">
        <v>5.3080254826654599E-2</v>
      </c>
    </row>
    <row r="1205" spans="2:77" x14ac:dyDescent="0.3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c r="BP1205" s="17"/>
      <c r="BQ1205" s="17"/>
      <c r="BR1205" s="17"/>
      <c r="BS1205" s="17"/>
      <c r="BT1205" s="17"/>
      <c r="BU1205" s="17"/>
      <c r="BV1205" s="17"/>
      <c r="BW1205" s="17"/>
      <c r="BX1205" s="17"/>
      <c r="BY1205" s="17"/>
    </row>
    <row r="1206" spans="2:77" x14ac:dyDescent="0.35">
      <c r="B1206" s="6" t="s">
        <v>488</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c r="BP1206" s="17"/>
      <c r="BQ1206" s="17"/>
      <c r="BR1206" s="17"/>
      <c r="BS1206" s="17"/>
      <c r="BT1206" s="17"/>
      <c r="BU1206" s="17"/>
      <c r="BV1206" s="17"/>
      <c r="BW1206" s="17"/>
      <c r="BX1206" s="17"/>
      <c r="BY1206" s="17"/>
    </row>
    <row r="1207" spans="2:77" x14ac:dyDescent="0.35">
      <c r="B1207" s="24" t="s">
        <v>472</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c r="BM1207" s="17"/>
      <c r="BN1207" s="17"/>
      <c r="BO1207" s="17"/>
      <c r="BP1207" s="17"/>
      <c r="BQ1207" s="17"/>
      <c r="BR1207" s="17"/>
      <c r="BS1207" s="17"/>
      <c r="BT1207" s="17"/>
      <c r="BU1207" s="17"/>
      <c r="BV1207" s="17"/>
      <c r="BW1207" s="17"/>
      <c r="BX1207" s="17"/>
      <c r="BY1207" s="17"/>
    </row>
    <row r="1208" spans="2:77" x14ac:dyDescent="0.35">
      <c r="B1208" t="s">
        <v>466</v>
      </c>
      <c r="C1208" s="17">
        <v>0.12536245050931999</v>
      </c>
      <c r="D1208" s="17">
        <v>0.15548243643429899</v>
      </c>
      <c r="E1208" s="17">
        <v>9.4626549182106307E-2</v>
      </c>
      <c r="F1208" s="17"/>
      <c r="G1208" s="17">
        <v>0.116047409952328</v>
      </c>
      <c r="H1208" s="17">
        <v>7.2574897014368395E-2</v>
      </c>
      <c r="I1208" s="17">
        <v>0.109815632560474</v>
      </c>
      <c r="J1208" s="17">
        <v>0.15238270382764799</v>
      </c>
      <c r="K1208" s="17">
        <v>0.14712461117711301</v>
      </c>
      <c r="L1208" s="17">
        <v>0.153811759686519</v>
      </c>
      <c r="M1208" s="17"/>
      <c r="N1208" s="17">
        <v>9.4053972102170105E-2</v>
      </c>
      <c r="O1208" s="17">
        <v>0.125825772437207</v>
      </c>
      <c r="P1208" s="17">
        <v>0.173004526090207</v>
      </c>
      <c r="Q1208" s="17">
        <v>0.114159731960167</v>
      </c>
      <c r="R1208" s="17"/>
      <c r="S1208" s="17">
        <v>6.8055465814307395E-2</v>
      </c>
      <c r="T1208" s="17">
        <v>0.14342102636606399</v>
      </c>
      <c r="U1208" s="17">
        <v>0.13558649516061499</v>
      </c>
      <c r="V1208" s="17">
        <v>0.12973833657934</v>
      </c>
      <c r="W1208" s="17">
        <v>0.14174976823591301</v>
      </c>
      <c r="X1208" s="17">
        <v>0.14378327274366001</v>
      </c>
      <c r="Y1208" s="17">
        <v>0.117127697638436</v>
      </c>
      <c r="Z1208" s="17">
        <v>0.108194603649811</v>
      </c>
      <c r="AA1208" s="17">
        <v>0.12701570326498501</v>
      </c>
      <c r="AB1208" s="17">
        <v>0.10356239348970001</v>
      </c>
      <c r="AC1208" s="17">
        <v>9.1899835611703104E-2</v>
      </c>
      <c r="AD1208" s="17">
        <v>0.33138802413046298</v>
      </c>
      <c r="AE1208" s="17"/>
      <c r="AF1208" s="17">
        <v>0.19061627742883699</v>
      </c>
      <c r="AG1208" s="17">
        <v>8.6970529094688401E-2</v>
      </c>
      <c r="AH1208" s="17">
        <v>0.109840060770431</v>
      </c>
      <c r="AI1208" s="17"/>
      <c r="AJ1208" s="17">
        <v>0.17641711060114201</v>
      </c>
      <c r="AK1208" s="17">
        <v>4.9983238623093097E-2</v>
      </c>
      <c r="AL1208" s="17">
        <v>6.5439748182690494E-2</v>
      </c>
      <c r="AM1208" s="17">
        <v>0.229388611441319</v>
      </c>
      <c r="AN1208" s="17">
        <v>0.11318410478126099</v>
      </c>
      <c r="AO1208" s="17"/>
      <c r="AP1208" s="17">
        <v>0.14568653084383901</v>
      </c>
      <c r="AQ1208" s="17">
        <v>4.7391757644384802E-2</v>
      </c>
      <c r="AR1208" s="17">
        <v>0.11056668262864899</v>
      </c>
      <c r="AS1208" s="17"/>
      <c r="AT1208" s="17">
        <v>0.12566547087729699</v>
      </c>
      <c r="AU1208" s="17">
        <v>0.12611262877439799</v>
      </c>
      <c r="AV1208" s="17">
        <v>0.10740012921386601</v>
      </c>
      <c r="AW1208" s="17">
        <v>8.3925198170396495E-2</v>
      </c>
      <c r="AX1208" s="17">
        <v>0.104551998471614</v>
      </c>
      <c r="AY1208" s="17"/>
      <c r="AZ1208" s="17">
        <v>0.119375457005478</v>
      </c>
      <c r="BA1208" s="17">
        <v>0.120388230555339</v>
      </c>
      <c r="BB1208" s="17">
        <v>0.13906549498569201</v>
      </c>
      <c r="BC1208" s="17">
        <v>0.14222967325174499</v>
      </c>
      <c r="BD1208" s="17">
        <v>0.12564953961911199</v>
      </c>
      <c r="BE1208" s="17"/>
      <c r="BF1208" s="17">
        <v>0.14620576326818199</v>
      </c>
      <c r="BG1208" s="17">
        <v>0.11320542931951801</v>
      </c>
      <c r="BH1208" s="17">
        <v>0.12118437313642</v>
      </c>
      <c r="BI1208" s="17">
        <v>0.117754294600478</v>
      </c>
      <c r="BJ1208" s="17"/>
      <c r="BK1208" s="17">
        <v>0.29774262644630101</v>
      </c>
      <c r="BL1208" s="17">
        <v>0.15201044192740101</v>
      </c>
      <c r="BM1208" s="17">
        <v>0.122428065497151</v>
      </c>
      <c r="BN1208" s="17">
        <v>0.102390339540815</v>
      </c>
      <c r="BO1208" s="17">
        <v>0.124597848040591</v>
      </c>
      <c r="BP1208" s="17"/>
      <c r="BQ1208" s="17">
        <v>0.109647562400329</v>
      </c>
      <c r="BR1208" s="17">
        <v>0.14727131756370901</v>
      </c>
      <c r="BS1208" s="17"/>
      <c r="BT1208" s="17">
        <v>0.12593831607367001</v>
      </c>
      <c r="BU1208" s="17">
        <v>0.13012981587678399</v>
      </c>
      <c r="BV1208" s="17">
        <v>9.3295249835949098E-2</v>
      </c>
      <c r="BW1208" s="17">
        <v>0.13258201315735099</v>
      </c>
      <c r="BX1208" s="17">
        <v>0.108529646390913</v>
      </c>
      <c r="BY1208" s="17">
        <v>0.206531027002572</v>
      </c>
    </row>
    <row r="1209" spans="2:77" x14ac:dyDescent="0.35">
      <c r="B1209" t="s">
        <v>333</v>
      </c>
      <c r="C1209" s="17">
        <v>3.7855695209166103E-2</v>
      </c>
      <c r="D1209" s="17">
        <v>3.02340371189956E-2</v>
      </c>
      <c r="E1209" s="17">
        <v>4.2969434858911602E-2</v>
      </c>
      <c r="F1209" s="17"/>
      <c r="G1209" s="17">
        <v>4.3894782564104E-2</v>
      </c>
      <c r="H1209" s="17">
        <v>3.7141435885336402E-2</v>
      </c>
      <c r="I1209" s="17">
        <v>3.3251369924599497E-2</v>
      </c>
      <c r="J1209" s="17">
        <v>3.71769347779876E-2</v>
      </c>
      <c r="K1209" s="17">
        <v>5.9130209537468399E-3</v>
      </c>
      <c r="L1209" s="17">
        <v>6.2157515364910501E-2</v>
      </c>
      <c r="M1209" s="17"/>
      <c r="N1209" s="17">
        <v>3.7949793957975202E-2</v>
      </c>
      <c r="O1209" s="17">
        <v>4.0121692924038603E-2</v>
      </c>
      <c r="P1209" s="17">
        <v>4.9023845645673199E-2</v>
      </c>
      <c r="Q1209" s="17">
        <v>2.6395805628137699E-2</v>
      </c>
      <c r="R1209" s="17"/>
      <c r="S1209" s="17">
        <v>3.83381774715311E-2</v>
      </c>
      <c r="T1209" s="17">
        <v>5.4718774706998902E-2</v>
      </c>
      <c r="U1209" s="17">
        <v>2.4271731196835102E-2</v>
      </c>
      <c r="V1209" s="17">
        <v>4.8444864770097198E-2</v>
      </c>
      <c r="W1209" s="17">
        <v>6.2729916176972295E-2</v>
      </c>
      <c r="X1209" s="17">
        <v>2.0491025605488499E-2</v>
      </c>
      <c r="Y1209" s="17">
        <v>1.01388087816482E-2</v>
      </c>
      <c r="Z1209" s="17">
        <v>8.3016131953496899E-2</v>
      </c>
      <c r="AA1209" s="17">
        <v>1.5755945112322998E-2</v>
      </c>
      <c r="AB1209" s="17">
        <v>5.7513713280010599E-2</v>
      </c>
      <c r="AC1209" s="17">
        <v>3.7859880873429098E-2</v>
      </c>
      <c r="AD1209" s="17">
        <v>0</v>
      </c>
      <c r="AE1209" s="17"/>
      <c r="AF1209" s="17">
        <v>4.6809141715432399E-2</v>
      </c>
      <c r="AG1209" s="17">
        <v>2.7620559456921399E-2</v>
      </c>
      <c r="AH1209" s="17">
        <v>3.8335885738990098E-2</v>
      </c>
      <c r="AI1209" s="17"/>
      <c r="AJ1209" s="17">
        <v>5.0640458713867298E-2</v>
      </c>
      <c r="AK1209" s="17">
        <v>1.14239998066696E-2</v>
      </c>
      <c r="AL1209" s="17">
        <v>6.5073115934627696E-2</v>
      </c>
      <c r="AM1209" s="17">
        <v>0</v>
      </c>
      <c r="AN1209" s="17">
        <v>2.86340203169138E-2</v>
      </c>
      <c r="AO1209" s="17"/>
      <c r="AP1209" s="17">
        <v>4.3441987437508399E-2</v>
      </c>
      <c r="AQ1209" s="17">
        <v>1.4083477863272501E-2</v>
      </c>
      <c r="AR1209" s="17">
        <v>8.0045345213136901E-2</v>
      </c>
      <c r="AS1209" s="17"/>
      <c r="AT1209" s="17">
        <v>3.6310290102047997E-2</v>
      </c>
      <c r="AU1209" s="17">
        <v>3.0675376946863901E-2</v>
      </c>
      <c r="AV1209" s="17">
        <v>4.0807782898438401E-2</v>
      </c>
      <c r="AW1209" s="17">
        <v>5.1762226798335698E-2</v>
      </c>
      <c r="AX1209" s="17">
        <v>4.3189749329319703E-2</v>
      </c>
      <c r="AY1209" s="17"/>
      <c r="AZ1209" s="17">
        <v>3.00561994556683E-2</v>
      </c>
      <c r="BA1209" s="17">
        <v>5.9292652970204598E-2</v>
      </c>
      <c r="BB1209" s="17">
        <v>4.3943379399237599E-2</v>
      </c>
      <c r="BC1209" s="17">
        <v>4.82623509041539E-2</v>
      </c>
      <c r="BD1209" s="17">
        <v>1.78691353664788E-2</v>
      </c>
      <c r="BE1209" s="17"/>
      <c r="BF1209" s="17">
        <v>4.1409615150691297E-2</v>
      </c>
      <c r="BG1209" s="17">
        <v>2.7610151833444001E-2</v>
      </c>
      <c r="BH1209" s="17">
        <v>5.2210631157998198E-2</v>
      </c>
      <c r="BI1209" s="17">
        <v>2.8271081945324801E-2</v>
      </c>
      <c r="BJ1209" s="17"/>
      <c r="BK1209" s="17">
        <v>4.4036388984003999E-2</v>
      </c>
      <c r="BL1209" s="17">
        <v>3.7000076057544802E-2</v>
      </c>
      <c r="BM1209" s="17">
        <v>4.4540720882689101E-2</v>
      </c>
      <c r="BN1209" s="17">
        <v>3.2924577426906902E-2</v>
      </c>
      <c r="BO1209" s="17">
        <v>2.8370938648306102E-2</v>
      </c>
      <c r="BP1209" s="17"/>
      <c r="BQ1209" s="17">
        <v>4.0601479272767298E-2</v>
      </c>
      <c r="BR1209" s="17">
        <v>3.4027668080224498E-2</v>
      </c>
      <c r="BS1209" s="17"/>
      <c r="BT1209" s="17">
        <v>2.9365375296165199E-2</v>
      </c>
      <c r="BU1209" s="17">
        <v>3.6235114003439199E-2</v>
      </c>
      <c r="BV1209" s="17">
        <v>5.7149777083428797E-2</v>
      </c>
      <c r="BW1209" s="17">
        <v>6.3889008092915395E-2</v>
      </c>
      <c r="BX1209" s="17">
        <v>4.2941627956560202E-2</v>
      </c>
      <c r="BY1209" s="17">
        <v>0</v>
      </c>
    </row>
    <row r="1210" spans="2:77" x14ac:dyDescent="0.35">
      <c r="B1210" t="s">
        <v>98</v>
      </c>
      <c r="C1210" s="17">
        <v>6.3566095619873503E-2</v>
      </c>
      <c r="D1210" s="17">
        <v>6.2041802275831802E-2</v>
      </c>
      <c r="E1210" s="17">
        <v>6.5469179406361502E-2</v>
      </c>
      <c r="F1210" s="17"/>
      <c r="G1210" s="17">
        <v>6.2444044100697101E-2</v>
      </c>
      <c r="H1210" s="17">
        <v>4.8804099239475901E-2</v>
      </c>
      <c r="I1210" s="17">
        <v>6.1841079712811102E-2</v>
      </c>
      <c r="J1210" s="17">
        <v>3.9243568986369597E-2</v>
      </c>
      <c r="K1210" s="17">
        <v>7.0493114462428896E-2</v>
      </c>
      <c r="L1210" s="17">
        <v>9.5195272181084006E-2</v>
      </c>
      <c r="M1210" s="17"/>
      <c r="N1210" s="17">
        <v>9.1016655864445295E-2</v>
      </c>
      <c r="O1210" s="17">
        <v>6.0780461125056501E-2</v>
      </c>
      <c r="P1210" s="17">
        <v>4.6440905019189897E-2</v>
      </c>
      <c r="Q1210" s="17">
        <v>5.3834266939798599E-2</v>
      </c>
      <c r="R1210" s="17"/>
      <c r="S1210" s="17">
        <v>5.02769002188454E-2</v>
      </c>
      <c r="T1210" s="17">
        <v>4.3976809940763001E-2</v>
      </c>
      <c r="U1210" s="17">
        <v>5.9222126961660099E-2</v>
      </c>
      <c r="V1210" s="17">
        <v>3.1686093885879202E-2</v>
      </c>
      <c r="W1210" s="17">
        <v>9.2589889231121297E-2</v>
      </c>
      <c r="X1210" s="17">
        <v>0.11000349577297</v>
      </c>
      <c r="Y1210" s="17">
        <v>6.1766021570034899E-2</v>
      </c>
      <c r="Z1210" s="17">
        <v>3.6615263936219201E-2</v>
      </c>
      <c r="AA1210" s="17">
        <v>9.0700005424161595E-2</v>
      </c>
      <c r="AB1210" s="17">
        <v>6.05028036023827E-2</v>
      </c>
      <c r="AC1210" s="17">
        <v>5.2813621700782701E-2</v>
      </c>
      <c r="AD1210" s="17">
        <v>6.3718825476996699E-2</v>
      </c>
      <c r="AE1210" s="17"/>
      <c r="AF1210" s="17">
        <v>7.3650454845089405E-2</v>
      </c>
      <c r="AG1210" s="17">
        <v>5.7913543389453502E-2</v>
      </c>
      <c r="AH1210" s="17">
        <v>5.0032935355756897E-2</v>
      </c>
      <c r="AI1210" s="17"/>
      <c r="AJ1210" s="17">
        <v>6.9334120346869907E-2</v>
      </c>
      <c r="AK1210" s="17">
        <v>5.85888477180991E-2</v>
      </c>
      <c r="AL1210" s="17">
        <v>6.9224485891657694E-2</v>
      </c>
      <c r="AM1210" s="17">
        <v>0.137957178598068</v>
      </c>
      <c r="AN1210" s="17">
        <v>4.9787544897787597E-2</v>
      </c>
      <c r="AO1210" s="17"/>
      <c r="AP1210" s="17">
        <v>6.8663374189736004E-2</v>
      </c>
      <c r="AQ1210" s="17">
        <v>3.8363396989615398E-2</v>
      </c>
      <c r="AR1210" s="17">
        <v>0.10561770016138899</v>
      </c>
      <c r="AS1210" s="17"/>
      <c r="AT1210" s="17">
        <v>7.1924134938715995E-2</v>
      </c>
      <c r="AU1210" s="17">
        <v>6.7275039054192604E-2</v>
      </c>
      <c r="AV1210" s="17">
        <v>6.2142997750162798E-2</v>
      </c>
      <c r="AW1210" s="17">
        <v>3.4711930454926203E-2</v>
      </c>
      <c r="AX1210" s="17">
        <v>0.17389685977952901</v>
      </c>
      <c r="AY1210" s="17"/>
      <c r="AZ1210" s="17">
        <v>5.7383054753815901E-2</v>
      </c>
      <c r="BA1210" s="17">
        <v>4.4436695287371902E-2</v>
      </c>
      <c r="BB1210" s="17">
        <v>5.4429367507662099E-2</v>
      </c>
      <c r="BC1210" s="17">
        <v>9.0116979318044604E-2</v>
      </c>
      <c r="BD1210" s="17">
        <v>7.6641448840155196E-2</v>
      </c>
      <c r="BE1210" s="17"/>
      <c r="BF1210" s="17">
        <v>4.8306382007915101E-2</v>
      </c>
      <c r="BG1210" s="17">
        <v>6.1566646711749599E-2</v>
      </c>
      <c r="BH1210" s="17">
        <v>7.6613171797324797E-2</v>
      </c>
      <c r="BI1210" s="17">
        <v>6.9370090157896303E-2</v>
      </c>
      <c r="BJ1210" s="17"/>
      <c r="BK1210" s="17">
        <v>6.7443459898977903E-2</v>
      </c>
      <c r="BL1210" s="17">
        <v>5.9950314068622099E-2</v>
      </c>
      <c r="BM1210" s="17">
        <v>5.8533130350291097E-2</v>
      </c>
      <c r="BN1210" s="17">
        <v>6.57446123193694E-2</v>
      </c>
      <c r="BO1210" s="17">
        <v>8.5283805912821101E-2</v>
      </c>
      <c r="BP1210" s="17"/>
      <c r="BQ1210" s="17">
        <v>7.97674570513867E-2</v>
      </c>
      <c r="BR1210" s="17">
        <v>4.0979013151239599E-2</v>
      </c>
      <c r="BS1210" s="17"/>
      <c r="BT1210" s="17">
        <v>6.5386148552129097E-2</v>
      </c>
      <c r="BU1210" s="17">
        <v>6.8237605185070105E-2</v>
      </c>
      <c r="BV1210" s="17">
        <v>7.7382131263555406E-2</v>
      </c>
      <c r="BW1210" s="17">
        <v>4.69486614240191E-2</v>
      </c>
      <c r="BX1210" s="17">
        <v>5.8412217296792801E-2</v>
      </c>
      <c r="BY1210" s="17">
        <v>6.0056850686407599E-2</v>
      </c>
    </row>
    <row r="1211" spans="2:77" x14ac:dyDescent="0.35">
      <c r="B1211" t="s">
        <v>99</v>
      </c>
      <c r="C1211" s="17">
        <v>6.3383902610839302E-2</v>
      </c>
      <c r="D1211" s="17">
        <v>6.8794972182367103E-2</v>
      </c>
      <c r="E1211" s="17">
        <v>5.8792469616896999E-2</v>
      </c>
      <c r="F1211" s="17"/>
      <c r="G1211" s="17">
        <v>8.2635421171778495E-2</v>
      </c>
      <c r="H1211" s="17">
        <v>7.4190473783022903E-2</v>
      </c>
      <c r="I1211" s="17">
        <v>3.9428134561982797E-2</v>
      </c>
      <c r="J1211" s="17">
        <v>6.1305147245135201E-2</v>
      </c>
      <c r="K1211" s="17">
        <v>7.6754356461911893E-2</v>
      </c>
      <c r="L1211" s="17">
        <v>5.63107316222594E-2</v>
      </c>
      <c r="M1211" s="17"/>
      <c r="N1211" s="17">
        <v>6.2299845496427801E-2</v>
      </c>
      <c r="O1211" s="17">
        <v>5.2217711420277299E-2</v>
      </c>
      <c r="P1211" s="17">
        <v>8.8886109891741005E-2</v>
      </c>
      <c r="Q1211" s="17">
        <v>5.5832933968407703E-2</v>
      </c>
      <c r="R1211" s="17"/>
      <c r="S1211" s="17">
        <v>3.9453920056415202E-2</v>
      </c>
      <c r="T1211" s="17">
        <v>8.3549920598762206E-2</v>
      </c>
      <c r="U1211" s="17">
        <v>0.10333862214838201</v>
      </c>
      <c r="V1211" s="17">
        <v>6.2748707360667094E-2</v>
      </c>
      <c r="W1211" s="17">
        <v>5.3982462211560403E-2</v>
      </c>
      <c r="X1211" s="17">
        <v>3.5655902316814203E-2</v>
      </c>
      <c r="Y1211" s="17">
        <v>0.114573654698225</v>
      </c>
      <c r="Z1211" s="17">
        <v>8.5118209620511198E-2</v>
      </c>
      <c r="AA1211" s="17">
        <v>4.2293367610385303E-2</v>
      </c>
      <c r="AB1211" s="17">
        <v>5.3312751510013599E-2</v>
      </c>
      <c r="AC1211" s="17">
        <v>2.5592221698671501E-2</v>
      </c>
      <c r="AD1211" s="17">
        <v>7.6621762093340207E-2</v>
      </c>
      <c r="AE1211" s="17"/>
      <c r="AF1211" s="17">
        <v>6.9415132645853195E-2</v>
      </c>
      <c r="AG1211" s="17">
        <v>6.3366563978141596E-2</v>
      </c>
      <c r="AH1211" s="17">
        <v>4.5949364872514602E-2</v>
      </c>
      <c r="AI1211" s="17"/>
      <c r="AJ1211" s="17">
        <v>8.5844223372198394E-2</v>
      </c>
      <c r="AK1211" s="17">
        <v>3.6060755010507699E-2</v>
      </c>
      <c r="AL1211" s="17">
        <v>3.8479913654583101E-2</v>
      </c>
      <c r="AM1211" s="17">
        <v>0.123043590763807</v>
      </c>
      <c r="AN1211" s="17">
        <v>5.50198894195226E-2</v>
      </c>
      <c r="AO1211" s="17"/>
      <c r="AP1211" s="17">
        <v>8.21183004976105E-2</v>
      </c>
      <c r="AQ1211" s="17">
        <v>5.1559264037903202E-2</v>
      </c>
      <c r="AR1211" s="17">
        <v>3.5234215842719498E-2</v>
      </c>
      <c r="AS1211" s="17"/>
      <c r="AT1211" s="17">
        <v>5.4271526777113603E-2</v>
      </c>
      <c r="AU1211" s="17">
        <v>6.1634973139097403E-2</v>
      </c>
      <c r="AV1211" s="17">
        <v>4.22529271774909E-2</v>
      </c>
      <c r="AW1211" s="17">
        <v>8.91081458596438E-2</v>
      </c>
      <c r="AX1211" s="17">
        <v>5.4995710291637002E-2</v>
      </c>
      <c r="AY1211" s="17"/>
      <c r="AZ1211" s="17">
        <v>7.0323300147122306E-2</v>
      </c>
      <c r="BA1211" s="17">
        <v>6.1880145055659801E-2</v>
      </c>
      <c r="BB1211" s="17">
        <v>1.90909043610216E-2</v>
      </c>
      <c r="BC1211" s="17">
        <v>6.2665139561301195E-2</v>
      </c>
      <c r="BD1211" s="17">
        <v>5.7605182629065103E-2</v>
      </c>
      <c r="BE1211" s="17"/>
      <c r="BF1211" s="17">
        <v>5.3643387348944402E-2</v>
      </c>
      <c r="BG1211" s="17">
        <v>6.2608039817636393E-2</v>
      </c>
      <c r="BH1211" s="17">
        <v>8.3523662922536906E-2</v>
      </c>
      <c r="BI1211" s="17">
        <v>5.3459508860273598E-2</v>
      </c>
      <c r="BJ1211" s="17"/>
      <c r="BK1211" s="17">
        <v>3.9817540301481401E-2</v>
      </c>
      <c r="BL1211" s="17">
        <v>3.0711255041047599E-2</v>
      </c>
      <c r="BM1211" s="17">
        <v>7.3916882466477804E-2</v>
      </c>
      <c r="BN1211" s="17">
        <v>7.1401895900227302E-2</v>
      </c>
      <c r="BO1211" s="17">
        <v>6.4180663012773906E-2</v>
      </c>
      <c r="BP1211" s="17"/>
      <c r="BQ1211" s="17">
        <v>6.5884043899373093E-2</v>
      </c>
      <c r="BR1211" s="17">
        <v>5.9898337665815198E-2</v>
      </c>
      <c r="BS1211" s="17"/>
      <c r="BT1211" s="17">
        <v>8.0971592479961899E-2</v>
      </c>
      <c r="BU1211" s="17">
        <v>4.16858138725619E-2</v>
      </c>
      <c r="BV1211" s="17">
        <v>5.53779226101817E-2</v>
      </c>
      <c r="BW1211" s="17">
        <v>6.1408445859390301E-2</v>
      </c>
      <c r="BX1211" s="17">
        <v>6.8095169738295103E-2</v>
      </c>
      <c r="BY1211" s="17">
        <v>3.3892760547000203E-2</v>
      </c>
    </row>
    <row r="1212" spans="2:77" x14ac:dyDescent="0.35">
      <c r="B1212" t="s">
        <v>341</v>
      </c>
      <c r="C1212" s="17">
        <v>7.4711741616921803E-2</v>
      </c>
      <c r="D1212" s="17">
        <v>5.9901491019924501E-2</v>
      </c>
      <c r="E1212" s="17">
        <v>8.9137106122365001E-2</v>
      </c>
      <c r="F1212" s="17"/>
      <c r="G1212" s="17">
        <v>0.111241075546024</v>
      </c>
      <c r="H1212" s="17">
        <v>5.5710754298627499E-2</v>
      </c>
      <c r="I1212" s="17">
        <v>6.5921603718778393E-2</v>
      </c>
      <c r="J1212" s="17">
        <v>5.0545825644078099E-2</v>
      </c>
      <c r="K1212" s="17">
        <v>8.8392353567610896E-2</v>
      </c>
      <c r="L1212" s="17">
        <v>8.3581871761663304E-2</v>
      </c>
      <c r="M1212" s="17"/>
      <c r="N1212" s="17">
        <v>9.1974487930585005E-2</v>
      </c>
      <c r="O1212" s="17">
        <v>6.6459785016066905E-2</v>
      </c>
      <c r="P1212" s="17">
        <v>6.3416249555313706E-2</v>
      </c>
      <c r="Q1212" s="17">
        <v>7.6238419001312799E-2</v>
      </c>
      <c r="R1212" s="17"/>
      <c r="S1212" s="17">
        <v>0.101593703643172</v>
      </c>
      <c r="T1212" s="17">
        <v>6.0851155915142098E-2</v>
      </c>
      <c r="U1212" s="17">
        <v>5.6967247538007498E-2</v>
      </c>
      <c r="V1212" s="17">
        <v>7.3469075210026394E-2</v>
      </c>
      <c r="W1212" s="17">
        <v>0.11661469790215601</v>
      </c>
      <c r="X1212" s="17">
        <v>4.0103835075352597E-2</v>
      </c>
      <c r="Y1212" s="17">
        <v>5.3780257700136003E-2</v>
      </c>
      <c r="Z1212" s="17">
        <v>0.102391473495407</v>
      </c>
      <c r="AA1212" s="17">
        <v>7.6094168505700804E-2</v>
      </c>
      <c r="AB1212" s="17">
        <v>6.8438075151928193E-2</v>
      </c>
      <c r="AC1212" s="17">
        <v>8.8088809402264601E-2</v>
      </c>
      <c r="AD1212" s="17">
        <v>8.0548527617226806E-2</v>
      </c>
      <c r="AE1212" s="17"/>
      <c r="AF1212" s="17">
        <v>5.5030875853028703E-2</v>
      </c>
      <c r="AG1212" s="17">
        <v>7.8381628472068393E-2</v>
      </c>
      <c r="AH1212" s="17">
        <v>7.0582616066811502E-2</v>
      </c>
      <c r="AI1212" s="17"/>
      <c r="AJ1212" s="17">
        <v>7.0265127036132094E-2</v>
      </c>
      <c r="AK1212" s="17">
        <v>5.8218478472067701E-2</v>
      </c>
      <c r="AL1212" s="17">
        <v>1.26666718987442E-2</v>
      </c>
      <c r="AM1212" s="17">
        <v>0</v>
      </c>
      <c r="AN1212" s="17">
        <v>0.105952664100227</v>
      </c>
      <c r="AO1212" s="17"/>
      <c r="AP1212" s="17">
        <v>9.0546103218172594E-2</v>
      </c>
      <c r="AQ1212" s="17">
        <v>5.4521751016698899E-2</v>
      </c>
      <c r="AR1212" s="17">
        <v>3.6684497166355703E-2</v>
      </c>
      <c r="AS1212" s="17"/>
      <c r="AT1212" s="17">
        <v>6.8279882602543099E-2</v>
      </c>
      <c r="AU1212" s="17">
        <v>0.11599921629028299</v>
      </c>
      <c r="AV1212" s="17">
        <v>5.7944322743806703E-2</v>
      </c>
      <c r="AW1212" s="17">
        <v>5.5971252925826998E-2</v>
      </c>
      <c r="AX1212" s="17">
        <v>5.3907269924465602E-2</v>
      </c>
      <c r="AY1212" s="17"/>
      <c r="AZ1212" s="17">
        <v>6.1299430022990598E-2</v>
      </c>
      <c r="BA1212" s="17">
        <v>7.3655267601224206E-2</v>
      </c>
      <c r="BB1212" s="17">
        <v>0.11287094235248001</v>
      </c>
      <c r="BC1212" s="17">
        <v>8.8250386114439805E-2</v>
      </c>
      <c r="BD1212" s="17">
        <v>9.2721425326221907E-2</v>
      </c>
      <c r="BE1212" s="17"/>
      <c r="BF1212" s="17">
        <v>0.10447932194750099</v>
      </c>
      <c r="BG1212" s="17">
        <v>8.1048562678057198E-2</v>
      </c>
      <c r="BH1212" s="17">
        <v>5.2915030018810899E-2</v>
      </c>
      <c r="BI1212" s="17">
        <v>7.0320230927125804E-2</v>
      </c>
      <c r="BJ1212" s="17"/>
      <c r="BK1212" s="17">
        <v>7.5311138964595806E-2</v>
      </c>
      <c r="BL1212" s="17">
        <v>6.7596797873129499E-2</v>
      </c>
      <c r="BM1212" s="17">
        <v>8.3884637375422594E-2</v>
      </c>
      <c r="BN1212" s="17">
        <v>7.67760588955467E-2</v>
      </c>
      <c r="BO1212" s="17">
        <v>3.9143829711611802E-2</v>
      </c>
      <c r="BP1212" s="17"/>
      <c r="BQ1212" s="17">
        <v>5.8066405319363003E-2</v>
      </c>
      <c r="BR1212" s="17">
        <v>9.7917790396242793E-2</v>
      </c>
      <c r="BS1212" s="17"/>
      <c r="BT1212" s="17">
        <v>8.0051019379201005E-2</v>
      </c>
      <c r="BU1212" s="17">
        <v>5.4020552975750202E-2</v>
      </c>
      <c r="BV1212" s="17">
        <v>6.15657422451414E-2</v>
      </c>
      <c r="BW1212" s="17">
        <v>8.1208492293937506E-2</v>
      </c>
      <c r="BX1212" s="17">
        <v>8.6353560805403004E-2</v>
      </c>
      <c r="BY1212" s="17">
        <v>0.150598658427086</v>
      </c>
    </row>
    <row r="1213" spans="2:77" x14ac:dyDescent="0.35">
      <c r="B1213" t="s">
        <v>101</v>
      </c>
      <c r="C1213" s="17">
        <v>0.21278469703330599</v>
      </c>
      <c r="D1213" s="17">
        <v>0.22793533692338899</v>
      </c>
      <c r="E1213" s="17">
        <v>0.198485971305566</v>
      </c>
      <c r="F1213" s="17"/>
      <c r="G1213" s="17">
        <v>0.14603824453168299</v>
      </c>
      <c r="H1213" s="17">
        <v>0.171799507680196</v>
      </c>
      <c r="I1213" s="17">
        <v>0.212876518549595</v>
      </c>
      <c r="J1213" s="17">
        <v>0.26972945337669202</v>
      </c>
      <c r="K1213" s="17">
        <v>0.24849126396187701</v>
      </c>
      <c r="L1213" s="17">
        <v>0.22241698975593899</v>
      </c>
      <c r="M1213" s="17"/>
      <c r="N1213" s="17">
        <v>0.22098103936442101</v>
      </c>
      <c r="O1213" s="17">
        <v>0.263529473620562</v>
      </c>
      <c r="P1213" s="17">
        <v>0.14339932405651401</v>
      </c>
      <c r="Q1213" s="17">
        <v>0.20912191137247901</v>
      </c>
      <c r="R1213" s="17"/>
      <c r="S1213" s="17">
        <v>0.21514911505154599</v>
      </c>
      <c r="T1213" s="17">
        <v>0.25968673324338798</v>
      </c>
      <c r="U1213" s="17">
        <v>0.170104508685374</v>
      </c>
      <c r="V1213" s="17">
        <v>0.184135020068939</v>
      </c>
      <c r="W1213" s="17">
        <v>0.167347301319411</v>
      </c>
      <c r="X1213" s="17">
        <v>0.23759269266521901</v>
      </c>
      <c r="Y1213" s="17">
        <v>0.29196052163755798</v>
      </c>
      <c r="Z1213" s="17">
        <v>0.169127423413583</v>
      </c>
      <c r="AA1213" s="17">
        <v>0.156503843640559</v>
      </c>
      <c r="AB1213" s="17">
        <v>0.212241223744847</v>
      </c>
      <c r="AC1213" s="17">
        <v>0.22929408392141401</v>
      </c>
      <c r="AD1213" s="17">
        <v>0.25842326213276401</v>
      </c>
      <c r="AE1213" s="17"/>
      <c r="AF1213" s="17">
        <v>0.21192578959500599</v>
      </c>
      <c r="AG1213" s="17">
        <v>0.20076440161780301</v>
      </c>
      <c r="AH1213" s="17">
        <v>0.27432462494925702</v>
      </c>
      <c r="AI1213" s="17"/>
      <c r="AJ1213" s="17">
        <v>0.24011898890090999</v>
      </c>
      <c r="AK1213" s="17">
        <v>0.19224210024112401</v>
      </c>
      <c r="AL1213" s="17">
        <v>0.13429580293552401</v>
      </c>
      <c r="AM1213" s="17">
        <v>0.31010371067362102</v>
      </c>
      <c r="AN1213" s="17">
        <v>0.29892596453734899</v>
      </c>
      <c r="AO1213" s="17"/>
      <c r="AP1213" s="17">
        <v>0.23376955250981901</v>
      </c>
      <c r="AQ1213" s="17">
        <v>0.177588558055257</v>
      </c>
      <c r="AR1213" s="17">
        <v>0.101798066996356</v>
      </c>
      <c r="AS1213" s="17"/>
      <c r="AT1213" s="17">
        <v>0.23082602818035</v>
      </c>
      <c r="AU1213" s="17">
        <v>0.20496334893287901</v>
      </c>
      <c r="AV1213" s="17">
        <v>0.25100694236791699</v>
      </c>
      <c r="AW1213" s="17">
        <v>0.16089088156286599</v>
      </c>
      <c r="AX1213" s="17">
        <v>0.14536343579564301</v>
      </c>
      <c r="AY1213" s="17"/>
      <c r="AZ1213" s="17">
        <v>0.20374456291455501</v>
      </c>
      <c r="BA1213" s="17">
        <v>0.219888773505834</v>
      </c>
      <c r="BB1213" s="17">
        <v>0.224431799871045</v>
      </c>
      <c r="BC1213" s="17">
        <v>0.23443896999164099</v>
      </c>
      <c r="BD1213" s="17">
        <v>0.20168145119161099</v>
      </c>
      <c r="BE1213" s="17"/>
      <c r="BF1213" s="17">
        <v>0.16441858530223699</v>
      </c>
      <c r="BG1213" s="17">
        <v>0.22753646930716401</v>
      </c>
      <c r="BH1213" s="17">
        <v>0.19338634111811701</v>
      </c>
      <c r="BI1213" s="17">
        <v>0.24070201450420201</v>
      </c>
      <c r="BJ1213" s="17"/>
      <c r="BK1213" s="17">
        <v>0.16744596549320701</v>
      </c>
      <c r="BL1213" s="17">
        <v>0.153143989304341</v>
      </c>
      <c r="BM1213" s="17">
        <v>0.229294215532868</v>
      </c>
      <c r="BN1213" s="17">
        <v>0.226175604218497</v>
      </c>
      <c r="BO1213" s="17">
        <v>0.23336447402045801</v>
      </c>
      <c r="BP1213" s="17"/>
      <c r="BQ1213" s="17">
        <v>0.20789063366208099</v>
      </c>
      <c r="BR1213" s="17">
        <v>0.21960774171630101</v>
      </c>
      <c r="BS1213" s="17"/>
      <c r="BT1213" s="17">
        <v>0.26903055689727101</v>
      </c>
      <c r="BU1213" s="17">
        <v>0.18837606453092701</v>
      </c>
      <c r="BV1213" s="17">
        <v>0.14393043336157799</v>
      </c>
      <c r="BW1213" s="17">
        <v>0.16658818735504199</v>
      </c>
      <c r="BX1213" s="17">
        <v>0.182347251600221</v>
      </c>
      <c r="BY1213" s="17">
        <v>0.184052909094367</v>
      </c>
    </row>
    <row r="1214" spans="2:77" x14ac:dyDescent="0.35">
      <c r="B1214" t="s">
        <v>102</v>
      </c>
      <c r="C1214" s="17">
        <v>0.12767671635059599</v>
      </c>
      <c r="D1214" s="17">
        <v>0.110900746842755</v>
      </c>
      <c r="E1214" s="17">
        <v>0.144339063143088</v>
      </c>
      <c r="F1214" s="17"/>
      <c r="G1214" s="17">
        <v>0.130217290782839</v>
      </c>
      <c r="H1214" s="17">
        <v>0.162146660880605</v>
      </c>
      <c r="I1214" s="17">
        <v>0.15138746481786</v>
      </c>
      <c r="J1214" s="17">
        <v>0.12776307670709999</v>
      </c>
      <c r="K1214" s="17">
        <v>9.8488809765313004E-2</v>
      </c>
      <c r="L1214" s="17">
        <v>9.3053388683345797E-2</v>
      </c>
      <c r="M1214" s="17"/>
      <c r="N1214" s="17">
        <v>9.7942964915320493E-2</v>
      </c>
      <c r="O1214" s="17">
        <v>0.13117616301010801</v>
      </c>
      <c r="P1214" s="17">
        <v>0.14463248177426299</v>
      </c>
      <c r="Q1214" s="17">
        <v>0.14045292632843001</v>
      </c>
      <c r="R1214" s="17"/>
      <c r="S1214" s="17">
        <v>0.14683497252338201</v>
      </c>
      <c r="T1214" s="17">
        <v>0.12366345695707499</v>
      </c>
      <c r="U1214" s="17">
        <v>0.109744923407308</v>
      </c>
      <c r="V1214" s="17">
        <v>0.15200105583024701</v>
      </c>
      <c r="W1214" s="17">
        <v>5.9288689463002198E-2</v>
      </c>
      <c r="X1214" s="17">
        <v>0.18178821462233299</v>
      </c>
      <c r="Y1214" s="17">
        <v>0.124495524003257</v>
      </c>
      <c r="Z1214" s="17">
        <v>0.11683432173794001</v>
      </c>
      <c r="AA1214" s="17">
        <v>0.14991310018774601</v>
      </c>
      <c r="AB1214" s="17">
        <v>0.149162262388461</v>
      </c>
      <c r="AC1214" s="17">
        <v>5.40176329064447E-2</v>
      </c>
      <c r="AD1214" s="17">
        <v>0</v>
      </c>
      <c r="AE1214" s="17"/>
      <c r="AF1214" s="17">
        <v>0.120697043676914</v>
      </c>
      <c r="AG1214" s="17">
        <v>0.13838401159337299</v>
      </c>
      <c r="AH1214" s="17">
        <v>0.121110136755725</v>
      </c>
      <c r="AI1214" s="17"/>
      <c r="AJ1214" s="17">
        <v>0.13583693271069699</v>
      </c>
      <c r="AK1214" s="17">
        <v>0.15486636508454699</v>
      </c>
      <c r="AL1214" s="17">
        <v>0.111448528425627</v>
      </c>
      <c r="AM1214" s="17">
        <v>0</v>
      </c>
      <c r="AN1214" s="17">
        <v>7.4229830266436495E-2</v>
      </c>
      <c r="AO1214" s="17"/>
      <c r="AP1214" s="17">
        <v>0.140202432712076</v>
      </c>
      <c r="AQ1214" s="17">
        <v>0.15598112599078201</v>
      </c>
      <c r="AR1214" s="17">
        <v>0.15112797487854801</v>
      </c>
      <c r="AS1214" s="17"/>
      <c r="AT1214" s="17">
        <v>0.120185696806608</v>
      </c>
      <c r="AU1214" s="17">
        <v>0.15689108077253</v>
      </c>
      <c r="AV1214" s="17">
        <v>0.14424575445938501</v>
      </c>
      <c r="AW1214" s="17">
        <v>0.104689826568994</v>
      </c>
      <c r="AX1214" s="17">
        <v>0</v>
      </c>
      <c r="AY1214" s="17"/>
      <c r="AZ1214" s="17">
        <v>0.128943604952545</v>
      </c>
      <c r="BA1214" s="17">
        <v>0.138559423387492</v>
      </c>
      <c r="BB1214" s="17">
        <v>0.12704466157661501</v>
      </c>
      <c r="BC1214" s="17">
        <v>0.114231960681951</v>
      </c>
      <c r="BD1214" s="17">
        <v>0.121589320349163</v>
      </c>
      <c r="BE1214" s="17"/>
      <c r="BF1214" s="17">
        <v>0.145229319529108</v>
      </c>
      <c r="BG1214" s="17">
        <v>0.129901753686961</v>
      </c>
      <c r="BH1214" s="17">
        <v>0.132318367497782</v>
      </c>
      <c r="BI1214" s="17">
        <v>9.17316315347836E-2</v>
      </c>
      <c r="BJ1214" s="17"/>
      <c r="BK1214" s="17">
        <v>0.108170560263184</v>
      </c>
      <c r="BL1214" s="17">
        <v>0.14977856151622301</v>
      </c>
      <c r="BM1214" s="17">
        <v>0.13690612591917001</v>
      </c>
      <c r="BN1214" s="17">
        <v>0.12354310440751901</v>
      </c>
      <c r="BO1214" s="17">
        <v>5.4709606567932501E-2</v>
      </c>
      <c r="BP1214" s="17"/>
      <c r="BQ1214" s="17">
        <v>0.13035992060242099</v>
      </c>
      <c r="BR1214" s="17">
        <v>0.12393593469021801</v>
      </c>
      <c r="BS1214" s="17"/>
      <c r="BT1214" s="17">
        <v>0.108113162069828</v>
      </c>
      <c r="BU1214" s="17">
        <v>0.13076689252600501</v>
      </c>
      <c r="BV1214" s="17">
        <v>0.2012151462658</v>
      </c>
      <c r="BW1214" s="17">
        <v>8.0563050917005205E-2</v>
      </c>
      <c r="BX1214" s="17">
        <v>0.146117220934189</v>
      </c>
      <c r="BY1214" s="17">
        <v>0.21665523625887301</v>
      </c>
    </row>
    <row r="1215" spans="2:77" x14ac:dyDescent="0.35">
      <c r="B1215" t="s">
        <v>467</v>
      </c>
      <c r="C1215" s="17">
        <v>9.7560887957442693E-2</v>
      </c>
      <c r="D1215" s="17">
        <v>8.4883086978387201E-2</v>
      </c>
      <c r="E1215" s="17">
        <v>0.110160865472702</v>
      </c>
      <c r="F1215" s="17"/>
      <c r="G1215" s="17">
        <v>0.105207636831028</v>
      </c>
      <c r="H1215" s="17">
        <v>9.6301787656117799E-2</v>
      </c>
      <c r="I1215" s="17">
        <v>0.118605016459901</v>
      </c>
      <c r="J1215" s="17">
        <v>9.0350452116533003E-2</v>
      </c>
      <c r="K1215" s="17">
        <v>9.7087552559308496E-2</v>
      </c>
      <c r="L1215" s="17">
        <v>7.7967892730283303E-2</v>
      </c>
      <c r="M1215" s="17"/>
      <c r="N1215" s="17">
        <v>0.114955126189233</v>
      </c>
      <c r="O1215" s="17">
        <v>7.5356614679273307E-2</v>
      </c>
      <c r="P1215" s="17">
        <v>0.130886118098474</v>
      </c>
      <c r="Q1215" s="17">
        <v>7.3384242600378402E-2</v>
      </c>
      <c r="R1215" s="17"/>
      <c r="S1215" s="17">
        <v>9.6838761821422301E-2</v>
      </c>
      <c r="T1215" s="17">
        <v>8.5890405605724904E-2</v>
      </c>
      <c r="U1215" s="17">
        <v>0.105576680373628</v>
      </c>
      <c r="V1215" s="17">
        <v>0.115157849119133</v>
      </c>
      <c r="W1215" s="17">
        <v>0.16459081508964701</v>
      </c>
      <c r="X1215" s="17">
        <v>6.9703047894566994E-2</v>
      </c>
      <c r="Y1215" s="17">
        <v>7.8569600842662998E-2</v>
      </c>
      <c r="Z1215" s="17">
        <v>9.3590474471517901E-2</v>
      </c>
      <c r="AA1215" s="17">
        <v>0.111941508057172</v>
      </c>
      <c r="AB1215" s="17">
        <v>5.4822202770478098E-2</v>
      </c>
      <c r="AC1215" s="17">
        <v>0.204290091661155</v>
      </c>
      <c r="AD1215" s="17">
        <v>0</v>
      </c>
      <c r="AE1215" s="17"/>
      <c r="AF1215" s="17">
        <v>7.8151856270250494E-2</v>
      </c>
      <c r="AG1215" s="17">
        <v>0.121348890356397</v>
      </c>
      <c r="AH1215" s="17">
        <v>7.5816458750972898E-2</v>
      </c>
      <c r="AI1215" s="17"/>
      <c r="AJ1215" s="17">
        <v>7.3742294771913006E-2</v>
      </c>
      <c r="AK1215" s="17">
        <v>0.13100256361535001</v>
      </c>
      <c r="AL1215" s="17">
        <v>0.21772073488211999</v>
      </c>
      <c r="AM1215" s="17">
        <v>0</v>
      </c>
      <c r="AN1215" s="17">
        <v>5.9646590178844799E-2</v>
      </c>
      <c r="AO1215" s="17"/>
      <c r="AP1215" s="17">
        <v>8.8301108713036397E-2</v>
      </c>
      <c r="AQ1215" s="17">
        <v>0.114322050117471</v>
      </c>
      <c r="AR1215" s="17">
        <v>0.182892268041878</v>
      </c>
      <c r="AS1215" s="17"/>
      <c r="AT1215" s="17">
        <v>8.3907950143306695E-2</v>
      </c>
      <c r="AU1215" s="17">
        <v>8.9185178076554905E-2</v>
      </c>
      <c r="AV1215" s="17">
        <v>0.11007170773174201</v>
      </c>
      <c r="AW1215" s="17">
        <v>0.12056353788225101</v>
      </c>
      <c r="AX1215" s="17">
        <v>0.26931344978628902</v>
      </c>
      <c r="AY1215" s="17"/>
      <c r="AZ1215" s="17">
        <v>8.7273740113919696E-2</v>
      </c>
      <c r="BA1215" s="17">
        <v>0.12934848335622601</v>
      </c>
      <c r="BB1215" s="17">
        <v>0.118246499460468</v>
      </c>
      <c r="BC1215" s="17">
        <v>7.2190589026444096E-2</v>
      </c>
      <c r="BD1215" s="17">
        <v>0.124567729358535</v>
      </c>
      <c r="BE1215" s="17"/>
      <c r="BF1215" s="17">
        <v>8.7238610704387307E-2</v>
      </c>
      <c r="BG1215" s="17">
        <v>0.112346650200218</v>
      </c>
      <c r="BH1215" s="17">
        <v>8.9048442261821806E-2</v>
      </c>
      <c r="BI1215" s="17">
        <v>0.10264497260992</v>
      </c>
      <c r="BJ1215" s="17"/>
      <c r="BK1215" s="17">
        <v>4.1372631564295798E-2</v>
      </c>
      <c r="BL1215" s="17">
        <v>6.8719932539529099E-2</v>
      </c>
      <c r="BM1215" s="17">
        <v>0.100057446844128</v>
      </c>
      <c r="BN1215" s="17">
        <v>0.122117833670014</v>
      </c>
      <c r="BO1215" s="17">
        <v>6.3323723588862096E-2</v>
      </c>
      <c r="BP1215" s="17"/>
      <c r="BQ1215" s="17">
        <v>9.6997444631044594E-2</v>
      </c>
      <c r="BR1215" s="17">
        <v>9.8346410886090002E-2</v>
      </c>
      <c r="BS1215" s="17"/>
      <c r="BT1215" s="17">
        <v>7.6443946497495696E-2</v>
      </c>
      <c r="BU1215" s="17">
        <v>0.15620418926371701</v>
      </c>
      <c r="BV1215" s="17">
        <v>5.9434709253503797E-2</v>
      </c>
      <c r="BW1215" s="17">
        <v>0.120557163638201</v>
      </c>
      <c r="BX1215" s="17">
        <v>7.4041622493790496E-2</v>
      </c>
      <c r="BY1215" s="17">
        <v>0</v>
      </c>
    </row>
    <row r="1216" spans="2:77" x14ac:dyDescent="0.35">
      <c r="B1216" t="s">
        <v>468</v>
      </c>
      <c r="C1216" s="17">
        <v>9.8278586560465897E-2</v>
      </c>
      <c r="D1216" s="17">
        <v>9.8652169159727202E-2</v>
      </c>
      <c r="E1216" s="17">
        <v>9.8664732761853793E-2</v>
      </c>
      <c r="F1216" s="17"/>
      <c r="G1216" s="17">
        <v>8.8291978334329599E-2</v>
      </c>
      <c r="H1216" s="17">
        <v>0.14771989338038</v>
      </c>
      <c r="I1216" s="17">
        <v>0.114788547160104</v>
      </c>
      <c r="J1216" s="17">
        <v>7.9912162572352299E-2</v>
      </c>
      <c r="K1216" s="17">
        <v>8.0398478795856307E-2</v>
      </c>
      <c r="L1216" s="17">
        <v>7.5937403546256693E-2</v>
      </c>
      <c r="M1216" s="17"/>
      <c r="N1216" s="17">
        <v>0.108800924289653</v>
      </c>
      <c r="O1216" s="17">
        <v>9.9538566822595403E-2</v>
      </c>
      <c r="P1216" s="17">
        <v>8.7855395830811894E-2</v>
      </c>
      <c r="Q1216" s="17">
        <v>9.5780724734244899E-2</v>
      </c>
      <c r="R1216" s="17"/>
      <c r="S1216" s="17">
        <v>0.120453656870131</v>
      </c>
      <c r="T1216" s="17">
        <v>8.2711124342657802E-2</v>
      </c>
      <c r="U1216" s="17">
        <v>0.105999223387664</v>
      </c>
      <c r="V1216" s="17">
        <v>0.115916407899828</v>
      </c>
      <c r="W1216" s="17">
        <v>8.5247959788087094E-2</v>
      </c>
      <c r="X1216" s="17">
        <v>7.6914042052546497E-2</v>
      </c>
      <c r="Y1216" s="17">
        <v>6.6443133646809399E-2</v>
      </c>
      <c r="Z1216" s="17">
        <v>0.107471000965673</v>
      </c>
      <c r="AA1216" s="17">
        <v>0.13732221587757801</v>
      </c>
      <c r="AB1216" s="17">
        <v>7.9001216315210704E-2</v>
      </c>
      <c r="AC1216" s="17">
        <v>7.1735517470822893E-2</v>
      </c>
      <c r="AD1216" s="17">
        <v>0.110066630216544</v>
      </c>
      <c r="AE1216" s="17"/>
      <c r="AF1216" s="17">
        <v>7.2986337430358997E-2</v>
      </c>
      <c r="AG1216" s="17">
        <v>0.106455862121158</v>
      </c>
      <c r="AH1216" s="17">
        <v>0.137484351403245</v>
      </c>
      <c r="AI1216" s="17"/>
      <c r="AJ1216" s="17">
        <v>4.9990427086130697E-2</v>
      </c>
      <c r="AK1216" s="17">
        <v>0.14974852422514201</v>
      </c>
      <c r="AL1216" s="17">
        <v>0.18499889540752601</v>
      </c>
      <c r="AM1216" s="17">
        <v>8.5860709650500397E-2</v>
      </c>
      <c r="AN1216" s="17">
        <v>0.12530833412501999</v>
      </c>
      <c r="AO1216" s="17"/>
      <c r="AP1216" s="17">
        <v>5.0095922099069101E-2</v>
      </c>
      <c r="AQ1216" s="17">
        <v>0.166154953732817</v>
      </c>
      <c r="AR1216" s="17">
        <v>0.12151799670413201</v>
      </c>
      <c r="AS1216" s="17"/>
      <c r="AT1216" s="17">
        <v>8.6847095701425805E-2</v>
      </c>
      <c r="AU1216" s="17">
        <v>6.8998207583911494E-2</v>
      </c>
      <c r="AV1216" s="17">
        <v>0.116927796545341</v>
      </c>
      <c r="AW1216" s="17">
        <v>0.15095756288804099</v>
      </c>
      <c r="AX1216" s="17">
        <v>4.3851756246323301E-2</v>
      </c>
      <c r="AY1216" s="17"/>
      <c r="AZ1216" s="17">
        <v>0.110830898576024</v>
      </c>
      <c r="BA1216" s="17">
        <v>8.1992439820204002E-2</v>
      </c>
      <c r="BB1216" s="17">
        <v>9.2339938112760006E-2</v>
      </c>
      <c r="BC1216" s="17">
        <v>8.7966447946969006E-2</v>
      </c>
      <c r="BD1216" s="17">
        <v>9.5413953818177799E-2</v>
      </c>
      <c r="BE1216" s="17"/>
      <c r="BF1216" s="17">
        <v>8.0941058439160399E-2</v>
      </c>
      <c r="BG1216" s="17">
        <v>9.4867583069148498E-2</v>
      </c>
      <c r="BH1216" s="17">
        <v>0.108579944658345</v>
      </c>
      <c r="BI1216" s="17">
        <v>0.117619120628133</v>
      </c>
      <c r="BJ1216" s="17"/>
      <c r="BK1216" s="17">
        <v>0.121795525542337</v>
      </c>
      <c r="BL1216" s="17">
        <v>0.141998378583686</v>
      </c>
      <c r="BM1216" s="17">
        <v>6.9627533906098896E-2</v>
      </c>
      <c r="BN1216" s="17">
        <v>9.4722633416806604E-2</v>
      </c>
      <c r="BO1216" s="17">
        <v>0.13661864915782199</v>
      </c>
      <c r="BP1216" s="17"/>
      <c r="BQ1216" s="17">
        <v>0.106364804783427</v>
      </c>
      <c r="BR1216" s="17">
        <v>8.7005208169799106E-2</v>
      </c>
      <c r="BS1216" s="17"/>
      <c r="BT1216" s="17">
        <v>8.33405381998749E-2</v>
      </c>
      <c r="BU1216" s="17">
        <v>0.101718561190423</v>
      </c>
      <c r="BV1216" s="17">
        <v>9.1021565618355699E-2</v>
      </c>
      <c r="BW1216" s="17">
        <v>0.116353108420522</v>
      </c>
      <c r="BX1216" s="17">
        <v>0.13949243418729601</v>
      </c>
      <c r="BY1216" s="17">
        <v>0</v>
      </c>
    </row>
    <row r="1217" spans="2:77" x14ac:dyDescent="0.35">
      <c r="B1217" t="s">
        <v>469</v>
      </c>
      <c r="C1217" s="17">
        <v>3.3691925703179998E-2</v>
      </c>
      <c r="D1217" s="17">
        <v>3.0457780577415602E-2</v>
      </c>
      <c r="E1217" s="17">
        <v>3.6972140923181802E-2</v>
      </c>
      <c r="F1217" s="17"/>
      <c r="G1217" s="17">
        <v>4.78759411590206E-2</v>
      </c>
      <c r="H1217" s="17">
        <v>3.0498526832311201E-2</v>
      </c>
      <c r="I1217" s="17">
        <v>2.4407196318599202E-2</v>
      </c>
      <c r="J1217" s="17">
        <v>4.0308919966207599E-2</v>
      </c>
      <c r="K1217" s="17">
        <v>4.04188579280505E-2</v>
      </c>
      <c r="L1217" s="17">
        <v>2.4471922624777299E-2</v>
      </c>
      <c r="M1217" s="17"/>
      <c r="N1217" s="17">
        <v>3.0795306531082998E-2</v>
      </c>
      <c r="O1217" s="17">
        <v>2.6802773843469602E-2</v>
      </c>
      <c r="P1217" s="17">
        <v>2.1018088096413701E-2</v>
      </c>
      <c r="Q1217" s="17">
        <v>5.4654815146057703E-2</v>
      </c>
      <c r="R1217" s="17"/>
      <c r="S1217" s="17">
        <v>4.2536879029234399E-2</v>
      </c>
      <c r="T1217" s="17">
        <v>2.7513249927435399E-2</v>
      </c>
      <c r="U1217" s="17">
        <v>0</v>
      </c>
      <c r="V1217" s="17">
        <v>2.0104688372077E-2</v>
      </c>
      <c r="W1217" s="17">
        <v>5.5858500582130099E-2</v>
      </c>
      <c r="X1217" s="17">
        <v>5.02881038221481E-2</v>
      </c>
      <c r="Y1217" s="17">
        <v>1.3634652569292201E-2</v>
      </c>
      <c r="Z1217" s="17">
        <v>2.6591862224372501E-2</v>
      </c>
      <c r="AA1217" s="17">
        <v>3.5527278103252798E-2</v>
      </c>
      <c r="AB1217" s="17">
        <v>5.1189390794516502E-2</v>
      </c>
      <c r="AC1217" s="17">
        <v>3.59349355695344E-2</v>
      </c>
      <c r="AD1217" s="17">
        <v>4.6642835846480699E-2</v>
      </c>
      <c r="AE1217" s="17"/>
      <c r="AF1217" s="17">
        <v>2.7882148606927702E-2</v>
      </c>
      <c r="AG1217" s="17">
        <v>3.8866957802136302E-2</v>
      </c>
      <c r="AH1217" s="17">
        <v>2.9411030673602599E-2</v>
      </c>
      <c r="AI1217" s="17"/>
      <c r="AJ1217" s="17">
        <v>1.36967663041275E-2</v>
      </c>
      <c r="AK1217" s="17">
        <v>5.38105104953122E-2</v>
      </c>
      <c r="AL1217" s="17">
        <v>5.2920104434051499E-2</v>
      </c>
      <c r="AM1217" s="17">
        <v>0</v>
      </c>
      <c r="AN1217" s="17">
        <v>2.7364599704395899E-2</v>
      </c>
      <c r="AO1217" s="17"/>
      <c r="AP1217" s="17">
        <v>1.4666803532332901E-2</v>
      </c>
      <c r="AQ1217" s="17">
        <v>6.2586071740771507E-2</v>
      </c>
      <c r="AR1217" s="17">
        <v>4.8561882822791301E-2</v>
      </c>
      <c r="AS1217" s="17"/>
      <c r="AT1217" s="17">
        <v>4.1378685230932501E-2</v>
      </c>
      <c r="AU1217" s="17">
        <v>3.9731155885519197E-2</v>
      </c>
      <c r="AV1217" s="17">
        <v>2.63397203085757E-2</v>
      </c>
      <c r="AW1217" s="17">
        <v>3.1601993511090401E-2</v>
      </c>
      <c r="AX1217" s="17">
        <v>0</v>
      </c>
      <c r="AY1217" s="17"/>
      <c r="AZ1217" s="17">
        <v>4.6831035731143902E-2</v>
      </c>
      <c r="BA1217" s="17">
        <v>2.8337574036239301E-2</v>
      </c>
      <c r="BB1217" s="17">
        <v>1.9437505473775499E-2</v>
      </c>
      <c r="BC1217" s="17">
        <v>1.0174942530552501E-2</v>
      </c>
      <c r="BD1217" s="17">
        <v>2.6310142229426899E-2</v>
      </c>
      <c r="BE1217" s="17"/>
      <c r="BF1217" s="17">
        <v>3.04794275152496E-2</v>
      </c>
      <c r="BG1217" s="17">
        <v>4.2634232277888602E-2</v>
      </c>
      <c r="BH1217" s="17">
        <v>2.7430256966853101E-2</v>
      </c>
      <c r="BI1217" s="17">
        <v>3.2861007337339002E-2</v>
      </c>
      <c r="BJ1217" s="17"/>
      <c r="BK1217" s="17">
        <v>0</v>
      </c>
      <c r="BL1217" s="17">
        <v>4.0835508701852499E-2</v>
      </c>
      <c r="BM1217" s="17">
        <v>3.4842707038213502E-2</v>
      </c>
      <c r="BN1217" s="17">
        <v>3.5770692606660201E-2</v>
      </c>
      <c r="BO1217" s="17">
        <v>1.1892611451142799E-2</v>
      </c>
      <c r="BP1217" s="17"/>
      <c r="BQ1217" s="17">
        <v>3.0503961790107299E-2</v>
      </c>
      <c r="BR1217" s="17">
        <v>3.8136416625500998E-2</v>
      </c>
      <c r="BS1217" s="17"/>
      <c r="BT1217" s="17">
        <v>2.3435672949183601E-2</v>
      </c>
      <c r="BU1217" s="17">
        <v>4.59592358922268E-2</v>
      </c>
      <c r="BV1217" s="17">
        <v>4.4373214042410597E-2</v>
      </c>
      <c r="BW1217" s="17">
        <v>3.9930542626316998E-2</v>
      </c>
      <c r="BX1217" s="17">
        <v>2.4806755685943201E-2</v>
      </c>
      <c r="BY1217" s="17">
        <v>5.2472867709257902E-2</v>
      </c>
    </row>
    <row r="1218" spans="2:77" x14ac:dyDescent="0.35">
      <c r="B1218" t="s">
        <v>470</v>
      </c>
      <c r="C1218" s="17">
        <v>6.5127300828888901E-2</v>
      </c>
      <c r="D1218" s="17">
        <v>7.07161404869074E-2</v>
      </c>
      <c r="E1218" s="17">
        <v>6.0382487206966699E-2</v>
      </c>
      <c r="F1218" s="17"/>
      <c r="G1218" s="17">
        <v>6.6106175026166697E-2</v>
      </c>
      <c r="H1218" s="17">
        <v>0.10311196334955899</v>
      </c>
      <c r="I1218" s="17">
        <v>6.76774362152954E-2</v>
      </c>
      <c r="J1218" s="17">
        <v>5.1281754779896702E-2</v>
      </c>
      <c r="K1218" s="17">
        <v>4.6437580366783103E-2</v>
      </c>
      <c r="L1218" s="17">
        <v>5.50952520429615E-2</v>
      </c>
      <c r="M1218" s="17"/>
      <c r="N1218" s="17">
        <v>4.9229883358687297E-2</v>
      </c>
      <c r="O1218" s="17">
        <v>5.8190985101345301E-2</v>
      </c>
      <c r="P1218" s="17">
        <v>5.1436955941397598E-2</v>
      </c>
      <c r="Q1218" s="17">
        <v>0.10014422232058499</v>
      </c>
      <c r="R1218" s="17"/>
      <c r="S1218" s="17">
        <v>8.0468447500013904E-2</v>
      </c>
      <c r="T1218" s="17">
        <v>3.40173423959882E-2</v>
      </c>
      <c r="U1218" s="17">
        <v>0.12918844114052599</v>
      </c>
      <c r="V1218" s="17">
        <v>6.6597900903767604E-2</v>
      </c>
      <c r="W1218" s="17">
        <v>0</v>
      </c>
      <c r="X1218" s="17">
        <v>3.3676367428900601E-2</v>
      </c>
      <c r="Y1218" s="17">
        <v>6.7510126911940596E-2</v>
      </c>
      <c r="Z1218" s="17">
        <v>7.10492345314684E-2</v>
      </c>
      <c r="AA1218" s="17">
        <v>5.6932864216137399E-2</v>
      </c>
      <c r="AB1218" s="17">
        <v>0.110253966952452</v>
      </c>
      <c r="AC1218" s="17">
        <v>0.10847336918377699</v>
      </c>
      <c r="AD1218" s="17">
        <v>3.2590132486184697E-2</v>
      </c>
      <c r="AE1218" s="17"/>
      <c r="AF1218" s="17">
        <v>5.2834941932301899E-2</v>
      </c>
      <c r="AG1218" s="17">
        <v>7.9927052117859498E-2</v>
      </c>
      <c r="AH1218" s="17">
        <v>4.71125346626926E-2</v>
      </c>
      <c r="AI1218" s="17"/>
      <c r="AJ1218" s="17">
        <v>3.4113550156012203E-2</v>
      </c>
      <c r="AK1218" s="17">
        <v>0.10405461670808799</v>
      </c>
      <c r="AL1218" s="17">
        <v>4.7731998352847797E-2</v>
      </c>
      <c r="AM1218" s="17">
        <v>0.113646198872684</v>
      </c>
      <c r="AN1218" s="17">
        <v>6.1946457672242002E-2</v>
      </c>
      <c r="AO1218" s="17"/>
      <c r="AP1218" s="17">
        <v>4.2507884246800798E-2</v>
      </c>
      <c r="AQ1218" s="17">
        <v>0.117447592811026</v>
      </c>
      <c r="AR1218" s="17">
        <v>2.5953369544045399E-2</v>
      </c>
      <c r="AS1218" s="17"/>
      <c r="AT1218" s="17">
        <v>8.0403238639659202E-2</v>
      </c>
      <c r="AU1218" s="17">
        <v>3.85337945437699E-2</v>
      </c>
      <c r="AV1218" s="17">
        <v>4.08599188032737E-2</v>
      </c>
      <c r="AW1218" s="17">
        <v>0.115817443377628</v>
      </c>
      <c r="AX1218" s="17">
        <v>0.110929770375179</v>
      </c>
      <c r="AY1218" s="17"/>
      <c r="AZ1218" s="17">
        <v>8.3938716326736801E-2</v>
      </c>
      <c r="BA1218" s="17">
        <v>4.2220314424204597E-2</v>
      </c>
      <c r="BB1218" s="17">
        <v>4.9099506899242598E-2</v>
      </c>
      <c r="BC1218" s="17">
        <v>4.9472560672757897E-2</v>
      </c>
      <c r="BD1218" s="17">
        <v>5.9950671272052503E-2</v>
      </c>
      <c r="BE1218" s="17"/>
      <c r="BF1218" s="17">
        <v>9.7648528786624597E-2</v>
      </c>
      <c r="BG1218" s="17">
        <v>4.6674481098215703E-2</v>
      </c>
      <c r="BH1218" s="17">
        <v>6.2789778463989906E-2</v>
      </c>
      <c r="BI1218" s="17">
        <v>7.5266046894524499E-2</v>
      </c>
      <c r="BJ1218" s="17"/>
      <c r="BK1218" s="17">
        <v>3.6864162541616098E-2</v>
      </c>
      <c r="BL1218" s="17">
        <v>9.8254744386623502E-2</v>
      </c>
      <c r="BM1218" s="17">
        <v>4.5968534187490598E-2</v>
      </c>
      <c r="BN1218" s="17">
        <v>4.8432647597637997E-2</v>
      </c>
      <c r="BO1218" s="17">
        <v>0.158513849887678</v>
      </c>
      <c r="BP1218" s="17"/>
      <c r="BQ1218" s="17">
        <v>7.3916286587698804E-2</v>
      </c>
      <c r="BR1218" s="17">
        <v>5.2874161054860098E-2</v>
      </c>
      <c r="BS1218" s="17"/>
      <c r="BT1218" s="17">
        <v>5.7923671605220502E-2</v>
      </c>
      <c r="BU1218" s="17">
        <v>4.6666154683095297E-2</v>
      </c>
      <c r="BV1218" s="17">
        <v>0.11525410842009599</v>
      </c>
      <c r="BW1218" s="17">
        <v>8.9971326215298797E-2</v>
      </c>
      <c r="BX1218" s="17">
        <v>6.8862492910595596E-2</v>
      </c>
      <c r="BY1218" s="17">
        <v>9.5739690274435796E-2</v>
      </c>
    </row>
    <row r="1219" spans="2:77" x14ac:dyDescent="0.3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c r="BQ1219" s="17"/>
      <c r="BR1219" s="17"/>
      <c r="BS1219" s="17"/>
      <c r="BT1219" s="17"/>
      <c r="BU1219" s="17"/>
      <c r="BV1219" s="17"/>
      <c r="BW1219" s="17"/>
      <c r="BX1219" s="17"/>
      <c r="BY1219" s="17"/>
    </row>
    <row r="1220" spans="2:77" x14ac:dyDescent="0.35">
      <c r="B1220" s="6" t="s">
        <v>489</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c r="BP1220" s="17"/>
      <c r="BQ1220" s="17"/>
      <c r="BR1220" s="17"/>
      <c r="BS1220" s="17"/>
      <c r="BT1220" s="17"/>
      <c r="BU1220" s="17"/>
      <c r="BV1220" s="17"/>
      <c r="BW1220" s="17"/>
      <c r="BX1220" s="17"/>
      <c r="BY1220" s="17"/>
    </row>
    <row r="1221" spans="2:77" x14ac:dyDescent="0.35">
      <c r="B1221" s="24" t="s">
        <v>472</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c r="BP1221" s="17"/>
      <c r="BQ1221" s="17"/>
      <c r="BR1221" s="17"/>
      <c r="BS1221" s="17"/>
      <c r="BT1221" s="17"/>
      <c r="BU1221" s="17"/>
      <c r="BV1221" s="17"/>
      <c r="BW1221" s="17"/>
      <c r="BX1221" s="17"/>
      <c r="BY1221" s="17"/>
    </row>
    <row r="1222" spans="2:77" x14ac:dyDescent="0.35">
      <c r="B1222" t="s">
        <v>466</v>
      </c>
      <c r="C1222" s="17">
        <v>0.10775662867958</v>
      </c>
      <c r="D1222" s="17">
        <v>0.131712416862206</v>
      </c>
      <c r="E1222" s="17">
        <v>8.21223255707271E-2</v>
      </c>
      <c r="F1222" s="17"/>
      <c r="G1222" s="17">
        <v>9.8454606380751195E-2</v>
      </c>
      <c r="H1222" s="17">
        <v>5.1245517847866302E-2</v>
      </c>
      <c r="I1222" s="17">
        <v>9.0764602632886507E-2</v>
      </c>
      <c r="J1222" s="17">
        <v>0.100213111353635</v>
      </c>
      <c r="K1222" s="17">
        <v>0.156444365667675</v>
      </c>
      <c r="L1222" s="17">
        <v>0.15193842484578099</v>
      </c>
      <c r="M1222" s="17"/>
      <c r="N1222" s="17">
        <v>9.0910272144033105E-2</v>
      </c>
      <c r="O1222" s="17">
        <v>0.102644913189834</v>
      </c>
      <c r="P1222" s="17">
        <v>0.15014711786683599</v>
      </c>
      <c r="Q1222" s="17">
        <v>9.23388596035951E-2</v>
      </c>
      <c r="R1222" s="17"/>
      <c r="S1222" s="17">
        <v>6.4524507210116697E-2</v>
      </c>
      <c r="T1222" s="17">
        <v>0.150389960908063</v>
      </c>
      <c r="U1222" s="17">
        <v>0.126196738810195</v>
      </c>
      <c r="V1222" s="17">
        <v>0.16211557080071801</v>
      </c>
      <c r="W1222" s="17">
        <v>0.12873625607005701</v>
      </c>
      <c r="X1222" s="17">
        <v>8.9530308417214502E-2</v>
      </c>
      <c r="Y1222" s="17">
        <v>0.112648204186553</v>
      </c>
      <c r="Z1222" s="17">
        <v>0.100675687546775</v>
      </c>
      <c r="AA1222" s="17">
        <v>7.6963119335682201E-2</v>
      </c>
      <c r="AB1222" s="17">
        <v>7.1688693820203903E-2</v>
      </c>
      <c r="AC1222" s="17">
        <v>2.5823167930398402E-2</v>
      </c>
      <c r="AD1222" s="17">
        <v>0.24549760099746901</v>
      </c>
      <c r="AE1222" s="17"/>
      <c r="AF1222" s="17">
        <v>0.186521520661423</v>
      </c>
      <c r="AG1222" s="17">
        <v>5.6845256227452998E-2</v>
      </c>
      <c r="AH1222" s="17">
        <v>8.1276241310323197E-2</v>
      </c>
      <c r="AI1222" s="17"/>
      <c r="AJ1222" s="17">
        <v>0.17254376375873501</v>
      </c>
      <c r="AK1222" s="17">
        <v>3.7602715110766703E-2</v>
      </c>
      <c r="AL1222" s="17">
        <v>5.0685104153520497E-2</v>
      </c>
      <c r="AM1222" s="17">
        <v>0.229388611441319</v>
      </c>
      <c r="AN1222" s="17">
        <v>9.8242966040038196E-2</v>
      </c>
      <c r="AO1222" s="17"/>
      <c r="AP1222" s="17">
        <v>0.130550753836781</v>
      </c>
      <c r="AQ1222" s="17">
        <v>3.6249802786741399E-2</v>
      </c>
      <c r="AR1222" s="17">
        <v>9.2467911834225702E-2</v>
      </c>
      <c r="AS1222" s="17"/>
      <c r="AT1222" s="17">
        <v>0.11055127304913701</v>
      </c>
      <c r="AU1222" s="17">
        <v>0.121090076281599</v>
      </c>
      <c r="AV1222" s="17">
        <v>8.6432013088515405E-2</v>
      </c>
      <c r="AW1222" s="17">
        <v>5.0513180762245299E-2</v>
      </c>
      <c r="AX1222" s="17">
        <v>0.163092233728583</v>
      </c>
      <c r="AY1222" s="17"/>
      <c r="AZ1222" s="17">
        <v>9.7855921928014206E-2</v>
      </c>
      <c r="BA1222" s="17">
        <v>8.8731039642184706E-2</v>
      </c>
      <c r="BB1222" s="17">
        <v>8.79195536357881E-2</v>
      </c>
      <c r="BC1222" s="17">
        <v>0.13981175565398599</v>
      </c>
      <c r="BD1222" s="17">
        <v>0.130390907271972</v>
      </c>
      <c r="BE1222" s="17"/>
      <c r="BF1222" s="17">
        <v>0.130634797364518</v>
      </c>
      <c r="BG1222" s="17">
        <v>8.9657377470171801E-2</v>
      </c>
      <c r="BH1222" s="17">
        <v>0.10922007697130499</v>
      </c>
      <c r="BI1222" s="17">
        <v>9.6021765110498494E-2</v>
      </c>
      <c r="BJ1222" s="17"/>
      <c r="BK1222" s="17">
        <v>0.25771950788193498</v>
      </c>
      <c r="BL1222" s="17">
        <v>0.11866039114264</v>
      </c>
      <c r="BM1222" s="17">
        <v>9.5172080053013003E-2</v>
      </c>
      <c r="BN1222" s="17">
        <v>9.5262069520801906E-2</v>
      </c>
      <c r="BO1222" s="17">
        <v>0.15100089305908401</v>
      </c>
      <c r="BP1222" s="17"/>
      <c r="BQ1222" s="17">
        <v>9.8858738774875402E-2</v>
      </c>
      <c r="BR1222" s="17">
        <v>0.120161596862283</v>
      </c>
      <c r="BS1222" s="17"/>
      <c r="BT1222" s="17">
        <v>0.13427773079139599</v>
      </c>
      <c r="BU1222" s="17">
        <v>9.4419897764552799E-2</v>
      </c>
      <c r="BV1222" s="17">
        <v>3.7174484918227703E-2</v>
      </c>
      <c r="BW1222" s="17">
        <v>9.0573681856683894E-2</v>
      </c>
      <c r="BX1222" s="17">
        <v>9.8870574553151597E-2</v>
      </c>
      <c r="BY1222" s="17">
        <v>0.17336678505209999</v>
      </c>
    </row>
    <row r="1223" spans="2:77" x14ac:dyDescent="0.35">
      <c r="B1223" t="s">
        <v>333</v>
      </c>
      <c r="C1223" s="17">
        <v>4.0912881778607899E-2</v>
      </c>
      <c r="D1223" s="17">
        <v>3.7582674114461798E-2</v>
      </c>
      <c r="E1223" s="17">
        <v>4.43371048362824E-2</v>
      </c>
      <c r="F1223" s="17"/>
      <c r="G1223" s="17">
        <v>4.0128192718845601E-2</v>
      </c>
      <c r="H1223" s="17">
        <v>3.07393065403711E-2</v>
      </c>
      <c r="I1223" s="17">
        <v>7.0962500083439298E-3</v>
      </c>
      <c r="J1223" s="17">
        <v>4.9081046694746097E-2</v>
      </c>
      <c r="K1223" s="17">
        <v>2.74651942202696E-2</v>
      </c>
      <c r="L1223" s="17">
        <v>8.7264359939645805E-2</v>
      </c>
      <c r="M1223" s="17"/>
      <c r="N1223" s="17">
        <v>4.22226267925217E-2</v>
      </c>
      <c r="O1223" s="17">
        <v>5.1088909000082998E-2</v>
      </c>
      <c r="P1223" s="17">
        <v>3.0754525195000802E-2</v>
      </c>
      <c r="Q1223" s="17">
        <v>3.7398176445560302E-2</v>
      </c>
      <c r="R1223" s="17"/>
      <c r="S1223" s="17">
        <v>2.7576511253792398E-2</v>
      </c>
      <c r="T1223" s="17">
        <v>3.4099666299065801E-2</v>
      </c>
      <c r="U1223" s="17">
        <v>7.1526461305626204E-2</v>
      </c>
      <c r="V1223" s="17">
        <v>1.9735061319953999E-2</v>
      </c>
      <c r="W1223" s="17">
        <v>3.6200461738646501E-2</v>
      </c>
      <c r="X1223" s="17">
        <v>1.98960650601963E-2</v>
      </c>
      <c r="Y1223" s="17">
        <v>6.2861568559587105E-2</v>
      </c>
      <c r="Z1223" s="17">
        <v>6.3454696395579296E-2</v>
      </c>
      <c r="AA1223" s="17">
        <v>5.7691916881953E-2</v>
      </c>
      <c r="AB1223" s="17">
        <v>7.1039677902801204E-2</v>
      </c>
      <c r="AC1223" s="17">
        <v>0</v>
      </c>
      <c r="AD1223" s="17">
        <v>0</v>
      </c>
      <c r="AE1223" s="17"/>
      <c r="AF1223" s="17">
        <v>5.71773138325289E-2</v>
      </c>
      <c r="AG1223" s="17">
        <v>2.6438193175742301E-2</v>
      </c>
      <c r="AH1223" s="17">
        <v>2.88342706478278E-2</v>
      </c>
      <c r="AI1223" s="17"/>
      <c r="AJ1223" s="17">
        <v>5.3492675966661199E-2</v>
      </c>
      <c r="AK1223" s="17">
        <v>1.70398598871392E-2</v>
      </c>
      <c r="AL1223" s="17">
        <v>4.3577267506988301E-2</v>
      </c>
      <c r="AM1223" s="17">
        <v>0.100514882173762</v>
      </c>
      <c r="AN1223" s="17">
        <v>3.2320189747507701E-2</v>
      </c>
      <c r="AO1223" s="17"/>
      <c r="AP1223" s="17">
        <v>4.6091230335534E-2</v>
      </c>
      <c r="AQ1223" s="17">
        <v>1.6018621783984999E-2</v>
      </c>
      <c r="AR1223" s="17">
        <v>5.6757343163885102E-2</v>
      </c>
      <c r="AS1223" s="17"/>
      <c r="AT1223" s="17">
        <v>5.12857057347922E-2</v>
      </c>
      <c r="AU1223" s="17">
        <v>3.2453328177693398E-2</v>
      </c>
      <c r="AV1223" s="17">
        <v>3.7926069752258602E-2</v>
      </c>
      <c r="AW1223" s="17">
        <v>1.6496772739375599E-2</v>
      </c>
      <c r="AX1223" s="17">
        <v>0</v>
      </c>
      <c r="AY1223" s="17"/>
      <c r="AZ1223" s="17">
        <v>2.5661317060954699E-2</v>
      </c>
      <c r="BA1223" s="17">
        <v>2.98452087940233E-2</v>
      </c>
      <c r="BB1223" s="17">
        <v>5.9615626837222498E-2</v>
      </c>
      <c r="BC1223" s="17">
        <v>9.3386932163550304E-2</v>
      </c>
      <c r="BD1223" s="17">
        <v>2.4742883297658599E-2</v>
      </c>
      <c r="BE1223" s="17"/>
      <c r="BF1223" s="17">
        <v>4.5636359759880001E-2</v>
      </c>
      <c r="BG1223" s="17">
        <v>4.4135776608981402E-2</v>
      </c>
      <c r="BH1223" s="17">
        <v>3.6235628626300101E-2</v>
      </c>
      <c r="BI1223" s="17">
        <v>2.85261774683877E-2</v>
      </c>
      <c r="BJ1223" s="17"/>
      <c r="BK1223" s="17">
        <v>4.4036388984003999E-2</v>
      </c>
      <c r="BL1223" s="17">
        <v>2.9915501339843199E-2</v>
      </c>
      <c r="BM1223" s="17">
        <v>4.1088780376801103E-2</v>
      </c>
      <c r="BN1223" s="17">
        <v>5.0589485065407301E-2</v>
      </c>
      <c r="BO1223" s="17">
        <v>2.26746781443685E-2</v>
      </c>
      <c r="BP1223" s="17"/>
      <c r="BQ1223" s="17">
        <v>4.2433246343660698E-2</v>
      </c>
      <c r="BR1223" s="17">
        <v>3.8793269796713499E-2</v>
      </c>
      <c r="BS1223" s="17"/>
      <c r="BT1223" s="17">
        <v>5.8750363359328803E-2</v>
      </c>
      <c r="BU1223" s="17">
        <v>3.3944671161617403E-2</v>
      </c>
      <c r="BV1223" s="17">
        <v>6.3154254382666405E-2</v>
      </c>
      <c r="BW1223" s="17">
        <v>3.2562615048607302E-2</v>
      </c>
      <c r="BX1223" s="17">
        <v>1.7863010388327698E-2</v>
      </c>
      <c r="BY1223" s="17">
        <v>0</v>
      </c>
    </row>
    <row r="1224" spans="2:77" x14ac:dyDescent="0.35">
      <c r="B1224" t="s">
        <v>98</v>
      </c>
      <c r="C1224" s="17">
        <v>8.0283525194646904E-2</v>
      </c>
      <c r="D1224" s="17">
        <v>8.4149835611672399E-2</v>
      </c>
      <c r="E1224" s="17">
        <v>7.7264899030008896E-2</v>
      </c>
      <c r="F1224" s="17"/>
      <c r="G1224" s="17">
        <v>6.9576091387147002E-2</v>
      </c>
      <c r="H1224" s="17">
        <v>3.84180615648392E-2</v>
      </c>
      <c r="I1224" s="17">
        <v>5.3048326971223497E-2</v>
      </c>
      <c r="J1224" s="17">
        <v>8.9671265657801202E-2</v>
      </c>
      <c r="K1224" s="17">
        <v>0.119969083640072</v>
      </c>
      <c r="L1224" s="17">
        <v>0.115115586439816</v>
      </c>
      <c r="M1224" s="17"/>
      <c r="N1224" s="17">
        <v>8.8112516001736196E-2</v>
      </c>
      <c r="O1224" s="17">
        <v>7.2780421756237307E-2</v>
      </c>
      <c r="P1224" s="17">
        <v>7.1892842525227402E-2</v>
      </c>
      <c r="Q1224" s="17">
        <v>8.8037910096587998E-2</v>
      </c>
      <c r="R1224" s="17"/>
      <c r="S1224" s="17">
        <v>5.6084558957771202E-2</v>
      </c>
      <c r="T1224" s="17">
        <v>0.13190930810464399</v>
      </c>
      <c r="U1224" s="17">
        <v>0.107511189554124</v>
      </c>
      <c r="V1224" s="17">
        <v>7.7595071632498694E-2</v>
      </c>
      <c r="W1224" s="17">
        <v>9.5245777737184498E-2</v>
      </c>
      <c r="X1224" s="17">
        <v>8.9185898793654003E-2</v>
      </c>
      <c r="Y1224" s="17">
        <v>4.3681048615104197E-2</v>
      </c>
      <c r="Z1224" s="17">
        <v>7.6468757841478593E-2</v>
      </c>
      <c r="AA1224" s="17">
        <v>5.99723353842316E-2</v>
      </c>
      <c r="AB1224" s="17">
        <v>5.0778094855246703E-2</v>
      </c>
      <c r="AC1224" s="17">
        <v>8.86412732520174E-2</v>
      </c>
      <c r="AD1224" s="17">
        <v>9.6432855549303795E-2</v>
      </c>
      <c r="AE1224" s="17"/>
      <c r="AF1224" s="17">
        <v>0.106616441899913</v>
      </c>
      <c r="AG1224" s="17">
        <v>6.8620923504736794E-2</v>
      </c>
      <c r="AH1224" s="17">
        <v>6.3025613772190306E-2</v>
      </c>
      <c r="AI1224" s="17"/>
      <c r="AJ1224" s="17">
        <v>0.114102330657558</v>
      </c>
      <c r="AK1224" s="17">
        <v>5.3656553670567798E-2</v>
      </c>
      <c r="AL1224" s="17">
        <v>8.6013332878923293E-2</v>
      </c>
      <c r="AM1224" s="17">
        <v>0.123043590763807</v>
      </c>
      <c r="AN1224" s="17">
        <v>6.6667741734126706E-2</v>
      </c>
      <c r="AO1224" s="17"/>
      <c r="AP1224" s="17">
        <v>0.116684627147496</v>
      </c>
      <c r="AQ1224" s="17">
        <v>3.66362269426415E-2</v>
      </c>
      <c r="AR1224" s="17">
        <v>0.10575891920286901</v>
      </c>
      <c r="AS1224" s="17"/>
      <c r="AT1224" s="17">
        <v>9.2681735803759602E-2</v>
      </c>
      <c r="AU1224" s="17">
        <v>8.4811081381850104E-2</v>
      </c>
      <c r="AV1224" s="17">
        <v>6.5317172781396801E-2</v>
      </c>
      <c r="AW1224" s="17">
        <v>8.6059315430135203E-2</v>
      </c>
      <c r="AX1224" s="17">
        <v>0.11535662452256</v>
      </c>
      <c r="AY1224" s="17"/>
      <c r="AZ1224" s="17">
        <v>6.2459560241884898E-2</v>
      </c>
      <c r="BA1224" s="17">
        <v>6.8318350297908698E-2</v>
      </c>
      <c r="BB1224" s="17">
        <v>9.5801993002507496E-2</v>
      </c>
      <c r="BC1224" s="17">
        <v>0.122914674028066</v>
      </c>
      <c r="BD1224" s="17">
        <v>9.2473505460258704E-2</v>
      </c>
      <c r="BE1224" s="17"/>
      <c r="BF1224" s="17">
        <v>4.0939442753357598E-2</v>
      </c>
      <c r="BG1224" s="17">
        <v>9.7817552563567098E-2</v>
      </c>
      <c r="BH1224" s="17">
        <v>7.2216262456870906E-2</v>
      </c>
      <c r="BI1224" s="17">
        <v>8.7786531873854101E-2</v>
      </c>
      <c r="BJ1224" s="17"/>
      <c r="BK1224" s="17">
        <v>3.3538187627096303E-2</v>
      </c>
      <c r="BL1224" s="17">
        <v>7.1558908939939797E-2</v>
      </c>
      <c r="BM1224" s="17">
        <v>9.4173718018603497E-2</v>
      </c>
      <c r="BN1224" s="17">
        <v>7.45118405054295E-2</v>
      </c>
      <c r="BO1224" s="17">
        <v>7.5602757721845104E-2</v>
      </c>
      <c r="BP1224" s="17"/>
      <c r="BQ1224" s="17">
        <v>0.10331689233231101</v>
      </c>
      <c r="BR1224" s="17">
        <v>4.8171621187815199E-2</v>
      </c>
      <c r="BS1224" s="17"/>
      <c r="BT1224" s="17">
        <v>8.7318052997261003E-2</v>
      </c>
      <c r="BU1224" s="17">
        <v>8.0339360181475597E-2</v>
      </c>
      <c r="BV1224" s="17">
        <v>3.3594283100280301E-2</v>
      </c>
      <c r="BW1224" s="17">
        <v>0.109672440596111</v>
      </c>
      <c r="BX1224" s="17">
        <v>6.32800540319189E-2</v>
      </c>
      <c r="BY1224" s="17">
        <v>9.5120879002155698E-2</v>
      </c>
    </row>
    <row r="1225" spans="2:77" x14ac:dyDescent="0.35">
      <c r="B1225" t="s">
        <v>99</v>
      </c>
      <c r="C1225" s="17">
        <v>7.8735964988143795E-2</v>
      </c>
      <c r="D1225" s="17">
        <v>8.7937569394772305E-2</v>
      </c>
      <c r="E1225" s="17">
        <v>7.0710644036987694E-2</v>
      </c>
      <c r="F1225" s="17"/>
      <c r="G1225" s="17">
        <v>7.8818600754199705E-2</v>
      </c>
      <c r="H1225" s="17">
        <v>7.6619278698483895E-2</v>
      </c>
      <c r="I1225" s="17">
        <v>6.7084790623434795E-2</v>
      </c>
      <c r="J1225" s="17">
        <v>9.9430395517372802E-2</v>
      </c>
      <c r="K1225" s="17">
        <v>8.3570468334680695E-2</v>
      </c>
      <c r="L1225" s="17">
        <v>7.0692856773031998E-2</v>
      </c>
      <c r="M1225" s="17"/>
      <c r="N1225" s="17">
        <v>8.2526217074492203E-2</v>
      </c>
      <c r="O1225" s="17">
        <v>7.9363049307150907E-2</v>
      </c>
      <c r="P1225" s="17">
        <v>0.10886848159226099</v>
      </c>
      <c r="Q1225" s="17">
        <v>5.0000782054302299E-2</v>
      </c>
      <c r="R1225" s="17"/>
      <c r="S1225" s="17">
        <v>8.8526182419068802E-2</v>
      </c>
      <c r="T1225" s="17">
        <v>5.1504506323962702E-2</v>
      </c>
      <c r="U1225" s="17">
        <v>8.8834374226346102E-2</v>
      </c>
      <c r="V1225" s="17">
        <v>0.110207871702768</v>
      </c>
      <c r="W1225" s="17">
        <v>4.0376336139620897E-2</v>
      </c>
      <c r="X1225" s="17">
        <v>0.113431428820412</v>
      </c>
      <c r="Y1225" s="17">
        <v>4.7460798394409497E-2</v>
      </c>
      <c r="Z1225" s="17">
        <v>6.5614331521328007E-2</v>
      </c>
      <c r="AA1225" s="17">
        <v>6.7512522375896195E-2</v>
      </c>
      <c r="AB1225" s="17">
        <v>9.6647726149192897E-2</v>
      </c>
      <c r="AC1225" s="17">
        <v>6.3452102572100599E-2</v>
      </c>
      <c r="AD1225" s="17">
        <v>0.12582369527950699</v>
      </c>
      <c r="AE1225" s="17"/>
      <c r="AF1225" s="17">
        <v>7.4931314499223703E-2</v>
      </c>
      <c r="AG1225" s="17">
        <v>8.3219860597281703E-2</v>
      </c>
      <c r="AH1225" s="17">
        <v>6.7964182130342804E-2</v>
      </c>
      <c r="AI1225" s="17"/>
      <c r="AJ1225" s="17">
        <v>8.4336002692698295E-2</v>
      </c>
      <c r="AK1225" s="17">
        <v>6.2304711916351799E-2</v>
      </c>
      <c r="AL1225" s="17">
        <v>5.9952464710975199E-2</v>
      </c>
      <c r="AM1225" s="17">
        <v>0</v>
      </c>
      <c r="AN1225" s="17">
        <v>8.6349247569168897E-2</v>
      </c>
      <c r="AO1225" s="17"/>
      <c r="AP1225" s="17">
        <v>7.8786211999678404E-2</v>
      </c>
      <c r="AQ1225" s="17">
        <v>5.4422622778487403E-2</v>
      </c>
      <c r="AR1225" s="17">
        <v>7.6424183122807396E-2</v>
      </c>
      <c r="AS1225" s="17"/>
      <c r="AT1225" s="17">
        <v>7.0137564294593197E-2</v>
      </c>
      <c r="AU1225" s="17">
        <v>9.18323121808685E-2</v>
      </c>
      <c r="AV1225" s="17">
        <v>6.7234166207412099E-2</v>
      </c>
      <c r="AW1225" s="17">
        <v>8.5492770116931405E-2</v>
      </c>
      <c r="AX1225" s="17">
        <v>0.16331870255585501</v>
      </c>
      <c r="AY1225" s="17"/>
      <c r="AZ1225" s="17">
        <v>8.0545575688899904E-2</v>
      </c>
      <c r="BA1225" s="17">
        <v>0.101001491805406</v>
      </c>
      <c r="BB1225" s="17">
        <v>0.104011469536215</v>
      </c>
      <c r="BC1225" s="17">
        <v>6.3949354643575096E-2</v>
      </c>
      <c r="BD1225" s="17">
        <v>5.5720708223169199E-2</v>
      </c>
      <c r="BE1225" s="17"/>
      <c r="BF1225" s="17">
        <v>6.8849923941477695E-2</v>
      </c>
      <c r="BG1225" s="17">
        <v>8.4765227283776806E-2</v>
      </c>
      <c r="BH1225" s="17">
        <v>0.104506023065858</v>
      </c>
      <c r="BI1225" s="17">
        <v>5.02712579941735E-2</v>
      </c>
      <c r="BJ1225" s="17"/>
      <c r="BK1225" s="17">
        <v>7.5667242093152606E-2</v>
      </c>
      <c r="BL1225" s="17">
        <v>8.7984452663436893E-2</v>
      </c>
      <c r="BM1225" s="17">
        <v>7.3378865793524095E-2</v>
      </c>
      <c r="BN1225" s="17">
        <v>8.6503009365434397E-2</v>
      </c>
      <c r="BO1225" s="17">
        <v>4.7986116701119297E-2</v>
      </c>
      <c r="BP1225" s="17"/>
      <c r="BQ1225" s="17">
        <v>7.1538464065256602E-2</v>
      </c>
      <c r="BR1225" s="17">
        <v>8.8770340654691707E-2</v>
      </c>
      <c r="BS1225" s="17"/>
      <c r="BT1225" s="17">
        <v>6.8000922932199795E-2</v>
      </c>
      <c r="BU1225" s="17">
        <v>7.5531173667153298E-2</v>
      </c>
      <c r="BV1225" s="17">
        <v>7.2838279235038106E-2</v>
      </c>
      <c r="BW1225" s="17">
        <v>8.90448357009994E-2</v>
      </c>
      <c r="BX1225" s="17">
        <v>0.109690406114456</v>
      </c>
      <c r="BY1225" s="17">
        <v>3.3892760547000203E-2</v>
      </c>
    </row>
    <row r="1226" spans="2:77" x14ac:dyDescent="0.35">
      <c r="B1226" t="s">
        <v>341</v>
      </c>
      <c r="C1226" s="17">
        <v>9.6390618021525196E-2</v>
      </c>
      <c r="D1226" s="17">
        <v>7.9559829990016498E-2</v>
      </c>
      <c r="E1226" s="17">
        <v>0.11287001819284501</v>
      </c>
      <c r="F1226" s="17"/>
      <c r="G1226" s="17">
        <v>0.12086859839752601</v>
      </c>
      <c r="H1226" s="17">
        <v>8.9927115403941202E-2</v>
      </c>
      <c r="I1226" s="17">
        <v>0.11059984904494</v>
      </c>
      <c r="J1226" s="17">
        <v>7.2952396219222795E-2</v>
      </c>
      <c r="K1226" s="17">
        <v>0.123388947759586</v>
      </c>
      <c r="L1226" s="17">
        <v>6.9981550752759594E-2</v>
      </c>
      <c r="M1226" s="17"/>
      <c r="N1226" s="17">
        <v>9.9414047715747203E-2</v>
      </c>
      <c r="O1226" s="17">
        <v>8.6157615213622293E-2</v>
      </c>
      <c r="P1226" s="17">
        <v>8.0380606855991493E-2</v>
      </c>
      <c r="Q1226" s="17">
        <v>0.11825455849003</v>
      </c>
      <c r="R1226" s="17"/>
      <c r="S1226" s="17">
        <v>7.6289328754798699E-2</v>
      </c>
      <c r="T1226" s="17">
        <v>9.5237275109841299E-2</v>
      </c>
      <c r="U1226" s="17">
        <v>8.5660369046374807E-2</v>
      </c>
      <c r="V1226" s="17">
        <v>8.8957194602637096E-2</v>
      </c>
      <c r="W1226" s="17">
        <v>8.8366547701286394E-2</v>
      </c>
      <c r="X1226" s="17">
        <v>0.104439807892601</v>
      </c>
      <c r="Y1226" s="17">
        <v>8.7222763575336204E-2</v>
      </c>
      <c r="Z1226" s="17">
        <v>4.4258467420956502E-2</v>
      </c>
      <c r="AA1226" s="17">
        <v>7.3465078698222802E-2</v>
      </c>
      <c r="AB1226" s="17">
        <v>0.19637154612045499</v>
      </c>
      <c r="AC1226" s="17">
        <v>0.12982852376385101</v>
      </c>
      <c r="AD1226" s="17">
        <v>8.5913495440007204E-2</v>
      </c>
      <c r="AE1226" s="17"/>
      <c r="AF1226" s="17">
        <v>8.6567925937046097E-2</v>
      </c>
      <c r="AG1226" s="17">
        <v>0.102610809174858</v>
      </c>
      <c r="AH1226" s="17">
        <v>7.1272872817551902E-2</v>
      </c>
      <c r="AI1226" s="17"/>
      <c r="AJ1226" s="17">
        <v>0.10694680512470001</v>
      </c>
      <c r="AK1226" s="17">
        <v>7.2980596349959695E-2</v>
      </c>
      <c r="AL1226" s="17">
        <v>8.6372307475899704E-2</v>
      </c>
      <c r="AM1226" s="17">
        <v>0.137957178598068</v>
      </c>
      <c r="AN1226" s="17">
        <v>0.10430920301772301</v>
      </c>
      <c r="AO1226" s="17"/>
      <c r="AP1226" s="17">
        <v>0.124844898176892</v>
      </c>
      <c r="AQ1226" s="17">
        <v>7.2966558649165902E-2</v>
      </c>
      <c r="AR1226" s="17">
        <v>0.104321044910578</v>
      </c>
      <c r="AS1226" s="17"/>
      <c r="AT1226" s="17">
        <v>0.118881187162463</v>
      </c>
      <c r="AU1226" s="17">
        <v>0.10546328009504199</v>
      </c>
      <c r="AV1226" s="17">
        <v>0.105497847280892</v>
      </c>
      <c r="AW1226" s="17">
        <v>6.6241314417065697E-2</v>
      </c>
      <c r="AX1226" s="17">
        <v>5.3907269924465602E-2</v>
      </c>
      <c r="AY1226" s="17"/>
      <c r="AZ1226" s="17">
        <v>0.103942971600331</v>
      </c>
      <c r="BA1226" s="17">
        <v>9.5185418344231096E-2</v>
      </c>
      <c r="BB1226" s="17">
        <v>0.165962312892387</v>
      </c>
      <c r="BC1226" s="17">
        <v>8.1337907996480302E-2</v>
      </c>
      <c r="BD1226" s="17">
        <v>7.1203445473889598E-2</v>
      </c>
      <c r="BE1226" s="17"/>
      <c r="BF1226" s="17">
        <v>9.7096121952E-2</v>
      </c>
      <c r="BG1226" s="17">
        <v>8.9434408903863505E-2</v>
      </c>
      <c r="BH1226" s="17">
        <v>8.5787728846255198E-2</v>
      </c>
      <c r="BI1226" s="17">
        <v>0.124333540790487</v>
      </c>
      <c r="BJ1226" s="17"/>
      <c r="BK1226" s="17">
        <v>7.5195323779875006E-2</v>
      </c>
      <c r="BL1226" s="17">
        <v>6.5539741544008101E-2</v>
      </c>
      <c r="BM1226" s="17">
        <v>0.12385677436732</v>
      </c>
      <c r="BN1226" s="17">
        <v>9.3849659727099397E-2</v>
      </c>
      <c r="BO1226" s="17">
        <v>5.89160469056094E-2</v>
      </c>
      <c r="BP1226" s="17"/>
      <c r="BQ1226" s="17">
        <v>8.2322206728278904E-2</v>
      </c>
      <c r="BR1226" s="17">
        <v>0.116004054054446</v>
      </c>
      <c r="BS1226" s="17"/>
      <c r="BT1226" s="17">
        <v>0.106000326731822</v>
      </c>
      <c r="BU1226" s="17">
        <v>8.9615967172477495E-2</v>
      </c>
      <c r="BV1226" s="17">
        <v>0.102184343325115</v>
      </c>
      <c r="BW1226" s="17">
        <v>0.11322502802524299</v>
      </c>
      <c r="BX1226" s="17">
        <v>7.7865126806378096E-2</v>
      </c>
      <c r="BY1226" s="17">
        <v>9.2015573923228997E-2</v>
      </c>
    </row>
    <row r="1227" spans="2:77" x14ac:dyDescent="0.35">
      <c r="B1227" t="s">
        <v>101</v>
      </c>
      <c r="C1227" s="17">
        <v>0.20839563404849501</v>
      </c>
      <c r="D1227" s="17">
        <v>0.20360154014722601</v>
      </c>
      <c r="E1227" s="17">
        <v>0.212975006926126</v>
      </c>
      <c r="F1227" s="17"/>
      <c r="G1227" s="17">
        <v>0.16512944707718699</v>
      </c>
      <c r="H1227" s="17">
        <v>0.159101288327194</v>
      </c>
      <c r="I1227" s="17">
        <v>0.249798032004032</v>
      </c>
      <c r="J1227" s="17">
        <v>0.237425161398303</v>
      </c>
      <c r="K1227" s="17">
        <v>0.18142878117202799</v>
      </c>
      <c r="L1227" s="17">
        <v>0.234622838841268</v>
      </c>
      <c r="M1227" s="17"/>
      <c r="N1227" s="17">
        <v>0.19531918557522401</v>
      </c>
      <c r="O1227" s="17">
        <v>0.216061505310395</v>
      </c>
      <c r="P1227" s="17">
        <v>0.220013375988523</v>
      </c>
      <c r="Q1227" s="17">
        <v>0.20128227003075899</v>
      </c>
      <c r="R1227" s="17"/>
      <c r="S1227" s="17">
        <v>0.28361160806948998</v>
      </c>
      <c r="T1227" s="17">
        <v>0.196975275392967</v>
      </c>
      <c r="U1227" s="17">
        <v>0.163747344559244</v>
      </c>
      <c r="V1227" s="17">
        <v>0.198349357344767</v>
      </c>
      <c r="W1227" s="17">
        <v>0.21913149454439301</v>
      </c>
      <c r="X1227" s="17">
        <v>0.156928067841235</v>
      </c>
      <c r="Y1227" s="17">
        <v>0.27231481134410601</v>
      </c>
      <c r="Z1227" s="17">
        <v>0.18297743902974001</v>
      </c>
      <c r="AA1227" s="17">
        <v>0.20340854801647301</v>
      </c>
      <c r="AB1227" s="17">
        <v>0.16596614574295199</v>
      </c>
      <c r="AC1227" s="17">
        <v>0.180878031637692</v>
      </c>
      <c r="AD1227" s="17">
        <v>0.21823760218588001</v>
      </c>
      <c r="AE1227" s="17"/>
      <c r="AF1227" s="17">
        <v>0.184954016585822</v>
      </c>
      <c r="AG1227" s="17">
        <v>0.21704315637135499</v>
      </c>
      <c r="AH1227" s="17">
        <v>0.29343972730270801</v>
      </c>
      <c r="AI1227" s="17"/>
      <c r="AJ1227" s="17">
        <v>0.24015694853715799</v>
      </c>
      <c r="AK1227" s="17">
        <v>0.15361566513312699</v>
      </c>
      <c r="AL1227" s="17">
        <v>0.14384866898294699</v>
      </c>
      <c r="AM1227" s="17">
        <v>0.19719889031565899</v>
      </c>
      <c r="AN1227" s="17">
        <v>0.29916783464123697</v>
      </c>
      <c r="AO1227" s="17"/>
      <c r="AP1227" s="17">
        <v>0.25046047241561897</v>
      </c>
      <c r="AQ1227" s="17">
        <v>0.16063279502150599</v>
      </c>
      <c r="AR1227" s="17">
        <v>0.126688252993779</v>
      </c>
      <c r="AS1227" s="17"/>
      <c r="AT1227" s="17">
        <v>0.20217430138490999</v>
      </c>
      <c r="AU1227" s="17">
        <v>0.22119307488588899</v>
      </c>
      <c r="AV1227" s="17">
        <v>0.20121469595015301</v>
      </c>
      <c r="AW1227" s="17">
        <v>0.185652240752086</v>
      </c>
      <c r="AX1227" s="17">
        <v>0.23019639017243601</v>
      </c>
      <c r="AY1227" s="17"/>
      <c r="AZ1227" s="17">
        <v>0.19291079457351901</v>
      </c>
      <c r="BA1227" s="17">
        <v>0.23789325936178701</v>
      </c>
      <c r="BB1227" s="17">
        <v>0.177340090848433</v>
      </c>
      <c r="BC1227" s="17">
        <v>0.22718252330135799</v>
      </c>
      <c r="BD1227" s="17">
        <v>0.208301922676665</v>
      </c>
      <c r="BE1227" s="17"/>
      <c r="BF1227" s="17">
        <v>0.23740469945308099</v>
      </c>
      <c r="BG1227" s="17">
        <v>0.203957861016932</v>
      </c>
      <c r="BH1227" s="17">
        <v>0.198595838157513</v>
      </c>
      <c r="BI1227" s="17">
        <v>0.199191758906891</v>
      </c>
      <c r="BJ1227" s="17"/>
      <c r="BK1227" s="17">
        <v>0.13171207888625699</v>
      </c>
      <c r="BL1227" s="17">
        <v>0.17538502392383501</v>
      </c>
      <c r="BM1227" s="17">
        <v>0.217174025268773</v>
      </c>
      <c r="BN1227" s="17">
        <v>0.22500059094704999</v>
      </c>
      <c r="BO1227" s="17">
        <v>0.19619852863614401</v>
      </c>
      <c r="BP1227" s="17"/>
      <c r="BQ1227" s="17">
        <v>0.203965504951231</v>
      </c>
      <c r="BR1227" s="17">
        <v>0.2145718860684</v>
      </c>
      <c r="BS1227" s="17"/>
      <c r="BT1227" s="17">
        <v>0.24041203241834599</v>
      </c>
      <c r="BU1227" s="17">
        <v>0.19807250912430299</v>
      </c>
      <c r="BV1227" s="17">
        <v>0.21415725981452399</v>
      </c>
      <c r="BW1227" s="17">
        <v>0.163112576173541</v>
      </c>
      <c r="BX1227" s="17">
        <v>0.18359905608950999</v>
      </c>
      <c r="BY1227" s="17">
        <v>0.15008391843594701</v>
      </c>
    </row>
    <row r="1228" spans="2:77" x14ac:dyDescent="0.35">
      <c r="B1228" t="s">
        <v>102</v>
      </c>
      <c r="C1228" s="17">
        <v>0.101260250053019</v>
      </c>
      <c r="D1228" s="17">
        <v>9.2916996386416401E-2</v>
      </c>
      <c r="E1228" s="17">
        <v>0.109829759042725</v>
      </c>
      <c r="F1228" s="17"/>
      <c r="G1228" s="17">
        <v>0.12921893974655799</v>
      </c>
      <c r="H1228" s="17">
        <v>0.165902079010185</v>
      </c>
      <c r="I1228" s="17">
        <v>7.8785648453176704E-2</v>
      </c>
      <c r="J1228" s="17">
        <v>5.9291442126752997E-2</v>
      </c>
      <c r="K1228" s="17">
        <v>0.118796635907693</v>
      </c>
      <c r="L1228" s="17">
        <v>7.2406923702747705E-2</v>
      </c>
      <c r="M1228" s="17"/>
      <c r="N1228" s="17">
        <v>0.109469558152232</v>
      </c>
      <c r="O1228" s="17">
        <v>9.8988889517964501E-2</v>
      </c>
      <c r="P1228" s="17">
        <v>8.2169500783127E-2</v>
      </c>
      <c r="Q1228" s="17">
        <v>0.112019225730444</v>
      </c>
      <c r="R1228" s="17"/>
      <c r="S1228" s="17">
        <v>0.111498559956411</v>
      </c>
      <c r="T1228" s="17">
        <v>9.8720683043375904E-2</v>
      </c>
      <c r="U1228" s="17">
        <v>8.6594838743757396E-2</v>
      </c>
      <c r="V1228" s="17">
        <v>3.2460106364167997E-2</v>
      </c>
      <c r="W1228" s="17">
        <v>8.7017940935567598E-2</v>
      </c>
      <c r="X1228" s="17">
        <v>0.14338700405672</v>
      </c>
      <c r="Y1228" s="17">
        <v>8.5827111431887398E-2</v>
      </c>
      <c r="Z1228" s="17">
        <v>0.19308439961457999</v>
      </c>
      <c r="AA1228" s="17">
        <v>0.105121402752385</v>
      </c>
      <c r="AB1228" s="17">
        <v>0.105148050309901</v>
      </c>
      <c r="AC1228" s="17">
        <v>0.143956169962877</v>
      </c>
      <c r="AD1228" s="17">
        <v>4.4762349354841899E-2</v>
      </c>
      <c r="AE1228" s="17"/>
      <c r="AF1228" s="17">
        <v>7.5443595544112299E-2</v>
      </c>
      <c r="AG1228" s="17">
        <v>0.110175402415084</v>
      </c>
      <c r="AH1228" s="17">
        <v>0.12852213671761001</v>
      </c>
      <c r="AI1228" s="17"/>
      <c r="AJ1228" s="17">
        <v>7.9941139111304405E-2</v>
      </c>
      <c r="AK1228" s="17">
        <v>0.137287244070188</v>
      </c>
      <c r="AL1228" s="17">
        <v>0.105064551259891</v>
      </c>
      <c r="AM1228" s="17">
        <v>9.82506478347005E-2</v>
      </c>
      <c r="AN1228" s="17">
        <v>6.0908484976491199E-2</v>
      </c>
      <c r="AO1228" s="17"/>
      <c r="AP1228" s="17">
        <v>8.6748277617128694E-2</v>
      </c>
      <c r="AQ1228" s="17">
        <v>0.12951098867323699</v>
      </c>
      <c r="AR1228" s="17">
        <v>0.15664813262428301</v>
      </c>
      <c r="AS1228" s="17"/>
      <c r="AT1228" s="17">
        <v>5.9860272276490503E-2</v>
      </c>
      <c r="AU1228" s="17">
        <v>9.9613732647859096E-2</v>
      </c>
      <c r="AV1228" s="17">
        <v>0.13443628287550899</v>
      </c>
      <c r="AW1228" s="17">
        <v>0.12722669978003201</v>
      </c>
      <c r="AX1228" s="17">
        <v>5.1867313235163401E-2</v>
      </c>
      <c r="AY1228" s="17"/>
      <c r="AZ1228" s="17">
        <v>9.3350642605685305E-2</v>
      </c>
      <c r="BA1228" s="17">
        <v>0.129942729992197</v>
      </c>
      <c r="BB1228" s="17">
        <v>0.113886715402719</v>
      </c>
      <c r="BC1228" s="17">
        <v>8.5671750460030699E-2</v>
      </c>
      <c r="BD1228" s="17">
        <v>0.101787853095582</v>
      </c>
      <c r="BE1228" s="17"/>
      <c r="BF1228" s="17">
        <v>8.3844776724042294E-2</v>
      </c>
      <c r="BG1228" s="17">
        <v>0.103541594727456</v>
      </c>
      <c r="BH1228" s="17">
        <v>9.9245219736317003E-2</v>
      </c>
      <c r="BI1228" s="17">
        <v>0.114474538089805</v>
      </c>
      <c r="BJ1228" s="17"/>
      <c r="BK1228" s="17">
        <v>0.16602576267313701</v>
      </c>
      <c r="BL1228" s="17">
        <v>0.119487174723735</v>
      </c>
      <c r="BM1228" s="17">
        <v>8.7754831635923097E-2</v>
      </c>
      <c r="BN1228" s="17">
        <v>0.108500037637922</v>
      </c>
      <c r="BO1228" s="17">
        <v>6.9045701802635695E-2</v>
      </c>
      <c r="BP1228" s="17"/>
      <c r="BQ1228" s="17">
        <v>8.8135001612405797E-2</v>
      </c>
      <c r="BR1228" s="17">
        <v>0.119558778247865</v>
      </c>
      <c r="BS1228" s="17"/>
      <c r="BT1228" s="17">
        <v>0.103732043813324</v>
      </c>
      <c r="BU1228" s="17">
        <v>9.7290364365318904E-2</v>
      </c>
      <c r="BV1228" s="17">
        <v>0.118480561096812</v>
      </c>
      <c r="BW1228" s="17">
        <v>3.9240037130812103E-2</v>
      </c>
      <c r="BX1228" s="17">
        <v>0.12883790113264301</v>
      </c>
      <c r="BY1228" s="17">
        <v>0.13121199020195301</v>
      </c>
    </row>
    <row r="1229" spans="2:77" x14ac:dyDescent="0.35">
      <c r="B1229" t="s">
        <v>467</v>
      </c>
      <c r="C1229" s="17">
        <v>9.8416836347573103E-2</v>
      </c>
      <c r="D1229" s="17">
        <v>9.0224581605097207E-2</v>
      </c>
      <c r="E1229" s="17">
        <v>0.106823682920148</v>
      </c>
      <c r="F1229" s="17"/>
      <c r="G1229" s="17">
        <v>0.11564776870705901</v>
      </c>
      <c r="H1229" s="17">
        <v>0.114976571901982</v>
      </c>
      <c r="I1229" s="17">
        <v>0.10333101020994299</v>
      </c>
      <c r="J1229" s="17">
        <v>0.114308062353551</v>
      </c>
      <c r="K1229" s="17">
        <v>6.5491873970605505E-2</v>
      </c>
      <c r="L1229" s="17">
        <v>7.5877993825933202E-2</v>
      </c>
      <c r="M1229" s="17"/>
      <c r="N1229" s="17">
        <v>0.116081266261628</v>
      </c>
      <c r="O1229" s="17">
        <v>8.8950522084230002E-2</v>
      </c>
      <c r="P1229" s="17">
        <v>9.9210722940299603E-2</v>
      </c>
      <c r="Q1229" s="17">
        <v>9.1039868907804494E-2</v>
      </c>
      <c r="R1229" s="17"/>
      <c r="S1229" s="17">
        <v>8.9025592069091997E-2</v>
      </c>
      <c r="T1229" s="17">
        <v>8.40192638857854E-2</v>
      </c>
      <c r="U1229" s="17">
        <v>9.7110036532883498E-2</v>
      </c>
      <c r="V1229" s="17">
        <v>0.11619385359345299</v>
      </c>
      <c r="W1229" s="17">
        <v>0.15784638759836001</v>
      </c>
      <c r="X1229" s="17">
        <v>8.8005911026373798E-2</v>
      </c>
      <c r="Y1229" s="17">
        <v>9.2697683535270997E-2</v>
      </c>
      <c r="Z1229" s="17">
        <v>0.11027931495973201</v>
      </c>
      <c r="AA1229" s="17">
        <v>0.135085226727611</v>
      </c>
      <c r="AB1229" s="17">
        <v>5.7466922433892398E-2</v>
      </c>
      <c r="AC1229" s="17">
        <v>8.9026614472811599E-2</v>
      </c>
      <c r="AD1229" s="17">
        <v>4.4160319788779698E-2</v>
      </c>
      <c r="AE1229" s="17"/>
      <c r="AF1229" s="17">
        <v>8.4624231975695602E-2</v>
      </c>
      <c r="AG1229" s="17">
        <v>0.102172848651874</v>
      </c>
      <c r="AH1229" s="17">
        <v>9.8240142873742206E-2</v>
      </c>
      <c r="AI1229" s="17"/>
      <c r="AJ1229" s="17">
        <v>6.9761130569125404E-2</v>
      </c>
      <c r="AK1229" s="17">
        <v>0.13885856378275599</v>
      </c>
      <c r="AL1229" s="17">
        <v>0.190497433436395</v>
      </c>
      <c r="AM1229" s="17">
        <v>0</v>
      </c>
      <c r="AN1229" s="17">
        <v>7.7061315295378602E-2</v>
      </c>
      <c r="AO1229" s="17"/>
      <c r="AP1229" s="17">
        <v>8.0059120256115404E-2</v>
      </c>
      <c r="AQ1229" s="17">
        <v>0.148185348482441</v>
      </c>
      <c r="AR1229" s="17">
        <v>0.104340252153146</v>
      </c>
      <c r="AS1229" s="17"/>
      <c r="AT1229" s="17">
        <v>0.107950718837381</v>
      </c>
      <c r="AU1229" s="17">
        <v>8.7876230252603604E-2</v>
      </c>
      <c r="AV1229" s="17">
        <v>0.11313851365000201</v>
      </c>
      <c r="AW1229" s="17">
        <v>9.0050278741774806E-2</v>
      </c>
      <c r="AX1229" s="17">
        <v>4.3851756246323301E-2</v>
      </c>
      <c r="AY1229" s="17"/>
      <c r="AZ1229" s="17">
        <v>9.2041040869960802E-2</v>
      </c>
      <c r="BA1229" s="17">
        <v>0.12640146043515901</v>
      </c>
      <c r="BB1229" s="17">
        <v>5.8355455269126402E-2</v>
      </c>
      <c r="BC1229" s="17">
        <v>7.9955143245494797E-2</v>
      </c>
      <c r="BD1229" s="17">
        <v>0.126786065182315</v>
      </c>
      <c r="BE1229" s="17"/>
      <c r="BF1229" s="17">
        <v>9.2852101915527799E-2</v>
      </c>
      <c r="BG1229" s="17">
        <v>0.105561358306987</v>
      </c>
      <c r="BH1229" s="17">
        <v>9.1834484721153506E-2</v>
      </c>
      <c r="BI1229" s="17">
        <v>0.101646709627841</v>
      </c>
      <c r="BJ1229" s="17"/>
      <c r="BK1229" s="17">
        <v>7.4262375734722302E-2</v>
      </c>
      <c r="BL1229" s="17">
        <v>8.3228591577290401E-2</v>
      </c>
      <c r="BM1229" s="17">
        <v>0.108782121763196</v>
      </c>
      <c r="BN1229" s="17">
        <v>0.100913717421607</v>
      </c>
      <c r="BO1229" s="17">
        <v>8.2384040456328897E-2</v>
      </c>
      <c r="BP1229" s="17"/>
      <c r="BQ1229" s="17">
        <v>0.106212112317463</v>
      </c>
      <c r="BR1229" s="17">
        <v>8.7549074280664899E-2</v>
      </c>
      <c r="BS1229" s="17"/>
      <c r="BT1229" s="17">
        <v>6.2336924649249698E-2</v>
      </c>
      <c r="BU1229" s="17">
        <v>0.11962858480209</v>
      </c>
      <c r="BV1229" s="17">
        <v>0.11682775590274901</v>
      </c>
      <c r="BW1229" s="17">
        <v>0.16291020176152199</v>
      </c>
      <c r="BX1229" s="17">
        <v>9.8982792601773895E-2</v>
      </c>
      <c r="BY1229" s="17">
        <v>9.3667240316108902E-2</v>
      </c>
    </row>
    <row r="1230" spans="2:77" x14ac:dyDescent="0.35">
      <c r="B1230" t="s">
        <v>468</v>
      </c>
      <c r="C1230" s="17">
        <v>9.0432508941835799E-2</v>
      </c>
      <c r="D1230" s="17">
        <v>8.8702077475436306E-2</v>
      </c>
      <c r="E1230" s="17">
        <v>9.0724138853077202E-2</v>
      </c>
      <c r="F1230" s="17"/>
      <c r="G1230" s="17">
        <v>9.9724990456483503E-2</v>
      </c>
      <c r="H1230" s="17">
        <v>0.12562946671022099</v>
      </c>
      <c r="I1230" s="17">
        <v>9.6641429015466601E-2</v>
      </c>
      <c r="J1230" s="17">
        <v>0.11390481995120599</v>
      </c>
      <c r="K1230" s="17">
        <v>5.3991459241765599E-2</v>
      </c>
      <c r="L1230" s="17">
        <v>5.2591007201696703E-2</v>
      </c>
      <c r="M1230" s="17"/>
      <c r="N1230" s="17">
        <v>8.11903683560911E-2</v>
      </c>
      <c r="O1230" s="17">
        <v>0.11043307616340201</v>
      </c>
      <c r="P1230" s="17">
        <v>8.5356329816826296E-2</v>
      </c>
      <c r="Q1230" s="17">
        <v>8.3066023402880398E-2</v>
      </c>
      <c r="R1230" s="17"/>
      <c r="S1230" s="17">
        <v>6.4887052531836506E-2</v>
      </c>
      <c r="T1230" s="17">
        <v>0.10261448633298501</v>
      </c>
      <c r="U1230" s="17">
        <v>7.5875729263048905E-2</v>
      </c>
      <c r="V1230" s="17">
        <v>8.2232172902611894E-2</v>
      </c>
      <c r="W1230" s="17">
        <v>9.1089359581180002E-2</v>
      </c>
      <c r="X1230" s="17">
        <v>0.102474232417283</v>
      </c>
      <c r="Y1230" s="17">
        <v>0.117202788237231</v>
      </c>
      <c r="Z1230" s="17">
        <v>7.2290264635448603E-2</v>
      </c>
      <c r="AA1230" s="17">
        <v>0.114331312886213</v>
      </c>
      <c r="AB1230" s="17">
        <v>6.1685446776383698E-2</v>
      </c>
      <c r="AC1230" s="17">
        <v>0.151197111348184</v>
      </c>
      <c r="AD1230" s="17">
        <v>5.9939113071546E-2</v>
      </c>
      <c r="AE1230" s="17"/>
      <c r="AF1230" s="17">
        <v>5.8233012851361197E-2</v>
      </c>
      <c r="AG1230" s="17">
        <v>0.11422562554459099</v>
      </c>
      <c r="AH1230" s="17">
        <v>9.49633104248679E-2</v>
      </c>
      <c r="AI1230" s="17"/>
      <c r="AJ1230" s="17">
        <v>2.946784012815E-2</v>
      </c>
      <c r="AK1230" s="17">
        <v>0.15001087397283999</v>
      </c>
      <c r="AL1230" s="17">
        <v>0.15295792392386601</v>
      </c>
      <c r="AM1230" s="17">
        <v>0</v>
      </c>
      <c r="AN1230" s="17">
        <v>0.103989226625225</v>
      </c>
      <c r="AO1230" s="17"/>
      <c r="AP1230" s="17">
        <v>3.9137859424493902E-2</v>
      </c>
      <c r="AQ1230" s="17">
        <v>0.16074270337736099</v>
      </c>
      <c r="AR1230" s="17">
        <v>0.11306818604338501</v>
      </c>
      <c r="AS1230" s="17"/>
      <c r="AT1230" s="17">
        <v>8.3868270690298494E-2</v>
      </c>
      <c r="AU1230" s="17">
        <v>8.3669859479071199E-2</v>
      </c>
      <c r="AV1230" s="17">
        <v>9.7709724118823199E-2</v>
      </c>
      <c r="AW1230" s="17">
        <v>0.13488182343455901</v>
      </c>
      <c r="AX1230" s="17">
        <v>8.9602785467284798E-2</v>
      </c>
      <c r="AY1230" s="17"/>
      <c r="AZ1230" s="17">
        <v>0.12283526469026999</v>
      </c>
      <c r="BA1230" s="17">
        <v>5.7783005327194902E-2</v>
      </c>
      <c r="BB1230" s="17">
        <v>0.11766927710182599</v>
      </c>
      <c r="BC1230" s="17">
        <v>5.57360490315272E-2</v>
      </c>
      <c r="BD1230" s="17">
        <v>5.5069100619195802E-2</v>
      </c>
      <c r="BE1230" s="17"/>
      <c r="BF1230" s="17">
        <v>0.114078636034864</v>
      </c>
      <c r="BG1230" s="17">
        <v>8.5320050453530999E-2</v>
      </c>
      <c r="BH1230" s="17">
        <v>8.4794451956583694E-2</v>
      </c>
      <c r="BI1230" s="17">
        <v>9.4047596163468E-2</v>
      </c>
      <c r="BJ1230" s="17"/>
      <c r="BK1230" s="17">
        <v>0.10497896979820601</v>
      </c>
      <c r="BL1230" s="17">
        <v>0.13573603494484199</v>
      </c>
      <c r="BM1230" s="17">
        <v>8.10903287895582E-2</v>
      </c>
      <c r="BN1230" s="17">
        <v>6.7786376316323005E-2</v>
      </c>
      <c r="BO1230" s="17">
        <v>0.121302379515398</v>
      </c>
      <c r="BP1230" s="17"/>
      <c r="BQ1230" s="17">
        <v>8.6410048220012303E-2</v>
      </c>
      <c r="BR1230" s="17">
        <v>9.6040411242808196E-2</v>
      </c>
      <c r="BS1230" s="17"/>
      <c r="BT1230" s="17">
        <v>6.3705093086102796E-2</v>
      </c>
      <c r="BU1230" s="17">
        <v>8.8554504359855998E-2</v>
      </c>
      <c r="BV1230" s="17">
        <v>0.13134471382478699</v>
      </c>
      <c r="BW1230" s="17">
        <v>0.123249018406446</v>
      </c>
      <c r="BX1230" s="17">
        <v>0.11996195733772499</v>
      </c>
      <c r="BY1230" s="17">
        <v>6.7745364926188295E-2</v>
      </c>
    </row>
    <row r="1231" spans="2:77" x14ac:dyDescent="0.35">
      <c r="B1231" t="s">
        <v>469</v>
      </c>
      <c r="C1231" s="17">
        <v>3.8582440113106402E-2</v>
      </c>
      <c r="D1231" s="17">
        <v>3.5768741538111798E-2</v>
      </c>
      <c r="E1231" s="17">
        <v>4.15056372576992E-2</v>
      </c>
      <c r="F1231" s="17"/>
      <c r="G1231" s="17">
        <v>3.8125629352769003E-2</v>
      </c>
      <c r="H1231" s="17">
        <v>6.4922534921316805E-2</v>
      </c>
      <c r="I1231" s="17">
        <v>3.9659408915167803E-2</v>
      </c>
      <c r="J1231" s="17">
        <v>3.9615544847006898E-2</v>
      </c>
      <c r="K1231" s="17">
        <v>2.5058845898426298E-2</v>
      </c>
      <c r="L1231" s="17">
        <v>2.42312284402958E-2</v>
      </c>
      <c r="M1231" s="17"/>
      <c r="N1231" s="17">
        <v>6.0583335419482701E-2</v>
      </c>
      <c r="O1231" s="17">
        <v>2.9176945310330799E-2</v>
      </c>
      <c r="P1231" s="17">
        <v>2.1913430667562302E-2</v>
      </c>
      <c r="Q1231" s="17">
        <v>4.08006434373024E-2</v>
      </c>
      <c r="R1231" s="17"/>
      <c r="S1231" s="17">
        <v>8.4784330373167502E-2</v>
      </c>
      <c r="T1231" s="17">
        <v>1.2659238477453E-2</v>
      </c>
      <c r="U1231" s="17">
        <v>1.1004224482401801E-2</v>
      </c>
      <c r="V1231" s="17">
        <v>4.7863883510351597E-2</v>
      </c>
      <c r="W1231" s="17">
        <v>1.52700237931227E-2</v>
      </c>
      <c r="X1231" s="17">
        <v>7.2236207200884001E-2</v>
      </c>
      <c r="Y1231" s="17">
        <v>1.3771992460284601E-2</v>
      </c>
      <c r="Z1231" s="17">
        <v>1.9847406502913102E-2</v>
      </c>
      <c r="AA1231" s="17">
        <v>3.2534160898484099E-2</v>
      </c>
      <c r="AB1231" s="17">
        <v>2.7146884262290599E-2</v>
      </c>
      <c r="AC1231" s="17">
        <v>6.2960770231555996E-2</v>
      </c>
      <c r="AD1231" s="17">
        <v>4.6642835846480699E-2</v>
      </c>
      <c r="AE1231" s="17"/>
      <c r="AF1231" s="17">
        <v>2.7596296483468698E-2</v>
      </c>
      <c r="AG1231" s="17">
        <v>4.9078095434057903E-2</v>
      </c>
      <c r="AH1231" s="17">
        <v>3.5692395119034298E-2</v>
      </c>
      <c r="AI1231" s="17"/>
      <c r="AJ1231" s="17">
        <v>2.10771233910086E-2</v>
      </c>
      <c r="AK1231" s="17">
        <v>6.9256537406013105E-2</v>
      </c>
      <c r="AL1231" s="17">
        <v>5.3558440478286701E-2</v>
      </c>
      <c r="AM1231" s="17">
        <v>0.113646198872684</v>
      </c>
      <c r="AN1231" s="17">
        <v>1.74175044559742E-2</v>
      </c>
      <c r="AO1231" s="17"/>
      <c r="AP1231" s="17">
        <v>3.3070753302505002E-2</v>
      </c>
      <c r="AQ1231" s="17">
        <v>6.5460341017844703E-2</v>
      </c>
      <c r="AR1231" s="17">
        <v>4.7379346889248899E-2</v>
      </c>
      <c r="AS1231" s="17"/>
      <c r="AT1231" s="17">
        <v>2.3747011812947499E-2</v>
      </c>
      <c r="AU1231" s="17">
        <v>3.7243179482308798E-2</v>
      </c>
      <c r="AV1231" s="17">
        <v>3.9952520057724102E-2</v>
      </c>
      <c r="AW1231" s="17">
        <v>8.4586115810297E-2</v>
      </c>
      <c r="AX1231" s="17">
        <v>4.3144832664775E-2</v>
      </c>
      <c r="AY1231" s="17"/>
      <c r="AZ1231" s="17">
        <v>4.6587113460111899E-2</v>
      </c>
      <c r="BA1231" s="17">
        <v>4.7376349724103303E-2</v>
      </c>
      <c r="BB1231" s="17">
        <v>1.9437505473775499E-2</v>
      </c>
      <c r="BC1231" s="17">
        <v>1.00075638921592E-2</v>
      </c>
      <c r="BD1231" s="17">
        <v>4.8779323694229E-2</v>
      </c>
      <c r="BE1231" s="17"/>
      <c r="BF1231" s="17">
        <v>3.5295408476950597E-2</v>
      </c>
      <c r="BG1231" s="17">
        <v>3.9143638874281898E-2</v>
      </c>
      <c r="BH1231" s="17">
        <v>2.7626965754795701E-2</v>
      </c>
      <c r="BI1231" s="17">
        <v>6.4698575168542896E-2</v>
      </c>
      <c r="BJ1231" s="17"/>
      <c r="BK1231" s="17">
        <v>0</v>
      </c>
      <c r="BL1231" s="17">
        <v>4.3185831679346899E-2</v>
      </c>
      <c r="BM1231" s="17">
        <v>3.5179642293904197E-2</v>
      </c>
      <c r="BN1231" s="17">
        <v>3.4598643870960497E-2</v>
      </c>
      <c r="BO1231" s="17">
        <v>7.30206135801207E-2</v>
      </c>
      <c r="BP1231" s="17"/>
      <c r="BQ1231" s="17">
        <v>4.5463799331121699E-2</v>
      </c>
      <c r="BR1231" s="17">
        <v>2.89888125151638E-2</v>
      </c>
      <c r="BS1231" s="17"/>
      <c r="BT1231" s="17">
        <v>3.4087831776434901E-2</v>
      </c>
      <c r="BU1231" s="17">
        <v>4.80595535394268E-2</v>
      </c>
      <c r="BV1231" s="17">
        <v>2.88076696571859E-2</v>
      </c>
      <c r="BW1231" s="17">
        <v>2.78221981227901E-2</v>
      </c>
      <c r="BX1231" s="17">
        <v>3.6162051146743E-2</v>
      </c>
      <c r="BY1231" s="17">
        <v>8.4438893832974399E-2</v>
      </c>
    </row>
    <row r="1232" spans="2:77" x14ac:dyDescent="0.35">
      <c r="B1232" t="s">
        <v>470</v>
      </c>
      <c r="C1232" s="17">
        <v>5.8832711833467201E-2</v>
      </c>
      <c r="D1232" s="17">
        <v>6.7843736874583699E-2</v>
      </c>
      <c r="E1232" s="17">
        <v>5.0836783333373103E-2</v>
      </c>
      <c r="F1232" s="17"/>
      <c r="G1232" s="17">
        <v>4.43071350214733E-2</v>
      </c>
      <c r="H1232" s="17">
        <v>8.2518779073599002E-2</v>
      </c>
      <c r="I1232" s="17">
        <v>0.10319065212138499</v>
      </c>
      <c r="J1232" s="17">
        <v>2.4106753880402499E-2</v>
      </c>
      <c r="K1232" s="17">
        <v>4.4394344187198703E-2</v>
      </c>
      <c r="L1232" s="17">
        <v>4.5277229237024402E-2</v>
      </c>
      <c r="M1232" s="17"/>
      <c r="N1232" s="17">
        <v>3.4170606506811502E-2</v>
      </c>
      <c r="O1232" s="17">
        <v>6.4354153146750706E-2</v>
      </c>
      <c r="P1232" s="17">
        <v>4.9293065768345301E-2</v>
      </c>
      <c r="Q1232" s="17">
        <v>8.5761681800734596E-2</v>
      </c>
      <c r="R1232" s="17"/>
      <c r="S1232" s="17">
        <v>5.3191768404455199E-2</v>
      </c>
      <c r="T1232" s="17">
        <v>4.1870336121857601E-2</v>
      </c>
      <c r="U1232" s="17">
        <v>8.5938693475998001E-2</v>
      </c>
      <c r="V1232" s="17">
        <v>6.4289856226072306E-2</v>
      </c>
      <c r="W1232" s="17">
        <v>4.0719414160580399E-2</v>
      </c>
      <c r="X1232" s="17">
        <v>2.04850684734251E-2</v>
      </c>
      <c r="Y1232" s="17">
        <v>6.43112296602288E-2</v>
      </c>
      <c r="Z1232" s="17">
        <v>7.10492345314684E-2</v>
      </c>
      <c r="AA1232" s="17">
        <v>7.3914376042847299E-2</v>
      </c>
      <c r="AB1232" s="17">
        <v>9.6060811626681494E-2</v>
      </c>
      <c r="AC1232" s="17">
        <v>6.4236234828512206E-2</v>
      </c>
      <c r="AD1232" s="17">
        <v>3.2590132486184697E-2</v>
      </c>
      <c r="AE1232" s="17"/>
      <c r="AF1232" s="17">
        <v>5.7334329729405303E-2</v>
      </c>
      <c r="AG1232" s="17">
        <v>6.9569828902966604E-2</v>
      </c>
      <c r="AH1232" s="17">
        <v>3.6769106883801798E-2</v>
      </c>
      <c r="AI1232" s="17"/>
      <c r="AJ1232" s="17">
        <v>2.8174240062901201E-2</v>
      </c>
      <c r="AK1232" s="17">
        <v>0.10738667870029001</v>
      </c>
      <c r="AL1232" s="17">
        <v>2.74725051923084E-2</v>
      </c>
      <c r="AM1232" s="17">
        <v>0</v>
      </c>
      <c r="AN1232" s="17">
        <v>5.35662858971288E-2</v>
      </c>
      <c r="AO1232" s="17"/>
      <c r="AP1232" s="17">
        <v>1.3565795487756299E-2</v>
      </c>
      <c r="AQ1232" s="17">
        <v>0.119173990486589</v>
      </c>
      <c r="AR1232" s="17">
        <v>1.61464270617931E-2</v>
      </c>
      <c r="AS1232" s="17"/>
      <c r="AT1232" s="17">
        <v>7.8861958953228201E-2</v>
      </c>
      <c r="AU1232" s="17">
        <v>3.4753845135215698E-2</v>
      </c>
      <c r="AV1232" s="17">
        <v>5.1140994237314101E-2</v>
      </c>
      <c r="AW1232" s="17">
        <v>7.2799488015497807E-2</v>
      </c>
      <c r="AX1232" s="17">
        <v>4.5662091482554602E-2</v>
      </c>
      <c r="AY1232" s="17"/>
      <c r="AZ1232" s="17">
        <v>8.1809797280368607E-2</v>
      </c>
      <c r="BA1232" s="17">
        <v>1.75216862758052E-2</v>
      </c>
      <c r="BB1232" s="17">
        <v>0</v>
      </c>
      <c r="BC1232" s="17">
        <v>4.0046345583773499E-2</v>
      </c>
      <c r="BD1232" s="17">
        <v>8.4744285005065506E-2</v>
      </c>
      <c r="BE1232" s="17"/>
      <c r="BF1232" s="17">
        <v>5.3367731624301099E-2</v>
      </c>
      <c r="BG1232" s="17">
        <v>5.6665153790451603E-2</v>
      </c>
      <c r="BH1232" s="17">
        <v>8.9937319707047797E-2</v>
      </c>
      <c r="BI1232" s="17">
        <v>3.90015488060503E-2</v>
      </c>
      <c r="BJ1232" s="17"/>
      <c r="BK1232" s="17">
        <v>3.6864162541616098E-2</v>
      </c>
      <c r="BL1232" s="17">
        <v>6.9318347521082901E-2</v>
      </c>
      <c r="BM1232" s="17">
        <v>4.2348831639384403E-2</v>
      </c>
      <c r="BN1232" s="17">
        <v>6.2484569621964997E-2</v>
      </c>
      <c r="BO1232" s="17">
        <v>0.10186824347734701</v>
      </c>
      <c r="BP1232" s="17"/>
      <c r="BQ1232" s="17">
        <v>7.1343985323383693E-2</v>
      </c>
      <c r="BR1232" s="17">
        <v>4.1390155089148999E-2</v>
      </c>
      <c r="BS1232" s="17"/>
      <c r="BT1232" s="17">
        <v>4.13786774445353E-2</v>
      </c>
      <c r="BU1232" s="17">
        <v>7.4543413861728303E-2</v>
      </c>
      <c r="BV1232" s="17">
        <v>8.1436394742615395E-2</v>
      </c>
      <c r="BW1232" s="17">
        <v>4.8587367177243601E-2</v>
      </c>
      <c r="BX1232" s="17">
        <v>6.4887069797372895E-2</v>
      </c>
      <c r="BY1232" s="17">
        <v>7.8456593762343305E-2</v>
      </c>
    </row>
    <row r="1233" spans="2:77" x14ac:dyDescent="0.35">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c r="BQ1233" s="17"/>
      <c r="BR1233" s="17"/>
      <c r="BS1233" s="17"/>
      <c r="BT1233" s="17"/>
      <c r="BU1233" s="17"/>
      <c r="BV1233" s="17"/>
      <c r="BW1233" s="17"/>
      <c r="BX1233" s="17"/>
      <c r="BY1233" s="17"/>
    </row>
    <row r="1234" spans="2:77" x14ac:dyDescent="0.35">
      <c r="B1234" s="6" t="s">
        <v>490</v>
      </c>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row>
    <row r="1235" spans="2:77" x14ac:dyDescent="0.35">
      <c r="B1235" s="24" t="s">
        <v>472</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row>
    <row r="1236" spans="2:77" x14ac:dyDescent="0.35">
      <c r="B1236" t="s">
        <v>466</v>
      </c>
      <c r="C1236" s="17">
        <v>0.146768655513944</v>
      </c>
      <c r="D1236" s="17">
        <v>0.18121136106295499</v>
      </c>
      <c r="E1236" s="17">
        <v>0.11361545261082</v>
      </c>
      <c r="F1236" s="17"/>
      <c r="G1236" s="17">
        <v>0.11823361329092</v>
      </c>
      <c r="H1236" s="17">
        <v>8.2737104536077993E-2</v>
      </c>
      <c r="I1236" s="17">
        <v>0.13773239412956301</v>
      </c>
      <c r="J1236" s="17">
        <v>0.176201376008531</v>
      </c>
      <c r="K1236" s="17">
        <v>0.17940332533150199</v>
      </c>
      <c r="L1236" s="17">
        <v>0.182775896383985</v>
      </c>
      <c r="M1236" s="17"/>
      <c r="N1236" s="17">
        <v>0.11655156243046801</v>
      </c>
      <c r="O1236" s="17">
        <v>0.138089895777632</v>
      </c>
      <c r="P1236" s="17">
        <v>0.22586932926261699</v>
      </c>
      <c r="Q1236" s="17">
        <v>0.11846121291577399</v>
      </c>
      <c r="R1236" s="17"/>
      <c r="S1236" s="17">
        <v>0.10513995258139899</v>
      </c>
      <c r="T1236" s="17">
        <v>0.16046574437618699</v>
      </c>
      <c r="U1236" s="17">
        <v>0.12739428709488301</v>
      </c>
      <c r="V1236" s="17">
        <v>0.16131609775785899</v>
      </c>
      <c r="W1236" s="17">
        <v>0.22110400638867</v>
      </c>
      <c r="X1236" s="17">
        <v>0.124675697708218</v>
      </c>
      <c r="Y1236" s="17">
        <v>0.145679016618908</v>
      </c>
      <c r="Z1236" s="17">
        <v>0.124921065543364</v>
      </c>
      <c r="AA1236" s="17">
        <v>0.14241505999489401</v>
      </c>
      <c r="AB1236" s="17">
        <v>0.107182999974285</v>
      </c>
      <c r="AC1236" s="17">
        <v>0.16383007563957999</v>
      </c>
      <c r="AD1236" s="17">
        <v>0.33138802413046298</v>
      </c>
      <c r="AE1236" s="17"/>
      <c r="AF1236" s="17">
        <v>0.23946913845422099</v>
      </c>
      <c r="AG1236" s="17">
        <v>8.6638692545107102E-2</v>
      </c>
      <c r="AH1236" s="17">
        <v>0.11300449524556</v>
      </c>
      <c r="AI1236" s="17"/>
      <c r="AJ1236" s="17">
        <v>0.234900935819115</v>
      </c>
      <c r="AK1236" s="17">
        <v>4.7471535390696401E-2</v>
      </c>
      <c r="AL1236" s="17">
        <v>6.5400156445497404E-2</v>
      </c>
      <c r="AM1236" s="17">
        <v>0.229388611441319</v>
      </c>
      <c r="AN1236" s="17">
        <v>0.123097995835749</v>
      </c>
      <c r="AO1236" s="17"/>
      <c r="AP1236" s="17">
        <v>0.18501326599190501</v>
      </c>
      <c r="AQ1236" s="17">
        <v>4.5965229799757999E-2</v>
      </c>
      <c r="AR1236" s="17">
        <v>9.4968639529122795E-2</v>
      </c>
      <c r="AS1236" s="17"/>
      <c r="AT1236" s="17">
        <v>0.16351916433049901</v>
      </c>
      <c r="AU1236" s="17">
        <v>0.16518377948824101</v>
      </c>
      <c r="AV1236" s="17">
        <v>0.113869818370594</v>
      </c>
      <c r="AW1236" s="17">
        <v>8.8759762524813296E-2</v>
      </c>
      <c r="AX1236" s="17">
        <v>0.17069637228876999</v>
      </c>
      <c r="AY1236" s="17"/>
      <c r="AZ1236" s="17">
        <v>0.13552288079077199</v>
      </c>
      <c r="BA1236" s="17">
        <v>0.13510020831266101</v>
      </c>
      <c r="BB1236" s="17">
        <v>0.151054933773974</v>
      </c>
      <c r="BC1236" s="17">
        <v>0.17339744120284301</v>
      </c>
      <c r="BD1236" s="17">
        <v>0.16459188907269301</v>
      </c>
      <c r="BE1236" s="17"/>
      <c r="BF1236" s="17">
        <v>0.14896798201089401</v>
      </c>
      <c r="BG1236" s="17">
        <v>0.138159441800492</v>
      </c>
      <c r="BH1236" s="17">
        <v>0.14739234170667101</v>
      </c>
      <c r="BI1236" s="17">
        <v>0.137409746872797</v>
      </c>
      <c r="BJ1236" s="17"/>
      <c r="BK1236" s="17">
        <v>0.25771950788193498</v>
      </c>
      <c r="BL1236" s="17">
        <v>0.16829026334016001</v>
      </c>
      <c r="BM1236" s="17">
        <v>0.141107389732232</v>
      </c>
      <c r="BN1236" s="17">
        <v>0.13070667736500299</v>
      </c>
      <c r="BO1236" s="17">
        <v>0.15923193622617901</v>
      </c>
      <c r="BP1236" s="17"/>
      <c r="BQ1236" s="17">
        <v>0.136367903209345</v>
      </c>
      <c r="BR1236" s="17">
        <v>0.16126883508421599</v>
      </c>
      <c r="BS1236" s="17"/>
      <c r="BT1236" s="17">
        <v>0.166999391496997</v>
      </c>
      <c r="BU1236" s="17">
        <v>0.12426560265589</v>
      </c>
      <c r="BV1236" s="17">
        <v>0.128928737222575</v>
      </c>
      <c r="BW1236" s="17">
        <v>0.13208805042063301</v>
      </c>
      <c r="BX1236" s="17">
        <v>0.14454030607583801</v>
      </c>
      <c r="BY1236" s="17">
        <v>0.19874312398778901</v>
      </c>
    </row>
    <row r="1237" spans="2:77" x14ac:dyDescent="0.35">
      <c r="B1237" t="s">
        <v>333</v>
      </c>
      <c r="C1237" s="17">
        <v>4.0720568072435397E-2</v>
      </c>
      <c r="D1237" s="17">
        <v>3.1759296035114203E-2</v>
      </c>
      <c r="E1237" s="17">
        <v>4.7109957756979598E-2</v>
      </c>
      <c r="F1237" s="17"/>
      <c r="G1237" s="17">
        <v>3.2438601260380902E-2</v>
      </c>
      <c r="H1237" s="17">
        <v>2.5188145751138102E-2</v>
      </c>
      <c r="I1237" s="17">
        <v>1.53515736582402E-2</v>
      </c>
      <c r="J1237" s="17">
        <v>4.9673718902618597E-2</v>
      </c>
      <c r="K1237" s="17">
        <v>3.6118385725566797E-2</v>
      </c>
      <c r="L1237" s="17">
        <v>8.1624809749174507E-2</v>
      </c>
      <c r="M1237" s="17"/>
      <c r="N1237" s="17">
        <v>4.5427728544837301E-2</v>
      </c>
      <c r="O1237" s="17">
        <v>2.6192303808109298E-2</v>
      </c>
      <c r="P1237" s="17">
        <v>6.59535374596011E-2</v>
      </c>
      <c r="Q1237" s="17">
        <v>3.1063631761384498E-2</v>
      </c>
      <c r="R1237" s="17"/>
      <c r="S1237" s="17">
        <v>3.9205211047595299E-2</v>
      </c>
      <c r="T1237" s="17">
        <v>4.1102391212407302E-2</v>
      </c>
      <c r="U1237" s="17">
        <v>6.0335571046750698E-2</v>
      </c>
      <c r="V1237" s="17">
        <v>7.8581042681908006E-2</v>
      </c>
      <c r="W1237" s="17">
        <v>1.3941709118325299E-2</v>
      </c>
      <c r="X1237" s="17">
        <v>1.80988137865171E-2</v>
      </c>
      <c r="Y1237" s="17">
        <v>2.2661637042014501E-2</v>
      </c>
      <c r="Z1237" s="17">
        <v>0.10860167020935101</v>
      </c>
      <c r="AA1237" s="17">
        <v>5.0947612890064102E-2</v>
      </c>
      <c r="AB1237" s="17">
        <v>2.7424100538297299E-2</v>
      </c>
      <c r="AC1237" s="17">
        <v>0</v>
      </c>
      <c r="AD1237" s="17">
        <v>3.1859412738498398E-2</v>
      </c>
      <c r="AE1237" s="17"/>
      <c r="AF1237" s="17">
        <v>5.1670008524849403E-2</v>
      </c>
      <c r="AG1237" s="17">
        <v>3.4166960496118802E-2</v>
      </c>
      <c r="AH1237" s="17">
        <v>3.7291251698038499E-2</v>
      </c>
      <c r="AI1237" s="17"/>
      <c r="AJ1237" s="17">
        <v>6.2167077960358003E-2</v>
      </c>
      <c r="AK1237" s="17">
        <v>2.1474037529845301E-2</v>
      </c>
      <c r="AL1237" s="17">
        <v>1.4394377344538301E-2</v>
      </c>
      <c r="AM1237" s="17">
        <v>0.186375591824262</v>
      </c>
      <c r="AN1237" s="17">
        <v>3.3784771773594E-2</v>
      </c>
      <c r="AO1237" s="17"/>
      <c r="AP1237" s="17">
        <v>6.1759246832557499E-2</v>
      </c>
      <c r="AQ1237" s="17">
        <v>9.6781570409799605E-3</v>
      </c>
      <c r="AR1237" s="17">
        <v>4.4386949477618599E-2</v>
      </c>
      <c r="AS1237" s="17"/>
      <c r="AT1237" s="17">
        <v>4.5147335353739299E-2</v>
      </c>
      <c r="AU1237" s="17">
        <v>4.3182831580809801E-2</v>
      </c>
      <c r="AV1237" s="17">
        <v>4.2509566633841998E-2</v>
      </c>
      <c r="AW1237" s="17">
        <v>2.2322290026709001E-2</v>
      </c>
      <c r="AX1237" s="17">
        <v>0</v>
      </c>
      <c r="AY1237" s="17"/>
      <c r="AZ1237" s="17">
        <v>3.02666756668671E-2</v>
      </c>
      <c r="BA1237" s="17">
        <v>4.67948973938873E-2</v>
      </c>
      <c r="BB1237" s="17">
        <v>0</v>
      </c>
      <c r="BC1237" s="17">
        <v>8.5272116076791707E-2</v>
      </c>
      <c r="BD1237" s="17">
        <v>1.52621225472853E-2</v>
      </c>
      <c r="BE1237" s="17"/>
      <c r="BF1237" s="17">
        <v>3.9777127063705502E-2</v>
      </c>
      <c r="BG1237" s="17">
        <v>4.21112136541388E-2</v>
      </c>
      <c r="BH1237" s="17">
        <v>4.7914025037923802E-2</v>
      </c>
      <c r="BI1237" s="17">
        <v>3.0014600606504301E-2</v>
      </c>
      <c r="BJ1237" s="17"/>
      <c r="BK1237" s="17">
        <v>7.7574576611100302E-2</v>
      </c>
      <c r="BL1237" s="17">
        <v>3.71460906693536E-2</v>
      </c>
      <c r="BM1237" s="17">
        <v>4.2537763826193203E-2</v>
      </c>
      <c r="BN1237" s="17">
        <v>3.6174179143722097E-2</v>
      </c>
      <c r="BO1237" s="17">
        <v>4.98433684801627E-2</v>
      </c>
      <c r="BP1237" s="17"/>
      <c r="BQ1237" s="17">
        <v>5.1601164873208302E-2</v>
      </c>
      <c r="BR1237" s="17">
        <v>2.5551414647527401E-2</v>
      </c>
      <c r="BS1237" s="17"/>
      <c r="BT1237" s="17">
        <v>5.6990544951001698E-2</v>
      </c>
      <c r="BU1237" s="17">
        <v>3.8413056092608699E-2</v>
      </c>
      <c r="BV1237" s="17">
        <v>2.3998767874833599E-2</v>
      </c>
      <c r="BW1237" s="17">
        <v>3.4325088047375697E-2</v>
      </c>
      <c r="BX1237" s="17">
        <v>2.34955975006595E-2</v>
      </c>
      <c r="BY1237" s="17">
        <v>3.3892760547000203E-2</v>
      </c>
    </row>
    <row r="1238" spans="2:77" x14ac:dyDescent="0.35">
      <c r="B1238" t="s">
        <v>98</v>
      </c>
      <c r="C1238" s="17">
        <v>5.9139941785727103E-2</v>
      </c>
      <c r="D1238" s="17">
        <v>7.06885362560635E-2</v>
      </c>
      <c r="E1238" s="17">
        <v>4.8770544080482002E-2</v>
      </c>
      <c r="F1238" s="17"/>
      <c r="G1238" s="17">
        <v>9.8745997445960895E-2</v>
      </c>
      <c r="H1238" s="17">
        <v>4.6491643362415298E-2</v>
      </c>
      <c r="I1238" s="17">
        <v>5.2980613642300202E-2</v>
      </c>
      <c r="J1238" s="17">
        <v>2.2001009194875298E-2</v>
      </c>
      <c r="K1238" s="17">
        <v>6.3598637713862496E-2</v>
      </c>
      <c r="L1238" s="17">
        <v>7.5636606992712394E-2</v>
      </c>
      <c r="M1238" s="17"/>
      <c r="N1238" s="17">
        <v>7.6726492661387494E-2</v>
      </c>
      <c r="O1238" s="17">
        <v>5.3514080739325703E-2</v>
      </c>
      <c r="P1238" s="17">
        <v>5.7450495741976797E-2</v>
      </c>
      <c r="Q1238" s="17">
        <v>4.9491557241647499E-2</v>
      </c>
      <c r="R1238" s="17"/>
      <c r="S1238" s="17">
        <v>4.94994923424757E-2</v>
      </c>
      <c r="T1238" s="17">
        <v>8.9024498677267E-2</v>
      </c>
      <c r="U1238" s="17">
        <v>5.6162827566120802E-2</v>
      </c>
      <c r="V1238" s="17">
        <v>4.6486517562938999E-2</v>
      </c>
      <c r="W1238" s="17">
        <v>5.8874368538657303E-2</v>
      </c>
      <c r="X1238" s="17">
        <v>5.8360880411102899E-2</v>
      </c>
      <c r="Y1238" s="17">
        <v>6.6611321964243006E-2</v>
      </c>
      <c r="Z1238" s="17">
        <v>3.8414431243601603E-2</v>
      </c>
      <c r="AA1238" s="17">
        <v>5.6241195523707203E-2</v>
      </c>
      <c r="AB1238" s="17">
        <v>7.35237464054284E-2</v>
      </c>
      <c r="AC1238" s="17">
        <v>0</v>
      </c>
      <c r="AD1238" s="17">
        <v>7.2775792433068504E-2</v>
      </c>
      <c r="AE1238" s="17"/>
      <c r="AF1238" s="17">
        <v>6.4214904110275806E-2</v>
      </c>
      <c r="AG1238" s="17">
        <v>4.3202110201917499E-2</v>
      </c>
      <c r="AH1238" s="17">
        <v>5.6391600730225901E-2</v>
      </c>
      <c r="AI1238" s="17"/>
      <c r="AJ1238" s="17">
        <v>7.0072710004122005E-2</v>
      </c>
      <c r="AK1238" s="17">
        <v>4.3097370861925E-2</v>
      </c>
      <c r="AL1238" s="17">
        <v>7.17616330583222E-2</v>
      </c>
      <c r="AM1238" s="17">
        <v>0</v>
      </c>
      <c r="AN1238" s="17">
        <v>5.69554207450697E-2</v>
      </c>
      <c r="AO1238" s="17"/>
      <c r="AP1238" s="17">
        <v>8.6307438979287096E-2</v>
      </c>
      <c r="AQ1238" s="17">
        <v>3.3684950127085299E-2</v>
      </c>
      <c r="AR1238" s="17">
        <v>7.9785012549440704E-2</v>
      </c>
      <c r="AS1238" s="17"/>
      <c r="AT1238" s="17">
        <v>4.3458284251092001E-2</v>
      </c>
      <c r="AU1238" s="17">
        <v>7.8667690938099499E-2</v>
      </c>
      <c r="AV1238" s="17">
        <v>5.2311054794348902E-2</v>
      </c>
      <c r="AW1238" s="17">
        <v>6.01838263705054E-2</v>
      </c>
      <c r="AX1238" s="17">
        <v>5.4563462765262499E-2</v>
      </c>
      <c r="AY1238" s="17"/>
      <c r="AZ1238" s="17">
        <v>5.2359610121613602E-2</v>
      </c>
      <c r="BA1238" s="17">
        <v>5.1507228538213698E-2</v>
      </c>
      <c r="BB1238" s="17">
        <v>6.6132321263803695E-2</v>
      </c>
      <c r="BC1238" s="17">
        <v>8.0623171773440805E-2</v>
      </c>
      <c r="BD1238" s="17">
        <v>6.0043156960288703E-2</v>
      </c>
      <c r="BE1238" s="17"/>
      <c r="BF1238" s="17">
        <v>3.5142627052244302E-2</v>
      </c>
      <c r="BG1238" s="17">
        <v>5.32406430137446E-2</v>
      </c>
      <c r="BH1238" s="17">
        <v>9.0295740695515103E-2</v>
      </c>
      <c r="BI1238" s="17">
        <v>6.1921561028422799E-2</v>
      </c>
      <c r="BJ1238" s="17"/>
      <c r="BK1238" s="17">
        <v>3.9817540301481401E-2</v>
      </c>
      <c r="BL1238" s="17">
        <v>4.7293176611349602E-2</v>
      </c>
      <c r="BM1238" s="17">
        <v>5.2889997558089603E-2</v>
      </c>
      <c r="BN1238" s="17">
        <v>7.3192778859430693E-2</v>
      </c>
      <c r="BO1238" s="17">
        <v>6.07139213683969E-2</v>
      </c>
      <c r="BP1238" s="17"/>
      <c r="BQ1238" s="17">
        <v>5.9358722266763697E-2</v>
      </c>
      <c r="BR1238" s="17">
        <v>5.88349295934745E-2</v>
      </c>
      <c r="BS1238" s="17"/>
      <c r="BT1238" s="17">
        <v>6.11127674430543E-2</v>
      </c>
      <c r="BU1238" s="17">
        <v>5.4761138096418797E-2</v>
      </c>
      <c r="BV1238" s="17">
        <v>3.4309379275052697E-2</v>
      </c>
      <c r="BW1238" s="17">
        <v>6.5750805399804796E-2</v>
      </c>
      <c r="BX1238" s="17">
        <v>7.5502436394587702E-2</v>
      </c>
      <c r="BY1238" s="17">
        <v>3.68215834729426E-2</v>
      </c>
    </row>
    <row r="1239" spans="2:77" x14ac:dyDescent="0.35">
      <c r="B1239" t="s">
        <v>99</v>
      </c>
      <c r="C1239" s="17">
        <v>7.29346523109103E-2</v>
      </c>
      <c r="D1239" s="17">
        <v>7.5346235531580597E-2</v>
      </c>
      <c r="E1239" s="17">
        <v>6.9515524606363704E-2</v>
      </c>
      <c r="F1239" s="17"/>
      <c r="G1239" s="17">
        <v>9.7122242397708697E-2</v>
      </c>
      <c r="H1239" s="17">
        <v>8.2891585107770296E-2</v>
      </c>
      <c r="I1239" s="17">
        <v>3.8305154407860503E-2</v>
      </c>
      <c r="J1239" s="17">
        <v>6.8289286334349705E-2</v>
      </c>
      <c r="K1239" s="17">
        <v>9.7623320816187104E-2</v>
      </c>
      <c r="L1239" s="17">
        <v>6.7886590196630806E-2</v>
      </c>
      <c r="M1239" s="17"/>
      <c r="N1239" s="17">
        <v>6.7554723482192006E-2</v>
      </c>
      <c r="O1239" s="17">
        <v>7.1263312696632802E-2</v>
      </c>
      <c r="P1239" s="17">
        <v>8.8980413458107699E-2</v>
      </c>
      <c r="Q1239" s="17">
        <v>6.73670653569165E-2</v>
      </c>
      <c r="R1239" s="17"/>
      <c r="S1239" s="17">
        <v>6.72900667746405E-2</v>
      </c>
      <c r="T1239" s="17">
        <v>8.9017726521219698E-2</v>
      </c>
      <c r="U1239" s="17">
        <v>9.2259680446406894E-2</v>
      </c>
      <c r="V1239" s="17">
        <v>2.9825090865943201E-2</v>
      </c>
      <c r="W1239" s="17">
        <v>8.79377990918776E-2</v>
      </c>
      <c r="X1239" s="17">
        <v>0.121706379369438</v>
      </c>
      <c r="Y1239" s="17">
        <v>6.9686632501208004E-2</v>
      </c>
      <c r="Z1239" s="17">
        <v>3.97100841595023E-2</v>
      </c>
      <c r="AA1239" s="17">
        <v>4.3808467921673602E-2</v>
      </c>
      <c r="AB1239" s="17">
        <v>9.0116743741656902E-2</v>
      </c>
      <c r="AC1239" s="17">
        <v>6.1206626505220997E-2</v>
      </c>
      <c r="AD1239" s="17">
        <v>3.1859412738498398E-2</v>
      </c>
      <c r="AE1239" s="17"/>
      <c r="AF1239" s="17">
        <v>8.0258516091694501E-2</v>
      </c>
      <c r="AG1239" s="17">
        <v>6.46959375047549E-2</v>
      </c>
      <c r="AH1239" s="17">
        <v>6.3838455436733499E-2</v>
      </c>
      <c r="AI1239" s="17"/>
      <c r="AJ1239" s="17">
        <v>8.8636098856987297E-2</v>
      </c>
      <c r="AK1239" s="17">
        <v>3.9691364735089302E-2</v>
      </c>
      <c r="AL1239" s="17">
        <v>5.5297892993122599E-2</v>
      </c>
      <c r="AM1239" s="17">
        <v>0.261000769361875</v>
      </c>
      <c r="AN1239" s="17">
        <v>7.1917581229894403E-2</v>
      </c>
      <c r="AO1239" s="17"/>
      <c r="AP1239" s="17">
        <v>8.7857944346315497E-2</v>
      </c>
      <c r="AQ1239" s="17">
        <v>4.2199534120135003E-2</v>
      </c>
      <c r="AR1239" s="17">
        <v>7.4653983107871705E-2</v>
      </c>
      <c r="AS1239" s="17"/>
      <c r="AT1239" s="17">
        <v>8.3670287755669301E-2</v>
      </c>
      <c r="AU1239" s="17">
        <v>7.3320881481816494E-2</v>
      </c>
      <c r="AV1239" s="17">
        <v>4.5017243223403801E-2</v>
      </c>
      <c r="AW1239" s="17">
        <v>9.6454266288390697E-2</v>
      </c>
      <c r="AX1239" s="17">
        <v>0.227225246348111</v>
      </c>
      <c r="AY1239" s="17"/>
      <c r="AZ1239" s="17">
        <v>6.9111739091482396E-2</v>
      </c>
      <c r="BA1239" s="17">
        <v>0.111288325102499</v>
      </c>
      <c r="BB1239" s="17">
        <v>6.6207148517778106E-2</v>
      </c>
      <c r="BC1239" s="17">
        <v>6.8024294911505995E-2</v>
      </c>
      <c r="BD1239" s="17">
        <v>4.3043379764812803E-2</v>
      </c>
      <c r="BE1239" s="17"/>
      <c r="BF1239" s="17">
        <v>8.3701116751727395E-2</v>
      </c>
      <c r="BG1239" s="17">
        <v>6.9605699417732397E-2</v>
      </c>
      <c r="BH1239" s="17">
        <v>7.6126953481758602E-2</v>
      </c>
      <c r="BI1239" s="17">
        <v>6.2047981504619799E-2</v>
      </c>
      <c r="BJ1239" s="17"/>
      <c r="BK1239" s="17">
        <v>4.8392082237067799E-2</v>
      </c>
      <c r="BL1239" s="17">
        <v>5.0328770093004203E-2</v>
      </c>
      <c r="BM1239" s="17">
        <v>7.8505465400021998E-2</v>
      </c>
      <c r="BN1239" s="17">
        <v>8.3433803245579197E-2</v>
      </c>
      <c r="BO1239" s="17">
        <v>6.2050889105886402E-2</v>
      </c>
      <c r="BP1239" s="17"/>
      <c r="BQ1239" s="17">
        <v>6.8331780081183596E-2</v>
      </c>
      <c r="BR1239" s="17">
        <v>7.9351733683047404E-2</v>
      </c>
      <c r="BS1239" s="17"/>
      <c r="BT1239" s="17">
        <v>7.8159994375272504E-2</v>
      </c>
      <c r="BU1239" s="17">
        <v>5.7580056452617101E-2</v>
      </c>
      <c r="BV1239" s="17">
        <v>7.3713365064537004E-2</v>
      </c>
      <c r="BW1239" s="17">
        <v>8.6226200756069502E-2</v>
      </c>
      <c r="BX1239" s="17">
        <v>7.8329600818720396E-2</v>
      </c>
      <c r="BY1239" s="17">
        <v>5.8254714935924101E-2</v>
      </c>
    </row>
    <row r="1240" spans="2:77" x14ac:dyDescent="0.35">
      <c r="B1240" t="s">
        <v>341</v>
      </c>
      <c r="C1240" s="17">
        <v>7.8782383856381394E-2</v>
      </c>
      <c r="D1240" s="17">
        <v>5.8993196419763999E-2</v>
      </c>
      <c r="E1240" s="17">
        <v>9.7899700728562605E-2</v>
      </c>
      <c r="F1240" s="17"/>
      <c r="G1240" s="17">
        <v>7.1332900223021398E-2</v>
      </c>
      <c r="H1240" s="17">
        <v>7.9783334538143305E-2</v>
      </c>
      <c r="I1240" s="17">
        <v>9.28168811861253E-2</v>
      </c>
      <c r="J1240" s="17">
        <v>6.6360448486337195E-2</v>
      </c>
      <c r="K1240" s="17">
        <v>8.3871669373531799E-2</v>
      </c>
      <c r="L1240" s="17">
        <v>7.6505751603493197E-2</v>
      </c>
      <c r="M1240" s="17"/>
      <c r="N1240" s="17">
        <v>6.61977032675585E-2</v>
      </c>
      <c r="O1240" s="17">
        <v>0.10567792793188199</v>
      </c>
      <c r="P1240" s="17">
        <v>5.9773444695596603E-2</v>
      </c>
      <c r="Q1240" s="17">
        <v>7.8773458643447397E-2</v>
      </c>
      <c r="R1240" s="17"/>
      <c r="S1240" s="17">
        <v>8.1151900553339096E-2</v>
      </c>
      <c r="T1240" s="17">
        <v>8.88535311460069E-2</v>
      </c>
      <c r="U1240" s="17">
        <v>0.124890153187061</v>
      </c>
      <c r="V1240" s="17">
        <v>0.12943545941804299</v>
      </c>
      <c r="W1240" s="17">
        <v>5.1871586284430997E-2</v>
      </c>
      <c r="X1240" s="17">
        <v>6.6730593960715207E-2</v>
      </c>
      <c r="Y1240" s="17">
        <v>4.1636624066141201E-2</v>
      </c>
      <c r="Z1240" s="17">
        <v>4.4375286093455098E-2</v>
      </c>
      <c r="AA1240" s="17">
        <v>4.12763758778334E-2</v>
      </c>
      <c r="AB1240" s="17">
        <v>0.122115062846885</v>
      </c>
      <c r="AC1240" s="17">
        <v>6.4626935839006402E-2</v>
      </c>
      <c r="AD1240" s="17">
        <v>2.6961534603024001E-2</v>
      </c>
      <c r="AE1240" s="17"/>
      <c r="AF1240" s="17">
        <v>8.2761975917914593E-2</v>
      </c>
      <c r="AG1240" s="17">
        <v>7.5734806111694003E-2</v>
      </c>
      <c r="AH1240" s="17">
        <v>8.1997260445170903E-2</v>
      </c>
      <c r="AI1240" s="17"/>
      <c r="AJ1240" s="17">
        <v>0.103255020610843</v>
      </c>
      <c r="AK1240" s="17">
        <v>6.6295719328780797E-2</v>
      </c>
      <c r="AL1240" s="17">
        <v>5.49953490463422E-2</v>
      </c>
      <c r="AM1240" s="17">
        <v>0</v>
      </c>
      <c r="AN1240" s="17">
        <v>9.2777953594488594E-2</v>
      </c>
      <c r="AO1240" s="17"/>
      <c r="AP1240" s="17">
        <v>0.106516513256252</v>
      </c>
      <c r="AQ1240" s="17">
        <v>5.9170240473504297E-2</v>
      </c>
      <c r="AR1240" s="17">
        <v>3.88427098107305E-2</v>
      </c>
      <c r="AS1240" s="17"/>
      <c r="AT1240" s="17">
        <v>7.7800950250545897E-2</v>
      </c>
      <c r="AU1240" s="17">
        <v>8.3756297433385196E-2</v>
      </c>
      <c r="AV1240" s="17">
        <v>9.7818715531868994E-2</v>
      </c>
      <c r="AW1240" s="17">
        <v>6.5486601116167803E-2</v>
      </c>
      <c r="AX1240" s="17">
        <v>0</v>
      </c>
      <c r="AY1240" s="17"/>
      <c r="AZ1240" s="17">
        <v>7.6487332967363306E-2</v>
      </c>
      <c r="BA1240" s="17">
        <v>6.82398536324271E-2</v>
      </c>
      <c r="BB1240" s="17">
        <v>0.13079454591835599</v>
      </c>
      <c r="BC1240" s="17">
        <v>8.1360885618135106E-2</v>
      </c>
      <c r="BD1240" s="17">
        <v>8.1718288556330704E-2</v>
      </c>
      <c r="BE1240" s="17"/>
      <c r="BF1240" s="17">
        <v>9.2187578367763506E-2</v>
      </c>
      <c r="BG1240" s="17">
        <v>8.2288028129799795E-2</v>
      </c>
      <c r="BH1240" s="17">
        <v>3.54660596627644E-2</v>
      </c>
      <c r="BI1240" s="17">
        <v>0.10011434255356499</v>
      </c>
      <c r="BJ1240" s="17"/>
      <c r="BK1240" s="17">
        <v>3.9461437172924697E-2</v>
      </c>
      <c r="BL1240" s="17">
        <v>8.2432012406715396E-2</v>
      </c>
      <c r="BM1240" s="17">
        <v>7.5282214398489505E-2</v>
      </c>
      <c r="BN1240" s="17">
        <v>9.1179702034781596E-2</v>
      </c>
      <c r="BO1240" s="17">
        <v>4.3203888095665201E-2</v>
      </c>
      <c r="BP1240" s="17"/>
      <c r="BQ1240" s="17">
        <v>7.5871582045601405E-2</v>
      </c>
      <c r="BR1240" s="17">
        <v>8.2840470013391301E-2</v>
      </c>
      <c r="BS1240" s="17"/>
      <c r="BT1240" s="17">
        <v>8.6990762931180493E-2</v>
      </c>
      <c r="BU1240" s="17">
        <v>7.6514321600295906E-2</v>
      </c>
      <c r="BV1240" s="17">
        <v>6.8805729490030706E-2</v>
      </c>
      <c r="BW1240" s="17">
        <v>7.8587386538086806E-2</v>
      </c>
      <c r="BX1240" s="17">
        <v>6.9710372729279393E-2</v>
      </c>
      <c r="BY1240" s="17">
        <v>6.3433248657264393E-2</v>
      </c>
    </row>
    <row r="1241" spans="2:77" x14ac:dyDescent="0.35">
      <c r="B1241" t="s">
        <v>101</v>
      </c>
      <c r="C1241" s="17">
        <v>0.226830790494988</v>
      </c>
      <c r="D1241" s="17">
        <v>0.20706431186369401</v>
      </c>
      <c r="E1241" s="17">
        <v>0.24703543070794401</v>
      </c>
      <c r="F1241" s="17"/>
      <c r="G1241" s="17">
        <v>0.206190726141014</v>
      </c>
      <c r="H1241" s="17">
        <v>0.19589412204547599</v>
      </c>
      <c r="I1241" s="17">
        <v>0.23336959467928201</v>
      </c>
      <c r="J1241" s="17">
        <v>0.25628045453661702</v>
      </c>
      <c r="K1241" s="17">
        <v>0.20485900874921101</v>
      </c>
      <c r="L1241" s="17">
        <v>0.251986576205321</v>
      </c>
      <c r="M1241" s="17"/>
      <c r="N1241" s="17">
        <v>0.23417353852978001</v>
      </c>
      <c r="O1241" s="17">
        <v>0.22205611874561601</v>
      </c>
      <c r="P1241" s="17">
        <v>0.164911502469649</v>
      </c>
      <c r="Q1241" s="17">
        <v>0.27739507390830098</v>
      </c>
      <c r="R1241" s="17"/>
      <c r="S1241" s="17">
        <v>0.23009525952392601</v>
      </c>
      <c r="T1241" s="17">
        <v>0.232161387057784</v>
      </c>
      <c r="U1241" s="17">
        <v>0.14579535643479299</v>
      </c>
      <c r="V1241" s="17">
        <v>0.16910104553894001</v>
      </c>
      <c r="W1241" s="17">
        <v>0.221450890705925</v>
      </c>
      <c r="X1241" s="17">
        <v>0.20256582058477801</v>
      </c>
      <c r="Y1241" s="17">
        <v>0.32239152238563001</v>
      </c>
      <c r="Z1241" s="17">
        <v>0.252406093657636</v>
      </c>
      <c r="AA1241" s="17">
        <v>0.23624843278896099</v>
      </c>
      <c r="AB1241" s="17">
        <v>0.217198240462699</v>
      </c>
      <c r="AC1241" s="17">
        <v>0.30022459696107801</v>
      </c>
      <c r="AD1241" s="17">
        <v>0.27684384764046799</v>
      </c>
      <c r="AE1241" s="17"/>
      <c r="AF1241" s="17">
        <v>0.19030324191310399</v>
      </c>
      <c r="AG1241" s="17">
        <v>0.24031507545129399</v>
      </c>
      <c r="AH1241" s="17">
        <v>0.28309232056655098</v>
      </c>
      <c r="AI1241" s="17"/>
      <c r="AJ1241" s="17">
        <v>0.23127185910543999</v>
      </c>
      <c r="AK1241" s="17">
        <v>0.213883119285977</v>
      </c>
      <c r="AL1241" s="17">
        <v>0.164882977068355</v>
      </c>
      <c r="AM1241" s="17">
        <v>0.20958882849985899</v>
      </c>
      <c r="AN1241" s="17">
        <v>0.29528689514912598</v>
      </c>
      <c r="AO1241" s="17"/>
      <c r="AP1241" s="17">
        <v>0.2339429499848</v>
      </c>
      <c r="AQ1241" s="17">
        <v>0.21137393124956599</v>
      </c>
      <c r="AR1241" s="17">
        <v>0.232024246846738</v>
      </c>
      <c r="AS1241" s="17"/>
      <c r="AT1241" s="17">
        <v>0.22317653973934001</v>
      </c>
      <c r="AU1241" s="17">
        <v>0.209347216551931</v>
      </c>
      <c r="AV1241" s="17">
        <v>0.24759162005330301</v>
      </c>
      <c r="AW1241" s="17">
        <v>0.167989909275535</v>
      </c>
      <c r="AX1241" s="17">
        <v>0.25486330781636202</v>
      </c>
      <c r="AY1241" s="17"/>
      <c r="AZ1241" s="17">
        <v>0.21223147781156601</v>
      </c>
      <c r="BA1241" s="17">
        <v>0.23092135473603401</v>
      </c>
      <c r="BB1241" s="17">
        <v>0.20606260057422199</v>
      </c>
      <c r="BC1241" s="17">
        <v>0.23735962663179</v>
      </c>
      <c r="BD1241" s="17">
        <v>0.27013300276802599</v>
      </c>
      <c r="BE1241" s="17"/>
      <c r="BF1241" s="17">
        <v>0.244304171916017</v>
      </c>
      <c r="BG1241" s="17">
        <v>0.23630577075272699</v>
      </c>
      <c r="BH1241" s="17">
        <v>0.217467139413591</v>
      </c>
      <c r="BI1241" s="17">
        <v>0.17789023188219799</v>
      </c>
      <c r="BJ1241" s="17"/>
      <c r="BK1241" s="17">
        <v>0.174067855486148</v>
      </c>
      <c r="BL1241" s="17">
        <v>0.20605653753730699</v>
      </c>
      <c r="BM1241" s="17">
        <v>0.25579576734890602</v>
      </c>
      <c r="BN1241" s="17">
        <v>0.21651545609231301</v>
      </c>
      <c r="BO1241" s="17">
        <v>0.20206660981496599</v>
      </c>
      <c r="BP1241" s="17"/>
      <c r="BQ1241" s="17">
        <v>0.21210741783341899</v>
      </c>
      <c r="BR1241" s="17">
        <v>0.24735733907728399</v>
      </c>
      <c r="BS1241" s="17"/>
      <c r="BT1241" s="17">
        <v>0.25210282777071502</v>
      </c>
      <c r="BU1241" s="17">
        <v>0.19835087187688499</v>
      </c>
      <c r="BV1241" s="17">
        <v>0.20481085322940201</v>
      </c>
      <c r="BW1241" s="17">
        <v>0.25994660683466297</v>
      </c>
      <c r="BX1241" s="17">
        <v>0.207244334254613</v>
      </c>
      <c r="BY1241" s="17">
        <v>0.19470186865729699</v>
      </c>
    </row>
    <row r="1242" spans="2:77" x14ac:dyDescent="0.35">
      <c r="B1242" t="s">
        <v>102</v>
      </c>
      <c r="C1242" s="17">
        <v>0.109484974393025</v>
      </c>
      <c r="D1242" s="17">
        <v>9.5209888533592399E-2</v>
      </c>
      <c r="E1242" s="17">
        <v>0.122200173749847</v>
      </c>
      <c r="F1242" s="17"/>
      <c r="G1242" s="17">
        <v>0.14238500517224401</v>
      </c>
      <c r="H1242" s="17">
        <v>0.114322510594132</v>
      </c>
      <c r="I1242" s="17">
        <v>0.140207617242667</v>
      </c>
      <c r="J1242" s="17">
        <v>0.112211246227946</v>
      </c>
      <c r="K1242" s="17">
        <v>9.5743653360956305E-2</v>
      </c>
      <c r="L1242" s="17">
        <v>5.6393336627798697E-2</v>
      </c>
      <c r="M1242" s="17"/>
      <c r="N1242" s="17">
        <v>9.3972564904569802E-2</v>
      </c>
      <c r="O1242" s="17">
        <v>0.124425878983958</v>
      </c>
      <c r="P1242" s="17">
        <v>9.3503098914043195E-2</v>
      </c>
      <c r="Q1242" s="17">
        <v>0.119061920966791</v>
      </c>
      <c r="R1242" s="17"/>
      <c r="S1242" s="17">
        <v>0.151172050656039</v>
      </c>
      <c r="T1242" s="17">
        <v>6.1363902381968899E-2</v>
      </c>
      <c r="U1242" s="17">
        <v>9.7521352254862803E-2</v>
      </c>
      <c r="V1242" s="17">
        <v>9.6620688513432404E-2</v>
      </c>
      <c r="W1242" s="17">
        <v>0.14016978458360799</v>
      </c>
      <c r="X1242" s="17">
        <v>0.11258554499270899</v>
      </c>
      <c r="Y1242" s="17">
        <v>6.8648173129767898E-2</v>
      </c>
      <c r="Z1242" s="17">
        <v>6.0158302679102001E-2</v>
      </c>
      <c r="AA1242" s="17">
        <v>9.0235050196441E-2</v>
      </c>
      <c r="AB1242" s="17">
        <v>0.14784543322785201</v>
      </c>
      <c r="AC1242" s="17">
        <v>0.174602428591002</v>
      </c>
      <c r="AD1242" s="17">
        <v>0.154828979571386</v>
      </c>
      <c r="AE1242" s="17"/>
      <c r="AF1242" s="17">
        <v>7.5828420962206503E-2</v>
      </c>
      <c r="AG1242" s="17">
        <v>0.12781373843541699</v>
      </c>
      <c r="AH1242" s="17">
        <v>0.133023869236259</v>
      </c>
      <c r="AI1242" s="17"/>
      <c r="AJ1242" s="17">
        <v>6.8726830720377205E-2</v>
      </c>
      <c r="AK1242" s="17">
        <v>0.145609245819631</v>
      </c>
      <c r="AL1242" s="17">
        <v>0.11898548164492</v>
      </c>
      <c r="AM1242" s="17">
        <v>0</v>
      </c>
      <c r="AN1242" s="17">
        <v>8.7235573059859697E-2</v>
      </c>
      <c r="AO1242" s="17"/>
      <c r="AP1242" s="17">
        <v>0.102665499815967</v>
      </c>
      <c r="AQ1242" s="17">
        <v>0.14006012344846</v>
      </c>
      <c r="AR1242" s="17">
        <v>0.121252979548581</v>
      </c>
      <c r="AS1242" s="17"/>
      <c r="AT1242" s="17">
        <v>9.01534775437451E-2</v>
      </c>
      <c r="AU1242" s="17">
        <v>0.116052323270395</v>
      </c>
      <c r="AV1242" s="17">
        <v>0.12871551633637801</v>
      </c>
      <c r="AW1242" s="17">
        <v>0.16855150424151699</v>
      </c>
      <c r="AX1242" s="17">
        <v>0</v>
      </c>
      <c r="AY1242" s="17"/>
      <c r="AZ1242" s="17">
        <v>0.104955594921591</v>
      </c>
      <c r="BA1242" s="17">
        <v>0.14719092364032599</v>
      </c>
      <c r="BB1242" s="17">
        <v>0.132619932830778</v>
      </c>
      <c r="BC1242" s="17">
        <v>6.6021187073217302E-2</v>
      </c>
      <c r="BD1242" s="17">
        <v>0.13451334857319999</v>
      </c>
      <c r="BE1242" s="17"/>
      <c r="BF1242" s="17">
        <v>0.113039055843389</v>
      </c>
      <c r="BG1242" s="17">
        <v>0.116171460488836</v>
      </c>
      <c r="BH1242" s="17">
        <v>8.88660532596625E-2</v>
      </c>
      <c r="BI1242" s="17">
        <v>0.13724128662778101</v>
      </c>
      <c r="BJ1242" s="17"/>
      <c r="BK1242" s="17">
        <v>0.18688461079916499</v>
      </c>
      <c r="BL1242" s="17">
        <v>0.112845738304601</v>
      </c>
      <c r="BM1242" s="17">
        <v>0.11767049175657</v>
      </c>
      <c r="BN1242" s="17">
        <v>9.5824519042502707E-2</v>
      </c>
      <c r="BO1242" s="17">
        <v>9.9919972669101007E-2</v>
      </c>
      <c r="BP1242" s="17"/>
      <c r="BQ1242" s="17">
        <v>9.5488556174987693E-2</v>
      </c>
      <c r="BR1242" s="17">
        <v>0.12899804148264399</v>
      </c>
      <c r="BS1242" s="17"/>
      <c r="BT1242" s="17">
        <v>8.3593966481478502E-2</v>
      </c>
      <c r="BU1242" s="17">
        <v>0.12066814319846</v>
      </c>
      <c r="BV1242" s="17">
        <v>0.10511597958004699</v>
      </c>
      <c r="BW1242" s="17">
        <v>8.8037016045445796E-2</v>
      </c>
      <c r="BX1242" s="17">
        <v>0.15398173540940099</v>
      </c>
      <c r="BY1242" s="17">
        <v>0.168013601112529</v>
      </c>
    </row>
    <row r="1243" spans="2:77" x14ac:dyDescent="0.35">
      <c r="B1243" t="s">
        <v>467</v>
      </c>
      <c r="C1243" s="17">
        <v>9.2043276360590995E-2</v>
      </c>
      <c r="D1243" s="17">
        <v>9.3967499401181806E-2</v>
      </c>
      <c r="E1243" s="17">
        <v>9.0930963653878497E-2</v>
      </c>
      <c r="F1243" s="17"/>
      <c r="G1243" s="17">
        <v>7.8952071415905198E-2</v>
      </c>
      <c r="H1243" s="17">
        <v>0.11760599758427601</v>
      </c>
      <c r="I1243" s="17">
        <v>0.108805435866831</v>
      </c>
      <c r="J1243" s="17">
        <v>8.9730887620273703E-2</v>
      </c>
      <c r="K1243" s="17">
        <v>8.7005772495106104E-2</v>
      </c>
      <c r="L1243" s="17">
        <v>6.8736934305876393E-2</v>
      </c>
      <c r="M1243" s="17"/>
      <c r="N1243" s="17">
        <v>0.115127802177624</v>
      </c>
      <c r="O1243" s="17">
        <v>7.5132233727657399E-2</v>
      </c>
      <c r="P1243" s="17">
        <v>8.6537716467564502E-2</v>
      </c>
      <c r="Q1243" s="17">
        <v>9.2395965727264995E-2</v>
      </c>
      <c r="R1243" s="17"/>
      <c r="S1243" s="17">
        <v>9.9414173495008903E-2</v>
      </c>
      <c r="T1243" s="17">
        <v>0.10721658801159099</v>
      </c>
      <c r="U1243" s="17">
        <v>5.7456966042520902E-2</v>
      </c>
      <c r="V1243" s="17">
        <v>7.6015931247761001E-2</v>
      </c>
      <c r="W1243" s="17">
        <v>0.12960627635455901</v>
      </c>
      <c r="X1243" s="17">
        <v>0.122490966706736</v>
      </c>
      <c r="Y1243" s="17">
        <v>0.104817210182061</v>
      </c>
      <c r="Z1243" s="17">
        <v>0.101798492129033</v>
      </c>
      <c r="AA1243" s="17">
        <v>0.101559212425948</v>
      </c>
      <c r="AB1243" s="17">
        <v>4.2694881871597201E-2</v>
      </c>
      <c r="AC1243" s="17">
        <v>5.9351635577925499E-2</v>
      </c>
      <c r="AD1243" s="17">
        <v>4.6642835846480699E-2</v>
      </c>
      <c r="AE1243" s="17"/>
      <c r="AF1243" s="17">
        <v>7.5524338012656095E-2</v>
      </c>
      <c r="AG1243" s="17">
        <v>0.116690145736429</v>
      </c>
      <c r="AH1243" s="17">
        <v>5.5240259231205797E-2</v>
      </c>
      <c r="AI1243" s="17"/>
      <c r="AJ1243" s="17">
        <v>6.2033308779915398E-2</v>
      </c>
      <c r="AK1243" s="17">
        <v>0.14284334784080499</v>
      </c>
      <c r="AL1243" s="17">
        <v>0.15247609936289</v>
      </c>
      <c r="AM1243" s="17">
        <v>0</v>
      </c>
      <c r="AN1243" s="17">
        <v>6.5299581838623902E-2</v>
      </c>
      <c r="AO1243" s="17"/>
      <c r="AP1243" s="17">
        <v>5.5217489907237502E-2</v>
      </c>
      <c r="AQ1243" s="17">
        <v>0.14313510906503199</v>
      </c>
      <c r="AR1243" s="17">
        <v>0.15800189387939401</v>
      </c>
      <c r="AS1243" s="17"/>
      <c r="AT1243" s="17">
        <v>7.8953190609893698E-2</v>
      </c>
      <c r="AU1243" s="17">
        <v>7.6188409704886495E-2</v>
      </c>
      <c r="AV1243" s="17">
        <v>0.121185453056509</v>
      </c>
      <c r="AW1243" s="17">
        <v>9.7106164801419398E-2</v>
      </c>
      <c r="AX1243" s="17">
        <v>9.5719069481486702E-2</v>
      </c>
      <c r="AY1243" s="17"/>
      <c r="AZ1243" s="17">
        <v>0.103054269148498</v>
      </c>
      <c r="BA1243" s="17">
        <v>8.90040287962134E-2</v>
      </c>
      <c r="BB1243" s="17">
        <v>0.13223043627061201</v>
      </c>
      <c r="BC1243" s="17">
        <v>7.1359473433838097E-2</v>
      </c>
      <c r="BD1243" s="17">
        <v>6.6307823709696206E-2</v>
      </c>
      <c r="BE1243" s="17"/>
      <c r="BF1243" s="17">
        <v>7.1646671706801501E-2</v>
      </c>
      <c r="BG1243" s="17">
        <v>9.4387336356941604E-2</v>
      </c>
      <c r="BH1243" s="17">
        <v>0.10428134046967701</v>
      </c>
      <c r="BI1243" s="17">
        <v>0.10470415766093499</v>
      </c>
      <c r="BJ1243" s="17"/>
      <c r="BK1243" s="17">
        <v>9.9356566455431505E-2</v>
      </c>
      <c r="BL1243" s="17">
        <v>9.9545052347071603E-2</v>
      </c>
      <c r="BM1243" s="17">
        <v>0.106717839906062</v>
      </c>
      <c r="BN1243" s="17">
        <v>8.01372069755244E-2</v>
      </c>
      <c r="BO1243" s="17">
        <v>5.5192536640939198E-2</v>
      </c>
      <c r="BP1243" s="17"/>
      <c r="BQ1243" s="17">
        <v>9.9934814649427606E-2</v>
      </c>
      <c r="BR1243" s="17">
        <v>8.1041310452489704E-2</v>
      </c>
      <c r="BS1243" s="17"/>
      <c r="BT1243" s="17">
        <v>7.1750160822442802E-2</v>
      </c>
      <c r="BU1243" s="17">
        <v>0.12760810556135299</v>
      </c>
      <c r="BV1243" s="17">
        <v>0.114369038298376</v>
      </c>
      <c r="BW1243" s="17">
        <v>0.102602702512544</v>
      </c>
      <c r="BX1243" s="17">
        <v>6.5591788963092701E-2</v>
      </c>
      <c r="BY1243" s="17">
        <v>8.7826575498628504E-2</v>
      </c>
    </row>
    <row r="1244" spans="2:77" x14ac:dyDescent="0.35">
      <c r="B1244" t="s">
        <v>468</v>
      </c>
      <c r="C1244" s="17">
        <v>9.0676591943556206E-2</v>
      </c>
      <c r="D1244" s="17">
        <v>9.1980883210544401E-2</v>
      </c>
      <c r="E1244" s="17">
        <v>9.0134449406916894E-2</v>
      </c>
      <c r="F1244" s="17"/>
      <c r="G1244" s="17">
        <v>7.6009429827009103E-2</v>
      </c>
      <c r="H1244" s="17">
        <v>0.134183590508545</v>
      </c>
      <c r="I1244" s="17">
        <v>9.1743485037500197E-2</v>
      </c>
      <c r="J1244" s="17">
        <v>9.4729901421257104E-2</v>
      </c>
      <c r="K1244" s="17">
        <v>8.1224709191666494E-2</v>
      </c>
      <c r="L1244" s="17">
        <v>6.6937420613261703E-2</v>
      </c>
      <c r="M1244" s="17"/>
      <c r="N1244" s="17">
        <v>0.10633082779881201</v>
      </c>
      <c r="O1244" s="17">
        <v>0.101797351961954</v>
      </c>
      <c r="P1244" s="17">
        <v>7.3654702305234507E-2</v>
      </c>
      <c r="Q1244" s="17">
        <v>7.7906551954765493E-2</v>
      </c>
      <c r="R1244" s="17"/>
      <c r="S1244" s="17">
        <v>9.7463882227703497E-2</v>
      </c>
      <c r="T1244" s="17">
        <v>6.4091751231641098E-2</v>
      </c>
      <c r="U1244" s="17">
        <v>0.102483904605978</v>
      </c>
      <c r="V1244" s="17">
        <v>0.115151386071421</v>
      </c>
      <c r="W1244" s="17">
        <v>5.9773555140823803E-2</v>
      </c>
      <c r="X1244" s="17">
        <v>6.7325270805707396E-2</v>
      </c>
      <c r="Y1244" s="17">
        <v>8.2509446256076396E-2</v>
      </c>
      <c r="Z1244" s="17">
        <v>0.13197347752911401</v>
      </c>
      <c r="AA1244" s="17">
        <v>0.150241130408927</v>
      </c>
      <c r="AB1244" s="17">
        <v>9.9062299521795197E-2</v>
      </c>
      <c r="AC1244" s="17">
        <v>2.6453334390672999E-2</v>
      </c>
      <c r="AD1244" s="17">
        <v>2.6840160298113699E-2</v>
      </c>
      <c r="AE1244" s="17"/>
      <c r="AF1244" s="17">
        <v>6.5355586264842905E-2</v>
      </c>
      <c r="AG1244" s="17">
        <v>0.105129654365636</v>
      </c>
      <c r="AH1244" s="17">
        <v>0.118813252877694</v>
      </c>
      <c r="AI1244" s="17"/>
      <c r="AJ1244" s="17">
        <v>3.21243445070215E-2</v>
      </c>
      <c r="AK1244" s="17">
        <v>0.130348288969028</v>
      </c>
      <c r="AL1244" s="17">
        <v>0.24148024075414501</v>
      </c>
      <c r="AM1244" s="17">
        <v>0</v>
      </c>
      <c r="AN1244" s="17">
        <v>0.112850659834891</v>
      </c>
      <c r="AO1244" s="17"/>
      <c r="AP1244" s="17">
        <v>3.6646107649493297E-2</v>
      </c>
      <c r="AQ1244" s="17">
        <v>0.15784283653140299</v>
      </c>
      <c r="AR1244" s="17">
        <v>0.118620330584965</v>
      </c>
      <c r="AS1244" s="17"/>
      <c r="AT1244" s="17">
        <v>0.109038377960552</v>
      </c>
      <c r="AU1244" s="17">
        <v>9.9038854709589105E-2</v>
      </c>
      <c r="AV1244" s="17">
        <v>9.2557938417943603E-2</v>
      </c>
      <c r="AW1244" s="17">
        <v>6.0967608344896597E-2</v>
      </c>
      <c r="AX1244" s="17">
        <v>0.153080785053684</v>
      </c>
      <c r="AY1244" s="17"/>
      <c r="AZ1244" s="17">
        <v>0.10688334891430699</v>
      </c>
      <c r="BA1244" s="17">
        <v>7.7604590041839297E-2</v>
      </c>
      <c r="BB1244" s="17">
        <v>2.42040309420587E-2</v>
      </c>
      <c r="BC1244" s="17">
        <v>7.3130055628382401E-2</v>
      </c>
      <c r="BD1244" s="17">
        <v>9.3017476187941595E-2</v>
      </c>
      <c r="BE1244" s="17"/>
      <c r="BF1244" s="17">
        <v>8.5173919952773097E-2</v>
      </c>
      <c r="BG1244" s="17">
        <v>8.6161430826154101E-2</v>
      </c>
      <c r="BH1244" s="17">
        <v>0.11899058631738001</v>
      </c>
      <c r="BI1244" s="17">
        <v>8.48288295918211E-2</v>
      </c>
      <c r="BJ1244" s="17"/>
      <c r="BK1244" s="17">
        <v>3.9861660513130198E-2</v>
      </c>
      <c r="BL1244" s="17">
        <v>0.10725944068877299</v>
      </c>
      <c r="BM1244" s="17">
        <v>8.4285385301345397E-2</v>
      </c>
      <c r="BN1244" s="17">
        <v>9.3129293986895595E-2</v>
      </c>
      <c r="BO1244" s="17">
        <v>8.52393371094953E-2</v>
      </c>
      <c r="BP1244" s="17"/>
      <c r="BQ1244" s="17">
        <v>9.6997929275945999E-2</v>
      </c>
      <c r="BR1244" s="17">
        <v>8.1863717282231699E-2</v>
      </c>
      <c r="BS1244" s="17"/>
      <c r="BT1244" s="17">
        <v>6.8888965966808005E-2</v>
      </c>
      <c r="BU1244" s="17">
        <v>0.10337865637278</v>
      </c>
      <c r="BV1244" s="17">
        <v>0.138788618260274</v>
      </c>
      <c r="BW1244" s="17">
        <v>6.8408191168125701E-2</v>
      </c>
      <c r="BX1244" s="17">
        <v>0.12253256160034701</v>
      </c>
      <c r="BY1244" s="17">
        <v>3.2375286823803098E-2</v>
      </c>
    </row>
    <row r="1245" spans="2:77" x14ac:dyDescent="0.35">
      <c r="B1245" t="s">
        <v>469</v>
      </c>
      <c r="C1245" s="17">
        <v>3.5916251638740501E-2</v>
      </c>
      <c r="D1245" s="17">
        <v>4.4121476970571498E-2</v>
      </c>
      <c r="E1245" s="17">
        <v>2.8503145602529201E-2</v>
      </c>
      <c r="F1245" s="17"/>
      <c r="G1245" s="17">
        <v>5.4305031525418102E-2</v>
      </c>
      <c r="H1245" s="17">
        <v>4.6454533150272898E-2</v>
      </c>
      <c r="I1245" s="17">
        <v>2.63149490897535E-2</v>
      </c>
      <c r="J1245" s="17">
        <v>3.8953590572891099E-2</v>
      </c>
      <c r="K1245" s="17">
        <v>2.7241967040436101E-2</v>
      </c>
      <c r="L1245" s="17">
        <v>2.6372194353076799E-2</v>
      </c>
      <c r="M1245" s="17"/>
      <c r="N1245" s="17">
        <v>4.9718979537247299E-2</v>
      </c>
      <c r="O1245" s="17">
        <v>3.2373521712679799E-2</v>
      </c>
      <c r="P1245" s="17">
        <v>3.0470255597457498E-2</v>
      </c>
      <c r="Q1245" s="17">
        <v>3.0732994854354202E-2</v>
      </c>
      <c r="R1245" s="17"/>
      <c r="S1245" s="17">
        <v>3.1718524351900798E-2</v>
      </c>
      <c r="T1245" s="17">
        <v>3.8711419736443702E-2</v>
      </c>
      <c r="U1245" s="17">
        <v>7.3386513292681504E-2</v>
      </c>
      <c r="V1245" s="17">
        <v>2.2148821022835899E-2</v>
      </c>
      <c r="W1245" s="17">
        <v>0</v>
      </c>
      <c r="X1245" s="17">
        <v>4.4490573226846901E-2</v>
      </c>
      <c r="Y1245" s="17">
        <v>3.46390367955412E-2</v>
      </c>
      <c r="Z1245" s="17">
        <v>2.6591862224372501E-2</v>
      </c>
      <c r="AA1245" s="17">
        <v>5.1393975794606798E-2</v>
      </c>
      <c r="AB1245" s="17">
        <v>0</v>
      </c>
      <c r="AC1245" s="17">
        <v>0.123012315124109</v>
      </c>
      <c r="AD1245" s="17">
        <v>0</v>
      </c>
      <c r="AE1245" s="17"/>
      <c r="AF1245" s="17">
        <v>2.9451846149863702E-2</v>
      </c>
      <c r="AG1245" s="17">
        <v>4.48323945704465E-2</v>
      </c>
      <c r="AH1245" s="17">
        <v>2.89358098085718E-2</v>
      </c>
      <c r="AI1245" s="17"/>
      <c r="AJ1245" s="17">
        <v>2.3325495945953401E-2</v>
      </c>
      <c r="AK1245" s="17">
        <v>5.7063043892944899E-2</v>
      </c>
      <c r="AL1245" s="17">
        <v>4.5447081018579298E-2</v>
      </c>
      <c r="AM1245" s="17">
        <v>0</v>
      </c>
      <c r="AN1245" s="17">
        <v>1.6512590005012401E-2</v>
      </c>
      <c r="AO1245" s="17"/>
      <c r="AP1245" s="17">
        <v>2.5304102022638199E-2</v>
      </c>
      <c r="AQ1245" s="17">
        <v>5.8289065326221801E-2</v>
      </c>
      <c r="AR1245" s="17">
        <v>3.7463254665538598E-2</v>
      </c>
      <c r="AS1245" s="17"/>
      <c r="AT1245" s="17">
        <v>2.6410819882614501E-2</v>
      </c>
      <c r="AU1245" s="17">
        <v>3.0697035104231302E-2</v>
      </c>
      <c r="AV1245" s="17">
        <v>3.17464783673354E-2</v>
      </c>
      <c r="AW1245" s="17">
        <v>9.1579983907907503E-2</v>
      </c>
      <c r="AX1245" s="17">
        <v>4.3851756246323301E-2</v>
      </c>
      <c r="AY1245" s="17"/>
      <c r="AZ1245" s="17">
        <v>4.2510862117952603E-2</v>
      </c>
      <c r="BA1245" s="17">
        <v>2.5631620788948799E-2</v>
      </c>
      <c r="BB1245" s="17">
        <v>9.0694049908418506E-2</v>
      </c>
      <c r="BC1245" s="17">
        <v>1.9234829196399902E-2</v>
      </c>
      <c r="BD1245" s="17">
        <v>3.4133434429511403E-2</v>
      </c>
      <c r="BE1245" s="17"/>
      <c r="BF1245" s="17">
        <v>1.7588057882046999E-2</v>
      </c>
      <c r="BG1245" s="17">
        <v>4.0592169879864699E-2</v>
      </c>
      <c r="BH1245" s="17">
        <v>4.2570610028444797E-2</v>
      </c>
      <c r="BI1245" s="17">
        <v>3.99863780052215E-2</v>
      </c>
      <c r="BJ1245" s="17"/>
      <c r="BK1245" s="17">
        <v>0</v>
      </c>
      <c r="BL1245" s="17">
        <v>4.0267136291788699E-2</v>
      </c>
      <c r="BM1245" s="17">
        <v>2.48857056237793E-2</v>
      </c>
      <c r="BN1245" s="17">
        <v>4.77372642692361E-2</v>
      </c>
      <c r="BO1245" s="17">
        <v>3.58342764505378E-2</v>
      </c>
      <c r="BP1245" s="17"/>
      <c r="BQ1245" s="17">
        <v>4.18103486100024E-2</v>
      </c>
      <c r="BR1245" s="17">
        <v>2.76990129251431E-2</v>
      </c>
      <c r="BS1245" s="17"/>
      <c r="BT1245" s="17">
        <v>3.22670623742079E-2</v>
      </c>
      <c r="BU1245" s="17">
        <v>4.4217965034755301E-2</v>
      </c>
      <c r="BV1245" s="17">
        <v>2.5723136962257E-2</v>
      </c>
      <c r="BW1245" s="17">
        <v>2.76777434624789E-2</v>
      </c>
      <c r="BX1245" s="17">
        <v>3.5090291446491499E-2</v>
      </c>
      <c r="BY1245" s="17">
        <v>6.6729294869357705E-2</v>
      </c>
    </row>
    <row r="1246" spans="2:77" x14ac:dyDescent="0.35">
      <c r="B1246" t="s">
        <v>470</v>
      </c>
      <c r="C1246" s="17">
        <v>4.6701913629701199E-2</v>
      </c>
      <c r="D1246" s="17">
        <v>4.96573147149387E-2</v>
      </c>
      <c r="E1246" s="17">
        <v>4.4284657095676201E-2</v>
      </c>
      <c r="F1246" s="17"/>
      <c r="G1246" s="17">
        <v>2.4284381300416699E-2</v>
      </c>
      <c r="H1246" s="17">
        <v>7.4447432821753895E-2</v>
      </c>
      <c r="I1246" s="17">
        <v>6.23723010598774E-2</v>
      </c>
      <c r="J1246" s="17">
        <v>2.5568080694303202E-2</v>
      </c>
      <c r="K1246" s="17">
        <v>4.3309550201974301E-2</v>
      </c>
      <c r="L1246" s="17">
        <v>4.51438829686698E-2</v>
      </c>
      <c r="M1246" s="17"/>
      <c r="N1246" s="17">
        <v>2.82180766655237E-2</v>
      </c>
      <c r="O1246" s="17">
        <v>4.9477373914553903E-2</v>
      </c>
      <c r="P1246" s="17">
        <v>5.2895503628151999E-2</v>
      </c>
      <c r="Q1246" s="17">
        <v>5.7350566669353897E-2</v>
      </c>
      <c r="R1246" s="17"/>
      <c r="S1246" s="17">
        <v>4.7849486445972603E-2</v>
      </c>
      <c r="T1246" s="17">
        <v>2.7991059647482601E-2</v>
      </c>
      <c r="U1246" s="17">
        <v>6.2313388027941799E-2</v>
      </c>
      <c r="V1246" s="17">
        <v>7.5317919318917806E-2</v>
      </c>
      <c r="W1246" s="17">
        <v>1.52700237931227E-2</v>
      </c>
      <c r="X1246" s="17">
        <v>6.0969458447231298E-2</v>
      </c>
      <c r="Y1246" s="17">
        <v>4.0719379058408597E-2</v>
      </c>
      <c r="Z1246" s="17">
        <v>7.10492345314684E-2</v>
      </c>
      <c r="AA1246" s="17">
        <v>3.5633486176942702E-2</v>
      </c>
      <c r="AB1246" s="17">
        <v>7.2836491409504003E-2</v>
      </c>
      <c r="AC1246" s="17">
        <v>2.66920513714053E-2</v>
      </c>
      <c r="AD1246" s="17">
        <v>0</v>
      </c>
      <c r="AE1246" s="17"/>
      <c r="AF1246" s="17">
        <v>4.5162023598371799E-2</v>
      </c>
      <c r="AG1246" s="17">
        <v>6.07804845811852E-2</v>
      </c>
      <c r="AH1246" s="17">
        <v>2.8371424723989201E-2</v>
      </c>
      <c r="AI1246" s="17"/>
      <c r="AJ1246" s="17">
        <v>2.34863176898675E-2</v>
      </c>
      <c r="AK1246" s="17">
        <v>9.2222926345277997E-2</v>
      </c>
      <c r="AL1246" s="17">
        <v>1.48787112632885E-2</v>
      </c>
      <c r="AM1246" s="17">
        <v>0.113646198872684</v>
      </c>
      <c r="AN1246" s="17">
        <v>4.4280976933691298E-2</v>
      </c>
      <c r="AO1246" s="17"/>
      <c r="AP1246" s="17">
        <v>1.87694412135458E-2</v>
      </c>
      <c r="AQ1246" s="17">
        <v>9.86008228178549E-2</v>
      </c>
      <c r="AR1246" s="17">
        <v>0</v>
      </c>
      <c r="AS1246" s="17"/>
      <c r="AT1246" s="17">
        <v>5.8671572322309601E-2</v>
      </c>
      <c r="AU1246" s="17">
        <v>2.45646797366155E-2</v>
      </c>
      <c r="AV1246" s="17">
        <v>2.6676595214472801E-2</v>
      </c>
      <c r="AW1246" s="17">
        <v>8.0598083102138507E-2</v>
      </c>
      <c r="AX1246" s="17">
        <v>0</v>
      </c>
      <c r="AY1246" s="17"/>
      <c r="AZ1246" s="17">
        <v>6.6616208447986297E-2</v>
      </c>
      <c r="BA1246" s="17">
        <v>1.6716969016949201E-2</v>
      </c>
      <c r="BB1246" s="17">
        <v>0</v>
      </c>
      <c r="BC1246" s="17">
        <v>4.4216918453655503E-2</v>
      </c>
      <c r="BD1246" s="17">
        <v>3.7236077430214003E-2</v>
      </c>
      <c r="BE1246" s="17"/>
      <c r="BF1246" s="17">
        <v>6.8471691452638206E-2</v>
      </c>
      <c r="BG1246" s="17">
        <v>4.0976805679569503E-2</v>
      </c>
      <c r="BH1246" s="17">
        <v>3.0629149926612E-2</v>
      </c>
      <c r="BI1246" s="17">
        <v>6.3840883666134898E-2</v>
      </c>
      <c r="BJ1246" s="17"/>
      <c r="BK1246" s="17">
        <v>3.6864162541616098E-2</v>
      </c>
      <c r="BL1246" s="17">
        <v>4.8535781709875603E-2</v>
      </c>
      <c r="BM1246" s="17">
        <v>2.0321979148310802E-2</v>
      </c>
      <c r="BN1246" s="17">
        <v>5.19691189850114E-2</v>
      </c>
      <c r="BO1246" s="17">
        <v>0.14670326403867001</v>
      </c>
      <c r="BP1246" s="17"/>
      <c r="BQ1246" s="17">
        <v>6.2129780980115699E-2</v>
      </c>
      <c r="BR1246" s="17">
        <v>2.5193195758550599E-2</v>
      </c>
      <c r="BS1246" s="17"/>
      <c r="BT1246" s="17">
        <v>4.1143555386841502E-2</v>
      </c>
      <c r="BU1246" s="17">
        <v>5.4242083057937401E-2</v>
      </c>
      <c r="BV1246" s="17">
        <v>8.1436394742615395E-2</v>
      </c>
      <c r="BW1246" s="17">
        <v>5.6350208814772901E-2</v>
      </c>
      <c r="BX1246" s="17">
        <v>2.39809748069694E-2</v>
      </c>
      <c r="BY1246" s="17">
        <v>5.9207941437465099E-2</v>
      </c>
    </row>
    <row r="1247" spans="2:77"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c r="BQ1247" s="17"/>
      <c r="BR1247" s="17"/>
      <c r="BS1247" s="17"/>
      <c r="BT1247" s="17"/>
      <c r="BU1247" s="17"/>
      <c r="BV1247" s="17"/>
      <c r="BW1247" s="17"/>
      <c r="BX1247" s="17"/>
      <c r="BY1247" s="17"/>
    </row>
    <row r="1248" spans="2:77" x14ac:dyDescent="0.35">
      <c r="B1248" s="6" t="s">
        <v>491</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c r="BS1248" s="17"/>
      <c r="BT1248" s="17"/>
      <c r="BU1248" s="17"/>
      <c r="BV1248" s="17"/>
      <c r="BW1248" s="17"/>
      <c r="BX1248" s="17"/>
      <c r="BY1248" s="17"/>
    </row>
    <row r="1249" spans="2:77" x14ac:dyDescent="0.35">
      <c r="B1249" s="24" t="s">
        <v>472</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c r="BQ1249" s="17"/>
      <c r="BR1249" s="17"/>
      <c r="BS1249" s="17"/>
      <c r="BT1249" s="17"/>
      <c r="BU1249" s="17"/>
      <c r="BV1249" s="17"/>
      <c r="BW1249" s="17"/>
      <c r="BX1249" s="17"/>
      <c r="BY1249" s="17"/>
    </row>
    <row r="1250" spans="2:77" x14ac:dyDescent="0.35">
      <c r="B1250" t="s">
        <v>466</v>
      </c>
      <c r="C1250" s="17">
        <v>0.12529335985669601</v>
      </c>
      <c r="D1250" s="17">
        <v>0.164490604980354</v>
      </c>
      <c r="E1250" s="17">
        <v>8.7527968127705302E-2</v>
      </c>
      <c r="F1250" s="17"/>
      <c r="G1250" s="17">
        <v>9.0482877709947604E-2</v>
      </c>
      <c r="H1250" s="17">
        <v>8.1833798669294702E-2</v>
      </c>
      <c r="I1250" s="17">
        <v>0.1202357221498</v>
      </c>
      <c r="J1250" s="17">
        <v>0.132470920037005</v>
      </c>
      <c r="K1250" s="17">
        <v>0.16478060450110199</v>
      </c>
      <c r="L1250" s="17">
        <v>0.15917488103330099</v>
      </c>
      <c r="M1250" s="17"/>
      <c r="N1250" s="17">
        <v>8.9433514315448007E-2</v>
      </c>
      <c r="O1250" s="17">
        <v>0.122917596873885</v>
      </c>
      <c r="P1250" s="17">
        <v>0.18613529286258301</v>
      </c>
      <c r="Q1250" s="17">
        <v>0.11421829985813001</v>
      </c>
      <c r="R1250" s="17"/>
      <c r="S1250" s="17">
        <v>7.9575024306899098E-2</v>
      </c>
      <c r="T1250" s="17">
        <v>0.13029059634061599</v>
      </c>
      <c r="U1250" s="17">
        <v>0.113783781888217</v>
      </c>
      <c r="V1250" s="17">
        <v>0.12973833657934</v>
      </c>
      <c r="W1250" s="17">
        <v>0.15064543214044501</v>
      </c>
      <c r="X1250" s="17">
        <v>0.103010389266463</v>
      </c>
      <c r="Y1250" s="17">
        <v>0.137811667609123</v>
      </c>
      <c r="Z1250" s="17">
        <v>0.12735453902225</v>
      </c>
      <c r="AA1250" s="17">
        <v>0.120934480479477</v>
      </c>
      <c r="AB1250" s="17">
        <v>0.11581670985423199</v>
      </c>
      <c r="AC1250" s="17">
        <v>0.12628589218247299</v>
      </c>
      <c r="AD1250" s="17">
        <v>0.358613188793867</v>
      </c>
      <c r="AE1250" s="17"/>
      <c r="AF1250" s="17">
        <v>0.19861617330060299</v>
      </c>
      <c r="AG1250" s="17">
        <v>8.0168353698616093E-2</v>
      </c>
      <c r="AH1250" s="17">
        <v>0.10089047588955199</v>
      </c>
      <c r="AI1250" s="17"/>
      <c r="AJ1250" s="17">
        <v>0.16416800603280801</v>
      </c>
      <c r="AK1250" s="17">
        <v>5.3219196658603099E-2</v>
      </c>
      <c r="AL1250" s="17">
        <v>6.5400156445497404E-2</v>
      </c>
      <c r="AM1250" s="17">
        <v>0.229388611441319</v>
      </c>
      <c r="AN1250" s="17">
        <v>0.13986272738064201</v>
      </c>
      <c r="AO1250" s="17"/>
      <c r="AP1250" s="17">
        <v>0.122818951559653</v>
      </c>
      <c r="AQ1250" s="17">
        <v>5.8148755586573397E-2</v>
      </c>
      <c r="AR1250" s="17">
        <v>9.8155879271530702E-2</v>
      </c>
      <c r="AS1250" s="17"/>
      <c r="AT1250" s="17">
        <v>0.13673842700900801</v>
      </c>
      <c r="AU1250" s="17">
        <v>0.123090956339806</v>
      </c>
      <c r="AV1250" s="17">
        <v>0.109366923390397</v>
      </c>
      <c r="AW1250" s="17">
        <v>7.5870102568437403E-2</v>
      </c>
      <c r="AX1250" s="17">
        <v>0.11654171642872201</v>
      </c>
      <c r="AY1250" s="17"/>
      <c r="AZ1250" s="17">
        <v>0.12655470853864401</v>
      </c>
      <c r="BA1250" s="17">
        <v>9.4248404765676794E-2</v>
      </c>
      <c r="BB1250" s="17">
        <v>0.151054933773974</v>
      </c>
      <c r="BC1250" s="17">
        <v>0.16168681177261901</v>
      </c>
      <c r="BD1250" s="17">
        <v>9.1667854655738304E-2</v>
      </c>
      <c r="BE1250" s="17"/>
      <c r="BF1250" s="17">
        <v>0.126038601786604</v>
      </c>
      <c r="BG1250" s="17">
        <v>0.11136803493533801</v>
      </c>
      <c r="BH1250" s="17">
        <v>0.13768246969344</v>
      </c>
      <c r="BI1250" s="17">
        <v>0.120636650325435</v>
      </c>
      <c r="BJ1250" s="17"/>
      <c r="BK1250" s="17">
        <v>0.25771950788193498</v>
      </c>
      <c r="BL1250" s="17">
        <v>0.15246565491254499</v>
      </c>
      <c r="BM1250" s="17">
        <v>0.126246824460121</v>
      </c>
      <c r="BN1250" s="17">
        <v>0.100675542698035</v>
      </c>
      <c r="BO1250" s="17">
        <v>0.124328336179302</v>
      </c>
      <c r="BP1250" s="17"/>
      <c r="BQ1250" s="17">
        <v>0.11225998687394199</v>
      </c>
      <c r="BR1250" s="17">
        <v>0.143463800140394</v>
      </c>
      <c r="BS1250" s="17"/>
      <c r="BT1250" s="17">
        <v>0.14944930727038</v>
      </c>
      <c r="BU1250" s="17">
        <v>0.103258423125299</v>
      </c>
      <c r="BV1250" s="17">
        <v>8.2164974343381103E-2</v>
      </c>
      <c r="BW1250" s="17">
        <v>0.117254908116421</v>
      </c>
      <c r="BX1250" s="17">
        <v>0.11508896513896701</v>
      </c>
      <c r="BY1250" s="17">
        <v>0.206531027002572</v>
      </c>
    </row>
    <row r="1251" spans="2:77" x14ac:dyDescent="0.35">
      <c r="B1251" t="s">
        <v>333</v>
      </c>
      <c r="C1251" s="17">
        <v>3.7317214388958901E-2</v>
      </c>
      <c r="D1251" s="17">
        <v>3.0616776068733802E-2</v>
      </c>
      <c r="E1251" s="17">
        <v>4.0094935806357597E-2</v>
      </c>
      <c r="F1251" s="17"/>
      <c r="G1251" s="17">
        <v>5.1062324293473203E-2</v>
      </c>
      <c r="H1251" s="17">
        <v>4.7990359904879598E-2</v>
      </c>
      <c r="I1251" s="17">
        <v>2.4345198128936599E-2</v>
      </c>
      <c r="J1251" s="17">
        <v>3.2623245995315298E-2</v>
      </c>
      <c r="K1251" s="17">
        <v>3.38180279373968E-2</v>
      </c>
      <c r="L1251" s="17">
        <v>3.7729165428060103E-2</v>
      </c>
      <c r="M1251" s="17"/>
      <c r="N1251" s="17">
        <v>4.9350567696946603E-2</v>
      </c>
      <c r="O1251" s="17">
        <v>4.1756621941413302E-2</v>
      </c>
      <c r="P1251" s="17">
        <v>4.5905963588482403E-2</v>
      </c>
      <c r="Q1251" s="17">
        <v>1.37765620349855E-2</v>
      </c>
      <c r="R1251" s="17"/>
      <c r="S1251" s="17">
        <v>5.2696341741219802E-2</v>
      </c>
      <c r="T1251" s="17">
        <v>2.9703978129023902E-2</v>
      </c>
      <c r="U1251" s="17">
        <v>2.2799243831974399E-2</v>
      </c>
      <c r="V1251" s="17">
        <v>4.9706490589100101E-2</v>
      </c>
      <c r="W1251" s="17">
        <v>5.56688126329394E-2</v>
      </c>
      <c r="X1251" s="17">
        <v>3.0207221454186001E-2</v>
      </c>
      <c r="Y1251" s="17">
        <v>2.28105064323313E-2</v>
      </c>
      <c r="Z1251" s="17">
        <v>2.0007987486798301E-2</v>
      </c>
      <c r="AA1251" s="17">
        <v>6.05937650460424E-2</v>
      </c>
      <c r="AB1251" s="17">
        <v>2.7424100538297299E-2</v>
      </c>
      <c r="AC1251" s="17">
        <v>0</v>
      </c>
      <c r="AD1251" s="17">
        <v>3.1859412738498398E-2</v>
      </c>
      <c r="AE1251" s="17"/>
      <c r="AF1251" s="17">
        <v>3.7309681150921099E-2</v>
      </c>
      <c r="AG1251" s="17">
        <v>3.0427970818830599E-2</v>
      </c>
      <c r="AH1251" s="17">
        <v>4.8926325489699198E-2</v>
      </c>
      <c r="AI1251" s="17"/>
      <c r="AJ1251" s="17">
        <v>4.9970411694469301E-2</v>
      </c>
      <c r="AK1251" s="17">
        <v>2.6271269420253901E-2</v>
      </c>
      <c r="AL1251" s="17">
        <v>2.8556383049086202E-2</v>
      </c>
      <c r="AM1251" s="17">
        <v>0</v>
      </c>
      <c r="AN1251" s="17">
        <v>1.8362481824360899E-2</v>
      </c>
      <c r="AO1251" s="17"/>
      <c r="AP1251" s="17">
        <v>4.9475954071802102E-2</v>
      </c>
      <c r="AQ1251" s="17">
        <v>2.4420127979878799E-2</v>
      </c>
      <c r="AR1251" s="17">
        <v>2.9429912810234E-2</v>
      </c>
      <c r="AS1251" s="17"/>
      <c r="AT1251" s="17">
        <v>3.2202470499000498E-2</v>
      </c>
      <c r="AU1251" s="17">
        <v>3.1009957280408298E-2</v>
      </c>
      <c r="AV1251" s="17">
        <v>4.9919138996032002E-2</v>
      </c>
      <c r="AW1251" s="17">
        <v>3.1922194962372197E-2</v>
      </c>
      <c r="AX1251" s="17">
        <v>0.12592640469219599</v>
      </c>
      <c r="AY1251" s="17"/>
      <c r="AZ1251" s="17">
        <v>3.4531648963024103E-2</v>
      </c>
      <c r="BA1251" s="17">
        <v>4.7362997535900599E-2</v>
      </c>
      <c r="BB1251" s="17">
        <v>9.3718453001424298E-2</v>
      </c>
      <c r="BC1251" s="17">
        <v>4.0474029553540597E-2</v>
      </c>
      <c r="BD1251" s="17">
        <v>8.9707925169292702E-3</v>
      </c>
      <c r="BE1251" s="17"/>
      <c r="BF1251" s="17">
        <v>3.4132715148498E-2</v>
      </c>
      <c r="BG1251" s="17">
        <v>4.1889106841761399E-2</v>
      </c>
      <c r="BH1251" s="17">
        <v>3.1598047974128803E-2</v>
      </c>
      <c r="BI1251" s="17">
        <v>3.0341235434270999E-2</v>
      </c>
      <c r="BJ1251" s="17"/>
      <c r="BK1251" s="17">
        <v>8.3853929285485296E-2</v>
      </c>
      <c r="BL1251" s="17">
        <v>4.7318968728216101E-2</v>
      </c>
      <c r="BM1251" s="17">
        <v>3.0818445872672899E-2</v>
      </c>
      <c r="BN1251" s="17">
        <v>3.6813226963034199E-2</v>
      </c>
      <c r="BO1251" s="17">
        <v>3.1930192472268401E-2</v>
      </c>
      <c r="BP1251" s="17"/>
      <c r="BQ1251" s="17">
        <v>3.87033506419482E-2</v>
      </c>
      <c r="BR1251" s="17">
        <v>3.5384736430771203E-2</v>
      </c>
      <c r="BS1251" s="17"/>
      <c r="BT1251" s="17">
        <v>3.7463062967622099E-2</v>
      </c>
      <c r="BU1251" s="17">
        <v>4.39896854319725E-2</v>
      </c>
      <c r="BV1251" s="17">
        <v>5.0624998736362302E-2</v>
      </c>
      <c r="BW1251" s="17">
        <v>5.2714022955922098E-2</v>
      </c>
      <c r="BX1251" s="17">
        <v>1.9416526256010602E-2</v>
      </c>
      <c r="BY1251" s="17">
        <v>0</v>
      </c>
    </row>
    <row r="1252" spans="2:77" x14ac:dyDescent="0.35">
      <c r="B1252" t="s">
        <v>98</v>
      </c>
      <c r="C1252" s="17">
        <v>6.1620540780648402E-2</v>
      </c>
      <c r="D1252" s="17">
        <v>5.5217151295228202E-2</v>
      </c>
      <c r="E1252" s="17">
        <v>6.8077053055022499E-2</v>
      </c>
      <c r="F1252" s="17"/>
      <c r="G1252" s="17">
        <v>5.9181695675631397E-2</v>
      </c>
      <c r="H1252" s="17">
        <v>6.1616982761652297E-2</v>
      </c>
      <c r="I1252" s="17">
        <v>4.3330556890387201E-2</v>
      </c>
      <c r="J1252" s="17">
        <v>4.9500053378358798E-2</v>
      </c>
      <c r="K1252" s="17">
        <v>5.01280122804117E-2</v>
      </c>
      <c r="L1252" s="17">
        <v>0.101149146993221</v>
      </c>
      <c r="M1252" s="17"/>
      <c r="N1252" s="17">
        <v>5.2037011457266302E-2</v>
      </c>
      <c r="O1252" s="17">
        <v>6.19372834115113E-2</v>
      </c>
      <c r="P1252" s="17">
        <v>6.2301913495050897E-2</v>
      </c>
      <c r="Q1252" s="17">
        <v>7.0704295624556698E-2</v>
      </c>
      <c r="R1252" s="17"/>
      <c r="S1252" s="17">
        <v>2.4429499561364199E-2</v>
      </c>
      <c r="T1252" s="17">
        <v>4.8441966634776998E-2</v>
      </c>
      <c r="U1252" s="17">
        <v>9.4686563322708694E-2</v>
      </c>
      <c r="V1252" s="17">
        <v>7.6267291911264801E-2</v>
      </c>
      <c r="W1252" s="17">
        <v>0.12931365873471701</v>
      </c>
      <c r="X1252" s="17">
        <v>6.6805661719841702E-2</v>
      </c>
      <c r="Y1252" s="17">
        <v>4.3686348826909201E-2</v>
      </c>
      <c r="Z1252" s="17">
        <v>0.105183335852786</v>
      </c>
      <c r="AA1252" s="17">
        <v>8.1156607194937599E-2</v>
      </c>
      <c r="AB1252" s="17">
        <v>2.6296681374425E-2</v>
      </c>
      <c r="AC1252" s="17">
        <v>3.7544183457107E-2</v>
      </c>
      <c r="AD1252" s="17">
        <v>3.5078999023543701E-2</v>
      </c>
      <c r="AE1252" s="17"/>
      <c r="AF1252" s="17">
        <v>7.3484233693168796E-2</v>
      </c>
      <c r="AG1252" s="17">
        <v>5.1893680858546697E-2</v>
      </c>
      <c r="AH1252" s="17">
        <v>6.8394383246922402E-2</v>
      </c>
      <c r="AI1252" s="17"/>
      <c r="AJ1252" s="17">
        <v>7.77399545618018E-2</v>
      </c>
      <c r="AK1252" s="17">
        <v>4.7077873369310998E-2</v>
      </c>
      <c r="AL1252" s="17">
        <v>5.6673161823238699E-2</v>
      </c>
      <c r="AM1252" s="17">
        <v>0</v>
      </c>
      <c r="AN1252" s="17">
        <v>7.7847595833666697E-2</v>
      </c>
      <c r="AO1252" s="17"/>
      <c r="AP1252" s="17">
        <v>7.9419997695256997E-2</v>
      </c>
      <c r="AQ1252" s="17">
        <v>3.3583155233990802E-2</v>
      </c>
      <c r="AR1252" s="17">
        <v>7.5221609906654399E-2</v>
      </c>
      <c r="AS1252" s="17"/>
      <c r="AT1252" s="17">
        <v>7.87608737570831E-2</v>
      </c>
      <c r="AU1252" s="17">
        <v>8.4836582057669696E-2</v>
      </c>
      <c r="AV1252" s="17">
        <v>4.5571612542417102E-2</v>
      </c>
      <c r="AW1252" s="17">
        <v>2.7360804604162001E-2</v>
      </c>
      <c r="AX1252" s="17">
        <v>0</v>
      </c>
      <c r="AY1252" s="17"/>
      <c r="AZ1252" s="17">
        <v>5.50268322795327E-2</v>
      </c>
      <c r="BA1252" s="17">
        <v>3.9025420132240397E-2</v>
      </c>
      <c r="BB1252" s="17">
        <v>6.6132321263803695E-2</v>
      </c>
      <c r="BC1252" s="17">
        <v>9.9319280218591099E-2</v>
      </c>
      <c r="BD1252" s="17">
        <v>5.8731707372720099E-2</v>
      </c>
      <c r="BE1252" s="17"/>
      <c r="BF1252" s="17">
        <v>5.7335589392180801E-2</v>
      </c>
      <c r="BG1252" s="17">
        <v>7.2912680873119903E-2</v>
      </c>
      <c r="BH1252" s="17">
        <v>6.9755554614333998E-2</v>
      </c>
      <c r="BI1252" s="17">
        <v>3.1397942701572298E-2</v>
      </c>
      <c r="BJ1252" s="17"/>
      <c r="BK1252" s="17">
        <v>0</v>
      </c>
      <c r="BL1252" s="17">
        <v>7.0571573752349806E-2</v>
      </c>
      <c r="BM1252" s="17">
        <v>6.7866500535259902E-2</v>
      </c>
      <c r="BN1252" s="17">
        <v>5.8390364208503E-2</v>
      </c>
      <c r="BO1252" s="17">
        <v>4.3461979870617E-2</v>
      </c>
      <c r="BP1252" s="17"/>
      <c r="BQ1252" s="17">
        <v>6.5993745118565802E-2</v>
      </c>
      <c r="BR1252" s="17">
        <v>5.5523650253868698E-2</v>
      </c>
      <c r="BS1252" s="17"/>
      <c r="BT1252" s="17">
        <v>5.9704515848776701E-2</v>
      </c>
      <c r="BU1252" s="17">
        <v>4.4927539353361502E-2</v>
      </c>
      <c r="BV1252" s="17">
        <v>6.5479287424907606E-2</v>
      </c>
      <c r="BW1252" s="17">
        <v>7.3114177711593703E-2</v>
      </c>
      <c r="BX1252" s="17">
        <v>8.6708021753245004E-2</v>
      </c>
      <c r="BY1252" s="17">
        <v>5.7836374780754901E-2</v>
      </c>
    </row>
    <row r="1253" spans="2:77" x14ac:dyDescent="0.35">
      <c r="B1253" t="s">
        <v>99</v>
      </c>
      <c r="C1253" s="17">
        <v>7.6760568487108397E-2</v>
      </c>
      <c r="D1253" s="17">
        <v>7.6544474738317894E-2</v>
      </c>
      <c r="E1253" s="17">
        <v>7.7537665692949703E-2</v>
      </c>
      <c r="F1253" s="17"/>
      <c r="G1253" s="17">
        <v>8.7876476219688401E-2</v>
      </c>
      <c r="H1253" s="17">
        <v>5.9701626667142203E-2</v>
      </c>
      <c r="I1253" s="17">
        <v>6.0416570729432101E-2</v>
      </c>
      <c r="J1253" s="17">
        <v>6.1892021961347701E-2</v>
      </c>
      <c r="K1253" s="17">
        <v>0.10160104074067999</v>
      </c>
      <c r="L1253" s="17">
        <v>9.4803758122274706E-2</v>
      </c>
      <c r="M1253" s="17"/>
      <c r="N1253" s="17">
        <v>7.4068713364401795E-2</v>
      </c>
      <c r="O1253" s="17">
        <v>7.42437240411567E-2</v>
      </c>
      <c r="P1253" s="17">
        <v>9.1730914366084604E-2</v>
      </c>
      <c r="Q1253" s="17">
        <v>7.0339155371163795E-2</v>
      </c>
      <c r="R1253" s="17"/>
      <c r="S1253" s="17">
        <v>7.3333712376257298E-2</v>
      </c>
      <c r="T1253" s="17">
        <v>6.7917541815596699E-2</v>
      </c>
      <c r="U1253" s="17">
        <v>6.7391572000149197E-2</v>
      </c>
      <c r="V1253" s="17">
        <v>5.50657840043728E-2</v>
      </c>
      <c r="W1253" s="17">
        <v>7.6172068006146301E-2</v>
      </c>
      <c r="X1253" s="17">
        <v>9.54495085380761E-2</v>
      </c>
      <c r="Y1253" s="17">
        <v>6.8431005288400598E-2</v>
      </c>
      <c r="Z1253" s="17">
        <v>6.9832446299687698E-2</v>
      </c>
      <c r="AA1253" s="17">
        <v>4.1261902333047003E-2</v>
      </c>
      <c r="AB1253" s="17">
        <v>0.148386101242551</v>
      </c>
      <c r="AC1253" s="17">
        <v>6.1206626505220997E-2</v>
      </c>
      <c r="AD1253" s="17">
        <v>0.130997033522365</v>
      </c>
      <c r="AE1253" s="17"/>
      <c r="AF1253" s="17">
        <v>6.3239899154764495E-2</v>
      </c>
      <c r="AG1253" s="17">
        <v>9.1536347681274E-2</v>
      </c>
      <c r="AH1253" s="17">
        <v>5.6338337807572698E-2</v>
      </c>
      <c r="AI1253" s="17"/>
      <c r="AJ1253" s="17">
        <v>8.44585533746708E-2</v>
      </c>
      <c r="AK1253" s="17">
        <v>5.3054783326590402E-2</v>
      </c>
      <c r="AL1253" s="17">
        <v>4.3432325033284397E-2</v>
      </c>
      <c r="AM1253" s="17">
        <v>0</v>
      </c>
      <c r="AN1253" s="17">
        <v>9.3208130619959195E-2</v>
      </c>
      <c r="AO1253" s="17"/>
      <c r="AP1253" s="17">
        <v>7.3505328652874805E-2</v>
      </c>
      <c r="AQ1253" s="17">
        <v>6.0269522122465002E-2</v>
      </c>
      <c r="AR1253" s="17">
        <v>8.8801922204548495E-2</v>
      </c>
      <c r="AS1253" s="17"/>
      <c r="AT1253" s="17">
        <v>7.6701060452555203E-2</v>
      </c>
      <c r="AU1253" s="17">
        <v>6.9615461624617E-2</v>
      </c>
      <c r="AV1253" s="17">
        <v>6.0633675959539599E-2</v>
      </c>
      <c r="AW1253" s="17">
        <v>4.84791374845778E-2</v>
      </c>
      <c r="AX1253" s="17">
        <v>0.210200717276017</v>
      </c>
      <c r="AY1253" s="17"/>
      <c r="AZ1253" s="17">
        <v>6.44992513017522E-2</v>
      </c>
      <c r="BA1253" s="17">
        <v>8.2819142770745299E-2</v>
      </c>
      <c r="BB1253" s="17">
        <v>4.8760576099725499E-2</v>
      </c>
      <c r="BC1253" s="17">
        <v>0.10535209750351</v>
      </c>
      <c r="BD1253" s="17">
        <v>7.9580886475183701E-2</v>
      </c>
      <c r="BE1253" s="17"/>
      <c r="BF1253" s="17">
        <v>6.7284523386155495E-2</v>
      </c>
      <c r="BG1253" s="17">
        <v>7.1257418426656297E-2</v>
      </c>
      <c r="BH1253" s="17">
        <v>9.4786788391909696E-2</v>
      </c>
      <c r="BI1253" s="17">
        <v>7.1487824934063707E-2</v>
      </c>
      <c r="BJ1253" s="17"/>
      <c r="BK1253" s="17">
        <v>0</v>
      </c>
      <c r="BL1253" s="17">
        <v>5.6478060698265102E-2</v>
      </c>
      <c r="BM1253" s="17">
        <v>9.9454764427443901E-2</v>
      </c>
      <c r="BN1253" s="17">
        <v>6.7479956121633697E-2</v>
      </c>
      <c r="BO1253" s="17">
        <v>8.3187046024123301E-2</v>
      </c>
      <c r="BP1253" s="17"/>
      <c r="BQ1253" s="17">
        <v>7.0676187393830997E-2</v>
      </c>
      <c r="BR1253" s="17">
        <v>8.5243091274183599E-2</v>
      </c>
      <c r="BS1253" s="17"/>
      <c r="BT1253" s="17">
        <v>8.0944786239529706E-2</v>
      </c>
      <c r="BU1253" s="17">
        <v>7.1601375030827405E-2</v>
      </c>
      <c r="BV1253" s="17">
        <v>0.114503133476275</v>
      </c>
      <c r="BW1253" s="17">
        <v>9.1924034607110794E-2</v>
      </c>
      <c r="BX1253" s="17">
        <v>4.93911137910353E-2</v>
      </c>
      <c r="BY1253" s="17">
        <v>6.5940177409951506E-2</v>
      </c>
    </row>
    <row r="1254" spans="2:77" x14ac:dyDescent="0.35">
      <c r="B1254" t="s">
        <v>341</v>
      </c>
      <c r="C1254" s="17">
        <v>0.110196069868664</v>
      </c>
      <c r="D1254" s="17">
        <v>0.107133939201115</v>
      </c>
      <c r="E1254" s="17">
        <v>0.11388810041757</v>
      </c>
      <c r="F1254" s="17"/>
      <c r="G1254" s="17">
        <v>0.13064718710249501</v>
      </c>
      <c r="H1254" s="17">
        <v>7.5481467351051004E-2</v>
      </c>
      <c r="I1254" s="17">
        <v>0.10584945895044399</v>
      </c>
      <c r="J1254" s="17">
        <v>0.11642421073206501</v>
      </c>
      <c r="K1254" s="17">
        <v>0.14600655669808199</v>
      </c>
      <c r="L1254" s="17">
        <v>9.74050185849301E-2</v>
      </c>
      <c r="M1254" s="17"/>
      <c r="N1254" s="17">
        <v>0.11939694423199899</v>
      </c>
      <c r="O1254" s="17">
        <v>6.3311649584720395E-2</v>
      </c>
      <c r="P1254" s="17">
        <v>0.123722986537081</v>
      </c>
      <c r="Q1254" s="17">
        <v>0.140875747860083</v>
      </c>
      <c r="R1254" s="17"/>
      <c r="S1254" s="17">
        <v>0.136550171770391</v>
      </c>
      <c r="T1254" s="17">
        <v>9.4767598486545701E-2</v>
      </c>
      <c r="U1254" s="17">
        <v>0.10017052187190401</v>
      </c>
      <c r="V1254" s="17">
        <v>9.5512244296088095E-2</v>
      </c>
      <c r="W1254" s="17">
        <v>7.1269697939917304E-2</v>
      </c>
      <c r="X1254" s="17">
        <v>0.117207713585919</v>
      </c>
      <c r="Y1254" s="17">
        <v>0.120853910548952</v>
      </c>
      <c r="Z1254" s="17">
        <v>0.103278519521756</v>
      </c>
      <c r="AA1254" s="17">
        <v>0.104818743369051</v>
      </c>
      <c r="AB1254" s="17">
        <v>0.15272501300524299</v>
      </c>
      <c r="AC1254" s="17">
        <v>0.117169221996881</v>
      </c>
      <c r="AD1254" s="17">
        <v>5.8820947341522302E-2</v>
      </c>
      <c r="AE1254" s="17"/>
      <c r="AF1254" s="17">
        <v>0.12746936253900201</v>
      </c>
      <c r="AG1254" s="17">
        <v>9.9683352533230699E-2</v>
      </c>
      <c r="AH1254" s="17">
        <v>9.2986426318937193E-2</v>
      </c>
      <c r="AI1254" s="17"/>
      <c r="AJ1254" s="17">
        <v>0.132579234251679</v>
      </c>
      <c r="AK1254" s="17">
        <v>8.7471033915988497E-2</v>
      </c>
      <c r="AL1254" s="17">
        <v>9.4142706464760806E-2</v>
      </c>
      <c r="AM1254" s="17">
        <v>0.198765530008462</v>
      </c>
      <c r="AN1254" s="17">
        <v>0.139102745271728</v>
      </c>
      <c r="AO1254" s="17"/>
      <c r="AP1254" s="17">
        <v>0.14688631152484699</v>
      </c>
      <c r="AQ1254" s="17">
        <v>9.4576665980890595E-2</v>
      </c>
      <c r="AR1254" s="17">
        <v>8.5898226032874503E-2</v>
      </c>
      <c r="AS1254" s="17"/>
      <c r="AT1254" s="17">
        <v>9.6350285845051994E-2</v>
      </c>
      <c r="AU1254" s="17">
        <v>0.138514024377455</v>
      </c>
      <c r="AV1254" s="17">
        <v>0.100573201399979</v>
      </c>
      <c r="AW1254" s="17">
        <v>0.133039674658262</v>
      </c>
      <c r="AX1254" s="17">
        <v>5.4995710291637002E-2</v>
      </c>
      <c r="AY1254" s="17"/>
      <c r="AZ1254" s="17">
        <v>9.6832986393825496E-2</v>
      </c>
      <c r="BA1254" s="17">
        <v>0.16343495695752699</v>
      </c>
      <c r="BB1254" s="17">
        <v>0.135168637518571</v>
      </c>
      <c r="BC1254" s="17">
        <v>0.11208504936691099</v>
      </c>
      <c r="BD1254" s="17">
        <v>7.3016595106226906E-2</v>
      </c>
      <c r="BE1254" s="17"/>
      <c r="BF1254" s="17">
        <v>9.9344342636473695E-2</v>
      </c>
      <c r="BG1254" s="17">
        <v>0.139678927575802</v>
      </c>
      <c r="BH1254" s="17">
        <v>8.4780320824195801E-2</v>
      </c>
      <c r="BI1254" s="17">
        <v>9.41073333826042E-2</v>
      </c>
      <c r="BJ1254" s="17"/>
      <c r="BK1254" s="17">
        <v>0.111295972412651</v>
      </c>
      <c r="BL1254" s="17">
        <v>8.9397711133516994E-2</v>
      </c>
      <c r="BM1254" s="17">
        <v>0.10804429488329501</v>
      </c>
      <c r="BN1254" s="17">
        <v>0.124830323728683</v>
      </c>
      <c r="BO1254" s="17">
        <v>0.105273517264586</v>
      </c>
      <c r="BP1254" s="17"/>
      <c r="BQ1254" s="17">
        <v>0.103194144257288</v>
      </c>
      <c r="BR1254" s="17">
        <v>0.119957784764781</v>
      </c>
      <c r="BS1254" s="17"/>
      <c r="BT1254" s="17">
        <v>0.12799426490629701</v>
      </c>
      <c r="BU1254" s="17">
        <v>7.8719279413514406E-2</v>
      </c>
      <c r="BV1254" s="17">
        <v>0.10808268400752399</v>
      </c>
      <c r="BW1254" s="17">
        <v>4.1326034596813797E-2</v>
      </c>
      <c r="BX1254" s="17">
        <v>0.173192856051261</v>
      </c>
      <c r="BY1254" s="17">
        <v>8.4044040645770202E-2</v>
      </c>
    </row>
    <row r="1255" spans="2:77" x14ac:dyDescent="0.35">
      <c r="B1255" t="s">
        <v>101</v>
      </c>
      <c r="C1255" s="17">
        <v>0.207124455967894</v>
      </c>
      <c r="D1255" s="17">
        <v>0.191016159989947</v>
      </c>
      <c r="E1255" s="17">
        <v>0.223756604670444</v>
      </c>
      <c r="F1255" s="17"/>
      <c r="G1255" s="17">
        <v>0.195212804850495</v>
      </c>
      <c r="H1255" s="17">
        <v>0.203228975236213</v>
      </c>
      <c r="I1255" s="17">
        <v>0.21299498451125801</v>
      </c>
      <c r="J1255" s="17">
        <v>0.22177847111767801</v>
      </c>
      <c r="K1255" s="17">
        <v>0.21303605755854399</v>
      </c>
      <c r="L1255" s="17">
        <v>0.19631373117908399</v>
      </c>
      <c r="M1255" s="17"/>
      <c r="N1255" s="17">
        <v>0.21201177924905701</v>
      </c>
      <c r="O1255" s="17">
        <v>0.224384857192961</v>
      </c>
      <c r="P1255" s="17">
        <v>0.17950318784011701</v>
      </c>
      <c r="Q1255" s="17">
        <v>0.20463809777512601</v>
      </c>
      <c r="R1255" s="17"/>
      <c r="S1255" s="17">
        <v>0.21656043898305199</v>
      </c>
      <c r="T1255" s="17">
        <v>0.26034581695546299</v>
      </c>
      <c r="U1255" s="17">
        <v>0.21068651042488401</v>
      </c>
      <c r="V1255" s="17">
        <v>0.22560644168965299</v>
      </c>
      <c r="W1255" s="17">
        <v>0.16241625500454501</v>
      </c>
      <c r="X1255" s="17">
        <v>0.15744962747357999</v>
      </c>
      <c r="Y1255" s="17">
        <v>0.27314856701551499</v>
      </c>
      <c r="Z1255" s="17">
        <v>0.19931294456140999</v>
      </c>
      <c r="AA1255" s="17">
        <v>0.18078190329409799</v>
      </c>
      <c r="AB1255" s="17">
        <v>0.17114710368951599</v>
      </c>
      <c r="AC1255" s="17">
        <v>0.15676711172131499</v>
      </c>
      <c r="AD1255" s="17">
        <v>0.227920952517178</v>
      </c>
      <c r="AE1255" s="17"/>
      <c r="AF1255" s="17">
        <v>0.194641061971881</v>
      </c>
      <c r="AG1255" s="17">
        <v>0.207299780085897</v>
      </c>
      <c r="AH1255" s="17">
        <v>0.255458268290845</v>
      </c>
      <c r="AI1255" s="17"/>
      <c r="AJ1255" s="17">
        <v>0.22746184703554001</v>
      </c>
      <c r="AK1255" s="17">
        <v>0.16310979884066901</v>
      </c>
      <c r="AL1255" s="17">
        <v>0.162614339453788</v>
      </c>
      <c r="AM1255" s="17">
        <v>0.32024248107946601</v>
      </c>
      <c r="AN1255" s="17">
        <v>0.26233190551264302</v>
      </c>
      <c r="AO1255" s="17"/>
      <c r="AP1255" s="17">
        <v>0.251262660062883</v>
      </c>
      <c r="AQ1255" s="17">
        <v>0.18509260778760001</v>
      </c>
      <c r="AR1255" s="17">
        <v>9.6038505783298297E-2</v>
      </c>
      <c r="AS1255" s="17"/>
      <c r="AT1255" s="17">
        <v>0.19123519706598599</v>
      </c>
      <c r="AU1255" s="17">
        <v>0.20650340067820799</v>
      </c>
      <c r="AV1255" s="17">
        <v>0.217335846932313</v>
      </c>
      <c r="AW1255" s="17">
        <v>0.24076793248439701</v>
      </c>
      <c r="AX1255" s="17">
        <v>0.14649481733282499</v>
      </c>
      <c r="AY1255" s="17"/>
      <c r="AZ1255" s="17">
        <v>0.21626689843542499</v>
      </c>
      <c r="BA1255" s="17">
        <v>0.20399477978656799</v>
      </c>
      <c r="BB1255" s="17">
        <v>0.17124449706570199</v>
      </c>
      <c r="BC1255" s="17">
        <v>0.18695931626074799</v>
      </c>
      <c r="BD1255" s="17">
        <v>0.226069474375378</v>
      </c>
      <c r="BE1255" s="17"/>
      <c r="BF1255" s="17">
        <v>0.207341174534522</v>
      </c>
      <c r="BG1255" s="17">
        <v>0.18807149533890199</v>
      </c>
      <c r="BH1255" s="17">
        <v>0.223709680540252</v>
      </c>
      <c r="BI1255" s="17">
        <v>0.228588566690161</v>
      </c>
      <c r="BJ1255" s="17"/>
      <c r="BK1255" s="17">
        <v>0.26024203706017202</v>
      </c>
      <c r="BL1255" s="17">
        <v>0.18418721623349499</v>
      </c>
      <c r="BM1255" s="17">
        <v>0.21911141721663899</v>
      </c>
      <c r="BN1255" s="17">
        <v>0.212334311558143</v>
      </c>
      <c r="BO1255" s="17">
        <v>0.16661927331978399</v>
      </c>
      <c r="BP1255" s="17"/>
      <c r="BQ1255" s="17">
        <v>0.20215412672505201</v>
      </c>
      <c r="BR1255" s="17">
        <v>0.21405382650128499</v>
      </c>
      <c r="BS1255" s="17"/>
      <c r="BT1255" s="17">
        <v>0.22654322393452</v>
      </c>
      <c r="BU1255" s="17">
        <v>0.188123152103087</v>
      </c>
      <c r="BV1255" s="17">
        <v>0.19520674356260501</v>
      </c>
      <c r="BW1255" s="17">
        <v>0.233681823376026</v>
      </c>
      <c r="BX1255" s="17">
        <v>0.160478189034509</v>
      </c>
      <c r="BY1255" s="17">
        <v>0.26724361740421199</v>
      </c>
    </row>
    <row r="1256" spans="2:77" x14ac:dyDescent="0.35">
      <c r="B1256" t="s">
        <v>102</v>
      </c>
      <c r="C1256" s="17">
        <v>0.117932701318634</v>
      </c>
      <c r="D1256" s="17">
        <v>0.10154651437401201</v>
      </c>
      <c r="E1256" s="17">
        <v>0.13244971106579401</v>
      </c>
      <c r="F1256" s="17"/>
      <c r="G1256" s="17">
        <v>0.123416191825049</v>
      </c>
      <c r="H1256" s="17">
        <v>0.15987132343681901</v>
      </c>
      <c r="I1256" s="17">
        <v>0.13458168038921101</v>
      </c>
      <c r="J1256" s="17">
        <v>0.125165676254168</v>
      </c>
      <c r="K1256" s="17">
        <v>9.75876877423342E-2</v>
      </c>
      <c r="L1256" s="17">
        <v>6.9294147863345604E-2</v>
      </c>
      <c r="M1256" s="17"/>
      <c r="N1256" s="17">
        <v>0.112129119043389</v>
      </c>
      <c r="O1256" s="17">
        <v>0.14523132733220501</v>
      </c>
      <c r="P1256" s="17">
        <v>0.12604806155808801</v>
      </c>
      <c r="Q1256" s="17">
        <v>8.47948706746251E-2</v>
      </c>
      <c r="R1256" s="17"/>
      <c r="S1256" s="17">
        <v>0.13810558645002199</v>
      </c>
      <c r="T1256" s="17">
        <v>0.13291208131844101</v>
      </c>
      <c r="U1256" s="17">
        <v>0.13301379180758399</v>
      </c>
      <c r="V1256" s="17">
        <v>9.1339240480535697E-2</v>
      </c>
      <c r="W1256" s="17">
        <v>0.113658671394737</v>
      </c>
      <c r="X1256" s="17">
        <v>0.15192631285028699</v>
      </c>
      <c r="Y1256" s="17">
        <v>6.1078987579091103E-2</v>
      </c>
      <c r="Z1256" s="17">
        <v>0.11841998316643999</v>
      </c>
      <c r="AA1256" s="17">
        <v>0.129308047645284</v>
      </c>
      <c r="AB1256" s="17">
        <v>0.12244807160479999</v>
      </c>
      <c r="AC1256" s="17">
        <v>8.6220125897647895E-2</v>
      </c>
      <c r="AD1256" s="17">
        <v>3.3192280355456898E-2</v>
      </c>
      <c r="AE1256" s="17"/>
      <c r="AF1256" s="17">
        <v>8.8140099783452094E-2</v>
      </c>
      <c r="AG1256" s="17">
        <v>0.136727577841743</v>
      </c>
      <c r="AH1256" s="17">
        <v>0.124955989083767</v>
      </c>
      <c r="AI1256" s="17"/>
      <c r="AJ1256" s="17">
        <v>9.82556344592415E-2</v>
      </c>
      <c r="AK1256" s="17">
        <v>0.159805421405289</v>
      </c>
      <c r="AL1256" s="17">
        <v>0.16281379057232501</v>
      </c>
      <c r="AM1256" s="17">
        <v>0</v>
      </c>
      <c r="AN1256" s="17">
        <v>3.87172283581435E-2</v>
      </c>
      <c r="AO1256" s="17"/>
      <c r="AP1256" s="17">
        <v>9.5125640733706301E-2</v>
      </c>
      <c r="AQ1256" s="17">
        <v>0.11931645768926499</v>
      </c>
      <c r="AR1256" s="17">
        <v>0.260318051693257</v>
      </c>
      <c r="AS1256" s="17"/>
      <c r="AT1256" s="17">
        <v>0.107312118061847</v>
      </c>
      <c r="AU1256" s="17">
        <v>0.128318123971249</v>
      </c>
      <c r="AV1256" s="17">
        <v>0.13652605648789001</v>
      </c>
      <c r="AW1256" s="17">
        <v>0.12218072295954201</v>
      </c>
      <c r="AX1256" s="17">
        <v>5.1867313235163401E-2</v>
      </c>
      <c r="AY1256" s="17"/>
      <c r="AZ1256" s="17">
        <v>0.117557332450304</v>
      </c>
      <c r="BA1256" s="17">
        <v>0.137777398170747</v>
      </c>
      <c r="BB1256" s="17">
        <v>0.20555667112220199</v>
      </c>
      <c r="BC1256" s="17">
        <v>7.53813890174935E-2</v>
      </c>
      <c r="BD1256" s="17">
        <v>0.12942629341326201</v>
      </c>
      <c r="BE1256" s="17"/>
      <c r="BF1256" s="17">
        <v>8.0554468131685E-2</v>
      </c>
      <c r="BG1256" s="17">
        <v>0.13881820219027</v>
      </c>
      <c r="BH1256" s="17">
        <v>8.8425382379607606E-2</v>
      </c>
      <c r="BI1256" s="17">
        <v>0.13301554897339299</v>
      </c>
      <c r="BJ1256" s="17"/>
      <c r="BK1256" s="17">
        <v>0.14222382745632201</v>
      </c>
      <c r="BL1256" s="17">
        <v>9.7532939817431996E-2</v>
      </c>
      <c r="BM1256" s="17">
        <v>0.108290489290882</v>
      </c>
      <c r="BN1256" s="17">
        <v>0.13968320713122701</v>
      </c>
      <c r="BO1256" s="17">
        <v>0.108746932506826</v>
      </c>
      <c r="BP1256" s="17"/>
      <c r="BQ1256" s="17">
        <v>0.111070688025918</v>
      </c>
      <c r="BR1256" s="17">
        <v>0.12749935784923599</v>
      </c>
      <c r="BS1256" s="17"/>
      <c r="BT1256" s="17">
        <v>9.6780274630068205E-2</v>
      </c>
      <c r="BU1256" s="17">
        <v>0.16464097719348</v>
      </c>
      <c r="BV1256" s="17">
        <v>8.8241848198077996E-2</v>
      </c>
      <c r="BW1256" s="17">
        <v>6.9341854919224594E-2</v>
      </c>
      <c r="BX1256" s="17">
        <v>0.136127750819071</v>
      </c>
      <c r="BY1256" s="17">
        <v>0.10841082985407199</v>
      </c>
    </row>
    <row r="1257" spans="2:77" x14ac:dyDescent="0.35">
      <c r="B1257" t="s">
        <v>467</v>
      </c>
      <c r="C1257" s="17">
        <v>9.5333525038117595E-2</v>
      </c>
      <c r="D1257" s="17">
        <v>8.9015153846339803E-2</v>
      </c>
      <c r="E1257" s="17">
        <v>0.101962882236319</v>
      </c>
      <c r="F1257" s="17"/>
      <c r="G1257" s="17">
        <v>9.7538623871932101E-2</v>
      </c>
      <c r="H1257" s="17">
        <v>0.10140524149977399</v>
      </c>
      <c r="I1257" s="17">
        <v>9.90514333011311E-2</v>
      </c>
      <c r="J1257" s="17">
        <v>0.11753185960785401</v>
      </c>
      <c r="K1257" s="17">
        <v>6.0482879031628502E-2</v>
      </c>
      <c r="L1257" s="17">
        <v>9.0185664943218502E-2</v>
      </c>
      <c r="M1257" s="17"/>
      <c r="N1257" s="17">
        <v>0.101928006170727</v>
      </c>
      <c r="O1257" s="17">
        <v>8.4280771013465997E-2</v>
      </c>
      <c r="P1257" s="17">
        <v>9.01667865552606E-2</v>
      </c>
      <c r="Q1257" s="17">
        <v>0.10556554631764301</v>
      </c>
      <c r="R1257" s="17"/>
      <c r="S1257" s="17">
        <v>8.6425980430453297E-2</v>
      </c>
      <c r="T1257" s="17">
        <v>9.9533243417945103E-2</v>
      </c>
      <c r="U1257" s="17">
        <v>6.9576079282383393E-2</v>
      </c>
      <c r="V1257" s="17">
        <v>8.5353389773456106E-2</v>
      </c>
      <c r="W1257" s="17">
        <v>0.15855949068476499</v>
      </c>
      <c r="X1257" s="17">
        <v>0.10854941113654901</v>
      </c>
      <c r="Y1257" s="17">
        <v>6.5631078694851894E-2</v>
      </c>
      <c r="Z1257" s="17">
        <v>6.5533138843116095E-2</v>
      </c>
      <c r="AA1257" s="17">
        <v>0.110546524890344</v>
      </c>
      <c r="AB1257" s="17">
        <v>6.2373109186376202E-2</v>
      </c>
      <c r="AC1257" s="17">
        <v>0.14612640064391799</v>
      </c>
      <c r="AD1257" s="17">
        <v>0.12351718570756701</v>
      </c>
      <c r="AE1257" s="17"/>
      <c r="AF1257" s="17">
        <v>7.7213981256031294E-2</v>
      </c>
      <c r="AG1257" s="17">
        <v>0.10641087579611</v>
      </c>
      <c r="AH1257" s="17">
        <v>8.0680984136098893E-2</v>
      </c>
      <c r="AI1257" s="17"/>
      <c r="AJ1257" s="17">
        <v>6.13613018871026E-2</v>
      </c>
      <c r="AK1257" s="17">
        <v>0.137246492673258</v>
      </c>
      <c r="AL1257" s="17">
        <v>0.20337357650194399</v>
      </c>
      <c r="AM1257" s="17">
        <v>0.137957178598068</v>
      </c>
      <c r="AN1257" s="17">
        <v>6.25159555598402E-2</v>
      </c>
      <c r="AO1257" s="17"/>
      <c r="AP1257" s="17">
        <v>8.4677981611542497E-2</v>
      </c>
      <c r="AQ1257" s="17">
        <v>0.124254248798063</v>
      </c>
      <c r="AR1257" s="17">
        <v>0.11639337442997801</v>
      </c>
      <c r="AS1257" s="17"/>
      <c r="AT1257" s="17">
        <v>9.5232333288752302E-2</v>
      </c>
      <c r="AU1257" s="17">
        <v>9.8206838898142398E-2</v>
      </c>
      <c r="AV1257" s="17">
        <v>0.124634865270714</v>
      </c>
      <c r="AW1257" s="17">
        <v>5.5018539742226702E-2</v>
      </c>
      <c r="AX1257" s="17">
        <v>6.4184923167947494E-2</v>
      </c>
      <c r="AY1257" s="17"/>
      <c r="AZ1257" s="17">
        <v>8.5282703294676604E-2</v>
      </c>
      <c r="BA1257" s="17">
        <v>8.9405587411250695E-2</v>
      </c>
      <c r="BB1257" s="17">
        <v>5.7623590139333103E-2</v>
      </c>
      <c r="BC1257" s="17">
        <v>8.1488876860062703E-2</v>
      </c>
      <c r="BD1257" s="17">
        <v>0.17839986851242901</v>
      </c>
      <c r="BE1257" s="17"/>
      <c r="BF1257" s="17">
        <v>0.1185261992083</v>
      </c>
      <c r="BG1257" s="17">
        <v>9.1728736096994501E-2</v>
      </c>
      <c r="BH1257" s="17">
        <v>9.2516624983331602E-2</v>
      </c>
      <c r="BI1257" s="17">
        <v>8.9035835930864199E-2</v>
      </c>
      <c r="BJ1257" s="17"/>
      <c r="BK1257" s="17">
        <v>3.3538187627096303E-2</v>
      </c>
      <c r="BL1257" s="17">
        <v>0.121061836158032</v>
      </c>
      <c r="BM1257" s="17">
        <v>8.8750705093538607E-2</v>
      </c>
      <c r="BN1257" s="17">
        <v>0.103084259060366</v>
      </c>
      <c r="BO1257" s="17">
        <v>4.8343367555050198E-2</v>
      </c>
      <c r="BP1257" s="17"/>
      <c r="BQ1257" s="17">
        <v>9.7344700127362196E-2</v>
      </c>
      <c r="BR1257" s="17">
        <v>9.2529650944470798E-2</v>
      </c>
      <c r="BS1257" s="17"/>
      <c r="BT1257" s="17">
        <v>7.2514718679543899E-2</v>
      </c>
      <c r="BU1257" s="17">
        <v>0.10188907027487901</v>
      </c>
      <c r="BV1257" s="17">
        <v>9.3617588054829906E-2</v>
      </c>
      <c r="BW1257" s="17">
        <v>0.161512213556254</v>
      </c>
      <c r="BX1257" s="17">
        <v>0.111534047982683</v>
      </c>
      <c r="BY1257" s="17">
        <v>2.62692536104999E-2</v>
      </c>
    </row>
    <row r="1258" spans="2:77" x14ac:dyDescent="0.35">
      <c r="B1258" t="s">
        <v>468</v>
      </c>
      <c r="C1258" s="17">
        <v>8.6773043457834806E-2</v>
      </c>
      <c r="D1258" s="17">
        <v>8.1553255636884106E-2</v>
      </c>
      <c r="E1258" s="17">
        <v>9.2309764052415602E-2</v>
      </c>
      <c r="F1258" s="17"/>
      <c r="G1258" s="17">
        <v>7.8848554907552201E-2</v>
      </c>
      <c r="H1258" s="17">
        <v>9.9381690341151505E-2</v>
      </c>
      <c r="I1258" s="17">
        <v>0.100127173308332</v>
      </c>
      <c r="J1258" s="17">
        <v>7.7193605131536905E-2</v>
      </c>
      <c r="K1258" s="17">
        <v>6.9361563160384804E-2</v>
      </c>
      <c r="L1258" s="17">
        <v>8.9353586096683701E-2</v>
      </c>
      <c r="M1258" s="17"/>
      <c r="N1258" s="17">
        <v>0.10566980853452999</v>
      </c>
      <c r="O1258" s="17">
        <v>7.9263570459295801E-2</v>
      </c>
      <c r="P1258" s="17">
        <v>5.9537047250833398E-2</v>
      </c>
      <c r="Q1258" s="17">
        <v>9.9122710439275896E-2</v>
      </c>
      <c r="R1258" s="17"/>
      <c r="S1258" s="17">
        <v>7.6225843147316397E-2</v>
      </c>
      <c r="T1258" s="17">
        <v>6.0952022155693002E-2</v>
      </c>
      <c r="U1258" s="17">
        <v>0.10252056461069201</v>
      </c>
      <c r="V1258" s="17">
        <v>0.10896376413277301</v>
      </c>
      <c r="W1258" s="17">
        <v>6.7025889668664504E-2</v>
      </c>
      <c r="X1258" s="17">
        <v>6.5235355186130897E-2</v>
      </c>
      <c r="Y1258" s="17">
        <v>0.14267392694509001</v>
      </c>
      <c r="Z1258" s="17">
        <v>0.120027870714287</v>
      </c>
      <c r="AA1258" s="17">
        <v>0.11722838534447901</v>
      </c>
      <c r="AB1258" s="17">
        <v>6.5418634400460599E-2</v>
      </c>
      <c r="AC1258" s="17">
        <v>9.7818798451452194E-2</v>
      </c>
      <c r="AD1258" s="17">
        <v>0</v>
      </c>
      <c r="AE1258" s="17"/>
      <c r="AF1258" s="17">
        <v>6.7634807736368804E-2</v>
      </c>
      <c r="AG1258" s="17">
        <v>8.9520217124856194E-2</v>
      </c>
      <c r="AH1258" s="17">
        <v>0.115356679265912</v>
      </c>
      <c r="AI1258" s="17"/>
      <c r="AJ1258" s="17">
        <v>5.0765377370902601E-2</v>
      </c>
      <c r="AK1258" s="17">
        <v>0.129551196212044</v>
      </c>
      <c r="AL1258" s="17">
        <v>0.126846765257948</v>
      </c>
      <c r="AM1258" s="17">
        <v>0</v>
      </c>
      <c r="AN1258" s="17">
        <v>0.11050156416941501</v>
      </c>
      <c r="AO1258" s="17"/>
      <c r="AP1258" s="17">
        <v>4.1498640698988003E-2</v>
      </c>
      <c r="AQ1258" s="17">
        <v>0.153321315299912</v>
      </c>
      <c r="AR1258" s="17">
        <v>0.110678658795429</v>
      </c>
      <c r="AS1258" s="17"/>
      <c r="AT1258" s="17">
        <v>9.5968497815780707E-2</v>
      </c>
      <c r="AU1258" s="17">
        <v>6.0849587517261799E-2</v>
      </c>
      <c r="AV1258" s="17">
        <v>9.20009819245282E-2</v>
      </c>
      <c r="AW1258" s="17">
        <v>0.126202598481061</v>
      </c>
      <c r="AX1258" s="17">
        <v>0.13274761813206001</v>
      </c>
      <c r="AY1258" s="17"/>
      <c r="AZ1258" s="17">
        <v>9.0375632895123501E-2</v>
      </c>
      <c r="BA1258" s="17">
        <v>8.05753812858057E-2</v>
      </c>
      <c r="BB1258" s="17">
        <v>7.0740320015263897E-2</v>
      </c>
      <c r="BC1258" s="17">
        <v>9.2081663958879498E-2</v>
      </c>
      <c r="BD1258" s="17">
        <v>7.2036586439116299E-2</v>
      </c>
      <c r="BE1258" s="17"/>
      <c r="BF1258" s="17">
        <v>0.12175244989543101</v>
      </c>
      <c r="BG1258" s="17">
        <v>6.4716051922893397E-2</v>
      </c>
      <c r="BH1258" s="17">
        <v>0.106086403190592</v>
      </c>
      <c r="BI1258" s="17">
        <v>9.5450218278225696E-2</v>
      </c>
      <c r="BJ1258" s="17"/>
      <c r="BK1258" s="17">
        <v>7.4262375734722302E-2</v>
      </c>
      <c r="BL1258" s="17">
        <v>9.6131161877025306E-2</v>
      </c>
      <c r="BM1258" s="17">
        <v>8.8117208644353101E-2</v>
      </c>
      <c r="BN1258" s="17">
        <v>8.1712366535155401E-2</v>
      </c>
      <c r="BO1258" s="17">
        <v>8.4068242678619301E-2</v>
      </c>
      <c r="BP1258" s="17"/>
      <c r="BQ1258" s="17">
        <v>0.106039307818107</v>
      </c>
      <c r="BR1258" s="17">
        <v>5.99130351920149E-2</v>
      </c>
      <c r="BS1258" s="17"/>
      <c r="BT1258" s="17">
        <v>7.47965949887794E-2</v>
      </c>
      <c r="BU1258" s="17">
        <v>9.1627324582037206E-2</v>
      </c>
      <c r="BV1258" s="17">
        <v>8.9118793539426297E-2</v>
      </c>
      <c r="BW1258" s="17">
        <v>9.34553266997427E-2</v>
      </c>
      <c r="BX1258" s="17">
        <v>9.5059583933535502E-2</v>
      </c>
      <c r="BY1258" s="17">
        <v>0.12451673785470301</v>
      </c>
    </row>
    <row r="1259" spans="2:77" x14ac:dyDescent="0.35">
      <c r="B1259" t="s">
        <v>469</v>
      </c>
      <c r="C1259" s="17">
        <v>3.8971234997852398E-2</v>
      </c>
      <c r="D1259" s="17">
        <v>5.57502026013382E-2</v>
      </c>
      <c r="E1259" s="17">
        <v>2.3553938572894499E-2</v>
      </c>
      <c r="F1259" s="17"/>
      <c r="G1259" s="17">
        <v>5.7650451820460399E-2</v>
      </c>
      <c r="H1259" s="17">
        <v>4.69708462226784E-2</v>
      </c>
      <c r="I1259" s="17">
        <v>3.3933000800451002E-2</v>
      </c>
      <c r="J1259" s="17">
        <v>4.3683092889191998E-2</v>
      </c>
      <c r="K1259" s="17">
        <v>1.8913972491305601E-2</v>
      </c>
      <c r="L1259" s="17">
        <v>3.3403749737418498E-2</v>
      </c>
      <c r="M1259" s="17"/>
      <c r="N1259" s="17">
        <v>5.3623668644014702E-2</v>
      </c>
      <c r="O1259" s="17">
        <v>4.5660952777821E-2</v>
      </c>
      <c r="P1259" s="17">
        <v>1.6265374498261501E-2</v>
      </c>
      <c r="Q1259" s="17">
        <v>3.6254799805179601E-2</v>
      </c>
      <c r="R1259" s="17"/>
      <c r="S1259" s="17">
        <v>7.2469723251652601E-2</v>
      </c>
      <c r="T1259" s="17">
        <v>2.7224229546912899E-2</v>
      </c>
      <c r="U1259" s="17">
        <v>2.5662687421253601E-2</v>
      </c>
      <c r="V1259" s="17">
        <v>3.8068741007937702E-2</v>
      </c>
      <c r="W1259" s="17">
        <v>1.52700237931227E-2</v>
      </c>
      <c r="X1259" s="17">
        <v>6.3734588850263493E-2</v>
      </c>
      <c r="Y1259" s="17">
        <v>1.33867397287322E-2</v>
      </c>
      <c r="Z1259" s="17">
        <v>0</v>
      </c>
      <c r="AA1259" s="17">
        <v>3.5139679010548298E-2</v>
      </c>
      <c r="AB1259" s="17">
        <v>2.3190673168066198E-2</v>
      </c>
      <c r="AC1259" s="17">
        <v>0.14416958777257899</v>
      </c>
      <c r="AD1259" s="17">
        <v>0</v>
      </c>
      <c r="AE1259" s="17"/>
      <c r="AF1259" s="17">
        <v>3.4607310990470701E-2</v>
      </c>
      <c r="AG1259" s="17">
        <v>5.3517833530961602E-2</v>
      </c>
      <c r="AH1259" s="17">
        <v>2.1946353499542701E-2</v>
      </c>
      <c r="AI1259" s="17"/>
      <c r="AJ1259" s="17">
        <v>1.9559274990988699E-2</v>
      </c>
      <c r="AK1259" s="17">
        <v>8.3147467851688805E-2</v>
      </c>
      <c r="AL1259" s="17">
        <v>0</v>
      </c>
      <c r="AM1259" s="17">
        <v>0.113646198872684</v>
      </c>
      <c r="AN1259" s="17">
        <v>2.2189320783307799E-2</v>
      </c>
      <c r="AO1259" s="17"/>
      <c r="AP1259" s="17">
        <v>1.8683041537078102E-2</v>
      </c>
      <c r="AQ1259" s="17">
        <v>7.1197219629320102E-2</v>
      </c>
      <c r="AR1259" s="17">
        <v>1.27510326729768E-2</v>
      </c>
      <c r="AS1259" s="17"/>
      <c r="AT1259" s="17">
        <v>3.428226351567E-2</v>
      </c>
      <c r="AU1259" s="17">
        <v>2.9465974601644698E-2</v>
      </c>
      <c r="AV1259" s="17">
        <v>3.89554498203167E-2</v>
      </c>
      <c r="AW1259" s="17">
        <v>6.8295812035159706E-2</v>
      </c>
      <c r="AX1259" s="17">
        <v>9.7040779443433298E-2</v>
      </c>
      <c r="AY1259" s="17"/>
      <c r="AZ1259" s="17">
        <v>5.4556342064409201E-2</v>
      </c>
      <c r="BA1259" s="17">
        <v>3.1112449520288899E-2</v>
      </c>
      <c r="BB1259" s="17">
        <v>0</v>
      </c>
      <c r="BC1259" s="17">
        <v>2.1250004438916E-2</v>
      </c>
      <c r="BD1259" s="17">
        <v>3.4842439809540701E-2</v>
      </c>
      <c r="BE1259" s="17"/>
      <c r="BF1259" s="17">
        <v>4.2739950881257302E-2</v>
      </c>
      <c r="BG1259" s="17">
        <v>3.3501590128177702E-2</v>
      </c>
      <c r="BH1259" s="17">
        <v>2.7504846262862499E-2</v>
      </c>
      <c r="BI1259" s="17">
        <v>6.7897547826823099E-2</v>
      </c>
      <c r="BJ1259" s="17"/>
      <c r="BK1259" s="17">
        <v>0</v>
      </c>
      <c r="BL1259" s="17">
        <v>4.70793605349141E-2</v>
      </c>
      <c r="BM1259" s="17">
        <v>3.4629973615923397E-2</v>
      </c>
      <c r="BN1259" s="17">
        <v>2.9445885508571301E-2</v>
      </c>
      <c r="BO1259" s="17">
        <v>9.4171269181444694E-2</v>
      </c>
      <c r="BP1259" s="17"/>
      <c r="BQ1259" s="17">
        <v>3.9308151798483203E-2</v>
      </c>
      <c r="BR1259" s="17">
        <v>3.8501523387930899E-2</v>
      </c>
      <c r="BS1259" s="17"/>
      <c r="BT1259" s="17">
        <v>4.2196105916966598E-2</v>
      </c>
      <c r="BU1259" s="17">
        <v>5.2010447506412399E-2</v>
      </c>
      <c r="BV1259" s="17">
        <v>1.7212915958237901E-2</v>
      </c>
      <c r="BW1259" s="17">
        <v>2.75186518912841E-2</v>
      </c>
      <c r="BX1259" s="17">
        <v>3.0250334455828001E-2</v>
      </c>
      <c r="BY1259" s="17">
        <v>3.23969402213104E-2</v>
      </c>
    </row>
    <row r="1260" spans="2:77" x14ac:dyDescent="0.35">
      <c r="B1260" t="s">
        <v>470</v>
      </c>
      <c r="C1260" s="17">
        <v>4.2677285837591901E-2</v>
      </c>
      <c r="D1260" s="17">
        <v>4.7115767267729501E-2</v>
      </c>
      <c r="E1260" s="17">
        <v>3.8841376302528E-2</v>
      </c>
      <c r="F1260" s="17"/>
      <c r="G1260" s="17">
        <v>2.80828117232759E-2</v>
      </c>
      <c r="H1260" s="17">
        <v>6.2517687909345199E-2</v>
      </c>
      <c r="I1260" s="17">
        <v>6.5134220840618096E-2</v>
      </c>
      <c r="J1260" s="17">
        <v>2.17368428954791E-2</v>
      </c>
      <c r="K1260" s="17">
        <v>4.4283597858130498E-2</v>
      </c>
      <c r="L1260" s="17">
        <v>3.1187150018462801E-2</v>
      </c>
      <c r="M1260" s="17"/>
      <c r="N1260" s="17">
        <v>3.03508672922209E-2</v>
      </c>
      <c r="O1260" s="17">
        <v>5.7011645371563099E-2</v>
      </c>
      <c r="P1260" s="17">
        <v>1.8682471448157201E-2</v>
      </c>
      <c r="Q1260" s="17">
        <v>5.97099142392317E-2</v>
      </c>
      <c r="R1260" s="17"/>
      <c r="S1260" s="17">
        <v>4.36276779813718E-2</v>
      </c>
      <c r="T1260" s="17">
        <v>4.79109251989853E-2</v>
      </c>
      <c r="U1260" s="17">
        <v>5.9708683538249298E-2</v>
      </c>
      <c r="V1260" s="17">
        <v>4.4378275535479197E-2</v>
      </c>
      <c r="W1260" s="17">
        <v>0</v>
      </c>
      <c r="X1260" s="17">
        <v>4.0424209938704297E-2</v>
      </c>
      <c r="Y1260" s="17">
        <v>5.04872613310045E-2</v>
      </c>
      <c r="Z1260" s="17">
        <v>7.10492345314684E-2</v>
      </c>
      <c r="AA1260" s="17">
        <v>1.8229961392692801E-2</v>
      </c>
      <c r="AB1260" s="17">
        <v>8.47738019360329E-2</v>
      </c>
      <c r="AC1260" s="17">
        <v>2.66920513714053E-2</v>
      </c>
      <c r="AD1260" s="17">
        <v>0</v>
      </c>
      <c r="AE1260" s="17"/>
      <c r="AF1260" s="17">
        <v>3.7643388423337198E-2</v>
      </c>
      <c r="AG1260" s="17">
        <v>5.2814010029934702E-2</v>
      </c>
      <c r="AH1260" s="17">
        <v>3.4065776971150603E-2</v>
      </c>
      <c r="AI1260" s="17"/>
      <c r="AJ1260" s="17">
        <v>3.3680404340796097E-2</v>
      </c>
      <c r="AK1260" s="17">
        <v>6.0045466326304101E-2</v>
      </c>
      <c r="AL1260" s="17">
        <v>5.6146795398127003E-2</v>
      </c>
      <c r="AM1260" s="17">
        <v>0</v>
      </c>
      <c r="AN1260" s="17">
        <v>3.53603446862936E-2</v>
      </c>
      <c r="AO1260" s="17"/>
      <c r="AP1260" s="17">
        <v>3.6645491851368402E-2</v>
      </c>
      <c r="AQ1260" s="17">
        <v>7.5819923892041702E-2</v>
      </c>
      <c r="AR1260" s="17">
        <v>2.6312826399217799E-2</v>
      </c>
      <c r="AS1260" s="17"/>
      <c r="AT1260" s="17">
        <v>5.5216472689265703E-2</v>
      </c>
      <c r="AU1260" s="17">
        <v>2.9589092653538498E-2</v>
      </c>
      <c r="AV1260" s="17">
        <v>2.4482247275873802E-2</v>
      </c>
      <c r="AW1260" s="17">
        <v>7.0862480019802304E-2</v>
      </c>
      <c r="AX1260" s="17">
        <v>0</v>
      </c>
      <c r="AY1260" s="17"/>
      <c r="AZ1260" s="17">
        <v>5.85156633832839E-2</v>
      </c>
      <c r="BA1260" s="17">
        <v>3.0243481663250499E-2</v>
      </c>
      <c r="BB1260" s="17">
        <v>0</v>
      </c>
      <c r="BC1260" s="17">
        <v>2.3921481048728498E-2</v>
      </c>
      <c r="BD1260" s="17">
        <v>4.7257501323475802E-2</v>
      </c>
      <c r="BE1260" s="17"/>
      <c r="BF1260" s="17">
        <v>4.4949984998893397E-2</v>
      </c>
      <c r="BG1260" s="17">
        <v>4.6057755670085403E-2</v>
      </c>
      <c r="BH1260" s="17">
        <v>4.3153881145345699E-2</v>
      </c>
      <c r="BI1260" s="17">
        <v>3.8041295522586498E-2</v>
      </c>
      <c r="BJ1260" s="17"/>
      <c r="BK1260" s="17">
        <v>3.6864162541616098E-2</v>
      </c>
      <c r="BL1260" s="17">
        <v>3.7775516154208599E-2</v>
      </c>
      <c r="BM1260" s="17">
        <v>2.86693759598712E-2</v>
      </c>
      <c r="BN1260" s="17">
        <v>4.5550556486648602E-2</v>
      </c>
      <c r="BO1260" s="17">
        <v>0.109869842947379</v>
      </c>
      <c r="BP1260" s="17"/>
      <c r="BQ1260" s="17">
        <v>5.3255611219502202E-2</v>
      </c>
      <c r="BR1260" s="17">
        <v>2.7929543261063498E-2</v>
      </c>
      <c r="BS1260" s="17"/>
      <c r="BT1260" s="17">
        <v>3.16131446175172E-2</v>
      </c>
      <c r="BU1260" s="17">
        <v>5.9212725985129402E-2</v>
      </c>
      <c r="BV1260" s="17">
        <v>9.5747032698372606E-2</v>
      </c>
      <c r="BW1260" s="17">
        <v>3.8156951569607397E-2</v>
      </c>
      <c r="BX1260" s="17">
        <v>2.27526107838543E-2</v>
      </c>
      <c r="BY1260" s="17">
        <v>2.6811001216154699E-2</v>
      </c>
    </row>
    <row r="1261" spans="2:77" x14ac:dyDescent="0.35">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c r="BP1261" s="17"/>
      <c r="BQ1261" s="17"/>
      <c r="BR1261" s="17"/>
      <c r="BS1261" s="17"/>
      <c r="BT1261" s="17"/>
      <c r="BU1261" s="17"/>
      <c r="BV1261" s="17"/>
      <c r="BW1261" s="17"/>
      <c r="BX1261" s="17"/>
      <c r="BY1261" s="17"/>
    </row>
    <row r="1262" spans="2:77" x14ac:dyDescent="0.35">
      <c r="B1262" s="6" t="s">
        <v>492</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c r="BP1262" s="17"/>
      <c r="BQ1262" s="17"/>
      <c r="BR1262" s="17"/>
      <c r="BS1262" s="17"/>
      <c r="BT1262" s="17"/>
      <c r="BU1262" s="17"/>
      <c r="BV1262" s="17"/>
      <c r="BW1262" s="17"/>
      <c r="BX1262" s="17"/>
      <c r="BY1262" s="17"/>
    </row>
    <row r="1263" spans="2:77" x14ac:dyDescent="0.35">
      <c r="B1263" s="24" t="s">
        <v>472</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c r="BS1263" s="17"/>
      <c r="BT1263" s="17"/>
      <c r="BU1263" s="17"/>
      <c r="BV1263" s="17"/>
      <c r="BW1263" s="17"/>
      <c r="BX1263" s="17"/>
      <c r="BY1263" s="17"/>
    </row>
    <row r="1264" spans="2:77" x14ac:dyDescent="0.35">
      <c r="B1264" t="s">
        <v>466</v>
      </c>
      <c r="C1264" s="17">
        <v>7.8875623840874598E-2</v>
      </c>
      <c r="D1264" s="17">
        <v>0.10439757510592999</v>
      </c>
      <c r="E1264" s="17">
        <v>5.3565990960081203E-2</v>
      </c>
      <c r="F1264" s="17"/>
      <c r="G1264" s="17">
        <v>7.8334806680892904E-2</v>
      </c>
      <c r="H1264" s="17">
        <v>6.3225605896045506E-2</v>
      </c>
      <c r="I1264" s="17">
        <v>7.2688510008941803E-2</v>
      </c>
      <c r="J1264" s="17">
        <v>0.110059284659504</v>
      </c>
      <c r="K1264" s="17">
        <v>6.5081221087852303E-2</v>
      </c>
      <c r="L1264" s="17">
        <v>8.1378158736427605E-2</v>
      </c>
      <c r="M1264" s="17"/>
      <c r="N1264" s="17">
        <v>6.0918686859107597E-2</v>
      </c>
      <c r="O1264" s="17">
        <v>6.1988449321896802E-2</v>
      </c>
      <c r="P1264" s="17">
        <v>0.109799042851149</v>
      </c>
      <c r="Q1264" s="17">
        <v>8.6421778513433106E-2</v>
      </c>
      <c r="R1264" s="17"/>
      <c r="S1264" s="17">
        <v>4.3300537377115603E-2</v>
      </c>
      <c r="T1264" s="17">
        <v>7.9528225703224098E-2</v>
      </c>
      <c r="U1264" s="17">
        <v>7.8528309025254803E-2</v>
      </c>
      <c r="V1264" s="17">
        <v>9.3788753445187195E-2</v>
      </c>
      <c r="W1264" s="17">
        <v>7.6475583976657796E-2</v>
      </c>
      <c r="X1264" s="17">
        <v>7.79928227280106E-2</v>
      </c>
      <c r="Y1264" s="17">
        <v>9.1776285728339402E-2</v>
      </c>
      <c r="Z1264" s="17">
        <v>0.10346926567138701</v>
      </c>
      <c r="AA1264" s="17">
        <v>6.5376114048933703E-2</v>
      </c>
      <c r="AB1264" s="17">
        <v>6.5267328115184195E-2</v>
      </c>
      <c r="AC1264" s="17">
        <v>0.131069377451488</v>
      </c>
      <c r="AD1264" s="17">
        <v>0.17140301371561001</v>
      </c>
      <c r="AE1264" s="17"/>
      <c r="AF1264" s="17">
        <v>0.118427882210137</v>
      </c>
      <c r="AG1264" s="17">
        <v>5.7278223487681801E-2</v>
      </c>
      <c r="AH1264" s="17">
        <v>6.1879128399490897E-2</v>
      </c>
      <c r="AI1264" s="17"/>
      <c r="AJ1264" s="17">
        <v>0.108883573615686</v>
      </c>
      <c r="AK1264" s="17">
        <v>4.1947794469554101E-2</v>
      </c>
      <c r="AL1264" s="17">
        <v>3.4202722307651902E-2</v>
      </c>
      <c r="AM1264" s="17">
        <v>0.229388611441319</v>
      </c>
      <c r="AN1264" s="17">
        <v>7.6272730868619701E-2</v>
      </c>
      <c r="AO1264" s="17"/>
      <c r="AP1264" s="17">
        <v>8.2799701823466798E-2</v>
      </c>
      <c r="AQ1264" s="17">
        <v>3.9399157943311502E-2</v>
      </c>
      <c r="AR1264" s="17">
        <v>3.8649123652911802E-2</v>
      </c>
      <c r="AS1264" s="17"/>
      <c r="AT1264" s="17">
        <v>6.5964970151325894E-2</v>
      </c>
      <c r="AU1264" s="17">
        <v>9.33231880018663E-2</v>
      </c>
      <c r="AV1264" s="17">
        <v>7.3305966735897607E-2</v>
      </c>
      <c r="AW1264" s="17">
        <v>4.1999278616269897E-2</v>
      </c>
      <c r="AX1264" s="17">
        <v>5.1362975274504001E-2</v>
      </c>
      <c r="AY1264" s="17"/>
      <c r="AZ1264" s="17">
        <v>7.6896123171560707E-2</v>
      </c>
      <c r="BA1264" s="17">
        <v>7.5075885099872702E-2</v>
      </c>
      <c r="BB1264" s="17">
        <v>0.103101227385536</v>
      </c>
      <c r="BC1264" s="17">
        <v>7.9251618893359493E-2</v>
      </c>
      <c r="BD1264" s="17">
        <v>8.4120279605301801E-2</v>
      </c>
      <c r="BE1264" s="17"/>
      <c r="BF1264" s="17">
        <v>0.10107172210269599</v>
      </c>
      <c r="BG1264" s="17">
        <v>4.9925854117873099E-2</v>
      </c>
      <c r="BH1264" s="17">
        <v>7.6230861997381605E-2</v>
      </c>
      <c r="BI1264" s="17">
        <v>0.100875053718454</v>
      </c>
      <c r="BJ1264" s="17"/>
      <c r="BK1264" s="17">
        <v>0.22126968316800799</v>
      </c>
      <c r="BL1264" s="17">
        <v>0.107856364961185</v>
      </c>
      <c r="BM1264" s="17">
        <v>7.0621543369885201E-2</v>
      </c>
      <c r="BN1264" s="17">
        <v>5.3059863529664998E-2</v>
      </c>
      <c r="BO1264" s="17">
        <v>0.119439669850377</v>
      </c>
      <c r="BP1264" s="17"/>
      <c r="BQ1264" s="17">
        <v>7.7303986160917298E-2</v>
      </c>
      <c r="BR1264" s="17">
        <v>8.1066718091692302E-2</v>
      </c>
      <c r="BS1264" s="17"/>
      <c r="BT1264" s="17">
        <v>8.07708735247291E-2</v>
      </c>
      <c r="BU1264" s="17">
        <v>9.0945356546843395E-2</v>
      </c>
      <c r="BV1264" s="17">
        <v>5.2983001436714902E-2</v>
      </c>
      <c r="BW1264" s="17">
        <v>6.1992388488096802E-2</v>
      </c>
      <c r="BX1264" s="17">
        <v>6.5984550000283707E-2</v>
      </c>
      <c r="BY1264" s="17">
        <v>0.11635379078062</v>
      </c>
    </row>
    <row r="1265" spans="2:77" x14ac:dyDescent="0.35">
      <c r="B1265" t="s">
        <v>333</v>
      </c>
      <c r="C1265" s="17">
        <v>2.5656905739620001E-2</v>
      </c>
      <c r="D1265" s="17">
        <v>1.54406887637016E-2</v>
      </c>
      <c r="E1265" s="17">
        <v>3.5413838069976701E-2</v>
      </c>
      <c r="F1265" s="17"/>
      <c r="G1265" s="17">
        <v>1.08632376155518E-2</v>
      </c>
      <c r="H1265" s="17">
        <v>2.2289784082596902E-2</v>
      </c>
      <c r="I1265" s="17">
        <v>8.9715872071675501E-3</v>
      </c>
      <c r="J1265" s="17">
        <v>3.6321546486882801E-2</v>
      </c>
      <c r="K1265" s="17">
        <v>3.4774875153146902E-2</v>
      </c>
      <c r="L1265" s="17">
        <v>4.0892433032419503E-2</v>
      </c>
      <c r="M1265" s="17"/>
      <c r="N1265" s="17">
        <v>4.3383818486988503E-2</v>
      </c>
      <c r="O1265" s="17">
        <v>1.57715190658895E-2</v>
      </c>
      <c r="P1265" s="17">
        <v>2.98704551475381E-2</v>
      </c>
      <c r="Q1265" s="17">
        <v>1.53126698330534E-2</v>
      </c>
      <c r="R1265" s="17"/>
      <c r="S1265" s="17">
        <v>1.93901906856709E-2</v>
      </c>
      <c r="T1265" s="17">
        <v>3.4838535507883003E-2</v>
      </c>
      <c r="U1265" s="17">
        <v>4.1929185882639601E-2</v>
      </c>
      <c r="V1265" s="17">
        <v>4.1776790887186999E-2</v>
      </c>
      <c r="W1265" s="17">
        <v>0</v>
      </c>
      <c r="X1265" s="17">
        <v>1.8459572506240599E-2</v>
      </c>
      <c r="Y1265" s="17">
        <v>1.99034209183209E-2</v>
      </c>
      <c r="Z1265" s="17">
        <v>4.8532151532929203E-2</v>
      </c>
      <c r="AA1265" s="17">
        <v>2.3190730675295999E-2</v>
      </c>
      <c r="AB1265" s="17">
        <v>1.13235285700326E-2</v>
      </c>
      <c r="AC1265" s="17">
        <v>6.3683048803827497E-2</v>
      </c>
      <c r="AD1265" s="17">
        <v>0</v>
      </c>
      <c r="AE1265" s="17"/>
      <c r="AF1265" s="17">
        <v>3.7094513619106297E-2</v>
      </c>
      <c r="AG1265" s="17">
        <v>2.0521297029628099E-2</v>
      </c>
      <c r="AH1265" s="17">
        <v>1.7619051868800799E-2</v>
      </c>
      <c r="AI1265" s="17"/>
      <c r="AJ1265" s="17">
        <v>3.8237025890222001E-2</v>
      </c>
      <c r="AK1265" s="17">
        <v>8.8548856289747194E-3</v>
      </c>
      <c r="AL1265" s="17">
        <v>4.5522592730907301E-2</v>
      </c>
      <c r="AM1265" s="17">
        <v>0</v>
      </c>
      <c r="AN1265" s="17">
        <v>2.0654450779020998E-2</v>
      </c>
      <c r="AO1265" s="17"/>
      <c r="AP1265" s="17">
        <v>5.0342603694449199E-2</v>
      </c>
      <c r="AQ1265" s="17">
        <v>8.7295164134980202E-3</v>
      </c>
      <c r="AR1265" s="17">
        <v>4.1825418424025401E-2</v>
      </c>
      <c r="AS1265" s="17"/>
      <c r="AT1265" s="17">
        <v>2.1458705040528901E-2</v>
      </c>
      <c r="AU1265" s="17">
        <v>3.1546959434800202E-2</v>
      </c>
      <c r="AV1265" s="17">
        <v>1.6908814843462398E-2</v>
      </c>
      <c r="AW1265" s="17">
        <v>6.9038253010813896E-3</v>
      </c>
      <c r="AX1265" s="17">
        <v>0</v>
      </c>
      <c r="AY1265" s="17"/>
      <c r="AZ1265" s="17">
        <v>1.90677324889931E-2</v>
      </c>
      <c r="BA1265" s="17">
        <v>2.64885791861076E-2</v>
      </c>
      <c r="BB1265" s="17">
        <v>1.8478258618293299E-2</v>
      </c>
      <c r="BC1265" s="17">
        <v>5.0242199319201597E-2</v>
      </c>
      <c r="BD1265" s="17">
        <v>1.3003120183068701E-2</v>
      </c>
      <c r="BE1265" s="17"/>
      <c r="BF1265" s="17">
        <v>4.83680331090068E-3</v>
      </c>
      <c r="BG1265" s="17">
        <v>2.3708591847948601E-2</v>
      </c>
      <c r="BH1265" s="17">
        <v>3.9338973801747001E-2</v>
      </c>
      <c r="BI1265" s="17">
        <v>3.1145423399984499E-2</v>
      </c>
      <c r="BJ1265" s="17"/>
      <c r="BK1265" s="17">
        <v>0</v>
      </c>
      <c r="BL1265" s="17">
        <v>1.9787401519391699E-2</v>
      </c>
      <c r="BM1265" s="17">
        <v>3.4822209713133302E-2</v>
      </c>
      <c r="BN1265" s="17">
        <v>2.2551005854766101E-2</v>
      </c>
      <c r="BO1265" s="17">
        <v>1.8133013492275699E-2</v>
      </c>
      <c r="BP1265" s="17"/>
      <c r="BQ1265" s="17">
        <v>3.1883141292632401E-2</v>
      </c>
      <c r="BR1265" s="17">
        <v>1.6976616956512699E-2</v>
      </c>
      <c r="BS1265" s="17"/>
      <c r="BT1265" s="17">
        <v>4.4703858630464402E-2</v>
      </c>
      <c r="BU1265" s="17">
        <v>1.9066062605950299E-2</v>
      </c>
      <c r="BV1265" s="17">
        <v>0</v>
      </c>
      <c r="BW1265" s="17">
        <v>1.89781963739141E-2</v>
      </c>
      <c r="BX1265" s="17">
        <v>1.67757786687786E-2</v>
      </c>
      <c r="BY1265" s="17">
        <v>0</v>
      </c>
    </row>
    <row r="1266" spans="2:77" x14ac:dyDescent="0.35">
      <c r="B1266" t="s">
        <v>98</v>
      </c>
      <c r="C1266" s="17">
        <v>3.5345118427577697E-2</v>
      </c>
      <c r="D1266" s="17">
        <v>2.41665941877926E-2</v>
      </c>
      <c r="E1266" s="17">
        <v>4.6075544881380298E-2</v>
      </c>
      <c r="F1266" s="17"/>
      <c r="G1266" s="17">
        <v>3.6204410002760798E-2</v>
      </c>
      <c r="H1266" s="17">
        <v>3.8389389495453001E-2</v>
      </c>
      <c r="I1266" s="17">
        <v>1.60776231600195E-2</v>
      </c>
      <c r="J1266" s="17">
        <v>3.2831421179903002E-2</v>
      </c>
      <c r="K1266" s="17">
        <v>5.4839996162474099E-2</v>
      </c>
      <c r="L1266" s="17">
        <v>4.00280835650203E-2</v>
      </c>
      <c r="M1266" s="17"/>
      <c r="N1266" s="17">
        <v>3.4055521359561997E-2</v>
      </c>
      <c r="O1266" s="17">
        <v>3.4931242516125997E-2</v>
      </c>
      <c r="P1266" s="17">
        <v>3.0641517854794201E-2</v>
      </c>
      <c r="Q1266" s="17">
        <v>4.1211297278837503E-2</v>
      </c>
      <c r="R1266" s="17"/>
      <c r="S1266" s="17">
        <v>2.20286810479105E-2</v>
      </c>
      <c r="T1266" s="17">
        <v>3.7994549730165597E-2</v>
      </c>
      <c r="U1266" s="17">
        <v>2.23266731771509E-2</v>
      </c>
      <c r="V1266" s="17">
        <v>1.29007391908536E-2</v>
      </c>
      <c r="W1266" s="17">
        <v>9.2566262607743699E-2</v>
      </c>
      <c r="X1266" s="17">
        <v>3.9429574885554798E-2</v>
      </c>
      <c r="Y1266" s="17">
        <v>3.2737542580899399E-2</v>
      </c>
      <c r="Z1266" s="17">
        <v>8.5671420532170695E-2</v>
      </c>
      <c r="AA1266" s="17">
        <v>4.1167404523330398E-2</v>
      </c>
      <c r="AB1266" s="17">
        <v>1.1721326277518899E-2</v>
      </c>
      <c r="AC1266" s="17">
        <v>0</v>
      </c>
      <c r="AD1266" s="17">
        <v>6.6938411762042099E-2</v>
      </c>
      <c r="AE1266" s="17"/>
      <c r="AF1266" s="17">
        <v>3.9838405399225202E-2</v>
      </c>
      <c r="AG1266" s="17">
        <v>2.7704130521092701E-2</v>
      </c>
      <c r="AH1266" s="17">
        <v>4.5199242519281799E-2</v>
      </c>
      <c r="AI1266" s="17"/>
      <c r="AJ1266" s="17">
        <v>2.7158880880106501E-2</v>
      </c>
      <c r="AK1266" s="17">
        <v>3.61059780755996E-2</v>
      </c>
      <c r="AL1266" s="17">
        <v>2.6207123046651602E-2</v>
      </c>
      <c r="AM1266" s="17">
        <v>0</v>
      </c>
      <c r="AN1266" s="17">
        <v>4.2347938914582203E-2</v>
      </c>
      <c r="AO1266" s="17"/>
      <c r="AP1266" s="17">
        <v>2.4696556474657402E-2</v>
      </c>
      <c r="AQ1266" s="17">
        <v>3.10087921108845E-2</v>
      </c>
      <c r="AR1266" s="17">
        <v>2.4048842157897699E-2</v>
      </c>
      <c r="AS1266" s="17"/>
      <c r="AT1266" s="17">
        <v>3.9064665886069903E-2</v>
      </c>
      <c r="AU1266" s="17">
        <v>3.1635826770326399E-2</v>
      </c>
      <c r="AV1266" s="17">
        <v>3.0337762439565302E-2</v>
      </c>
      <c r="AW1266" s="17">
        <v>1.6496772739375599E-2</v>
      </c>
      <c r="AX1266" s="17">
        <v>0.12592640469219599</v>
      </c>
      <c r="AY1266" s="17"/>
      <c r="AZ1266" s="17">
        <v>3.4273750697569397E-2</v>
      </c>
      <c r="BA1266" s="17">
        <v>3.6109383401083897E-2</v>
      </c>
      <c r="BB1266" s="17">
        <v>9.1653089368662802E-2</v>
      </c>
      <c r="BC1266" s="17">
        <v>4.2725742722834102E-2</v>
      </c>
      <c r="BD1266" s="17">
        <v>7.3732951775172303E-3</v>
      </c>
      <c r="BE1266" s="17"/>
      <c r="BF1266" s="17">
        <v>3.16464813916685E-2</v>
      </c>
      <c r="BG1266" s="17">
        <v>3.9635366295093601E-2</v>
      </c>
      <c r="BH1266" s="17">
        <v>3.0922167979356801E-2</v>
      </c>
      <c r="BI1266" s="17">
        <v>3.2394806236471299E-2</v>
      </c>
      <c r="BJ1266" s="17"/>
      <c r="BK1266" s="17">
        <v>4.4036388984003999E-2</v>
      </c>
      <c r="BL1266" s="17">
        <v>3.6501523781896202E-2</v>
      </c>
      <c r="BM1266" s="17">
        <v>3.8370581268891098E-2</v>
      </c>
      <c r="BN1266" s="17">
        <v>3.61439904568302E-2</v>
      </c>
      <c r="BO1266" s="17">
        <v>1.2007754027813599E-2</v>
      </c>
      <c r="BP1266" s="17"/>
      <c r="BQ1266" s="17">
        <v>4.0797717544544497E-2</v>
      </c>
      <c r="BR1266" s="17">
        <v>2.7743392705702599E-2</v>
      </c>
      <c r="BS1266" s="17"/>
      <c r="BT1266" s="17">
        <v>2.4991127879124799E-2</v>
      </c>
      <c r="BU1266" s="17">
        <v>4.2282288093037503E-2</v>
      </c>
      <c r="BV1266" s="17">
        <v>5.4996737428596197E-2</v>
      </c>
      <c r="BW1266" s="17">
        <v>3.3499005126018E-2</v>
      </c>
      <c r="BX1266" s="17">
        <v>4.1542214412357399E-2</v>
      </c>
      <c r="BY1266" s="17">
        <v>0</v>
      </c>
    </row>
    <row r="1267" spans="2:77" x14ac:dyDescent="0.35">
      <c r="B1267" t="s">
        <v>99</v>
      </c>
      <c r="C1267" s="17">
        <v>6.4946398504410502E-2</v>
      </c>
      <c r="D1267" s="17">
        <v>6.2937832561567097E-2</v>
      </c>
      <c r="E1267" s="17">
        <v>6.7313212541829703E-2</v>
      </c>
      <c r="F1267" s="17"/>
      <c r="G1267" s="17">
        <v>6.4299486810959594E-2</v>
      </c>
      <c r="H1267" s="17">
        <v>7.0350816745558195E-2</v>
      </c>
      <c r="I1267" s="17">
        <v>8.26361224839295E-2</v>
      </c>
      <c r="J1267" s="17">
        <v>6.4911561274828306E-2</v>
      </c>
      <c r="K1267" s="17">
        <v>6.8311146493493805E-2</v>
      </c>
      <c r="L1267" s="17">
        <v>4.0337284188616498E-2</v>
      </c>
      <c r="M1267" s="17"/>
      <c r="N1267" s="17">
        <v>5.7056407854051999E-2</v>
      </c>
      <c r="O1267" s="17">
        <v>8.1457591798086704E-2</v>
      </c>
      <c r="P1267" s="17">
        <v>7.0733706232412805E-2</v>
      </c>
      <c r="Q1267" s="17">
        <v>5.0818505128859499E-2</v>
      </c>
      <c r="R1267" s="17"/>
      <c r="S1267" s="17">
        <v>5.9629326214984298E-2</v>
      </c>
      <c r="T1267" s="17">
        <v>8.7664655080813406E-2</v>
      </c>
      <c r="U1267" s="17">
        <v>6.3399389892349403E-2</v>
      </c>
      <c r="V1267" s="17">
        <v>1.9828975037741E-2</v>
      </c>
      <c r="W1267" s="17">
        <v>4.7810613575028998E-2</v>
      </c>
      <c r="X1267" s="17">
        <v>6.6232819550371594E-2</v>
      </c>
      <c r="Y1267" s="17">
        <v>6.7489127654345907E-2</v>
      </c>
      <c r="Z1267" s="17">
        <v>4.8532151532929203E-2</v>
      </c>
      <c r="AA1267" s="17">
        <v>8.6872619017590205E-2</v>
      </c>
      <c r="AB1267" s="17">
        <v>5.76794794985446E-2</v>
      </c>
      <c r="AC1267" s="17">
        <v>2.67303407201533E-2</v>
      </c>
      <c r="AD1267" s="17">
        <v>0.170527442831163</v>
      </c>
      <c r="AE1267" s="17"/>
      <c r="AF1267" s="17">
        <v>5.7683669263585403E-2</v>
      </c>
      <c r="AG1267" s="17">
        <v>6.96116212705363E-2</v>
      </c>
      <c r="AH1267" s="17">
        <v>7.2983229127409704E-2</v>
      </c>
      <c r="AI1267" s="17"/>
      <c r="AJ1267" s="17">
        <v>8.6020033050800304E-2</v>
      </c>
      <c r="AK1267" s="17">
        <v>5.6922243833158803E-2</v>
      </c>
      <c r="AL1267" s="17">
        <v>3.06443875504166E-2</v>
      </c>
      <c r="AM1267" s="17">
        <v>0</v>
      </c>
      <c r="AN1267" s="17">
        <v>7.8855446897673404E-2</v>
      </c>
      <c r="AO1267" s="17"/>
      <c r="AP1267" s="17">
        <v>8.6576319486692394E-2</v>
      </c>
      <c r="AQ1267" s="17">
        <v>5.1650505583790203E-2</v>
      </c>
      <c r="AR1267" s="17">
        <v>4.2415006753746501E-2</v>
      </c>
      <c r="AS1267" s="17"/>
      <c r="AT1267" s="17">
        <v>4.4678137051413401E-2</v>
      </c>
      <c r="AU1267" s="17">
        <v>8.1088345185216099E-2</v>
      </c>
      <c r="AV1267" s="17">
        <v>4.7866439649611799E-2</v>
      </c>
      <c r="AW1267" s="17">
        <v>0.10274683262348901</v>
      </c>
      <c r="AX1267" s="17">
        <v>9.8185459620956705E-2</v>
      </c>
      <c r="AY1267" s="17"/>
      <c r="AZ1267" s="17">
        <v>8.6325861031502402E-2</v>
      </c>
      <c r="BA1267" s="17">
        <v>5.7064903360470202E-2</v>
      </c>
      <c r="BB1267" s="17">
        <v>1.9888057461550999E-2</v>
      </c>
      <c r="BC1267" s="17">
        <v>4.2273965183139701E-2</v>
      </c>
      <c r="BD1267" s="17">
        <v>4.9736930615555598E-2</v>
      </c>
      <c r="BE1267" s="17"/>
      <c r="BF1267" s="17">
        <v>3.2304634344543497E-2</v>
      </c>
      <c r="BG1267" s="17">
        <v>6.8102789607253897E-2</v>
      </c>
      <c r="BH1267" s="17">
        <v>8.2302254241859704E-2</v>
      </c>
      <c r="BI1267" s="17">
        <v>6.74133909323128E-2</v>
      </c>
      <c r="BJ1267" s="17"/>
      <c r="BK1267" s="17">
        <v>0.13385132154391099</v>
      </c>
      <c r="BL1267" s="17">
        <v>4.5375977006270399E-2</v>
      </c>
      <c r="BM1267" s="17">
        <v>7.5319764257910302E-2</v>
      </c>
      <c r="BN1267" s="17">
        <v>6.6463224532734205E-2</v>
      </c>
      <c r="BO1267" s="17">
        <v>3.5576886266333201E-2</v>
      </c>
      <c r="BP1267" s="17"/>
      <c r="BQ1267" s="17">
        <v>7.2670733156833103E-2</v>
      </c>
      <c r="BR1267" s="17">
        <v>5.4177539075706403E-2</v>
      </c>
      <c r="BS1267" s="17"/>
      <c r="BT1267" s="17">
        <v>5.3461636632184097E-2</v>
      </c>
      <c r="BU1267" s="17">
        <v>0.10047175949828301</v>
      </c>
      <c r="BV1267" s="17">
        <v>4.23940259617221E-2</v>
      </c>
      <c r="BW1267" s="17">
        <v>6.4520775338368905E-2</v>
      </c>
      <c r="BX1267" s="17">
        <v>5.7509003037872902E-2</v>
      </c>
      <c r="BY1267" s="17">
        <v>0</v>
      </c>
    </row>
    <row r="1268" spans="2:77" x14ac:dyDescent="0.35">
      <c r="B1268" t="s">
        <v>341</v>
      </c>
      <c r="C1268" s="17">
        <v>8.0221728151290403E-2</v>
      </c>
      <c r="D1268" s="17">
        <v>6.6124893934424903E-2</v>
      </c>
      <c r="E1268" s="17">
        <v>9.0007567382447695E-2</v>
      </c>
      <c r="F1268" s="17"/>
      <c r="G1268" s="17">
        <v>0.11812640622458701</v>
      </c>
      <c r="H1268" s="17">
        <v>8.3355815024418703E-2</v>
      </c>
      <c r="I1268" s="17">
        <v>9.08406035741611E-2</v>
      </c>
      <c r="J1268" s="17">
        <v>6.05288377960966E-2</v>
      </c>
      <c r="K1268" s="17">
        <v>3.02020837956954E-2</v>
      </c>
      <c r="L1268" s="17">
        <v>9.1204970794936502E-2</v>
      </c>
      <c r="M1268" s="17"/>
      <c r="N1268" s="17">
        <v>8.7230687988809397E-2</v>
      </c>
      <c r="O1268" s="17">
        <v>9.0265510831825893E-2</v>
      </c>
      <c r="P1268" s="17">
        <v>5.7594268629385298E-2</v>
      </c>
      <c r="Q1268" s="17">
        <v>8.1755994729168904E-2</v>
      </c>
      <c r="R1268" s="17"/>
      <c r="S1268" s="17">
        <v>7.9673064637046598E-2</v>
      </c>
      <c r="T1268" s="17">
        <v>0.108069981455836</v>
      </c>
      <c r="U1268" s="17">
        <v>7.8443615632875704E-2</v>
      </c>
      <c r="V1268" s="17">
        <v>8.0506961875451005E-2</v>
      </c>
      <c r="W1268" s="17">
        <v>9.4222083928371295E-2</v>
      </c>
      <c r="X1268" s="17">
        <v>9.4047901105816206E-2</v>
      </c>
      <c r="Y1268" s="17">
        <v>5.2622049114380703E-2</v>
      </c>
      <c r="Z1268" s="17">
        <v>5.51822886769077E-2</v>
      </c>
      <c r="AA1268" s="17">
        <v>6.6483271256139106E-2</v>
      </c>
      <c r="AB1268" s="17">
        <v>8.9008551892241897E-2</v>
      </c>
      <c r="AC1268" s="17">
        <v>2.6767054965577301E-2</v>
      </c>
      <c r="AD1268" s="17">
        <v>8.6993975256594497E-2</v>
      </c>
      <c r="AE1268" s="17"/>
      <c r="AF1268" s="17">
        <v>7.6089920892154203E-2</v>
      </c>
      <c r="AG1268" s="17">
        <v>7.3423166857044794E-2</v>
      </c>
      <c r="AH1268" s="17">
        <v>6.7556224930495998E-2</v>
      </c>
      <c r="AI1268" s="17"/>
      <c r="AJ1268" s="17">
        <v>9.2841843658456297E-2</v>
      </c>
      <c r="AK1268" s="17">
        <v>5.6508910140709002E-2</v>
      </c>
      <c r="AL1268" s="17">
        <v>5.6489061586672398E-2</v>
      </c>
      <c r="AM1268" s="17">
        <v>0</v>
      </c>
      <c r="AN1268" s="17">
        <v>9.3436362570254006E-2</v>
      </c>
      <c r="AO1268" s="17"/>
      <c r="AP1268" s="17">
        <v>9.9046230820651199E-2</v>
      </c>
      <c r="AQ1268" s="17">
        <v>4.83239015532674E-2</v>
      </c>
      <c r="AR1268" s="17">
        <v>9.1287925142081505E-2</v>
      </c>
      <c r="AS1268" s="17"/>
      <c r="AT1268" s="17">
        <v>8.0281090547967102E-2</v>
      </c>
      <c r="AU1268" s="17">
        <v>7.5325728697123701E-2</v>
      </c>
      <c r="AV1268" s="17">
        <v>0.106413130168714</v>
      </c>
      <c r="AW1268" s="17">
        <v>6.8897119053099795E-2</v>
      </c>
      <c r="AX1268" s="17">
        <v>4.5662091482554602E-2</v>
      </c>
      <c r="AY1268" s="17"/>
      <c r="AZ1268" s="17">
        <v>8.1077219485536506E-2</v>
      </c>
      <c r="BA1268" s="17">
        <v>8.5861483681541104E-2</v>
      </c>
      <c r="BB1268" s="17">
        <v>0.14395735715890301</v>
      </c>
      <c r="BC1268" s="17">
        <v>8.7090896166255899E-2</v>
      </c>
      <c r="BD1268" s="17">
        <v>3.7029801669330099E-2</v>
      </c>
      <c r="BE1268" s="17"/>
      <c r="BF1268" s="17">
        <v>8.6751778731375004E-2</v>
      </c>
      <c r="BG1268" s="17">
        <v>7.6616779586401701E-2</v>
      </c>
      <c r="BH1268" s="17">
        <v>8.0499982474499507E-2</v>
      </c>
      <c r="BI1268" s="17">
        <v>7.7359886250511406E-2</v>
      </c>
      <c r="BJ1268" s="17"/>
      <c r="BK1268" s="17">
        <v>0</v>
      </c>
      <c r="BL1268" s="17">
        <v>9.2855219803393493E-2</v>
      </c>
      <c r="BM1268" s="17">
        <v>7.4147933789959999E-2</v>
      </c>
      <c r="BN1268" s="17">
        <v>7.9060099243679904E-2</v>
      </c>
      <c r="BO1268" s="17">
        <v>0.1079131874062</v>
      </c>
      <c r="BP1268" s="17"/>
      <c r="BQ1268" s="17">
        <v>6.3671570567058799E-2</v>
      </c>
      <c r="BR1268" s="17">
        <v>0.103295083795144</v>
      </c>
      <c r="BS1268" s="17"/>
      <c r="BT1268" s="17">
        <v>8.5158082269281093E-2</v>
      </c>
      <c r="BU1268" s="17">
        <v>7.8104955100529699E-2</v>
      </c>
      <c r="BV1268" s="17">
        <v>6.0859857626625199E-2</v>
      </c>
      <c r="BW1268" s="17">
        <v>5.8238861187186103E-2</v>
      </c>
      <c r="BX1268" s="17">
        <v>8.4073834460881403E-2</v>
      </c>
      <c r="BY1268" s="17">
        <v>0.149335051464354</v>
      </c>
    </row>
    <row r="1269" spans="2:77" x14ac:dyDescent="0.35">
      <c r="B1269" t="s">
        <v>101</v>
      </c>
      <c r="C1269" s="17">
        <v>0.20343658333096301</v>
      </c>
      <c r="D1269" s="17">
        <v>0.186113279954009</v>
      </c>
      <c r="E1269" s="17">
        <v>0.219709148938597</v>
      </c>
      <c r="F1269" s="17"/>
      <c r="G1269" s="17">
        <v>0.18901665623012301</v>
      </c>
      <c r="H1269" s="17">
        <v>0.20427292087120399</v>
      </c>
      <c r="I1269" s="17">
        <v>0.19132562324209501</v>
      </c>
      <c r="J1269" s="17">
        <v>0.20805405714859801</v>
      </c>
      <c r="K1269" s="17">
        <v>0.20622000399840101</v>
      </c>
      <c r="L1269" s="17">
        <v>0.22001154709127199</v>
      </c>
      <c r="M1269" s="17"/>
      <c r="N1269" s="17">
        <v>0.174142574941033</v>
      </c>
      <c r="O1269" s="17">
        <v>0.235275911336042</v>
      </c>
      <c r="P1269" s="17">
        <v>0.181637222153368</v>
      </c>
      <c r="Q1269" s="17">
        <v>0.214122049365292</v>
      </c>
      <c r="R1269" s="17"/>
      <c r="S1269" s="17">
        <v>0.24560986876374899</v>
      </c>
      <c r="T1269" s="17">
        <v>0.19152365392433501</v>
      </c>
      <c r="U1269" s="17">
        <v>0.18357894743939099</v>
      </c>
      <c r="V1269" s="17">
        <v>0.171872215314815</v>
      </c>
      <c r="W1269" s="17">
        <v>0.18060653180193301</v>
      </c>
      <c r="X1269" s="17">
        <v>0.23768371529337601</v>
      </c>
      <c r="Y1269" s="17">
        <v>0.26714474880466998</v>
      </c>
      <c r="Z1269" s="17">
        <v>0.164832422817104</v>
      </c>
      <c r="AA1269" s="17">
        <v>0.17830638948298699</v>
      </c>
      <c r="AB1269" s="17">
        <v>0.21394129014980601</v>
      </c>
      <c r="AC1269" s="17">
        <v>0.11178963856266901</v>
      </c>
      <c r="AD1269" s="17">
        <v>0.19452081721515699</v>
      </c>
      <c r="AE1269" s="17"/>
      <c r="AF1269" s="17">
        <v>0.18783446503284101</v>
      </c>
      <c r="AG1269" s="17">
        <v>0.20037738352373899</v>
      </c>
      <c r="AH1269" s="17">
        <v>0.26491696336806397</v>
      </c>
      <c r="AI1269" s="17"/>
      <c r="AJ1269" s="17">
        <v>0.212079702050882</v>
      </c>
      <c r="AK1269" s="17">
        <v>0.156269338907916</v>
      </c>
      <c r="AL1269" s="17">
        <v>0.207492205063917</v>
      </c>
      <c r="AM1269" s="17">
        <v>0.29544953815035901</v>
      </c>
      <c r="AN1269" s="17">
        <v>0.28876617461021098</v>
      </c>
      <c r="AO1269" s="17"/>
      <c r="AP1269" s="17">
        <v>0.233908604350821</v>
      </c>
      <c r="AQ1269" s="17">
        <v>0.154703807594188</v>
      </c>
      <c r="AR1269" s="17">
        <v>0.16008378355675101</v>
      </c>
      <c r="AS1269" s="17"/>
      <c r="AT1269" s="17">
        <v>0.237872619828087</v>
      </c>
      <c r="AU1269" s="17">
        <v>0.168323983215698</v>
      </c>
      <c r="AV1269" s="17">
        <v>0.224535717912453</v>
      </c>
      <c r="AW1269" s="17">
        <v>0.15244389285593801</v>
      </c>
      <c r="AX1269" s="17">
        <v>0.110463781572779</v>
      </c>
      <c r="AY1269" s="17"/>
      <c r="AZ1269" s="17">
        <v>0.18979999471567599</v>
      </c>
      <c r="BA1269" s="17">
        <v>0.22982418249467301</v>
      </c>
      <c r="BB1269" s="17">
        <v>0.24493392936858899</v>
      </c>
      <c r="BC1269" s="17">
        <v>0.19244743403911899</v>
      </c>
      <c r="BD1269" s="17">
        <v>0.22259946352288801</v>
      </c>
      <c r="BE1269" s="17"/>
      <c r="BF1269" s="17">
        <v>0.200208102195257</v>
      </c>
      <c r="BG1269" s="17">
        <v>0.20713062048598299</v>
      </c>
      <c r="BH1269" s="17">
        <v>0.193079629266423</v>
      </c>
      <c r="BI1269" s="17">
        <v>0.199972128525604</v>
      </c>
      <c r="BJ1269" s="17"/>
      <c r="BK1269" s="17">
        <v>0.28164951480176897</v>
      </c>
      <c r="BL1269" s="17">
        <v>0.18464124993922801</v>
      </c>
      <c r="BM1269" s="17">
        <v>0.20784511536535699</v>
      </c>
      <c r="BN1269" s="17">
        <v>0.20969273342363301</v>
      </c>
      <c r="BO1269" s="17">
        <v>0.176481534905198</v>
      </c>
      <c r="BP1269" s="17"/>
      <c r="BQ1269" s="17">
        <v>0.18853082483792299</v>
      </c>
      <c r="BR1269" s="17">
        <v>0.22421740460719</v>
      </c>
      <c r="BS1269" s="17"/>
      <c r="BT1269" s="17">
        <v>0.20873727544811199</v>
      </c>
      <c r="BU1269" s="17">
        <v>0.174560090830609</v>
      </c>
      <c r="BV1269" s="17">
        <v>0.22948364849280001</v>
      </c>
      <c r="BW1269" s="17">
        <v>0.20229043115527601</v>
      </c>
      <c r="BX1269" s="17">
        <v>0.20761497794370101</v>
      </c>
      <c r="BY1269" s="17">
        <v>0.262166262741303</v>
      </c>
    </row>
    <row r="1270" spans="2:77" x14ac:dyDescent="0.35">
      <c r="B1270" t="s">
        <v>102</v>
      </c>
      <c r="C1270" s="17">
        <v>0.10910498314564999</v>
      </c>
      <c r="D1270" s="17">
        <v>0.11949069739637699</v>
      </c>
      <c r="E1270" s="17">
        <v>0.100198455925236</v>
      </c>
      <c r="F1270" s="17"/>
      <c r="G1270" s="17">
        <v>0.12829131460732399</v>
      </c>
      <c r="H1270" s="17">
        <v>0.134845868797487</v>
      </c>
      <c r="I1270" s="17">
        <v>0.10368747834365399</v>
      </c>
      <c r="J1270" s="17">
        <v>0.120449029829819</v>
      </c>
      <c r="K1270" s="17">
        <v>7.2315761883492993E-2</v>
      </c>
      <c r="L1270" s="17">
        <v>9.4634220232568206E-2</v>
      </c>
      <c r="M1270" s="17"/>
      <c r="N1270" s="17">
        <v>8.2747248081004698E-2</v>
      </c>
      <c r="O1270" s="17">
        <v>0.119466045807067</v>
      </c>
      <c r="P1270" s="17">
        <v>0.14274255800303501</v>
      </c>
      <c r="Q1270" s="17">
        <v>9.7273542578753106E-2</v>
      </c>
      <c r="R1270" s="17"/>
      <c r="S1270" s="17">
        <v>0.114870735214398</v>
      </c>
      <c r="T1270" s="17">
        <v>0.11378586899734799</v>
      </c>
      <c r="U1270" s="17">
        <v>0.131742422377046</v>
      </c>
      <c r="V1270" s="17">
        <v>0.1103138438122</v>
      </c>
      <c r="W1270" s="17">
        <v>0.12621015078060899</v>
      </c>
      <c r="X1270" s="17">
        <v>8.80167892694E-2</v>
      </c>
      <c r="Y1270" s="17">
        <v>7.9318648074607395E-2</v>
      </c>
      <c r="Z1270" s="17">
        <v>0.13187177769800401</v>
      </c>
      <c r="AA1270" s="17">
        <v>0.115252229706647</v>
      </c>
      <c r="AB1270" s="17">
        <v>0.115192189403064</v>
      </c>
      <c r="AC1270" s="17">
        <v>8.9782961316715107E-2</v>
      </c>
      <c r="AD1270" s="17">
        <v>5.3778622594124602E-2</v>
      </c>
      <c r="AE1270" s="17"/>
      <c r="AF1270" s="17">
        <v>9.7958048129114295E-2</v>
      </c>
      <c r="AG1270" s="17">
        <v>0.11104165659327001</v>
      </c>
      <c r="AH1270" s="17">
        <v>0.13617326860163301</v>
      </c>
      <c r="AI1270" s="17"/>
      <c r="AJ1270" s="17">
        <v>0.101084844798095</v>
      </c>
      <c r="AK1270" s="17">
        <v>9.8648447480157705E-2</v>
      </c>
      <c r="AL1270" s="17">
        <v>9.6222868936055306E-2</v>
      </c>
      <c r="AM1270" s="17">
        <v>0.137957178598068</v>
      </c>
      <c r="AN1270" s="17">
        <v>0.12115327400331399</v>
      </c>
      <c r="AO1270" s="17"/>
      <c r="AP1270" s="17">
        <v>0.131967391696373</v>
      </c>
      <c r="AQ1270" s="17">
        <v>9.6744998150785896E-2</v>
      </c>
      <c r="AR1270" s="17">
        <v>0.136974365716829</v>
      </c>
      <c r="AS1270" s="17"/>
      <c r="AT1270" s="17">
        <v>9.3132075696385902E-2</v>
      </c>
      <c r="AU1270" s="17">
        <v>0.16195198281992301</v>
      </c>
      <c r="AV1270" s="17">
        <v>0.116746498873949</v>
      </c>
      <c r="AW1270" s="17">
        <v>0.10337883649461101</v>
      </c>
      <c r="AX1270" s="17">
        <v>0</v>
      </c>
      <c r="AY1270" s="17"/>
      <c r="AZ1270" s="17">
        <v>0.100120949483959</v>
      </c>
      <c r="BA1270" s="17">
        <v>0.15225400812373899</v>
      </c>
      <c r="BB1270" s="17">
        <v>0.10405216347195</v>
      </c>
      <c r="BC1270" s="17">
        <v>9.3259291980310396E-2</v>
      </c>
      <c r="BD1270" s="17">
        <v>0.108924971113788</v>
      </c>
      <c r="BE1270" s="17"/>
      <c r="BF1270" s="17">
        <v>0.112534530797638</v>
      </c>
      <c r="BG1270" s="17">
        <v>0.142784258453482</v>
      </c>
      <c r="BH1270" s="17">
        <v>0.10021253416927201</v>
      </c>
      <c r="BI1270" s="17">
        <v>5.0033079344189803E-2</v>
      </c>
      <c r="BJ1270" s="17"/>
      <c r="BK1270" s="17">
        <v>6.9754974063552799E-2</v>
      </c>
      <c r="BL1270" s="17">
        <v>9.9592308429091794E-2</v>
      </c>
      <c r="BM1270" s="17">
        <v>0.12976139497748601</v>
      </c>
      <c r="BN1270" s="17">
        <v>9.5844368195326907E-2</v>
      </c>
      <c r="BO1270" s="17">
        <v>0.105422705217302</v>
      </c>
      <c r="BP1270" s="17"/>
      <c r="BQ1270" s="17">
        <v>8.5376803229837997E-2</v>
      </c>
      <c r="BR1270" s="17">
        <v>0.14218555843277</v>
      </c>
      <c r="BS1270" s="17"/>
      <c r="BT1270" s="17">
        <v>0.111552776176767</v>
      </c>
      <c r="BU1270" s="17">
        <v>7.9154370964510806E-2</v>
      </c>
      <c r="BV1270" s="17">
        <v>9.7764675734984499E-2</v>
      </c>
      <c r="BW1270" s="17">
        <v>0.115647068283158</v>
      </c>
      <c r="BX1270" s="17">
        <v>0.15349684655915299</v>
      </c>
      <c r="BY1270" s="17">
        <v>0.126215417837865</v>
      </c>
    </row>
    <row r="1271" spans="2:77" x14ac:dyDescent="0.35">
      <c r="B1271" t="s">
        <v>467</v>
      </c>
      <c r="C1271" s="17">
        <v>0.112448754838924</v>
      </c>
      <c r="D1271" s="17">
        <v>0.102462975098443</v>
      </c>
      <c r="E1271" s="17">
        <v>0.122639839031912</v>
      </c>
      <c r="F1271" s="17"/>
      <c r="G1271" s="17">
        <v>0.15870337096523601</v>
      </c>
      <c r="H1271" s="17">
        <v>0.107392415226418</v>
      </c>
      <c r="I1271" s="17">
        <v>0.122156699510638</v>
      </c>
      <c r="J1271" s="17">
        <v>8.2276837757776694E-2</v>
      </c>
      <c r="K1271" s="17">
        <v>0.123759888965201</v>
      </c>
      <c r="L1271" s="17">
        <v>9.0120852650357297E-2</v>
      </c>
      <c r="M1271" s="17"/>
      <c r="N1271" s="17">
        <v>0.120266919526743</v>
      </c>
      <c r="O1271" s="17">
        <v>8.2606655128012102E-2</v>
      </c>
      <c r="P1271" s="17">
        <v>0.117207513248425</v>
      </c>
      <c r="Q1271" s="17">
        <v>0.13351203837037701</v>
      </c>
      <c r="R1271" s="17"/>
      <c r="S1271" s="17">
        <v>0.12696396014240299</v>
      </c>
      <c r="T1271" s="17">
        <v>0.12308145020800999</v>
      </c>
      <c r="U1271" s="17">
        <v>4.7623596963173399E-2</v>
      </c>
      <c r="V1271" s="17">
        <v>0.16196720054081001</v>
      </c>
      <c r="W1271" s="17">
        <v>9.6333482636780196E-2</v>
      </c>
      <c r="X1271" s="17">
        <v>0.12506208781637701</v>
      </c>
      <c r="Y1271" s="17">
        <v>9.4021813322923906E-2</v>
      </c>
      <c r="Z1271" s="17">
        <v>0.108204625058873</v>
      </c>
      <c r="AA1271" s="17">
        <v>0.14337730197632201</v>
      </c>
      <c r="AB1271" s="17">
        <v>5.8475110886641597E-2</v>
      </c>
      <c r="AC1271" s="17">
        <v>0.19696963291299299</v>
      </c>
      <c r="AD1271" s="17">
        <v>3.21118005388695E-2</v>
      </c>
      <c r="AE1271" s="17"/>
      <c r="AF1271" s="17">
        <v>9.1793482212958299E-2</v>
      </c>
      <c r="AG1271" s="17">
        <v>0.12487241776228</v>
      </c>
      <c r="AH1271" s="17">
        <v>8.6035879528076203E-2</v>
      </c>
      <c r="AI1271" s="17"/>
      <c r="AJ1271" s="17">
        <v>0.108693820191719</v>
      </c>
      <c r="AK1271" s="17">
        <v>0.122094950820236</v>
      </c>
      <c r="AL1271" s="17">
        <v>0.22029514265417899</v>
      </c>
      <c r="AM1271" s="17">
        <v>0</v>
      </c>
      <c r="AN1271" s="17">
        <v>7.6376750083664999E-2</v>
      </c>
      <c r="AO1271" s="17"/>
      <c r="AP1271" s="17">
        <v>7.9925814388723898E-2</v>
      </c>
      <c r="AQ1271" s="17">
        <v>0.14004291613436801</v>
      </c>
      <c r="AR1271" s="17">
        <v>0.19075625159193199</v>
      </c>
      <c r="AS1271" s="17"/>
      <c r="AT1271" s="17">
        <v>0.124495100838084</v>
      </c>
      <c r="AU1271" s="17">
        <v>0.119263356709675</v>
      </c>
      <c r="AV1271" s="17">
        <v>0.14247370332550299</v>
      </c>
      <c r="AW1271" s="17">
        <v>0.109041906327166</v>
      </c>
      <c r="AX1271" s="17">
        <v>5.1867313235163401E-2</v>
      </c>
      <c r="AY1271" s="17"/>
      <c r="AZ1271" s="17">
        <v>0.10435428852118001</v>
      </c>
      <c r="BA1271" s="17">
        <v>0.12570911490710401</v>
      </c>
      <c r="BB1271" s="17">
        <v>0.132360023009442</v>
      </c>
      <c r="BC1271" s="17">
        <v>9.8492555241587898E-2</v>
      </c>
      <c r="BD1271" s="17">
        <v>0.14060941528960699</v>
      </c>
      <c r="BE1271" s="17"/>
      <c r="BF1271" s="17">
        <v>0.122552443331335</v>
      </c>
      <c r="BG1271" s="17">
        <v>0.120840930521411</v>
      </c>
      <c r="BH1271" s="17">
        <v>0.10334933526546899</v>
      </c>
      <c r="BI1271" s="17">
        <v>0.10834706983103801</v>
      </c>
      <c r="BJ1271" s="17"/>
      <c r="BK1271" s="17">
        <v>6.51173092850756E-2</v>
      </c>
      <c r="BL1271" s="17">
        <v>0.103601621365619</v>
      </c>
      <c r="BM1271" s="17">
        <v>0.13447732086182401</v>
      </c>
      <c r="BN1271" s="17">
        <v>0.102343526796818</v>
      </c>
      <c r="BO1271" s="17">
        <v>8.9015863756743405E-2</v>
      </c>
      <c r="BP1271" s="17"/>
      <c r="BQ1271" s="17">
        <v>0.122357878150459</v>
      </c>
      <c r="BR1271" s="17">
        <v>9.8633978446480197E-2</v>
      </c>
      <c r="BS1271" s="17"/>
      <c r="BT1271" s="17">
        <v>8.7057280394206404E-2</v>
      </c>
      <c r="BU1271" s="17">
        <v>0.115070430089193</v>
      </c>
      <c r="BV1271" s="17">
        <v>0.11150696859657599</v>
      </c>
      <c r="BW1271" s="17">
        <v>0.17723910148740801</v>
      </c>
      <c r="BX1271" s="17">
        <v>0.12359838975269</v>
      </c>
      <c r="BY1271" s="17">
        <v>0.10919381540381699</v>
      </c>
    </row>
    <row r="1272" spans="2:77" x14ac:dyDescent="0.35">
      <c r="B1272" t="s">
        <v>468</v>
      </c>
      <c r="C1272" s="17">
        <v>0.13730675473929199</v>
      </c>
      <c r="D1272" s="17">
        <v>0.14756896667710701</v>
      </c>
      <c r="E1272" s="17">
        <v>0.12872702954923099</v>
      </c>
      <c r="F1272" s="17"/>
      <c r="G1272" s="17">
        <v>0.14756334741865701</v>
      </c>
      <c r="H1272" s="17">
        <v>0.11163889454093399</v>
      </c>
      <c r="I1272" s="17">
        <v>0.15266340476720799</v>
      </c>
      <c r="J1272" s="17">
        <v>0.108977205871627</v>
      </c>
      <c r="K1272" s="17">
        <v>0.151482510233173</v>
      </c>
      <c r="L1272" s="17">
        <v>0.15039683911731699</v>
      </c>
      <c r="M1272" s="17"/>
      <c r="N1272" s="17">
        <v>0.18265456561188501</v>
      </c>
      <c r="O1272" s="17">
        <v>0.14106073481006601</v>
      </c>
      <c r="P1272" s="17">
        <v>0.123849854944122</v>
      </c>
      <c r="Q1272" s="17">
        <v>0.100278545776237</v>
      </c>
      <c r="R1272" s="17"/>
      <c r="S1272" s="17">
        <v>0.14457109864859499</v>
      </c>
      <c r="T1272" s="17">
        <v>0.11772732956894</v>
      </c>
      <c r="U1272" s="17">
        <v>0.15430298922812599</v>
      </c>
      <c r="V1272" s="17">
        <v>0.18384059328244801</v>
      </c>
      <c r="W1272" s="17">
        <v>0.15126233677696499</v>
      </c>
      <c r="X1272" s="17">
        <v>0.13106608791009</v>
      </c>
      <c r="Y1272" s="17">
        <v>0.157546471703358</v>
      </c>
      <c r="Z1272" s="17">
        <v>0.110481364674532</v>
      </c>
      <c r="AA1272" s="17">
        <v>0.10101054950258299</v>
      </c>
      <c r="AB1272" s="17">
        <v>0.140472652186551</v>
      </c>
      <c r="AC1272" s="17">
        <v>9.5131292356321798E-2</v>
      </c>
      <c r="AD1272" s="17">
        <v>0.144492947753774</v>
      </c>
      <c r="AE1272" s="17"/>
      <c r="AF1272" s="17">
        <v>0.113930459259457</v>
      </c>
      <c r="AG1272" s="17">
        <v>0.140455038272637</v>
      </c>
      <c r="AH1272" s="17">
        <v>0.16454068083356899</v>
      </c>
      <c r="AI1272" s="17"/>
      <c r="AJ1272" s="17">
        <v>0.10057644390845499</v>
      </c>
      <c r="AK1272" s="17">
        <v>0.18637442391046799</v>
      </c>
      <c r="AL1272" s="17">
        <v>0.16691921132290199</v>
      </c>
      <c r="AM1272" s="17">
        <v>0.123043590763807</v>
      </c>
      <c r="AN1272" s="17">
        <v>0.11656726200989</v>
      </c>
      <c r="AO1272" s="17"/>
      <c r="AP1272" s="17">
        <v>0.124095065261877</v>
      </c>
      <c r="AQ1272" s="17">
        <v>0.20235339256214199</v>
      </c>
      <c r="AR1272" s="17">
        <v>0.155012704836582</v>
      </c>
      <c r="AS1272" s="17"/>
      <c r="AT1272" s="17">
        <v>0.151387097378026</v>
      </c>
      <c r="AU1272" s="17">
        <v>0.11991277793888</v>
      </c>
      <c r="AV1272" s="17">
        <v>0.122226776568038</v>
      </c>
      <c r="AW1272" s="17">
        <v>0.14222037219807501</v>
      </c>
      <c r="AX1272" s="17">
        <v>0.25125294603429899</v>
      </c>
      <c r="AY1272" s="17"/>
      <c r="AZ1272" s="17">
        <v>0.13504657895453001</v>
      </c>
      <c r="BA1272" s="17">
        <v>9.5017531641698905E-2</v>
      </c>
      <c r="BB1272" s="17">
        <v>0.141575894157073</v>
      </c>
      <c r="BC1272" s="17">
        <v>0.17209509771693199</v>
      </c>
      <c r="BD1272" s="17">
        <v>0.143822024589564</v>
      </c>
      <c r="BE1272" s="17"/>
      <c r="BF1272" s="17">
        <v>0.116139185999013</v>
      </c>
      <c r="BG1272" s="17">
        <v>0.1415142636086</v>
      </c>
      <c r="BH1272" s="17">
        <v>0.14699595006426</v>
      </c>
      <c r="BI1272" s="17">
        <v>0.13959358920232601</v>
      </c>
      <c r="BJ1272" s="17"/>
      <c r="BK1272" s="17">
        <v>3.9817540301481401E-2</v>
      </c>
      <c r="BL1272" s="17">
        <v>0.122321993160687</v>
      </c>
      <c r="BM1272" s="17">
        <v>0.118026911360884</v>
      </c>
      <c r="BN1272" s="17">
        <v>0.178698224524897</v>
      </c>
      <c r="BO1272" s="17">
        <v>0.110113694379379</v>
      </c>
      <c r="BP1272" s="17"/>
      <c r="BQ1272" s="17">
        <v>0.14623129324351</v>
      </c>
      <c r="BR1272" s="17">
        <v>0.12486463448653499</v>
      </c>
      <c r="BS1272" s="17"/>
      <c r="BT1272" s="17">
        <v>0.13029355159959999</v>
      </c>
      <c r="BU1272" s="17">
        <v>0.15279022734803699</v>
      </c>
      <c r="BV1272" s="17">
        <v>0.14216822962797099</v>
      </c>
      <c r="BW1272" s="17">
        <v>0.14670067546214699</v>
      </c>
      <c r="BX1272" s="17">
        <v>0.12744766517079401</v>
      </c>
      <c r="BY1272" s="17">
        <v>0.11913763861298</v>
      </c>
    </row>
    <row r="1273" spans="2:77" x14ac:dyDescent="0.35">
      <c r="B1273" t="s">
        <v>469</v>
      </c>
      <c r="C1273" s="17">
        <v>6.00246018655392E-2</v>
      </c>
      <c r="D1273" s="17">
        <v>6.4288753645456304E-2</v>
      </c>
      <c r="E1273" s="17">
        <v>5.6481802865175103E-2</v>
      </c>
      <c r="F1273" s="17"/>
      <c r="G1273" s="17">
        <v>3.2519029286712998E-2</v>
      </c>
      <c r="H1273" s="17">
        <v>6.9905194364865406E-2</v>
      </c>
      <c r="I1273" s="17">
        <v>4.3804109968475197E-2</v>
      </c>
      <c r="J1273" s="17">
        <v>9.0267283582610103E-2</v>
      </c>
      <c r="K1273" s="17">
        <v>7.9356741775889902E-2</v>
      </c>
      <c r="L1273" s="17">
        <v>4.8574689829399303E-2</v>
      </c>
      <c r="M1273" s="17"/>
      <c r="N1273" s="17">
        <v>7.5518312174528299E-2</v>
      </c>
      <c r="O1273" s="17">
        <v>4.3191999969012497E-2</v>
      </c>
      <c r="P1273" s="17">
        <v>5.7876432261565698E-2</v>
      </c>
      <c r="Q1273" s="17">
        <v>6.4840982630727698E-2</v>
      </c>
      <c r="R1273" s="17"/>
      <c r="S1273" s="17">
        <v>6.2381887568984398E-2</v>
      </c>
      <c r="T1273" s="17">
        <v>6.11636531490354E-2</v>
      </c>
      <c r="U1273" s="17">
        <v>7.9362670288104301E-2</v>
      </c>
      <c r="V1273" s="17">
        <v>3.13304587646481E-2</v>
      </c>
      <c r="W1273" s="17">
        <v>4.2512483020506003E-2</v>
      </c>
      <c r="X1273" s="17">
        <v>9.0277641493781993E-2</v>
      </c>
      <c r="Y1273" s="17">
        <v>3.5563613077704899E-2</v>
      </c>
      <c r="Z1273" s="17">
        <v>2.6591862224372501E-2</v>
      </c>
      <c r="AA1273" s="17">
        <v>6.6417005862412004E-2</v>
      </c>
      <c r="AB1273" s="17">
        <v>8.3754800128188298E-2</v>
      </c>
      <c r="AC1273" s="17">
        <v>5.4173883269872498E-2</v>
      </c>
      <c r="AD1273" s="17">
        <v>4.6642835846480699E-2</v>
      </c>
      <c r="AE1273" s="17"/>
      <c r="AF1273" s="17">
        <v>9.2901342677765203E-2</v>
      </c>
      <c r="AG1273" s="17">
        <v>5.1169351706347302E-2</v>
      </c>
      <c r="AH1273" s="17">
        <v>2.7391601849383902E-2</v>
      </c>
      <c r="AI1273" s="17"/>
      <c r="AJ1273" s="17">
        <v>5.2979050909371203E-2</v>
      </c>
      <c r="AK1273" s="17">
        <v>7.8456551822877807E-2</v>
      </c>
      <c r="AL1273" s="17">
        <v>8.2312134344365295E-2</v>
      </c>
      <c r="AM1273" s="17">
        <v>0.21416108104644599</v>
      </c>
      <c r="AN1273" s="17">
        <v>1.85748878061704E-2</v>
      </c>
      <c r="AO1273" s="17"/>
      <c r="AP1273" s="17">
        <v>3.28751569240293E-2</v>
      </c>
      <c r="AQ1273" s="17">
        <v>7.7040930207090894E-2</v>
      </c>
      <c r="AR1273" s="17">
        <v>7.09743087451329E-2</v>
      </c>
      <c r="AS1273" s="17"/>
      <c r="AT1273" s="17">
        <v>4.8248912850262102E-2</v>
      </c>
      <c r="AU1273" s="17">
        <v>4.33346627717901E-2</v>
      </c>
      <c r="AV1273" s="17">
        <v>6.0298006030857401E-2</v>
      </c>
      <c r="AW1273" s="17">
        <v>0.106783166342046</v>
      </c>
      <c r="AX1273" s="17">
        <v>9.7708295430037506E-2</v>
      </c>
      <c r="AY1273" s="17"/>
      <c r="AZ1273" s="17">
        <v>6.7556363343491896E-2</v>
      </c>
      <c r="BA1273" s="17">
        <v>7.5482077881474999E-2</v>
      </c>
      <c r="BB1273" s="17">
        <v>0</v>
      </c>
      <c r="BC1273" s="17">
        <v>4.06796801014849E-2</v>
      </c>
      <c r="BD1273" s="17">
        <v>5.2939902771609898E-2</v>
      </c>
      <c r="BE1273" s="17"/>
      <c r="BF1273" s="17">
        <v>5.2935798456926801E-2</v>
      </c>
      <c r="BG1273" s="17">
        <v>5.5836881812202498E-2</v>
      </c>
      <c r="BH1273" s="17">
        <v>5.3161048483825399E-2</v>
      </c>
      <c r="BI1273" s="17">
        <v>8.8174534228367796E-2</v>
      </c>
      <c r="BJ1273" s="17"/>
      <c r="BK1273" s="17">
        <v>0</v>
      </c>
      <c r="BL1273" s="17">
        <v>9.7209084399139001E-2</v>
      </c>
      <c r="BM1273" s="17">
        <v>4.2750141329161002E-2</v>
      </c>
      <c r="BN1273" s="17">
        <v>6.1087966195637597E-2</v>
      </c>
      <c r="BO1273" s="17">
        <v>6.5150390743202197E-2</v>
      </c>
      <c r="BP1273" s="17"/>
      <c r="BQ1273" s="17">
        <v>6.9982613461215495E-2</v>
      </c>
      <c r="BR1273" s="17">
        <v>4.61416680092736E-2</v>
      </c>
      <c r="BS1273" s="17"/>
      <c r="BT1273" s="17">
        <v>7.3771196161219202E-2</v>
      </c>
      <c r="BU1273" s="17">
        <v>6.5999124900418704E-2</v>
      </c>
      <c r="BV1273" s="17">
        <v>2.7762004240761601E-2</v>
      </c>
      <c r="BW1273" s="17">
        <v>4.1545157807450502E-2</v>
      </c>
      <c r="BX1273" s="17">
        <v>4.7563203160707099E-2</v>
      </c>
      <c r="BY1273" s="17">
        <v>6.45177683324058E-2</v>
      </c>
    </row>
    <row r="1274" spans="2:77" x14ac:dyDescent="0.35">
      <c r="B1274" t="s">
        <v>470</v>
      </c>
      <c r="C1274" s="17">
        <v>9.2632547415858496E-2</v>
      </c>
      <c r="D1274" s="17">
        <v>0.107007742675192</v>
      </c>
      <c r="E1274" s="17">
        <v>7.9867569854134096E-2</v>
      </c>
      <c r="F1274" s="17"/>
      <c r="G1274" s="17">
        <v>3.6077934157194201E-2</v>
      </c>
      <c r="H1274" s="17">
        <v>9.4333294955020894E-2</v>
      </c>
      <c r="I1274" s="17">
        <v>0.115148237733711</v>
      </c>
      <c r="J1274" s="17">
        <v>8.5322934412354098E-2</v>
      </c>
      <c r="K1274" s="17">
        <v>0.113655770451179</v>
      </c>
      <c r="L1274" s="17">
        <v>0.10242092076166601</v>
      </c>
      <c r="M1274" s="17"/>
      <c r="N1274" s="17">
        <v>8.2025257116286804E-2</v>
      </c>
      <c r="O1274" s="17">
        <v>9.3984339415975698E-2</v>
      </c>
      <c r="P1274" s="17">
        <v>7.8047428674204805E-2</v>
      </c>
      <c r="Q1274" s="17">
        <v>0.11445259579526</v>
      </c>
      <c r="R1274" s="17"/>
      <c r="S1274" s="17">
        <v>8.1580649699142999E-2</v>
      </c>
      <c r="T1274" s="17">
        <v>4.4622096674408598E-2</v>
      </c>
      <c r="U1274" s="17">
        <v>0.11876220009388801</v>
      </c>
      <c r="V1274" s="17">
        <v>9.1873467848658505E-2</v>
      </c>
      <c r="W1274" s="17">
        <v>9.2000470895404599E-2</v>
      </c>
      <c r="X1274" s="17">
        <v>3.17309874409809E-2</v>
      </c>
      <c r="Y1274" s="17">
        <v>0.101876279020449</v>
      </c>
      <c r="Z1274" s="17">
        <v>0.11663066958079001</v>
      </c>
      <c r="AA1274" s="17">
        <v>0.112546383947759</v>
      </c>
      <c r="AB1274" s="17">
        <v>0.15316374289222801</v>
      </c>
      <c r="AC1274" s="17">
        <v>0.20390276964038201</v>
      </c>
      <c r="AD1274" s="17">
        <v>3.2590132486184697E-2</v>
      </c>
      <c r="AE1274" s="17"/>
      <c r="AF1274" s="17">
        <v>8.6447811303656696E-2</v>
      </c>
      <c r="AG1274" s="17">
        <v>0.123545712975744</v>
      </c>
      <c r="AH1274" s="17">
        <v>5.5704728973794297E-2</v>
      </c>
      <c r="AI1274" s="17"/>
      <c r="AJ1274" s="17">
        <v>7.1444781046206093E-2</v>
      </c>
      <c r="AK1274" s="17">
        <v>0.157816474910348</v>
      </c>
      <c r="AL1274" s="17">
        <v>3.3692550456282298E-2</v>
      </c>
      <c r="AM1274" s="17">
        <v>0</v>
      </c>
      <c r="AN1274" s="17">
        <v>6.6994721456598794E-2</v>
      </c>
      <c r="AO1274" s="17"/>
      <c r="AP1274" s="17">
        <v>5.3766555078259698E-2</v>
      </c>
      <c r="AQ1274" s="17">
        <v>0.15000208174667301</v>
      </c>
      <c r="AR1274" s="17">
        <v>4.7972269422109901E-2</v>
      </c>
      <c r="AS1274" s="17"/>
      <c r="AT1274" s="17">
        <v>9.3416624731850501E-2</v>
      </c>
      <c r="AU1274" s="17">
        <v>7.4293188454701703E-2</v>
      </c>
      <c r="AV1274" s="17">
        <v>5.8887183451948197E-2</v>
      </c>
      <c r="AW1274" s="17">
        <v>0.14908799744884901</v>
      </c>
      <c r="AX1274" s="17">
        <v>0.16757073265750999</v>
      </c>
      <c r="AY1274" s="17"/>
      <c r="AZ1274" s="17">
        <v>0.105481138106001</v>
      </c>
      <c r="BA1274" s="17">
        <v>4.1112850222235001E-2</v>
      </c>
      <c r="BB1274" s="17">
        <v>0</v>
      </c>
      <c r="BC1274" s="17">
        <v>0.101441518635776</v>
      </c>
      <c r="BD1274" s="17">
        <v>0.139840795461769</v>
      </c>
      <c r="BE1274" s="17"/>
      <c r="BF1274" s="17">
        <v>0.13901851933864701</v>
      </c>
      <c r="BG1274" s="17">
        <v>7.3903663663750202E-2</v>
      </c>
      <c r="BH1274" s="17">
        <v>9.3907262255905705E-2</v>
      </c>
      <c r="BI1274" s="17">
        <v>0.104691038330741</v>
      </c>
      <c r="BJ1274" s="17"/>
      <c r="BK1274" s="17">
        <v>0.144503267852199</v>
      </c>
      <c r="BL1274" s="17">
        <v>9.0257255634098393E-2</v>
      </c>
      <c r="BM1274" s="17">
        <v>7.3857083705507406E-2</v>
      </c>
      <c r="BN1274" s="17">
        <v>9.5054997246012699E-2</v>
      </c>
      <c r="BO1274" s="17">
        <v>0.160745299955175</v>
      </c>
      <c r="BP1274" s="17"/>
      <c r="BQ1274" s="17">
        <v>0.101193438355068</v>
      </c>
      <c r="BR1274" s="17">
        <v>8.0697405392992305E-2</v>
      </c>
      <c r="BS1274" s="17"/>
      <c r="BT1274" s="17">
        <v>9.9502341284311804E-2</v>
      </c>
      <c r="BU1274" s="17">
        <v>8.15553340225878E-2</v>
      </c>
      <c r="BV1274" s="17">
        <v>0.18008085085324799</v>
      </c>
      <c r="BW1274" s="17">
        <v>7.9348339290976705E-2</v>
      </c>
      <c r="BX1274" s="17">
        <v>7.4393536832780299E-2</v>
      </c>
      <c r="BY1274" s="17">
        <v>5.3080254826654599E-2</v>
      </c>
    </row>
    <row r="1275" spans="2:77" x14ac:dyDescent="0.3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c r="BP1275" s="17"/>
      <c r="BQ1275" s="17"/>
      <c r="BR1275" s="17"/>
      <c r="BS1275" s="17"/>
      <c r="BT1275" s="17"/>
      <c r="BU1275" s="17"/>
      <c r="BV1275" s="17"/>
      <c r="BW1275" s="17"/>
      <c r="BX1275" s="17"/>
      <c r="BY1275" s="17"/>
    </row>
    <row r="1276" spans="2:77" x14ac:dyDescent="0.35">
      <c r="B1276" s="6" t="s">
        <v>494</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c r="BM1276" s="17"/>
      <c r="BN1276" s="17"/>
      <c r="BO1276" s="17"/>
      <c r="BP1276" s="17"/>
      <c r="BQ1276" s="17"/>
      <c r="BR1276" s="17"/>
      <c r="BS1276" s="17"/>
      <c r="BT1276" s="17"/>
      <c r="BU1276" s="17"/>
      <c r="BV1276" s="17"/>
      <c r="BW1276" s="17"/>
      <c r="BX1276" s="17"/>
      <c r="BY1276" s="17"/>
    </row>
    <row r="1277" spans="2:77" x14ac:dyDescent="0.35">
      <c r="B1277" s="24" t="s">
        <v>472</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row>
    <row r="1278" spans="2:77" x14ac:dyDescent="0.35">
      <c r="B1278" t="s">
        <v>466</v>
      </c>
      <c r="C1278" s="17">
        <v>8.9033585276792407E-2</v>
      </c>
      <c r="D1278" s="17">
        <v>0.103382256231084</v>
      </c>
      <c r="E1278" s="17">
        <v>7.3963730926341703E-2</v>
      </c>
      <c r="F1278" s="17"/>
      <c r="G1278" s="17">
        <v>5.5289325628464801E-2</v>
      </c>
      <c r="H1278" s="17">
        <v>6.8441868043065499E-2</v>
      </c>
      <c r="I1278" s="17">
        <v>5.3387007733641099E-2</v>
      </c>
      <c r="J1278" s="17">
        <v>0.100480895332904</v>
      </c>
      <c r="K1278" s="17">
        <v>0.14835110105803001</v>
      </c>
      <c r="L1278" s="17">
        <v>0.105483340058571</v>
      </c>
      <c r="M1278" s="17"/>
      <c r="N1278" s="17">
        <v>6.5888386795718595E-2</v>
      </c>
      <c r="O1278" s="17">
        <v>7.5317282023034907E-2</v>
      </c>
      <c r="P1278" s="17">
        <v>0.11652960062176899</v>
      </c>
      <c r="Q1278" s="17">
        <v>0.107719717154318</v>
      </c>
      <c r="R1278" s="17"/>
      <c r="S1278" s="17">
        <v>5.8840874195959403E-2</v>
      </c>
      <c r="T1278" s="17">
        <v>8.9580702686075403E-2</v>
      </c>
      <c r="U1278" s="17">
        <v>0.15500402275029801</v>
      </c>
      <c r="V1278" s="17">
        <v>7.4147663891492493E-2</v>
      </c>
      <c r="W1278" s="17">
        <v>8.7239345925092401E-2</v>
      </c>
      <c r="X1278" s="17">
        <v>3.6480729881852698E-2</v>
      </c>
      <c r="Y1278" s="17">
        <v>7.37640192444666E-2</v>
      </c>
      <c r="Z1278" s="17">
        <v>0.102128638529942</v>
      </c>
      <c r="AA1278" s="17">
        <v>0.10427343979758499</v>
      </c>
      <c r="AB1278" s="17">
        <v>8.9010600931226702E-2</v>
      </c>
      <c r="AC1278" s="17">
        <v>0.117912541613913</v>
      </c>
      <c r="AD1278" s="17">
        <v>0.12333420645028401</v>
      </c>
      <c r="AE1278" s="17"/>
      <c r="AF1278" s="17">
        <v>0.138071721593647</v>
      </c>
      <c r="AG1278" s="17">
        <v>6.3572727495643605E-2</v>
      </c>
      <c r="AH1278" s="17">
        <v>5.3796810627529897E-2</v>
      </c>
      <c r="AI1278" s="17"/>
      <c r="AJ1278" s="17">
        <v>0.13332068606356401</v>
      </c>
      <c r="AK1278" s="17">
        <v>2.15062284233958E-2</v>
      </c>
      <c r="AL1278" s="17">
        <v>6.6597342031275097E-2</v>
      </c>
      <c r="AM1278" s="17">
        <v>0.29321130214077401</v>
      </c>
      <c r="AN1278" s="17">
        <v>9.1504839490956794E-2</v>
      </c>
      <c r="AO1278" s="17"/>
      <c r="AP1278" s="17">
        <v>0.12008865067466901</v>
      </c>
      <c r="AQ1278" s="17">
        <v>1.7407774394719699E-2</v>
      </c>
      <c r="AR1278" s="17">
        <v>7.1098699051596506E-2</v>
      </c>
      <c r="AS1278" s="17"/>
      <c r="AT1278" s="17">
        <v>0.123455594034767</v>
      </c>
      <c r="AU1278" s="17">
        <v>7.9006612810381294E-2</v>
      </c>
      <c r="AV1278" s="17">
        <v>7.2202835624271003E-2</v>
      </c>
      <c r="AW1278" s="17">
        <v>3.5510377571880303E-2</v>
      </c>
      <c r="AX1278" s="17">
        <v>0.26048577061643902</v>
      </c>
      <c r="AY1278" s="17"/>
      <c r="AZ1278" s="17">
        <v>9.3130311709607894E-2</v>
      </c>
      <c r="BA1278" s="17">
        <v>8.6030734958447194E-2</v>
      </c>
      <c r="BB1278" s="17">
        <v>5.34067301656325E-2</v>
      </c>
      <c r="BC1278" s="17">
        <v>9.1377679449230004E-2</v>
      </c>
      <c r="BD1278" s="17">
        <v>7.8714638596932507E-2</v>
      </c>
      <c r="BE1278" s="17"/>
      <c r="BF1278" s="17">
        <v>0.13444138118950599</v>
      </c>
      <c r="BG1278" s="17">
        <v>7.1225193136059101E-2</v>
      </c>
      <c r="BH1278" s="17">
        <v>9.4542819435030803E-2</v>
      </c>
      <c r="BI1278" s="17">
        <v>5.7720941171895003E-2</v>
      </c>
      <c r="BJ1278" s="17"/>
      <c r="BK1278" s="17">
        <v>0.20179142798597899</v>
      </c>
      <c r="BL1278" s="17">
        <v>0.109629402978699</v>
      </c>
      <c r="BM1278" s="17">
        <v>8.14368095292623E-2</v>
      </c>
      <c r="BN1278" s="17">
        <v>8.2058236760681996E-2</v>
      </c>
      <c r="BO1278" s="17">
        <v>6.2442448358862097E-2</v>
      </c>
      <c r="BP1278" s="17"/>
      <c r="BQ1278" s="17">
        <v>8.0112284102903095E-2</v>
      </c>
      <c r="BR1278" s="17">
        <v>0.101492910676415</v>
      </c>
      <c r="BS1278" s="17"/>
      <c r="BT1278" s="17">
        <v>0.100670017722317</v>
      </c>
      <c r="BU1278" s="17">
        <v>7.3647308208311196E-2</v>
      </c>
      <c r="BV1278" s="17">
        <v>7.7805994416780003E-2</v>
      </c>
      <c r="BW1278" s="17">
        <v>0.12631617919419999</v>
      </c>
      <c r="BX1278" s="17">
        <v>7.3749059550509199E-2</v>
      </c>
      <c r="BY1278" s="17">
        <v>5.0588957204247997E-2</v>
      </c>
    </row>
    <row r="1279" spans="2:77" x14ac:dyDescent="0.35">
      <c r="B1279" t="s">
        <v>333</v>
      </c>
      <c r="C1279" s="17">
        <v>3.2453527932709898E-2</v>
      </c>
      <c r="D1279" s="17">
        <v>2.9836233545768899E-2</v>
      </c>
      <c r="E1279" s="17">
        <v>3.5475525105584403E-2</v>
      </c>
      <c r="F1279" s="17"/>
      <c r="G1279" s="17">
        <v>3.4083667765391901E-2</v>
      </c>
      <c r="H1279" s="17">
        <v>2.2374318350376201E-2</v>
      </c>
      <c r="I1279" s="17">
        <v>1.62553077018474E-2</v>
      </c>
      <c r="J1279" s="17">
        <v>4.0052516336351499E-2</v>
      </c>
      <c r="K1279" s="17">
        <v>4.0532241490401001E-2</v>
      </c>
      <c r="L1279" s="17">
        <v>4.02170845577643E-2</v>
      </c>
      <c r="M1279" s="17"/>
      <c r="N1279" s="17">
        <v>3.5920316519202897E-2</v>
      </c>
      <c r="O1279" s="17">
        <v>1.9500788759989701E-2</v>
      </c>
      <c r="P1279" s="17">
        <v>4.9720598643292903E-2</v>
      </c>
      <c r="Q1279" s="17">
        <v>2.8228294372261601E-2</v>
      </c>
      <c r="R1279" s="17"/>
      <c r="S1279" s="17">
        <v>1.6136786566984401E-2</v>
      </c>
      <c r="T1279" s="17">
        <v>6.0746334338164501E-3</v>
      </c>
      <c r="U1279" s="17">
        <v>9.5461110942790597E-2</v>
      </c>
      <c r="V1279" s="17">
        <v>5.2757986334817999E-2</v>
      </c>
      <c r="W1279" s="17">
        <v>3.9764987556795597E-2</v>
      </c>
      <c r="X1279" s="17">
        <v>0</v>
      </c>
      <c r="Y1279" s="17">
        <v>5.53394056242641E-2</v>
      </c>
      <c r="Z1279" s="17">
        <v>5.8853693195304903E-2</v>
      </c>
      <c r="AA1279" s="17">
        <v>3.3649877277774097E-2</v>
      </c>
      <c r="AB1279" s="17">
        <v>1.19698965488899E-2</v>
      </c>
      <c r="AC1279" s="17">
        <v>4.1081834179801803E-2</v>
      </c>
      <c r="AD1279" s="17">
        <v>0</v>
      </c>
      <c r="AE1279" s="17"/>
      <c r="AF1279" s="17">
        <v>4.3738710694201301E-2</v>
      </c>
      <c r="AG1279" s="17">
        <v>2.2502927160012901E-2</v>
      </c>
      <c r="AH1279" s="17">
        <v>4.1179167961568799E-2</v>
      </c>
      <c r="AI1279" s="17"/>
      <c r="AJ1279" s="17">
        <v>4.1324349472673098E-2</v>
      </c>
      <c r="AK1279" s="17">
        <v>1.46364734088589E-2</v>
      </c>
      <c r="AL1279" s="17">
        <v>3.8144343147204898E-2</v>
      </c>
      <c r="AM1279" s="17">
        <v>0.12864960942936399</v>
      </c>
      <c r="AN1279" s="17">
        <v>3.8259417394689001E-2</v>
      </c>
      <c r="AO1279" s="17"/>
      <c r="AP1279" s="17">
        <v>3.4823065073068801E-2</v>
      </c>
      <c r="AQ1279" s="17">
        <v>2.47751682197898E-3</v>
      </c>
      <c r="AR1279" s="17">
        <v>4.6169971451811197E-2</v>
      </c>
      <c r="AS1279" s="17"/>
      <c r="AT1279" s="17">
        <v>4.2745218924526297E-2</v>
      </c>
      <c r="AU1279" s="17">
        <v>4.0655781184954998E-2</v>
      </c>
      <c r="AV1279" s="17">
        <v>2.17089758669692E-2</v>
      </c>
      <c r="AW1279" s="17">
        <v>8.7107340739752698E-3</v>
      </c>
      <c r="AX1279" s="17">
        <v>0</v>
      </c>
      <c r="AY1279" s="17"/>
      <c r="AZ1279" s="17">
        <v>2.6534748172018001E-2</v>
      </c>
      <c r="BA1279" s="17">
        <v>4.9265083972600501E-2</v>
      </c>
      <c r="BB1279" s="17">
        <v>2.84651424930926E-2</v>
      </c>
      <c r="BC1279" s="17">
        <v>3.7348851525530399E-2</v>
      </c>
      <c r="BD1279" s="17">
        <v>2.5801170877258799E-2</v>
      </c>
      <c r="BE1279" s="17"/>
      <c r="BF1279" s="17">
        <v>3.6153797152430903E-2</v>
      </c>
      <c r="BG1279" s="17">
        <v>3.1568029362183198E-2</v>
      </c>
      <c r="BH1279" s="17">
        <v>3.8090424404693901E-2</v>
      </c>
      <c r="BI1279" s="17">
        <v>2.82414407097594E-2</v>
      </c>
      <c r="BJ1279" s="17"/>
      <c r="BK1279" s="17">
        <v>2.65597768975015E-2</v>
      </c>
      <c r="BL1279" s="17">
        <v>2.9068855199012499E-2</v>
      </c>
      <c r="BM1279" s="17">
        <v>3.7777078364775299E-2</v>
      </c>
      <c r="BN1279" s="17">
        <v>3.4455857723881003E-2</v>
      </c>
      <c r="BO1279" s="17">
        <v>0</v>
      </c>
      <c r="BP1279" s="17"/>
      <c r="BQ1279" s="17">
        <v>4.0654068844792203E-2</v>
      </c>
      <c r="BR1279" s="17">
        <v>2.10008030795702E-2</v>
      </c>
      <c r="BS1279" s="17"/>
      <c r="BT1279" s="17">
        <v>4.3100626678928201E-2</v>
      </c>
      <c r="BU1279" s="17">
        <v>2.7992231369772001E-2</v>
      </c>
      <c r="BV1279" s="17">
        <v>3.3545052231339502E-2</v>
      </c>
      <c r="BW1279" s="17">
        <v>1.7428853656447699E-2</v>
      </c>
      <c r="BX1279" s="17">
        <v>2.4125696109881401E-2</v>
      </c>
      <c r="BY1279" s="17">
        <v>0</v>
      </c>
    </row>
    <row r="1280" spans="2:77" x14ac:dyDescent="0.35">
      <c r="B1280" t="s">
        <v>98</v>
      </c>
      <c r="C1280" s="17">
        <v>3.7679771107831501E-2</v>
      </c>
      <c r="D1280" s="17">
        <v>3.5679251954597403E-2</v>
      </c>
      <c r="E1280" s="17">
        <v>4.0152437068299199E-2</v>
      </c>
      <c r="F1280" s="17"/>
      <c r="G1280" s="17">
        <v>3.5089347084534303E-2</v>
      </c>
      <c r="H1280" s="17">
        <v>3.6997903930383602E-2</v>
      </c>
      <c r="I1280" s="17">
        <v>3.4397742896858999E-2</v>
      </c>
      <c r="J1280" s="17">
        <v>3.2431135898117698E-2</v>
      </c>
      <c r="K1280" s="17">
        <v>3.3701496806275898E-2</v>
      </c>
      <c r="L1280" s="17">
        <v>4.8974304741021199E-2</v>
      </c>
      <c r="M1280" s="17"/>
      <c r="N1280" s="17">
        <v>2.7150113206201199E-2</v>
      </c>
      <c r="O1280" s="17">
        <v>2.2458699039356399E-2</v>
      </c>
      <c r="P1280" s="17">
        <v>4.4455715429545198E-2</v>
      </c>
      <c r="Q1280" s="17">
        <v>6.0653420388843297E-2</v>
      </c>
      <c r="R1280" s="17"/>
      <c r="S1280" s="17">
        <v>7.8731693599342692E-3</v>
      </c>
      <c r="T1280" s="17">
        <v>7.4659449407881606E-2</v>
      </c>
      <c r="U1280" s="17">
        <v>2.2397882667447501E-2</v>
      </c>
      <c r="V1280" s="17">
        <v>3.4522127123318001E-2</v>
      </c>
      <c r="W1280" s="17">
        <v>1.6663906977290501E-2</v>
      </c>
      <c r="X1280" s="17">
        <v>9.4312884734559899E-2</v>
      </c>
      <c r="Y1280" s="17">
        <v>6.0832050261737901E-2</v>
      </c>
      <c r="Z1280" s="17">
        <v>4.1144627984702697E-2</v>
      </c>
      <c r="AA1280" s="17">
        <v>1.7769813982176301E-2</v>
      </c>
      <c r="AB1280" s="17">
        <v>2.4296611899166001E-2</v>
      </c>
      <c r="AC1280" s="17">
        <v>2.5153171742269199E-2</v>
      </c>
      <c r="AD1280" s="17">
        <v>0</v>
      </c>
      <c r="AE1280" s="17"/>
      <c r="AF1280" s="17">
        <v>6.4146783356597695E-2</v>
      </c>
      <c r="AG1280" s="17">
        <v>1.8231005243299198E-2</v>
      </c>
      <c r="AH1280" s="17">
        <v>4.0677348018788598E-2</v>
      </c>
      <c r="AI1280" s="17"/>
      <c r="AJ1280" s="17">
        <v>6.8103697106061303E-2</v>
      </c>
      <c r="AK1280" s="17">
        <v>1.39872406462281E-2</v>
      </c>
      <c r="AL1280" s="17">
        <v>0</v>
      </c>
      <c r="AM1280" s="17">
        <v>0</v>
      </c>
      <c r="AN1280" s="17">
        <v>3.2695620840437999E-2</v>
      </c>
      <c r="AO1280" s="17"/>
      <c r="AP1280" s="17">
        <v>0.101559110480664</v>
      </c>
      <c r="AQ1280" s="17">
        <v>5.7057031710129403E-3</v>
      </c>
      <c r="AR1280" s="17">
        <v>1.51848567899249E-2</v>
      </c>
      <c r="AS1280" s="17"/>
      <c r="AT1280" s="17">
        <v>4.4417793651941498E-2</v>
      </c>
      <c r="AU1280" s="17">
        <v>4.3740455444592402E-2</v>
      </c>
      <c r="AV1280" s="17">
        <v>2.9002103654040001E-2</v>
      </c>
      <c r="AW1280" s="17">
        <v>2.3763035808984E-2</v>
      </c>
      <c r="AX1280" s="17">
        <v>0</v>
      </c>
      <c r="AY1280" s="17"/>
      <c r="AZ1280" s="17">
        <v>3.6400070715322599E-2</v>
      </c>
      <c r="BA1280" s="17">
        <v>3.01487502810068E-2</v>
      </c>
      <c r="BB1280" s="17">
        <v>0</v>
      </c>
      <c r="BC1280" s="17">
        <v>5.1286937118864499E-2</v>
      </c>
      <c r="BD1280" s="17">
        <v>4.0949597904040298E-2</v>
      </c>
      <c r="BE1280" s="17"/>
      <c r="BF1280" s="17">
        <v>4.9023667138685403E-2</v>
      </c>
      <c r="BG1280" s="17">
        <v>3.5059816171731803E-2</v>
      </c>
      <c r="BH1280" s="17">
        <v>3.1455023856809899E-2</v>
      </c>
      <c r="BI1280" s="17">
        <v>3.9352695265448101E-2</v>
      </c>
      <c r="BJ1280" s="17"/>
      <c r="BK1280" s="17">
        <v>0</v>
      </c>
      <c r="BL1280" s="17">
        <v>4.5268634362828401E-2</v>
      </c>
      <c r="BM1280" s="17">
        <v>3.7332020028156498E-2</v>
      </c>
      <c r="BN1280" s="17">
        <v>3.8143976323331497E-2</v>
      </c>
      <c r="BO1280" s="17">
        <v>4.07885152994256E-2</v>
      </c>
      <c r="BP1280" s="17"/>
      <c r="BQ1280" s="17">
        <v>4.037274264257E-2</v>
      </c>
      <c r="BR1280" s="17">
        <v>3.3918816512841801E-2</v>
      </c>
      <c r="BS1280" s="17"/>
      <c r="BT1280" s="17">
        <v>4.2499236045803301E-2</v>
      </c>
      <c r="BU1280" s="17">
        <v>3.6223346178254401E-2</v>
      </c>
      <c r="BV1280" s="17">
        <v>0</v>
      </c>
      <c r="BW1280" s="17">
        <v>7.4447289856347298E-2</v>
      </c>
      <c r="BX1280" s="17">
        <v>1.8908120740422099E-2</v>
      </c>
      <c r="BY1280" s="17">
        <v>7.9449535962147794E-2</v>
      </c>
    </row>
    <row r="1281" spans="2:77" x14ac:dyDescent="0.35">
      <c r="B1281" t="s">
        <v>99</v>
      </c>
      <c r="C1281" s="17">
        <v>5.5549249876563601E-2</v>
      </c>
      <c r="D1281" s="17">
        <v>6.2952156737721601E-2</v>
      </c>
      <c r="E1281" s="17">
        <v>4.8865052921867498E-2</v>
      </c>
      <c r="F1281" s="17"/>
      <c r="G1281" s="17">
        <v>6.4006261429404604E-2</v>
      </c>
      <c r="H1281" s="17">
        <v>5.2460350377533702E-2</v>
      </c>
      <c r="I1281" s="17">
        <v>7.0928546516265206E-2</v>
      </c>
      <c r="J1281" s="17">
        <v>3.6023698424570601E-2</v>
      </c>
      <c r="K1281" s="17">
        <v>6.3561769378483596E-2</v>
      </c>
      <c r="L1281" s="17">
        <v>5.18310872638377E-2</v>
      </c>
      <c r="M1281" s="17"/>
      <c r="N1281" s="17">
        <v>5.3683097150230702E-2</v>
      </c>
      <c r="O1281" s="17">
        <v>5.7230357801821001E-2</v>
      </c>
      <c r="P1281" s="17">
        <v>5.1316814267475697E-2</v>
      </c>
      <c r="Q1281" s="17">
        <v>5.9623869139067302E-2</v>
      </c>
      <c r="R1281" s="17"/>
      <c r="S1281" s="17">
        <v>5.6957503172989699E-2</v>
      </c>
      <c r="T1281" s="17">
        <v>6.4040822111446696E-2</v>
      </c>
      <c r="U1281" s="17">
        <v>4.0959952825197599E-2</v>
      </c>
      <c r="V1281" s="17">
        <v>5.5427519883356202E-2</v>
      </c>
      <c r="W1281" s="17">
        <v>4.4566828721453802E-2</v>
      </c>
      <c r="X1281" s="17">
        <v>2.16453215292194E-2</v>
      </c>
      <c r="Y1281" s="17">
        <v>8.0840419370688393E-2</v>
      </c>
      <c r="Z1281" s="17">
        <v>1.7883647061156801E-2</v>
      </c>
      <c r="AA1281" s="17">
        <v>4.7568327512097303E-2</v>
      </c>
      <c r="AB1281" s="17">
        <v>6.24789525405475E-2</v>
      </c>
      <c r="AC1281" s="17">
        <v>0.13663473035096199</v>
      </c>
      <c r="AD1281" s="17">
        <v>3.2133926808866002E-2</v>
      </c>
      <c r="AE1281" s="17"/>
      <c r="AF1281" s="17">
        <v>6.5206437915945006E-2</v>
      </c>
      <c r="AG1281" s="17">
        <v>4.98309908890847E-2</v>
      </c>
      <c r="AH1281" s="17">
        <v>6.1715813017941101E-2</v>
      </c>
      <c r="AI1281" s="17"/>
      <c r="AJ1281" s="17">
        <v>6.9721534811495095E-2</v>
      </c>
      <c r="AK1281" s="17">
        <v>1.8556797602810302E-2</v>
      </c>
      <c r="AL1281" s="17">
        <v>1.6056748476726699E-2</v>
      </c>
      <c r="AM1281" s="17">
        <v>0.21611348059108401</v>
      </c>
      <c r="AN1281" s="17">
        <v>7.2228406532254902E-2</v>
      </c>
      <c r="AO1281" s="17"/>
      <c r="AP1281" s="17">
        <v>6.7672107816153002E-2</v>
      </c>
      <c r="AQ1281" s="17">
        <v>1.7300516681273699E-2</v>
      </c>
      <c r="AR1281" s="17">
        <v>5.8561777557857297E-2</v>
      </c>
      <c r="AS1281" s="17"/>
      <c r="AT1281" s="17">
        <v>4.9643877795326898E-2</v>
      </c>
      <c r="AU1281" s="17">
        <v>4.8228185648688901E-2</v>
      </c>
      <c r="AV1281" s="17">
        <v>6.6420532834893395E-2</v>
      </c>
      <c r="AW1281" s="17">
        <v>7.7938154588247099E-2</v>
      </c>
      <c r="AX1281" s="17">
        <v>0</v>
      </c>
      <c r="AY1281" s="17"/>
      <c r="AZ1281" s="17">
        <v>5.2617614231951701E-2</v>
      </c>
      <c r="BA1281" s="17">
        <v>3.8548398072253902E-2</v>
      </c>
      <c r="BB1281" s="17">
        <v>0.12542811197807199</v>
      </c>
      <c r="BC1281" s="17">
        <v>6.3443572991857197E-2</v>
      </c>
      <c r="BD1281" s="17">
        <v>5.1711470197896597E-2</v>
      </c>
      <c r="BE1281" s="17"/>
      <c r="BF1281" s="17">
        <v>6.6349972962618395E-2</v>
      </c>
      <c r="BG1281" s="17">
        <v>4.7354932870785599E-2</v>
      </c>
      <c r="BH1281" s="17">
        <v>8.1498066222846902E-2</v>
      </c>
      <c r="BI1281" s="17">
        <v>3.4261421953945999E-2</v>
      </c>
      <c r="BJ1281" s="17"/>
      <c r="BK1281" s="17">
        <v>0</v>
      </c>
      <c r="BL1281" s="17">
        <v>5.1091173050001E-2</v>
      </c>
      <c r="BM1281" s="17">
        <v>6.03967988439622E-2</v>
      </c>
      <c r="BN1281" s="17">
        <v>5.1277138654163501E-2</v>
      </c>
      <c r="BO1281" s="17">
        <v>9.0892988685745302E-2</v>
      </c>
      <c r="BP1281" s="17"/>
      <c r="BQ1281" s="17">
        <v>4.4696221588857499E-2</v>
      </c>
      <c r="BR1281" s="17">
        <v>7.0706389891475194E-2</v>
      </c>
      <c r="BS1281" s="17"/>
      <c r="BT1281" s="17">
        <v>5.0589618836753197E-2</v>
      </c>
      <c r="BU1281" s="17">
        <v>4.6139088914007198E-2</v>
      </c>
      <c r="BV1281" s="17">
        <v>8.8772841652778406E-2</v>
      </c>
      <c r="BW1281" s="17">
        <v>8.0790034391106505E-2</v>
      </c>
      <c r="BX1281" s="17">
        <v>6.3662736626639294E-2</v>
      </c>
      <c r="BY1281" s="17">
        <v>0</v>
      </c>
    </row>
    <row r="1282" spans="2:77" x14ac:dyDescent="0.35">
      <c r="B1282" t="s">
        <v>341</v>
      </c>
      <c r="C1282" s="17">
        <v>7.6876223439616198E-2</v>
      </c>
      <c r="D1282" s="17">
        <v>6.8204092547083803E-2</v>
      </c>
      <c r="E1282" s="17">
        <v>8.6501609083742506E-2</v>
      </c>
      <c r="F1282" s="17"/>
      <c r="G1282" s="17">
        <v>3.5934348388296303E-2</v>
      </c>
      <c r="H1282" s="17">
        <v>8.9748976833958702E-2</v>
      </c>
      <c r="I1282" s="17">
        <v>6.86650341039831E-2</v>
      </c>
      <c r="J1282" s="17">
        <v>8.5165673718713905E-2</v>
      </c>
      <c r="K1282" s="17">
        <v>6.6651107839708304E-2</v>
      </c>
      <c r="L1282" s="17">
        <v>9.8434317654902806E-2</v>
      </c>
      <c r="M1282" s="17"/>
      <c r="N1282" s="17">
        <v>5.3382135995290701E-2</v>
      </c>
      <c r="O1282" s="17">
        <v>7.7439964764164398E-2</v>
      </c>
      <c r="P1282" s="17">
        <v>8.6843253428681599E-2</v>
      </c>
      <c r="Q1282" s="17">
        <v>9.5097050419204396E-2</v>
      </c>
      <c r="R1282" s="17"/>
      <c r="S1282" s="17">
        <v>6.4394329248038701E-2</v>
      </c>
      <c r="T1282" s="17">
        <v>7.5602851774444299E-2</v>
      </c>
      <c r="U1282" s="17">
        <v>9.03776816312266E-2</v>
      </c>
      <c r="V1282" s="17">
        <v>8.7408518856170098E-2</v>
      </c>
      <c r="W1282" s="17">
        <v>6.3748396844067107E-2</v>
      </c>
      <c r="X1282" s="17">
        <v>7.5680370484144305E-2</v>
      </c>
      <c r="Y1282" s="17">
        <v>0.10942639603626</v>
      </c>
      <c r="Z1282" s="17">
        <v>5.9262507856141601E-2</v>
      </c>
      <c r="AA1282" s="17">
        <v>4.8072061913982E-2</v>
      </c>
      <c r="AB1282" s="17">
        <v>6.37095539369677E-2</v>
      </c>
      <c r="AC1282" s="17">
        <v>5.1109857852668701E-2</v>
      </c>
      <c r="AD1282" s="17">
        <v>0.243747195602977</v>
      </c>
      <c r="AE1282" s="17"/>
      <c r="AF1282" s="17">
        <v>9.5500896026279605E-2</v>
      </c>
      <c r="AG1282" s="17">
        <v>6.24895697649787E-2</v>
      </c>
      <c r="AH1282" s="17">
        <v>0.11210123162044699</v>
      </c>
      <c r="AI1282" s="17"/>
      <c r="AJ1282" s="17">
        <v>8.9105934615990895E-2</v>
      </c>
      <c r="AK1282" s="17">
        <v>5.6528731572541201E-2</v>
      </c>
      <c r="AL1282" s="17">
        <v>6.1877233383072799E-2</v>
      </c>
      <c r="AM1282" s="17">
        <v>7.9973379187782495E-2</v>
      </c>
      <c r="AN1282" s="17">
        <v>9.0458590377149803E-2</v>
      </c>
      <c r="AO1282" s="17"/>
      <c r="AP1282" s="17">
        <v>0.110375950749887</v>
      </c>
      <c r="AQ1282" s="17">
        <v>4.34215403830671E-2</v>
      </c>
      <c r="AR1282" s="17">
        <v>6.4447008488399807E-2</v>
      </c>
      <c r="AS1282" s="17"/>
      <c r="AT1282" s="17">
        <v>9.7543526689817694E-2</v>
      </c>
      <c r="AU1282" s="17">
        <v>6.9793076672986107E-2</v>
      </c>
      <c r="AV1282" s="17">
        <v>6.3400976409864307E-2</v>
      </c>
      <c r="AW1282" s="17">
        <v>4.8012150267072999E-2</v>
      </c>
      <c r="AX1282" s="17">
        <v>0</v>
      </c>
      <c r="AY1282" s="17"/>
      <c r="AZ1282" s="17">
        <v>6.7564978297643394E-2</v>
      </c>
      <c r="BA1282" s="17">
        <v>8.9884511035545706E-2</v>
      </c>
      <c r="BB1282" s="17">
        <v>5.2776142913508101E-2</v>
      </c>
      <c r="BC1282" s="17">
        <v>8.6368125257634806E-2</v>
      </c>
      <c r="BD1282" s="17">
        <v>8.6099774107458504E-2</v>
      </c>
      <c r="BE1282" s="17"/>
      <c r="BF1282" s="17">
        <v>8.52582121082779E-2</v>
      </c>
      <c r="BG1282" s="17">
        <v>8.5790456883968594E-2</v>
      </c>
      <c r="BH1282" s="17">
        <v>8.3815807751055502E-2</v>
      </c>
      <c r="BI1282" s="17">
        <v>3.6971812651245002E-2</v>
      </c>
      <c r="BJ1282" s="17"/>
      <c r="BK1282" s="17">
        <v>0.16315167508289499</v>
      </c>
      <c r="BL1282" s="17">
        <v>9.1778240998122207E-2</v>
      </c>
      <c r="BM1282" s="17">
        <v>9.0934058477929694E-2</v>
      </c>
      <c r="BN1282" s="17">
        <v>4.7381714358872402E-2</v>
      </c>
      <c r="BO1282" s="17">
        <v>6.9080949285467902E-2</v>
      </c>
      <c r="BP1282" s="17"/>
      <c r="BQ1282" s="17">
        <v>8.6417239198492493E-2</v>
      </c>
      <c r="BR1282" s="17">
        <v>6.3551416030279806E-2</v>
      </c>
      <c r="BS1282" s="17"/>
      <c r="BT1282" s="17">
        <v>7.9093322448016007E-2</v>
      </c>
      <c r="BU1282" s="17">
        <v>6.7010784719594402E-2</v>
      </c>
      <c r="BV1282" s="17">
        <v>0.13345630258569499</v>
      </c>
      <c r="BW1282" s="17">
        <v>5.13870253894506E-2</v>
      </c>
      <c r="BX1282" s="17">
        <v>7.6429521852441396E-2</v>
      </c>
      <c r="BY1282" s="17">
        <v>0.118700822252224</v>
      </c>
    </row>
    <row r="1283" spans="2:77" x14ac:dyDescent="0.35">
      <c r="B1283" t="s">
        <v>101</v>
      </c>
      <c r="C1283" s="17">
        <v>0.15884629617875901</v>
      </c>
      <c r="D1283" s="17">
        <v>0.126606658273822</v>
      </c>
      <c r="E1283" s="17">
        <v>0.19302427439632799</v>
      </c>
      <c r="F1283" s="17"/>
      <c r="G1283" s="17">
        <v>0.18965235421677401</v>
      </c>
      <c r="H1283" s="17">
        <v>0.18880412947053599</v>
      </c>
      <c r="I1283" s="17">
        <v>0.151968613971357</v>
      </c>
      <c r="J1283" s="17">
        <v>9.7019841072288907E-2</v>
      </c>
      <c r="K1283" s="17">
        <v>0.13350463773491</v>
      </c>
      <c r="L1283" s="17">
        <v>0.18198053922073501</v>
      </c>
      <c r="M1283" s="17"/>
      <c r="N1283" s="17">
        <v>0.16204366056871999</v>
      </c>
      <c r="O1283" s="17">
        <v>0.17600329255725</v>
      </c>
      <c r="P1283" s="17">
        <v>0.12744700907016299</v>
      </c>
      <c r="Q1283" s="17">
        <v>0.16350232936664599</v>
      </c>
      <c r="R1283" s="17"/>
      <c r="S1283" s="17">
        <v>0.120556871370282</v>
      </c>
      <c r="T1283" s="17">
        <v>0.21492772417189401</v>
      </c>
      <c r="U1283" s="17">
        <v>0.124390628204103</v>
      </c>
      <c r="V1283" s="17">
        <v>0.14993880042559299</v>
      </c>
      <c r="W1283" s="17">
        <v>0.19083845152557699</v>
      </c>
      <c r="X1283" s="17">
        <v>0.22479926956818</v>
      </c>
      <c r="Y1283" s="17">
        <v>0.13966308575862499</v>
      </c>
      <c r="Z1283" s="17">
        <v>7.8112029404352495E-2</v>
      </c>
      <c r="AA1283" s="17">
        <v>0.14253287093194</v>
      </c>
      <c r="AB1283" s="17">
        <v>0.13455067219539299</v>
      </c>
      <c r="AC1283" s="17">
        <v>0.21876452201938901</v>
      </c>
      <c r="AD1283" s="17">
        <v>0.10059895568314001</v>
      </c>
      <c r="AE1283" s="17"/>
      <c r="AF1283" s="17">
        <v>0.157775290102565</v>
      </c>
      <c r="AG1283" s="17">
        <v>0.14366128425993199</v>
      </c>
      <c r="AH1283" s="17">
        <v>0.18985490943795899</v>
      </c>
      <c r="AI1283" s="17"/>
      <c r="AJ1283" s="17">
        <v>0.18695683892197501</v>
      </c>
      <c r="AK1283" s="17">
        <v>0.10645408321912</v>
      </c>
      <c r="AL1283" s="17">
        <v>0.15264233697926299</v>
      </c>
      <c r="AM1283" s="17">
        <v>6.3514971074832602E-2</v>
      </c>
      <c r="AN1283" s="17">
        <v>0.22086537657139099</v>
      </c>
      <c r="AO1283" s="17"/>
      <c r="AP1283" s="17">
        <v>0.210865361775914</v>
      </c>
      <c r="AQ1283" s="17">
        <v>9.7136336104507406E-2</v>
      </c>
      <c r="AR1283" s="17">
        <v>0.140643726179768</v>
      </c>
      <c r="AS1283" s="17"/>
      <c r="AT1283" s="17">
        <v>0.139750088240291</v>
      </c>
      <c r="AU1283" s="17">
        <v>0.15646537239068301</v>
      </c>
      <c r="AV1283" s="17">
        <v>0.18854617655648001</v>
      </c>
      <c r="AW1283" s="17">
        <v>0.133112560267719</v>
      </c>
      <c r="AX1283" s="17">
        <v>0.19641391077647899</v>
      </c>
      <c r="AY1283" s="17"/>
      <c r="AZ1283" s="17">
        <v>0.137833179743684</v>
      </c>
      <c r="BA1283" s="17">
        <v>0.222626861240557</v>
      </c>
      <c r="BB1283" s="17">
        <v>0.21059049810130301</v>
      </c>
      <c r="BC1283" s="17">
        <v>0.165874446546903</v>
      </c>
      <c r="BD1283" s="17">
        <v>0.12969909127617599</v>
      </c>
      <c r="BE1283" s="17"/>
      <c r="BF1283" s="17">
        <v>0.143541656477601</v>
      </c>
      <c r="BG1283" s="17">
        <v>0.18504239795903299</v>
      </c>
      <c r="BH1283" s="17">
        <v>0.144821201275635</v>
      </c>
      <c r="BI1283" s="17">
        <v>0.143191230659024</v>
      </c>
      <c r="BJ1283" s="17"/>
      <c r="BK1283" s="17">
        <v>0.11344447552650599</v>
      </c>
      <c r="BL1283" s="17">
        <v>0.18253206082627399</v>
      </c>
      <c r="BM1283" s="17">
        <v>0.15930448922101201</v>
      </c>
      <c r="BN1283" s="17">
        <v>0.14111997380317901</v>
      </c>
      <c r="BO1283" s="17">
        <v>0.22362057320846199</v>
      </c>
      <c r="BP1283" s="17"/>
      <c r="BQ1283" s="17">
        <v>0.16241981769781799</v>
      </c>
      <c r="BR1283" s="17">
        <v>0.15385558164500601</v>
      </c>
      <c r="BS1283" s="17"/>
      <c r="BT1283" s="17">
        <v>0.17342759491875001</v>
      </c>
      <c r="BU1283" s="17">
        <v>0.159599779555823</v>
      </c>
      <c r="BV1283" s="17">
        <v>0.17445045545795601</v>
      </c>
      <c r="BW1283" s="17">
        <v>0.11074861095373401</v>
      </c>
      <c r="BX1283" s="17">
        <v>0.17168097206237601</v>
      </c>
      <c r="BY1283" s="17">
        <v>4.4156535978235503E-2</v>
      </c>
    </row>
    <row r="1284" spans="2:77" x14ac:dyDescent="0.35">
      <c r="B1284" t="s">
        <v>102</v>
      </c>
      <c r="C1284" s="17">
        <v>0.11345416730996601</v>
      </c>
      <c r="D1284" s="17">
        <v>0.10951782302629</v>
      </c>
      <c r="E1284" s="17">
        <v>0.116535867446493</v>
      </c>
      <c r="F1284" s="17"/>
      <c r="G1284" s="17">
        <v>0.16410862773128601</v>
      </c>
      <c r="H1284" s="17">
        <v>9.6767755600839001E-2</v>
      </c>
      <c r="I1284" s="17">
        <v>0.12926412524425199</v>
      </c>
      <c r="J1284" s="17">
        <v>0.106482616426493</v>
      </c>
      <c r="K1284" s="17">
        <v>8.8008702593941099E-2</v>
      </c>
      <c r="L1284" s="17">
        <v>0.106409674481195</v>
      </c>
      <c r="M1284" s="17"/>
      <c r="N1284" s="17">
        <v>0.132855596749579</v>
      </c>
      <c r="O1284" s="17">
        <v>0.1488389328784</v>
      </c>
      <c r="P1284" s="17">
        <v>7.5798324520025606E-2</v>
      </c>
      <c r="Q1284" s="17">
        <v>8.0778159494625107E-2</v>
      </c>
      <c r="R1284" s="17"/>
      <c r="S1284" s="17">
        <v>0.12771035364724301</v>
      </c>
      <c r="T1284" s="17">
        <v>0.106785050222369</v>
      </c>
      <c r="U1284" s="17">
        <v>6.7215048093142493E-2</v>
      </c>
      <c r="V1284" s="17">
        <v>7.2690913456064293E-2</v>
      </c>
      <c r="W1284" s="17">
        <v>0.12380589614181201</v>
      </c>
      <c r="X1284" s="17">
        <v>6.7231582979679003E-2</v>
      </c>
      <c r="Y1284" s="17">
        <v>0.109922439825359</v>
      </c>
      <c r="Z1284" s="17">
        <v>9.2781028122740597E-2</v>
      </c>
      <c r="AA1284" s="17">
        <v>0.14595251796629999</v>
      </c>
      <c r="AB1284" s="17">
        <v>0.158533688106233</v>
      </c>
      <c r="AC1284" s="17">
        <v>7.5924868324418499E-2</v>
      </c>
      <c r="AD1284" s="17">
        <v>0.31825905004141902</v>
      </c>
      <c r="AE1284" s="17"/>
      <c r="AF1284" s="17">
        <v>7.3986792358236603E-2</v>
      </c>
      <c r="AG1284" s="17">
        <v>0.123849674950474</v>
      </c>
      <c r="AH1284" s="17">
        <v>0.12505056392501601</v>
      </c>
      <c r="AI1284" s="17"/>
      <c r="AJ1284" s="17">
        <v>9.8651732134562395E-2</v>
      </c>
      <c r="AK1284" s="17">
        <v>8.8406123756212901E-2</v>
      </c>
      <c r="AL1284" s="17">
        <v>0.19573536827584001</v>
      </c>
      <c r="AM1284" s="17">
        <v>7.8418744531506601E-2</v>
      </c>
      <c r="AN1284" s="17">
        <v>0.12213917115855499</v>
      </c>
      <c r="AO1284" s="17"/>
      <c r="AP1284" s="17">
        <v>0.109990478939162</v>
      </c>
      <c r="AQ1284" s="17">
        <v>8.9270191752759506E-2</v>
      </c>
      <c r="AR1284" s="17">
        <v>0.17973958067672699</v>
      </c>
      <c r="AS1284" s="17"/>
      <c r="AT1284" s="17">
        <v>0.12029092051528099</v>
      </c>
      <c r="AU1284" s="17">
        <v>8.8519779333751797E-2</v>
      </c>
      <c r="AV1284" s="17">
        <v>0.111778361109551</v>
      </c>
      <c r="AW1284" s="17">
        <v>0.16965309108978699</v>
      </c>
      <c r="AX1284" s="17">
        <v>0.17979208822072301</v>
      </c>
      <c r="AY1284" s="17"/>
      <c r="AZ1284" s="17">
        <v>0.113179107968161</v>
      </c>
      <c r="BA1284" s="17">
        <v>0.10616624716693</v>
      </c>
      <c r="BB1284" s="17">
        <v>0.169054914711429</v>
      </c>
      <c r="BC1284" s="17">
        <v>0.114433358664141</v>
      </c>
      <c r="BD1284" s="17">
        <v>0.102325827198118</v>
      </c>
      <c r="BE1284" s="17"/>
      <c r="BF1284" s="17">
        <v>8.3257636644326505E-2</v>
      </c>
      <c r="BG1284" s="17">
        <v>0.121478330066495</v>
      </c>
      <c r="BH1284" s="17">
        <v>9.4942627324335893E-2</v>
      </c>
      <c r="BI1284" s="17">
        <v>0.15525815909021601</v>
      </c>
      <c r="BJ1284" s="17"/>
      <c r="BK1284" s="17">
        <v>2.6204782537786301E-2</v>
      </c>
      <c r="BL1284" s="17">
        <v>0.105773046498015</v>
      </c>
      <c r="BM1284" s="17">
        <v>0.128626119315187</v>
      </c>
      <c r="BN1284" s="17">
        <v>0.10812849421884201</v>
      </c>
      <c r="BO1284" s="17">
        <v>0.116562678950176</v>
      </c>
      <c r="BP1284" s="17"/>
      <c r="BQ1284" s="17">
        <v>0.103487928002106</v>
      </c>
      <c r="BR1284" s="17">
        <v>0.12737283411952999</v>
      </c>
      <c r="BS1284" s="17"/>
      <c r="BT1284" s="17">
        <v>0.12538697253218301</v>
      </c>
      <c r="BU1284" s="17">
        <v>0.110528548334957</v>
      </c>
      <c r="BV1284" s="17">
        <v>9.8536841004519607E-2</v>
      </c>
      <c r="BW1284" s="17">
        <v>6.4311987340764501E-2</v>
      </c>
      <c r="BX1284" s="17">
        <v>9.5517227248050104E-2</v>
      </c>
      <c r="BY1284" s="17">
        <v>0.25614059773679398</v>
      </c>
    </row>
    <row r="1285" spans="2:77" x14ac:dyDescent="0.35">
      <c r="B1285" t="s">
        <v>467</v>
      </c>
      <c r="C1285" s="17">
        <v>0.14982577450589599</v>
      </c>
      <c r="D1285" s="17">
        <v>0.15769489567887501</v>
      </c>
      <c r="E1285" s="17">
        <v>0.141511073294766</v>
      </c>
      <c r="F1285" s="17"/>
      <c r="G1285" s="17">
        <v>0.195477112067626</v>
      </c>
      <c r="H1285" s="17">
        <v>0.15710469140925101</v>
      </c>
      <c r="I1285" s="17">
        <v>0.211784146725359</v>
      </c>
      <c r="J1285" s="17">
        <v>0.16659859753456699</v>
      </c>
      <c r="K1285" s="17">
        <v>0.12154426111080301</v>
      </c>
      <c r="L1285" s="17">
        <v>7.6430983352259105E-2</v>
      </c>
      <c r="M1285" s="17"/>
      <c r="N1285" s="17">
        <v>0.19566034361378801</v>
      </c>
      <c r="O1285" s="17">
        <v>0.13641248938718301</v>
      </c>
      <c r="P1285" s="17">
        <v>0.15684304232618199</v>
      </c>
      <c r="Q1285" s="17">
        <v>0.106767345453135</v>
      </c>
      <c r="R1285" s="17"/>
      <c r="S1285" s="17">
        <v>0.211739734816209</v>
      </c>
      <c r="T1285" s="17">
        <v>0.103808423720762</v>
      </c>
      <c r="U1285" s="17">
        <v>0.15639071901014501</v>
      </c>
      <c r="V1285" s="17">
        <v>0.13638651867964099</v>
      </c>
      <c r="W1285" s="17">
        <v>0.14474412411690299</v>
      </c>
      <c r="X1285" s="17">
        <v>0.18654579133848301</v>
      </c>
      <c r="Y1285" s="17">
        <v>0.113024788033367</v>
      </c>
      <c r="Z1285" s="17">
        <v>0.18253709590908801</v>
      </c>
      <c r="AA1285" s="17">
        <v>0.20000579915070499</v>
      </c>
      <c r="AB1285" s="17">
        <v>0.16865501278519701</v>
      </c>
      <c r="AC1285" s="17">
        <v>3.9867536242431403E-2</v>
      </c>
      <c r="AD1285" s="17">
        <v>3.6281280118141301E-2</v>
      </c>
      <c r="AE1285" s="17"/>
      <c r="AF1285" s="17">
        <v>0.11671260841265001</v>
      </c>
      <c r="AG1285" s="17">
        <v>0.15423895442888799</v>
      </c>
      <c r="AH1285" s="17">
        <v>0.150400310710124</v>
      </c>
      <c r="AI1285" s="17"/>
      <c r="AJ1285" s="17">
        <v>0.13590572864780401</v>
      </c>
      <c r="AK1285" s="17">
        <v>0.16326586845549501</v>
      </c>
      <c r="AL1285" s="17">
        <v>0.152618146226183</v>
      </c>
      <c r="AM1285" s="17">
        <v>7.7194963562771196E-2</v>
      </c>
      <c r="AN1285" s="17">
        <v>0.144322406186216</v>
      </c>
      <c r="AO1285" s="17"/>
      <c r="AP1285" s="17">
        <v>0.1331827920277</v>
      </c>
      <c r="AQ1285" s="17">
        <v>0.17842063419586901</v>
      </c>
      <c r="AR1285" s="17">
        <v>0.138260760095756</v>
      </c>
      <c r="AS1285" s="17"/>
      <c r="AT1285" s="17">
        <v>0.111118815895641</v>
      </c>
      <c r="AU1285" s="17">
        <v>0.17717188967431199</v>
      </c>
      <c r="AV1285" s="17">
        <v>0.17681026603512601</v>
      </c>
      <c r="AW1285" s="17">
        <v>0.18956226289175701</v>
      </c>
      <c r="AX1285" s="17">
        <v>0</v>
      </c>
      <c r="AY1285" s="17"/>
      <c r="AZ1285" s="17">
        <v>0.18102545609884299</v>
      </c>
      <c r="BA1285" s="17">
        <v>0.106063579446619</v>
      </c>
      <c r="BB1285" s="17">
        <v>0.117029625927894</v>
      </c>
      <c r="BC1285" s="17">
        <v>8.2847051155426302E-2</v>
      </c>
      <c r="BD1285" s="17">
        <v>0.21445926488688599</v>
      </c>
      <c r="BE1285" s="17"/>
      <c r="BF1285" s="17">
        <v>0.106840037465719</v>
      </c>
      <c r="BG1285" s="17">
        <v>0.14421684132080301</v>
      </c>
      <c r="BH1285" s="17">
        <v>0.17467138929881601</v>
      </c>
      <c r="BI1285" s="17">
        <v>0.174717413236331</v>
      </c>
      <c r="BJ1285" s="17"/>
      <c r="BK1285" s="17">
        <v>0.17922704229179301</v>
      </c>
      <c r="BL1285" s="17">
        <v>0.148788433309191</v>
      </c>
      <c r="BM1285" s="17">
        <v>0.135579787788491</v>
      </c>
      <c r="BN1285" s="17">
        <v>0.175612678383504</v>
      </c>
      <c r="BO1285" s="17">
        <v>8.1676059685643995E-2</v>
      </c>
      <c r="BP1285" s="17"/>
      <c r="BQ1285" s="17">
        <v>0.14374559796935099</v>
      </c>
      <c r="BR1285" s="17">
        <v>0.15831723740793299</v>
      </c>
      <c r="BS1285" s="17"/>
      <c r="BT1285" s="17">
        <v>0.11475350619578201</v>
      </c>
      <c r="BU1285" s="17">
        <v>0.188346129587915</v>
      </c>
      <c r="BV1285" s="17">
        <v>7.69018881223969E-2</v>
      </c>
      <c r="BW1285" s="17">
        <v>9.4037632999274104E-2</v>
      </c>
      <c r="BX1285" s="17">
        <v>0.18979816062150301</v>
      </c>
      <c r="BY1285" s="17">
        <v>0.34032664542601399</v>
      </c>
    </row>
    <row r="1286" spans="2:77" x14ac:dyDescent="0.35">
      <c r="B1286" t="s">
        <v>468</v>
      </c>
      <c r="C1286" s="17">
        <v>0.14277064516556301</v>
      </c>
      <c r="D1286" s="17">
        <v>0.169176629649291</v>
      </c>
      <c r="E1286" s="17">
        <v>0.11402312102502001</v>
      </c>
      <c r="F1286" s="17"/>
      <c r="G1286" s="17">
        <v>0.135282636308762</v>
      </c>
      <c r="H1286" s="17">
        <v>0.11923398626043</v>
      </c>
      <c r="I1286" s="17">
        <v>0.1585723299441</v>
      </c>
      <c r="J1286" s="17">
        <v>0.15559687158657801</v>
      </c>
      <c r="K1286" s="17">
        <v>0.13830933264088099</v>
      </c>
      <c r="L1286" s="17">
        <v>0.150410879909326</v>
      </c>
      <c r="M1286" s="17"/>
      <c r="N1286" s="17">
        <v>0.13180943699939901</v>
      </c>
      <c r="O1286" s="17">
        <v>0.15236765420967999</v>
      </c>
      <c r="P1286" s="17">
        <v>0.16065640227571301</v>
      </c>
      <c r="Q1286" s="17">
        <v>0.130595264032172</v>
      </c>
      <c r="R1286" s="17"/>
      <c r="S1286" s="17">
        <v>0.13562474349141199</v>
      </c>
      <c r="T1286" s="17">
        <v>0.13759783237684101</v>
      </c>
      <c r="U1286" s="17">
        <v>0.10185722374806599</v>
      </c>
      <c r="V1286" s="17">
        <v>0.23633997064934101</v>
      </c>
      <c r="W1286" s="17">
        <v>0.16237799551746701</v>
      </c>
      <c r="X1286" s="17">
        <v>0.14149189217681801</v>
      </c>
      <c r="Y1286" s="17">
        <v>0.16093902510163</v>
      </c>
      <c r="Z1286" s="17">
        <v>0.14337051888320401</v>
      </c>
      <c r="AA1286" s="17">
        <v>0.115335082123193</v>
      </c>
      <c r="AB1286" s="17">
        <v>0.15191281927095901</v>
      </c>
      <c r="AC1286" s="17">
        <v>0.111054945991245</v>
      </c>
      <c r="AD1286" s="17">
        <v>7.9066030985100205E-2</v>
      </c>
      <c r="AE1286" s="17"/>
      <c r="AF1286" s="17">
        <v>0.13666101249375201</v>
      </c>
      <c r="AG1286" s="17">
        <v>0.16778372238561801</v>
      </c>
      <c r="AH1286" s="17">
        <v>0.10854318670535</v>
      </c>
      <c r="AI1286" s="17"/>
      <c r="AJ1286" s="17">
        <v>0.118430827746121</v>
      </c>
      <c r="AK1286" s="17">
        <v>0.20450036034355601</v>
      </c>
      <c r="AL1286" s="17">
        <v>0.198820467509529</v>
      </c>
      <c r="AM1286" s="17">
        <v>6.2923549481884805E-2</v>
      </c>
      <c r="AN1286" s="17">
        <v>0.104346179080074</v>
      </c>
      <c r="AO1286" s="17"/>
      <c r="AP1286" s="17">
        <v>7.0310272315600594E-2</v>
      </c>
      <c r="AQ1286" s="17">
        <v>0.23741961601335501</v>
      </c>
      <c r="AR1286" s="17">
        <v>0.181969259370211</v>
      </c>
      <c r="AS1286" s="17"/>
      <c r="AT1286" s="17">
        <v>0.13591947031771101</v>
      </c>
      <c r="AU1286" s="17">
        <v>0.17804913568778699</v>
      </c>
      <c r="AV1286" s="17">
        <v>0.112968601887073</v>
      </c>
      <c r="AW1286" s="17">
        <v>0.14386151831327301</v>
      </c>
      <c r="AX1286" s="17">
        <v>0.104769389158006</v>
      </c>
      <c r="AY1286" s="17"/>
      <c r="AZ1286" s="17">
        <v>0.14624919159011401</v>
      </c>
      <c r="BA1286" s="17">
        <v>0.152833342895806</v>
      </c>
      <c r="BB1286" s="17">
        <v>7.4498969438498694E-2</v>
      </c>
      <c r="BC1286" s="17">
        <v>0.164428021194538</v>
      </c>
      <c r="BD1286" s="17">
        <v>0.10397117935844</v>
      </c>
      <c r="BE1286" s="17"/>
      <c r="BF1286" s="17">
        <v>0.12657614915983101</v>
      </c>
      <c r="BG1286" s="17">
        <v>0.14887272772445101</v>
      </c>
      <c r="BH1286" s="17">
        <v>0.113835024825368</v>
      </c>
      <c r="BI1286" s="17">
        <v>0.16664124333004199</v>
      </c>
      <c r="BJ1286" s="17"/>
      <c r="BK1286" s="17">
        <v>0.14846302766453301</v>
      </c>
      <c r="BL1286" s="17">
        <v>8.7929459265182197E-2</v>
      </c>
      <c r="BM1286" s="17">
        <v>0.125381594094438</v>
      </c>
      <c r="BN1286" s="17">
        <v>0.18319559464203</v>
      </c>
      <c r="BO1286" s="17">
        <v>0.15238275656782199</v>
      </c>
      <c r="BP1286" s="17"/>
      <c r="BQ1286" s="17">
        <v>0.145538774831872</v>
      </c>
      <c r="BR1286" s="17">
        <v>0.13890472610413299</v>
      </c>
      <c r="BS1286" s="17"/>
      <c r="BT1286" s="17">
        <v>0.14983271819650701</v>
      </c>
      <c r="BU1286" s="17">
        <v>0.14460675249177901</v>
      </c>
      <c r="BV1286" s="17">
        <v>0.16061227270655901</v>
      </c>
      <c r="BW1286" s="17">
        <v>0.1642120078257</v>
      </c>
      <c r="BX1286" s="17">
        <v>0.12873826043255801</v>
      </c>
      <c r="BY1286" s="17">
        <v>0</v>
      </c>
    </row>
    <row r="1287" spans="2:77" x14ac:dyDescent="0.35">
      <c r="B1287" t="s">
        <v>469</v>
      </c>
      <c r="C1287" s="17">
        <v>6.2725886992618496E-2</v>
      </c>
      <c r="D1287" s="17">
        <v>6.4027051961885906E-2</v>
      </c>
      <c r="E1287" s="17">
        <v>6.22208425726598E-2</v>
      </c>
      <c r="F1287" s="17"/>
      <c r="G1287" s="17">
        <v>3.5479956655688302E-2</v>
      </c>
      <c r="H1287" s="17">
        <v>6.0451878142776201E-2</v>
      </c>
      <c r="I1287" s="17">
        <v>5.7364486254522902E-2</v>
      </c>
      <c r="J1287" s="17">
        <v>8.7880880704835601E-2</v>
      </c>
      <c r="K1287" s="17">
        <v>5.7502939425735401E-2</v>
      </c>
      <c r="L1287" s="17">
        <v>7.0255333172399501E-2</v>
      </c>
      <c r="M1287" s="17"/>
      <c r="N1287" s="17">
        <v>5.4590786780538199E-2</v>
      </c>
      <c r="O1287" s="17">
        <v>7.4621417134732707E-2</v>
      </c>
      <c r="P1287" s="17">
        <v>5.4704808427965497E-2</v>
      </c>
      <c r="Q1287" s="17">
        <v>6.6109551218193702E-2</v>
      </c>
      <c r="R1287" s="17"/>
      <c r="S1287" s="17">
        <v>6.1638064755346202E-2</v>
      </c>
      <c r="T1287" s="17">
        <v>6.9852200494107397E-2</v>
      </c>
      <c r="U1287" s="17">
        <v>6.1612147398230101E-2</v>
      </c>
      <c r="V1287" s="17">
        <v>4.3605732382617002E-2</v>
      </c>
      <c r="W1287" s="17">
        <v>5.9803922299989203E-2</v>
      </c>
      <c r="X1287" s="17">
        <v>5.9891515367944098E-2</v>
      </c>
      <c r="Y1287" s="17">
        <v>1.25455315317672E-2</v>
      </c>
      <c r="Z1287" s="17">
        <v>6.4927798132276393E-2</v>
      </c>
      <c r="AA1287" s="17">
        <v>5.9973985881338801E-2</v>
      </c>
      <c r="AB1287" s="17">
        <v>7.6174398763852305E-2</v>
      </c>
      <c r="AC1287" s="17">
        <v>0.14729522829380801</v>
      </c>
      <c r="AD1287" s="17">
        <v>3.3828847072548601E-2</v>
      </c>
      <c r="AE1287" s="17"/>
      <c r="AF1287" s="17">
        <v>4.6863094158305703E-2</v>
      </c>
      <c r="AG1287" s="17">
        <v>7.9838309507971994E-2</v>
      </c>
      <c r="AH1287" s="17">
        <v>5.2201200738596402E-2</v>
      </c>
      <c r="AI1287" s="17"/>
      <c r="AJ1287" s="17">
        <v>2.5324441017454499E-2</v>
      </c>
      <c r="AK1287" s="17">
        <v>0.126166711621894</v>
      </c>
      <c r="AL1287" s="17">
        <v>4.4268337729300201E-2</v>
      </c>
      <c r="AM1287" s="17">
        <v>0</v>
      </c>
      <c r="AN1287" s="17">
        <v>3.0504248160389599E-2</v>
      </c>
      <c r="AO1287" s="17"/>
      <c r="AP1287" s="17">
        <v>8.7130900693668904E-3</v>
      </c>
      <c r="AQ1287" s="17">
        <v>0.13535721575684501</v>
      </c>
      <c r="AR1287" s="17">
        <v>4.8657319243207903E-2</v>
      </c>
      <c r="AS1287" s="17"/>
      <c r="AT1287" s="17">
        <v>5.3692388308251598E-2</v>
      </c>
      <c r="AU1287" s="17">
        <v>3.9294338868235398E-2</v>
      </c>
      <c r="AV1287" s="17">
        <v>7.9261867631970601E-2</v>
      </c>
      <c r="AW1287" s="17">
        <v>0.104583037568137</v>
      </c>
      <c r="AX1287" s="17">
        <v>5.9772790919185401E-2</v>
      </c>
      <c r="AY1287" s="17"/>
      <c r="AZ1287" s="17">
        <v>6.6566538986149101E-2</v>
      </c>
      <c r="BA1287" s="17">
        <v>5.6396687916190701E-2</v>
      </c>
      <c r="BB1287" s="17">
        <v>7.9681372279089099E-2</v>
      </c>
      <c r="BC1287" s="17">
        <v>7.0935938112621902E-2</v>
      </c>
      <c r="BD1287" s="17">
        <v>4.06729472540946E-2</v>
      </c>
      <c r="BE1287" s="17"/>
      <c r="BF1287" s="17">
        <v>6.5460024374108805E-2</v>
      </c>
      <c r="BG1287" s="17">
        <v>4.9688730274166398E-2</v>
      </c>
      <c r="BH1287" s="17">
        <v>6.1729361660012701E-2</v>
      </c>
      <c r="BI1287" s="17">
        <v>9.6472078186688306E-2</v>
      </c>
      <c r="BJ1287" s="17"/>
      <c r="BK1287" s="17">
        <v>0</v>
      </c>
      <c r="BL1287" s="17">
        <v>6.6297537103306103E-2</v>
      </c>
      <c r="BM1287" s="17">
        <v>6.8161241046996293E-2</v>
      </c>
      <c r="BN1287" s="17">
        <v>6.1850172243860899E-2</v>
      </c>
      <c r="BO1287" s="17">
        <v>6.1151270390223098E-2</v>
      </c>
      <c r="BP1287" s="17"/>
      <c r="BQ1287" s="17">
        <v>7.7198964972655701E-2</v>
      </c>
      <c r="BR1287" s="17">
        <v>4.2513052051549698E-2</v>
      </c>
      <c r="BS1287" s="17"/>
      <c r="BT1287" s="17">
        <v>5.9195066219555101E-2</v>
      </c>
      <c r="BU1287" s="17">
        <v>7.3343270163520005E-2</v>
      </c>
      <c r="BV1287" s="17">
        <v>8.3052862774815397E-2</v>
      </c>
      <c r="BW1287" s="17">
        <v>6.7906442897990596E-2</v>
      </c>
      <c r="BX1287" s="17">
        <v>4.8998089175854999E-2</v>
      </c>
      <c r="BY1287" s="17">
        <v>6.6474161481043501E-2</v>
      </c>
    </row>
    <row r="1288" spans="2:77" x14ac:dyDescent="0.35">
      <c r="B1288" t="s">
        <v>470</v>
      </c>
      <c r="C1288" s="17">
        <v>8.0784872213683898E-2</v>
      </c>
      <c r="D1288" s="17">
        <v>7.2922950393580502E-2</v>
      </c>
      <c r="E1288" s="17">
        <v>8.7726466158898106E-2</v>
      </c>
      <c r="F1288" s="17"/>
      <c r="G1288" s="17">
        <v>5.5596362723770901E-2</v>
      </c>
      <c r="H1288" s="17">
        <v>0.10761414158085</v>
      </c>
      <c r="I1288" s="17">
        <v>4.74126589078138E-2</v>
      </c>
      <c r="J1288" s="17">
        <v>9.2267272964579206E-2</v>
      </c>
      <c r="K1288" s="17">
        <v>0.10833240992083</v>
      </c>
      <c r="L1288" s="17">
        <v>6.9572455587988496E-2</v>
      </c>
      <c r="M1288" s="17"/>
      <c r="N1288" s="17">
        <v>8.7016125621331805E-2</v>
      </c>
      <c r="O1288" s="17">
        <v>5.9809121444387901E-2</v>
      </c>
      <c r="P1288" s="17">
        <v>7.5684430989186299E-2</v>
      </c>
      <c r="Q1288" s="17">
        <v>0.10092499896153299</v>
      </c>
      <c r="R1288" s="17"/>
      <c r="S1288" s="17">
        <v>0.13852756937560201</v>
      </c>
      <c r="T1288" s="17">
        <v>5.7070309600361302E-2</v>
      </c>
      <c r="U1288" s="17">
        <v>8.4333582729352999E-2</v>
      </c>
      <c r="V1288" s="17">
        <v>5.6774248317589197E-2</v>
      </c>
      <c r="W1288" s="17">
        <v>6.6446144373552493E-2</v>
      </c>
      <c r="X1288" s="17">
        <v>9.1920641939119002E-2</v>
      </c>
      <c r="Y1288" s="17">
        <v>8.3702839211834301E-2</v>
      </c>
      <c r="Z1288" s="17">
        <v>0.15899841492108999</v>
      </c>
      <c r="AA1288" s="17">
        <v>8.4866223462907703E-2</v>
      </c>
      <c r="AB1288" s="17">
        <v>5.8707793021567901E-2</v>
      </c>
      <c r="AC1288" s="17">
        <v>3.5200763389093399E-2</v>
      </c>
      <c r="AD1288" s="17">
        <v>3.2750507237522902E-2</v>
      </c>
      <c r="AE1288" s="17"/>
      <c r="AF1288" s="17">
        <v>6.1336652887820399E-2</v>
      </c>
      <c r="AG1288" s="17">
        <v>0.114000833914098</v>
      </c>
      <c r="AH1288" s="17">
        <v>6.4479457236678306E-2</v>
      </c>
      <c r="AI1288" s="17"/>
      <c r="AJ1288" s="17">
        <v>3.3154229462300101E-2</v>
      </c>
      <c r="AK1288" s="17">
        <v>0.18599138094988801</v>
      </c>
      <c r="AL1288" s="17">
        <v>7.3239676241604601E-2</v>
      </c>
      <c r="AM1288" s="17">
        <v>0</v>
      </c>
      <c r="AN1288" s="17">
        <v>5.2675744207887301E-2</v>
      </c>
      <c r="AO1288" s="17"/>
      <c r="AP1288" s="17">
        <v>3.2419120077814501E-2</v>
      </c>
      <c r="AQ1288" s="17">
        <v>0.176082954724611</v>
      </c>
      <c r="AR1288" s="17">
        <v>5.5267041094741197E-2</v>
      </c>
      <c r="AS1288" s="17"/>
      <c r="AT1288" s="17">
        <v>8.1422305626445604E-2</v>
      </c>
      <c r="AU1288" s="17">
        <v>7.9075372283627293E-2</v>
      </c>
      <c r="AV1288" s="17">
        <v>7.7899302389760894E-2</v>
      </c>
      <c r="AW1288" s="17">
        <v>6.5293077559167606E-2</v>
      </c>
      <c r="AX1288" s="17">
        <v>0.198766050309167</v>
      </c>
      <c r="AY1288" s="17"/>
      <c r="AZ1288" s="17">
        <v>7.8898802486505007E-2</v>
      </c>
      <c r="BA1288" s="17">
        <v>6.2035803014043697E-2</v>
      </c>
      <c r="BB1288" s="17">
        <v>8.9068491991481202E-2</v>
      </c>
      <c r="BC1288" s="17">
        <v>7.1656017983253897E-2</v>
      </c>
      <c r="BD1288" s="17">
        <v>0.125595038342698</v>
      </c>
      <c r="BE1288" s="17"/>
      <c r="BF1288" s="17">
        <v>0.103097465326895</v>
      </c>
      <c r="BG1288" s="17">
        <v>7.9702544230322803E-2</v>
      </c>
      <c r="BH1288" s="17">
        <v>8.0598253945395396E-2</v>
      </c>
      <c r="BI1288" s="17">
        <v>6.7171563745406004E-2</v>
      </c>
      <c r="BJ1288" s="17"/>
      <c r="BK1288" s="17">
        <v>0.14115779201300699</v>
      </c>
      <c r="BL1288" s="17">
        <v>8.1843156409368706E-2</v>
      </c>
      <c r="BM1288" s="17">
        <v>7.5070003289790702E-2</v>
      </c>
      <c r="BN1288" s="17">
        <v>7.6776162887655305E-2</v>
      </c>
      <c r="BO1288" s="17">
        <v>0.101401759568173</v>
      </c>
      <c r="BP1288" s="17"/>
      <c r="BQ1288" s="17">
        <v>7.5356360148582699E-2</v>
      </c>
      <c r="BR1288" s="17">
        <v>8.8366232481267307E-2</v>
      </c>
      <c r="BS1288" s="17"/>
      <c r="BT1288" s="17">
        <v>6.1451320205404898E-2</v>
      </c>
      <c r="BU1288" s="17">
        <v>7.2562760476067398E-2</v>
      </c>
      <c r="BV1288" s="17">
        <v>7.2865489047159601E-2</v>
      </c>
      <c r="BW1288" s="17">
        <v>0.14841393549498499</v>
      </c>
      <c r="BX1288" s="17">
        <v>0.108392155579764</v>
      </c>
      <c r="BY1288" s="17">
        <v>4.4162743959292899E-2</v>
      </c>
    </row>
    <row r="1289" spans="2:77" x14ac:dyDescent="0.3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row>
    <row r="1290" spans="2:77" x14ac:dyDescent="0.35">
      <c r="B1290" s="6" t="s">
        <v>495</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row>
    <row r="1291" spans="2:77" x14ac:dyDescent="0.35">
      <c r="B1291" s="24" t="s">
        <v>472</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row>
    <row r="1292" spans="2:77" x14ac:dyDescent="0.35">
      <c r="B1292" t="s">
        <v>466</v>
      </c>
      <c r="C1292" s="17">
        <v>9.1968873447326599E-2</v>
      </c>
      <c r="D1292" s="17">
        <v>0.11287254545582601</v>
      </c>
      <c r="E1292" s="17">
        <v>7.2274036573405906E-2</v>
      </c>
      <c r="F1292" s="17"/>
      <c r="G1292" s="17">
        <v>3.3564400258696697E-2</v>
      </c>
      <c r="H1292" s="17">
        <v>6.5636111309401002E-2</v>
      </c>
      <c r="I1292" s="17">
        <v>6.2805051749705298E-2</v>
      </c>
      <c r="J1292" s="17">
        <v>0.10322963862939</v>
      </c>
      <c r="K1292" s="17">
        <v>0.14333323831610001</v>
      </c>
      <c r="L1292" s="17">
        <v>0.13053300634354101</v>
      </c>
      <c r="M1292" s="17"/>
      <c r="N1292" s="17">
        <v>8.9161717143857899E-2</v>
      </c>
      <c r="O1292" s="17">
        <v>9.1863329012075098E-2</v>
      </c>
      <c r="P1292" s="17">
        <v>0.112120472680159</v>
      </c>
      <c r="Q1292" s="17">
        <v>7.8867376858206495E-2</v>
      </c>
      <c r="R1292" s="17"/>
      <c r="S1292" s="17">
        <v>4.0479872731486503E-2</v>
      </c>
      <c r="T1292" s="17">
        <v>9.6199392554237206E-2</v>
      </c>
      <c r="U1292" s="17">
        <v>9.9372691927826606E-2</v>
      </c>
      <c r="V1292" s="17">
        <v>0.108545286827348</v>
      </c>
      <c r="W1292" s="17">
        <v>0.111879695626575</v>
      </c>
      <c r="X1292" s="17">
        <v>4.7495465747369403E-2</v>
      </c>
      <c r="Y1292" s="17">
        <v>7.1751234617308299E-2</v>
      </c>
      <c r="Z1292" s="17">
        <v>0.12601144621228</v>
      </c>
      <c r="AA1292" s="17">
        <v>0.113050099395182</v>
      </c>
      <c r="AB1292" s="17">
        <v>0.10067171884730799</v>
      </c>
      <c r="AC1292" s="17">
        <v>0.12880713477754499</v>
      </c>
      <c r="AD1292" s="17">
        <v>0.11098493707615301</v>
      </c>
      <c r="AE1292" s="17"/>
      <c r="AF1292" s="17">
        <v>0.137345436723086</v>
      </c>
      <c r="AG1292" s="17">
        <v>7.2715433944508398E-2</v>
      </c>
      <c r="AH1292" s="17">
        <v>6.4607044599675797E-2</v>
      </c>
      <c r="AI1292" s="17"/>
      <c r="AJ1292" s="17">
        <v>0.15842958225704501</v>
      </c>
      <c r="AK1292" s="17">
        <v>1.8564663130362601E-2</v>
      </c>
      <c r="AL1292" s="17">
        <v>5.6674178679954702E-2</v>
      </c>
      <c r="AM1292" s="17">
        <v>0.23474744634827799</v>
      </c>
      <c r="AN1292" s="17">
        <v>8.7720651876603606E-2</v>
      </c>
      <c r="AO1292" s="17"/>
      <c r="AP1292" s="17">
        <v>0.13704048431031601</v>
      </c>
      <c r="AQ1292" s="17">
        <v>1.24791414180943E-2</v>
      </c>
      <c r="AR1292" s="17">
        <v>5.3863672269434601E-2</v>
      </c>
      <c r="AS1292" s="17"/>
      <c r="AT1292" s="17">
        <v>0.11717090236304201</v>
      </c>
      <c r="AU1292" s="17">
        <v>8.8364336245189398E-2</v>
      </c>
      <c r="AV1292" s="17">
        <v>7.3169948159474904E-2</v>
      </c>
      <c r="AW1292" s="17">
        <v>5.4431300230905297E-2</v>
      </c>
      <c r="AX1292" s="17">
        <v>0.18957400731805599</v>
      </c>
      <c r="AY1292" s="17"/>
      <c r="AZ1292" s="17">
        <v>9.7580659516464996E-2</v>
      </c>
      <c r="BA1292" s="17">
        <v>8.1706507865066599E-2</v>
      </c>
      <c r="BB1292" s="17">
        <v>2.3322325384023401E-2</v>
      </c>
      <c r="BC1292" s="17">
        <v>0.113466447002893</v>
      </c>
      <c r="BD1292" s="17">
        <v>7.0994430650734699E-2</v>
      </c>
      <c r="BE1292" s="17"/>
      <c r="BF1292" s="17">
        <v>0.113636288993265</v>
      </c>
      <c r="BG1292" s="17">
        <v>6.9071611469438604E-2</v>
      </c>
      <c r="BH1292" s="17">
        <v>0.115985448136319</v>
      </c>
      <c r="BI1292" s="17">
        <v>8.6985326015476094E-2</v>
      </c>
      <c r="BJ1292" s="17"/>
      <c r="BK1292" s="17">
        <v>0.12777316159847099</v>
      </c>
      <c r="BL1292" s="17">
        <v>8.08706108866033E-2</v>
      </c>
      <c r="BM1292" s="17">
        <v>9.8215646674554E-2</v>
      </c>
      <c r="BN1292" s="17">
        <v>9.0075942196839301E-2</v>
      </c>
      <c r="BO1292" s="17">
        <v>6.9725030409031802E-2</v>
      </c>
      <c r="BP1292" s="17"/>
      <c r="BQ1292" s="17">
        <v>8.0268162486208494E-2</v>
      </c>
      <c r="BR1292" s="17">
        <v>0.10830987151812101</v>
      </c>
      <c r="BS1292" s="17"/>
      <c r="BT1292" s="17">
        <v>0.10740933913396999</v>
      </c>
      <c r="BU1292" s="17">
        <v>8.8931760561046805E-2</v>
      </c>
      <c r="BV1292" s="17">
        <v>7.0085450248722106E-2</v>
      </c>
      <c r="BW1292" s="17">
        <v>0.10369886537386799</v>
      </c>
      <c r="BX1292" s="17">
        <v>7.0651163312497198E-2</v>
      </c>
      <c r="BY1292" s="17">
        <v>5.0588957204247997E-2</v>
      </c>
    </row>
    <row r="1293" spans="2:77" x14ac:dyDescent="0.35">
      <c r="B1293" t="s">
        <v>333</v>
      </c>
      <c r="C1293" s="17">
        <v>3.98271301227019E-2</v>
      </c>
      <c r="D1293" s="17">
        <v>4.2297366740963502E-2</v>
      </c>
      <c r="E1293" s="17">
        <v>3.78659787763716E-2</v>
      </c>
      <c r="F1293" s="17"/>
      <c r="G1293" s="17">
        <v>2.2271494564366601E-2</v>
      </c>
      <c r="H1293" s="17">
        <v>3.1951580873643998E-2</v>
      </c>
      <c r="I1293" s="17">
        <v>2.15500625831954E-2</v>
      </c>
      <c r="J1293" s="17">
        <v>4.1100159635358097E-2</v>
      </c>
      <c r="K1293" s="17">
        <v>1.9268127412152398E-2</v>
      </c>
      <c r="L1293" s="17">
        <v>8.3657201463086098E-2</v>
      </c>
      <c r="M1293" s="17"/>
      <c r="N1293" s="17">
        <v>5.2617712724909699E-2</v>
      </c>
      <c r="O1293" s="17">
        <v>2.3791817032081799E-2</v>
      </c>
      <c r="P1293" s="17">
        <v>2.6983049548733901E-2</v>
      </c>
      <c r="Q1293" s="17">
        <v>5.3427461163248098E-2</v>
      </c>
      <c r="R1293" s="17"/>
      <c r="S1293" s="17">
        <v>1.6136786566984401E-2</v>
      </c>
      <c r="T1293" s="17">
        <v>4.8285418367560701E-2</v>
      </c>
      <c r="U1293" s="17">
        <v>7.8365560281944496E-2</v>
      </c>
      <c r="V1293" s="17">
        <v>5.2259565297353198E-2</v>
      </c>
      <c r="W1293" s="17">
        <v>5.6531423184774103E-2</v>
      </c>
      <c r="X1293" s="17">
        <v>3.2752995087997998E-2</v>
      </c>
      <c r="Y1293" s="17">
        <v>3.9854469005114197E-2</v>
      </c>
      <c r="Z1293" s="17">
        <v>3.6730923780262499E-2</v>
      </c>
      <c r="AA1293" s="17">
        <v>2.4573445703636902E-2</v>
      </c>
      <c r="AB1293" s="17">
        <v>2.43552805579242E-2</v>
      </c>
      <c r="AC1293" s="17">
        <v>5.9903742541117397E-2</v>
      </c>
      <c r="AD1293" s="17">
        <v>0</v>
      </c>
      <c r="AE1293" s="17"/>
      <c r="AF1293" s="17">
        <v>6.1892389017934597E-2</v>
      </c>
      <c r="AG1293" s="17">
        <v>2.7383416574115901E-2</v>
      </c>
      <c r="AH1293" s="17">
        <v>3.1185814369816701E-2</v>
      </c>
      <c r="AI1293" s="17"/>
      <c r="AJ1293" s="17">
        <v>6.38935465674354E-2</v>
      </c>
      <c r="AK1293" s="17">
        <v>1.44508233290174E-2</v>
      </c>
      <c r="AL1293" s="17">
        <v>1.90048094132691E-2</v>
      </c>
      <c r="AM1293" s="17">
        <v>0.140627524746016</v>
      </c>
      <c r="AN1293" s="17">
        <v>2.1809121642490801E-2</v>
      </c>
      <c r="AO1293" s="17"/>
      <c r="AP1293" s="17">
        <v>5.8346619241715997E-2</v>
      </c>
      <c r="AQ1293" s="17">
        <v>7.8745387501408595E-3</v>
      </c>
      <c r="AR1293" s="17">
        <v>3.0274956785123201E-2</v>
      </c>
      <c r="AS1293" s="17"/>
      <c r="AT1293" s="17">
        <v>5.7445241121724999E-2</v>
      </c>
      <c r="AU1293" s="17">
        <v>4.2479372832697398E-2</v>
      </c>
      <c r="AV1293" s="17">
        <v>3.4854515746616098E-2</v>
      </c>
      <c r="AW1293" s="17">
        <v>3.01502859930926E-2</v>
      </c>
      <c r="AX1293" s="17">
        <v>0</v>
      </c>
      <c r="AY1293" s="17"/>
      <c r="AZ1293" s="17">
        <v>2.1907481949036699E-2</v>
      </c>
      <c r="BA1293" s="17">
        <v>4.6196298267617897E-2</v>
      </c>
      <c r="BB1293" s="17">
        <v>2.84651424930926E-2</v>
      </c>
      <c r="BC1293" s="17">
        <v>8.5180908101790895E-2</v>
      </c>
      <c r="BD1293" s="17">
        <v>2.63842547567202E-2</v>
      </c>
      <c r="BE1293" s="17"/>
      <c r="BF1293" s="17">
        <v>5.9858424558677702E-2</v>
      </c>
      <c r="BG1293" s="17">
        <v>3.3370014718099097E-2</v>
      </c>
      <c r="BH1293" s="17">
        <v>4.0790131927291501E-2</v>
      </c>
      <c r="BI1293" s="17">
        <v>3.3030160134217799E-2</v>
      </c>
      <c r="BJ1293" s="17"/>
      <c r="BK1293" s="17">
        <v>2.38512825272028E-2</v>
      </c>
      <c r="BL1293" s="17">
        <v>3.9167563212489202E-2</v>
      </c>
      <c r="BM1293" s="17">
        <v>3.3692919876957703E-2</v>
      </c>
      <c r="BN1293" s="17">
        <v>5.0777599210600599E-2</v>
      </c>
      <c r="BO1293" s="17">
        <v>2.7939095964945499E-2</v>
      </c>
      <c r="BP1293" s="17"/>
      <c r="BQ1293" s="17">
        <v>3.7377560698547599E-2</v>
      </c>
      <c r="BR1293" s="17">
        <v>4.3248153799587498E-2</v>
      </c>
      <c r="BS1293" s="17"/>
      <c r="BT1293" s="17">
        <v>6.1661182324751401E-2</v>
      </c>
      <c r="BU1293" s="17">
        <v>3.8570422828217703E-2</v>
      </c>
      <c r="BV1293" s="17">
        <v>3.3545052231339502E-2</v>
      </c>
      <c r="BW1293" s="17">
        <v>1.9532646799037101E-2</v>
      </c>
      <c r="BX1293" s="17">
        <v>1.04169091761261E-2</v>
      </c>
      <c r="BY1293" s="17">
        <v>0</v>
      </c>
    </row>
    <row r="1294" spans="2:77" x14ac:dyDescent="0.35">
      <c r="B1294" t="s">
        <v>98</v>
      </c>
      <c r="C1294" s="17">
        <v>6.3541079410968204E-2</v>
      </c>
      <c r="D1294" s="17">
        <v>5.84902694764355E-2</v>
      </c>
      <c r="E1294" s="17">
        <v>6.9384421948384303E-2</v>
      </c>
      <c r="F1294" s="17"/>
      <c r="G1294" s="17">
        <v>8.0383912030380103E-2</v>
      </c>
      <c r="H1294" s="17">
        <v>6.4447459384250894E-2</v>
      </c>
      <c r="I1294" s="17">
        <v>3.1448064222003802E-2</v>
      </c>
      <c r="J1294" s="17">
        <v>5.84391214923849E-2</v>
      </c>
      <c r="K1294" s="17">
        <v>6.4703276980745697E-2</v>
      </c>
      <c r="L1294" s="17">
        <v>7.7206511954331702E-2</v>
      </c>
      <c r="M1294" s="17"/>
      <c r="N1294" s="17">
        <v>5.2832580612202001E-2</v>
      </c>
      <c r="O1294" s="17">
        <v>5.6484714439982098E-2</v>
      </c>
      <c r="P1294" s="17">
        <v>9.3417330782232799E-2</v>
      </c>
      <c r="Q1294" s="17">
        <v>5.8742639194110199E-2</v>
      </c>
      <c r="R1294" s="17"/>
      <c r="S1294" s="17">
        <v>3.7768722473367197E-2</v>
      </c>
      <c r="T1294" s="17">
        <v>7.3612846444599395E-2</v>
      </c>
      <c r="U1294" s="17">
        <v>6.8672060630053502E-2</v>
      </c>
      <c r="V1294" s="17">
        <v>7.0044874827141404E-2</v>
      </c>
      <c r="W1294" s="17">
        <v>6.04195868236935E-2</v>
      </c>
      <c r="X1294" s="17">
        <v>3.5119524913305999E-2</v>
      </c>
      <c r="Y1294" s="17">
        <v>0.100193457914347</v>
      </c>
      <c r="Z1294" s="17">
        <v>3.9851779933238997E-2</v>
      </c>
      <c r="AA1294" s="17">
        <v>4.0517449778748799E-2</v>
      </c>
      <c r="AB1294" s="17">
        <v>8.7088861465186101E-2</v>
      </c>
      <c r="AC1294" s="17">
        <v>0.10176524777130901</v>
      </c>
      <c r="AD1294" s="17">
        <v>7.6797831172459002E-2</v>
      </c>
      <c r="AE1294" s="17"/>
      <c r="AF1294" s="17">
        <v>7.12338119675585E-2</v>
      </c>
      <c r="AG1294" s="17">
        <v>5.2921042379589799E-2</v>
      </c>
      <c r="AH1294" s="17">
        <v>6.6324425994412795E-2</v>
      </c>
      <c r="AI1294" s="17"/>
      <c r="AJ1294" s="17">
        <v>9.73853944814905E-2</v>
      </c>
      <c r="AK1294" s="17">
        <v>2.0518125965887202E-2</v>
      </c>
      <c r="AL1294" s="17">
        <v>2.65870591747768E-2</v>
      </c>
      <c r="AM1294" s="17">
        <v>0.21996226536483199</v>
      </c>
      <c r="AN1294" s="17">
        <v>6.0487119811500303E-2</v>
      </c>
      <c r="AO1294" s="17"/>
      <c r="AP1294" s="17">
        <v>0.117860261507438</v>
      </c>
      <c r="AQ1294" s="17">
        <v>1.5593769293776099E-2</v>
      </c>
      <c r="AR1294" s="17">
        <v>6.0599097075880903E-2</v>
      </c>
      <c r="AS1294" s="17"/>
      <c r="AT1294" s="17">
        <v>6.6488548777276099E-2</v>
      </c>
      <c r="AU1294" s="17">
        <v>5.6986659524039203E-2</v>
      </c>
      <c r="AV1294" s="17">
        <v>6.3751218761271697E-2</v>
      </c>
      <c r="AW1294" s="17">
        <v>4.5956069157381998E-2</v>
      </c>
      <c r="AX1294" s="17">
        <v>0</v>
      </c>
      <c r="AY1294" s="17"/>
      <c r="AZ1294" s="17">
        <v>6.8530340916741594E-2</v>
      </c>
      <c r="BA1294" s="17">
        <v>5.9110474164648097E-2</v>
      </c>
      <c r="BB1294" s="17">
        <v>0.115202671378778</v>
      </c>
      <c r="BC1294" s="17">
        <v>6.7551248648857296E-2</v>
      </c>
      <c r="BD1294" s="17">
        <v>3.2367226411083402E-2</v>
      </c>
      <c r="BE1294" s="17"/>
      <c r="BF1294" s="17">
        <v>5.9218567873623298E-2</v>
      </c>
      <c r="BG1294" s="17">
        <v>6.4691657286125803E-2</v>
      </c>
      <c r="BH1294" s="17">
        <v>6.2767161978048006E-2</v>
      </c>
      <c r="BI1294" s="17">
        <v>5.8206902431850199E-2</v>
      </c>
      <c r="BJ1294" s="17"/>
      <c r="BK1294" s="17">
        <v>3.0835740913399599E-2</v>
      </c>
      <c r="BL1294" s="17">
        <v>7.5449563083267598E-2</v>
      </c>
      <c r="BM1294" s="17">
        <v>5.9646774518299799E-2</v>
      </c>
      <c r="BN1294" s="17">
        <v>5.5060195607202697E-2</v>
      </c>
      <c r="BO1294" s="17">
        <v>0.12462036870033701</v>
      </c>
      <c r="BP1294" s="17"/>
      <c r="BQ1294" s="17">
        <v>7.3682088379616997E-2</v>
      </c>
      <c r="BR1294" s="17">
        <v>4.9378332502402901E-2</v>
      </c>
      <c r="BS1294" s="17"/>
      <c r="BT1294" s="17">
        <v>7.2509272496382907E-2</v>
      </c>
      <c r="BU1294" s="17">
        <v>5.1558479449194602E-2</v>
      </c>
      <c r="BV1294" s="17">
        <v>7.6715203258232195E-2</v>
      </c>
      <c r="BW1294" s="17">
        <v>0.10643686968876</v>
      </c>
      <c r="BX1294" s="17">
        <v>3.8042760778201103E-2</v>
      </c>
      <c r="BY1294" s="17">
        <v>4.5492989130685502E-2</v>
      </c>
    </row>
    <row r="1295" spans="2:77" x14ac:dyDescent="0.35">
      <c r="B1295" t="s">
        <v>99</v>
      </c>
      <c r="C1295" s="17">
        <v>7.4466198542482195E-2</v>
      </c>
      <c r="D1295" s="17">
        <v>7.1203088109143303E-2</v>
      </c>
      <c r="E1295" s="17">
        <v>7.6785363983812902E-2</v>
      </c>
      <c r="F1295" s="17"/>
      <c r="G1295" s="17">
        <v>8.2447473935890594E-2</v>
      </c>
      <c r="H1295" s="17">
        <v>7.01170537972131E-2</v>
      </c>
      <c r="I1295" s="17">
        <v>7.2521072887291496E-2</v>
      </c>
      <c r="J1295" s="17">
        <v>2.40006891295278E-2</v>
      </c>
      <c r="K1295" s="17">
        <v>0.110422486970257</v>
      </c>
      <c r="L1295" s="17">
        <v>8.9519686108697205E-2</v>
      </c>
      <c r="M1295" s="17"/>
      <c r="N1295" s="17">
        <v>6.8440998721891105E-2</v>
      </c>
      <c r="O1295" s="17">
        <v>7.0114295603026705E-2</v>
      </c>
      <c r="P1295" s="17">
        <v>8.5679201725642001E-2</v>
      </c>
      <c r="Q1295" s="17">
        <v>7.7007029442353894E-2</v>
      </c>
      <c r="R1295" s="17"/>
      <c r="S1295" s="17">
        <v>7.7248687720756298E-2</v>
      </c>
      <c r="T1295" s="17">
        <v>0.111515712437257</v>
      </c>
      <c r="U1295" s="17">
        <v>7.0923962566180193E-2</v>
      </c>
      <c r="V1295" s="17">
        <v>0.100976752895386</v>
      </c>
      <c r="W1295" s="17">
        <v>2.8496936307555301E-2</v>
      </c>
      <c r="X1295" s="17">
        <v>3.8758811438704598E-2</v>
      </c>
      <c r="Y1295" s="17">
        <v>6.4747127185403999E-2</v>
      </c>
      <c r="Z1295" s="17">
        <v>5.4878019430961399E-2</v>
      </c>
      <c r="AA1295" s="17">
        <v>8.6314053559152504E-2</v>
      </c>
      <c r="AB1295" s="17">
        <v>6.1851983738834999E-2</v>
      </c>
      <c r="AC1295" s="17">
        <v>9.0928337308507995E-2</v>
      </c>
      <c r="AD1295" s="17">
        <v>3.2133926808866002E-2</v>
      </c>
      <c r="AE1295" s="17"/>
      <c r="AF1295" s="17">
        <v>7.8197603512249497E-2</v>
      </c>
      <c r="AG1295" s="17">
        <v>6.4964953861731303E-2</v>
      </c>
      <c r="AH1295" s="17">
        <v>9.2875461156966294E-2</v>
      </c>
      <c r="AI1295" s="17"/>
      <c r="AJ1295" s="17">
        <v>0.10959717378290899</v>
      </c>
      <c r="AK1295" s="17">
        <v>4.71170871655704E-2</v>
      </c>
      <c r="AL1295" s="17">
        <v>1.9139533733935801E-2</v>
      </c>
      <c r="AM1295" s="17">
        <v>7.8418744531506601E-2</v>
      </c>
      <c r="AN1295" s="17">
        <v>8.91789949192274E-2</v>
      </c>
      <c r="AO1295" s="17"/>
      <c r="AP1295" s="17">
        <v>0.12744585935410199</v>
      </c>
      <c r="AQ1295" s="17">
        <v>3.1188048508648199E-2</v>
      </c>
      <c r="AR1295" s="17">
        <v>6.9444402424226406E-2</v>
      </c>
      <c r="AS1295" s="17"/>
      <c r="AT1295" s="17">
        <v>5.9315983621790101E-2</v>
      </c>
      <c r="AU1295" s="17">
        <v>0.10768058017998799</v>
      </c>
      <c r="AV1295" s="17">
        <v>6.3051612811020896E-2</v>
      </c>
      <c r="AW1295" s="17">
        <v>6.5048339907319203E-2</v>
      </c>
      <c r="AX1295" s="17">
        <v>7.0911763298382793E-2</v>
      </c>
      <c r="AY1295" s="17"/>
      <c r="AZ1295" s="17">
        <v>6.9221831837910794E-2</v>
      </c>
      <c r="BA1295" s="17">
        <v>2.82386974926861E-2</v>
      </c>
      <c r="BB1295" s="17">
        <v>5.95760443725123E-2</v>
      </c>
      <c r="BC1295" s="17">
        <v>0.101353704236189</v>
      </c>
      <c r="BD1295" s="17">
        <v>0.10185017476203501</v>
      </c>
      <c r="BE1295" s="17"/>
      <c r="BF1295" s="17">
        <v>7.9294899370224006E-2</v>
      </c>
      <c r="BG1295" s="17">
        <v>7.2895884285248805E-2</v>
      </c>
      <c r="BH1295" s="17">
        <v>7.5565202528965106E-2</v>
      </c>
      <c r="BI1295" s="17">
        <v>7.2294037582855394E-2</v>
      </c>
      <c r="BJ1295" s="17"/>
      <c r="BK1295" s="17">
        <v>2.2483707306980901E-2</v>
      </c>
      <c r="BL1295" s="17">
        <v>7.4544422857304199E-2</v>
      </c>
      <c r="BM1295" s="17">
        <v>7.7153820399398401E-2</v>
      </c>
      <c r="BN1295" s="17">
        <v>6.9647596561813296E-2</v>
      </c>
      <c r="BO1295" s="17">
        <v>0.113483394706739</v>
      </c>
      <c r="BP1295" s="17"/>
      <c r="BQ1295" s="17">
        <v>7.6321755340450201E-2</v>
      </c>
      <c r="BR1295" s="17">
        <v>7.1874761991608999E-2</v>
      </c>
      <c r="BS1295" s="17"/>
      <c r="BT1295" s="17">
        <v>8.8581211050724501E-2</v>
      </c>
      <c r="BU1295" s="17">
        <v>4.0819023065066802E-2</v>
      </c>
      <c r="BV1295" s="17">
        <v>4.4010224799433402E-2</v>
      </c>
      <c r="BW1295" s="17">
        <v>6.5499143138698701E-2</v>
      </c>
      <c r="BX1295" s="17">
        <v>0.10131966874182501</v>
      </c>
      <c r="BY1295" s="17">
        <v>0.11952903097268799</v>
      </c>
    </row>
    <row r="1296" spans="2:77" x14ac:dyDescent="0.35">
      <c r="B1296" t="s">
        <v>341</v>
      </c>
      <c r="C1296" s="17">
        <v>8.5089041905091797E-2</v>
      </c>
      <c r="D1296" s="17">
        <v>8.5745903066965806E-2</v>
      </c>
      <c r="E1296" s="17">
        <v>8.5509711121348697E-2</v>
      </c>
      <c r="F1296" s="17"/>
      <c r="G1296" s="17">
        <v>9.7214869547143506E-2</v>
      </c>
      <c r="H1296" s="17">
        <v>7.1477555428970205E-2</v>
      </c>
      <c r="I1296" s="17">
        <v>0.100630768793734</v>
      </c>
      <c r="J1296" s="17">
        <v>8.2412281330605103E-2</v>
      </c>
      <c r="K1296" s="17">
        <v>7.0724023210738493E-2</v>
      </c>
      <c r="L1296" s="17">
        <v>8.9989823904732105E-2</v>
      </c>
      <c r="M1296" s="17"/>
      <c r="N1296" s="17">
        <v>9.2847805312996204E-2</v>
      </c>
      <c r="O1296" s="17">
        <v>8.9925253730849003E-2</v>
      </c>
      <c r="P1296" s="17">
        <v>5.9142142515885301E-2</v>
      </c>
      <c r="Q1296" s="17">
        <v>9.2996526912862004E-2</v>
      </c>
      <c r="R1296" s="17"/>
      <c r="S1296" s="17">
        <v>8.1387295943872395E-2</v>
      </c>
      <c r="T1296" s="17">
        <v>0.119861893614224</v>
      </c>
      <c r="U1296" s="17">
        <v>9.8094899011753195E-2</v>
      </c>
      <c r="V1296" s="17">
        <v>8.3037335207738594E-2</v>
      </c>
      <c r="W1296" s="17">
        <v>7.0834116067609004E-2</v>
      </c>
      <c r="X1296" s="17">
        <v>0.104984099785664</v>
      </c>
      <c r="Y1296" s="17">
        <v>8.1592307633892996E-2</v>
      </c>
      <c r="Z1296" s="17">
        <v>5.9627560585422797E-2</v>
      </c>
      <c r="AA1296" s="17">
        <v>5.7837423086963199E-2</v>
      </c>
      <c r="AB1296" s="17">
        <v>7.3952429352148602E-2</v>
      </c>
      <c r="AC1296" s="17">
        <v>9.4549397774662994E-2</v>
      </c>
      <c r="AD1296" s="17">
        <v>4.56526766457638E-2</v>
      </c>
      <c r="AE1296" s="17"/>
      <c r="AF1296" s="17">
        <v>9.48687998561423E-2</v>
      </c>
      <c r="AG1296" s="17">
        <v>8.3372274950523406E-2</v>
      </c>
      <c r="AH1296" s="17">
        <v>5.4677534372295999E-2</v>
      </c>
      <c r="AI1296" s="17"/>
      <c r="AJ1296" s="17">
        <v>9.3086491930114201E-2</v>
      </c>
      <c r="AK1296" s="17">
        <v>6.8388074190350798E-2</v>
      </c>
      <c r="AL1296" s="17">
        <v>0.100249686322281</v>
      </c>
      <c r="AM1296" s="17">
        <v>6.3422770697368597E-2</v>
      </c>
      <c r="AN1296" s="17">
        <v>7.8540711039911004E-2</v>
      </c>
      <c r="AO1296" s="17"/>
      <c r="AP1296" s="17">
        <v>0.115184477937107</v>
      </c>
      <c r="AQ1296" s="17">
        <v>6.0658754982197603E-2</v>
      </c>
      <c r="AR1296" s="17">
        <v>9.0699812811977906E-2</v>
      </c>
      <c r="AS1296" s="17"/>
      <c r="AT1296" s="17">
        <v>7.3124080598621799E-2</v>
      </c>
      <c r="AU1296" s="17">
        <v>8.2850688086571797E-2</v>
      </c>
      <c r="AV1296" s="17">
        <v>9.0112631414098102E-2</v>
      </c>
      <c r="AW1296" s="17">
        <v>9.5629631612021607E-2</v>
      </c>
      <c r="AX1296" s="17">
        <v>4.6279974991234402E-2</v>
      </c>
      <c r="AY1296" s="17"/>
      <c r="AZ1296" s="17">
        <v>8.5027250369220597E-2</v>
      </c>
      <c r="BA1296" s="17">
        <v>0.100402767580667</v>
      </c>
      <c r="BB1296" s="17">
        <v>6.5161402112628705E-2</v>
      </c>
      <c r="BC1296" s="17">
        <v>8.3959018626714302E-2</v>
      </c>
      <c r="BD1296" s="17">
        <v>7.4561732810522696E-2</v>
      </c>
      <c r="BE1296" s="17"/>
      <c r="BF1296" s="17">
        <v>0.114470801092315</v>
      </c>
      <c r="BG1296" s="17">
        <v>7.7827600519208506E-2</v>
      </c>
      <c r="BH1296" s="17">
        <v>6.3471543817843507E-2</v>
      </c>
      <c r="BI1296" s="17">
        <v>0.104060118402653</v>
      </c>
      <c r="BJ1296" s="17"/>
      <c r="BK1296" s="17">
        <v>0.15485214215985299</v>
      </c>
      <c r="BL1296" s="17">
        <v>9.05060724850585E-2</v>
      </c>
      <c r="BM1296" s="17">
        <v>8.7657060371033296E-2</v>
      </c>
      <c r="BN1296" s="17">
        <v>7.8604837514292702E-2</v>
      </c>
      <c r="BO1296" s="17">
        <v>5.2996993406275401E-2</v>
      </c>
      <c r="BP1296" s="17"/>
      <c r="BQ1296" s="17">
        <v>7.7239706477964007E-2</v>
      </c>
      <c r="BR1296" s="17">
        <v>9.6051279627050803E-2</v>
      </c>
      <c r="BS1296" s="17"/>
      <c r="BT1296" s="17">
        <v>8.5970260976257706E-2</v>
      </c>
      <c r="BU1296" s="17">
        <v>9.1456316020048306E-2</v>
      </c>
      <c r="BV1296" s="17">
        <v>9.9449478290653606E-2</v>
      </c>
      <c r="BW1296" s="17">
        <v>0.104930635334403</v>
      </c>
      <c r="BX1296" s="17">
        <v>6.6396617431236704E-2</v>
      </c>
      <c r="BY1296" s="17">
        <v>6.4255963331314406E-2</v>
      </c>
    </row>
    <row r="1297" spans="2:77" x14ac:dyDescent="0.35">
      <c r="B1297" t="s">
        <v>101</v>
      </c>
      <c r="C1297" s="17">
        <v>0.17422614446304499</v>
      </c>
      <c r="D1297" s="17">
        <v>0.14030740319683599</v>
      </c>
      <c r="E1297" s="17">
        <v>0.20799320670346699</v>
      </c>
      <c r="F1297" s="17"/>
      <c r="G1297" s="17">
        <v>0.211622368751338</v>
      </c>
      <c r="H1297" s="17">
        <v>0.188833396471217</v>
      </c>
      <c r="I1297" s="17">
        <v>0.12697315143024501</v>
      </c>
      <c r="J1297" s="17">
        <v>0.194434396769817</v>
      </c>
      <c r="K1297" s="17">
        <v>0.17135884513129901</v>
      </c>
      <c r="L1297" s="17">
        <v>0.15602868036137199</v>
      </c>
      <c r="M1297" s="17"/>
      <c r="N1297" s="17">
        <v>0.18135414099157501</v>
      </c>
      <c r="O1297" s="17">
        <v>0.167927244036915</v>
      </c>
      <c r="P1297" s="17">
        <v>0.160288707279575</v>
      </c>
      <c r="Q1297" s="17">
        <v>0.185242418398428</v>
      </c>
      <c r="R1297" s="17"/>
      <c r="S1297" s="17">
        <v>0.204187507489939</v>
      </c>
      <c r="T1297" s="17">
        <v>0.16993419748399299</v>
      </c>
      <c r="U1297" s="17">
        <v>0.16010606561520199</v>
      </c>
      <c r="V1297" s="17">
        <v>0.12824593870197701</v>
      </c>
      <c r="W1297" s="17">
        <v>0.20603043108825</v>
      </c>
      <c r="X1297" s="17">
        <v>0.19497799730111701</v>
      </c>
      <c r="Y1297" s="17">
        <v>0.19941813438143999</v>
      </c>
      <c r="Z1297" s="17">
        <v>9.2197500278201602E-2</v>
      </c>
      <c r="AA1297" s="17">
        <v>0.14186451930038901</v>
      </c>
      <c r="AB1297" s="17">
        <v>0.19441153856336499</v>
      </c>
      <c r="AC1297" s="17">
        <v>0.183787933383256</v>
      </c>
      <c r="AD1297" s="17">
        <v>0.246151257465722</v>
      </c>
      <c r="AE1297" s="17"/>
      <c r="AF1297" s="17">
        <v>0.16700851304554201</v>
      </c>
      <c r="AG1297" s="17">
        <v>0.156015209706657</v>
      </c>
      <c r="AH1297" s="17">
        <v>0.25778919067082301</v>
      </c>
      <c r="AI1297" s="17"/>
      <c r="AJ1297" s="17">
        <v>0.17395368479558501</v>
      </c>
      <c r="AK1297" s="17">
        <v>0.12612598662222199</v>
      </c>
      <c r="AL1297" s="17">
        <v>0.23988173707093199</v>
      </c>
      <c r="AM1297" s="17">
        <v>5.84638557924958E-2</v>
      </c>
      <c r="AN1297" s="17">
        <v>0.26898258983645401</v>
      </c>
      <c r="AO1297" s="17"/>
      <c r="AP1297" s="17">
        <v>0.18999144597651099</v>
      </c>
      <c r="AQ1297" s="17">
        <v>0.104290132792765</v>
      </c>
      <c r="AR1297" s="17">
        <v>0.26406083560888399</v>
      </c>
      <c r="AS1297" s="17"/>
      <c r="AT1297" s="17">
        <v>0.197554280399414</v>
      </c>
      <c r="AU1297" s="17">
        <v>0.15646378898678701</v>
      </c>
      <c r="AV1297" s="17">
        <v>0.17536974043192299</v>
      </c>
      <c r="AW1297" s="17">
        <v>0.16801387306805701</v>
      </c>
      <c r="AX1297" s="17">
        <v>8.9208573019495599E-2</v>
      </c>
      <c r="AY1297" s="17"/>
      <c r="AZ1297" s="17">
        <v>0.14537916126459599</v>
      </c>
      <c r="BA1297" s="17">
        <v>0.224570884408301</v>
      </c>
      <c r="BB1297" s="17">
        <v>0.23575696616401201</v>
      </c>
      <c r="BC1297" s="17">
        <v>0.16584246927149399</v>
      </c>
      <c r="BD1297" s="17">
        <v>0.20545811729247901</v>
      </c>
      <c r="BE1297" s="17"/>
      <c r="BF1297" s="17">
        <v>0.15007984542135</v>
      </c>
      <c r="BG1297" s="17">
        <v>0.20376579177576201</v>
      </c>
      <c r="BH1297" s="17">
        <v>0.141533461529539</v>
      </c>
      <c r="BI1297" s="17">
        <v>0.15806053177039001</v>
      </c>
      <c r="BJ1297" s="17"/>
      <c r="BK1297" s="17">
        <v>8.9682638080063604E-2</v>
      </c>
      <c r="BL1297" s="17">
        <v>0.163608167251175</v>
      </c>
      <c r="BM1297" s="17">
        <v>0.184643527075907</v>
      </c>
      <c r="BN1297" s="17">
        <v>0.181588118979531</v>
      </c>
      <c r="BO1297" s="17">
        <v>0.14224031022196901</v>
      </c>
      <c r="BP1297" s="17"/>
      <c r="BQ1297" s="17">
        <v>0.172299395175814</v>
      </c>
      <c r="BR1297" s="17">
        <v>0.17691700713713199</v>
      </c>
      <c r="BS1297" s="17"/>
      <c r="BT1297" s="17">
        <v>0.17041619857305401</v>
      </c>
      <c r="BU1297" s="17">
        <v>0.18593040146286099</v>
      </c>
      <c r="BV1297" s="17">
        <v>0.15904091069333001</v>
      </c>
      <c r="BW1297" s="17">
        <v>0.14692771672663299</v>
      </c>
      <c r="BX1297" s="17">
        <v>0.18195255994590001</v>
      </c>
      <c r="BY1297" s="17">
        <v>0.132731208219628</v>
      </c>
    </row>
    <row r="1298" spans="2:77" x14ac:dyDescent="0.35">
      <c r="B1298" t="s">
        <v>102</v>
      </c>
      <c r="C1298" s="17">
        <v>0.12688518087269399</v>
      </c>
      <c r="D1298" s="17">
        <v>0.120181299697454</v>
      </c>
      <c r="E1298" s="17">
        <v>0.130834750090394</v>
      </c>
      <c r="F1298" s="17"/>
      <c r="G1298" s="17">
        <v>0.12664511099539799</v>
      </c>
      <c r="H1298" s="17">
        <v>0.115262754949673</v>
      </c>
      <c r="I1298" s="17">
        <v>0.170111299667937</v>
      </c>
      <c r="J1298" s="17">
        <v>0.128909345814822</v>
      </c>
      <c r="K1298" s="17">
        <v>0.14751547472959101</v>
      </c>
      <c r="L1298" s="17">
        <v>9.1887008944724902E-2</v>
      </c>
      <c r="M1298" s="17"/>
      <c r="N1298" s="17">
        <v>0.11556122437071401</v>
      </c>
      <c r="O1298" s="17">
        <v>0.114374509972872</v>
      </c>
      <c r="P1298" s="17">
        <v>0.14511446450837301</v>
      </c>
      <c r="Q1298" s="17">
        <v>0.134491765667099</v>
      </c>
      <c r="R1298" s="17"/>
      <c r="S1298" s="17">
        <v>0.156757595411952</v>
      </c>
      <c r="T1298" s="17">
        <v>8.5195059715228796E-2</v>
      </c>
      <c r="U1298" s="17">
        <v>0.13884438323118001</v>
      </c>
      <c r="V1298" s="17">
        <v>7.0059353451488601E-2</v>
      </c>
      <c r="W1298" s="17">
        <v>9.0256383918783906E-2</v>
      </c>
      <c r="X1298" s="17">
        <v>0.214832404019002</v>
      </c>
      <c r="Y1298" s="17">
        <v>0.17176045082001801</v>
      </c>
      <c r="Z1298" s="17">
        <v>0.14558880589973999</v>
      </c>
      <c r="AA1298" s="17">
        <v>0.107930886219136</v>
      </c>
      <c r="AB1298" s="17">
        <v>0.140990305122635</v>
      </c>
      <c r="AC1298" s="17">
        <v>4.2566685300969798E-2</v>
      </c>
      <c r="AD1298" s="17">
        <v>0.22892004201591301</v>
      </c>
      <c r="AE1298" s="17"/>
      <c r="AF1298" s="17">
        <v>0.118859699720018</v>
      </c>
      <c r="AG1298" s="17">
        <v>0.125147819457231</v>
      </c>
      <c r="AH1298" s="17">
        <v>0.13435283861949501</v>
      </c>
      <c r="AI1298" s="17"/>
      <c r="AJ1298" s="17">
        <v>0.10476556152809501</v>
      </c>
      <c r="AK1298" s="17">
        <v>0.14927338647878899</v>
      </c>
      <c r="AL1298" s="17">
        <v>6.2081459407292101E-2</v>
      </c>
      <c r="AM1298" s="17">
        <v>0</v>
      </c>
      <c r="AN1298" s="17">
        <v>0.15211923588583001</v>
      </c>
      <c r="AO1298" s="17"/>
      <c r="AP1298" s="17">
        <v>8.92874583167175E-2</v>
      </c>
      <c r="AQ1298" s="17">
        <v>0.13694708509411699</v>
      </c>
      <c r="AR1298" s="17">
        <v>0.13018444277623401</v>
      </c>
      <c r="AS1298" s="17"/>
      <c r="AT1298" s="17">
        <v>0.15029824630079899</v>
      </c>
      <c r="AU1298" s="17">
        <v>0.132064230260104</v>
      </c>
      <c r="AV1298" s="17">
        <v>0.113260605527451</v>
      </c>
      <c r="AW1298" s="17">
        <v>9.4089426765815595E-2</v>
      </c>
      <c r="AX1298" s="17">
        <v>0</v>
      </c>
      <c r="AY1298" s="17"/>
      <c r="AZ1298" s="17">
        <v>0.13514162431051799</v>
      </c>
      <c r="BA1298" s="17">
        <v>0.12594325076172</v>
      </c>
      <c r="BB1298" s="17">
        <v>0.16276628664279599</v>
      </c>
      <c r="BC1298" s="17">
        <v>9.8815483084938802E-2</v>
      </c>
      <c r="BD1298" s="17">
        <v>0.136687861654744</v>
      </c>
      <c r="BE1298" s="17"/>
      <c r="BF1298" s="17">
        <v>9.8167013424065405E-2</v>
      </c>
      <c r="BG1298" s="17">
        <v>0.139857177477657</v>
      </c>
      <c r="BH1298" s="17">
        <v>0.12501517062746001</v>
      </c>
      <c r="BI1298" s="17">
        <v>0.119624962817938</v>
      </c>
      <c r="BJ1298" s="17"/>
      <c r="BK1298" s="17">
        <v>0.21159602559305199</v>
      </c>
      <c r="BL1298" s="17">
        <v>0.14815426495011499</v>
      </c>
      <c r="BM1298" s="17">
        <v>0.12140542994091801</v>
      </c>
      <c r="BN1298" s="17">
        <v>0.112964455731129</v>
      </c>
      <c r="BO1298" s="17">
        <v>0.13961944272267501</v>
      </c>
      <c r="BP1298" s="17"/>
      <c r="BQ1298" s="17">
        <v>0.138725552083177</v>
      </c>
      <c r="BR1298" s="17">
        <v>0.110349135862187</v>
      </c>
      <c r="BS1298" s="17"/>
      <c r="BT1298" s="17">
        <v>0.11336407519429299</v>
      </c>
      <c r="BU1298" s="17">
        <v>0.14471119997253101</v>
      </c>
      <c r="BV1298" s="17">
        <v>0.153125708493732</v>
      </c>
      <c r="BW1298" s="17">
        <v>7.6403237765275203E-2</v>
      </c>
      <c r="BX1298" s="17">
        <v>0.152093027525046</v>
      </c>
      <c r="BY1298" s="17">
        <v>0.159221274549743</v>
      </c>
    </row>
    <row r="1299" spans="2:77" x14ac:dyDescent="0.35">
      <c r="B1299" t="s">
        <v>467</v>
      </c>
      <c r="C1299" s="17">
        <v>0.12987993636279599</v>
      </c>
      <c r="D1299" s="17">
        <v>0.144178542011729</v>
      </c>
      <c r="E1299" s="17">
        <v>0.115037002512155</v>
      </c>
      <c r="F1299" s="17"/>
      <c r="G1299" s="17">
        <v>0.16183216589757399</v>
      </c>
      <c r="H1299" s="17">
        <v>7.9869756884319895E-2</v>
      </c>
      <c r="I1299" s="17">
        <v>0.19724934198281199</v>
      </c>
      <c r="J1299" s="17">
        <v>0.150288769382632</v>
      </c>
      <c r="K1299" s="17">
        <v>0.11274734042135499</v>
      </c>
      <c r="L1299" s="17">
        <v>0.10176258950999501</v>
      </c>
      <c r="M1299" s="17"/>
      <c r="N1299" s="17">
        <v>0.14884111556483801</v>
      </c>
      <c r="O1299" s="17">
        <v>0.16172899974758401</v>
      </c>
      <c r="P1299" s="17">
        <v>0.10746133304653099</v>
      </c>
      <c r="Q1299" s="17">
        <v>9.3056328308584804E-2</v>
      </c>
      <c r="R1299" s="17"/>
      <c r="S1299" s="17">
        <v>6.6898435560944103E-2</v>
      </c>
      <c r="T1299" s="17">
        <v>0.16073472221740201</v>
      </c>
      <c r="U1299" s="17">
        <v>0.129258989942859</v>
      </c>
      <c r="V1299" s="17">
        <v>0.124243748476792</v>
      </c>
      <c r="W1299" s="17">
        <v>0.20080539866637601</v>
      </c>
      <c r="X1299" s="17">
        <v>0.13752651183752901</v>
      </c>
      <c r="Y1299" s="17">
        <v>9.8062441066763803E-2</v>
      </c>
      <c r="Z1299" s="17">
        <v>6.7145021259214704E-2</v>
      </c>
      <c r="AA1299" s="17">
        <v>0.18122894821449101</v>
      </c>
      <c r="AB1299" s="17">
        <v>0.14872762613548501</v>
      </c>
      <c r="AC1299" s="17">
        <v>8.59534936443688E-2</v>
      </c>
      <c r="AD1299" s="17">
        <v>8.0656885313918694E-2</v>
      </c>
      <c r="AE1299" s="17"/>
      <c r="AF1299" s="17">
        <v>0.102214512663893</v>
      </c>
      <c r="AG1299" s="17">
        <v>0.150662948866151</v>
      </c>
      <c r="AH1299" s="17">
        <v>0.10781144316853999</v>
      </c>
      <c r="AI1299" s="17"/>
      <c r="AJ1299" s="17">
        <v>0.109200935834255</v>
      </c>
      <c r="AK1299" s="17">
        <v>0.13101057548740699</v>
      </c>
      <c r="AL1299" s="17">
        <v>0.13868711544029899</v>
      </c>
      <c r="AM1299" s="17">
        <v>0.140118513044656</v>
      </c>
      <c r="AN1299" s="17">
        <v>0.15419961544046401</v>
      </c>
      <c r="AO1299" s="17"/>
      <c r="AP1299" s="17">
        <v>0.10401664047909499</v>
      </c>
      <c r="AQ1299" s="17">
        <v>0.19339783395229901</v>
      </c>
      <c r="AR1299" s="17">
        <v>8.5122711572650903E-2</v>
      </c>
      <c r="AS1299" s="17"/>
      <c r="AT1299" s="17">
        <v>9.3166670194339204E-2</v>
      </c>
      <c r="AU1299" s="17">
        <v>0.155502617723631</v>
      </c>
      <c r="AV1299" s="17">
        <v>0.127539937429647</v>
      </c>
      <c r="AW1299" s="17">
        <v>0.188033667198127</v>
      </c>
      <c r="AX1299" s="17">
        <v>0.168932039202943</v>
      </c>
      <c r="AY1299" s="17"/>
      <c r="AZ1299" s="17">
        <v>0.12531620005392999</v>
      </c>
      <c r="BA1299" s="17">
        <v>0.15507344714705801</v>
      </c>
      <c r="BB1299" s="17">
        <v>0.166454022208777</v>
      </c>
      <c r="BC1299" s="17">
        <v>0.11437848350884</v>
      </c>
      <c r="BD1299" s="17">
        <v>0.13143563306275899</v>
      </c>
      <c r="BE1299" s="17"/>
      <c r="BF1299" s="17">
        <v>0.107151945073977</v>
      </c>
      <c r="BG1299" s="17">
        <v>0.13356881583180499</v>
      </c>
      <c r="BH1299" s="17">
        <v>0.15312835060348401</v>
      </c>
      <c r="BI1299" s="17">
        <v>0.121892200010809</v>
      </c>
      <c r="BJ1299" s="17"/>
      <c r="BK1299" s="17">
        <v>9.85410857529984E-2</v>
      </c>
      <c r="BL1299" s="17">
        <v>0.13822624132419201</v>
      </c>
      <c r="BM1299" s="17">
        <v>0.13437388403665801</v>
      </c>
      <c r="BN1299" s="17">
        <v>0.13372494955355099</v>
      </c>
      <c r="BO1299" s="17">
        <v>7.9387652073943396E-2</v>
      </c>
      <c r="BP1299" s="17"/>
      <c r="BQ1299" s="17">
        <v>0.117204156978114</v>
      </c>
      <c r="BR1299" s="17">
        <v>0.147582697088979</v>
      </c>
      <c r="BS1299" s="17"/>
      <c r="BT1299" s="17">
        <v>0.133589159560286</v>
      </c>
      <c r="BU1299" s="17">
        <v>0.14680421289003201</v>
      </c>
      <c r="BV1299" s="17">
        <v>9.7377242156178101E-2</v>
      </c>
      <c r="BW1299" s="17">
        <v>7.8433394784330604E-2</v>
      </c>
      <c r="BX1299" s="17">
        <v>0.12555659178169001</v>
      </c>
      <c r="BY1299" s="17">
        <v>0.184754073215744</v>
      </c>
    </row>
    <row r="1300" spans="2:77" x14ac:dyDescent="0.35">
      <c r="B1300" t="s">
        <v>468</v>
      </c>
      <c r="C1300" s="17">
        <v>0.103429736991292</v>
      </c>
      <c r="D1300" s="17">
        <v>0.106030925281954</v>
      </c>
      <c r="E1300" s="17">
        <v>0.10214228181379099</v>
      </c>
      <c r="F1300" s="17"/>
      <c r="G1300" s="17">
        <v>8.6164117954263E-2</v>
      </c>
      <c r="H1300" s="17">
        <v>0.15120099319629299</v>
      </c>
      <c r="I1300" s="17">
        <v>0.120478455125777</v>
      </c>
      <c r="J1300" s="17">
        <v>0.112221136411495</v>
      </c>
      <c r="K1300" s="17">
        <v>4.4224522803411902E-2</v>
      </c>
      <c r="L1300" s="17">
        <v>9.3604488226956398E-2</v>
      </c>
      <c r="M1300" s="17"/>
      <c r="N1300" s="17">
        <v>8.4247126289339599E-2</v>
      </c>
      <c r="O1300" s="17">
        <v>0.12051368377722101</v>
      </c>
      <c r="P1300" s="17">
        <v>0.10861509882727501</v>
      </c>
      <c r="Q1300" s="17">
        <v>0.10297654092674501</v>
      </c>
      <c r="R1300" s="17"/>
      <c r="S1300" s="17">
        <v>0.16173142171719601</v>
      </c>
      <c r="T1300" s="17">
        <v>6.0384380610494497E-2</v>
      </c>
      <c r="U1300" s="17">
        <v>5.7930903237028999E-2</v>
      </c>
      <c r="V1300" s="17">
        <v>0.15092684827825301</v>
      </c>
      <c r="W1300" s="17">
        <v>7.2566999404308302E-2</v>
      </c>
      <c r="X1300" s="17">
        <v>9.5545376548374694E-2</v>
      </c>
      <c r="Y1300" s="17">
        <v>6.7596419508446498E-2</v>
      </c>
      <c r="Z1300" s="17">
        <v>0.119429766785674</v>
      </c>
      <c r="AA1300" s="17">
        <v>0.13110419226709999</v>
      </c>
      <c r="AB1300" s="17">
        <v>7.34499180192935E-2</v>
      </c>
      <c r="AC1300" s="17">
        <v>0.11920675342945899</v>
      </c>
      <c r="AD1300" s="17">
        <v>0.145951936263682</v>
      </c>
      <c r="AE1300" s="17"/>
      <c r="AF1300" s="17">
        <v>8.2446277338010701E-2</v>
      </c>
      <c r="AG1300" s="17">
        <v>0.126075556490166</v>
      </c>
      <c r="AH1300" s="17">
        <v>7.9207748672383393E-2</v>
      </c>
      <c r="AI1300" s="17"/>
      <c r="AJ1300" s="17">
        <v>4.0754257709860402E-2</v>
      </c>
      <c r="AK1300" s="17">
        <v>0.190105309057026</v>
      </c>
      <c r="AL1300" s="17">
        <v>0.20439622437670199</v>
      </c>
      <c r="AM1300" s="17">
        <v>0</v>
      </c>
      <c r="AN1300" s="17">
        <v>3.3943198583489501E-2</v>
      </c>
      <c r="AO1300" s="17"/>
      <c r="AP1300" s="17">
        <v>1.9645343293626199E-2</v>
      </c>
      <c r="AQ1300" s="17">
        <v>0.202225673559632</v>
      </c>
      <c r="AR1300" s="17">
        <v>9.8153566454595706E-2</v>
      </c>
      <c r="AS1300" s="17"/>
      <c r="AT1300" s="17">
        <v>7.2883704170226896E-2</v>
      </c>
      <c r="AU1300" s="17">
        <v>9.1621718482058107E-2</v>
      </c>
      <c r="AV1300" s="17">
        <v>0.13781988892202801</v>
      </c>
      <c r="AW1300" s="17">
        <v>0.110341980373002</v>
      </c>
      <c r="AX1300" s="17">
        <v>0.26417784588100601</v>
      </c>
      <c r="AY1300" s="17"/>
      <c r="AZ1300" s="17">
        <v>0.113241879376675</v>
      </c>
      <c r="BA1300" s="17">
        <v>0.110593195725932</v>
      </c>
      <c r="BB1300" s="17">
        <v>5.5193754663471303E-2</v>
      </c>
      <c r="BC1300" s="17">
        <v>9.04098823020799E-2</v>
      </c>
      <c r="BD1300" s="17">
        <v>9.5346863905738002E-2</v>
      </c>
      <c r="BE1300" s="17"/>
      <c r="BF1300" s="17">
        <v>0.113416202288639</v>
      </c>
      <c r="BG1300" s="17">
        <v>8.9734438573286404E-2</v>
      </c>
      <c r="BH1300" s="17">
        <v>0.128045243401994</v>
      </c>
      <c r="BI1300" s="17">
        <v>0.103983365898475</v>
      </c>
      <c r="BJ1300" s="17"/>
      <c r="BK1300" s="17">
        <v>2.64402112085684E-2</v>
      </c>
      <c r="BL1300" s="17">
        <v>0.11528292587118499</v>
      </c>
      <c r="BM1300" s="17">
        <v>0.105077671311747</v>
      </c>
      <c r="BN1300" s="17">
        <v>0.110241612721192</v>
      </c>
      <c r="BO1300" s="17">
        <v>7.1654731727631593E-2</v>
      </c>
      <c r="BP1300" s="17"/>
      <c r="BQ1300" s="17">
        <v>0.107491720965128</v>
      </c>
      <c r="BR1300" s="17">
        <v>9.7756844762723796E-2</v>
      </c>
      <c r="BS1300" s="17"/>
      <c r="BT1300" s="17">
        <v>7.8865088517813001E-2</v>
      </c>
      <c r="BU1300" s="17">
        <v>0.109276217792969</v>
      </c>
      <c r="BV1300" s="17">
        <v>0.12709316487518699</v>
      </c>
      <c r="BW1300" s="17">
        <v>0.13282287246367</v>
      </c>
      <c r="BX1300" s="17">
        <v>0.11679557764559199</v>
      </c>
      <c r="BY1300" s="17">
        <v>0.15784875270898899</v>
      </c>
    </row>
    <row r="1301" spans="2:77" x14ac:dyDescent="0.35">
      <c r="B1301" t="s">
        <v>469</v>
      </c>
      <c r="C1301" s="17">
        <v>5.5228292822175999E-2</v>
      </c>
      <c r="D1301" s="17">
        <v>5.7522510648721797E-2</v>
      </c>
      <c r="E1301" s="17">
        <v>5.36375486173198E-2</v>
      </c>
      <c r="F1301" s="17"/>
      <c r="G1301" s="17">
        <v>4.3320638787573702E-2</v>
      </c>
      <c r="H1301" s="17">
        <v>8.9124803239759798E-2</v>
      </c>
      <c r="I1301" s="17">
        <v>5.4577538867098097E-2</v>
      </c>
      <c r="J1301" s="17">
        <v>4.3458315325977701E-2</v>
      </c>
      <c r="K1301" s="17">
        <v>5.8765235969468102E-2</v>
      </c>
      <c r="L1301" s="17">
        <v>4.0436593818660202E-2</v>
      </c>
      <c r="M1301" s="17"/>
      <c r="N1301" s="17">
        <v>5.0927842009372601E-2</v>
      </c>
      <c r="O1301" s="17">
        <v>5.3309521222263602E-2</v>
      </c>
      <c r="P1301" s="17">
        <v>6.3438750148205103E-2</v>
      </c>
      <c r="Q1301" s="17">
        <v>5.5594703300896699E-2</v>
      </c>
      <c r="R1301" s="17"/>
      <c r="S1301" s="17">
        <v>5.6546796575681998E-2</v>
      </c>
      <c r="T1301" s="17">
        <v>3.5473087160625603E-2</v>
      </c>
      <c r="U1301" s="17">
        <v>6.9151755942670201E-2</v>
      </c>
      <c r="V1301" s="17">
        <v>7.53773018194593E-2</v>
      </c>
      <c r="W1301" s="17">
        <v>6.1870363980362997E-2</v>
      </c>
      <c r="X1301" s="17">
        <v>7.2965211501826305E-2</v>
      </c>
      <c r="Y1301" s="17">
        <v>3.8282776848938202E-2</v>
      </c>
      <c r="Z1301" s="17">
        <v>9.3120391962371804E-2</v>
      </c>
      <c r="AA1301" s="17">
        <v>3.33913438219628E-2</v>
      </c>
      <c r="AB1301" s="17">
        <v>7.9086582205384004E-2</v>
      </c>
      <c r="AC1301" s="17">
        <v>2.21085566748211E-2</v>
      </c>
      <c r="AD1301" s="17">
        <v>3.2750507237522902E-2</v>
      </c>
      <c r="AE1301" s="17"/>
      <c r="AF1301" s="17">
        <v>3.7819818263989301E-2</v>
      </c>
      <c r="AG1301" s="17">
        <v>7.27835009009343E-2</v>
      </c>
      <c r="AH1301" s="17">
        <v>5.7152435577387403E-2</v>
      </c>
      <c r="AI1301" s="17"/>
      <c r="AJ1301" s="17">
        <v>3.3348234188982501E-2</v>
      </c>
      <c r="AK1301" s="17">
        <v>9.8055774762034906E-2</v>
      </c>
      <c r="AL1301" s="17">
        <v>5.8769590597712397E-2</v>
      </c>
      <c r="AM1301" s="17">
        <v>6.4238879474847702E-2</v>
      </c>
      <c r="AN1301" s="17">
        <v>2.5703873522530001E-2</v>
      </c>
      <c r="AO1301" s="17"/>
      <c r="AP1301" s="17">
        <v>1.9163910465257401E-2</v>
      </c>
      <c r="AQ1301" s="17">
        <v>0.113175368705387</v>
      </c>
      <c r="AR1301" s="17">
        <v>4.8807014710582103E-2</v>
      </c>
      <c r="AS1301" s="17"/>
      <c r="AT1301" s="17">
        <v>5.73340007913078E-2</v>
      </c>
      <c r="AU1301" s="17">
        <v>2.9928964981384101E-2</v>
      </c>
      <c r="AV1301" s="17">
        <v>6.8007679620508799E-2</v>
      </c>
      <c r="AW1301" s="17">
        <v>7.0843056911172E-2</v>
      </c>
      <c r="AX1301" s="17">
        <v>7.1785411783530206E-2</v>
      </c>
      <c r="AY1301" s="17"/>
      <c r="AZ1301" s="17">
        <v>7.3041151093455506E-2</v>
      </c>
      <c r="BA1301" s="17">
        <v>3.3824227021395301E-2</v>
      </c>
      <c r="BB1301" s="17">
        <v>5.5253930554640701E-2</v>
      </c>
      <c r="BC1301" s="17">
        <v>4.7977332959324201E-2</v>
      </c>
      <c r="BD1301" s="17">
        <v>3.2075701902796599E-2</v>
      </c>
      <c r="BE1301" s="17"/>
      <c r="BF1301" s="17">
        <v>2.40322618033285E-2</v>
      </c>
      <c r="BG1301" s="17">
        <v>6.8956309625996401E-2</v>
      </c>
      <c r="BH1301" s="17">
        <v>3.5790201266425598E-2</v>
      </c>
      <c r="BI1301" s="17">
        <v>8.9561689619613694E-2</v>
      </c>
      <c r="BJ1301" s="17"/>
      <c r="BK1301" s="17">
        <v>2.49559370542781E-2</v>
      </c>
      <c r="BL1301" s="17">
        <v>3.3486712694682098E-2</v>
      </c>
      <c r="BM1301" s="17">
        <v>4.82359045679253E-2</v>
      </c>
      <c r="BN1301" s="17">
        <v>7.6457652336077195E-2</v>
      </c>
      <c r="BO1301" s="17">
        <v>4.9412985274039901E-2</v>
      </c>
      <c r="BP1301" s="17"/>
      <c r="BQ1301" s="17">
        <v>6.3544151914608896E-2</v>
      </c>
      <c r="BR1301" s="17">
        <v>4.36145167159201E-2</v>
      </c>
      <c r="BS1301" s="17"/>
      <c r="BT1301" s="17">
        <v>4.6460303205080898E-2</v>
      </c>
      <c r="BU1301" s="17">
        <v>7.7783141179878695E-2</v>
      </c>
      <c r="BV1301" s="17">
        <v>5.65843815163347E-2</v>
      </c>
      <c r="BW1301" s="17">
        <v>6.5167651918578304E-2</v>
      </c>
      <c r="BX1301" s="17">
        <v>3.9615105223269602E-2</v>
      </c>
      <c r="BY1301" s="17">
        <v>4.14150067076667E-2</v>
      </c>
    </row>
    <row r="1302" spans="2:77" x14ac:dyDescent="0.35">
      <c r="B1302" t="s">
        <v>470</v>
      </c>
      <c r="C1302" s="17">
        <v>5.5458385059426102E-2</v>
      </c>
      <c r="D1302" s="17">
        <v>6.1170146313970601E-2</v>
      </c>
      <c r="E1302" s="17">
        <v>4.8535697859550399E-2</v>
      </c>
      <c r="F1302" s="17"/>
      <c r="G1302" s="17">
        <v>5.4533447277374802E-2</v>
      </c>
      <c r="H1302" s="17">
        <v>7.2078534465258207E-2</v>
      </c>
      <c r="I1302" s="17">
        <v>4.16551926902008E-2</v>
      </c>
      <c r="J1302" s="17">
        <v>6.1506146077990001E-2</v>
      </c>
      <c r="K1302" s="17">
        <v>5.6937428054880203E-2</v>
      </c>
      <c r="L1302" s="17">
        <v>4.5374409363903502E-2</v>
      </c>
      <c r="M1302" s="17"/>
      <c r="N1302" s="17">
        <v>6.3167736258303603E-2</v>
      </c>
      <c r="O1302" s="17">
        <v>4.9966631425129603E-2</v>
      </c>
      <c r="P1302" s="17">
        <v>3.7739448937388897E-2</v>
      </c>
      <c r="Q1302" s="17">
        <v>6.7597209827466198E-2</v>
      </c>
      <c r="R1302" s="17"/>
      <c r="S1302" s="17">
        <v>0.100856877807819</v>
      </c>
      <c r="T1302" s="17">
        <v>3.8803289394377903E-2</v>
      </c>
      <c r="U1302" s="17">
        <v>2.9278727613302101E-2</v>
      </c>
      <c r="V1302" s="17">
        <v>3.6282994217062402E-2</v>
      </c>
      <c r="W1302" s="17">
        <v>4.0308664931711702E-2</v>
      </c>
      <c r="X1302" s="17">
        <v>2.5041601819108798E-2</v>
      </c>
      <c r="Y1302" s="17">
        <v>6.6741181018327295E-2</v>
      </c>
      <c r="Z1302" s="17">
        <v>0.16541878387263301</v>
      </c>
      <c r="AA1302" s="17">
        <v>8.2187638653237499E-2</v>
      </c>
      <c r="AB1302" s="17">
        <v>1.54137559924361E-2</v>
      </c>
      <c r="AC1302" s="17">
        <v>7.0422717393982398E-2</v>
      </c>
      <c r="AD1302" s="17">
        <v>0</v>
      </c>
      <c r="AE1302" s="17"/>
      <c r="AF1302" s="17">
        <v>4.8113137891576001E-2</v>
      </c>
      <c r="AG1302" s="17">
        <v>6.7957842868391793E-2</v>
      </c>
      <c r="AH1302" s="17">
        <v>5.4016062798204402E-2</v>
      </c>
      <c r="AI1302" s="17"/>
      <c r="AJ1302" s="17">
        <v>1.5585136924228599E-2</v>
      </c>
      <c r="AK1302" s="17">
        <v>0.13639019381133299</v>
      </c>
      <c r="AL1302" s="17">
        <v>7.4528605782845397E-2</v>
      </c>
      <c r="AM1302" s="17">
        <v>0</v>
      </c>
      <c r="AN1302" s="17">
        <v>2.7314887441499E-2</v>
      </c>
      <c r="AO1302" s="17"/>
      <c r="AP1302" s="17">
        <v>2.20174991181128E-2</v>
      </c>
      <c r="AQ1302" s="17">
        <v>0.12216965294294301</v>
      </c>
      <c r="AR1302" s="17">
        <v>6.8789487510410197E-2</v>
      </c>
      <c r="AS1302" s="17"/>
      <c r="AT1302" s="17">
        <v>5.5218341661458802E-2</v>
      </c>
      <c r="AU1302" s="17">
        <v>5.6057042697549499E-2</v>
      </c>
      <c r="AV1302" s="17">
        <v>5.3062221175961301E-2</v>
      </c>
      <c r="AW1302" s="17">
        <v>7.7462368783105306E-2</v>
      </c>
      <c r="AX1302" s="17">
        <v>9.9130384505351804E-2</v>
      </c>
      <c r="AY1302" s="17"/>
      <c r="AZ1302" s="17">
        <v>6.5612419311450093E-2</v>
      </c>
      <c r="BA1302" s="17">
        <v>3.4340249564908998E-2</v>
      </c>
      <c r="BB1302" s="17">
        <v>3.2847454025267203E-2</v>
      </c>
      <c r="BC1302" s="17">
        <v>3.10650222568781E-2</v>
      </c>
      <c r="BD1302" s="17">
        <v>9.2838002790387397E-2</v>
      </c>
      <c r="BE1302" s="17"/>
      <c r="BF1302" s="17">
        <v>8.0673750100534902E-2</v>
      </c>
      <c r="BG1302" s="17">
        <v>4.6260698437372301E-2</v>
      </c>
      <c r="BH1302" s="17">
        <v>5.7908084182629202E-2</v>
      </c>
      <c r="BI1302" s="17">
        <v>5.2300705315720397E-2</v>
      </c>
      <c r="BJ1302" s="17"/>
      <c r="BK1302" s="17">
        <v>0.188988067805131</v>
      </c>
      <c r="BL1302" s="17">
        <v>4.07034553839292E-2</v>
      </c>
      <c r="BM1302" s="17">
        <v>4.9897361226601399E-2</v>
      </c>
      <c r="BN1302" s="17">
        <v>4.0857039587771302E-2</v>
      </c>
      <c r="BO1302" s="17">
        <v>0.12891999479241301</v>
      </c>
      <c r="BP1302" s="17"/>
      <c r="BQ1302" s="17">
        <v>5.5845749500370898E-2</v>
      </c>
      <c r="BR1302" s="17">
        <v>5.4917398994287901E-2</v>
      </c>
      <c r="BS1302" s="17"/>
      <c r="BT1302" s="17">
        <v>4.1173908967386E-2</v>
      </c>
      <c r="BU1302" s="17">
        <v>2.4158824778154502E-2</v>
      </c>
      <c r="BV1302" s="17">
        <v>8.2973183436858097E-2</v>
      </c>
      <c r="BW1302" s="17">
        <v>0.100146966006747</v>
      </c>
      <c r="BX1302" s="17">
        <v>9.71600184386162E-2</v>
      </c>
      <c r="BY1302" s="17">
        <v>4.4162743959292899E-2</v>
      </c>
    </row>
    <row r="1303" spans="2:77" x14ac:dyDescent="0.35">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row>
    <row r="1304" spans="2:77" x14ac:dyDescent="0.35">
      <c r="B1304" s="6" t="s">
        <v>496</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c r="BP1304" s="17"/>
      <c r="BQ1304" s="17"/>
      <c r="BR1304" s="17"/>
      <c r="BS1304" s="17"/>
      <c r="BT1304" s="17"/>
      <c r="BU1304" s="17"/>
      <c r="BV1304" s="17"/>
      <c r="BW1304" s="17"/>
      <c r="BX1304" s="17"/>
      <c r="BY1304" s="17"/>
    </row>
    <row r="1305" spans="2:77" x14ac:dyDescent="0.35">
      <c r="B1305" s="24" t="s">
        <v>472</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c r="BP1305" s="17"/>
      <c r="BQ1305" s="17"/>
      <c r="BR1305" s="17"/>
      <c r="BS1305" s="17"/>
      <c r="BT1305" s="17"/>
      <c r="BU1305" s="17"/>
      <c r="BV1305" s="17"/>
      <c r="BW1305" s="17"/>
      <c r="BX1305" s="17"/>
      <c r="BY1305" s="17"/>
    </row>
    <row r="1306" spans="2:77" x14ac:dyDescent="0.35">
      <c r="B1306" t="s">
        <v>466</v>
      </c>
      <c r="C1306" s="17">
        <v>8.4834806656742201E-2</v>
      </c>
      <c r="D1306" s="17">
        <v>9.5467638721394202E-2</v>
      </c>
      <c r="E1306" s="17">
        <v>7.5298116060260697E-2</v>
      </c>
      <c r="F1306" s="17"/>
      <c r="G1306" s="17">
        <v>3.9888376580072597E-2</v>
      </c>
      <c r="H1306" s="17">
        <v>7.2691799830636505E-2</v>
      </c>
      <c r="I1306" s="17">
        <v>4.1588287420148702E-2</v>
      </c>
      <c r="J1306" s="17">
        <v>0.114209774836147</v>
      </c>
      <c r="K1306" s="17">
        <v>0.119003120383238</v>
      </c>
      <c r="L1306" s="17">
        <v>0.109360410792192</v>
      </c>
      <c r="M1306" s="17"/>
      <c r="N1306" s="17">
        <v>6.5344672970076803E-2</v>
      </c>
      <c r="O1306" s="17">
        <v>6.4326975614981505E-2</v>
      </c>
      <c r="P1306" s="17">
        <v>0.11228501058391099</v>
      </c>
      <c r="Q1306" s="17">
        <v>0.106707231690536</v>
      </c>
      <c r="R1306" s="17"/>
      <c r="S1306" s="17">
        <v>3.25792315633186E-2</v>
      </c>
      <c r="T1306" s="17">
        <v>6.2990733085430906E-2</v>
      </c>
      <c r="U1306" s="17">
        <v>0.117221307582383</v>
      </c>
      <c r="V1306" s="17">
        <v>9.9090721634920206E-2</v>
      </c>
      <c r="W1306" s="17">
        <v>3.9215661905779402E-2</v>
      </c>
      <c r="X1306" s="17">
        <v>6.1627800784130903E-2</v>
      </c>
      <c r="Y1306" s="17">
        <v>9.2001615246330201E-2</v>
      </c>
      <c r="Z1306" s="17">
        <v>0.15815595059367299</v>
      </c>
      <c r="AA1306" s="17">
        <v>0.10190380609869901</v>
      </c>
      <c r="AB1306" s="17">
        <v>7.6772626205927896E-2</v>
      </c>
      <c r="AC1306" s="17">
        <v>0.15327402107921101</v>
      </c>
      <c r="AD1306" s="17">
        <v>0.12333420645028401</v>
      </c>
      <c r="AE1306" s="17"/>
      <c r="AF1306" s="17">
        <v>0.130449953777</v>
      </c>
      <c r="AG1306" s="17">
        <v>6.1503608037291803E-2</v>
      </c>
      <c r="AH1306" s="17">
        <v>5.6493762476502403E-2</v>
      </c>
      <c r="AI1306" s="17"/>
      <c r="AJ1306" s="17">
        <v>0.12893094396650501</v>
      </c>
      <c r="AK1306" s="17">
        <v>3.3375626741234697E-2</v>
      </c>
      <c r="AL1306" s="17">
        <v>5.3673496604599399E-2</v>
      </c>
      <c r="AM1306" s="17">
        <v>0.20846933783188601</v>
      </c>
      <c r="AN1306" s="17">
        <v>6.6021278458219201E-2</v>
      </c>
      <c r="AO1306" s="17"/>
      <c r="AP1306" s="17">
        <v>0.115389631833935</v>
      </c>
      <c r="AQ1306" s="17">
        <v>1.2080937680796801E-2</v>
      </c>
      <c r="AR1306" s="17">
        <v>6.4706484316161203E-2</v>
      </c>
      <c r="AS1306" s="17"/>
      <c r="AT1306" s="17">
        <v>0.12213209879341499</v>
      </c>
      <c r="AU1306" s="17">
        <v>8.0219171016135807E-2</v>
      </c>
      <c r="AV1306" s="17">
        <v>6.5739527675159407E-2</v>
      </c>
      <c r="AW1306" s="17">
        <v>4.4221111645855501E-2</v>
      </c>
      <c r="AX1306" s="17">
        <v>0.14173105775627701</v>
      </c>
      <c r="AY1306" s="17"/>
      <c r="AZ1306" s="17">
        <v>7.9363959567209194E-2</v>
      </c>
      <c r="BA1306" s="17">
        <v>8.5368894755320099E-2</v>
      </c>
      <c r="BB1306" s="17">
        <v>5.34067301656325E-2</v>
      </c>
      <c r="BC1306" s="17">
        <v>9.0995109939286306E-2</v>
      </c>
      <c r="BD1306" s="17">
        <v>0.10388972210934901</v>
      </c>
      <c r="BE1306" s="17"/>
      <c r="BF1306" s="17">
        <v>0.13176132695645701</v>
      </c>
      <c r="BG1306" s="17">
        <v>6.3676940245219096E-2</v>
      </c>
      <c r="BH1306" s="17">
        <v>0.100104928304554</v>
      </c>
      <c r="BI1306" s="17">
        <v>5.2206950137809599E-2</v>
      </c>
      <c r="BJ1306" s="17"/>
      <c r="BK1306" s="17">
        <v>0.17829555131098901</v>
      </c>
      <c r="BL1306" s="17">
        <v>9.3883581281770906E-2</v>
      </c>
      <c r="BM1306" s="17">
        <v>9.7132203374940607E-2</v>
      </c>
      <c r="BN1306" s="17">
        <v>6.7468766397983895E-2</v>
      </c>
      <c r="BO1306" s="17">
        <v>3.0910966731467399E-2</v>
      </c>
      <c r="BP1306" s="17"/>
      <c r="BQ1306" s="17">
        <v>7.9492538115123204E-2</v>
      </c>
      <c r="BR1306" s="17">
        <v>9.2295720803100806E-2</v>
      </c>
      <c r="BS1306" s="17"/>
      <c r="BT1306" s="17">
        <v>9.2270314893074704E-2</v>
      </c>
      <c r="BU1306" s="17">
        <v>7.7997648364210304E-2</v>
      </c>
      <c r="BV1306" s="17">
        <v>0.101519998559316</v>
      </c>
      <c r="BW1306" s="17">
        <v>0.107492295790662</v>
      </c>
      <c r="BX1306" s="17">
        <v>6.4437830683709202E-2</v>
      </c>
      <c r="BY1306" s="17">
        <v>5.0588957204247997E-2</v>
      </c>
    </row>
    <row r="1307" spans="2:77" x14ac:dyDescent="0.35">
      <c r="B1307" t="s">
        <v>333</v>
      </c>
      <c r="C1307" s="17">
        <v>3.4206558909429099E-2</v>
      </c>
      <c r="D1307" s="17">
        <v>4.2499454067673199E-2</v>
      </c>
      <c r="E1307" s="17">
        <v>2.44858515463269E-2</v>
      </c>
      <c r="F1307" s="17"/>
      <c r="G1307" s="17">
        <v>2.9937107916999599E-2</v>
      </c>
      <c r="H1307" s="17">
        <v>3.10483617528713E-2</v>
      </c>
      <c r="I1307" s="17">
        <v>4.8868630497577302E-2</v>
      </c>
      <c r="J1307" s="17">
        <v>2.5709796992161301E-2</v>
      </c>
      <c r="K1307" s="17">
        <v>2.7890401835570101E-2</v>
      </c>
      <c r="L1307" s="17">
        <v>4.0386350136131899E-2</v>
      </c>
      <c r="M1307" s="17"/>
      <c r="N1307" s="17">
        <v>3.1888007266425301E-2</v>
      </c>
      <c r="O1307" s="17">
        <v>3.1054339498814001E-2</v>
      </c>
      <c r="P1307" s="17">
        <v>3.8023693476120501E-2</v>
      </c>
      <c r="Q1307" s="17">
        <v>3.7218951360383001E-2</v>
      </c>
      <c r="R1307" s="17"/>
      <c r="S1307" s="17">
        <v>3.07436827405735E-2</v>
      </c>
      <c r="T1307" s="17">
        <v>3.1237433971374799E-2</v>
      </c>
      <c r="U1307" s="17">
        <v>6.4121084304457898E-2</v>
      </c>
      <c r="V1307" s="17">
        <v>4.0601776331889501E-2</v>
      </c>
      <c r="W1307" s="17">
        <v>5.6846542767000401E-2</v>
      </c>
      <c r="X1307" s="17">
        <v>1.3367149595170999E-2</v>
      </c>
      <c r="Y1307" s="17">
        <v>3.9892512125227597E-2</v>
      </c>
      <c r="Z1307" s="17">
        <v>8.2655845186940802E-2</v>
      </c>
      <c r="AA1307" s="17">
        <v>1.8803629214987901E-2</v>
      </c>
      <c r="AB1307" s="17">
        <v>3.6806039860426E-2</v>
      </c>
      <c r="AC1307" s="17">
        <v>0</v>
      </c>
      <c r="AD1307" s="17">
        <v>0</v>
      </c>
      <c r="AE1307" s="17"/>
      <c r="AF1307" s="17">
        <v>3.95634029708965E-2</v>
      </c>
      <c r="AG1307" s="17">
        <v>2.9992953158526799E-2</v>
      </c>
      <c r="AH1307" s="17">
        <v>4.2567613586322002E-2</v>
      </c>
      <c r="AI1307" s="17"/>
      <c r="AJ1307" s="17">
        <v>4.2359068731296502E-2</v>
      </c>
      <c r="AK1307" s="17">
        <v>2.0554495250891799E-2</v>
      </c>
      <c r="AL1307" s="17">
        <v>1.90048094132691E-2</v>
      </c>
      <c r="AM1307" s="17">
        <v>0.12864960942936399</v>
      </c>
      <c r="AN1307" s="17">
        <v>3.9976888881318E-2</v>
      </c>
      <c r="AO1307" s="17"/>
      <c r="AP1307" s="17">
        <v>5.2872079429554901E-2</v>
      </c>
      <c r="AQ1307" s="17">
        <v>1.07846725806877E-2</v>
      </c>
      <c r="AR1307" s="17">
        <v>1.5783128709447501E-2</v>
      </c>
      <c r="AS1307" s="17"/>
      <c r="AT1307" s="17">
        <v>3.0766928191489101E-2</v>
      </c>
      <c r="AU1307" s="17">
        <v>5.0701455348680001E-2</v>
      </c>
      <c r="AV1307" s="17">
        <v>2.8893265001081699E-2</v>
      </c>
      <c r="AW1307" s="17">
        <v>8.5702549354162005E-3</v>
      </c>
      <c r="AX1307" s="17">
        <v>0</v>
      </c>
      <c r="AY1307" s="17"/>
      <c r="AZ1307" s="17">
        <v>2.9259217931725399E-2</v>
      </c>
      <c r="BA1307" s="17">
        <v>3.2619034212976801E-2</v>
      </c>
      <c r="BB1307" s="17">
        <v>2.84651424930926E-2</v>
      </c>
      <c r="BC1307" s="17">
        <v>4.3890734621127303E-2</v>
      </c>
      <c r="BD1307" s="17">
        <v>3.32850928308931E-2</v>
      </c>
      <c r="BE1307" s="17"/>
      <c r="BF1307" s="17">
        <v>6.9474472057711706E-2</v>
      </c>
      <c r="BG1307" s="17">
        <v>2.6674315857590801E-2</v>
      </c>
      <c r="BH1307" s="17">
        <v>2.5224037544112499E-2</v>
      </c>
      <c r="BI1307" s="17">
        <v>2.94165869981978E-2</v>
      </c>
      <c r="BJ1307" s="17"/>
      <c r="BK1307" s="17">
        <v>7.2468366738397599E-2</v>
      </c>
      <c r="BL1307" s="17">
        <v>3.4387630434378799E-2</v>
      </c>
      <c r="BM1307" s="17">
        <v>2.8239391079806501E-2</v>
      </c>
      <c r="BN1307" s="17">
        <v>4.0656597206543799E-2</v>
      </c>
      <c r="BO1307" s="17">
        <v>1.34896093838635E-2</v>
      </c>
      <c r="BP1307" s="17"/>
      <c r="BQ1307" s="17">
        <v>3.4615047739417197E-2</v>
      </c>
      <c r="BR1307" s="17">
        <v>3.3636070910455403E-2</v>
      </c>
      <c r="BS1307" s="17"/>
      <c r="BT1307" s="17">
        <v>3.4327607270629397E-2</v>
      </c>
      <c r="BU1307" s="17">
        <v>2.2203323448006101E-2</v>
      </c>
      <c r="BV1307" s="17">
        <v>4.8527742170628399E-2</v>
      </c>
      <c r="BW1307" s="17">
        <v>4.9312540707596303E-2</v>
      </c>
      <c r="BX1307" s="17">
        <v>3.7480716290006801E-2</v>
      </c>
      <c r="BY1307" s="17">
        <v>0</v>
      </c>
    </row>
    <row r="1308" spans="2:77" x14ac:dyDescent="0.35">
      <c r="B1308" t="s">
        <v>98</v>
      </c>
      <c r="C1308" s="17">
        <v>4.2215229556568701E-2</v>
      </c>
      <c r="D1308" s="17">
        <v>3.0923531707182799E-2</v>
      </c>
      <c r="E1308" s="17">
        <v>5.4016104600014402E-2</v>
      </c>
      <c r="F1308" s="17"/>
      <c r="G1308" s="17">
        <v>2.3827290085697901E-2</v>
      </c>
      <c r="H1308" s="17">
        <v>4.14657966018133E-2</v>
      </c>
      <c r="I1308" s="17">
        <v>5.2681164887651101E-2</v>
      </c>
      <c r="J1308" s="17">
        <v>4.4159648092583201E-2</v>
      </c>
      <c r="K1308" s="17">
        <v>5.6081454307724203E-2</v>
      </c>
      <c r="L1308" s="17">
        <v>3.68603156450917E-2</v>
      </c>
      <c r="M1308" s="17"/>
      <c r="N1308" s="17">
        <v>3.6379794010266801E-2</v>
      </c>
      <c r="O1308" s="17">
        <v>3.6116343301099502E-2</v>
      </c>
      <c r="P1308" s="17">
        <v>5.2171322838414899E-2</v>
      </c>
      <c r="Q1308" s="17">
        <v>4.7340717666883497E-2</v>
      </c>
      <c r="R1308" s="17"/>
      <c r="S1308" s="17">
        <v>3.6824917954120698E-2</v>
      </c>
      <c r="T1308" s="17">
        <v>6.8915476216318605E-2</v>
      </c>
      <c r="U1308" s="17">
        <v>6.4805523486254193E-2</v>
      </c>
      <c r="V1308" s="17">
        <v>9.4545651924279901E-3</v>
      </c>
      <c r="W1308" s="17">
        <v>5.4633879480506499E-2</v>
      </c>
      <c r="X1308" s="17">
        <v>4.4006878670154299E-2</v>
      </c>
      <c r="Y1308" s="17">
        <v>4.3910853371437401E-2</v>
      </c>
      <c r="Z1308" s="17">
        <v>4.7282590076820903E-2</v>
      </c>
      <c r="AA1308" s="17">
        <v>4.4772309323547102E-2</v>
      </c>
      <c r="AB1308" s="17">
        <v>2.7254211459948399E-2</v>
      </c>
      <c r="AC1308" s="17">
        <v>2.5153171742269199E-2</v>
      </c>
      <c r="AD1308" s="17">
        <v>0</v>
      </c>
      <c r="AE1308" s="17"/>
      <c r="AF1308" s="17">
        <v>5.0678595717300101E-2</v>
      </c>
      <c r="AG1308" s="17">
        <v>4.49680356226312E-2</v>
      </c>
      <c r="AH1308" s="17">
        <v>4.0520265983609298E-2</v>
      </c>
      <c r="AI1308" s="17"/>
      <c r="AJ1308" s="17">
        <v>6.0715602827635697E-2</v>
      </c>
      <c r="AK1308" s="17">
        <v>2.66652054684153E-2</v>
      </c>
      <c r="AL1308" s="17">
        <v>1.30801964709788E-2</v>
      </c>
      <c r="AM1308" s="17">
        <v>0</v>
      </c>
      <c r="AN1308" s="17">
        <v>5.30177930728295E-2</v>
      </c>
      <c r="AO1308" s="17"/>
      <c r="AP1308" s="17">
        <v>9.2828046598012304E-2</v>
      </c>
      <c r="AQ1308" s="17">
        <v>1.6025813850062302E-2</v>
      </c>
      <c r="AR1308" s="17">
        <v>2.3922007817489901E-2</v>
      </c>
      <c r="AS1308" s="17"/>
      <c r="AT1308" s="17">
        <v>2.4795434758137599E-2</v>
      </c>
      <c r="AU1308" s="17">
        <v>4.9647012473931502E-2</v>
      </c>
      <c r="AV1308" s="17">
        <v>2.0131260199659402E-2</v>
      </c>
      <c r="AW1308" s="17">
        <v>6.1837361754871797E-2</v>
      </c>
      <c r="AX1308" s="17">
        <v>0.118754712860162</v>
      </c>
      <c r="AY1308" s="17"/>
      <c r="AZ1308" s="17">
        <v>5.39122804582172E-2</v>
      </c>
      <c r="BA1308" s="17">
        <v>1.9797477413465599E-2</v>
      </c>
      <c r="BB1308" s="17">
        <v>3.6481886372948497E-2</v>
      </c>
      <c r="BC1308" s="17">
        <v>4.2000556992591101E-2</v>
      </c>
      <c r="BD1308" s="17">
        <v>3.2103758988112303E-2</v>
      </c>
      <c r="BE1308" s="17"/>
      <c r="BF1308" s="17">
        <v>4.69326343075697E-2</v>
      </c>
      <c r="BG1308" s="17">
        <v>3.9122266336824897E-2</v>
      </c>
      <c r="BH1308" s="17">
        <v>1.8199025275540799E-2</v>
      </c>
      <c r="BI1308" s="17">
        <v>6.6191286240328606E-2</v>
      </c>
      <c r="BJ1308" s="17"/>
      <c r="BK1308" s="17">
        <v>0</v>
      </c>
      <c r="BL1308" s="17">
        <v>5.5697021188367703E-2</v>
      </c>
      <c r="BM1308" s="17">
        <v>3.8372363286793901E-2</v>
      </c>
      <c r="BN1308" s="17">
        <v>4.2386524471210801E-2</v>
      </c>
      <c r="BO1308" s="17">
        <v>5.7200570106824798E-2</v>
      </c>
      <c r="BP1308" s="17"/>
      <c r="BQ1308" s="17">
        <v>5.4052197277814698E-2</v>
      </c>
      <c r="BR1308" s="17">
        <v>2.5683937796632299E-2</v>
      </c>
      <c r="BS1308" s="17"/>
      <c r="BT1308" s="17">
        <v>4.6278989439611597E-2</v>
      </c>
      <c r="BU1308" s="17">
        <v>4.79503148457599E-2</v>
      </c>
      <c r="BV1308" s="17">
        <v>0</v>
      </c>
      <c r="BW1308" s="17">
        <v>7.7839553719826704E-2</v>
      </c>
      <c r="BX1308" s="17">
        <v>3.0184300615145699E-2</v>
      </c>
      <c r="BY1308" s="17">
        <v>0</v>
      </c>
    </row>
    <row r="1309" spans="2:77" x14ac:dyDescent="0.35">
      <c r="B1309" t="s">
        <v>99</v>
      </c>
      <c r="C1309" s="17">
        <v>5.3991797935824898E-2</v>
      </c>
      <c r="D1309" s="17">
        <v>5.5666564675090097E-2</v>
      </c>
      <c r="E1309" s="17">
        <v>5.3003511982083203E-2</v>
      </c>
      <c r="F1309" s="17"/>
      <c r="G1309" s="17">
        <v>7.3057265382743097E-2</v>
      </c>
      <c r="H1309" s="17">
        <v>4.3928432434968599E-2</v>
      </c>
      <c r="I1309" s="17">
        <v>4.1982014866460401E-2</v>
      </c>
      <c r="J1309" s="17">
        <v>4.72664503819464E-2</v>
      </c>
      <c r="K1309" s="17">
        <v>5.4898945121364597E-2</v>
      </c>
      <c r="L1309" s="17">
        <v>6.3320252485698003E-2</v>
      </c>
      <c r="M1309" s="17"/>
      <c r="N1309" s="17">
        <v>5.6981630101077499E-2</v>
      </c>
      <c r="O1309" s="17">
        <v>4.68069181627788E-2</v>
      </c>
      <c r="P1309" s="17">
        <v>6.9858172742553307E-2</v>
      </c>
      <c r="Q1309" s="17">
        <v>4.5336651047935703E-2</v>
      </c>
      <c r="R1309" s="17"/>
      <c r="S1309" s="17">
        <v>4.2468631734538E-2</v>
      </c>
      <c r="T1309" s="17">
        <v>6.4618383195026302E-2</v>
      </c>
      <c r="U1309" s="17">
        <v>4.3725253008939001E-2</v>
      </c>
      <c r="V1309" s="17">
        <v>7.8467705927836001E-2</v>
      </c>
      <c r="W1309" s="17">
        <v>1.29001673279513E-2</v>
      </c>
      <c r="X1309" s="17">
        <v>4.9033861770562702E-2</v>
      </c>
      <c r="Y1309" s="17">
        <v>5.8905324752589597E-2</v>
      </c>
      <c r="Z1309" s="17">
        <v>1.7235970227748299E-2</v>
      </c>
      <c r="AA1309" s="17">
        <v>2.4931722594997499E-2</v>
      </c>
      <c r="AB1309" s="17">
        <v>8.9126932883477006E-2</v>
      </c>
      <c r="AC1309" s="17">
        <v>0.12240167738025</v>
      </c>
      <c r="AD1309" s="17">
        <v>3.2368641046845802E-2</v>
      </c>
      <c r="AE1309" s="17"/>
      <c r="AF1309" s="17">
        <v>6.3547141918035704E-2</v>
      </c>
      <c r="AG1309" s="17">
        <v>4.5750406040857797E-2</v>
      </c>
      <c r="AH1309" s="17">
        <v>5.7128146248060702E-2</v>
      </c>
      <c r="AI1309" s="17"/>
      <c r="AJ1309" s="17">
        <v>5.7035830753626199E-2</v>
      </c>
      <c r="AK1309" s="17">
        <v>3.28998711874742E-2</v>
      </c>
      <c r="AL1309" s="17">
        <v>4.5638414425579199E-2</v>
      </c>
      <c r="AM1309" s="17">
        <v>0.215389572191069</v>
      </c>
      <c r="AN1309" s="17">
        <v>4.2517373768909197E-2</v>
      </c>
      <c r="AO1309" s="17"/>
      <c r="AP1309" s="17">
        <v>7.7794110180878506E-2</v>
      </c>
      <c r="AQ1309" s="17">
        <v>1.8331765580454799E-2</v>
      </c>
      <c r="AR1309" s="17">
        <v>8.0199661868198602E-2</v>
      </c>
      <c r="AS1309" s="17"/>
      <c r="AT1309" s="17">
        <v>5.9924492057012099E-2</v>
      </c>
      <c r="AU1309" s="17">
        <v>7.32350031605635E-2</v>
      </c>
      <c r="AV1309" s="17">
        <v>4.7983048952876702E-2</v>
      </c>
      <c r="AW1309" s="17">
        <v>6.2669572543688198E-2</v>
      </c>
      <c r="AX1309" s="17">
        <v>0</v>
      </c>
      <c r="AY1309" s="17"/>
      <c r="AZ1309" s="17">
        <v>4.8810810981358199E-2</v>
      </c>
      <c r="BA1309" s="17">
        <v>4.7448953487611099E-2</v>
      </c>
      <c r="BB1309" s="17">
        <v>8.4453311517104807E-2</v>
      </c>
      <c r="BC1309" s="17">
        <v>6.55011361181701E-2</v>
      </c>
      <c r="BD1309" s="17">
        <v>4.9535733884054599E-2</v>
      </c>
      <c r="BE1309" s="17"/>
      <c r="BF1309" s="17">
        <v>4.0499311957241102E-2</v>
      </c>
      <c r="BG1309" s="17">
        <v>5.19003882782667E-2</v>
      </c>
      <c r="BH1309" s="17">
        <v>7.0290643145286699E-2</v>
      </c>
      <c r="BI1309" s="17">
        <v>3.7533579822548603E-2</v>
      </c>
      <c r="BJ1309" s="17"/>
      <c r="BK1309" s="17">
        <v>6.2864127568808201E-2</v>
      </c>
      <c r="BL1309" s="17">
        <v>8.9222070864974801E-2</v>
      </c>
      <c r="BM1309" s="17">
        <v>3.8842599155178299E-2</v>
      </c>
      <c r="BN1309" s="17">
        <v>5.3847308735209397E-2</v>
      </c>
      <c r="BO1309" s="17">
        <v>6.0652505928867902E-2</v>
      </c>
      <c r="BP1309" s="17"/>
      <c r="BQ1309" s="17">
        <v>4.4856501167606602E-2</v>
      </c>
      <c r="BR1309" s="17">
        <v>6.6749985652934204E-2</v>
      </c>
      <c r="BS1309" s="17"/>
      <c r="BT1309" s="17">
        <v>4.9413500668704403E-2</v>
      </c>
      <c r="BU1309" s="17">
        <v>5.3903406163845702E-2</v>
      </c>
      <c r="BV1309" s="17">
        <v>5.73605320454161E-2</v>
      </c>
      <c r="BW1309" s="17">
        <v>7.8488934131643096E-2</v>
      </c>
      <c r="BX1309" s="17">
        <v>4.7511470921191103E-2</v>
      </c>
      <c r="BY1309" s="17">
        <v>4.5969369376369099E-2</v>
      </c>
    </row>
    <row r="1310" spans="2:77" x14ac:dyDescent="0.35">
      <c r="B1310" t="s">
        <v>341</v>
      </c>
      <c r="C1310" s="17">
        <v>8.6394980577785094E-2</v>
      </c>
      <c r="D1310" s="17">
        <v>7.2662528443121502E-2</v>
      </c>
      <c r="E1310" s="17">
        <v>0.101189996644644</v>
      </c>
      <c r="F1310" s="17"/>
      <c r="G1310" s="17">
        <v>0.13692986205287</v>
      </c>
      <c r="H1310" s="17">
        <v>8.0015855602329905E-2</v>
      </c>
      <c r="I1310" s="17">
        <v>7.4642891269047704E-2</v>
      </c>
      <c r="J1310" s="17">
        <v>6.6029388174699499E-2</v>
      </c>
      <c r="K1310" s="17">
        <v>8.7582367996149699E-2</v>
      </c>
      <c r="L1310" s="17">
        <v>8.2117526933656093E-2</v>
      </c>
      <c r="M1310" s="17"/>
      <c r="N1310" s="17">
        <v>9.4160885183114801E-2</v>
      </c>
      <c r="O1310" s="17">
        <v>6.6257569945043199E-2</v>
      </c>
      <c r="P1310" s="17">
        <v>8.44842343399448E-2</v>
      </c>
      <c r="Q1310" s="17">
        <v>0.101241004335252</v>
      </c>
      <c r="R1310" s="17"/>
      <c r="S1310" s="17">
        <v>0.10301187489157</v>
      </c>
      <c r="T1310" s="17">
        <v>0.10248583614633799</v>
      </c>
      <c r="U1310" s="17">
        <v>7.5132534184370006E-2</v>
      </c>
      <c r="V1310" s="17">
        <v>8.2520323521447295E-2</v>
      </c>
      <c r="W1310" s="17">
        <v>6.0641442984678502E-2</v>
      </c>
      <c r="X1310" s="17">
        <v>6.9923154128212803E-2</v>
      </c>
      <c r="Y1310" s="17">
        <v>9.0137768029485102E-2</v>
      </c>
      <c r="Z1310" s="17">
        <v>2.2005115888770702E-2</v>
      </c>
      <c r="AA1310" s="17">
        <v>6.9748095395815099E-2</v>
      </c>
      <c r="AB1310" s="17">
        <v>0.117706410996711</v>
      </c>
      <c r="AC1310" s="17">
        <v>8.7213237200782195E-2</v>
      </c>
      <c r="AD1310" s="17">
        <v>0.155487332861519</v>
      </c>
      <c r="AE1310" s="17"/>
      <c r="AF1310" s="17">
        <v>8.6523131817283203E-2</v>
      </c>
      <c r="AG1310" s="17">
        <v>8.03861951447888E-2</v>
      </c>
      <c r="AH1310" s="17">
        <v>9.97583508772555E-2</v>
      </c>
      <c r="AI1310" s="17"/>
      <c r="AJ1310" s="17">
        <v>0.108271645603297</v>
      </c>
      <c r="AK1310" s="17">
        <v>4.17407620152088E-2</v>
      </c>
      <c r="AL1310" s="17">
        <v>6.2402998909291997E-2</v>
      </c>
      <c r="AM1310" s="17">
        <v>0</v>
      </c>
      <c r="AN1310" s="17">
        <v>0.137668392067126</v>
      </c>
      <c r="AO1310" s="17"/>
      <c r="AP1310" s="17">
        <v>0.102670523327227</v>
      </c>
      <c r="AQ1310" s="17">
        <v>3.6856797965113201E-2</v>
      </c>
      <c r="AR1310" s="17">
        <v>0.145245604138104</v>
      </c>
      <c r="AS1310" s="17"/>
      <c r="AT1310" s="17">
        <v>9.1522652936967194E-2</v>
      </c>
      <c r="AU1310" s="17">
        <v>8.6497778008401402E-2</v>
      </c>
      <c r="AV1310" s="17">
        <v>8.5284341414710599E-2</v>
      </c>
      <c r="AW1310" s="17">
        <v>8.6611417103288693E-2</v>
      </c>
      <c r="AX1310" s="17">
        <v>4.86484868574249E-2</v>
      </c>
      <c r="AY1310" s="17"/>
      <c r="AZ1310" s="17">
        <v>7.7339918501790395E-2</v>
      </c>
      <c r="BA1310" s="17">
        <v>0.12793236682358</v>
      </c>
      <c r="BB1310" s="17">
        <v>9.5293619178948505E-2</v>
      </c>
      <c r="BC1310" s="17">
        <v>7.4295882339852307E-2</v>
      </c>
      <c r="BD1310" s="17">
        <v>8.4090513397687999E-2</v>
      </c>
      <c r="BE1310" s="17"/>
      <c r="BF1310" s="17">
        <v>7.4041658298364801E-2</v>
      </c>
      <c r="BG1310" s="17">
        <v>0.10132818549104</v>
      </c>
      <c r="BH1310" s="17">
        <v>0.10067465867242199</v>
      </c>
      <c r="BI1310" s="17">
        <v>6.4515354762752095E-2</v>
      </c>
      <c r="BJ1310" s="17"/>
      <c r="BK1310" s="17">
        <v>0</v>
      </c>
      <c r="BL1310" s="17">
        <v>6.5316764166470198E-2</v>
      </c>
      <c r="BM1310" s="17">
        <v>0.12078885171418199</v>
      </c>
      <c r="BN1310" s="17">
        <v>5.1142062768342697E-2</v>
      </c>
      <c r="BO1310" s="17">
        <v>0.16643946273830701</v>
      </c>
      <c r="BP1310" s="17"/>
      <c r="BQ1310" s="17">
        <v>9.1714425311656605E-2</v>
      </c>
      <c r="BR1310" s="17">
        <v>7.8965941742218396E-2</v>
      </c>
      <c r="BS1310" s="17"/>
      <c r="BT1310" s="17">
        <v>8.7794761424783804E-2</v>
      </c>
      <c r="BU1310" s="17">
        <v>0.104268885701349</v>
      </c>
      <c r="BV1310" s="17">
        <v>0.12988390938271299</v>
      </c>
      <c r="BW1310" s="17">
        <v>4.3594975639640099E-2</v>
      </c>
      <c r="BX1310" s="17">
        <v>6.5513446357064603E-2</v>
      </c>
      <c r="BY1310" s="17">
        <v>0.131914486593456</v>
      </c>
    </row>
    <row r="1311" spans="2:77" x14ac:dyDescent="0.35">
      <c r="B1311" t="s">
        <v>101</v>
      </c>
      <c r="C1311" s="17">
        <v>0.166173891142647</v>
      </c>
      <c r="D1311" s="17">
        <v>0.151424918366629</v>
      </c>
      <c r="E1311" s="17">
        <v>0.18299214156334601</v>
      </c>
      <c r="F1311" s="17"/>
      <c r="G1311" s="17">
        <v>0.15221488934122501</v>
      </c>
      <c r="H1311" s="17">
        <v>0.16135538237878</v>
      </c>
      <c r="I1311" s="17">
        <v>0.156505127760424</v>
      </c>
      <c r="J1311" s="17">
        <v>0.15004256037138999</v>
      </c>
      <c r="K1311" s="17">
        <v>0.17102042292807601</v>
      </c>
      <c r="L1311" s="17">
        <v>0.19551224811078299</v>
      </c>
      <c r="M1311" s="17"/>
      <c r="N1311" s="17">
        <v>0.14517635533418299</v>
      </c>
      <c r="O1311" s="17">
        <v>0.173412801333413</v>
      </c>
      <c r="P1311" s="17">
        <v>0.184217494070852</v>
      </c>
      <c r="Q1311" s="17">
        <v>0.16796967278535899</v>
      </c>
      <c r="R1311" s="17"/>
      <c r="S1311" s="17">
        <v>0.185456890307341</v>
      </c>
      <c r="T1311" s="17">
        <v>0.19646984035964199</v>
      </c>
      <c r="U1311" s="17">
        <v>0.147630535216802</v>
      </c>
      <c r="V1311" s="17">
        <v>0.165269166964015</v>
      </c>
      <c r="W1311" s="17">
        <v>0.20530719994194399</v>
      </c>
      <c r="X1311" s="17">
        <v>0.151361024342615</v>
      </c>
      <c r="Y1311" s="17">
        <v>0.19383551172145599</v>
      </c>
      <c r="Z1311" s="17">
        <v>9.77719235209486E-2</v>
      </c>
      <c r="AA1311" s="17">
        <v>0.148468647292365</v>
      </c>
      <c r="AB1311" s="17">
        <v>0.16034980130325499</v>
      </c>
      <c r="AC1311" s="17">
        <v>0.15398785258598599</v>
      </c>
      <c r="AD1311" s="17">
        <v>0.11291402547961001</v>
      </c>
      <c r="AE1311" s="17"/>
      <c r="AF1311" s="17">
        <v>0.19840053913483399</v>
      </c>
      <c r="AG1311" s="17">
        <v>0.11198814367747199</v>
      </c>
      <c r="AH1311" s="17">
        <v>0.26001578841983303</v>
      </c>
      <c r="AI1311" s="17"/>
      <c r="AJ1311" s="17">
        <v>0.21044047928873699</v>
      </c>
      <c r="AK1311" s="17">
        <v>0.10115959241743799</v>
      </c>
      <c r="AL1311" s="17">
        <v>9.1651015102990702E-2</v>
      </c>
      <c r="AM1311" s="17">
        <v>0.161936927871659</v>
      </c>
      <c r="AN1311" s="17">
        <v>0.25413278849802901</v>
      </c>
      <c r="AO1311" s="17"/>
      <c r="AP1311" s="17">
        <v>0.191931021509407</v>
      </c>
      <c r="AQ1311" s="17">
        <v>0.10184300922865699</v>
      </c>
      <c r="AR1311" s="17">
        <v>0.118796978780205</v>
      </c>
      <c r="AS1311" s="17"/>
      <c r="AT1311" s="17">
        <v>0.196735748270529</v>
      </c>
      <c r="AU1311" s="17">
        <v>0.174191663992775</v>
      </c>
      <c r="AV1311" s="17">
        <v>0.159159322639779</v>
      </c>
      <c r="AW1311" s="17">
        <v>0.112708578524382</v>
      </c>
      <c r="AX1311" s="17">
        <v>0</v>
      </c>
      <c r="AY1311" s="17"/>
      <c r="AZ1311" s="17">
        <v>0.14170978583058799</v>
      </c>
      <c r="BA1311" s="17">
        <v>0.183371516542889</v>
      </c>
      <c r="BB1311" s="17">
        <v>0.162352348441025</v>
      </c>
      <c r="BC1311" s="17">
        <v>0.20176084941573699</v>
      </c>
      <c r="BD1311" s="17">
        <v>0.17830780593213999</v>
      </c>
      <c r="BE1311" s="17"/>
      <c r="BF1311" s="17">
        <v>0.16739074951486699</v>
      </c>
      <c r="BG1311" s="17">
        <v>0.19589824901912001</v>
      </c>
      <c r="BH1311" s="17">
        <v>0.15889398250297701</v>
      </c>
      <c r="BI1311" s="17">
        <v>0.12866604564180401</v>
      </c>
      <c r="BJ1311" s="17"/>
      <c r="BK1311" s="17">
        <v>0.16176487249890201</v>
      </c>
      <c r="BL1311" s="17">
        <v>0.176799584452875</v>
      </c>
      <c r="BM1311" s="17">
        <v>0.17839046563272001</v>
      </c>
      <c r="BN1311" s="17">
        <v>0.16161893608098599</v>
      </c>
      <c r="BO1311" s="17">
        <v>9.3885658185870496E-2</v>
      </c>
      <c r="BP1311" s="17"/>
      <c r="BQ1311" s="17">
        <v>0.162558576436515</v>
      </c>
      <c r="BR1311" s="17">
        <v>0.171222973274025</v>
      </c>
      <c r="BS1311" s="17"/>
      <c r="BT1311" s="17">
        <v>0.18383157434189601</v>
      </c>
      <c r="BU1311" s="17">
        <v>0.13695836383589799</v>
      </c>
      <c r="BV1311" s="17">
        <v>0.17659724445578401</v>
      </c>
      <c r="BW1311" s="17">
        <v>0.121210625224024</v>
      </c>
      <c r="BX1311" s="17">
        <v>0.18573734957937901</v>
      </c>
      <c r="BY1311" s="17">
        <v>0.235104514195727</v>
      </c>
    </row>
    <row r="1312" spans="2:77" x14ac:dyDescent="0.35">
      <c r="B1312" t="s">
        <v>102</v>
      </c>
      <c r="C1312" s="17">
        <v>0.13562507183049599</v>
      </c>
      <c r="D1312" s="17">
        <v>0.13418732119552301</v>
      </c>
      <c r="E1312" s="17">
        <v>0.132149713207287</v>
      </c>
      <c r="F1312" s="17"/>
      <c r="G1312" s="17">
        <v>0.16574270848768999</v>
      </c>
      <c r="H1312" s="17">
        <v>0.137523887576463</v>
      </c>
      <c r="I1312" s="17">
        <v>0.129990154214496</v>
      </c>
      <c r="J1312" s="17">
        <v>0.121246339563369</v>
      </c>
      <c r="K1312" s="17">
        <v>0.14970142939443901</v>
      </c>
      <c r="L1312" s="17">
        <v>0.119928034666547</v>
      </c>
      <c r="M1312" s="17"/>
      <c r="N1312" s="17">
        <v>0.18422644609568201</v>
      </c>
      <c r="O1312" s="17">
        <v>0.16262443009539199</v>
      </c>
      <c r="P1312" s="17">
        <v>8.9167548880772093E-2</v>
      </c>
      <c r="Q1312" s="17">
        <v>8.6106682202436405E-2</v>
      </c>
      <c r="R1312" s="17"/>
      <c r="S1312" s="17">
        <v>0.108160550051252</v>
      </c>
      <c r="T1312" s="17">
        <v>0.13827743713030799</v>
      </c>
      <c r="U1312" s="17">
        <v>0.17893721659162401</v>
      </c>
      <c r="V1312" s="17">
        <v>8.3960988667552694E-2</v>
      </c>
      <c r="W1312" s="17">
        <v>0.13239981372645801</v>
      </c>
      <c r="X1312" s="17">
        <v>0.155016775917688</v>
      </c>
      <c r="Y1312" s="17">
        <v>0.154159911173402</v>
      </c>
      <c r="Z1312" s="17">
        <v>9.5824932187379794E-2</v>
      </c>
      <c r="AA1312" s="17">
        <v>0.14132460113995299</v>
      </c>
      <c r="AB1312" s="17">
        <v>0.139653786854498</v>
      </c>
      <c r="AC1312" s="17">
        <v>0.112696683394368</v>
      </c>
      <c r="AD1312" s="17">
        <v>0.24882485378486099</v>
      </c>
      <c r="AE1312" s="17"/>
      <c r="AF1312" s="17">
        <v>0.11334391923909901</v>
      </c>
      <c r="AG1312" s="17">
        <v>0.13932950665598801</v>
      </c>
      <c r="AH1312" s="17">
        <v>0.129217000620098</v>
      </c>
      <c r="AI1312" s="17"/>
      <c r="AJ1312" s="17">
        <v>0.14024361883641501</v>
      </c>
      <c r="AK1312" s="17">
        <v>0.106798870316927</v>
      </c>
      <c r="AL1312" s="17">
        <v>0.23553993455671501</v>
      </c>
      <c r="AM1312" s="17">
        <v>0.14265762400635401</v>
      </c>
      <c r="AN1312" s="17">
        <v>0.126013994270569</v>
      </c>
      <c r="AO1312" s="17"/>
      <c r="AP1312" s="17">
        <v>0.149787569752558</v>
      </c>
      <c r="AQ1312" s="17">
        <v>0.100248029972869</v>
      </c>
      <c r="AR1312" s="17">
        <v>0.185004155164183</v>
      </c>
      <c r="AS1312" s="17"/>
      <c r="AT1312" s="17">
        <v>0.12544917923726401</v>
      </c>
      <c r="AU1312" s="17">
        <v>0.117886662738399</v>
      </c>
      <c r="AV1312" s="17">
        <v>0.15945055493003901</v>
      </c>
      <c r="AW1312" s="17">
        <v>0.162896689191108</v>
      </c>
      <c r="AX1312" s="17">
        <v>4.0250306267741703E-2</v>
      </c>
      <c r="AY1312" s="17"/>
      <c r="AZ1312" s="17">
        <v>0.15992601457462</v>
      </c>
      <c r="BA1312" s="17">
        <v>0.107463188900439</v>
      </c>
      <c r="BB1312" s="17">
        <v>0.15096078874982999</v>
      </c>
      <c r="BC1312" s="17">
        <v>0.115592553319785</v>
      </c>
      <c r="BD1312" s="17">
        <v>0.116080017254641</v>
      </c>
      <c r="BE1312" s="17"/>
      <c r="BF1312" s="17">
        <v>8.9149432991477498E-2</v>
      </c>
      <c r="BG1312" s="17">
        <v>0.14738036140108601</v>
      </c>
      <c r="BH1312" s="17">
        <v>0.10199316820524</v>
      </c>
      <c r="BI1312" s="17">
        <v>0.18878001904470401</v>
      </c>
      <c r="BJ1312" s="17"/>
      <c r="BK1312" s="17">
        <v>0.19851763245399101</v>
      </c>
      <c r="BL1312" s="17">
        <v>7.1666694707958195E-2</v>
      </c>
      <c r="BM1312" s="17">
        <v>0.12853715156888701</v>
      </c>
      <c r="BN1312" s="17">
        <v>0.15557787718538901</v>
      </c>
      <c r="BO1312" s="17">
        <v>0.18336594409465501</v>
      </c>
      <c r="BP1312" s="17"/>
      <c r="BQ1312" s="17">
        <v>0.14251508714025701</v>
      </c>
      <c r="BR1312" s="17">
        <v>0.12600260296867399</v>
      </c>
      <c r="BS1312" s="17"/>
      <c r="BT1312" s="17">
        <v>0.14274016600220099</v>
      </c>
      <c r="BU1312" s="17">
        <v>0.16974389952393501</v>
      </c>
      <c r="BV1312" s="17">
        <v>8.5379310484558005E-2</v>
      </c>
      <c r="BW1312" s="17">
        <v>8.1630466507000801E-2</v>
      </c>
      <c r="BX1312" s="17">
        <v>0.12884338861647701</v>
      </c>
      <c r="BY1312" s="17">
        <v>4.4156535978235503E-2</v>
      </c>
    </row>
    <row r="1313" spans="2:77" x14ac:dyDescent="0.35">
      <c r="B1313" t="s">
        <v>467</v>
      </c>
      <c r="C1313" s="17">
        <v>0.128075673704027</v>
      </c>
      <c r="D1313" s="17">
        <v>0.14018995361113301</v>
      </c>
      <c r="E1313" s="17">
        <v>0.11538946861351999</v>
      </c>
      <c r="F1313" s="17"/>
      <c r="G1313" s="17">
        <v>0.13799516309068199</v>
      </c>
      <c r="H1313" s="17">
        <v>0.141863138101257</v>
      </c>
      <c r="I1313" s="17">
        <v>0.153136887972738</v>
      </c>
      <c r="J1313" s="17">
        <v>0.12259495680917699</v>
      </c>
      <c r="K1313" s="17">
        <v>0.112850270402036</v>
      </c>
      <c r="L1313" s="17">
        <v>0.106476443551987</v>
      </c>
      <c r="M1313" s="17"/>
      <c r="N1313" s="17">
        <v>0.116449036538918</v>
      </c>
      <c r="O1313" s="17">
        <v>0.128227835048351</v>
      </c>
      <c r="P1313" s="17">
        <v>0.142014962706972</v>
      </c>
      <c r="Q1313" s="17">
        <v>0.13009451939091199</v>
      </c>
      <c r="R1313" s="17"/>
      <c r="S1313" s="17">
        <v>0.124707759257946</v>
      </c>
      <c r="T1313" s="17">
        <v>0.12772569915201801</v>
      </c>
      <c r="U1313" s="17">
        <v>7.5430169683705306E-2</v>
      </c>
      <c r="V1313" s="17">
        <v>0.10326296721473099</v>
      </c>
      <c r="W1313" s="17">
        <v>0.16854546800957601</v>
      </c>
      <c r="X1313" s="17">
        <v>0.19323441635180399</v>
      </c>
      <c r="Y1313" s="17">
        <v>5.9189399862230999E-2</v>
      </c>
      <c r="Z1313" s="17">
        <v>4.0216788492844803E-2</v>
      </c>
      <c r="AA1313" s="17">
        <v>0.19790368651572199</v>
      </c>
      <c r="AB1313" s="17">
        <v>0.14267867971061399</v>
      </c>
      <c r="AC1313" s="17">
        <v>0.12934384640493901</v>
      </c>
      <c r="AD1313" s="17">
        <v>6.7427244936732203E-2</v>
      </c>
      <c r="AE1313" s="17"/>
      <c r="AF1313" s="17">
        <v>0.111897235077813</v>
      </c>
      <c r="AG1313" s="17">
        <v>0.142745153975501</v>
      </c>
      <c r="AH1313" s="17">
        <v>7.3434201250593106E-2</v>
      </c>
      <c r="AI1313" s="17"/>
      <c r="AJ1313" s="17">
        <v>0.114160803952741</v>
      </c>
      <c r="AK1313" s="17">
        <v>0.13739469605236301</v>
      </c>
      <c r="AL1313" s="17">
        <v>0.14752145191386001</v>
      </c>
      <c r="AM1313" s="17">
        <v>7.9973379187782495E-2</v>
      </c>
      <c r="AN1313" s="17">
        <v>0.12630623243795899</v>
      </c>
      <c r="AO1313" s="17"/>
      <c r="AP1313" s="17">
        <v>9.3296719027752606E-2</v>
      </c>
      <c r="AQ1313" s="17">
        <v>0.183503800891575</v>
      </c>
      <c r="AR1313" s="17">
        <v>9.0309554695231997E-2</v>
      </c>
      <c r="AS1313" s="17"/>
      <c r="AT1313" s="17">
        <v>0.106735530137357</v>
      </c>
      <c r="AU1313" s="17">
        <v>0.11508877605068001</v>
      </c>
      <c r="AV1313" s="17">
        <v>0.13896045504503299</v>
      </c>
      <c r="AW1313" s="17">
        <v>0.127952435988507</v>
      </c>
      <c r="AX1313" s="17">
        <v>0.236305194238868</v>
      </c>
      <c r="AY1313" s="17"/>
      <c r="AZ1313" s="17">
        <v>0.120313636843231</v>
      </c>
      <c r="BA1313" s="17">
        <v>0.13358142156834199</v>
      </c>
      <c r="BB1313" s="17">
        <v>0.13497193481651901</v>
      </c>
      <c r="BC1313" s="17">
        <v>0.123748220636984</v>
      </c>
      <c r="BD1313" s="17">
        <v>0.14912810675354199</v>
      </c>
      <c r="BE1313" s="17"/>
      <c r="BF1313" s="17">
        <v>0.12886491218825799</v>
      </c>
      <c r="BG1313" s="17">
        <v>0.12554858081692599</v>
      </c>
      <c r="BH1313" s="17">
        <v>0.14635247200413001</v>
      </c>
      <c r="BI1313" s="17">
        <v>9.87869358679965E-2</v>
      </c>
      <c r="BJ1313" s="17"/>
      <c r="BK1313" s="17">
        <v>0.10966784617595</v>
      </c>
      <c r="BL1313" s="17">
        <v>0.15307844371996099</v>
      </c>
      <c r="BM1313" s="17">
        <v>0.122368506902862</v>
      </c>
      <c r="BN1313" s="17">
        <v>0.12869995647892399</v>
      </c>
      <c r="BO1313" s="17">
        <v>0.11176051808585</v>
      </c>
      <c r="BP1313" s="17"/>
      <c r="BQ1313" s="17">
        <v>0.11444217812874601</v>
      </c>
      <c r="BR1313" s="17">
        <v>0.147115963275675</v>
      </c>
      <c r="BS1313" s="17"/>
      <c r="BT1313" s="17">
        <v>0.123811308020974</v>
      </c>
      <c r="BU1313" s="17">
        <v>0.10604172953737601</v>
      </c>
      <c r="BV1313" s="17">
        <v>0.172960927046135</v>
      </c>
      <c r="BW1313" s="17">
        <v>0.10648163130159501</v>
      </c>
      <c r="BX1313" s="17">
        <v>0.14273978058984901</v>
      </c>
      <c r="BY1313" s="17">
        <v>0.21702646511122201</v>
      </c>
    </row>
    <row r="1314" spans="2:77" x14ac:dyDescent="0.35">
      <c r="B1314" t="s">
        <v>468</v>
      </c>
      <c r="C1314" s="17">
        <v>0.124907679500536</v>
      </c>
      <c r="D1314" s="17">
        <v>0.13743250195033099</v>
      </c>
      <c r="E1314" s="17">
        <v>0.113989926479791</v>
      </c>
      <c r="F1314" s="17"/>
      <c r="G1314" s="17">
        <v>9.7807705674385001E-2</v>
      </c>
      <c r="H1314" s="17">
        <v>0.12154149822530901</v>
      </c>
      <c r="I1314" s="17">
        <v>0.165466430875533</v>
      </c>
      <c r="J1314" s="17">
        <v>0.16056845517979801</v>
      </c>
      <c r="K1314" s="17">
        <v>8.2877214866566198E-2</v>
      </c>
      <c r="L1314" s="17">
        <v>0.11783192674367</v>
      </c>
      <c r="M1314" s="17"/>
      <c r="N1314" s="17">
        <v>0.13347432367772899</v>
      </c>
      <c r="O1314" s="17">
        <v>0.14612041704005199</v>
      </c>
      <c r="P1314" s="17">
        <v>9.56256118057289E-2</v>
      </c>
      <c r="Q1314" s="17">
        <v>0.117145166028368</v>
      </c>
      <c r="R1314" s="17"/>
      <c r="S1314" s="17">
        <v>0.115772039983059</v>
      </c>
      <c r="T1314" s="17">
        <v>8.8252922345698495E-2</v>
      </c>
      <c r="U1314" s="17">
        <v>0.109817320362917</v>
      </c>
      <c r="V1314" s="17">
        <v>0.214466851176703</v>
      </c>
      <c r="W1314" s="17">
        <v>0.10123053024871501</v>
      </c>
      <c r="X1314" s="17">
        <v>9.7455018183565806E-2</v>
      </c>
      <c r="Y1314" s="17">
        <v>0.14234570277883599</v>
      </c>
      <c r="Z1314" s="17">
        <v>0.13814985307574201</v>
      </c>
      <c r="AA1314" s="17">
        <v>0.15710801347182801</v>
      </c>
      <c r="AB1314" s="17">
        <v>9.8580844017637004E-2</v>
      </c>
      <c r="AC1314" s="17">
        <v>8.4479996789447204E-2</v>
      </c>
      <c r="AD1314" s="17">
        <v>0.19219972180398501</v>
      </c>
      <c r="AE1314" s="17"/>
      <c r="AF1314" s="17">
        <v>0.10897355046684799</v>
      </c>
      <c r="AG1314" s="17">
        <v>0.15244913399600399</v>
      </c>
      <c r="AH1314" s="17">
        <v>0.11205590864131</v>
      </c>
      <c r="AI1314" s="17"/>
      <c r="AJ1314" s="17">
        <v>7.2787635450037302E-2</v>
      </c>
      <c r="AK1314" s="17">
        <v>0.211664797635816</v>
      </c>
      <c r="AL1314" s="17">
        <v>0.14231904661935499</v>
      </c>
      <c r="AM1314" s="17">
        <v>6.2923549481884805E-2</v>
      </c>
      <c r="AN1314" s="17">
        <v>8.38142134659602E-2</v>
      </c>
      <c r="AO1314" s="17"/>
      <c r="AP1314" s="17">
        <v>4.33941464724674E-2</v>
      </c>
      <c r="AQ1314" s="17">
        <v>0.23253625647194201</v>
      </c>
      <c r="AR1314" s="17">
        <v>0.12287186878814001</v>
      </c>
      <c r="AS1314" s="17"/>
      <c r="AT1314" s="17">
        <v>0.12932273744497</v>
      </c>
      <c r="AU1314" s="17">
        <v>0.11103320211674</v>
      </c>
      <c r="AV1314" s="17">
        <v>0.12983694584799499</v>
      </c>
      <c r="AW1314" s="17">
        <v>0.15774863049929599</v>
      </c>
      <c r="AX1314" s="17">
        <v>0.15577140079117399</v>
      </c>
      <c r="AY1314" s="17"/>
      <c r="AZ1314" s="17">
        <v>0.123324290170903</v>
      </c>
      <c r="BA1314" s="17">
        <v>0.13810466708470701</v>
      </c>
      <c r="BB1314" s="17">
        <v>8.6034914758286493E-2</v>
      </c>
      <c r="BC1314" s="17">
        <v>0.123663545203203</v>
      </c>
      <c r="BD1314" s="17">
        <v>0.128600538828503</v>
      </c>
      <c r="BE1314" s="17"/>
      <c r="BF1314" s="17">
        <v>9.5047552145554701E-2</v>
      </c>
      <c r="BG1314" s="17">
        <v>0.116397536329195</v>
      </c>
      <c r="BH1314" s="17">
        <v>0.124246548925305</v>
      </c>
      <c r="BI1314" s="17">
        <v>0.18075270606222901</v>
      </c>
      <c r="BJ1314" s="17"/>
      <c r="BK1314" s="17">
        <v>5.03078741856769E-2</v>
      </c>
      <c r="BL1314" s="17">
        <v>0.116431274733198</v>
      </c>
      <c r="BM1314" s="17">
        <v>0.107340242838248</v>
      </c>
      <c r="BN1314" s="17">
        <v>0.15530561886909999</v>
      </c>
      <c r="BO1314" s="17">
        <v>0.12773800225888399</v>
      </c>
      <c r="BP1314" s="17"/>
      <c r="BQ1314" s="17">
        <v>0.12121166188726799</v>
      </c>
      <c r="BR1314" s="17">
        <v>0.13006946983009299</v>
      </c>
      <c r="BS1314" s="17"/>
      <c r="BT1314" s="17">
        <v>0.120919693501934</v>
      </c>
      <c r="BU1314" s="17">
        <v>0.15990459104558299</v>
      </c>
      <c r="BV1314" s="17">
        <v>5.5005752439850598E-2</v>
      </c>
      <c r="BW1314" s="17">
        <v>0.13521647891413599</v>
      </c>
      <c r="BX1314" s="17">
        <v>0.10872718486376</v>
      </c>
      <c r="BY1314" s="17">
        <v>0.15892153324705099</v>
      </c>
    </row>
    <row r="1315" spans="2:77" x14ac:dyDescent="0.35">
      <c r="B1315" t="s">
        <v>469</v>
      </c>
      <c r="C1315" s="17">
        <v>7.4176406253288904E-2</v>
      </c>
      <c r="D1315" s="17">
        <v>8.1149840671239606E-2</v>
      </c>
      <c r="E1315" s="17">
        <v>6.8156313648259401E-2</v>
      </c>
      <c r="F1315" s="17"/>
      <c r="G1315" s="17">
        <v>6.7501397654178397E-2</v>
      </c>
      <c r="H1315" s="17">
        <v>0.100131710390124</v>
      </c>
      <c r="I1315" s="17">
        <v>0.101153779680192</v>
      </c>
      <c r="J1315" s="17">
        <v>7.1698122495123404E-2</v>
      </c>
      <c r="K1315" s="17">
        <v>3.1380236129450602E-2</v>
      </c>
      <c r="L1315" s="17">
        <v>6.7479252386546396E-2</v>
      </c>
      <c r="M1315" s="17"/>
      <c r="N1315" s="17">
        <v>7.7139920933481806E-2</v>
      </c>
      <c r="O1315" s="17">
        <v>6.0167343186866999E-2</v>
      </c>
      <c r="P1315" s="17">
        <v>8.0783854296552396E-2</v>
      </c>
      <c r="Q1315" s="17">
        <v>8.0729392350255599E-2</v>
      </c>
      <c r="R1315" s="17"/>
      <c r="S1315" s="17">
        <v>0.12645084861153399</v>
      </c>
      <c r="T1315" s="17">
        <v>4.0308376271308899E-2</v>
      </c>
      <c r="U1315" s="17">
        <v>6.06767220404065E-2</v>
      </c>
      <c r="V1315" s="17">
        <v>8.3377005434102494E-2</v>
      </c>
      <c r="W1315" s="17">
        <v>9.6773111339938697E-2</v>
      </c>
      <c r="X1315" s="17">
        <v>8.5248699329136396E-2</v>
      </c>
      <c r="Y1315" s="17">
        <v>7.0718884765657103E-2</v>
      </c>
      <c r="Z1315" s="17">
        <v>0.13934131438894701</v>
      </c>
      <c r="AA1315" s="17">
        <v>3.1670120153168502E-2</v>
      </c>
      <c r="AB1315" s="17">
        <v>6.8470126387393304E-2</v>
      </c>
      <c r="AC1315" s="17">
        <v>7.8355885053133498E-2</v>
      </c>
      <c r="AD1315" s="17">
        <v>3.4102548805105597E-2</v>
      </c>
      <c r="AE1315" s="17"/>
      <c r="AF1315" s="17">
        <v>4.5211062901288103E-2</v>
      </c>
      <c r="AG1315" s="17">
        <v>0.101923389150034</v>
      </c>
      <c r="AH1315" s="17">
        <v>7.45118660312208E-2</v>
      </c>
      <c r="AI1315" s="17"/>
      <c r="AJ1315" s="17">
        <v>4.6510945935629898E-2</v>
      </c>
      <c r="AK1315" s="17">
        <v>0.11936169632737501</v>
      </c>
      <c r="AL1315" s="17">
        <v>0.14334306706118899</v>
      </c>
      <c r="AM1315" s="17">
        <v>0</v>
      </c>
      <c r="AN1315" s="17">
        <v>4.32270223114503E-2</v>
      </c>
      <c r="AO1315" s="17"/>
      <c r="AP1315" s="17">
        <v>6.0677782252712698E-2</v>
      </c>
      <c r="AQ1315" s="17">
        <v>0.12973565787927599</v>
      </c>
      <c r="AR1315" s="17">
        <v>9.4715426554597706E-2</v>
      </c>
      <c r="AS1315" s="17"/>
      <c r="AT1315" s="17">
        <v>5.0545462197957802E-2</v>
      </c>
      <c r="AU1315" s="17">
        <v>7.5266051003969797E-2</v>
      </c>
      <c r="AV1315" s="17">
        <v>0.107222030997497</v>
      </c>
      <c r="AW1315" s="17">
        <v>0.107233339868779</v>
      </c>
      <c r="AX1315" s="17">
        <v>0.102842968980662</v>
      </c>
      <c r="AY1315" s="17"/>
      <c r="AZ1315" s="17">
        <v>9.6379493929060395E-2</v>
      </c>
      <c r="BA1315" s="17">
        <v>6.3475933671501006E-2</v>
      </c>
      <c r="BB1315" s="17">
        <v>8.6908091502676796E-2</v>
      </c>
      <c r="BC1315" s="17">
        <v>6.2672063996770097E-2</v>
      </c>
      <c r="BD1315" s="17">
        <v>2.5463335483560601E-2</v>
      </c>
      <c r="BE1315" s="17"/>
      <c r="BF1315" s="17">
        <v>6.5486139513537794E-2</v>
      </c>
      <c r="BG1315" s="17">
        <v>7.0578290480673198E-2</v>
      </c>
      <c r="BH1315" s="17">
        <v>5.8498770600010797E-2</v>
      </c>
      <c r="BI1315" s="17">
        <v>0.107585831772601</v>
      </c>
      <c r="BJ1315" s="17"/>
      <c r="BK1315" s="17">
        <v>2.49559370542781E-2</v>
      </c>
      <c r="BL1315" s="17">
        <v>7.0931179420297502E-2</v>
      </c>
      <c r="BM1315" s="17">
        <v>6.5482771380765706E-2</v>
      </c>
      <c r="BN1315" s="17">
        <v>9.6368058650330601E-2</v>
      </c>
      <c r="BO1315" s="17">
        <v>4.1073954903048097E-2</v>
      </c>
      <c r="BP1315" s="17"/>
      <c r="BQ1315" s="17">
        <v>8.9470583888027297E-2</v>
      </c>
      <c r="BR1315" s="17">
        <v>5.2816838612131101E-2</v>
      </c>
      <c r="BS1315" s="17"/>
      <c r="BT1315" s="17">
        <v>5.6549661844106001E-2</v>
      </c>
      <c r="BU1315" s="17">
        <v>7.5205193546152294E-2</v>
      </c>
      <c r="BV1315" s="17">
        <v>9.9899094368439204E-2</v>
      </c>
      <c r="BW1315" s="17">
        <v>9.0389443997302796E-2</v>
      </c>
      <c r="BX1315" s="17">
        <v>8.7395274813780496E-2</v>
      </c>
      <c r="BY1315" s="17">
        <v>7.7626596957277805E-2</v>
      </c>
    </row>
    <row r="1316" spans="2:77" x14ac:dyDescent="0.35">
      <c r="B1316" t="s">
        <v>470</v>
      </c>
      <c r="C1316" s="17">
        <v>6.93979039326547E-2</v>
      </c>
      <c r="D1316" s="17">
        <v>5.83957465906828E-2</v>
      </c>
      <c r="E1316" s="17">
        <v>7.9328855654467401E-2</v>
      </c>
      <c r="F1316" s="17"/>
      <c r="G1316" s="17">
        <v>7.5098233733456102E-2</v>
      </c>
      <c r="H1316" s="17">
        <v>6.8434137105447601E-2</v>
      </c>
      <c r="I1316" s="17">
        <v>3.3984630555731699E-2</v>
      </c>
      <c r="J1316" s="17">
        <v>7.6474507103606301E-2</v>
      </c>
      <c r="K1316" s="17">
        <v>0.10671413663538599</v>
      </c>
      <c r="L1316" s="17">
        <v>6.07272385476978E-2</v>
      </c>
      <c r="M1316" s="17"/>
      <c r="N1316" s="17">
        <v>5.8778927889044402E-2</v>
      </c>
      <c r="O1316" s="17">
        <v>8.48850267732075E-2</v>
      </c>
      <c r="P1316" s="17">
        <v>5.1368094258178197E-2</v>
      </c>
      <c r="Q1316" s="17">
        <v>8.0110011141678802E-2</v>
      </c>
      <c r="R1316" s="17"/>
      <c r="S1316" s="17">
        <v>9.3823572904746605E-2</v>
      </c>
      <c r="T1316" s="17">
        <v>7.8717862126534602E-2</v>
      </c>
      <c r="U1316" s="17">
        <v>6.25023335381414E-2</v>
      </c>
      <c r="V1316" s="17">
        <v>3.9527927934375602E-2</v>
      </c>
      <c r="W1316" s="17">
        <v>7.1506182267452395E-2</v>
      </c>
      <c r="X1316" s="17">
        <v>7.9725220926959203E-2</v>
      </c>
      <c r="Y1316" s="17">
        <v>5.49025161733473E-2</v>
      </c>
      <c r="Z1316" s="17">
        <v>0.16135971636018501</v>
      </c>
      <c r="AA1316" s="17">
        <v>6.3365368798917895E-2</v>
      </c>
      <c r="AB1316" s="17">
        <v>4.2600540320112297E-2</v>
      </c>
      <c r="AC1316" s="17">
        <v>5.30936283696141E-2</v>
      </c>
      <c r="AD1316" s="17">
        <v>3.3341424831056898E-2</v>
      </c>
      <c r="AE1316" s="17"/>
      <c r="AF1316" s="17">
        <v>5.1411466979602097E-2</v>
      </c>
      <c r="AG1316" s="17">
        <v>8.8963474540905002E-2</v>
      </c>
      <c r="AH1316" s="17">
        <v>5.42970958651946E-2</v>
      </c>
      <c r="AI1316" s="17"/>
      <c r="AJ1316" s="17">
        <v>1.8543424654079599E-2</v>
      </c>
      <c r="AK1316" s="17">
        <v>0.16838438658685601</v>
      </c>
      <c r="AL1316" s="17">
        <v>4.5825568922171697E-2</v>
      </c>
      <c r="AM1316" s="17">
        <v>0</v>
      </c>
      <c r="AN1316" s="17">
        <v>2.7304022767630599E-2</v>
      </c>
      <c r="AO1316" s="17"/>
      <c r="AP1316" s="17">
        <v>1.93583696154941E-2</v>
      </c>
      <c r="AQ1316" s="17">
        <v>0.158053257898567</v>
      </c>
      <c r="AR1316" s="17">
        <v>5.8445129168242002E-2</v>
      </c>
      <c r="AS1316" s="17"/>
      <c r="AT1316" s="17">
        <v>6.2069735974901001E-2</v>
      </c>
      <c r="AU1316" s="17">
        <v>6.6233224089724305E-2</v>
      </c>
      <c r="AV1316" s="17">
        <v>5.7339247296169703E-2</v>
      </c>
      <c r="AW1316" s="17">
        <v>6.7550607944808105E-2</v>
      </c>
      <c r="AX1316" s="17">
        <v>0.15569587224768999</v>
      </c>
      <c r="AY1316" s="17"/>
      <c r="AZ1316" s="17">
        <v>6.9660591211296696E-2</v>
      </c>
      <c r="BA1316" s="17">
        <v>6.0836545539168403E-2</v>
      </c>
      <c r="BB1316" s="17">
        <v>8.0671232003935694E-2</v>
      </c>
      <c r="BC1316" s="17">
        <v>5.5879347416494002E-2</v>
      </c>
      <c r="BD1316" s="17">
        <v>9.9515374537517506E-2</v>
      </c>
      <c r="BE1316" s="17"/>
      <c r="BF1316" s="17">
        <v>9.1351810068960607E-2</v>
      </c>
      <c r="BG1316" s="17">
        <v>6.1494885744057197E-2</v>
      </c>
      <c r="BH1316" s="17">
        <v>9.5521764820421198E-2</v>
      </c>
      <c r="BI1316" s="17">
        <v>4.55647036490286E-2</v>
      </c>
      <c r="BJ1316" s="17"/>
      <c r="BK1316" s="17">
        <v>0.14115779201300699</v>
      </c>
      <c r="BL1316" s="17">
        <v>7.2585755029747207E-2</v>
      </c>
      <c r="BM1316" s="17">
        <v>7.4505453065615707E-2</v>
      </c>
      <c r="BN1316" s="17">
        <v>4.6928293155978698E-2</v>
      </c>
      <c r="BO1316" s="17">
        <v>0.113482807582361</v>
      </c>
      <c r="BP1316" s="17"/>
      <c r="BQ1316" s="17">
        <v>6.5071202907567793E-2</v>
      </c>
      <c r="BR1316" s="17">
        <v>7.5440495134060703E-2</v>
      </c>
      <c r="BS1316" s="17"/>
      <c r="BT1316" s="17">
        <v>6.2062422592085199E-2</v>
      </c>
      <c r="BU1316" s="17">
        <v>4.5822643987884402E-2</v>
      </c>
      <c r="BV1316" s="17">
        <v>7.2865489047159601E-2</v>
      </c>
      <c r="BW1316" s="17">
        <v>0.10834305406657301</v>
      </c>
      <c r="BX1316" s="17">
        <v>0.10142925666963699</v>
      </c>
      <c r="BY1316" s="17">
        <v>3.8691541336413698E-2</v>
      </c>
    </row>
    <row r="1317" spans="2:77" x14ac:dyDescent="0.35">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c r="BM1317" s="17"/>
      <c r="BN1317" s="17"/>
      <c r="BO1317" s="17"/>
      <c r="BP1317" s="17"/>
      <c r="BQ1317" s="17"/>
      <c r="BR1317" s="17"/>
      <c r="BS1317" s="17"/>
      <c r="BT1317" s="17"/>
      <c r="BU1317" s="17"/>
      <c r="BV1317" s="17"/>
      <c r="BW1317" s="17"/>
      <c r="BX1317" s="17"/>
      <c r="BY1317" s="17"/>
    </row>
    <row r="1318" spans="2:77" x14ac:dyDescent="0.35">
      <c r="B1318" s="6" t="s">
        <v>497</v>
      </c>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c r="BQ1318" s="17"/>
      <c r="BR1318" s="17"/>
      <c r="BS1318" s="17"/>
      <c r="BT1318" s="17"/>
      <c r="BU1318" s="17"/>
      <c r="BV1318" s="17"/>
      <c r="BW1318" s="17"/>
      <c r="BX1318" s="17"/>
      <c r="BY1318" s="17"/>
    </row>
    <row r="1319" spans="2:77" x14ac:dyDescent="0.35">
      <c r="B1319" s="24" t="s">
        <v>472</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c r="BP1319" s="17"/>
      <c r="BQ1319" s="17"/>
      <c r="BR1319" s="17"/>
      <c r="BS1319" s="17"/>
      <c r="BT1319" s="17"/>
      <c r="BU1319" s="17"/>
      <c r="BV1319" s="17"/>
      <c r="BW1319" s="17"/>
      <c r="BX1319" s="17"/>
      <c r="BY1319" s="17"/>
    </row>
    <row r="1320" spans="2:77" x14ac:dyDescent="0.35">
      <c r="B1320" t="s">
        <v>466</v>
      </c>
      <c r="C1320" s="17">
        <v>4.9925679436765402E-2</v>
      </c>
      <c r="D1320" s="17">
        <v>4.8839862811393499E-2</v>
      </c>
      <c r="E1320" s="17">
        <v>5.16405141282342E-2</v>
      </c>
      <c r="F1320" s="17"/>
      <c r="G1320" s="17">
        <v>5.1988231335716298E-2</v>
      </c>
      <c r="H1320" s="17">
        <v>2.91701774037617E-2</v>
      </c>
      <c r="I1320" s="17">
        <v>1.3196829744103101E-2</v>
      </c>
      <c r="J1320" s="17">
        <v>8.4921393266452302E-2</v>
      </c>
      <c r="K1320" s="17">
        <v>9.0925608881876896E-2</v>
      </c>
      <c r="L1320" s="17">
        <v>3.7848170246126703E-2</v>
      </c>
      <c r="M1320" s="17"/>
      <c r="N1320" s="17">
        <v>3.7548279029541498E-2</v>
      </c>
      <c r="O1320" s="17">
        <v>4.2680822014342201E-2</v>
      </c>
      <c r="P1320" s="17">
        <v>6.6533216166384301E-2</v>
      </c>
      <c r="Q1320" s="17">
        <v>5.82434558544822E-2</v>
      </c>
      <c r="R1320" s="17"/>
      <c r="S1320" s="17">
        <v>2.6239938711701698E-2</v>
      </c>
      <c r="T1320" s="17">
        <v>3.2471875378980102E-2</v>
      </c>
      <c r="U1320" s="17">
        <v>6.4755027960300998E-2</v>
      </c>
      <c r="V1320" s="17">
        <v>8.3721438516387206E-2</v>
      </c>
      <c r="W1320" s="17">
        <v>5.2591813513273099E-2</v>
      </c>
      <c r="X1320" s="17">
        <v>6.5152621966719601E-2</v>
      </c>
      <c r="Y1320" s="17">
        <v>4.5974380801638098E-2</v>
      </c>
      <c r="Z1320" s="17">
        <v>4.35675536999139E-2</v>
      </c>
      <c r="AA1320" s="17">
        <v>5.1608225759617897E-2</v>
      </c>
      <c r="AB1320" s="17">
        <v>3.7055102060653801E-2</v>
      </c>
      <c r="AC1320" s="17">
        <v>5.4118495177668598E-2</v>
      </c>
      <c r="AD1320" s="17">
        <v>6.6824213874400601E-2</v>
      </c>
      <c r="AE1320" s="17"/>
      <c r="AF1320" s="17">
        <v>7.60298214440914E-2</v>
      </c>
      <c r="AG1320" s="17">
        <v>2.7110410513636E-2</v>
      </c>
      <c r="AH1320" s="17">
        <v>6.3122386366236294E-2</v>
      </c>
      <c r="AI1320" s="17"/>
      <c r="AJ1320" s="17">
        <v>9.1003205597488299E-2</v>
      </c>
      <c r="AK1320" s="17">
        <v>1.47710587240242E-2</v>
      </c>
      <c r="AL1320" s="17">
        <v>0</v>
      </c>
      <c r="AM1320" s="17">
        <v>0</v>
      </c>
      <c r="AN1320" s="17">
        <v>5.6168706470331099E-2</v>
      </c>
      <c r="AO1320" s="17"/>
      <c r="AP1320" s="17">
        <v>0.102258824966293</v>
      </c>
      <c r="AQ1320" s="17">
        <v>6.6415571518082597E-3</v>
      </c>
      <c r="AR1320" s="17">
        <v>2.24574259030196E-2</v>
      </c>
      <c r="AS1320" s="17"/>
      <c r="AT1320" s="17">
        <v>5.8778190284793697E-2</v>
      </c>
      <c r="AU1320" s="17">
        <v>7.4217756363382903E-2</v>
      </c>
      <c r="AV1320" s="17">
        <v>3.8121779368029102E-2</v>
      </c>
      <c r="AW1320" s="17">
        <v>2.85495572241787E-2</v>
      </c>
      <c r="AX1320" s="17">
        <v>0.18172938382607601</v>
      </c>
      <c r="AY1320" s="17"/>
      <c r="AZ1320" s="17">
        <v>5.7477801117309602E-2</v>
      </c>
      <c r="BA1320" s="17">
        <v>5.1519769409111599E-2</v>
      </c>
      <c r="BB1320" s="17">
        <v>2.8669081032918101E-2</v>
      </c>
      <c r="BC1320" s="17">
        <v>2.7465687765017899E-2</v>
      </c>
      <c r="BD1320" s="17">
        <v>6.3842916258827001E-2</v>
      </c>
      <c r="BE1320" s="17"/>
      <c r="BF1320" s="17">
        <v>7.1542253534921593E-2</v>
      </c>
      <c r="BG1320" s="17">
        <v>4.5917775280936601E-2</v>
      </c>
      <c r="BH1320" s="17">
        <v>5.3135776581707803E-2</v>
      </c>
      <c r="BI1320" s="17">
        <v>3.5687235578053901E-2</v>
      </c>
      <c r="BJ1320" s="17"/>
      <c r="BK1320" s="17">
        <v>0.172674352696364</v>
      </c>
      <c r="BL1320" s="17">
        <v>3.9448849296808301E-2</v>
      </c>
      <c r="BM1320" s="17">
        <v>5.2734334374208103E-2</v>
      </c>
      <c r="BN1320" s="17">
        <v>4.2105060943194203E-2</v>
      </c>
      <c r="BO1320" s="17">
        <v>3.0910966731467399E-2</v>
      </c>
      <c r="BP1320" s="17"/>
      <c r="BQ1320" s="17">
        <v>4.53850322079083E-2</v>
      </c>
      <c r="BR1320" s="17">
        <v>5.62670639777113E-2</v>
      </c>
      <c r="BS1320" s="17"/>
      <c r="BT1320" s="17">
        <v>4.3862559204015703E-2</v>
      </c>
      <c r="BU1320" s="17">
        <v>3.3595907320145099E-2</v>
      </c>
      <c r="BV1320" s="17">
        <v>6.2253935307049701E-2</v>
      </c>
      <c r="BW1320" s="17">
        <v>9.0757551541016598E-2</v>
      </c>
      <c r="BX1320" s="17">
        <v>5.5619850849150602E-2</v>
      </c>
      <c r="BY1320" s="17">
        <v>5.0588957204247997E-2</v>
      </c>
    </row>
    <row r="1321" spans="2:77" x14ac:dyDescent="0.35">
      <c r="B1321" t="s">
        <v>333</v>
      </c>
      <c r="C1321" s="17">
        <v>2.22259746192006E-2</v>
      </c>
      <c r="D1321" s="17">
        <v>2.2008355958566199E-2</v>
      </c>
      <c r="E1321" s="17">
        <v>2.2724201774291901E-2</v>
      </c>
      <c r="F1321" s="17"/>
      <c r="G1321" s="17">
        <v>2.1778685757215401E-2</v>
      </c>
      <c r="H1321" s="17">
        <v>1.43015094333993E-2</v>
      </c>
      <c r="I1321" s="17">
        <v>1.6042055713411399E-2</v>
      </c>
      <c r="J1321" s="17">
        <v>2.5154674461856898E-2</v>
      </c>
      <c r="K1321" s="17">
        <v>3.6710200721453902E-2</v>
      </c>
      <c r="L1321" s="17">
        <v>2.1839888281058002E-2</v>
      </c>
      <c r="M1321" s="17"/>
      <c r="N1321" s="17">
        <v>1.49622922243962E-2</v>
      </c>
      <c r="O1321" s="17">
        <v>3.1879612213790102E-3</v>
      </c>
      <c r="P1321" s="17">
        <v>4.1437812500623401E-2</v>
      </c>
      <c r="Q1321" s="17">
        <v>3.51613575490606E-2</v>
      </c>
      <c r="R1321" s="17"/>
      <c r="S1321" s="17">
        <v>0</v>
      </c>
      <c r="T1321" s="17">
        <v>2.2853396696889901E-2</v>
      </c>
      <c r="U1321" s="17">
        <v>3.9262267954207702E-2</v>
      </c>
      <c r="V1321" s="17">
        <v>2.8305508277157498E-2</v>
      </c>
      <c r="W1321" s="17">
        <v>5.6340566973150402E-2</v>
      </c>
      <c r="X1321" s="17">
        <v>0</v>
      </c>
      <c r="Y1321" s="17">
        <v>6.2718419301243902E-2</v>
      </c>
      <c r="Z1321" s="17">
        <v>8.0741155557803798E-2</v>
      </c>
      <c r="AA1321" s="17">
        <v>0</v>
      </c>
      <c r="AB1321" s="17">
        <v>0</v>
      </c>
      <c r="AC1321" s="17">
        <v>0</v>
      </c>
      <c r="AD1321" s="17">
        <v>4.4717910420977398E-2</v>
      </c>
      <c r="AE1321" s="17"/>
      <c r="AF1321" s="17">
        <v>4.4509526680835403E-2</v>
      </c>
      <c r="AG1321" s="17">
        <v>5.32445447470699E-3</v>
      </c>
      <c r="AH1321" s="17">
        <v>2.9726918257677201E-2</v>
      </c>
      <c r="AI1321" s="17"/>
      <c r="AJ1321" s="17">
        <v>4.3411548729710203E-2</v>
      </c>
      <c r="AK1321" s="17">
        <v>6.7392280341327599E-3</v>
      </c>
      <c r="AL1321" s="17">
        <v>0</v>
      </c>
      <c r="AM1321" s="17">
        <v>6.5226838731995501E-2</v>
      </c>
      <c r="AN1321" s="17">
        <v>1.4665202035733699E-2</v>
      </c>
      <c r="AO1321" s="17"/>
      <c r="AP1321" s="17">
        <v>5.7605602402873997E-2</v>
      </c>
      <c r="AQ1321" s="17">
        <v>5.4466268647685801E-3</v>
      </c>
      <c r="AR1321" s="17">
        <v>1.6758114919448099E-2</v>
      </c>
      <c r="AS1321" s="17"/>
      <c r="AT1321" s="17">
        <v>3.4382679877688602E-2</v>
      </c>
      <c r="AU1321" s="17">
        <v>1.15539953015585E-2</v>
      </c>
      <c r="AV1321" s="17">
        <v>3.1168541120725102E-3</v>
      </c>
      <c r="AW1321" s="17">
        <v>0</v>
      </c>
      <c r="AX1321" s="17">
        <v>0</v>
      </c>
      <c r="AY1321" s="17"/>
      <c r="AZ1321" s="17">
        <v>2.2488397526560702E-2</v>
      </c>
      <c r="BA1321" s="17">
        <v>3.12650968232389E-2</v>
      </c>
      <c r="BB1321" s="17">
        <v>0</v>
      </c>
      <c r="BC1321" s="17">
        <v>2.25197480717549E-2</v>
      </c>
      <c r="BD1321" s="17">
        <v>1.5667772186988699E-2</v>
      </c>
      <c r="BE1321" s="17"/>
      <c r="BF1321" s="17">
        <v>2.2713546039308301E-2</v>
      </c>
      <c r="BG1321" s="17">
        <v>1.80054465285646E-2</v>
      </c>
      <c r="BH1321" s="17">
        <v>2.10944763174859E-2</v>
      </c>
      <c r="BI1321" s="17">
        <v>3.8722335331510802E-2</v>
      </c>
      <c r="BJ1321" s="17"/>
      <c r="BK1321" s="17">
        <v>2.65597768975015E-2</v>
      </c>
      <c r="BL1321" s="17">
        <v>7.0678058755655896E-3</v>
      </c>
      <c r="BM1321" s="17">
        <v>2.2703174421935101E-2</v>
      </c>
      <c r="BN1321" s="17">
        <v>1.60377832313689E-2</v>
      </c>
      <c r="BO1321" s="17">
        <v>8.6139986137015206E-2</v>
      </c>
      <c r="BP1321" s="17"/>
      <c r="BQ1321" s="17">
        <v>2.4840258987793601E-2</v>
      </c>
      <c r="BR1321" s="17">
        <v>1.8574913075535101E-2</v>
      </c>
      <c r="BS1321" s="17"/>
      <c r="BT1321" s="17">
        <v>2.8785859309815202E-2</v>
      </c>
      <c r="BU1321" s="17">
        <v>1.0647003876279501E-2</v>
      </c>
      <c r="BV1321" s="17">
        <v>1.64988407436591E-2</v>
      </c>
      <c r="BW1321" s="17">
        <v>6.4234180066518903E-2</v>
      </c>
      <c r="BX1321" s="17">
        <v>7.0658140714649599E-3</v>
      </c>
      <c r="BY1321" s="17">
        <v>0</v>
      </c>
    </row>
    <row r="1322" spans="2:77" x14ac:dyDescent="0.35">
      <c r="B1322" t="s">
        <v>98</v>
      </c>
      <c r="C1322" s="17">
        <v>2.5697961431115201E-2</v>
      </c>
      <c r="D1322" s="17">
        <v>1.4686249263613E-2</v>
      </c>
      <c r="E1322" s="17">
        <v>3.7010574891268001E-2</v>
      </c>
      <c r="F1322" s="17"/>
      <c r="G1322" s="17">
        <v>4.1465109060563103E-2</v>
      </c>
      <c r="H1322" s="17">
        <v>2.34618722181388E-2</v>
      </c>
      <c r="I1322" s="17">
        <v>2.88764301258253E-2</v>
      </c>
      <c r="J1322" s="17">
        <v>1.41502340917896E-2</v>
      </c>
      <c r="K1322" s="17">
        <v>1.19535518319413E-2</v>
      </c>
      <c r="L1322" s="17">
        <v>3.3270018889083403E-2</v>
      </c>
      <c r="M1322" s="17"/>
      <c r="N1322" s="17">
        <v>1.55996224388031E-2</v>
      </c>
      <c r="O1322" s="17">
        <v>2.9047392357025002E-2</v>
      </c>
      <c r="P1322" s="17">
        <v>3.5494237741654298E-2</v>
      </c>
      <c r="Q1322" s="17">
        <v>2.5545573228301501E-2</v>
      </c>
      <c r="R1322" s="17"/>
      <c r="S1322" s="17">
        <v>1.05384333969248E-2</v>
      </c>
      <c r="T1322" s="17">
        <v>4.54504776484718E-2</v>
      </c>
      <c r="U1322" s="17">
        <v>4.8419652851038997E-2</v>
      </c>
      <c r="V1322" s="17">
        <v>1.5461925601876999E-2</v>
      </c>
      <c r="W1322" s="17">
        <v>3.09123751310681E-2</v>
      </c>
      <c r="X1322" s="17">
        <v>2.6282235074703401E-2</v>
      </c>
      <c r="Y1322" s="17">
        <v>1.2462722247264701E-2</v>
      </c>
      <c r="Z1322" s="17">
        <v>2.3353216151340599E-2</v>
      </c>
      <c r="AA1322" s="17">
        <v>1.4371727059250701E-2</v>
      </c>
      <c r="AB1322" s="17">
        <v>2.4937404690540201E-2</v>
      </c>
      <c r="AC1322" s="17">
        <v>4.0612290504869697E-2</v>
      </c>
      <c r="AD1322" s="17">
        <v>0</v>
      </c>
      <c r="AE1322" s="17"/>
      <c r="AF1322" s="17">
        <v>3.2636820598219901E-2</v>
      </c>
      <c r="AG1322" s="17">
        <v>1.4592116970068601E-2</v>
      </c>
      <c r="AH1322" s="17">
        <v>4.4060883032903002E-2</v>
      </c>
      <c r="AI1322" s="17"/>
      <c r="AJ1322" s="17">
        <v>3.3609340299747402E-2</v>
      </c>
      <c r="AK1322" s="17">
        <v>1.10334751546098E-2</v>
      </c>
      <c r="AL1322" s="17">
        <v>1.35719758701603E-2</v>
      </c>
      <c r="AM1322" s="17">
        <v>0</v>
      </c>
      <c r="AN1322" s="17">
        <v>4.9953312306388199E-2</v>
      </c>
      <c r="AO1322" s="17"/>
      <c r="AP1322" s="17">
        <v>4.3830097305015601E-2</v>
      </c>
      <c r="AQ1322" s="17">
        <v>9.2683656702944005E-3</v>
      </c>
      <c r="AR1322" s="17">
        <v>2.5344444143993498E-2</v>
      </c>
      <c r="AS1322" s="17"/>
      <c r="AT1322" s="17">
        <v>1.7603095680747902E-2</v>
      </c>
      <c r="AU1322" s="17">
        <v>2.8407352808365802E-2</v>
      </c>
      <c r="AV1322" s="17">
        <v>2.3010489177100898E-2</v>
      </c>
      <c r="AW1322" s="17">
        <v>4.3916907575415401E-2</v>
      </c>
      <c r="AX1322" s="17">
        <v>0</v>
      </c>
      <c r="AY1322" s="17"/>
      <c r="AZ1322" s="17">
        <v>2.5220445204802901E-2</v>
      </c>
      <c r="BA1322" s="17">
        <v>4.2929982903300898E-2</v>
      </c>
      <c r="BB1322" s="17">
        <v>6.5408449433970395E-2</v>
      </c>
      <c r="BC1322" s="17">
        <v>1.85002107406727E-2</v>
      </c>
      <c r="BD1322" s="17">
        <v>6.6568901505295597E-3</v>
      </c>
      <c r="BE1322" s="17"/>
      <c r="BF1322" s="17">
        <v>1.78309784231474E-2</v>
      </c>
      <c r="BG1322" s="17">
        <v>2.8485025285269101E-2</v>
      </c>
      <c r="BH1322" s="17">
        <v>3.3232740880021899E-2</v>
      </c>
      <c r="BI1322" s="17">
        <v>2.6566879911613599E-2</v>
      </c>
      <c r="BJ1322" s="17"/>
      <c r="BK1322" s="17">
        <v>2.3387055595647702E-2</v>
      </c>
      <c r="BL1322" s="17">
        <v>2.0688170589034199E-2</v>
      </c>
      <c r="BM1322" s="17">
        <v>2.4030928925912499E-2</v>
      </c>
      <c r="BN1322" s="17">
        <v>2.5956004602665599E-2</v>
      </c>
      <c r="BO1322" s="17">
        <v>4.7494355629231301E-2</v>
      </c>
      <c r="BP1322" s="17"/>
      <c r="BQ1322" s="17">
        <v>3.06589562729194E-2</v>
      </c>
      <c r="BR1322" s="17">
        <v>1.87695271326754E-2</v>
      </c>
      <c r="BS1322" s="17"/>
      <c r="BT1322" s="17">
        <v>3.23004100624543E-2</v>
      </c>
      <c r="BU1322" s="17">
        <v>1.16532175855801E-2</v>
      </c>
      <c r="BV1322" s="17">
        <v>3.7809785065609801E-2</v>
      </c>
      <c r="BW1322" s="17">
        <v>2.19029445532407E-2</v>
      </c>
      <c r="BX1322" s="17">
        <v>3.2644197147738502E-2</v>
      </c>
      <c r="BY1322" s="17">
        <v>0</v>
      </c>
    </row>
    <row r="1323" spans="2:77" x14ac:dyDescent="0.35">
      <c r="B1323" t="s">
        <v>99</v>
      </c>
      <c r="C1323" s="17">
        <v>5.3314617567463897E-2</v>
      </c>
      <c r="D1323" s="17">
        <v>3.9416705444290899E-2</v>
      </c>
      <c r="E1323" s="17">
        <v>6.7856375100509694E-2</v>
      </c>
      <c r="F1323" s="17"/>
      <c r="G1323" s="17">
        <v>3.7822467249353002E-2</v>
      </c>
      <c r="H1323" s="17">
        <v>6.6704600813754594E-2</v>
      </c>
      <c r="I1323" s="17">
        <v>5.3690666738980201E-2</v>
      </c>
      <c r="J1323" s="17">
        <v>5.3407198243502298E-2</v>
      </c>
      <c r="K1323" s="17">
        <v>6.3388325445025595E-2</v>
      </c>
      <c r="L1323" s="17">
        <v>4.4617870965700503E-2</v>
      </c>
      <c r="M1323" s="17"/>
      <c r="N1323" s="17">
        <v>3.7629005458000603E-2</v>
      </c>
      <c r="O1323" s="17">
        <v>4.5783936759605001E-2</v>
      </c>
      <c r="P1323" s="17">
        <v>5.1208405691554597E-2</v>
      </c>
      <c r="Q1323" s="17">
        <v>8.1336372680544805E-2</v>
      </c>
      <c r="R1323" s="17"/>
      <c r="S1323" s="17">
        <v>5.9129754355841301E-2</v>
      </c>
      <c r="T1323" s="17">
        <v>6.4940052740896703E-2</v>
      </c>
      <c r="U1323" s="17">
        <v>5.0173681437395902E-2</v>
      </c>
      <c r="V1323" s="17">
        <v>4.7341512953554703E-2</v>
      </c>
      <c r="W1323" s="17">
        <v>5.0454176867377E-2</v>
      </c>
      <c r="X1323" s="17">
        <v>4.6979564632636799E-2</v>
      </c>
      <c r="Y1323" s="17">
        <v>5.8769080188776898E-2</v>
      </c>
      <c r="Z1323" s="17">
        <v>3.7060142173777399E-2</v>
      </c>
      <c r="AA1323" s="17">
        <v>3.4483601763277097E-2</v>
      </c>
      <c r="AB1323" s="17">
        <v>3.7480833498975602E-2</v>
      </c>
      <c r="AC1323" s="17">
        <v>7.2198959984563202E-2</v>
      </c>
      <c r="AD1323" s="17">
        <v>0.12335340605265301</v>
      </c>
      <c r="AE1323" s="17"/>
      <c r="AF1323" s="17">
        <v>6.0143557029040402E-2</v>
      </c>
      <c r="AG1323" s="17">
        <v>5.1102068462665497E-2</v>
      </c>
      <c r="AH1323" s="17">
        <v>6.5145961003278796E-2</v>
      </c>
      <c r="AI1323" s="17"/>
      <c r="AJ1323" s="17">
        <v>7.2845927535884494E-2</v>
      </c>
      <c r="AK1323" s="17">
        <v>3.4400829783601802E-2</v>
      </c>
      <c r="AL1323" s="17">
        <v>1.3506862703798E-2</v>
      </c>
      <c r="AM1323" s="17">
        <v>0</v>
      </c>
      <c r="AN1323" s="17">
        <v>2.1536260055750898E-2</v>
      </c>
      <c r="AO1323" s="17"/>
      <c r="AP1323" s="17">
        <v>0.103103804685025</v>
      </c>
      <c r="AQ1323" s="17">
        <v>2.08180423667161E-2</v>
      </c>
      <c r="AR1323" s="17">
        <v>1.1217189705993001E-2</v>
      </c>
      <c r="AS1323" s="17"/>
      <c r="AT1323" s="17">
        <v>5.1578718011789801E-2</v>
      </c>
      <c r="AU1323" s="17">
        <v>7.43868546798577E-2</v>
      </c>
      <c r="AV1323" s="17">
        <v>3.8341320031517703E-2</v>
      </c>
      <c r="AW1323" s="17">
        <v>4.40884458473004E-2</v>
      </c>
      <c r="AX1323" s="17">
        <v>0</v>
      </c>
      <c r="AY1323" s="17"/>
      <c r="AZ1323" s="17">
        <v>4.9189341688234897E-2</v>
      </c>
      <c r="BA1323" s="17">
        <v>6.5613499253211305E-2</v>
      </c>
      <c r="BB1323" s="17">
        <v>5.4968580397963103E-2</v>
      </c>
      <c r="BC1323" s="17">
        <v>4.6006792741568298E-2</v>
      </c>
      <c r="BD1323" s="17">
        <v>5.8929144402754402E-2</v>
      </c>
      <c r="BE1323" s="17"/>
      <c r="BF1323" s="17">
        <v>5.8557702901218499E-2</v>
      </c>
      <c r="BG1323" s="17">
        <v>5.79874137543539E-2</v>
      </c>
      <c r="BH1323" s="17">
        <v>4.7490590357807901E-2</v>
      </c>
      <c r="BI1323" s="17">
        <v>3.50261231209157E-2</v>
      </c>
      <c r="BJ1323" s="17"/>
      <c r="BK1323" s="17">
        <v>3.5941842046560701E-2</v>
      </c>
      <c r="BL1323" s="17">
        <v>8.3164252577485401E-2</v>
      </c>
      <c r="BM1323" s="17">
        <v>5.4938831111403998E-2</v>
      </c>
      <c r="BN1323" s="17">
        <v>3.84721419955747E-2</v>
      </c>
      <c r="BO1323" s="17">
        <v>6.4964046948092505E-2</v>
      </c>
      <c r="BP1323" s="17"/>
      <c r="BQ1323" s="17">
        <v>5.4951056651880298E-2</v>
      </c>
      <c r="BR1323" s="17">
        <v>5.1029196791728001E-2</v>
      </c>
      <c r="BS1323" s="17"/>
      <c r="BT1323" s="17">
        <v>5.3198673792549799E-2</v>
      </c>
      <c r="BU1323" s="17">
        <v>5.0884951632194302E-2</v>
      </c>
      <c r="BV1323" s="17">
        <v>0.102357052028516</v>
      </c>
      <c r="BW1323" s="17">
        <v>6.3657201717224401E-2</v>
      </c>
      <c r="BX1323" s="17">
        <v>2.60933198850011E-2</v>
      </c>
      <c r="BY1323" s="17">
        <v>8.64214974627701E-2</v>
      </c>
    </row>
    <row r="1324" spans="2:77" x14ac:dyDescent="0.35">
      <c r="B1324" t="s">
        <v>341</v>
      </c>
      <c r="C1324" s="17">
        <v>4.7033383082820797E-2</v>
      </c>
      <c r="D1324" s="17">
        <v>3.8358353178739403E-2</v>
      </c>
      <c r="E1324" s="17">
        <v>5.4405693483827899E-2</v>
      </c>
      <c r="F1324" s="17"/>
      <c r="G1324" s="17">
        <v>9.4360369409995495E-2</v>
      </c>
      <c r="H1324" s="17">
        <v>6.5618098434813699E-2</v>
      </c>
      <c r="I1324" s="17">
        <v>3.4008336080593699E-2</v>
      </c>
      <c r="J1324" s="17">
        <v>4.3056729452927503E-2</v>
      </c>
      <c r="K1324" s="17">
        <v>1.8353435715709399E-2</v>
      </c>
      <c r="L1324" s="17">
        <v>3.10404224298081E-2</v>
      </c>
      <c r="M1324" s="17"/>
      <c r="N1324" s="17">
        <v>3.62792345732399E-2</v>
      </c>
      <c r="O1324" s="17">
        <v>3.84371368808143E-2</v>
      </c>
      <c r="P1324" s="17">
        <v>7.2245303794608695E-2</v>
      </c>
      <c r="Q1324" s="17">
        <v>4.7771439440651903E-2</v>
      </c>
      <c r="R1324" s="17"/>
      <c r="S1324" s="17">
        <v>3.4826414226311199E-2</v>
      </c>
      <c r="T1324" s="17">
        <v>7.9732520473920002E-2</v>
      </c>
      <c r="U1324" s="17">
        <v>5.0434088055489698E-2</v>
      </c>
      <c r="V1324" s="17">
        <v>1.8909130384856001E-2</v>
      </c>
      <c r="W1324" s="17">
        <v>1.34259534502419E-2</v>
      </c>
      <c r="X1324" s="17">
        <v>4.5942453059549998E-2</v>
      </c>
      <c r="Y1324" s="17">
        <v>2.7566655492069402E-2</v>
      </c>
      <c r="Z1324" s="17">
        <v>3.20816712900878E-2</v>
      </c>
      <c r="AA1324" s="17">
        <v>4.6845316487852298E-2</v>
      </c>
      <c r="AB1324" s="17">
        <v>2.5498881785283901E-2</v>
      </c>
      <c r="AC1324" s="17">
        <v>0.15190215202830501</v>
      </c>
      <c r="AD1324" s="17">
        <v>2.7677622150652999E-2</v>
      </c>
      <c r="AE1324" s="17"/>
      <c r="AF1324" s="17">
        <v>5.95275303639742E-2</v>
      </c>
      <c r="AG1324" s="17">
        <v>3.2100290697494198E-2</v>
      </c>
      <c r="AH1324" s="17">
        <v>3.9689981148788703E-2</v>
      </c>
      <c r="AI1324" s="17"/>
      <c r="AJ1324" s="17">
        <v>4.6347368962997598E-2</v>
      </c>
      <c r="AK1324" s="17">
        <v>4.1208350303253899E-2</v>
      </c>
      <c r="AL1324" s="17">
        <v>2.8770735812680401E-2</v>
      </c>
      <c r="AM1324" s="17">
        <v>0</v>
      </c>
      <c r="AN1324" s="17">
        <v>5.1285723908113201E-2</v>
      </c>
      <c r="AO1324" s="17"/>
      <c r="AP1324" s="17">
        <v>7.3944384710396202E-2</v>
      </c>
      <c r="AQ1324" s="17">
        <v>2.13454231835816E-2</v>
      </c>
      <c r="AR1324" s="17">
        <v>3.9879080889821797E-2</v>
      </c>
      <c r="AS1324" s="17"/>
      <c r="AT1324" s="17">
        <v>5.0419158831359799E-2</v>
      </c>
      <c r="AU1324" s="17">
        <v>5.0541888319513402E-2</v>
      </c>
      <c r="AV1324" s="17">
        <v>4.1514273956613702E-2</v>
      </c>
      <c r="AW1324" s="17">
        <v>5.8865245738854398E-2</v>
      </c>
      <c r="AX1324" s="17">
        <v>0</v>
      </c>
      <c r="AY1324" s="17"/>
      <c r="AZ1324" s="17">
        <v>4.20868533195689E-2</v>
      </c>
      <c r="BA1324" s="17">
        <v>6.9028349937602498E-2</v>
      </c>
      <c r="BB1324" s="17">
        <v>6.3412990684882403E-2</v>
      </c>
      <c r="BC1324" s="17">
        <v>3.2006688137063297E-2</v>
      </c>
      <c r="BD1324" s="17">
        <v>4.9851950886447602E-2</v>
      </c>
      <c r="BE1324" s="17"/>
      <c r="BF1324" s="17">
        <v>4.0340838148343397E-2</v>
      </c>
      <c r="BG1324" s="17">
        <v>5.8809625225324201E-2</v>
      </c>
      <c r="BH1324" s="17">
        <v>3.4674972721751497E-2</v>
      </c>
      <c r="BI1324" s="17">
        <v>4.4215338397536802E-2</v>
      </c>
      <c r="BJ1324" s="17"/>
      <c r="BK1324" s="17">
        <v>2.65597768975015E-2</v>
      </c>
      <c r="BL1324" s="17">
        <v>6.5305057935762703E-2</v>
      </c>
      <c r="BM1324" s="17">
        <v>5.8169312844465901E-2</v>
      </c>
      <c r="BN1324" s="17">
        <v>3.46693088679529E-2</v>
      </c>
      <c r="BO1324" s="17">
        <v>1.5437187210052E-2</v>
      </c>
      <c r="BP1324" s="17"/>
      <c r="BQ1324" s="17">
        <v>3.7231020816503299E-2</v>
      </c>
      <c r="BR1324" s="17">
        <v>6.0723182225402898E-2</v>
      </c>
      <c r="BS1324" s="17"/>
      <c r="BT1324" s="17">
        <v>2.7795402639986502E-2</v>
      </c>
      <c r="BU1324" s="17">
        <v>5.4690697255261399E-2</v>
      </c>
      <c r="BV1324" s="17">
        <v>2.16396119941435E-2</v>
      </c>
      <c r="BW1324" s="17">
        <v>6.8576302807694306E-2</v>
      </c>
      <c r="BX1324" s="17">
        <v>7.1070365062659693E-2</v>
      </c>
      <c r="BY1324" s="17">
        <v>9.4542154578978799E-2</v>
      </c>
    </row>
    <row r="1325" spans="2:77" x14ac:dyDescent="0.35">
      <c r="B1325" t="s">
        <v>101</v>
      </c>
      <c r="C1325" s="17">
        <v>0.15941900829536501</v>
      </c>
      <c r="D1325" s="17">
        <v>0.140565019528999</v>
      </c>
      <c r="E1325" s="17">
        <v>0.18024786659533801</v>
      </c>
      <c r="F1325" s="17"/>
      <c r="G1325" s="17">
        <v>0.20023999577603299</v>
      </c>
      <c r="H1325" s="17">
        <v>0.19872274965025599</v>
      </c>
      <c r="I1325" s="17">
        <v>0.23672706081842099</v>
      </c>
      <c r="J1325" s="17">
        <v>7.5638014630583006E-2</v>
      </c>
      <c r="K1325" s="17">
        <v>0.16296415635296399</v>
      </c>
      <c r="L1325" s="17">
        <v>0.10703922551021899</v>
      </c>
      <c r="M1325" s="17"/>
      <c r="N1325" s="17">
        <v>0.16961370859330299</v>
      </c>
      <c r="O1325" s="17">
        <v>0.149613425946167</v>
      </c>
      <c r="P1325" s="17">
        <v>0.174998888080618</v>
      </c>
      <c r="Q1325" s="17">
        <v>0.14604866636198399</v>
      </c>
      <c r="R1325" s="17"/>
      <c r="S1325" s="17">
        <v>0.15338642179853301</v>
      </c>
      <c r="T1325" s="17">
        <v>0.101167636736381</v>
      </c>
      <c r="U1325" s="17">
        <v>0.21486819156873499</v>
      </c>
      <c r="V1325" s="17">
        <v>0.115273121728849</v>
      </c>
      <c r="W1325" s="17">
        <v>0.132946601821504</v>
      </c>
      <c r="X1325" s="17">
        <v>0.17812231132404399</v>
      </c>
      <c r="Y1325" s="17">
        <v>0.22233158382320201</v>
      </c>
      <c r="Z1325" s="17">
        <v>3.5133382300096098E-2</v>
      </c>
      <c r="AA1325" s="17">
        <v>0.18149949418811501</v>
      </c>
      <c r="AB1325" s="17">
        <v>0.227002408572472</v>
      </c>
      <c r="AC1325" s="17">
        <v>0.175683629998552</v>
      </c>
      <c r="AD1325" s="17">
        <v>0.16815281266326201</v>
      </c>
      <c r="AE1325" s="17"/>
      <c r="AF1325" s="17">
        <v>0.11899206874684599</v>
      </c>
      <c r="AG1325" s="17">
        <v>0.147944107540635</v>
      </c>
      <c r="AH1325" s="17">
        <v>0.27021748282656</v>
      </c>
      <c r="AI1325" s="17"/>
      <c r="AJ1325" s="17">
        <v>0.14395189993353799</v>
      </c>
      <c r="AK1325" s="17">
        <v>0.114536896670767</v>
      </c>
      <c r="AL1325" s="17">
        <v>9.54864687805521E-2</v>
      </c>
      <c r="AM1325" s="17">
        <v>7.5400686014020196E-2</v>
      </c>
      <c r="AN1325" s="17">
        <v>0.29024647971716799</v>
      </c>
      <c r="AO1325" s="17"/>
      <c r="AP1325" s="17">
        <v>0.184214641511904</v>
      </c>
      <c r="AQ1325" s="17">
        <v>7.3267120237546904E-2</v>
      </c>
      <c r="AR1325" s="17">
        <v>0.166032080133313</v>
      </c>
      <c r="AS1325" s="17"/>
      <c r="AT1325" s="17">
        <v>0.16317346663931701</v>
      </c>
      <c r="AU1325" s="17">
        <v>0.143839262248393</v>
      </c>
      <c r="AV1325" s="17">
        <v>0.15870075095872099</v>
      </c>
      <c r="AW1325" s="17">
        <v>0.15088208821361601</v>
      </c>
      <c r="AX1325" s="17">
        <v>9.7606753609178795E-2</v>
      </c>
      <c r="AY1325" s="17"/>
      <c r="AZ1325" s="17">
        <v>0.162116450377121</v>
      </c>
      <c r="BA1325" s="17">
        <v>0.21979840666970801</v>
      </c>
      <c r="BB1325" s="17">
        <v>0.14268649667866901</v>
      </c>
      <c r="BC1325" s="17">
        <v>0.11430705775511101</v>
      </c>
      <c r="BD1325" s="17">
        <v>0.15256575325367699</v>
      </c>
      <c r="BE1325" s="17"/>
      <c r="BF1325" s="17">
        <v>0.173076020679406</v>
      </c>
      <c r="BG1325" s="17">
        <v>0.17358588982224099</v>
      </c>
      <c r="BH1325" s="17">
        <v>0.133871416189561</v>
      </c>
      <c r="BI1325" s="17">
        <v>0.13181607239781001</v>
      </c>
      <c r="BJ1325" s="17"/>
      <c r="BK1325" s="17">
        <v>0.179416280322584</v>
      </c>
      <c r="BL1325" s="17">
        <v>0.166300574785778</v>
      </c>
      <c r="BM1325" s="17">
        <v>0.18359374179357399</v>
      </c>
      <c r="BN1325" s="17">
        <v>0.13527229893513301</v>
      </c>
      <c r="BO1325" s="17">
        <v>0.11619428825999301</v>
      </c>
      <c r="BP1325" s="17"/>
      <c r="BQ1325" s="17">
        <v>0.15093824372758999</v>
      </c>
      <c r="BR1325" s="17">
        <v>0.171263088360362</v>
      </c>
      <c r="BS1325" s="17"/>
      <c r="BT1325" s="17">
        <v>0.14681554223418999</v>
      </c>
      <c r="BU1325" s="17">
        <v>0.151046181206169</v>
      </c>
      <c r="BV1325" s="17">
        <v>0.233645243250831</v>
      </c>
      <c r="BW1325" s="17">
        <v>0.118838141684281</v>
      </c>
      <c r="BX1325" s="17">
        <v>0.20853930355970901</v>
      </c>
      <c r="BY1325" s="17">
        <v>0.103972579106328</v>
      </c>
    </row>
    <row r="1326" spans="2:77" x14ac:dyDescent="0.35">
      <c r="B1326" t="s">
        <v>102</v>
      </c>
      <c r="C1326" s="17">
        <v>0.10147280987363599</v>
      </c>
      <c r="D1326" s="17">
        <v>9.2984846014856404E-2</v>
      </c>
      <c r="E1326" s="17">
        <v>0.10886790209929199</v>
      </c>
      <c r="F1326" s="17"/>
      <c r="G1326" s="17">
        <v>0.13583270756938401</v>
      </c>
      <c r="H1326" s="17">
        <v>0.154808261354238</v>
      </c>
      <c r="I1326" s="17">
        <v>0.105333235955535</v>
      </c>
      <c r="J1326" s="17">
        <v>9.0366011839654897E-2</v>
      </c>
      <c r="K1326" s="17">
        <v>6.9212362133519001E-2</v>
      </c>
      <c r="L1326" s="17">
        <v>5.9604203160457399E-2</v>
      </c>
      <c r="M1326" s="17"/>
      <c r="N1326" s="17">
        <v>0.125368398956131</v>
      </c>
      <c r="O1326" s="17">
        <v>0.119073796631258</v>
      </c>
      <c r="P1326" s="17">
        <v>7.1677836166410699E-2</v>
      </c>
      <c r="Q1326" s="17">
        <v>7.6276811138060702E-2</v>
      </c>
      <c r="R1326" s="17"/>
      <c r="S1326" s="17">
        <v>8.0594337609409206E-2</v>
      </c>
      <c r="T1326" s="17">
        <v>0.10340276736755501</v>
      </c>
      <c r="U1326" s="17">
        <v>8.0897851788359496E-2</v>
      </c>
      <c r="V1326" s="17">
        <v>0.10534432905303</v>
      </c>
      <c r="W1326" s="17">
        <v>0.119842542797839</v>
      </c>
      <c r="X1326" s="17">
        <v>0.14961708416698299</v>
      </c>
      <c r="Y1326" s="17">
        <v>7.0740126004306902E-2</v>
      </c>
      <c r="Z1326" s="17">
        <v>7.6648437074759199E-2</v>
      </c>
      <c r="AA1326" s="17">
        <v>0.12387435379735801</v>
      </c>
      <c r="AB1326" s="17">
        <v>0.10218490229904</v>
      </c>
      <c r="AC1326" s="17">
        <v>8.0543364910063503E-2</v>
      </c>
      <c r="AD1326" s="17">
        <v>0.100151742483729</v>
      </c>
      <c r="AE1326" s="17"/>
      <c r="AF1326" s="17">
        <v>9.3895530712119604E-2</v>
      </c>
      <c r="AG1326" s="17">
        <v>0.10249619350501001</v>
      </c>
      <c r="AH1326" s="17">
        <v>6.9811264037207693E-2</v>
      </c>
      <c r="AI1326" s="17"/>
      <c r="AJ1326" s="17">
        <v>7.7299456944207201E-2</v>
      </c>
      <c r="AK1326" s="17">
        <v>0.127160524725173</v>
      </c>
      <c r="AL1326" s="17">
        <v>0.12583621667876499</v>
      </c>
      <c r="AM1326" s="17">
        <v>7.6473915102216405E-2</v>
      </c>
      <c r="AN1326" s="17">
        <v>0.102858896573439</v>
      </c>
      <c r="AO1326" s="17"/>
      <c r="AP1326" s="17">
        <v>7.8276811823393397E-2</v>
      </c>
      <c r="AQ1326" s="17">
        <v>0.107398301230459</v>
      </c>
      <c r="AR1326" s="17">
        <v>0.153819948330538</v>
      </c>
      <c r="AS1326" s="17"/>
      <c r="AT1326" s="17">
        <v>0.10434739666460099</v>
      </c>
      <c r="AU1326" s="17">
        <v>7.8610044736946896E-2</v>
      </c>
      <c r="AV1326" s="17">
        <v>0.118329442153951</v>
      </c>
      <c r="AW1326" s="17">
        <v>0.12862156423389901</v>
      </c>
      <c r="AX1326" s="17">
        <v>8.6530281258976105E-2</v>
      </c>
      <c r="AY1326" s="17"/>
      <c r="AZ1326" s="17">
        <v>0.11787309349807699</v>
      </c>
      <c r="BA1326" s="17">
        <v>8.7160048196870205E-2</v>
      </c>
      <c r="BB1326" s="17">
        <v>0.173833361924871</v>
      </c>
      <c r="BC1326" s="17">
        <v>5.9949557593263897E-2</v>
      </c>
      <c r="BD1326" s="17">
        <v>0.103573918337247</v>
      </c>
      <c r="BE1326" s="17"/>
      <c r="BF1326" s="17">
        <v>7.7757704502507394E-2</v>
      </c>
      <c r="BG1326" s="17">
        <v>8.7602276293836406E-2</v>
      </c>
      <c r="BH1326" s="17">
        <v>0.104732191902789</v>
      </c>
      <c r="BI1326" s="17">
        <v>0.12393056062405799</v>
      </c>
      <c r="BJ1326" s="17"/>
      <c r="BK1326" s="17">
        <v>7.24084292599049E-2</v>
      </c>
      <c r="BL1326" s="17">
        <v>0.10266826447786</v>
      </c>
      <c r="BM1326" s="17">
        <v>0.100579766735148</v>
      </c>
      <c r="BN1326" s="17">
        <v>9.6432732608626795E-2</v>
      </c>
      <c r="BO1326" s="17">
        <v>0.14817799080958299</v>
      </c>
      <c r="BP1326" s="17"/>
      <c r="BQ1326" s="17">
        <v>0.112178977227919</v>
      </c>
      <c r="BR1326" s="17">
        <v>8.6520773141568794E-2</v>
      </c>
      <c r="BS1326" s="17"/>
      <c r="BT1326" s="17">
        <v>8.5917096066468301E-2</v>
      </c>
      <c r="BU1326" s="17">
        <v>0.12534471151201701</v>
      </c>
      <c r="BV1326" s="17">
        <v>7.0214506028904097E-2</v>
      </c>
      <c r="BW1326" s="17">
        <v>7.5229604186128105E-2</v>
      </c>
      <c r="BX1326" s="17">
        <v>0.12679800030931901</v>
      </c>
      <c r="BY1326" s="17">
        <v>0.15158175281227401</v>
      </c>
    </row>
    <row r="1327" spans="2:77" x14ac:dyDescent="0.35">
      <c r="B1327" t="s">
        <v>467</v>
      </c>
      <c r="C1327" s="17">
        <v>0.16463217025069801</v>
      </c>
      <c r="D1327" s="17">
        <v>0.16123033120785399</v>
      </c>
      <c r="E1327" s="17">
        <v>0.167827766022459</v>
      </c>
      <c r="F1327" s="17"/>
      <c r="G1327" s="17">
        <v>0.19420644707738799</v>
      </c>
      <c r="H1327" s="17">
        <v>0.18138197840519099</v>
      </c>
      <c r="I1327" s="17">
        <v>0.19615621246995901</v>
      </c>
      <c r="J1327" s="17">
        <v>9.9514722633593206E-2</v>
      </c>
      <c r="K1327" s="17">
        <v>0.152192495759396</v>
      </c>
      <c r="L1327" s="17">
        <v>0.16743811759972599</v>
      </c>
      <c r="M1327" s="17"/>
      <c r="N1327" s="17">
        <v>0.15667314984394001</v>
      </c>
      <c r="O1327" s="17">
        <v>0.17873325596471301</v>
      </c>
      <c r="P1327" s="17">
        <v>0.167611153241773</v>
      </c>
      <c r="Q1327" s="17">
        <v>0.15668397748108601</v>
      </c>
      <c r="R1327" s="17"/>
      <c r="S1327" s="17">
        <v>0.22359169295994899</v>
      </c>
      <c r="T1327" s="17">
        <v>0.227373441526033</v>
      </c>
      <c r="U1327" s="17">
        <v>0.146148683676049</v>
      </c>
      <c r="V1327" s="17">
        <v>0.118840089576239</v>
      </c>
      <c r="W1327" s="17">
        <v>0.153602194656216</v>
      </c>
      <c r="X1327" s="17">
        <v>0.18299463429892701</v>
      </c>
      <c r="Y1327" s="17">
        <v>0.14232208414686501</v>
      </c>
      <c r="Z1327" s="17">
        <v>0.10245765987988401</v>
      </c>
      <c r="AA1327" s="17">
        <v>0.171751859925862</v>
      </c>
      <c r="AB1327" s="17">
        <v>0.15818448319106199</v>
      </c>
      <c r="AC1327" s="17">
        <v>0.104094012929994</v>
      </c>
      <c r="AD1327" s="17">
        <v>5.4809997385728199E-2</v>
      </c>
      <c r="AE1327" s="17"/>
      <c r="AF1327" s="17">
        <v>0.13766983844303099</v>
      </c>
      <c r="AG1327" s="17">
        <v>0.189485878791291</v>
      </c>
      <c r="AH1327" s="17">
        <v>0.110401178929262</v>
      </c>
      <c r="AI1327" s="17"/>
      <c r="AJ1327" s="17">
        <v>0.16991395676822199</v>
      </c>
      <c r="AK1327" s="17">
        <v>0.17465731329957401</v>
      </c>
      <c r="AL1327" s="17">
        <v>0.222462075132946</v>
      </c>
      <c r="AM1327" s="17">
        <v>0.27591858555593701</v>
      </c>
      <c r="AN1327" s="17">
        <v>0.132809775773714</v>
      </c>
      <c r="AO1327" s="17"/>
      <c r="AP1327" s="17">
        <v>0.13527719576990599</v>
      </c>
      <c r="AQ1327" s="17">
        <v>0.190327492209416</v>
      </c>
      <c r="AR1327" s="17">
        <v>0.170709919264494</v>
      </c>
      <c r="AS1327" s="17"/>
      <c r="AT1327" s="17">
        <v>0.12948776187602301</v>
      </c>
      <c r="AU1327" s="17">
        <v>0.19793849103375899</v>
      </c>
      <c r="AV1327" s="17">
        <v>0.17314279219929099</v>
      </c>
      <c r="AW1327" s="17">
        <v>0.18004904167551</v>
      </c>
      <c r="AX1327" s="17">
        <v>0.150133935785245</v>
      </c>
      <c r="AY1327" s="17"/>
      <c r="AZ1327" s="17">
        <v>0.185374664481879</v>
      </c>
      <c r="BA1327" s="17">
        <v>0.115848024294278</v>
      </c>
      <c r="BB1327" s="17">
        <v>0.18824651414079499</v>
      </c>
      <c r="BC1327" s="17">
        <v>0.171066384759821</v>
      </c>
      <c r="BD1327" s="17">
        <v>0.14001778852230101</v>
      </c>
      <c r="BE1327" s="17"/>
      <c r="BF1327" s="17">
        <v>0.104539393395711</v>
      </c>
      <c r="BG1327" s="17">
        <v>0.15916345000214899</v>
      </c>
      <c r="BH1327" s="17">
        <v>0.21416587131635201</v>
      </c>
      <c r="BI1327" s="17">
        <v>0.19361774960149999</v>
      </c>
      <c r="BJ1327" s="17"/>
      <c r="BK1327" s="17">
        <v>5.1032021218076602E-2</v>
      </c>
      <c r="BL1327" s="17">
        <v>0.161643172899924</v>
      </c>
      <c r="BM1327" s="17">
        <v>0.15520190225257799</v>
      </c>
      <c r="BN1327" s="17">
        <v>0.19601223589130401</v>
      </c>
      <c r="BO1327" s="17">
        <v>0.121289963748338</v>
      </c>
      <c r="BP1327" s="17"/>
      <c r="BQ1327" s="17">
        <v>0.16139675363167699</v>
      </c>
      <c r="BR1327" s="17">
        <v>0.16915069368960001</v>
      </c>
      <c r="BS1327" s="17"/>
      <c r="BT1327" s="17">
        <v>0.16674199591129399</v>
      </c>
      <c r="BU1327" s="17">
        <v>0.18788359123724099</v>
      </c>
      <c r="BV1327" s="17">
        <v>5.9048403671209199E-2</v>
      </c>
      <c r="BW1327" s="17">
        <v>0.12037278631117999</v>
      </c>
      <c r="BX1327" s="17">
        <v>0.19208319522289699</v>
      </c>
      <c r="BY1327" s="17">
        <v>7.6723687936837703E-2</v>
      </c>
    </row>
    <row r="1328" spans="2:77" x14ac:dyDescent="0.35">
      <c r="B1328" t="s">
        <v>468</v>
      </c>
      <c r="C1328" s="17">
        <v>0.15217418957148601</v>
      </c>
      <c r="D1328" s="17">
        <v>0.17869238850793001</v>
      </c>
      <c r="E1328" s="17">
        <v>0.12565178101232399</v>
      </c>
      <c r="F1328" s="17"/>
      <c r="G1328" s="17">
        <v>0.13484319555323701</v>
      </c>
      <c r="H1328" s="17">
        <v>9.7186287971789104E-2</v>
      </c>
      <c r="I1328" s="17">
        <v>0.17463997548376001</v>
      </c>
      <c r="J1328" s="17">
        <v>0.21457222190365599</v>
      </c>
      <c r="K1328" s="17">
        <v>0.15096005040430999</v>
      </c>
      <c r="L1328" s="17">
        <v>0.14868122370310699</v>
      </c>
      <c r="M1328" s="17"/>
      <c r="N1328" s="17">
        <v>0.151097716301451</v>
      </c>
      <c r="O1328" s="17">
        <v>0.18709076812241501</v>
      </c>
      <c r="P1328" s="17">
        <v>9.3670125232643994E-2</v>
      </c>
      <c r="Q1328" s="17">
        <v>0.16509359927341499</v>
      </c>
      <c r="R1328" s="17"/>
      <c r="S1328" s="17">
        <v>0.20288283986952901</v>
      </c>
      <c r="T1328" s="17">
        <v>0.15188331207978401</v>
      </c>
      <c r="U1328" s="17">
        <v>7.8757707776554706E-2</v>
      </c>
      <c r="V1328" s="17">
        <v>0.21754136686720099</v>
      </c>
      <c r="W1328" s="17">
        <v>0.16870452041849901</v>
      </c>
      <c r="X1328" s="17">
        <v>0.14592877426249501</v>
      </c>
      <c r="Y1328" s="17">
        <v>0.20199653018563701</v>
      </c>
      <c r="Z1328" s="17">
        <v>0.19079554139402299</v>
      </c>
      <c r="AA1328" s="17">
        <v>0.117686652127148</v>
      </c>
      <c r="AB1328" s="17">
        <v>9.8583253167742094E-2</v>
      </c>
      <c r="AC1328" s="17">
        <v>7.3893787664376404E-2</v>
      </c>
      <c r="AD1328" s="17">
        <v>0.204491674909108</v>
      </c>
      <c r="AE1328" s="17"/>
      <c r="AF1328" s="17">
        <v>0.153287533250241</v>
      </c>
      <c r="AG1328" s="17">
        <v>0.14986124137843199</v>
      </c>
      <c r="AH1328" s="17">
        <v>0.15459738943358101</v>
      </c>
      <c r="AI1328" s="17"/>
      <c r="AJ1328" s="17">
        <v>0.136936311448068</v>
      </c>
      <c r="AK1328" s="17">
        <v>0.168942618178306</v>
      </c>
      <c r="AL1328" s="17">
        <v>0.17340001614536901</v>
      </c>
      <c r="AM1328" s="17">
        <v>0.164039720728865</v>
      </c>
      <c r="AN1328" s="17">
        <v>0.13090189766003901</v>
      </c>
      <c r="AO1328" s="17"/>
      <c r="AP1328" s="17">
        <v>8.42535670433876E-2</v>
      </c>
      <c r="AQ1328" s="17">
        <v>0.211670931258337</v>
      </c>
      <c r="AR1328" s="17">
        <v>0.11808954950589701</v>
      </c>
      <c r="AS1328" s="17"/>
      <c r="AT1328" s="17">
        <v>0.15333005430825</v>
      </c>
      <c r="AU1328" s="17">
        <v>0.14835190632371101</v>
      </c>
      <c r="AV1328" s="17">
        <v>0.135981520747324</v>
      </c>
      <c r="AW1328" s="17">
        <v>0.191145294278007</v>
      </c>
      <c r="AX1328" s="17">
        <v>0.24634008330562401</v>
      </c>
      <c r="AY1328" s="17"/>
      <c r="AZ1328" s="17">
        <v>0.137088324039081</v>
      </c>
      <c r="BA1328" s="17">
        <v>0.15031487704895299</v>
      </c>
      <c r="BB1328" s="17">
        <v>0.202603163797447</v>
      </c>
      <c r="BC1328" s="17">
        <v>0.15433723509712699</v>
      </c>
      <c r="BD1328" s="17">
        <v>0.19418313871902801</v>
      </c>
      <c r="BE1328" s="17"/>
      <c r="BF1328" s="17">
        <v>0.18615929795441999</v>
      </c>
      <c r="BG1328" s="17">
        <v>0.13604453975860101</v>
      </c>
      <c r="BH1328" s="17">
        <v>0.18573365156221799</v>
      </c>
      <c r="BI1328" s="17">
        <v>0.120988231976167</v>
      </c>
      <c r="BJ1328" s="17"/>
      <c r="BK1328" s="17">
        <v>4.7956873771354998E-2</v>
      </c>
      <c r="BL1328" s="17">
        <v>0.135569065145736</v>
      </c>
      <c r="BM1328" s="17">
        <v>0.15680200516534801</v>
      </c>
      <c r="BN1328" s="17">
        <v>0.171817465602356</v>
      </c>
      <c r="BO1328" s="17">
        <v>0.113385154891705</v>
      </c>
      <c r="BP1328" s="17"/>
      <c r="BQ1328" s="17">
        <v>0.13481776901467399</v>
      </c>
      <c r="BR1328" s="17">
        <v>0.17641384780911301</v>
      </c>
      <c r="BS1328" s="17"/>
      <c r="BT1328" s="17">
        <v>0.14393246509295601</v>
      </c>
      <c r="BU1328" s="17">
        <v>0.16521893451223499</v>
      </c>
      <c r="BV1328" s="17">
        <v>0.230816215558862</v>
      </c>
      <c r="BW1328" s="17">
        <v>8.0587422163587705E-2</v>
      </c>
      <c r="BX1328" s="17">
        <v>0.132023868314013</v>
      </c>
      <c r="BY1328" s="17">
        <v>0.33844955456926401</v>
      </c>
    </row>
    <row r="1329" spans="2:77" x14ac:dyDescent="0.35">
      <c r="B1329" t="s">
        <v>469</v>
      </c>
      <c r="C1329" s="17">
        <v>0.11676799318044701</v>
      </c>
      <c r="D1329" s="17">
        <v>0.14171976886309201</v>
      </c>
      <c r="E1329" s="17">
        <v>9.1129374802681296E-2</v>
      </c>
      <c r="F1329" s="17"/>
      <c r="G1329" s="17">
        <v>2.08374272121261E-2</v>
      </c>
      <c r="H1329" s="17">
        <v>0.108303954807297</v>
      </c>
      <c r="I1329" s="17">
        <v>0.121024961166411</v>
      </c>
      <c r="J1329" s="17">
        <v>0.14496488666230101</v>
      </c>
      <c r="K1329" s="17">
        <v>0.105774480935885</v>
      </c>
      <c r="L1329" s="17">
        <v>0.16944719279465101</v>
      </c>
      <c r="M1329" s="17"/>
      <c r="N1329" s="17">
        <v>0.13589294665016</v>
      </c>
      <c r="O1329" s="17">
        <v>0.119890199308539</v>
      </c>
      <c r="P1329" s="17">
        <v>0.128482233212414</v>
      </c>
      <c r="Q1329" s="17">
        <v>8.2280271536503302E-2</v>
      </c>
      <c r="R1329" s="17"/>
      <c r="S1329" s="17">
        <v>0.131567968228995</v>
      </c>
      <c r="T1329" s="17">
        <v>7.9095608494752806E-2</v>
      </c>
      <c r="U1329" s="17">
        <v>6.8234617688588503E-2</v>
      </c>
      <c r="V1329" s="17">
        <v>0.18796627918811101</v>
      </c>
      <c r="W1329" s="17">
        <v>0.103178992675852</v>
      </c>
      <c r="X1329" s="17">
        <v>5.2897673121508802E-2</v>
      </c>
      <c r="Y1329" s="17">
        <v>6.7375350961618299E-2</v>
      </c>
      <c r="Z1329" s="17">
        <v>0.15788978281688101</v>
      </c>
      <c r="AA1329" s="17">
        <v>0.14677227826014699</v>
      </c>
      <c r="AB1329" s="17">
        <v>0.143731490795138</v>
      </c>
      <c r="AC1329" s="17">
        <v>0.157002896977816</v>
      </c>
      <c r="AD1329" s="17">
        <v>0.14493618601309999</v>
      </c>
      <c r="AE1329" s="17"/>
      <c r="AF1329" s="17">
        <v>0.11080690235587801</v>
      </c>
      <c r="AG1329" s="17">
        <v>0.165848025628135</v>
      </c>
      <c r="AH1329" s="17">
        <v>4.71269591226188E-2</v>
      </c>
      <c r="AI1329" s="17"/>
      <c r="AJ1329" s="17">
        <v>0.115788099845752</v>
      </c>
      <c r="AK1329" s="17">
        <v>0.14159411818821799</v>
      </c>
      <c r="AL1329" s="17">
        <v>0.18499803983787799</v>
      </c>
      <c r="AM1329" s="17">
        <v>0.284476398074471</v>
      </c>
      <c r="AN1329" s="17">
        <v>6.4845767310158495E-2</v>
      </c>
      <c r="AO1329" s="17"/>
      <c r="AP1329" s="17">
        <v>9.4109288994549206E-2</v>
      </c>
      <c r="AQ1329" s="17">
        <v>0.16307394813930801</v>
      </c>
      <c r="AR1329" s="17">
        <v>0.157460727314685</v>
      </c>
      <c r="AS1329" s="17"/>
      <c r="AT1329" s="17">
        <v>0.102045498387381</v>
      </c>
      <c r="AU1329" s="17">
        <v>0.109561168440336</v>
      </c>
      <c r="AV1329" s="17">
        <v>0.151304654684008</v>
      </c>
      <c r="AW1329" s="17">
        <v>8.4650619605190797E-2</v>
      </c>
      <c r="AX1329" s="17">
        <v>0.18789911937064799</v>
      </c>
      <c r="AY1329" s="17"/>
      <c r="AZ1329" s="17">
        <v>0.122307070306304</v>
      </c>
      <c r="BA1329" s="17">
        <v>9.0404795196245599E-2</v>
      </c>
      <c r="BB1329" s="17">
        <v>0</v>
      </c>
      <c r="BC1329" s="17">
        <v>0.16033345560750201</v>
      </c>
      <c r="BD1329" s="17">
        <v>9.4727978551990305E-2</v>
      </c>
      <c r="BE1329" s="17"/>
      <c r="BF1329" s="17">
        <v>0.10752458761463</v>
      </c>
      <c r="BG1329" s="17">
        <v>0.123383237167837</v>
      </c>
      <c r="BH1329" s="17">
        <v>6.9532107502223495E-2</v>
      </c>
      <c r="BI1329" s="17">
        <v>0.16901825025536801</v>
      </c>
      <c r="BJ1329" s="17"/>
      <c r="BK1329" s="17">
        <v>0.17199018070124</v>
      </c>
      <c r="BL1329" s="17">
        <v>9.6464541187370995E-2</v>
      </c>
      <c r="BM1329" s="17">
        <v>0.106853109192868</v>
      </c>
      <c r="BN1329" s="17">
        <v>0.12948064822598801</v>
      </c>
      <c r="BO1329" s="17">
        <v>0.124131983017642</v>
      </c>
      <c r="BP1329" s="17"/>
      <c r="BQ1329" s="17">
        <v>0.135102868552754</v>
      </c>
      <c r="BR1329" s="17">
        <v>9.1161842914645103E-2</v>
      </c>
      <c r="BS1329" s="17"/>
      <c r="BT1329" s="17">
        <v>0.146193353313017</v>
      </c>
      <c r="BU1329" s="17">
        <v>0.12511429969056301</v>
      </c>
      <c r="BV1329" s="17">
        <v>8.3107446257986106E-2</v>
      </c>
      <c r="BW1329" s="17">
        <v>0.12333893020754801</v>
      </c>
      <c r="BX1329" s="17">
        <v>6.1548278387992601E-2</v>
      </c>
      <c r="BY1329" s="17">
        <v>3.1844501528996899E-2</v>
      </c>
    </row>
    <row r="1330" spans="2:77" x14ac:dyDescent="0.35">
      <c r="B1330" t="s">
        <v>470</v>
      </c>
      <c r="C1330" s="17">
        <v>0.10733621269100201</v>
      </c>
      <c r="D1330" s="17">
        <v>0.121498119220666</v>
      </c>
      <c r="E1330" s="17">
        <v>9.2637950089773602E-2</v>
      </c>
      <c r="F1330" s="17"/>
      <c r="G1330" s="17">
        <v>6.6625363998987802E-2</v>
      </c>
      <c r="H1330" s="17">
        <v>6.0340509507360099E-2</v>
      </c>
      <c r="I1330" s="17">
        <v>2.0304235702999499E-2</v>
      </c>
      <c r="J1330" s="17">
        <v>0.154253912813684</v>
      </c>
      <c r="K1330" s="17">
        <v>0.137565331817918</v>
      </c>
      <c r="L1330" s="17">
        <v>0.17917366642006299</v>
      </c>
      <c r="M1330" s="17"/>
      <c r="N1330" s="17">
        <v>0.119335645931034</v>
      </c>
      <c r="O1330" s="17">
        <v>8.6461304793742894E-2</v>
      </c>
      <c r="P1330" s="17">
        <v>9.6640788171315398E-2</v>
      </c>
      <c r="Q1330" s="17">
        <v>0.12555847545590901</v>
      </c>
      <c r="R1330" s="17"/>
      <c r="S1330" s="17">
        <v>7.7242198842805296E-2</v>
      </c>
      <c r="T1330" s="17">
        <v>9.1628910856335705E-2</v>
      </c>
      <c r="U1330" s="17">
        <v>0.15804822924327999</v>
      </c>
      <c r="V1330" s="17">
        <v>6.1295297852737497E-2</v>
      </c>
      <c r="W1330" s="17">
        <v>0.11800026169498</v>
      </c>
      <c r="X1330" s="17">
        <v>0.10608264809243199</v>
      </c>
      <c r="Y1330" s="17">
        <v>8.7743066847377399E-2</v>
      </c>
      <c r="Z1330" s="17">
        <v>0.220271457661433</v>
      </c>
      <c r="AA1330" s="17">
        <v>0.111106490631372</v>
      </c>
      <c r="AB1330" s="17">
        <v>0.14534123993909201</v>
      </c>
      <c r="AC1330" s="17">
        <v>8.9950409823790906E-2</v>
      </c>
      <c r="AD1330" s="17">
        <v>6.48844340463888E-2</v>
      </c>
      <c r="AE1330" s="17"/>
      <c r="AF1330" s="17">
        <v>0.112500870375723</v>
      </c>
      <c r="AG1330" s="17">
        <v>0.114135212037925</v>
      </c>
      <c r="AH1330" s="17">
        <v>0.106099595841886</v>
      </c>
      <c r="AI1330" s="17"/>
      <c r="AJ1330" s="17">
        <v>6.8892883934384003E-2</v>
      </c>
      <c r="AK1330" s="17">
        <v>0.164955586938339</v>
      </c>
      <c r="AL1330" s="17">
        <v>0.14196760903785199</v>
      </c>
      <c r="AM1330" s="17">
        <v>5.84638557924958E-2</v>
      </c>
      <c r="AN1330" s="17">
        <v>8.4727978189163694E-2</v>
      </c>
      <c r="AO1330" s="17"/>
      <c r="AP1330" s="17">
        <v>4.3125780787255298E-2</v>
      </c>
      <c r="AQ1330" s="17">
        <v>0.19074219168776499</v>
      </c>
      <c r="AR1330" s="17">
        <v>0.118231519888797</v>
      </c>
      <c r="AS1330" s="17"/>
      <c r="AT1330" s="17">
        <v>0.134853979438048</v>
      </c>
      <c r="AU1330" s="17">
        <v>8.25912797441756E-2</v>
      </c>
      <c r="AV1330" s="17">
        <v>0.118436122611372</v>
      </c>
      <c r="AW1330" s="17">
        <v>8.9231235608029397E-2</v>
      </c>
      <c r="AX1330" s="17">
        <v>4.9760442844252802E-2</v>
      </c>
      <c r="AY1330" s="17"/>
      <c r="AZ1330" s="17">
        <v>7.8777558441061102E-2</v>
      </c>
      <c r="BA1330" s="17">
        <v>7.6117150267479894E-2</v>
      </c>
      <c r="BB1330" s="17">
        <v>8.0171361908483202E-2</v>
      </c>
      <c r="BC1330" s="17">
        <v>0.19350718173109899</v>
      </c>
      <c r="BD1330" s="17">
        <v>0.11998274873021</v>
      </c>
      <c r="BE1330" s="17"/>
      <c r="BF1330" s="17">
        <v>0.13995767680638699</v>
      </c>
      <c r="BG1330" s="17">
        <v>0.111015320880887</v>
      </c>
      <c r="BH1330" s="17">
        <v>0.10233620466808201</v>
      </c>
      <c r="BI1330" s="17">
        <v>8.0411222805465699E-2</v>
      </c>
      <c r="BJ1330" s="17"/>
      <c r="BK1330" s="17">
        <v>0.19207341059326299</v>
      </c>
      <c r="BL1330" s="17">
        <v>0.121680245228674</v>
      </c>
      <c r="BM1330" s="17">
        <v>8.4392893182558507E-2</v>
      </c>
      <c r="BN1330" s="17">
        <v>0.113744319095836</v>
      </c>
      <c r="BO1330" s="17">
        <v>0.13187407661688</v>
      </c>
      <c r="BP1330" s="17"/>
      <c r="BQ1330" s="17">
        <v>0.11249906290838101</v>
      </c>
      <c r="BR1330" s="17">
        <v>0.100125870881659</v>
      </c>
      <c r="BS1330" s="17"/>
      <c r="BT1330" s="17">
        <v>0.124456642373254</v>
      </c>
      <c r="BU1330" s="17">
        <v>8.3920504172314003E-2</v>
      </c>
      <c r="BV1330" s="17">
        <v>8.2608960093229003E-2</v>
      </c>
      <c r="BW1330" s="17">
        <v>0.17250493476157999</v>
      </c>
      <c r="BX1330" s="17">
        <v>8.6513807190054803E-2</v>
      </c>
      <c r="BY1330" s="17">
        <v>6.5875314800302398E-2</v>
      </c>
    </row>
    <row r="1331" spans="2:77" x14ac:dyDescent="0.35">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c r="BQ1331" s="17"/>
      <c r="BR1331" s="17"/>
      <c r="BS1331" s="17"/>
      <c r="BT1331" s="17"/>
      <c r="BU1331" s="17"/>
      <c r="BV1331" s="17"/>
      <c r="BW1331" s="17"/>
      <c r="BX1331" s="17"/>
      <c r="BY1331" s="17"/>
    </row>
    <row r="1332" spans="2:77" x14ac:dyDescent="0.35">
      <c r="B1332" s="6" t="s">
        <v>498</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c r="BQ1332" s="17"/>
      <c r="BR1332" s="17"/>
      <c r="BS1332" s="17"/>
      <c r="BT1332" s="17"/>
      <c r="BU1332" s="17"/>
      <c r="BV1332" s="17"/>
      <c r="BW1332" s="17"/>
      <c r="BX1332" s="17"/>
      <c r="BY1332" s="17"/>
    </row>
    <row r="1333" spans="2:77" x14ac:dyDescent="0.35">
      <c r="B1333" s="24" t="s">
        <v>472</v>
      </c>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c r="AP1333" s="17"/>
      <c r="AQ1333" s="17"/>
      <c r="AR1333" s="17"/>
      <c r="AS1333" s="17"/>
      <c r="AT1333" s="17"/>
      <c r="AU1333" s="17"/>
      <c r="AV1333" s="17"/>
      <c r="AW1333" s="17"/>
      <c r="AX1333" s="17"/>
      <c r="AY1333" s="17"/>
      <c r="AZ1333" s="17"/>
      <c r="BA1333" s="17"/>
      <c r="BB1333" s="17"/>
      <c r="BC1333" s="17"/>
      <c r="BD1333" s="17"/>
      <c r="BE1333" s="17"/>
      <c r="BF1333" s="17"/>
      <c r="BG1333" s="17"/>
      <c r="BH1333" s="17"/>
      <c r="BI1333" s="17"/>
      <c r="BJ1333" s="17"/>
      <c r="BK1333" s="17"/>
      <c r="BL1333" s="17"/>
      <c r="BM1333" s="17"/>
      <c r="BN1333" s="17"/>
      <c r="BO1333" s="17"/>
      <c r="BP1333" s="17"/>
      <c r="BQ1333" s="17"/>
      <c r="BR1333" s="17"/>
      <c r="BS1333" s="17"/>
      <c r="BT1333" s="17"/>
      <c r="BU1333" s="17"/>
      <c r="BV1333" s="17"/>
      <c r="BW1333" s="17"/>
      <c r="BX1333" s="17"/>
      <c r="BY1333" s="17"/>
    </row>
    <row r="1334" spans="2:77" x14ac:dyDescent="0.35">
      <c r="B1334" t="s">
        <v>466</v>
      </c>
      <c r="C1334" s="17">
        <v>0.122172773887221</v>
      </c>
      <c r="D1334" s="17">
        <v>0.130933741551823</v>
      </c>
      <c r="E1334" s="17">
        <v>0.11497605329871401</v>
      </c>
      <c r="F1334" s="17"/>
      <c r="G1334" s="17">
        <v>6.2239361498854902E-2</v>
      </c>
      <c r="H1334" s="17">
        <v>0.116222020106249</v>
      </c>
      <c r="I1334" s="17">
        <v>5.7761561069175502E-2</v>
      </c>
      <c r="J1334" s="17">
        <v>0.15490093363388499</v>
      </c>
      <c r="K1334" s="17">
        <v>0.14965192422238499</v>
      </c>
      <c r="L1334" s="17">
        <v>0.16762358680068401</v>
      </c>
      <c r="M1334" s="17"/>
      <c r="N1334" s="17">
        <v>0.101669485445715</v>
      </c>
      <c r="O1334" s="17">
        <v>0.112898871973607</v>
      </c>
      <c r="P1334" s="17">
        <v>0.140201683182332</v>
      </c>
      <c r="Q1334" s="17">
        <v>0.14107516028608699</v>
      </c>
      <c r="R1334" s="17"/>
      <c r="S1334" s="17">
        <v>5.6662408737435797E-2</v>
      </c>
      <c r="T1334" s="17">
        <v>0.101941256057462</v>
      </c>
      <c r="U1334" s="17">
        <v>0.21422947522789401</v>
      </c>
      <c r="V1334" s="17">
        <v>0.162689812031477</v>
      </c>
      <c r="W1334" s="17">
        <v>0.10940191557253801</v>
      </c>
      <c r="X1334" s="17">
        <v>8.6064376418638303E-2</v>
      </c>
      <c r="Y1334" s="17">
        <v>0.117865495569318</v>
      </c>
      <c r="Z1334" s="17">
        <v>0.14303628334892499</v>
      </c>
      <c r="AA1334" s="17">
        <v>0.103855903432575</v>
      </c>
      <c r="AB1334" s="17">
        <v>0.113365881489151</v>
      </c>
      <c r="AC1334" s="17">
        <v>0.15327402107921101</v>
      </c>
      <c r="AD1334" s="17">
        <v>0.23457067526064401</v>
      </c>
      <c r="AE1334" s="17"/>
      <c r="AF1334" s="17">
        <v>0.18736722782773099</v>
      </c>
      <c r="AG1334" s="17">
        <v>9.00821010360498E-2</v>
      </c>
      <c r="AH1334" s="17">
        <v>8.7136255611184599E-2</v>
      </c>
      <c r="AI1334" s="17"/>
      <c r="AJ1334" s="17">
        <v>0.18395350494943299</v>
      </c>
      <c r="AK1334" s="17">
        <v>3.4147924896547499E-2</v>
      </c>
      <c r="AL1334" s="17">
        <v>6.6753693075578199E-2</v>
      </c>
      <c r="AM1334" s="17">
        <v>0.35663407283814302</v>
      </c>
      <c r="AN1334" s="17">
        <v>0.118510359878959</v>
      </c>
      <c r="AO1334" s="17"/>
      <c r="AP1334" s="17">
        <v>0.18387273057471801</v>
      </c>
      <c r="AQ1334" s="17">
        <v>1.21186563982479E-2</v>
      </c>
      <c r="AR1334" s="17">
        <v>0.10090523045248399</v>
      </c>
      <c r="AS1334" s="17"/>
      <c r="AT1334" s="17">
        <v>0.18002896365157001</v>
      </c>
      <c r="AU1334" s="17">
        <v>0.128159668178153</v>
      </c>
      <c r="AV1334" s="17">
        <v>9.7704554978832001E-2</v>
      </c>
      <c r="AW1334" s="17">
        <v>5.8395958556092899E-2</v>
      </c>
      <c r="AX1334" s="17">
        <v>0.18957400731805599</v>
      </c>
      <c r="AY1334" s="17"/>
      <c r="AZ1334" s="17">
        <v>0.11898402702006</v>
      </c>
      <c r="BA1334" s="17">
        <v>0.117183532508226</v>
      </c>
      <c r="BB1334" s="17">
        <v>5.1991406416941402E-2</v>
      </c>
      <c r="BC1334" s="17">
        <v>0.14269289132330501</v>
      </c>
      <c r="BD1334" s="17">
        <v>0.12832654555300699</v>
      </c>
      <c r="BE1334" s="17"/>
      <c r="BF1334" s="17">
        <v>0.176139308569596</v>
      </c>
      <c r="BG1334" s="17">
        <v>9.3191807341073199E-2</v>
      </c>
      <c r="BH1334" s="17">
        <v>0.15139295130744401</v>
      </c>
      <c r="BI1334" s="17">
        <v>9.6440122733463099E-2</v>
      </c>
      <c r="BJ1334" s="17"/>
      <c r="BK1334" s="17">
        <v>0.208101389896723</v>
      </c>
      <c r="BL1334" s="17">
        <v>0.12750199364124101</v>
      </c>
      <c r="BM1334" s="17">
        <v>0.13310158823586801</v>
      </c>
      <c r="BN1334" s="17">
        <v>0.107389590939307</v>
      </c>
      <c r="BO1334" s="17">
        <v>7.5391432534034006E-2</v>
      </c>
      <c r="BP1334" s="17"/>
      <c r="BQ1334" s="17">
        <v>0.120605309621239</v>
      </c>
      <c r="BR1334" s="17">
        <v>0.1243618656981</v>
      </c>
      <c r="BS1334" s="17"/>
      <c r="BT1334" s="17">
        <v>0.12700763625538</v>
      </c>
      <c r="BU1334" s="17">
        <v>0.13542371885945001</v>
      </c>
      <c r="BV1334" s="17">
        <v>8.2399741612224506E-2</v>
      </c>
      <c r="BW1334" s="17">
        <v>0.16593973006017301</v>
      </c>
      <c r="BX1334" s="17">
        <v>9.0617847781074498E-2</v>
      </c>
      <c r="BY1334" s="17">
        <v>9.6558326580617096E-2</v>
      </c>
    </row>
    <row r="1335" spans="2:77" x14ac:dyDescent="0.35">
      <c r="B1335" t="s">
        <v>333</v>
      </c>
      <c r="C1335" s="17">
        <v>4.3993246272456002E-2</v>
      </c>
      <c r="D1335" s="17">
        <v>5.0526637267889501E-2</v>
      </c>
      <c r="E1335" s="17">
        <v>3.8030517787084099E-2</v>
      </c>
      <c r="F1335" s="17"/>
      <c r="G1335" s="17">
        <v>4.5312858948090701E-2</v>
      </c>
      <c r="H1335" s="17">
        <v>2.2538844350173601E-2</v>
      </c>
      <c r="I1335" s="17">
        <v>4.27694496348053E-2</v>
      </c>
      <c r="J1335" s="17">
        <v>3.3027944982028899E-2</v>
      </c>
      <c r="K1335" s="17">
        <v>7.4205294288766793E-2</v>
      </c>
      <c r="L1335" s="17">
        <v>5.1161492698705402E-2</v>
      </c>
      <c r="M1335" s="17"/>
      <c r="N1335" s="17">
        <v>5.5821774854818602E-2</v>
      </c>
      <c r="O1335" s="17">
        <v>4.5889135874714798E-2</v>
      </c>
      <c r="P1335" s="17">
        <v>3.7734244962693501E-2</v>
      </c>
      <c r="Q1335" s="17">
        <v>3.3843784645602198E-2</v>
      </c>
      <c r="R1335" s="17"/>
      <c r="S1335" s="17">
        <v>2.4345623291559999E-2</v>
      </c>
      <c r="T1335" s="17">
        <v>6.2659106685061902E-2</v>
      </c>
      <c r="U1335" s="17">
        <v>6.3883974887574704E-2</v>
      </c>
      <c r="V1335" s="17">
        <v>2.1856481105556901E-2</v>
      </c>
      <c r="W1335" s="17">
        <v>6.3691706512609206E-2</v>
      </c>
      <c r="X1335" s="17">
        <v>2.3873784163318999E-2</v>
      </c>
      <c r="Y1335" s="17">
        <v>7.0706098814163204E-2</v>
      </c>
      <c r="Z1335" s="17">
        <v>6.1240020472068897E-2</v>
      </c>
      <c r="AA1335" s="17">
        <v>2.1891086151542099E-2</v>
      </c>
      <c r="AB1335" s="17">
        <v>6.1225867626918999E-2</v>
      </c>
      <c r="AC1335" s="17">
        <v>3.52782585609695E-2</v>
      </c>
      <c r="AD1335" s="17">
        <v>3.2079920751481597E-2</v>
      </c>
      <c r="AE1335" s="17"/>
      <c r="AF1335" s="17">
        <v>5.6631212805146998E-2</v>
      </c>
      <c r="AG1335" s="17">
        <v>3.84618312176844E-2</v>
      </c>
      <c r="AH1335" s="17">
        <v>2.4597872176418598E-2</v>
      </c>
      <c r="AI1335" s="17"/>
      <c r="AJ1335" s="17">
        <v>6.74025040106222E-2</v>
      </c>
      <c r="AK1335" s="17">
        <v>1.7381147290745198E-2</v>
      </c>
      <c r="AL1335" s="17">
        <v>1.90048094132691E-2</v>
      </c>
      <c r="AM1335" s="17">
        <v>0.140627524746016</v>
      </c>
      <c r="AN1335" s="17">
        <v>5.4903144911860699E-2</v>
      </c>
      <c r="AO1335" s="17"/>
      <c r="AP1335" s="17">
        <v>6.0422074759904403E-2</v>
      </c>
      <c r="AQ1335" s="17">
        <v>1.1636162329476099E-2</v>
      </c>
      <c r="AR1335" s="17">
        <v>1.5783128709447501E-2</v>
      </c>
      <c r="AS1335" s="17"/>
      <c r="AT1335" s="17">
        <v>3.8600244622020302E-2</v>
      </c>
      <c r="AU1335" s="17">
        <v>3.5895389222778698E-2</v>
      </c>
      <c r="AV1335" s="17">
        <v>3.1960518190202701E-2</v>
      </c>
      <c r="AW1335" s="17">
        <v>3.7959135520753397E-2</v>
      </c>
      <c r="AX1335" s="17">
        <v>0</v>
      </c>
      <c r="AY1335" s="17"/>
      <c r="AZ1335" s="17">
        <v>3.4126970213819198E-2</v>
      </c>
      <c r="BA1335" s="17">
        <v>3.5832590074624797E-2</v>
      </c>
      <c r="BB1335" s="17">
        <v>0.11931631366619699</v>
      </c>
      <c r="BC1335" s="17">
        <v>6.17008710213117E-2</v>
      </c>
      <c r="BD1335" s="17">
        <v>4.1658918771943498E-2</v>
      </c>
      <c r="BE1335" s="17"/>
      <c r="BF1335" s="17">
        <v>4.1621085377917401E-2</v>
      </c>
      <c r="BG1335" s="17">
        <v>4.8070226285435697E-2</v>
      </c>
      <c r="BH1335" s="17">
        <v>1.84457737912005E-2</v>
      </c>
      <c r="BI1335" s="17">
        <v>5.4613688189185203E-2</v>
      </c>
      <c r="BJ1335" s="17"/>
      <c r="BK1335" s="17">
        <v>2.38512825272028E-2</v>
      </c>
      <c r="BL1335" s="17">
        <v>5.6390973131007001E-2</v>
      </c>
      <c r="BM1335" s="17">
        <v>2.93910366186079E-2</v>
      </c>
      <c r="BN1335" s="17">
        <v>5.5244426965064798E-2</v>
      </c>
      <c r="BO1335" s="17">
        <v>5.4340949093221798E-2</v>
      </c>
      <c r="BP1335" s="17"/>
      <c r="BQ1335" s="17">
        <v>3.9376299637910499E-2</v>
      </c>
      <c r="BR1335" s="17">
        <v>5.04411891623174E-2</v>
      </c>
      <c r="BS1335" s="17"/>
      <c r="BT1335" s="17">
        <v>6.1847943303810202E-2</v>
      </c>
      <c r="BU1335" s="17">
        <v>3.5967896864005401E-2</v>
      </c>
      <c r="BV1335" s="17">
        <v>5.2371896096314097E-2</v>
      </c>
      <c r="BW1335" s="17">
        <v>3.1683543598760397E-2</v>
      </c>
      <c r="BX1335" s="17">
        <v>2.3134461577233999E-2</v>
      </c>
      <c r="BY1335" s="17">
        <v>0</v>
      </c>
    </row>
    <row r="1336" spans="2:77" x14ac:dyDescent="0.35">
      <c r="B1336" t="s">
        <v>98</v>
      </c>
      <c r="C1336" s="17">
        <v>5.5180161186143301E-2</v>
      </c>
      <c r="D1336" s="17">
        <v>5.5286869354045601E-2</v>
      </c>
      <c r="E1336" s="17">
        <v>5.3892976619748602E-2</v>
      </c>
      <c r="F1336" s="17"/>
      <c r="G1336" s="17">
        <v>4.0475551623486899E-2</v>
      </c>
      <c r="H1336" s="17">
        <v>7.4173777502758706E-2</v>
      </c>
      <c r="I1336" s="17">
        <v>3.1072160113872399E-2</v>
      </c>
      <c r="J1336" s="17">
        <v>5.1958041013876799E-2</v>
      </c>
      <c r="K1336" s="17">
        <v>7.5734509635308506E-2</v>
      </c>
      <c r="L1336" s="17">
        <v>5.3625266549220903E-2</v>
      </c>
      <c r="M1336" s="17"/>
      <c r="N1336" s="17">
        <v>4.69279447590423E-2</v>
      </c>
      <c r="O1336" s="17">
        <v>6.08738004064742E-2</v>
      </c>
      <c r="P1336" s="17">
        <v>4.5264248578503002E-2</v>
      </c>
      <c r="Q1336" s="17">
        <v>6.6947162670172006E-2</v>
      </c>
      <c r="R1336" s="17"/>
      <c r="S1336" s="17">
        <v>8.5321908795730293E-3</v>
      </c>
      <c r="T1336" s="17">
        <v>6.7687145493403794E-2</v>
      </c>
      <c r="U1336" s="17">
        <v>7.1057454592087205E-2</v>
      </c>
      <c r="V1336" s="17">
        <v>8.3557103976412E-2</v>
      </c>
      <c r="W1336" s="17">
        <v>4.4549367198883298E-2</v>
      </c>
      <c r="X1336" s="17">
        <v>5.6681589873341799E-2</v>
      </c>
      <c r="Y1336" s="17">
        <v>5.779536537728E-2</v>
      </c>
      <c r="Z1336" s="17">
        <v>5.7878982413090203E-2</v>
      </c>
      <c r="AA1336" s="17">
        <v>4.1305889361853303E-2</v>
      </c>
      <c r="AB1336" s="17">
        <v>4.7073930017796799E-2</v>
      </c>
      <c r="AC1336" s="17">
        <v>0.10799828964137501</v>
      </c>
      <c r="AD1336" s="17">
        <v>3.3828847072548601E-2</v>
      </c>
      <c r="AE1336" s="17"/>
      <c r="AF1336" s="17">
        <v>6.5766007079067504E-2</v>
      </c>
      <c r="AG1336" s="17">
        <v>5.7346578883552997E-2</v>
      </c>
      <c r="AH1336" s="17">
        <v>3.84360686353983E-2</v>
      </c>
      <c r="AI1336" s="17"/>
      <c r="AJ1336" s="17">
        <v>8.7113387446857302E-2</v>
      </c>
      <c r="AK1336" s="17">
        <v>3.1752075992864698E-2</v>
      </c>
      <c r="AL1336" s="17">
        <v>1.9139533733935801E-2</v>
      </c>
      <c r="AM1336" s="17">
        <v>0</v>
      </c>
      <c r="AN1336" s="17">
        <v>2.5434198814343001E-2</v>
      </c>
      <c r="AO1336" s="17"/>
      <c r="AP1336" s="17">
        <v>0.103243990602663</v>
      </c>
      <c r="AQ1336" s="17">
        <v>1.0423604990348501E-2</v>
      </c>
      <c r="AR1336" s="17">
        <v>6.7830783467351705E-2</v>
      </c>
      <c r="AS1336" s="17"/>
      <c r="AT1336" s="17">
        <v>7.4981195092258202E-2</v>
      </c>
      <c r="AU1336" s="17">
        <v>5.72430416834298E-2</v>
      </c>
      <c r="AV1336" s="17">
        <v>4.9939589911466298E-2</v>
      </c>
      <c r="AW1336" s="17">
        <v>4.7415390313240199E-2</v>
      </c>
      <c r="AX1336" s="17">
        <v>0</v>
      </c>
      <c r="AY1336" s="17"/>
      <c r="AZ1336" s="17">
        <v>5.5134970707743702E-2</v>
      </c>
      <c r="BA1336" s="17">
        <v>4.1499584347890202E-2</v>
      </c>
      <c r="BB1336" s="17">
        <v>5.8029874843108703E-2</v>
      </c>
      <c r="BC1336" s="17">
        <v>5.1505823938092603E-2</v>
      </c>
      <c r="BD1336" s="17">
        <v>7.19011162502569E-2</v>
      </c>
      <c r="BE1336" s="17"/>
      <c r="BF1336" s="17">
        <v>5.9056584027600799E-2</v>
      </c>
      <c r="BG1336" s="17">
        <v>4.80177636657457E-2</v>
      </c>
      <c r="BH1336" s="17">
        <v>5.7681486557162501E-2</v>
      </c>
      <c r="BI1336" s="17">
        <v>5.9239047606634801E-2</v>
      </c>
      <c r="BJ1336" s="17"/>
      <c r="BK1336" s="17">
        <v>0.112887613602494</v>
      </c>
      <c r="BL1336" s="17">
        <v>6.4931498884275393E-2</v>
      </c>
      <c r="BM1336" s="17">
        <v>4.2033804038840897E-2</v>
      </c>
      <c r="BN1336" s="17">
        <v>6.2174882750500399E-2</v>
      </c>
      <c r="BO1336" s="17">
        <v>4.2286362189123503E-2</v>
      </c>
      <c r="BP1336" s="17"/>
      <c r="BQ1336" s="17">
        <v>5.6402563772528301E-2</v>
      </c>
      <c r="BR1336" s="17">
        <v>5.3472976180699898E-2</v>
      </c>
      <c r="BS1336" s="17"/>
      <c r="BT1336" s="17">
        <v>6.30920443801192E-2</v>
      </c>
      <c r="BU1336" s="17">
        <v>4.8187970372410599E-2</v>
      </c>
      <c r="BV1336" s="17">
        <v>8.7275036314728202E-2</v>
      </c>
      <c r="BW1336" s="17">
        <v>2.17086483098652E-2</v>
      </c>
      <c r="BX1336" s="17">
        <v>5.4183060803652899E-2</v>
      </c>
      <c r="BY1336" s="17">
        <v>7.3559661596318895E-2</v>
      </c>
    </row>
    <row r="1337" spans="2:77" x14ac:dyDescent="0.35">
      <c r="B1337" t="s">
        <v>99</v>
      </c>
      <c r="C1337" s="17">
        <v>8.5745230614437007E-2</v>
      </c>
      <c r="D1337" s="17">
        <v>7.1039333536626906E-2</v>
      </c>
      <c r="E1337" s="17">
        <v>0.101503344659738</v>
      </c>
      <c r="F1337" s="17"/>
      <c r="G1337" s="17">
        <v>0.10824962208669101</v>
      </c>
      <c r="H1337" s="17">
        <v>6.8386583063044806E-2</v>
      </c>
      <c r="I1337" s="17">
        <v>7.5737398336075998E-2</v>
      </c>
      <c r="J1337" s="17">
        <v>5.06546689273411E-2</v>
      </c>
      <c r="K1337" s="17">
        <v>0.11827478684503701</v>
      </c>
      <c r="L1337" s="17">
        <v>9.8713430754218304E-2</v>
      </c>
      <c r="M1337" s="17"/>
      <c r="N1337" s="17">
        <v>5.1180507782003899E-2</v>
      </c>
      <c r="O1337" s="17">
        <v>6.9471054031379195E-2</v>
      </c>
      <c r="P1337" s="17">
        <v>0.14479707716892701</v>
      </c>
      <c r="Q1337" s="17">
        <v>9.3905084142637194E-2</v>
      </c>
      <c r="R1337" s="17"/>
      <c r="S1337" s="17">
        <v>8.0124837850071601E-2</v>
      </c>
      <c r="T1337" s="17">
        <v>0.104598958446375</v>
      </c>
      <c r="U1337" s="17">
        <v>5.4826147174027999E-2</v>
      </c>
      <c r="V1337" s="17">
        <v>8.6250060952611396E-2</v>
      </c>
      <c r="W1337" s="17">
        <v>7.7686168301927497E-2</v>
      </c>
      <c r="X1337" s="17">
        <v>4.64000843924132E-2</v>
      </c>
      <c r="Y1337" s="17">
        <v>0.11727209255652001</v>
      </c>
      <c r="Z1337" s="17">
        <v>2.2005115888770702E-2</v>
      </c>
      <c r="AA1337" s="17">
        <v>7.2822541554935394E-2</v>
      </c>
      <c r="AB1337" s="17">
        <v>0.113815437051126</v>
      </c>
      <c r="AC1337" s="17">
        <v>0.15668284555680301</v>
      </c>
      <c r="AD1337" s="17">
        <v>0.10043080604113599</v>
      </c>
      <c r="AE1337" s="17"/>
      <c r="AF1337" s="17">
        <v>0.11961652078957299</v>
      </c>
      <c r="AG1337" s="17">
        <v>6.0880034409185997E-2</v>
      </c>
      <c r="AH1337" s="17">
        <v>6.0882475745706099E-2</v>
      </c>
      <c r="AI1337" s="17"/>
      <c r="AJ1337" s="17">
        <v>0.111580457987336</v>
      </c>
      <c r="AK1337" s="17">
        <v>3.3593877877157799E-2</v>
      </c>
      <c r="AL1337" s="17">
        <v>8.5668157410688603E-2</v>
      </c>
      <c r="AM1337" s="17">
        <v>7.6473915102216405E-2</v>
      </c>
      <c r="AN1337" s="17">
        <v>9.3375773343040605E-2</v>
      </c>
      <c r="AO1337" s="17"/>
      <c r="AP1337" s="17">
        <v>0.14791779818668899</v>
      </c>
      <c r="AQ1337" s="17">
        <v>2.0686520218221899E-2</v>
      </c>
      <c r="AR1337" s="17">
        <v>0.10276901244924599</v>
      </c>
      <c r="AS1337" s="17"/>
      <c r="AT1337" s="17">
        <v>5.1959702720262201E-2</v>
      </c>
      <c r="AU1337" s="17">
        <v>9.4053245003411598E-2</v>
      </c>
      <c r="AV1337" s="17">
        <v>9.7824387658054804E-2</v>
      </c>
      <c r="AW1337" s="17">
        <v>3.0582993353337602E-2</v>
      </c>
      <c r="AX1337" s="17">
        <v>7.0911763298382793E-2</v>
      </c>
      <c r="AY1337" s="17"/>
      <c r="AZ1337" s="17">
        <v>8.2430402734352995E-2</v>
      </c>
      <c r="BA1337" s="17">
        <v>9.3603402607990105E-2</v>
      </c>
      <c r="BB1337" s="17">
        <v>9.7812235870697303E-2</v>
      </c>
      <c r="BC1337" s="17">
        <v>0.105107024352542</v>
      </c>
      <c r="BD1337" s="17">
        <v>4.9160167793433802E-2</v>
      </c>
      <c r="BE1337" s="17"/>
      <c r="BF1337" s="17">
        <v>9.4396991674983305E-2</v>
      </c>
      <c r="BG1337" s="17">
        <v>9.5723489544530901E-2</v>
      </c>
      <c r="BH1337" s="17">
        <v>7.7289343675768798E-2</v>
      </c>
      <c r="BI1337" s="17">
        <v>6.7669767191571903E-2</v>
      </c>
      <c r="BJ1337" s="17"/>
      <c r="BK1337" s="17">
        <v>7.2501126584205405E-2</v>
      </c>
      <c r="BL1337" s="17">
        <v>8.7346095626811296E-2</v>
      </c>
      <c r="BM1337" s="17">
        <v>0.101935026391167</v>
      </c>
      <c r="BN1337" s="17">
        <v>5.5837708719360397E-2</v>
      </c>
      <c r="BO1337" s="17">
        <v>0.15415919378774601</v>
      </c>
      <c r="BP1337" s="17"/>
      <c r="BQ1337" s="17">
        <v>8.0757424222641302E-2</v>
      </c>
      <c r="BR1337" s="17">
        <v>9.2711109431260402E-2</v>
      </c>
      <c r="BS1337" s="17"/>
      <c r="BT1337" s="17">
        <v>0.10489774907059</v>
      </c>
      <c r="BU1337" s="17">
        <v>6.6589418218742605E-2</v>
      </c>
      <c r="BV1337" s="17">
        <v>8.1481970634315198E-2</v>
      </c>
      <c r="BW1337" s="17">
        <v>0.124729593961042</v>
      </c>
      <c r="BX1337" s="17">
        <v>5.3673782608408702E-2</v>
      </c>
      <c r="BY1337" s="17">
        <v>5.2941330876991301E-2</v>
      </c>
    </row>
    <row r="1338" spans="2:77" x14ac:dyDescent="0.35">
      <c r="B1338" t="s">
        <v>341</v>
      </c>
      <c r="C1338" s="17">
        <v>8.11912050287113E-2</v>
      </c>
      <c r="D1338" s="17">
        <v>8.2825276612824697E-2</v>
      </c>
      <c r="E1338" s="17">
        <v>8.0587507184868304E-2</v>
      </c>
      <c r="F1338" s="17"/>
      <c r="G1338" s="17">
        <v>0.13166560197439001</v>
      </c>
      <c r="H1338" s="17">
        <v>7.3626601772242894E-2</v>
      </c>
      <c r="I1338" s="17">
        <v>7.0231612781848404E-2</v>
      </c>
      <c r="J1338" s="17">
        <v>6.5642100664508304E-2</v>
      </c>
      <c r="K1338" s="17">
        <v>6.9048715730757104E-2</v>
      </c>
      <c r="L1338" s="17">
        <v>8.2610810484368705E-2</v>
      </c>
      <c r="M1338" s="17"/>
      <c r="N1338" s="17">
        <v>9.7147319135785601E-2</v>
      </c>
      <c r="O1338" s="17">
        <v>6.7768895068064897E-2</v>
      </c>
      <c r="P1338" s="17">
        <v>6.9614610583973294E-2</v>
      </c>
      <c r="Q1338" s="17">
        <v>8.7469934190908705E-2</v>
      </c>
      <c r="R1338" s="17"/>
      <c r="S1338" s="17">
        <v>0.12643986809913299</v>
      </c>
      <c r="T1338" s="17">
        <v>0.10795634726768701</v>
      </c>
      <c r="U1338" s="17">
        <v>2.4670606212384299E-2</v>
      </c>
      <c r="V1338" s="17">
        <v>7.9326203097972003E-2</v>
      </c>
      <c r="W1338" s="17">
        <v>4.56906290157311E-2</v>
      </c>
      <c r="X1338" s="17">
        <v>7.7816929847996805E-2</v>
      </c>
      <c r="Y1338" s="17">
        <v>9.3632840271177895E-2</v>
      </c>
      <c r="Z1338" s="17">
        <v>7.4705189338914804E-2</v>
      </c>
      <c r="AA1338" s="17">
        <v>9.3400478852520397E-2</v>
      </c>
      <c r="AB1338" s="17">
        <v>8.9567995454711197E-2</v>
      </c>
      <c r="AC1338" s="17">
        <v>1.79121684723118E-2</v>
      </c>
      <c r="AD1338" s="17">
        <v>6.14958043307351E-2</v>
      </c>
      <c r="AE1338" s="17"/>
      <c r="AF1338" s="17">
        <v>8.7931101151575805E-2</v>
      </c>
      <c r="AG1338" s="17">
        <v>6.5463172199396596E-2</v>
      </c>
      <c r="AH1338" s="17">
        <v>6.4428488740290293E-2</v>
      </c>
      <c r="AI1338" s="17"/>
      <c r="AJ1338" s="17">
        <v>0.108424521692914</v>
      </c>
      <c r="AK1338" s="17">
        <v>5.19045256544102E-2</v>
      </c>
      <c r="AL1338" s="17">
        <v>0</v>
      </c>
      <c r="AM1338" s="17">
        <v>0</v>
      </c>
      <c r="AN1338" s="17">
        <v>8.2043490747418693E-2</v>
      </c>
      <c r="AO1338" s="17"/>
      <c r="AP1338" s="17">
        <v>0.100128563353632</v>
      </c>
      <c r="AQ1338" s="17">
        <v>5.3196421312627001E-2</v>
      </c>
      <c r="AR1338" s="17">
        <v>5.3514759336621198E-2</v>
      </c>
      <c r="AS1338" s="17"/>
      <c r="AT1338" s="17">
        <v>8.7301713856798496E-2</v>
      </c>
      <c r="AU1338" s="17">
        <v>0.104171789378584</v>
      </c>
      <c r="AV1338" s="17">
        <v>7.1430085066930799E-2</v>
      </c>
      <c r="AW1338" s="17">
        <v>7.45928904898219E-2</v>
      </c>
      <c r="AX1338" s="17">
        <v>0</v>
      </c>
      <c r="AY1338" s="17"/>
      <c r="AZ1338" s="17">
        <v>7.8096414418948407E-2</v>
      </c>
      <c r="BA1338" s="17">
        <v>8.0483874658768897E-2</v>
      </c>
      <c r="BB1338" s="17">
        <v>0.13068344001424601</v>
      </c>
      <c r="BC1338" s="17">
        <v>8.0213190476950899E-2</v>
      </c>
      <c r="BD1338" s="17">
        <v>8.2949477434374294E-2</v>
      </c>
      <c r="BE1338" s="17"/>
      <c r="BF1338" s="17">
        <v>6.5896893811156806E-2</v>
      </c>
      <c r="BG1338" s="17">
        <v>9.1479502605044102E-2</v>
      </c>
      <c r="BH1338" s="17">
        <v>6.15618132098825E-2</v>
      </c>
      <c r="BI1338" s="17">
        <v>9.7693079502763805E-2</v>
      </c>
      <c r="BJ1338" s="17"/>
      <c r="BK1338" s="17">
        <v>0.125211587683036</v>
      </c>
      <c r="BL1338" s="17">
        <v>7.3966128821574204E-2</v>
      </c>
      <c r="BM1338" s="17">
        <v>8.4854730121369001E-2</v>
      </c>
      <c r="BN1338" s="17">
        <v>8.2362964840906702E-2</v>
      </c>
      <c r="BO1338" s="17">
        <v>4.4337568298637199E-2</v>
      </c>
      <c r="BP1338" s="17"/>
      <c r="BQ1338" s="17">
        <v>7.4589300689593005E-2</v>
      </c>
      <c r="BR1338" s="17">
        <v>9.0411303399450693E-2</v>
      </c>
      <c r="BS1338" s="17"/>
      <c r="BT1338" s="17">
        <v>8.8338248936873906E-2</v>
      </c>
      <c r="BU1338" s="17">
        <v>7.1430353200289107E-2</v>
      </c>
      <c r="BV1338" s="17">
        <v>9.7369618423418097E-2</v>
      </c>
      <c r="BW1338" s="17">
        <v>7.3417985118210904E-2</v>
      </c>
      <c r="BX1338" s="17">
        <v>8.8216134740554494E-2</v>
      </c>
      <c r="BY1338" s="17">
        <v>3.2411461802317403E-2</v>
      </c>
    </row>
    <row r="1339" spans="2:77" x14ac:dyDescent="0.35">
      <c r="B1339" t="s">
        <v>101</v>
      </c>
      <c r="C1339" s="17">
        <v>0.19266840672240601</v>
      </c>
      <c r="D1339" s="17">
        <v>0.14710299184712999</v>
      </c>
      <c r="E1339" s="17">
        <v>0.236303168557677</v>
      </c>
      <c r="F1339" s="17"/>
      <c r="G1339" s="17">
        <v>0.16359109515415499</v>
      </c>
      <c r="H1339" s="17">
        <v>0.20614314788321</v>
      </c>
      <c r="I1339" s="17">
        <v>0.240897500503127</v>
      </c>
      <c r="J1339" s="17">
        <v>0.196067739920882</v>
      </c>
      <c r="K1339" s="17">
        <v>0.13684292966713901</v>
      </c>
      <c r="L1339" s="17">
        <v>0.20096222518909801</v>
      </c>
      <c r="M1339" s="17"/>
      <c r="N1339" s="17">
        <v>0.202345743223799</v>
      </c>
      <c r="O1339" s="17">
        <v>0.20222850724607899</v>
      </c>
      <c r="P1339" s="17">
        <v>0.14008237627358</v>
      </c>
      <c r="Q1339" s="17">
        <v>0.211776149184431</v>
      </c>
      <c r="R1339" s="17"/>
      <c r="S1339" s="17">
        <v>0.20910194650053099</v>
      </c>
      <c r="T1339" s="17">
        <v>0.21688555885057201</v>
      </c>
      <c r="U1339" s="17">
        <v>0.20166979094495499</v>
      </c>
      <c r="V1339" s="17">
        <v>0.157748773475511</v>
      </c>
      <c r="W1339" s="17">
        <v>0.19703714697869201</v>
      </c>
      <c r="X1339" s="17">
        <v>0.191080206579849</v>
      </c>
      <c r="Y1339" s="17">
        <v>0.19690959768445901</v>
      </c>
      <c r="Z1339" s="17">
        <v>0.12347685168629099</v>
      </c>
      <c r="AA1339" s="17">
        <v>0.19886915226226901</v>
      </c>
      <c r="AB1339" s="17">
        <v>0.188308416660594</v>
      </c>
      <c r="AC1339" s="17">
        <v>0.15632782312636401</v>
      </c>
      <c r="AD1339" s="17">
        <v>0.24579269346885901</v>
      </c>
      <c r="AE1339" s="17"/>
      <c r="AF1339" s="17">
        <v>0.15314758513506099</v>
      </c>
      <c r="AG1339" s="17">
        <v>0.18171671842687701</v>
      </c>
      <c r="AH1339" s="17">
        <v>0.332997375485588</v>
      </c>
      <c r="AI1339" s="17"/>
      <c r="AJ1339" s="17">
        <v>0.199670298285685</v>
      </c>
      <c r="AK1339" s="17">
        <v>0.13383152933804399</v>
      </c>
      <c r="AL1339" s="17">
        <v>0.221269100910119</v>
      </c>
      <c r="AM1339" s="17">
        <v>0.15561370809427799</v>
      </c>
      <c r="AN1339" s="17">
        <v>0.31576854113769698</v>
      </c>
      <c r="AO1339" s="17"/>
      <c r="AP1339" s="17">
        <v>0.18913071072238399</v>
      </c>
      <c r="AQ1339" s="17">
        <v>0.15392918150551599</v>
      </c>
      <c r="AR1339" s="17">
        <v>0.23868760021142299</v>
      </c>
      <c r="AS1339" s="17"/>
      <c r="AT1339" s="17">
        <v>0.22889832447688699</v>
      </c>
      <c r="AU1339" s="17">
        <v>0.164056935266612</v>
      </c>
      <c r="AV1339" s="17">
        <v>0.20533863709164801</v>
      </c>
      <c r="AW1339" s="17">
        <v>0.16408831585248501</v>
      </c>
      <c r="AX1339" s="17">
        <v>5.9772790919185401E-2</v>
      </c>
      <c r="AY1339" s="17"/>
      <c r="AZ1339" s="17">
        <v>0.173341580171848</v>
      </c>
      <c r="BA1339" s="17">
        <v>0.19510231943652401</v>
      </c>
      <c r="BB1339" s="17">
        <v>0.25268049541730297</v>
      </c>
      <c r="BC1339" s="17">
        <v>0.22097691416513601</v>
      </c>
      <c r="BD1339" s="17">
        <v>0.20046930268751401</v>
      </c>
      <c r="BE1339" s="17"/>
      <c r="BF1339" s="17">
        <v>0.241611882821022</v>
      </c>
      <c r="BG1339" s="17">
        <v>0.200188444878315</v>
      </c>
      <c r="BH1339" s="17">
        <v>0.171751436529233</v>
      </c>
      <c r="BI1339" s="17">
        <v>0.16217080876887499</v>
      </c>
      <c r="BJ1339" s="17"/>
      <c r="BK1339" s="17">
        <v>0.119053477995544</v>
      </c>
      <c r="BL1339" s="17">
        <v>0.18642967978880301</v>
      </c>
      <c r="BM1339" s="17">
        <v>0.199898311360064</v>
      </c>
      <c r="BN1339" s="17">
        <v>0.20190651146671301</v>
      </c>
      <c r="BO1339" s="17">
        <v>0.153595214058876</v>
      </c>
      <c r="BP1339" s="17"/>
      <c r="BQ1339" s="17">
        <v>0.19467205432995199</v>
      </c>
      <c r="BR1339" s="17">
        <v>0.189870149266234</v>
      </c>
      <c r="BS1339" s="17"/>
      <c r="BT1339" s="17">
        <v>0.177636681560364</v>
      </c>
      <c r="BU1339" s="17">
        <v>0.20616163156873901</v>
      </c>
      <c r="BV1339" s="17">
        <v>0.155672955953954</v>
      </c>
      <c r="BW1339" s="17">
        <v>0.14634564132255301</v>
      </c>
      <c r="BX1339" s="17">
        <v>0.22793729795505999</v>
      </c>
      <c r="BY1339" s="17">
        <v>0.211356280994727</v>
      </c>
    </row>
    <row r="1340" spans="2:77" x14ac:dyDescent="0.35">
      <c r="B1340" t="s">
        <v>102</v>
      </c>
      <c r="C1340" s="17">
        <v>0.115319218742011</v>
      </c>
      <c r="D1340" s="17">
        <v>0.12719249769563401</v>
      </c>
      <c r="E1340" s="17">
        <v>0.100354566321743</v>
      </c>
      <c r="F1340" s="17"/>
      <c r="G1340" s="17">
        <v>0.16812060570385901</v>
      </c>
      <c r="H1340" s="17">
        <v>0.12730593882291699</v>
      </c>
      <c r="I1340" s="17">
        <v>0.154513756972642</v>
      </c>
      <c r="J1340" s="17">
        <v>0.106620408952198</v>
      </c>
      <c r="K1340" s="17">
        <v>9.0445769929085804E-2</v>
      </c>
      <c r="L1340" s="17">
        <v>6.6387285921193598E-2</v>
      </c>
      <c r="M1340" s="17"/>
      <c r="N1340" s="17">
        <v>0.14143466669697899</v>
      </c>
      <c r="O1340" s="17">
        <v>0.114578747594418</v>
      </c>
      <c r="P1340" s="17">
        <v>0.13118135709984499</v>
      </c>
      <c r="Q1340" s="17">
        <v>7.3560050968877994E-2</v>
      </c>
      <c r="R1340" s="17"/>
      <c r="S1340" s="17">
        <v>0.118654371748543</v>
      </c>
      <c r="T1340" s="17">
        <v>7.0029067539895795E-2</v>
      </c>
      <c r="U1340" s="17">
        <v>0.10475188002161299</v>
      </c>
      <c r="V1340" s="17">
        <v>0.10296040642979799</v>
      </c>
      <c r="W1340" s="17">
        <v>0.158626846217675</v>
      </c>
      <c r="X1340" s="17">
        <v>0.21021486703637601</v>
      </c>
      <c r="Y1340" s="17">
        <v>9.4940220154304797E-2</v>
      </c>
      <c r="Z1340" s="17">
        <v>7.9619799206528397E-2</v>
      </c>
      <c r="AA1340" s="17">
        <v>0.14802937389460499</v>
      </c>
      <c r="AB1340" s="17">
        <v>0.13141574184567401</v>
      </c>
      <c r="AC1340" s="17">
        <v>6.3879691439400796E-2</v>
      </c>
      <c r="AD1340" s="17">
        <v>3.38524778981312E-2</v>
      </c>
      <c r="AE1340" s="17"/>
      <c r="AF1340" s="17">
        <v>8.4482920908162507E-2</v>
      </c>
      <c r="AG1340" s="17">
        <v>0.12288066176517499</v>
      </c>
      <c r="AH1340" s="17">
        <v>0.113189489967382</v>
      </c>
      <c r="AI1340" s="17"/>
      <c r="AJ1340" s="17">
        <v>7.9938888745307093E-2</v>
      </c>
      <c r="AK1340" s="17">
        <v>0.13159519414293</v>
      </c>
      <c r="AL1340" s="17">
        <v>0.19456718557046601</v>
      </c>
      <c r="AM1340" s="17">
        <v>0.12775385054968</v>
      </c>
      <c r="AN1340" s="17">
        <v>0.11201810417954999</v>
      </c>
      <c r="AO1340" s="17"/>
      <c r="AP1340" s="17">
        <v>8.7922734697553601E-2</v>
      </c>
      <c r="AQ1340" s="17">
        <v>0.13814129499601999</v>
      </c>
      <c r="AR1340" s="17">
        <v>0.176547403678746</v>
      </c>
      <c r="AS1340" s="17"/>
      <c r="AT1340" s="17">
        <v>8.6220596226966595E-2</v>
      </c>
      <c r="AU1340" s="17">
        <v>0.114371779532038</v>
      </c>
      <c r="AV1340" s="17">
        <v>0.12670723769490499</v>
      </c>
      <c r="AW1340" s="17">
        <v>0.193727243618707</v>
      </c>
      <c r="AX1340" s="17">
        <v>0.16487880526069101</v>
      </c>
      <c r="AY1340" s="17"/>
      <c r="AZ1340" s="17">
        <v>0.13483513121017601</v>
      </c>
      <c r="BA1340" s="17">
        <v>0.12541186759068901</v>
      </c>
      <c r="BB1340" s="17">
        <v>9.0406861552862594E-2</v>
      </c>
      <c r="BC1340" s="17">
        <v>6.4527828298353504E-2</v>
      </c>
      <c r="BD1340" s="17">
        <v>0.116448355025976</v>
      </c>
      <c r="BE1340" s="17"/>
      <c r="BF1340" s="17">
        <v>6.3796820997274906E-2</v>
      </c>
      <c r="BG1340" s="17">
        <v>0.13692336692096699</v>
      </c>
      <c r="BH1340" s="17">
        <v>0.109133742637698</v>
      </c>
      <c r="BI1340" s="17">
        <v>0.121905296476126</v>
      </c>
      <c r="BJ1340" s="17"/>
      <c r="BK1340" s="17">
        <v>5.1160719592064398E-2</v>
      </c>
      <c r="BL1340" s="17">
        <v>0.121154702963624</v>
      </c>
      <c r="BM1340" s="17">
        <v>0.117605218276567</v>
      </c>
      <c r="BN1340" s="17">
        <v>0.111469901090351</v>
      </c>
      <c r="BO1340" s="17">
        <v>0.144917764482698</v>
      </c>
      <c r="BP1340" s="17"/>
      <c r="BQ1340" s="17">
        <v>0.120703796034612</v>
      </c>
      <c r="BR1340" s="17">
        <v>0.107799216970938</v>
      </c>
      <c r="BS1340" s="17"/>
      <c r="BT1340" s="17">
        <v>0.104582844707856</v>
      </c>
      <c r="BU1340" s="17">
        <v>0.133460105387638</v>
      </c>
      <c r="BV1340" s="17">
        <v>8.4834417920083796E-2</v>
      </c>
      <c r="BW1340" s="17">
        <v>7.2661477764419904E-2</v>
      </c>
      <c r="BX1340" s="17">
        <v>0.13753856716248999</v>
      </c>
      <c r="BY1340" s="17">
        <v>0.23235942976348001</v>
      </c>
    </row>
    <row r="1341" spans="2:77" x14ac:dyDescent="0.35">
      <c r="B1341" t="s">
        <v>467</v>
      </c>
      <c r="C1341" s="17">
        <v>0.12242922812717801</v>
      </c>
      <c r="D1341" s="17">
        <v>0.13572457353054099</v>
      </c>
      <c r="E1341" s="17">
        <v>0.110711293809183</v>
      </c>
      <c r="F1341" s="17"/>
      <c r="G1341" s="17">
        <v>0.122748687756428</v>
      </c>
      <c r="H1341" s="17">
        <v>0.109066984949927</v>
      </c>
      <c r="I1341" s="17">
        <v>0.14234533535441701</v>
      </c>
      <c r="J1341" s="17">
        <v>0.13538103968694601</v>
      </c>
      <c r="K1341" s="17">
        <v>0.109537701269018</v>
      </c>
      <c r="L1341" s="17">
        <v>0.118697399744399</v>
      </c>
      <c r="M1341" s="17"/>
      <c r="N1341" s="17">
        <v>0.12182087271549499</v>
      </c>
      <c r="O1341" s="17">
        <v>0.14339860936684201</v>
      </c>
      <c r="P1341" s="17">
        <v>0.11249670103116401</v>
      </c>
      <c r="Q1341" s="17">
        <v>0.10925885579337601</v>
      </c>
      <c r="R1341" s="17"/>
      <c r="S1341" s="17">
        <v>7.1884467454890202E-2</v>
      </c>
      <c r="T1341" s="17">
        <v>0.14119979671886199</v>
      </c>
      <c r="U1341" s="17">
        <v>0.116468947250412</v>
      </c>
      <c r="V1341" s="17">
        <v>6.1721797541915098E-2</v>
      </c>
      <c r="W1341" s="17">
        <v>0.12615014464711999</v>
      </c>
      <c r="X1341" s="17">
        <v>0.119307659015361</v>
      </c>
      <c r="Y1341" s="17">
        <v>0.14179990637154699</v>
      </c>
      <c r="Z1341" s="17">
        <v>0.13240783711835</v>
      </c>
      <c r="AA1341" s="17">
        <v>0.14600467596724701</v>
      </c>
      <c r="AB1341" s="17">
        <v>0.12514864411012</v>
      </c>
      <c r="AC1341" s="17">
        <v>0.214375822340517</v>
      </c>
      <c r="AD1341" s="17">
        <v>0.113998310144976</v>
      </c>
      <c r="AE1341" s="17"/>
      <c r="AF1341" s="17">
        <v>0.108001286318441</v>
      </c>
      <c r="AG1341" s="17">
        <v>0.141534441826526</v>
      </c>
      <c r="AH1341" s="17">
        <v>0.109200161439322</v>
      </c>
      <c r="AI1341" s="17"/>
      <c r="AJ1341" s="17">
        <v>7.5009510087776607E-2</v>
      </c>
      <c r="AK1341" s="17">
        <v>0.19515997332513799</v>
      </c>
      <c r="AL1341" s="17">
        <v>0.15589749085801899</v>
      </c>
      <c r="AM1341" s="17">
        <v>0.14289692866966699</v>
      </c>
      <c r="AN1341" s="17">
        <v>0.102917939032681</v>
      </c>
      <c r="AO1341" s="17"/>
      <c r="AP1341" s="17">
        <v>5.7103441484569702E-2</v>
      </c>
      <c r="AQ1341" s="17">
        <v>0.20900565407030899</v>
      </c>
      <c r="AR1341" s="17">
        <v>9.8140636415009697E-2</v>
      </c>
      <c r="AS1341" s="17"/>
      <c r="AT1341" s="17">
        <v>9.1696144773712407E-2</v>
      </c>
      <c r="AU1341" s="17">
        <v>0.12625447853421001</v>
      </c>
      <c r="AV1341" s="17">
        <v>0.14114043577441801</v>
      </c>
      <c r="AW1341" s="17">
        <v>0.15069972621689401</v>
      </c>
      <c r="AX1341" s="17">
        <v>0.111676695245918</v>
      </c>
      <c r="AY1341" s="17"/>
      <c r="AZ1341" s="17">
        <v>0.118619513791536</v>
      </c>
      <c r="BA1341" s="17">
        <v>0.119528332082022</v>
      </c>
      <c r="BB1341" s="17">
        <v>8.8050910491958206E-2</v>
      </c>
      <c r="BC1341" s="17">
        <v>0.12646788302135301</v>
      </c>
      <c r="BD1341" s="17">
        <v>0.14493990488578601</v>
      </c>
      <c r="BE1341" s="17"/>
      <c r="BF1341" s="17">
        <v>7.4021141211665295E-2</v>
      </c>
      <c r="BG1341" s="17">
        <v>0.120718944857596</v>
      </c>
      <c r="BH1341" s="17">
        <v>0.16899330272916399</v>
      </c>
      <c r="BI1341" s="17">
        <v>0.110905277850748</v>
      </c>
      <c r="BJ1341" s="17"/>
      <c r="BK1341" s="17">
        <v>6.0721311563168998E-2</v>
      </c>
      <c r="BL1341" s="17">
        <v>0.130824737153204</v>
      </c>
      <c r="BM1341" s="17">
        <v>0.11963535930189099</v>
      </c>
      <c r="BN1341" s="17">
        <v>0.132702788901847</v>
      </c>
      <c r="BO1341" s="17">
        <v>9.8386567668046904E-2</v>
      </c>
      <c r="BP1341" s="17"/>
      <c r="BQ1341" s="17">
        <v>0.12106052925932299</v>
      </c>
      <c r="BR1341" s="17">
        <v>0.124340727832916</v>
      </c>
      <c r="BS1341" s="17"/>
      <c r="BT1341" s="17">
        <v>0.11840131809738</v>
      </c>
      <c r="BU1341" s="17">
        <v>0.11912858115934601</v>
      </c>
      <c r="BV1341" s="17">
        <v>0.12844551496429599</v>
      </c>
      <c r="BW1341" s="17">
        <v>0.119171185172774</v>
      </c>
      <c r="BX1341" s="17">
        <v>0.125407411444033</v>
      </c>
      <c r="BY1341" s="17">
        <v>0.189661920873783</v>
      </c>
    </row>
    <row r="1342" spans="2:77" x14ac:dyDescent="0.35">
      <c r="B1342" t="s">
        <v>468</v>
      </c>
      <c r="C1342" s="17">
        <v>8.9098921979864895E-2</v>
      </c>
      <c r="D1342" s="17">
        <v>9.21368405098585E-2</v>
      </c>
      <c r="E1342" s="17">
        <v>8.7194454957635295E-2</v>
      </c>
      <c r="F1342" s="17"/>
      <c r="G1342" s="17">
        <v>8.6748317783603895E-2</v>
      </c>
      <c r="H1342" s="17">
        <v>7.5997659678908702E-2</v>
      </c>
      <c r="I1342" s="17">
        <v>0.13075055681731701</v>
      </c>
      <c r="J1342" s="17">
        <v>0.10016142250413</v>
      </c>
      <c r="K1342" s="17">
        <v>7.8631114662308502E-2</v>
      </c>
      <c r="L1342" s="17">
        <v>7.1629721888240905E-2</v>
      </c>
      <c r="M1342" s="17"/>
      <c r="N1342" s="17">
        <v>9.0222541851634599E-2</v>
      </c>
      <c r="O1342" s="17">
        <v>9.1971159438188094E-2</v>
      </c>
      <c r="P1342" s="17">
        <v>9.4091218518798397E-2</v>
      </c>
      <c r="Q1342" s="17">
        <v>8.0921215471547597E-2</v>
      </c>
      <c r="R1342" s="17"/>
      <c r="S1342" s="17">
        <v>0.137884667840076</v>
      </c>
      <c r="T1342" s="17">
        <v>6.2460532144334703E-2</v>
      </c>
      <c r="U1342" s="17">
        <v>0.108006425097774</v>
      </c>
      <c r="V1342" s="17">
        <v>0.12519777146112901</v>
      </c>
      <c r="W1342" s="17">
        <v>7.0242350861351902E-2</v>
      </c>
      <c r="X1342" s="17">
        <v>0.103449961160587</v>
      </c>
      <c r="Y1342" s="17">
        <v>2.5216512126078901E-2</v>
      </c>
      <c r="Z1342" s="17">
        <v>0.105307026121411</v>
      </c>
      <c r="AA1342" s="17">
        <v>9.3786184104488204E-2</v>
      </c>
      <c r="AB1342" s="17">
        <v>7.5383652800270304E-2</v>
      </c>
      <c r="AC1342" s="17">
        <v>4.1741227369586298E-2</v>
      </c>
      <c r="AD1342" s="17">
        <v>7.9066030985100205E-2</v>
      </c>
      <c r="AE1342" s="17"/>
      <c r="AF1342" s="17">
        <v>6.5334282950415407E-2</v>
      </c>
      <c r="AG1342" s="17">
        <v>0.115007477316225</v>
      </c>
      <c r="AH1342" s="17">
        <v>7.9355031077662494E-2</v>
      </c>
      <c r="AI1342" s="17"/>
      <c r="AJ1342" s="17">
        <v>5.1108711343857097E-2</v>
      </c>
      <c r="AK1342" s="17">
        <v>0.16364707852333599</v>
      </c>
      <c r="AL1342" s="17">
        <v>0.11826314563695201</v>
      </c>
      <c r="AM1342" s="17">
        <v>0</v>
      </c>
      <c r="AN1342" s="17">
        <v>5.18969957956616E-2</v>
      </c>
      <c r="AO1342" s="17"/>
      <c r="AP1342" s="17">
        <v>3.2897504974244499E-2</v>
      </c>
      <c r="AQ1342" s="17">
        <v>0.18689267168111601</v>
      </c>
      <c r="AR1342" s="17">
        <v>5.2400868118329898E-2</v>
      </c>
      <c r="AS1342" s="17"/>
      <c r="AT1342" s="17">
        <v>8.0086667614381601E-2</v>
      </c>
      <c r="AU1342" s="17">
        <v>7.6197122846366899E-2</v>
      </c>
      <c r="AV1342" s="17">
        <v>9.4284848715073893E-2</v>
      </c>
      <c r="AW1342" s="17">
        <v>0.109714766328543</v>
      </c>
      <c r="AX1342" s="17">
        <v>0.204419887648599</v>
      </c>
      <c r="AY1342" s="17"/>
      <c r="AZ1342" s="17">
        <v>9.6080690331106902E-2</v>
      </c>
      <c r="BA1342" s="17">
        <v>0.113122988268192</v>
      </c>
      <c r="BB1342" s="17">
        <v>5.0445166659379599E-2</v>
      </c>
      <c r="BC1342" s="17">
        <v>6.7019262660331494E-2</v>
      </c>
      <c r="BD1342" s="17">
        <v>8.11401460460143E-2</v>
      </c>
      <c r="BE1342" s="17"/>
      <c r="BF1342" s="17">
        <v>7.2380355252318104E-2</v>
      </c>
      <c r="BG1342" s="17">
        <v>9.9533819223988199E-2</v>
      </c>
      <c r="BH1342" s="17">
        <v>6.6226158305896704E-2</v>
      </c>
      <c r="BI1342" s="17">
        <v>0.11108233905925401</v>
      </c>
      <c r="BJ1342" s="17"/>
      <c r="BK1342" s="17">
        <v>0.124979188087411</v>
      </c>
      <c r="BL1342" s="17">
        <v>6.9956843934489393E-2</v>
      </c>
      <c r="BM1342" s="17">
        <v>9.1733753287956299E-2</v>
      </c>
      <c r="BN1342" s="17">
        <v>9.03023355363409E-2</v>
      </c>
      <c r="BO1342" s="17">
        <v>9.0748433927904298E-2</v>
      </c>
      <c r="BP1342" s="17"/>
      <c r="BQ1342" s="17">
        <v>8.7227217593886103E-2</v>
      </c>
      <c r="BR1342" s="17">
        <v>9.1712909955639493E-2</v>
      </c>
      <c r="BS1342" s="17"/>
      <c r="BT1342" s="17">
        <v>6.9642647386077297E-2</v>
      </c>
      <c r="BU1342" s="17">
        <v>0.111846061761707</v>
      </c>
      <c r="BV1342" s="17">
        <v>0.12501450993424301</v>
      </c>
      <c r="BW1342" s="17">
        <v>0.125428759101362</v>
      </c>
      <c r="BX1342" s="17">
        <v>7.6458231590083206E-2</v>
      </c>
      <c r="BY1342" s="17">
        <v>3.3640813979557198E-2</v>
      </c>
    </row>
    <row r="1343" spans="2:77" x14ac:dyDescent="0.35">
      <c r="B1343" t="s">
        <v>469</v>
      </c>
      <c r="C1343" s="17">
        <v>5.2360089636284503E-2</v>
      </c>
      <c r="D1343" s="17">
        <v>6.41030159864482E-2</v>
      </c>
      <c r="E1343" s="17">
        <v>4.1305036409939697E-2</v>
      </c>
      <c r="F1343" s="17"/>
      <c r="G1343" s="17">
        <v>4.3411956098342599E-2</v>
      </c>
      <c r="H1343" s="17">
        <v>6.7189590456320697E-2</v>
      </c>
      <c r="I1343" s="17">
        <v>3.9823734966180503E-2</v>
      </c>
      <c r="J1343" s="17">
        <v>6.5472832844525999E-2</v>
      </c>
      <c r="K1343" s="17">
        <v>5.0721601056235202E-2</v>
      </c>
      <c r="L1343" s="17">
        <v>4.4821305744628899E-2</v>
      </c>
      <c r="M1343" s="17"/>
      <c r="N1343" s="17">
        <v>3.98797488122032E-2</v>
      </c>
      <c r="O1343" s="17">
        <v>6.7716811956038694E-2</v>
      </c>
      <c r="P1343" s="17">
        <v>5.1854736112893297E-2</v>
      </c>
      <c r="Q1343" s="17">
        <v>5.0654298018995098E-2</v>
      </c>
      <c r="R1343" s="17"/>
      <c r="S1343" s="17">
        <v>0.108953452681971</v>
      </c>
      <c r="T1343" s="17">
        <v>3.6667453131813098E-2</v>
      </c>
      <c r="U1343" s="17">
        <v>1.1156570977974499E-2</v>
      </c>
      <c r="V1343" s="17">
        <v>9.4005818568630606E-2</v>
      </c>
      <c r="W1343" s="17">
        <v>6.1870363980362997E-2</v>
      </c>
      <c r="X1343" s="17">
        <v>8.5110541512117693E-2</v>
      </c>
      <c r="Y1343" s="17">
        <v>1.6743289092950898E-2</v>
      </c>
      <c r="Z1343" s="17">
        <v>5.7870551689190197E-2</v>
      </c>
      <c r="AA1343" s="17">
        <v>3.8462238784738201E-2</v>
      </c>
      <c r="AB1343" s="17">
        <v>3.9280676951201701E-2</v>
      </c>
      <c r="AC1343" s="17">
        <v>1.7329089024368301E-2</v>
      </c>
      <c r="AD1343" s="17">
        <v>0</v>
      </c>
      <c r="AE1343" s="17"/>
      <c r="AF1343" s="17">
        <v>2.82515607225793E-2</v>
      </c>
      <c r="AG1343" s="17">
        <v>7.6796956682200296E-2</v>
      </c>
      <c r="AH1343" s="17">
        <v>6.2737468848003297E-2</v>
      </c>
      <c r="AI1343" s="17"/>
      <c r="AJ1343" s="17">
        <v>2.17215832521164E-2</v>
      </c>
      <c r="AK1343" s="17">
        <v>0.105250246298995</v>
      </c>
      <c r="AL1343" s="17">
        <v>8.7221427047005307E-2</v>
      </c>
      <c r="AM1343" s="17">
        <v>0</v>
      </c>
      <c r="AN1343" s="17">
        <v>2.4877504146576902E-2</v>
      </c>
      <c r="AO1343" s="17"/>
      <c r="AP1343" s="17">
        <v>2.8154130704374399E-2</v>
      </c>
      <c r="AQ1343" s="17">
        <v>0.108038043222206</v>
      </c>
      <c r="AR1343" s="17">
        <v>7.2435717684357304E-2</v>
      </c>
      <c r="AS1343" s="17"/>
      <c r="AT1343" s="17">
        <v>3.49016036915826E-2</v>
      </c>
      <c r="AU1343" s="17">
        <v>5.9726073704033697E-2</v>
      </c>
      <c r="AV1343" s="17">
        <v>4.9556356382019197E-2</v>
      </c>
      <c r="AW1343" s="17">
        <v>0.10505191449979701</v>
      </c>
      <c r="AX1343" s="17">
        <v>9.9635665803815401E-2</v>
      </c>
      <c r="AY1343" s="17"/>
      <c r="AZ1343" s="17">
        <v>6.4579661533037805E-2</v>
      </c>
      <c r="BA1343" s="17">
        <v>5.80309394019266E-2</v>
      </c>
      <c r="BB1343" s="17">
        <v>3.2847454025267203E-2</v>
      </c>
      <c r="BC1343" s="17">
        <v>4.1287977392388799E-2</v>
      </c>
      <c r="BD1343" s="17">
        <v>2.57260989927456E-2</v>
      </c>
      <c r="BE1343" s="17"/>
      <c r="BF1343" s="17">
        <v>5.4758950765417397E-2</v>
      </c>
      <c r="BG1343" s="17">
        <v>3.8782557528681302E-2</v>
      </c>
      <c r="BH1343" s="17">
        <v>5.7366594147071799E-2</v>
      </c>
      <c r="BI1343" s="17">
        <v>8.3173525368117104E-2</v>
      </c>
      <c r="BJ1343" s="17"/>
      <c r="BK1343" s="17">
        <v>2.3847649333675901E-2</v>
      </c>
      <c r="BL1343" s="17">
        <v>4.84403916730584E-2</v>
      </c>
      <c r="BM1343" s="17">
        <v>3.9526769815600597E-2</v>
      </c>
      <c r="BN1343" s="17">
        <v>7.0534782142310903E-2</v>
      </c>
      <c r="BO1343" s="17">
        <v>5.6619087738500801E-2</v>
      </c>
      <c r="BP1343" s="17"/>
      <c r="BQ1343" s="17">
        <v>6.6705507915420195E-2</v>
      </c>
      <c r="BR1343" s="17">
        <v>3.2325541889308598E-2</v>
      </c>
      <c r="BS1343" s="17"/>
      <c r="BT1343" s="17">
        <v>4.5822424087430598E-2</v>
      </c>
      <c r="BU1343" s="17">
        <v>5.5588833540959497E-2</v>
      </c>
      <c r="BV1343" s="17">
        <v>7.1373583981157507E-2</v>
      </c>
      <c r="BW1343" s="17">
        <v>5.6751322142523798E-2</v>
      </c>
      <c r="BX1343" s="17">
        <v>5.1962985640035798E-2</v>
      </c>
      <c r="BY1343" s="17">
        <v>7.7510773532208005E-2</v>
      </c>
    </row>
    <row r="1344" spans="2:77" x14ac:dyDescent="0.35">
      <c r="B1344" t="s">
        <v>470</v>
      </c>
      <c r="C1344" s="17">
        <v>3.9841517803287298E-2</v>
      </c>
      <c r="D1344" s="17">
        <v>4.3128222107179703E-2</v>
      </c>
      <c r="E1344" s="17">
        <v>3.51410803936692E-2</v>
      </c>
      <c r="F1344" s="17"/>
      <c r="G1344" s="17">
        <v>2.7436341372098001E-2</v>
      </c>
      <c r="H1344" s="17">
        <v>5.9348851414247401E-2</v>
      </c>
      <c r="I1344" s="17">
        <v>1.4096933450539501E-2</v>
      </c>
      <c r="J1344" s="17">
        <v>4.0112866869678798E-2</v>
      </c>
      <c r="K1344" s="17">
        <v>4.6905652693959202E-2</v>
      </c>
      <c r="L1344" s="17">
        <v>4.3767474225242499E-2</v>
      </c>
      <c r="M1344" s="17"/>
      <c r="N1344" s="17">
        <v>5.1549394722522998E-2</v>
      </c>
      <c r="O1344" s="17">
        <v>2.3204407044194401E-2</v>
      </c>
      <c r="P1344" s="17">
        <v>3.2681746487289699E-2</v>
      </c>
      <c r="Q1344" s="17">
        <v>5.0588304627366201E-2</v>
      </c>
      <c r="R1344" s="17"/>
      <c r="S1344" s="17">
        <v>5.7416164916215102E-2</v>
      </c>
      <c r="T1344" s="17">
        <v>2.79147776645324E-2</v>
      </c>
      <c r="U1344" s="17">
        <v>2.9278727613302101E-2</v>
      </c>
      <c r="V1344" s="17">
        <v>2.4685771358988098E-2</v>
      </c>
      <c r="W1344" s="17">
        <v>4.50533607131096E-2</v>
      </c>
      <c r="X1344" s="17">
        <v>0</v>
      </c>
      <c r="Y1344" s="17">
        <v>6.7118581982200401E-2</v>
      </c>
      <c r="Z1344" s="17">
        <v>0.14245234271646001</v>
      </c>
      <c r="AA1344" s="17">
        <v>4.1572475633226198E-2</v>
      </c>
      <c r="AB1344" s="17">
        <v>1.54137559924361E-2</v>
      </c>
      <c r="AC1344" s="17">
        <v>3.5200763389093399E-2</v>
      </c>
      <c r="AD1344" s="17">
        <v>6.48844340463888E-2</v>
      </c>
      <c r="AE1344" s="17"/>
      <c r="AF1344" s="17">
        <v>4.3470294312245403E-2</v>
      </c>
      <c r="AG1344" s="17">
        <v>4.9830026237127803E-2</v>
      </c>
      <c r="AH1344" s="17">
        <v>2.7039312273044801E-2</v>
      </c>
      <c r="AI1344" s="17"/>
      <c r="AJ1344" s="17">
        <v>1.40766321980954E-2</v>
      </c>
      <c r="AK1344" s="17">
        <v>0.101736426659831</v>
      </c>
      <c r="AL1344" s="17">
        <v>3.2215456343966199E-2</v>
      </c>
      <c r="AM1344" s="17">
        <v>0</v>
      </c>
      <c r="AN1344" s="17">
        <v>1.8253948012211401E-2</v>
      </c>
      <c r="AO1344" s="17"/>
      <c r="AP1344" s="17">
        <v>9.2063199392680307E-3</v>
      </c>
      <c r="AQ1344" s="17">
        <v>9.5931789275910395E-2</v>
      </c>
      <c r="AR1344" s="17">
        <v>2.09848594769847E-2</v>
      </c>
      <c r="AS1344" s="17"/>
      <c r="AT1344" s="17">
        <v>4.5324843273560601E-2</v>
      </c>
      <c r="AU1344" s="17">
        <v>3.9870476650381598E-2</v>
      </c>
      <c r="AV1344" s="17">
        <v>3.4113348536449498E-2</v>
      </c>
      <c r="AW1344" s="17">
        <v>2.7771665250329199E-2</v>
      </c>
      <c r="AX1344" s="17">
        <v>9.9130384505351804E-2</v>
      </c>
      <c r="AY1344" s="17"/>
      <c r="AZ1344" s="17">
        <v>4.3770637867371801E-2</v>
      </c>
      <c r="BA1344" s="17">
        <v>2.0200569023147E-2</v>
      </c>
      <c r="BB1344" s="17">
        <v>2.7735841042039199E-2</v>
      </c>
      <c r="BC1344" s="17">
        <v>3.8500333350233701E-2</v>
      </c>
      <c r="BD1344" s="17">
        <v>5.7279966558948903E-2</v>
      </c>
      <c r="BE1344" s="17"/>
      <c r="BF1344" s="17">
        <v>5.6319985491047601E-2</v>
      </c>
      <c r="BG1344" s="17">
        <v>2.7370077148622898E-2</v>
      </c>
      <c r="BH1344" s="17">
        <v>6.0157397109478497E-2</v>
      </c>
      <c r="BI1344" s="17">
        <v>3.5107047253261199E-2</v>
      </c>
      <c r="BJ1344" s="17"/>
      <c r="BK1344" s="17">
        <v>7.7684653134474702E-2</v>
      </c>
      <c r="BL1344" s="17">
        <v>3.3056954381911897E-2</v>
      </c>
      <c r="BM1344" s="17">
        <v>4.0284402552070199E-2</v>
      </c>
      <c r="BN1344" s="17">
        <v>3.0074106647297798E-2</v>
      </c>
      <c r="BO1344" s="17">
        <v>8.5217426221210493E-2</v>
      </c>
      <c r="BP1344" s="17"/>
      <c r="BQ1344" s="17">
        <v>3.7899996922895002E-2</v>
      </c>
      <c r="BR1344" s="17">
        <v>4.2553010213135303E-2</v>
      </c>
      <c r="BS1344" s="17"/>
      <c r="BT1344" s="17">
        <v>3.8730462214118397E-2</v>
      </c>
      <c r="BU1344" s="17">
        <v>1.6215429066713499E-2</v>
      </c>
      <c r="BV1344" s="17">
        <v>3.3760754165265403E-2</v>
      </c>
      <c r="BW1344" s="17">
        <v>6.2162113448316E-2</v>
      </c>
      <c r="BX1344" s="17">
        <v>7.0870218697373005E-2</v>
      </c>
      <c r="BY1344" s="17">
        <v>0</v>
      </c>
    </row>
    <row r="1345" spans="2:77" x14ac:dyDescent="0.35">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c r="AR1345" s="17"/>
      <c r="AS1345" s="17"/>
      <c r="AT1345" s="17"/>
      <c r="AU1345" s="17"/>
      <c r="AV1345" s="17"/>
      <c r="AW1345" s="17"/>
      <c r="AX1345" s="17"/>
      <c r="AY1345" s="17"/>
      <c r="AZ1345" s="17"/>
      <c r="BA1345" s="17"/>
      <c r="BB1345" s="17"/>
      <c r="BC1345" s="17"/>
      <c r="BD1345" s="17"/>
      <c r="BE1345" s="17"/>
      <c r="BF1345" s="17"/>
      <c r="BG1345" s="17"/>
      <c r="BH1345" s="17"/>
      <c r="BI1345" s="17"/>
      <c r="BJ1345" s="17"/>
      <c r="BK1345" s="17"/>
      <c r="BL1345" s="17"/>
      <c r="BM1345" s="17"/>
      <c r="BN1345" s="17"/>
      <c r="BO1345" s="17"/>
      <c r="BP1345" s="17"/>
      <c r="BQ1345" s="17"/>
      <c r="BR1345" s="17"/>
      <c r="BS1345" s="17"/>
      <c r="BT1345" s="17"/>
      <c r="BU1345" s="17"/>
      <c r="BV1345" s="17"/>
      <c r="BW1345" s="17"/>
      <c r="BX1345" s="17"/>
      <c r="BY1345" s="17"/>
    </row>
    <row r="1346" spans="2:77" x14ac:dyDescent="0.35">
      <c r="B1346" s="6" t="s">
        <v>499</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c r="BA1346" s="17"/>
      <c r="BB1346" s="17"/>
      <c r="BC1346" s="17"/>
      <c r="BD1346" s="17"/>
      <c r="BE1346" s="17"/>
      <c r="BF1346" s="17"/>
      <c r="BG1346" s="17"/>
      <c r="BH1346" s="17"/>
      <c r="BI1346" s="17"/>
      <c r="BJ1346" s="17"/>
      <c r="BK1346" s="17"/>
      <c r="BL1346" s="17"/>
      <c r="BM1346" s="17"/>
      <c r="BN1346" s="17"/>
      <c r="BO1346" s="17"/>
      <c r="BP1346" s="17"/>
      <c r="BQ1346" s="17"/>
      <c r="BR1346" s="17"/>
      <c r="BS1346" s="17"/>
      <c r="BT1346" s="17"/>
      <c r="BU1346" s="17"/>
      <c r="BV1346" s="17"/>
      <c r="BW1346" s="17"/>
      <c r="BX1346" s="17"/>
      <c r="BY1346" s="17"/>
    </row>
    <row r="1347" spans="2:77" x14ac:dyDescent="0.35">
      <c r="B1347" s="24" t="s">
        <v>472</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c r="BI1347" s="17"/>
      <c r="BJ1347" s="17"/>
      <c r="BK1347" s="17"/>
      <c r="BL1347" s="17"/>
      <c r="BM1347" s="17"/>
      <c r="BN1347" s="17"/>
      <c r="BO1347" s="17"/>
      <c r="BP1347" s="17"/>
      <c r="BQ1347" s="17"/>
      <c r="BR1347" s="17"/>
      <c r="BS1347" s="17"/>
      <c r="BT1347" s="17"/>
      <c r="BU1347" s="17"/>
      <c r="BV1347" s="17"/>
      <c r="BW1347" s="17"/>
      <c r="BX1347" s="17"/>
      <c r="BY1347" s="17"/>
    </row>
    <row r="1348" spans="2:77" x14ac:dyDescent="0.35">
      <c r="B1348" t="s">
        <v>466</v>
      </c>
      <c r="C1348" s="17">
        <v>9.1125971451674406E-2</v>
      </c>
      <c r="D1348" s="17">
        <v>9.8023208169381607E-2</v>
      </c>
      <c r="E1348" s="17">
        <v>8.5396265433306306E-2</v>
      </c>
      <c r="F1348" s="17"/>
      <c r="G1348" s="17">
        <v>5.4654404201607998E-2</v>
      </c>
      <c r="H1348" s="17">
        <v>6.6294520427955E-2</v>
      </c>
      <c r="I1348" s="17">
        <v>4.0519165503401802E-2</v>
      </c>
      <c r="J1348" s="17">
        <v>0.12166903361879799</v>
      </c>
      <c r="K1348" s="17">
        <v>0.11919879163213599</v>
      </c>
      <c r="L1348" s="17">
        <v>0.129538358257036</v>
      </c>
      <c r="M1348" s="17"/>
      <c r="N1348" s="17">
        <v>7.7732887962424793E-2</v>
      </c>
      <c r="O1348" s="17">
        <v>8.5228287512919707E-2</v>
      </c>
      <c r="P1348" s="17">
        <v>0.11061862094477901</v>
      </c>
      <c r="Q1348" s="17">
        <v>9.6913557239454398E-2</v>
      </c>
      <c r="R1348" s="17"/>
      <c r="S1348" s="17">
        <v>4.0479872731486503E-2</v>
      </c>
      <c r="T1348" s="17">
        <v>7.5364206749084506E-2</v>
      </c>
      <c r="U1348" s="17">
        <v>0.13665686555266399</v>
      </c>
      <c r="V1348" s="17">
        <v>0.126035778359118</v>
      </c>
      <c r="W1348" s="17">
        <v>8.2990502156427406E-2</v>
      </c>
      <c r="X1348" s="17">
        <v>5.8841964054183099E-2</v>
      </c>
      <c r="Y1348" s="17">
        <v>7.1751234617308299E-2</v>
      </c>
      <c r="Z1348" s="17">
        <v>0.162212778461545</v>
      </c>
      <c r="AA1348" s="17">
        <v>8.5349942037814805E-2</v>
      </c>
      <c r="AB1348" s="17">
        <v>7.6539932832675503E-2</v>
      </c>
      <c r="AC1348" s="17">
        <v>0.13522953401476401</v>
      </c>
      <c r="AD1348" s="17">
        <v>0.15570284749713001</v>
      </c>
      <c r="AE1348" s="17"/>
      <c r="AF1348" s="17">
        <v>0.15151913635563899</v>
      </c>
      <c r="AG1348" s="17">
        <v>5.7183751341883401E-2</v>
      </c>
      <c r="AH1348" s="17">
        <v>6.7804403387672699E-2</v>
      </c>
      <c r="AI1348" s="17"/>
      <c r="AJ1348" s="17">
        <v>0.148314941424285</v>
      </c>
      <c r="AK1348" s="17">
        <v>2.48474247666409E-2</v>
      </c>
      <c r="AL1348" s="17">
        <v>3.6808205599391103E-2</v>
      </c>
      <c r="AM1348" s="17">
        <v>0.20846933783188601</v>
      </c>
      <c r="AN1348" s="17">
        <v>7.8419567420335901E-2</v>
      </c>
      <c r="AO1348" s="17"/>
      <c r="AP1348" s="17">
        <v>0.16076907717358599</v>
      </c>
      <c r="AQ1348" s="17">
        <v>9.5745623871968596E-3</v>
      </c>
      <c r="AR1348" s="17">
        <v>3.3300237949746299E-2</v>
      </c>
      <c r="AS1348" s="17"/>
      <c r="AT1348" s="17">
        <v>0.115804654681712</v>
      </c>
      <c r="AU1348" s="17">
        <v>0.10965673207865401</v>
      </c>
      <c r="AV1348" s="17">
        <v>7.4808580702317801E-2</v>
      </c>
      <c r="AW1348" s="17">
        <v>3.5510377571880303E-2</v>
      </c>
      <c r="AX1348" s="17">
        <v>0.18957400731805599</v>
      </c>
      <c r="AY1348" s="17"/>
      <c r="AZ1348" s="17">
        <v>9.4492546610492403E-2</v>
      </c>
      <c r="BA1348" s="17">
        <v>7.9784225496753097E-2</v>
      </c>
      <c r="BB1348" s="17">
        <v>2.3322325384023401E-2</v>
      </c>
      <c r="BC1348" s="17">
        <v>0.11313980135662</v>
      </c>
      <c r="BD1348" s="17">
        <v>7.8448307919763705E-2</v>
      </c>
      <c r="BE1348" s="17"/>
      <c r="BF1348" s="17">
        <v>0.14320111016734599</v>
      </c>
      <c r="BG1348" s="17">
        <v>6.9486039177594106E-2</v>
      </c>
      <c r="BH1348" s="17">
        <v>0.102859478561215</v>
      </c>
      <c r="BI1348" s="17">
        <v>6.5947040085345701E-2</v>
      </c>
      <c r="BJ1348" s="17"/>
      <c r="BK1348" s="17">
        <v>0.20901996193657499</v>
      </c>
      <c r="BL1348" s="17">
        <v>0.10151930714594599</v>
      </c>
      <c r="BM1348" s="17">
        <v>9.4084359228935294E-2</v>
      </c>
      <c r="BN1348" s="17">
        <v>7.8948068297417198E-2</v>
      </c>
      <c r="BO1348" s="17">
        <v>4.9177152125109903E-2</v>
      </c>
      <c r="BP1348" s="17"/>
      <c r="BQ1348" s="17">
        <v>8.5531639848067303E-2</v>
      </c>
      <c r="BR1348" s="17">
        <v>9.8938912241828603E-2</v>
      </c>
      <c r="BS1348" s="17"/>
      <c r="BT1348" s="17">
        <v>9.5985452915140407E-2</v>
      </c>
      <c r="BU1348" s="17">
        <v>8.4011539128993507E-2</v>
      </c>
      <c r="BV1348" s="17">
        <v>6.6847335813512807E-2</v>
      </c>
      <c r="BW1348" s="17">
        <v>0.15079413801695901</v>
      </c>
      <c r="BX1348" s="17">
        <v>7.2498646662352104E-2</v>
      </c>
      <c r="BY1348" s="17">
        <v>5.0588957204247997E-2</v>
      </c>
    </row>
    <row r="1349" spans="2:77" x14ac:dyDescent="0.35">
      <c r="B1349" t="s">
        <v>333</v>
      </c>
      <c r="C1349" s="17">
        <v>3.5974514382866501E-2</v>
      </c>
      <c r="D1349" s="17">
        <v>3.7061823446393499E-2</v>
      </c>
      <c r="E1349" s="17">
        <v>3.3465986843511701E-2</v>
      </c>
      <c r="F1349" s="17"/>
      <c r="G1349" s="17">
        <v>2.16737314366242E-2</v>
      </c>
      <c r="H1349" s="17">
        <v>2.2297488400432199E-2</v>
      </c>
      <c r="I1349" s="17">
        <v>3.9111979171818502E-2</v>
      </c>
      <c r="J1349" s="17">
        <v>3.11715257892889E-2</v>
      </c>
      <c r="K1349" s="17">
        <v>5.6988895842681499E-2</v>
      </c>
      <c r="L1349" s="17">
        <v>4.4854774853262697E-2</v>
      </c>
      <c r="M1349" s="17"/>
      <c r="N1349" s="17">
        <v>5.1662714183307798E-2</v>
      </c>
      <c r="O1349" s="17">
        <v>2.0640761995488002E-2</v>
      </c>
      <c r="P1349" s="17">
        <v>4.84247248467429E-2</v>
      </c>
      <c r="Q1349" s="17">
        <v>2.4401298112124201E-2</v>
      </c>
      <c r="R1349" s="17"/>
      <c r="S1349" s="17">
        <v>1.5839613483686201E-2</v>
      </c>
      <c r="T1349" s="17">
        <v>5.8290872142935199E-2</v>
      </c>
      <c r="U1349" s="17">
        <v>4.2504490180756901E-2</v>
      </c>
      <c r="V1349" s="17">
        <v>4.2686771054734798E-2</v>
      </c>
      <c r="W1349" s="17">
        <v>5.6512262780529003E-2</v>
      </c>
      <c r="X1349" s="17">
        <v>2.224636051985E-2</v>
      </c>
      <c r="Y1349" s="17">
        <v>7.93043869312067E-2</v>
      </c>
      <c r="Z1349" s="17">
        <v>3.9951164265093098E-2</v>
      </c>
      <c r="AA1349" s="17">
        <v>1.8803629214987901E-2</v>
      </c>
      <c r="AB1349" s="17">
        <v>1.250942796126E-2</v>
      </c>
      <c r="AC1349" s="17">
        <v>3.54368562394521E-2</v>
      </c>
      <c r="AD1349" s="17">
        <v>0</v>
      </c>
      <c r="AE1349" s="17"/>
      <c r="AF1349" s="17">
        <v>4.9772179401517798E-2</v>
      </c>
      <c r="AG1349" s="17">
        <v>3.0914400495386098E-2</v>
      </c>
      <c r="AH1349" s="17">
        <v>3.2463586609934203E-2</v>
      </c>
      <c r="AI1349" s="17"/>
      <c r="AJ1349" s="17">
        <v>5.7232961632220497E-2</v>
      </c>
      <c r="AK1349" s="17">
        <v>0</v>
      </c>
      <c r="AL1349" s="17">
        <v>4.8141754360974502E-2</v>
      </c>
      <c r="AM1349" s="17">
        <v>0.140627524746016</v>
      </c>
      <c r="AN1349" s="17">
        <v>3.4711189566866203E-2</v>
      </c>
      <c r="AO1349" s="17"/>
      <c r="AP1349" s="17">
        <v>7.2176944573655102E-2</v>
      </c>
      <c r="AQ1349" s="17">
        <v>0</v>
      </c>
      <c r="AR1349" s="17">
        <v>4.11378083905794E-2</v>
      </c>
      <c r="AS1349" s="17"/>
      <c r="AT1349" s="17">
        <v>3.93129732812132E-2</v>
      </c>
      <c r="AU1349" s="17">
        <v>3.7650675599549203E-2</v>
      </c>
      <c r="AV1349" s="17">
        <v>3.7445141688037503E-2</v>
      </c>
      <c r="AW1349" s="17">
        <v>6.9736852546613999E-3</v>
      </c>
      <c r="AX1349" s="17">
        <v>0</v>
      </c>
      <c r="AY1349" s="17"/>
      <c r="AZ1349" s="17">
        <v>2.7023294872014499E-2</v>
      </c>
      <c r="BA1349" s="17">
        <v>4.9833589960364098E-2</v>
      </c>
      <c r="BB1349" s="17">
        <v>0</v>
      </c>
      <c r="BC1349" s="17">
        <v>4.9487957378564998E-2</v>
      </c>
      <c r="BD1349" s="17">
        <v>3.1520460170225202E-2</v>
      </c>
      <c r="BE1349" s="17"/>
      <c r="BF1349" s="17">
        <v>4.4283470631043202E-2</v>
      </c>
      <c r="BG1349" s="17">
        <v>2.70998232127646E-2</v>
      </c>
      <c r="BH1349" s="17">
        <v>2.81751620234903E-2</v>
      </c>
      <c r="BI1349" s="17">
        <v>4.6324268023379002E-2</v>
      </c>
      <c r="BJ1349" s="17"/>
      <c r="BK1349" s="17">
        <v>0</v>
      </c>
      <c r="BL1349" s="17">
        <v>3.32502788225396E-2</v>
      </c>
      <c r="BM1349" s="17">
        <v>3.00606215091875E-2</v>
      </c>
      <c r="BN1349" s="17">
        <v>4.0118855442684898E-2</v>
      </c>
      <c r="BO1349" s="17">
        <v>7.6142159886357294E-2</v>
      </c>
      <c r="BP1349" s="17"/>
      <c r="BQ1349" s="17">
        <v>3.9928755084932703E-2</v>
      </c>
      <c r="BR1349" s="17">
        <v>3.0452094429186699E-2</v>
      </c>
      <c r="BS1349" s="17"/>
      <c r="BT1349" s="17">
        <v>5.5232051029461798E-2</v>
      </c>
      <c r="BU1349" s="17">
        <v>2.89375654504881E-2</v>
      </c>
      <c r="BV1349" s="17">
        <v>3.3545052231339502E-2</v>
      </c>
      <c r="BW1349" s="17">
        <v>3.1350873988931098E-2</v>
      </c>
      <c r="BX1349" s="17">
        <v>9.6937740941779697E-3</v>
      </c>
      <c r="BY1349" s="17">
        <v>3.3480166585778702E-2</v>
      </c>
    </row>
    <row r="1350" spans="2:77" x14ac:dyDescent="0.35">
      <c r="B1350" t="s">
        <v>98</v>
      </c>
      <c r="C1350" s="17">
        <v>4.9456920017679602E-2</v>
      </c>
      <c r="D1350" s="17">
        <v>4.7398270565121699E-2</v>
      </c>
      <c r="E1350" s="17">
        <v>5.2136530838994402E-2</v>
      </c>
      <c r="F1350" s="17"/>
      <c r="G1350" s="17">
        <v>4.0228217199467398E-2</v>
      </c>
      <c r="H1350" s="17">
        <v>4.9176796083095699E-2</v>
      </c>
      <c r="I1350" s="17">
        <v>5.00732516945641E-2</v>
      </c>
      <c r="J1350" s="17">
        <v>4.9280735659736598E-2</v>
      </c>
      <c r="K1350" s="17">
        <v>3.4357921562064499E-2</v>
      </c>
      <c r="L1350" s="17">
        <v>6.5522915476707203E-2</v>
      </c>
      <c r="M1350" s="17"/>
      <c r="N1350" s="17">
        <v>4.2628624102490201E-2</v>
      </c>
      <c r="O1350" s="17">
        <v>4.43808537453491E-2</v>
      </c>
      <c r="P1350" s="17">
        <v>3.8631480747992102E-2</v>
      </c>
      <c r="Q1350" s="17">
        <v>7.1969499237022699E-2</v>
      </c>
      <c r="R1350" s="17"/>
      <c r="S1350" s="17">
        <v>4.3131408561790097E-2</v>
      </c>
      <c r="T1350" s="17">
        <v>5.933623864241E-2</v>
      </c>
      <c r="U1350" s="17">
        <v>6.1670499590671703E-2</v>
      </c>
      <c r="V1350" s="17">
        <v>3.56147129983422E-2</v>
      </c>
      <c r="W1350" s="17">
        <v>2.5361504544813299E-2</v>
      </c>
      <c r="X1350" s="17">
        <v>6.78204551359399E-2</v>
      </c>
      <c r="Y1350" s="17">
        <v>5.64612734763663E-2</v>
      </c>
      <c r="Z1350" s="17">
        <v>3.9851779933238997E-2</v>
      </c>
      <c r="AA1350" s="17">
        <v>2.67136972771186E-2</v>
      </c>
      <c r="AB1350" s="17">
        <v>4.8703632343878901E-2</v>
      </c>
      <c r="AC1350" s="17">
        <v>9.71808804308643E-2</v>
      </c>
      <c r="AD1350" s="17">
        <v>3.3215151117750398E-2</v>
      </c>
      <c r="AE1350" s="17"/>
      <c r="AF1350" s="17">
        <v>7.0019998885956003E-2</v>
      </c>
      <c r="AG1350" s="17">
        <v>3.6708263552231502E-2</v>
      </c>
      <c r="AH1350" s="17">
        <v>5.2451162066929603E-2</v>
      </c>
      <c r="AI1350" s="17"/>
      <c r="AJ1350" s="17">
        <v>8.6236878891975705E-2</v>
      </c>
      <c r="AK1350" s="17">
        <v>1.44496841150669E-2</v>
      </c>
      <c r="AL1350" s="17">
        <v>3.2646396437733899E-2</v>
      </c>
      <c r="AM1350" s="17">
        <v>8.4741964308887599E-2</v>
      </c>
      <c r="AN1350" s="17">
        <v>5.10853087967858E-2</v>
      </c>
      <c r="AO1350" s="17"/>
      <c r="AP1350" s="17">
        <v>0.102026177340087</v>
      </c>
      <c r="AQ1350" s="17">
        <v>5.7976958033968302E-3</v>
      </c>
      <c r="AR1350" s="17">
        <v>5.1558080931493E-2</v>
      </c>
      <c r="AS1350" s="17"/>
      <c r="AT1350" s="17">
        <v>6.4747129082890501E-2</v>
      </c>
      <c r="AU1350" s="17">
        <v>4.84170004320367E-2</v>
      </c>
      <c r="AV1350" s="17">
        <v>3.7206525817442201E-2</v>
      </c>
      <c r="AW1350" s="17">
        <v>3.98697788621446E-2</v>
      </c>
      <c r="AX1350" s="17">
        <v>0</v>
      </c>
      <c r="AY1350" s="17"/>
      <c r="AZ1350" s="17">
        <v>3.9909739197710098E-2</v>
      </c>
      <c r="BA1350" s="17">
        <v>3.2091516159792999E-2</v>
      </c>
      <c r="BB1350" s="17">
        <v>9.4077530466888507E-2</v>
      </c>
      <c r="BC1350" s="17">
        <v>6.3205184330278399E-2</v>
      </c>
      <c r="BD1350" s="17">
        <v>7.2550842728630202E-2</v>
      </c>
      <c r="BE1350" s="17"/>
      <c r="BF1350" s="17">
        <v>6.0406724081027798E-2</v>
      </c>
      <c r="BG1350" s="17">
        <v>5.0280489178559998E-2</v>
      </c>
      <c r="BH1350" s="17">
        <v>3.4366741662431199E-2</v>
      </c>
      <c r="BI1350" s="17">
        <v>6.18745371498974E-2</v>
      </c>
      <c r="BJ1350" s="17"/>
      <c r="BK1350" s="17">
        <v>6.3505922402022796E-2</v>
      </c>
      <c r="BL1350" s="17">
        <v>7.4641541102841602E-2</v>
      </c>
      <c r="BM1350" s="17">
        <v>2.60224908701089E-2</v>
      </c>
      <c r="BN1350" s="17">
        <v>6.65462262996485E-2</v>
      </c>
      <c r="BO1350" s="17">
        <v>3.29366087467068E-2</v>
      </c>
      <c r="BP1350" s="17"/>
      <c r="BQ1350" s="17">
        <v>5.3786028480656001E-2</v>
      </c>
      <c r="BR1350" s="17">
        <v>4.34109666327245E-2</v>
      </c>
      <c r="BS1350" s="17"/>
      <c r="BT1350" s="17">
        <v>5.4635103028243003E-2</v>
      </c>
      <c r="BU1350" s="17">
        <v>4.7515326767634397E-2</v>
      </c>
      <c r="BV1350" s="17">
        <v>7.3445672829122996E-2</v>
      </c>
      <c r="BW1350" s="17">
        <v>7.7697226944444697E-2</v>
      </c>
      <c r="BX1350" s="17">
        <v>2.0172873011933799E-2</v>
      </c>
      <c r="BY1350" s="17">
        <v>4.5969369376369099E-2</v>
      </c>
    </row>
    <row r="1351" spans="2:77" x14ac:dyDescent="0.35">
      <c r="B1351" t="s">
        <v>99</v>
      </c>
      <c r="C1351" s="17">
        <v>7.09426184383221E-2</v>
      </c>
      <c r="D1351" s="17">
        <v>7.6770964291745694E-2</v>
      </c>
      <c r="E1351" s="17">
        <v>6.6024212415669997E-2</v>
      </c>
      <c r="F1351" s="17"/>
      <c r="G1351" s="17">
        <v>7.6326755157489101E-2</v>
      </c>
      <c r="H1351" s="17">
        <v>6.8847079768452002E-2</v>
      </c>
      <c r="I1351" s="17">
        <v>4.4395092551503201E-2</v>
      </c>
      <c r="J1351" s="17">
        <v>7.9815340047801206E-2</v>
      </c>
      <c r="K1351" s="17">
        <v>9.88992761831783E-2</v>
      </c>
      <c r="L1351" s="17">
        <v>6.2170454957124997E-2</v>
      </c>
      <c r="M1351" s="17"/>
      <c r="N1351" s="17">
        <v>7.5572309912229504E-2</v>
      </c>
      <c r="O1351" s="17">
        <v>5.2802451738303897E-2</v>
      </c>
      <c r="P1351" s="17">
        <v>7.4774580461576007E-2</v>
      </c>
      <c r="Q1351" s="17">
        <v>8.2357984727011793E-2</v>
      </c>
      <c r="R1351" s="17"/>
      <c r="S1351" s="17">
        <v>9.0285432193271703E-2</v>
      </c>
      <c r="T1351" s="17">
        <v>8.1166211348728201E-2</v>
      </c>
      <c r="U1351" s="17">
        <v>9.7250925596121002E-2</v>
      </c>
      <c r="V1351" s="17">
        <v>0.107351775925717</v>
      </c>
      <c r="W1351" s="17">
        <v>4.0889708514197202E-2</v>
      </c>
      <c r="X1351" s="17">
        <v>2.1269920558835701E-2</v>
      </c>
      <c r="Y1351" s="17">
        <v>0.122411012999663</v>
      </c>
      <c r="Z1351" s="17">
        <v>1.7566691150048001E-2</v>
      </c>
      <c r="AA1351" s="17">
        <v>4.6747135186219001E-2</v>
      </c>
      <c r="AB1351" s="17">
        <v>7.3154917931005897E-2</v>
      </c>
      <c r="AC1351" s="17">
        <v>6.3045568618582196E-2</v>
      </c>
      <c r="AD1351" s="17">
        <v>3.2079920751481597E-2</v>
      </c>
      <c r="AE1351" s="17"/>
      <c r="AF1351" s="17">
        <v>8.9151818372824307E-2</v>
      </c>
      <c r="AG1351" s="17">
        <v>5.03126702025617E-2</v>
      </c>
      <c r="AH1351" s="17">
        <v>8.0219363483903697E-2</v>
      </c>
      <c r="AI1351" s="17"/>
      <c r="AJ1351" s="17">
        <v>0.105193537938436</v>
      </c>
      <c r="AK1351" s="17">
        <v>3.3191204032724402E-2</v>
      </c>
      <c r="AL1351" s="17">
        <v>3.1250821135434002E-2</v>
      </c>
      <c r="AM1351" s="17">
        <v>6.3422770697368597E-2</v>
      </c>
      <c r="AN1351" s="17">
        <v>7.5600966121296798E-2</v>
      </c>
      <c r="AO1351" s="17"/>
      <c r="AP1351" s="17">
        <v>8.4577004741548598E-2</v>
      </c>
      <c r="AQ1351" s="17">
        <v>1.9081140169890501E-2</v>
      </c>
      <c r="AR1351" s="17">
        <v>0.10015560549763899</v>
      </c>
      <c r="AS1351" s="17"/>
      <c r="AT1351" s="17">
        <v>6.2527336390208105E-2</v>
      </c>
      <c r="AU1351" s="17">
        <v>8.1688976029861193E-2</v>
      </c>
      <c r="AV1351" s="17">
        <v>5.3265176422174598E-2</v>
      </c>
      <c r="AW1351" s="17">
        <v>0.10498076857770799</v>
      </c>
      <c r="AX1351" s="17">
        <v>0</v>
      </c>
      <c r="AY1351" s="17"/>
      <c r="AZ1351" s="17">
        <v>6.7723135510641394E-2</v>
      </c>
      <c r="BA1351" s="17">
        <v>6.5185321476965E-2</v>
      </c>
      <c r="BB1351" s="17">
        <v>0.113460345672211</v>
      </c>
      <c r="BC1351" s="17">
        <v>7.5168144676179605E-2</v>
      </c>
      <c r="BD1351" s="17">
        <v>6.7292016790397396E-2</v>
      </c>
      <c r="BE1351" s="17"/>
      <c r="BF1351" s="17">
        <v>5.65311632845086E-2</v>
      </c>
      <c r="BG1351" s="17">
        <v>6.9856967156328706E-2</v>
      </c>
      <c r="BH1351" s="17">
        <v>9.8514608402281503E-2</v>
      </c>
      <c r="BI1351" s="17">
        <v>5.1568582054858599E-2</v>
      </c>
      <c r="BJ1351" s="17"/>
      <c r="BK1351" s="17">
        <v>0</v>
      </c>
      <c r="BL1351" s="17">
        <v>7.8779363966587607E-2</v>
      </c>
      <c r="BM1351" s="17">
        <v>7.8391585049743501E-2</v>
      </c>
      <c r="BN1351" s="17">
        <v>7.0930324536772102E-2</v>
      </c>
      <c r="BO1351" s="17">
        <v>4.6954481266543599E-2</v>
      </c>
      <c r="BP1351" s="17"/>
      <c r="BQ1351" s="17">
        <v>6.0761348343313502E-2</v>
      </c>
      <c r="BR1351" s="17">
        <v>8.5161593296655694E-2</v>
      </c>
      <c r="BS1351" s="17"/>
      <c r="BT1351" s="17">
        <v>7.9441974015230496E-2</v>
      </c>
      <c r="BU1351" s="17">
        <v>6.1994526354227697E-2</v>
      </c>
      <c r="BV1351" s="17">
        <v>9.76330268475087E-2</v>
      </c>
      <c r="BW1351" s="17">
        <v>3.4507853276267798E-2</v>
      </c>
      <c r="BX1351" s="17">
        <v>7.2312995796799603E-2</v>
      </c>
      <c r="BY1351" s="17">
        <v>7.38264685099842E-2</v>
      </c>
    </row>
    <row r="1352" spans="2:77" x14ac:dyDescent="0.35">
      <c r="B1352" t="s">
        <v>341</v>
      </c>
      <c r="C1352" s="17">
        <v>9.2642301996293197E-2</v>
      </c>
      <c r="D1352" s="17">
        <v>8.6457282504296698E-2</v>
      </c>
      <c r="E1352" s="17">
        <v>9.9985406194982404E-2</v>
      </c>
      <c r="F1352" s="17"/>
      <c r="G1352" s="17">
        <v>0.115793895325691</v>
      </c>
      <c r="H1352" s="17">
        <v>8.4074844202940799E-2</v>
      </c>
      <c r="I1352" s="17">
        <v>0.10343929348476801</v>
      </c>
      <c r="J1352" s="17">
        <v>5.6196879605373902E-2</v>
      </c>
      <c r="K1352" s="17">
        <v>0.113097423146488</v>
      </c>
      <c r="L1352" s="17">
        <v>9.2119456480341699E-2</v>
      </c>
      <c r="M1352" s="17"/>
      <c r="N1352" s="17">
        <v>7.1627031822446202E-2</v>
      </c>
      <c r="O1352" s="17">
        <v>9.5936444592549297E-2</v>
      </c>
      <c r="P1352" s="17">
        <v>7.4377283888722806E-2</v>
      </c>
      <c r="Q1352" s="17">
        <v>0.12869007509573999</v>
      </c>
      <c r="R1352" s="17"/>
      <c r="S1352" s="17">
        <v>0.107259472710722</v>
      </c>
      <c r="T1352" s="17">
        <v>9.4035549852649905E-2</v>
      </c>
      <c r="U1352" s="17">
        <v>9.9692745555694601E-2</v>
      </c>
      <c r="V1352" s="17">
        <v>6.8988738810397798E-2</v>
      </c>
      <c r="W1352" s="17">
        <v>7.8177014800882294E-2</v>
      </c>
      <c r="X1352" s="17">
        <v>7.2807848540896405E-2</v>
      </c>
      <c r="Y1352" s="17">
        <v>6.7983109455145102E-2</v>
      </c>
      <c r="Z1352" s="17">
        <v>4.1829354471487001E-2</v>
      </c>
      <c r="AA1352" s="17">
        <v>0.11210674222717799</v>
      </c>
      <c r="AB1352" s="17">
        <v>0.13497925349350801</v>
      </c>
      <c r="AC1352" s="17">
        <v>0.107128783650017</v>
      </c>
      <c r="AD1352" s="17">
        <v>7.9110439534256102E-2</v>
      </c>
      <c r="AE1352" s="17"/>
      <c r="AF1352" s="17">
        <v>9.21003722378924E-2</v>
      </c>
      <c r="AG1352" s="17">
        <v>9.4312594435282199E-2</v>
      </c>
      <c r="AH1352" s="17">
        <v>9.0247917723695198E-2</v>
      </c>
      <c r="AI1352" s="17"/>
      <c r="AJ1352" s="17">
        <v>0.10217109827413</v>
      </c>
      <c r="AK1352" s="17">
        <v>6.83057219244112E-2</v>
      </c>
      <c r="AL1352" s="17">
        <v>4.3830019771567398E-2</v>
      </c>
      <c r="AM1352" s="17">
        <v>0.15366887866498799</v>
      </c>
      <c r="AN1352" s="17">
        <v>8.9112986577476405E-2</v>
      </c>
      <c r="AO1352" s="17"/>
      <c r="AP1352" s="17">
        <v>0.14755420952478501</v>
      </c>
      <c r="AQ1352" s="17">
        <v>5.1779519558904301E-2</v>
      </c>
      <c r="AR1352" s="17">
        <v>0.119511877941108</v>
      </c>
      <c r="AS1352" s="17"/>
      <c r="AT1352" s="17">
        <v>8.2661574917528305E-2</v>
      </c>
      <c r="AU1352" s="17">
        <v>0.100373918083278</v>
      </c>
      <c r="AV1352" s="17">
        <v>9.8629749268230801E-2</v>
      </c>
      <c r="AW1352" s="17">
        <v>8.5257955921540396E-2</v>
      </c>
      <c r="AX1352" s="17">
        <v>7.0911763298382793E-2</v>
      </c>
      <c r="AY1352" s="17"/>
      <c r="AZ1352" s="17">
        <v>9.66436163124616E-2</v>
      </c>
      <c r="BA1352" s="17">
        <v>9.2295961480306402E-2</v>
      </c>
      <c r="BB1352" s="17">
        <v>6.7557778136909302E-2</v>
      </c>
      <c r="BC1352" s="17">
        <v>9.4432437961866594E-2</v>
      </c>
      <c r="BD1352" s="17">
        <v>7.7450208111295493E-2</v>
      </c>
      <c r="BE1352" s="17"/>
      <c r="BF1352" s="17">
        <v>0.114054077764516</v>
      </c>
      <c r="BG1352" s="17">
        <v>0.104860351169673</v>
      </c>
      <c r="BH1352" s="17">
        <v>5.4874468626437002E-2</v>
      </c>
      <c r="BI1352" s="17">
        <v>8.3002022462823302E-2</v>
      </c>
      <c r="BJ1352" s="17"/>
      <c r="BK1352" s="17">
        <v>0.147491262796518</v>
      </c>
      <c r="BL1352" s="17">
        <v>7.9421013583404601E-2</v>
      </c>
      <c r="BM1352" s="17">
        <v>0.104665229431461</v>
      </c>
      <c r="BN1352" s="17">
        <v>6.5292563913735099E-2</v>
      </c>
      <c r="BO1352" s="17">
        <v>0.16882216405414199</v>
      </c>
      <c r="BP1352" s="17"/>
      <c r="BQ1352" s="17">
        <v>9.46840465842195E-2</v>
      </c>
      <c r="BR1352" s="17">
        <v>8.97908389968885E-2</v>
      </c>
      <c r="BS1352" s="17"/>
      <c r="BT1352" s="17">
        <v>0.104670517235516</v>
      </c>
      <c r="BU1352" s="17">
        <v>8.6450638763776705E-2</v>
      </c>
      <c r="BV1352" s="17">
        <v>0.108627769798037</v>
      </c>
      <c r="BW1352" s="17">
        <v>7.4518989199745603E-2</v>
      </c>
      <c r="BX1352" s="17">
        <v>8.4806955814726206E-2</v>
      </c>
      <c r="BY1352" s="17">
        <v>4.00794950105402E-2</v>
      </c>
    </row>
    <row r="1353" spans="2:77" x14ac:dyDescent="0.35">
      <c r="B1353" t="s">
        <v>101</v>
      </c>
      <c r="C1353" s="17">
        <v>0.18401555479634199</v>
      </c>
      <c r="D1353" s="17">
        <v>0.148104977242487</v>
      </c>
      <c r="E1353" s="17">
        <v>0.21989389887268901</v>
      </c>
      <c r="F1353" s="17"/>
      <c r="G1353" s="17">
        <v>0.189200603974848</v>
      </c>
      <c r="H1353" s="17">
        <v>0.211343452939249</v>
      </c>
      <c r="I1353" s="17">
        <v>0.15287668276464</v>
      </c>
      <c r="J1353" s="17">
        <v>0.119118460338345</v>
      </c>
      <c r="K1353" s="17">
        <v>0.192173224408413</v>
      </c>
      <c r="L1353" s="17">
        <v>0.22307955994744999</v>
      </c>
      <c r="M1353" s="17"/>
      <c r="N1353" s="17">
        <v>0.18066054597218201</v>
      </c>
      <c r="O1353" s="17">
        <v>0.191575011720759</v>
      </c>
      <c r="P1353" s="17">
        <v>0.20717039908811499</v>
      </c>
      <c r="Q1353" s="17">
        <v>0.15697018775573601</v>
      </c>
      <c r="R1353" s="17"/>
      <c r="S1353" s="17">
        <v>0.14766937176697401</v>
      </c>
      <c r="T1353" s="17">
        <v>0.24435222439724699</v>
      </c>
      <c r="U1353" s="17">
        <v>0.16364001321691499</v>
      </c>
      <c r="V1353" s="17">
        <v>0.13535223670178301</v>
      </c>
      <c r="W1353" s="17">
        <v>0.22942847976296499</v>
      </c>
      <c r="X1353" s="17">
        <v>0.23645276245228999</v>
      </c>
      <c r="Y1353" s="17">
        <v>0.151571357092155</v>
      </c>
      <c r="Z1353" s="17">
        <v>8.5010838908858896E-2</v>
      </c>
      <c r="AA1353" s="17">
        <v>0.14174844507176601</v>
      </c>
      <c r="AB1353" s="17">
        <v>0.27342342545172699</v>
      </c>
      <c r="AC1353" s="17">
        <v>0.16990466828456299</v>
      </c>
      <c r="AD1353" s="17">
        <v>0.16808258686220201</v>
      </c>
      <c r="AE1353" s="17"/>
      <c r="AF1353" s="17">
        <v>0.18355973003067799</v>
      </c>
      <c r="AG1353" s="17">
        <v>0.16258290321595101</v>
      </c>
      <c r="AH1353" s="17">
        <v>0.242074758493589</v>
      </c>
      <c r="AI1353" s="17"/>
      <c r="AJ1353" s="17">
        <v>0.203787420188316</v>
      </c>
      <c r="AK1353" s="17">
        <v>0.12293091759168299</v>
      </c>
      <c r="AL1353" s="17">
        <v>0.17584582037687199</v>
      </c>
      <c r="AM1353" s="17">
        <v>0</v>
      </c>
      <c r="AN1353" s="17">
        <v>0.29012527237073898</v>
      </c>
      <c r="AO1353" s="17"/>
      <c r="AP1353" s="17">
        <v>0.210838170990929</v>
      </c>
      <c r="AQ1353" s="17">
        <v>0.103435427984228</v>
      </c>
      <c r="AR1353" s="17">
        <v>0.204991735454364</v>
      </c>
      <c r="AS1353" s="17"/>
      <c r="AT1353" s="17">
        <v>0.211960880353806</v>
      </c>
      <c r="AU1353" s="17">
        <v>0.17467356751729099</v>
      </c>
      <c r="AV1353" s="17">
        <v>0.184054289831866</v>
      </c>
      <c r="AW1353" s="17">
        <v>0.141383454861299</v>
      </c>
      <c r="AX1353" s="17">
        <v>8.6530281258976105E-2</v>
      </c>
      <c r="AY1353" s="17"/>
      <c r="AZ1353" s="17">
        <v>0.16416274227258901</v>
      </c>
      <c r="BA1353" s="17">
        <v>0.22782880268870001</v>
      </c>
      <c r="BB1353" s="17">
        <v>0.23413352848172</v>
      </c>
      <c r="BC1353" s="17">
        <v>0.211005377645786</v>
      </c>
      <c r="BD1353" s="17">
        <v>0.14522280353404299</v>
      </c>
      <c r="BE1353" s="17"/>
      <c r="BF1353" s="17">
        <v>0.172127545080799</v>
      </c>
      <c r="BG1353" s="17">
        <v>0.207850310432348</v>
      </c>
      <c r="BH1353" s="17">
        <v>0.17467555564506701</v>
      </c>
      <c r="BI1353" s="17">
        <v>0.157512575786488</v>
      </c>
      <c r="BJ1353" s="17"/>
      <c r="BK1353" s="17">
        <v>0.15503785270503601</v>
      </c>
      <c r="BL1353" s="17">
        <v>0.167391662944364</v>
      </c>
      <c r="BM1353" s="17">
        <v>0.200445460912517</v>
      </c>
      <c r="BN1353" s="17">
        <v>0.17829280395585501</v>
      </c>
      <c r="BO1353" s="17">
        <v>0.169624242196731</v>
      </c>
      <c r="BP1353" s="17"/>
      <c r="BQ1353" s="17">
        <v>0.180456678365981</v>
      </c>
      <c r="BR1353" s="17">
        <v>0.18898581626814301</v>
      </c>
      <c r="BS1353" s="17"/>
      <c r="BT1353" s="17">
        <v>0.19984532581468401</v>
      </c>
      <c r="BU1353" s="17">
        <v>0.17061278034199401</v>
      </c>
      <c r="BV1353" s="17">
        <v>0.13799546029660101</v>
      </c>
      <c r="BW1353" s="17">
        <v>0.15816184167240499</v>
      </c>
      <c r="BX1353" s="17">
        <v>0.208599586184465</v>
      </c>
      <c r="BY1353" s="17">
        <v>0.132075133987234</v>
      </c>
    </row>
    <row r="1354" spans="2:77" x14ac:dyDescent="0.35">
      <c r="B1354" t="s">
        <v>102</v>
      </c>
      <c r="C1354" s="17">
        <v>0.13275560169760001</v>
      </c>
      <c r="D1354" s="17">
        <v>0.13748147352364301</v>
      </c>
      <c r="E1354" s="17">
        <v>0.12971898616115099</v>
      </c>
      <c r="F1354" s="17"/>
      <c r="G1354" s="17">
        <v>0.20059134814100801</v>
      </c>
      <c r="H1354" s="17">
        <v>0.11566937436574699</v>
      </c>
      <c r="I1354" s="17">
        <v>0.21638990463319899</v>
      </c>
      <c r="J1354" s="17">
        <v>0.14060600510048599</v>
      </c>
      <c r="K1354" s="17">
        <v>9.1315613536879003E-2</v>
      </c>
      <c r="L1354" s="17">
        <v>6.6908331163775106E-2</v>
      </c>
      <c r="M1354" s="17"/>
      <c r="N1354" s="17">
        <v>0.16416563453383301</v>
      </c>
      <c r="O1354" s="17">
        <v>0.12054253663997901</v>
      </c>
      <c r="P1354" s="17">
        <v>0.108909401385773</v>
      </c>
      <c r="Q1354" s="17">
        <v>0.130531545427059</v>
      </c>
      <c r="R1354" s="17"/>
      <c r="S1354" s="17">
        <v>0.184577548267983</v>
      </c>
      <c r="T1354" s="17">
        <v>0.110523751232669</v>
      </c>
      <c r="U1354" s="17">
        <v>0.102547932948524</v>
      </c>
      <c r="V1354" s="17">
        <v>5.5859879593993501E-2</v>
      </c>
      <c r="W1354" s="17">
        <v>6.3952500534041903E-2</v>
      </c>
      <c r="X1354" s="17">
        <v>0.19214035407560101</v>
      </c>
      <c r="Y1354" s="17">
        <v>0.11384877295621799</v>
      </c>
      <c r="Z1354" s="17">
        <v>0.18194412997088399</v>
      </c>
      <c r="AA1354" s="17">
        <v>0.20973246011397001</v>
      </c>
      <c r="AB1354" s="17">
        <v>8.3175702689468001E-2</v>
      </c>
      <c r="AC1354" s="17">
        <v>7.9928574397399504E-2</v>
      </c>
      <c r="AD1354" s="17">
        <v>0.242971287275251</v>
      </c>
      <c r="AE1354" s="17"/>
      <c r="AF1354" s="17">
        <v>9.9217124507588003E-2</v>
      </c>
      <c r="AG1354" s="17">
        <v>0.13990895729737801</v>
      </c>
      <c r="AH1354" s="17">
        <v>0.137624420187105</v>
      </c>
      <c r="AI1354" s="17"/>
      <c r="AJ1354" s="17">
        <v>8.9313101462239197E-2</v>
      </c>
      <c r="AK1354" s="17">
        <v>0.14362116588180501</v>
      </c>
      <c r="AL1354" s="17">
        <v>0.174931529963855</v>
      </c>
      <c r="AM1354" s="17">
        <v>0.14193371560633899</v>
      </c>
      <c r="AN1354" s="17">
        <v>0.18223803158697699</v>
      </c>
      <c r="AO1354" s="17"/>
      <c r="AP1354" s="17">
        <v>9.7534205576197394E-2</v>
      </c>
      <c r="AQ1354" s="17">
        <v>0.14192561598384301</v>
      </c>
      <c r="AR1354" s="17">
        <v>0.13263335793315401</v>
      </c>
      <c r="AS1354" s="17"/>
      <c r="AT1354" s="17">
        <v>0.12712550591449401</v>
      </c>
      <c r="AU1354" s="17">
        <v>0.115317448631209</v>
      </c>
      <c r="AV1354" s="17">
        <v>0.139527334727613</v>
      </c>
      <c r="AW1354" s="17">
        <v>0.18427181854211599</v>
      </c>
      <c r="AX1354" s="17">
        <v>4.8958266751753902E-2</v>
      </c>
      <c r="AY1354" s="17"/>
      <c r="AZ1354" s="17">
        <v>0.14512663232647199</v>
      </c>
      <c r="BA1354" s="17">
        <v>0.13696628385673801</v>
      </c>
      <c r="BB1354" s="17">
        <v>0.10021550433019</v>
      </c>
      <c r="BC1354" s="17">
        <v>8.2216230378693897E-2</v>
      </c>
      <c r="BD1354" s="17">
        <v>0.17599746793743501</v>
      </c>
      <c r="BE1354" s="17"/>
      <c r="BF1354" s="17">
        <v>9.7109324163132907E-2</v>
      </c>
      <c r="BG1354" s="17">
        <v>0.140260663075196</v>
      </c>
      <c r="BH1354" s="17">
        <v>0.12364884846770501</v>
      </c>
      <c r="BI1354" s="17">
        <v>0.16713655106985401</v>
      </c>
      <c r="BJ1354" s="17"/>
      <c r="BK1354" s="17">
        <v>0.13716351432190299</v>
      </c>
      <c r="BL1354" s="17">
        <v>0.17592624149368699</v>
      </c>
      <c r="BM1354" s="17">
        <v>0.12813657962288599</v>
      </c>
      <c r="BN1354" s="17">
        <v>0.122783313264943</v>
      </c>
      <c r="BO1354" s="17">
        <v>0.112696323862621</v>
      </c>
      <c r="BP1354" s="17"/>
      <c r="BQ1354" s="17">
        <v>0.13516160637404001</v>
      </c>
      <c r="BR1354" s="17">
        <v>0.12939541974740301</v>
      </c>
      <c r="BS1354" s="17"/>
      <c r="BT1354" s="17">
        <v>9.9990302087791499E-2</v>
      </c>
      <c r="BU1354" s="17">
        <v>0.178320647869918</v>
      </c>
      <c r="BV1354" s="17">
        <v>0.120767392470716</v>
      </c>
      <c r="BW1354" s="17">
        <v>0.108018953092819</v>
      </c>
      <c r="BX1354" s="17">
        <v>0.13251235938955899</v>
      </c>
      <c r="BY1354" s="17">
        <v>0.28285286896169798</v>
      </c>
    </row>
    <row r="1355" spans="2:77" x14ac:dyDescent="0.35">
      <c r="B1355" t="s">
        <v>467</v>
      </c>
      <c r="C1355" s="17">
        <v>0.13361310569097701</v>
      </c>
      <c r="D1355" s="17">
        <v>0.150336501726408</v>
      </c>
      <c r="E1355" s="17">
        <v>0.112053578872483</v>
      </c>
      <c r="F1355" s="17"/>
      <c r="G1355" s="17">
        <v>0.173284448049118</v>
      </c>
      <c r="H1355" s="17">
        <v>0.124211070305081</v>
      </c>
      <c r="I1355" s="17">
        <v>0.12899629019356601</v>
      </c>
      <c r="J1355" s="17">
        <v>0.16588917752945101</v>
      </c>
      <c r="K1355" s="17">
        <v>0.10582880386952399</v>
      </c>
      <c r="L1355" s="17">
        <v>0.112690231228929</v>
      </c>
      <c r="M1355" s="17"/>
      <c r="N1355" s="17">
        <v>0.120239177482084</v>
      </c>
      <c r="O1355" s="17">
        <v>0.17528671213229599</v>
      </c>
      <c r="P1355" s="17">
        <v>0.13345613209772</v>
      </c>
      <c r="Q1355" s="17">
        <v>0.104540368312773</v>
      </c>
      <c r="R1355" s="17"/>
      <c r="S1355" s="17">
        <v>0.104654034339867</v>
      </c>
      <c r="T1355" s="17">
        <v>0.109849678384038</v>
      </c>
      <c r="U1355" s="17">
        <v>0.136721454905017</v>
      </c>
      <c r="V1355" s="17">
        <v>0.15381343941980599</v>
      </c>
      <c r="W1355" s="17">
        <v>0.189475018649641</v>
      </c>
      <c r="X1355" s="17">
        <v>0.105428806163103</v>
      </c>
      <c r="Y1355" s="17">
        <v>0.142369239587847</v>
      </c>
      <c r="Z1355" s="17">
        <v>7.4933454088190396E-2</v>
      </c>
      <c r="AA1355" s="17">
        <v>0.16255350080141101</v>
      </c>
      <c r="AB1355" s="17">
        <v>0.145397078406173</v>
      </c>
      <c r="AC1355" s="17">
        <v>0.16545714495584901</v>
      </c>
      <c r="AD1355" s="17">
        <v>0.111545877099383</v>
      </c>
      <c r="AE1355" s="17"/>
      <c r="AF1355" s="17">
        <v>9.8476064525019794E-2</v>
      </c>
      <c r="AG1355" s="17">
        <v>0.15870087215377299</v>
      </c>
      <c r="AH1355" s="17">
        <v>9.9350490830971597E-2</v>
      </c>
      <c r="AI1355" s="17"/>
      <c r="AJ1355" s="17">
        <v>0.11077613186529001</v>
      </c>
      <c r="AK1355" s="17">
        <v>0.18791196396813301</v>
      </c>
      <c r="AL1355" s="17">
        <v>0.135597547423881</v>
      </c>
      <c r="AM1355" s="17">
        <v>0.12716242895673299</v>
      </c>
      <c r="AN1355" s="17">
        <v>8.3203791786501599E-2</v>
      </c>
      <c r="AO1355" s="17"/>
      <c r="AP1355" s="17">
        <v>8.3716760076167102E-2</v>
      </c>
      <c r="AQ1355" s="17">
        <v>0.21747174516597101</v>
      </c>
      <c r="AR1355" s="17">
        <v>0.109788450823381</v>
      </c>
      <c r="AS1355" s="17"/>
      <c r="AT1355" s="17">
        <v>0.124088545964869</v>
      </c>
      <c r="AU1355" s="17">
        <v>0.15442401474929801</v>
      </c>
      <c r="AV1355" s="17">
        <v>0.13238352428215</v>
      </c>
      <c r="AW1355" s="17">
        <v>0.14785261668640501</v>
      </c>
      <c r="AX1355" s="17">
        <v>3.98912834623881E-2</v>
      </c>
      <c r="AY1355" s="17"/>
      <c r="AZ1355" s="17">
        <v>0.14500920670342099</v>
      </c>
      <c r="BA1355" s="17">
        <v>0.12461113424581401</v>
      </c>
      <c r="BB1355" s="17">
        <v>0.22752853347971799</v>
      </c>
      <c r="BC1355" s="17">
        <v>0.120976818475273</v>
      </c>
      <c r="BD1355" s="17">
        <v>0.10226427497547</v>
      </c>
      <c r="BE1355" s="17"/>
      <c r="BF1355" s="17">
        <v>8.8288165763563201E-2</v>
      </c>
      <c r="BG1355" s="17">
        <v>0.15243756074161299</v>
      </c>
      <c r="BH1355" s="17">
        <v>0.14593988845837799</v>
      </c>
      <c r="BI1355" s="17">
        <v>0.115925269334227</v>
      </c>
      <c r="BJ1355" s="17"/>
      <c r="BK1355" s="17">
        <v>0</v>
      </c>
      <c r="BL1355" s="17">
        <v>0.10357377525198801</v>
      </c>
      <c r="BM1355" s="17">
        <v>0.143282836505366</v>
      </c>
      <c r="BN1355" s="17">
        <v>0.156003785574094</v>
      </c>
      <c r="BO1355" s="17">
        <v>9.6668892117553806E-2</v>
      </c>
      <c r="BP1355" s="17"/>
      <c r="BQ1355" s="17">
        <v>0.112631425751114</v>
      </c>
      <c r="BR1355" s="17">
        <v>0.16291573461315501</v>
      </c>
      <c r="BS1355" s="17"/>
      <c r="BT1355" s="17">
        <v>0.124144126355614</v>
      </c>
      <c r="BU1355" s="17">
        <v>0.131697550934879</v>
      </c>
      <c r="BV1355" s="17">
        <v>0.14625895022590499</v>
      </c>
      <c r="BW1355" s="17">
        <v>9.4566616610184506E-2</v>
      </c>
      <c r="BX1355" s="17">
        <v>0.17028106180847299</v>
      </c>
      <c r="BY1355" s="17">
        <v>0.124844331317679</v>
      </c>
    </row>
    <row r="1356" spans="2:77" x14ac:dyDescent="0.35">
      <c r="B1356" t="s">
        <v>468</v>
      </c>
      <c r="C1356" s="17">
        <v>0.107842649203958</v>
      </c>
      <c r="D1356" s="17">
        <v>0.108934992702126</v>
      </c>
      <c r="E1356" s="17">
        <v>0.108116546288709</v>
      </c>
      <c r="F1356" s="17"/>
      <c r="G1356" s="17">
        <v>7.2407579613539094E-2</v>
      </c>
      <c r="H1356" s="17">
        <v>0.149778991309479</v>
      </c>
      <c r="I1356" s="17">
        <v>0.102179229436064</v>
      </c>
      <c r="J1356" s="17">
        <v>0.13292520560364199</v>
      </c>
      <c r="K1356" s="17">
        <v>6.1651251005158503E-2</v>
      </c>
      <c r="L1356" s="17">
        <v>0.109490073019997</v>
      </c>
      <c r="M1356" s="17"/>
      <c r="N1356" s="17">
        <v>0.11148589534478499</v>
      </c>
      <c r="O1356" s="17">
        <v>9.7570458005707003E-2</v>
      </c>
      <c r="P1356" s="17">
        <v>0.126130266797982</v>
      </c>
      <c r="Q1356" s="17">
        <v>9.9982807575429294E-2</v>
      </c>
      <c r="R1356" s="17"/>
      <c r="S1356" s="17">
        <v>0.100998112285689</v>
      </c>
      <c r="T1356" s="17">
        <v>9.8240063584553505E-2</v>
      </c>
      <c r="U1356" s="17">
        <v>8.3124277269224306E-2</v>
      </c>
      <c r="V1356" s="17">
        <v>0.16920176315515401</v>
      </c>
      <c r="W1356" s="17">
        <v>0.101651337443429</v>
      </c>
      <c r="X1356" s="17">
        <v>0.13721539898317101</v>
      </c>
      <c r="Y1356" s="17">
        <v>0.102870589552607</v>
      </c>
      <c r="Z1356" s="17">
        <v>0.14463580204215401</v>
      </c>
      <c r="AA1356" s="17">
        <v>0.10950278839660101</v>
      </c>
      <c r="AB1356" s="17">
        <v>0.10754877671843099</v>
      </c>
      <c r="AC1356" s="17">
        <v>1.5122329857183999E-2</v>
      </c>
      <c r="AD1356" s="17">
        <v>0.111816538222623</v>
      </c>
      <c r="AE1356" s="17"/>
      <c r="AF1356" s="17">
        <v>7.4643888086250804E-2</v>
      </c>
      <c r="AG1356" s="17">
        <v>0.14203568732149699</v>
      </c>
      <c r="AH1356" s="17">
        <v>0.11324264050608999</v>
      </c>
      <c r="AI1356" s="17"/>
      <c r="AJ1356" s="17">
        <v>4.7284275749526802E-2</v>
      </c>
      <c r="AK1356" s="17">
        <v>0.186328081469642</v>
      </c>
      <c r="AL1356" s="17">
        <v>0.225772921029501</v>
      </c>
      <c r="AM1356" s="17">
        <v>0</v>
      </c>
      <c r="AN1356" s="17">
        <v>7.4223798339318206E-2</v>
      </c>
      <c r="AO1356" s="17"/>
      <c r="AP1356" s="17">
        <v>1.8985250415751598E-2</v>
      </c>
      <c r="AQ1356" s="17">
        <v>0.22075002046004499</v>
      </c>
      <c r="AR1356" s="17">
        <v>0.120986937620765</v>
      </c>
      <c r="AS1356" s="17"/>
      <c r="AT1356" s="17">
        <v>9.2971330367722704E-2</v>
      </c>
      <c r="AU1356" s="17">
        <v>9.0412915175434594E-2</v>
      </c>
      <c r="AV1356" s="17">
        <v>0.137628513991878</v>
      </c>
      <c r="AW1356" s="17">
        <v>0.13107490606258701</v>
      </c>
      <c r="AX1356" s="17">
        <v>0.30806503272176</v>
      </c>
      <c r="AY1356" s="17"/>
      <c r="AZ1356" s="17">
        <v>0.102738770870911</v>
      </c>
      <c r="BA1356" s="17">
        <v>0.107372411498111</v>
      </c>
      <c r="BB1356" s="17">
        <v>5.0792699995179103E-2</v>
      </c>
      <c r="BC1356" s="17">
        <v>0.118732055895717</v>
      </c>
      <c r="BD1356" s="17">
        <v>0.12665609360511701</v>
      </c>
      <c r="BE1356" s="17"/>
      <c r="BF1356" s="17">
        <v>0.109762953143523</v>
      </c>
      <c r="BG1356" s="17">
        <v>9.0441923625796602E-2</v>
      </c>
      <c r="BH1356" s="17">
        <v>0.120349413765395</v>
      </c>
      <c r="BI1356" s="17">
        <v>0.14594226938265301</v>
      </c>
      <c r="BJ1356" s="17"/>
      <c r="BK1356" s="17">
        <v>0.122661081009922</v>
      </c>
      <c r="BL1356" s="17">
        <v>6.7768708773837102E-2</v>
      </c>
      <c r="BM1356" s="17">
        <v>0.115004531136555</v>
      </c>
      <c r="BN1356" s="17">
        <v>0.121729731114762</v>
      </c>
      <c r="BO1356" s="17">
        <v>7.2775525590297499E-2</v>
      </c>
      <c r="BP1356" s="17"/>
      <c r="BQ1356" s="17">
        <v>0.12297006487524</v>
      </c>
      <c r="BR1356" s="17">
        <v>8.6715978258751103E-2</v>
      </c>
      <c r="BS1356" s="17"/>
      <c r="BT1356" s="17">
        <v>9.1953850223924896E-2</v>
      </c>
      <c r="BU1356" s="17">
        <v>0.106459597254316</v>
      </c>
      <c r="BV1356" s="17">
        <v>9.8510727114153998E-2</v>
      </c>
      <c r="BW1356" s="17">
        <v>0.16350938241709101</v>
      </c>
      <c r="BX1356" s="17">
        <v>0.114785796023606</v>
      </c>
      <c r="BY1356" s="17">
        <v>0.13342892375076101</v>
      </c>
    </row>
    <row r="1357" spans="2:77" x14ac:dyDescent="0.35">
      <c r="B1357" t="s">
        <v>469</v>
      </c>
      <c r="C1357" s="17">
        <v>4.70051023942233E-2</v>
      </c>
      <c r="D1357" s="17">
        <v>5.8865690025193998E-2</v>
      </c>
      <c r="E1357" s="17">
        <v>3.5764922547519798E-2</v>
      </c>
      <c r="F1357" s="17"/>
      <c r="G1357" s="17">
        <v>2.2268186385015001E-2</v>
      </c>
      <c r="H1357" s="17">
        <v>4.1650192162823702E-2</v>
      </c>
      <c r="I1357" s="17">
        <v>8.2788655906945105E-2</v>
      </c>
      <c r="J1357" s="17">
        <v>5.4564512074189699E-2</v>
      </c>
      <c r="K1357" s="17">
        <v>4.9166609477204297E-2</v>
      </c>
      <c r="L1357" s="17">
        <v>3.57224007590475E-2</v>
      </c>
      <c r="M1357" s="17"/>
      <c r="N1357" s="17">
        <v>4.1157511209082502E-2</v>
      </c>
      <c r="O1357" s="17">
        <v>6.2069353447499698E-2</v>
      </c>
      <c r="P1357" s="17">
        <v>3.3483077667215498E-2</v>
      </c>
      <c r="Q1357" s="17">
        <v>4.88750472815156E-2</v>
      </c>
      <c r="R1357" s="17"/>
      <c r="S1357" s="17">
        <v>8.0771202557978802E-2</v>
      </c>
      <c r="T1357" s="17">
        <v>1.7767581791571702E-2</v>
      </c>
      <c r="U1357" s="17">
        <v>3.55455297721122E-2</v>
      </c>
      <c r="V1357" s="17">
        <v>7.8181919249999704E-2</v>
      </c>
      <c r="W1357" s="17">
        <v>4.3391581568331103E-2</v>
      </c>
      <c r="X1357" s="17">
        <v>5.0264426397996102E-2</v>
      </c>
      <c r="Y1357" s="17">
        <v>5.4084880655391999E-2</v>
      </c>
      <c r="Z1357" s="17">
        <v>1.7946048376322399E-2</v>
      </c>
      <c r="AA1357" s="17">
        <v>3.7936650502660499E-2</v>
      </c>
      <c r="AB1357" s="17">
        <v>2.9164855798880601E-2</v>
      </c>
      <c r="AC1357" s="17">
        <v>9.6364896162230998E-2</v>
      </c>
      <c r="AD1357" s="17">
        <v>0</v>
      </c>
      <c r="AE1357" s="17"/>
      <c r="AF1357" s="17">
        <v>4.0640848479468798E-2</v>
      </c>
      <c r="AG1357" s="17">
        <v>5.66505625235975E-2</v>
      </c>
      <c r="AH1357" s="17">
        <v>5.2822727275167902E-2</v>
      </c>
      <c r="AI1357" s="17"/>
      <c r="AJ1357" s="17">
        <v>2.9425201183885901E-2</v>
      </c>
      <c r="AK1357" s="17">
        <v>9.8705155411708698E-2</v>
      </c>
      <c r="AL1357" s="17">
        <v>1.28789071241196E-2</v>
      </c>
      <c r="AM1357" s="17">
        <v>0</v>
      </c>
      <c r="AN1357" s="17">
        <v>2.8185052225782901E-2</v>
      </c>
      <c r="AO1357" s="17"/>
      <c r="AP1357" s="17">
        <v>1.2680726423239299E-2</v>
      </c>
      <c r="AQ1357" s="17">
        <v>0.11002088093581799</v>
      </c>
      <c r="AR1357" s="17">
        <v>1.0695684674168799E-2</v>
      </c>
      <c r="AS1357" s="17"/>
      <c r="AT1357" s="17">
        <v>2.4929500640123701E-2</v>
      </c>
      <c r="AU1357" s="17">
        <v>2.6282423900750199E-2</v>
      </c>
      <c r="AV1357" s="17">
        <v>6.3567675831194104E-2</v>
      </c>
      <c r="AW1357" s="17">
        <v>5.87131125597724E-2</v>
      </c>
      <c r="AX1357" s="17">
        <v>0.206699423527583</v>
      </c>
      <c r="AY1357" s="17"/>
      <c r="AZ1357" s="17">
        <v>5.4644198332315902E-2</v>
      </c>
      <c r="BA1357" s="17">
        <v>5.3695412329813098E-2</v>
      </c>
      <c r="BB1357" s="17">
        <v>3.2847454025267203E-2</v>
      </c>
      <c r="BC1357" s="17">
        <v>3.3121196751759202E-2</v>
      </c>
      <c r="BD1357" s="17">
        <v>3.8321621885005201E-2</v>
      </c>
      <c r="BE1357" s="17"/>
      <c r="BF1357" s="17">
        <v>4.5706497139229002E-2</v>
      </c>
      <c r="BG1357" s="17">
        <v>4.0008355312582601E-2</v>
      </c>
      <c r="BH1357" s="17">
        <v>4.4271654854518901E-2</v>
      </c>
      <c r="BI1357" s="17">
        <v>6.23819602863942E-2</v>
      </c>
      <c r="BJ1357" s="17"/>
      <c r="BK1357" s="17">
        <v>0</v>
      </c>
      <c r="BL1357" s="17">
        <v>6.5467930378234604E-2</v>
      </c>
      <c r="BM1357" s="17">
        <v>3.2586318876039702E-2</v>
      </c>
      <c r="BN1357" s="17">
        <v>5.8132708294112399E-2</v>
      </c>
      <c r="BO1357" s="17">
        <v>5.78885180037262E-2</v>
      </c>
      <c r="BP1357" s="17"/>
      <c r="BQ1357" s="17">
        <v>5.4181210330294001E-2</v>
      </c>
      <c r="BR1357" s="17">
        <v>3.6983081823950603E-2</v>
      </c>
      <c r="BS1357" s="17"/>
      <c r="BT1357" s="17">
        <v>4.4581205839930402E-2</v>
      </c>
      <c r="BU1357" s="17">
        <v>7.4326134162367802E-2</v>
      </c>
      <c r="BV1357" s="17">
        <v>4.06825232699215E-2</v>
      </c>
      <c r="BW1357" s="17">
        <v>2.3546027828819399E-2</v>
      </c>
      <c r="BX1357" s="17">
        <v>3.4272571636836197E-2</v>
      </c>
      <c r="BY1357" s="17">
        <v>4.4162743959292899E-2</v>
      </c>
    </row>
    <row r="1358" spans="2:77" x14ac:dyDescent="0.35">
      <c r="B1358" t="s">
        <v>470</v>
      </c>
      <c r="C1358" s="17">
        <v>5.4625659930064303E-2</v>
      </c>
      <c r="D1358" s="17">
        <v>5.0564815803202399E-2</v>
      </c>
      <c r="E1358" s="17">
        <v>5.7443665530983498E-2</v>
      </c>
      <c r="F1358" s="17"/>
      <c r="G1358" s="17">
        <v>3.3570830515592599E-2</v>
      </c>
      <c r="H1358" s="17">
        <v>6.6656190034743906E-2</v>
      </c>
      <c r="I1358" s="17">
        <v>3.9230454659530102E-2</v>
      </c>
      <c r="J1358" s="17">
        <v>4.8763124632888101E-2</v>
      </c>
      <c r="K1358" s="17">
        <v>7.7322189336273398E-2</v>
      </c>
      <c r="L1358" s="17">
        <v>5.79034438563302E-2</v>
      </c>
      <c r="M1358" s="17"/>
      <c r="N1358" s="17">
        <v>6.3067667475135106E-2</v>
      </c>
      <c r="O1358" s="17">
        <v>5.3967128469148598E-2</v>
      </c>
      <c r="P1358" s="17">
        <v>4.4024032073381597E-2</v>
      </c>
      <c r="Q1358" s="17">
        <v>5.4767629236134298E-2</v>
      </c>
      <c r="R1358" s="17"/>
      <c r="S1358" s="17">
        <v>8.4333931100550902E-2</v>
      </c>
      <c r="T1358" s="17">
        <v>5.1073621874113601E-2</v>
      </c>
      <c r="U1358" s="17">
        <v>4.0645265412298903E-2</v>
      </c>
      <c r="V1358" s="17">
        <v>2.69129847309557E-2</v>
      </c>
      <c r="W1358" s="17">
        <v>8.81700892447429E-2</v>
      </c>
      <c r="X1358" s="17">
        <v>3.55117031181343E-2</v>
      </c>
      <c r="Y1358" s="17">
        <v>3.7344142676091499E-2</v>
      </c>
      <c r="Z1358" s="17">
        <v>0.19411795833217699</v>
      </c>
      <c r="AA1358" s="17">
        <v>4.8805009170272702E-2</v>
      </c>
      <c r="AB1358" s="17">
        <v>1.5402996372991799E-2</v>
      </c>
      <c r="AC1358" s="17">
        <v>3.5200763389093399E-2</v>
      </c>
      <c r="AD1358" s="17">
        <v>6.5475351639922894E-2</v>
      </c>
      <c r="AE1358" s="17"/>
      <c r="AF1358" s="17">
        <v>5.0898839117164502E-2</v>
      </c>
      <c r="AG1358" s="17">
        <v>7.0689337460458704E-2</v>
      </c>
      <c r="AH1358" s="17">
        <v>3.1698529434940802E-2</v>
      </c>
      <c r="AI1358" s="17"/>
      <c r="AJ1358" s="17">
        <v>2.0264451389694901E-2</v>
      </c>
      <c r="AK1358" s="17">
        <v>0.11970868083818501</v>
      </c>
      <c r="AL1358" s="17">
        <v>8.2296076776670501E-2</v>
      </c>
      <c r="AM1358" s="17">
        <v>7.9973379187782495E-2</v>
      </c>
      <c r="AN1358" s="17">
        <v>1.30940352079199E-2</v>
      </c>
      <c r="AO1358" s="17"/>
      <c r="AP1358" s="17">
        <v>9.1414731640541893E-3</v>
      </c>
      <c r="AQ1358" s="17">
        <v>0.120163391550706</v>
      </c>
      <c r="AR1358" s="17">
        <v>7.5240222783600999E-2</v>
      </c>
      <c r="AS1358" s="17"/>
      <c r="AT1358" s="17">
        <v>5.3870568405432501E-2</v>
      </c>
      <c r="AU1358" s="17">
        <v>6.1102327802638801E-2</v>
      </c>
      <c r="AV1358" s="17">
        <v>4.1483487437096199E-2</v>
      </c>
      <c r="AW1358" s="17">
        <v>6.4111525099885894E-2</v>
      </c>
      <c r="AX1358" s="17">
        <v>4.9369941661099002E-2</v>
      </c>
      <c r="AY1358" s="17"/>
      <c r="AZ1358" s="17">
        <v>6.2526116990970798E-2</v>
      </c>
      <c r="BA1358" s="17">
        <v>3.0335340806641999E-2</v>
      </c>
      <c r="BB1358" s="17">
        <v>5.6064300027893102E-2</v>
      </c>
      <c r="BC1358" s="17">
        <v>3.8514795149261198E-2</v>
      </c>
      <c r="BD1358" s="17">
        <v>8.4275902342619002E-2</v>
      </c>
      <c r="BE1358" s="17"/>
      <c r="BF1358" s="17">
        <v>6.8528968781312094E-2</v>
      </c>
      <c r="BG1358" s="17">
        <v>4.7417516917542701E-2</v>
      </c>
      <c r="BH1358" s="17">
        <v>7.2324179533080901E-2</v>
      </c>
      <c r="BI1358" s="17">
        <v>4.2384924364080201E-2</v>
      </c>
      <c r="BJ1358" s="17"/>
      <c r="BK1358" s="17">
        <v>0.16512040482802301</v>
      </c>
      <c r="BL1358" s="17">
        <v>5.2260176536570301E-2</v>
      </c>
      <c r="BM1358" s="17">
        <v>4.7319986857200402E-2</v>
      </c>
      <c r="BN1358" s="17">
        <v>4.1221619305975697E-2</v>
      </c>
      <c r="BO1358" s="17">
        <v>0.11631393215021101</v>
      </c>
      <c r="BP1358" s="17"/>
      <c r="BQ1358" s="17">
        <v>5.9907195962142598E-2</v>
      </c>
      <c r="BR1358" s="17">
        <v>4.7249563691313098E-2</v>
      </c>
      <c r="BS1358" s="17"/>
      <c r="BT1358" s="17">
        <v>4.9520091454462997E-2</v>
      </c>
      <c r="BU1358" s="17">
        <v>2.9673692971404798E-2</v>
      </c>
      <c r="BV1358" s="17">
        <v>7.5686089103183002E-2</v>
      </c>
      <c r="BW1358" s="17">
        <v>8.3328096952332495E-2</v>
      </c>
      <c r="BX1358" s="17">
        <v>8.0063379577071506E-2</v>
      </c>
      <c r="BY1358" s="17">
        <v>3.8691541336413698E-2</v>
      </c>
    </row>
    <row r="1359" spans="2:77" x14ac:dyDescent="0.35">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c r="AD1359" s="17"/>
      <c r="AE1359" s="17"/>
      <c r="AF1359" s="17"/>
      <c r="AG1359" s="17"/>
      <c r="AH1359" s="17"/>
      <c r="AI1359" s="17"/>
      <c r="AJ1359" s="17"/>
      <c r="AK1359" s="17"/>
      <c r="AL1359" s="17"/>
      <c r="AM1359" s="17"/>
      <c r="AN1359" s="17"/>
      <c r="AO1359" s="17"/>
      <c r="AP1359" s="17"/>
      <c r="AQ1359" s="17"/>
      <c r="AR1359" s="17"/>
      <c r="AS1359" s="17"/>
      <c r="AT1359" s="17"/>
      <c r="AU1359" s="17"/>
      <c r="AV1359" s="17"/>
      <c r="AW1359" s="17"/>
      <c r="AX1359" s="17"/>
      <c r="AY1359" s="17"/>
      <c r="AZ1359" s="17"/>
      <c r="BA1359" s="17"/>
      <c r="BB1359" s="17"/>
      <c r="BC1359" s="17"/>
      <c r="BD1359" s="17"/>
      <c r="BE1359" s="17"/>
      <c r="BF1359" s="17"/>
      <c r="BG1359" s="17"/>
      <c r="BH1359" s="17"/>
      <c r="BI1359" s="17"/>
      <c r="BJ1359" s="17"/>
      <c r="BK1359" s="17"/>
      <c r="BL1359" s="17"/>
      <c r="BM1359" s="17"/>
      <c r="BN1359" s="17"/>
      <c r="BO1359" s="17"/>
      <c r="BP1359" s="17"/>
      <c r="BQ1359" s="17"/>
      <c r="BR1359" s="17"/>
      <c r="BS1359" s="17"/>
      <c r="BT1359" s="17"/>
      <c r="BU1359" s="17"/>
      <c r="BV1359" s="17"/>
      <c r="BW1359" s="17"/>
      <c r="BX1359" s="17"/>
      <c r="BY1359" s="17"/>
    </row>
    <row r="1360" spans="2:77" x14ac:dyDescent="0.35">
      <c r="B1360" s="6" t="s">
        <v>505</v>
      </c>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c r="AD1360" s="17"/>
      <c r="AE1360" s="17"/>
      <c r="AF1360" s="17"/>
      <c r="AG1360" s="17"/>
      <c r="AH1360" s="17"/>
      <c r="AI1360" s="17"/>
      <c r="AJ1360" s="17"/>
      <c r="AK1360" s="17"/>
      <c r="AL1360" s="17"/>
      <c r="AM1360" s="17"/>
      <c r="AN1360" s="17"/>
      <c r="AO1360" s="17"/>
      <c r="AP1360" s="17"/>
      <c r="AQ1360" s="17"/>
      <c r="AR1360" s="17"/>
      <c r="AS1360" s="17"/>
      <c r="AT1360" s="17"/>
      <c r="AU1360" s="17"/>
      <c r="AV1360" s="17"/>
      <c r="AW1360" s="17"/>
      <c r="AX1360" s="17"/>
      <c r="AY1360" s="17"/>
      <c r="AZ1360" s="17"/>
      <c r="BA1360" s="17"/>
      <c r="BB1360" s="17"/>
      <c r="BC1360" s="17"/>
      <c r="BD1360" s="17"/>
      <c r="BE1360" s="17"/>
      <c r="BF1360" s="17"/>
      <c r="BG1360" s="17"/>
      <c r="BH1360" s="17"/>
      <c r="BI1360" s="17"/>
      <c r="BJ1360" s="17"/>
      <c r="BK1360" s="17"/>
      <c r="BL1360" s="17"/>
      <c r="BM1360" s="17"/>
      <c r="BN1360" s="17"/>
      <c r="BO1360" s="17"/>
      <c r="BP1360" s="17"/>
      <c r="BQ1360" s="17"/>
      <c r="BR1360" s="17"/>
      <c r="BS1360" s="17"/>
      <c r="BT1360" s="17"/>
      <c r="BU1360" s="17"/>
      <c r="BV1360" s="17"/>
      <c r="BW1360" s="17"/>
      <c r="BX1360" s="17"/>
      <c r="BY1360" s="17"/>
    </row>
    <row r="1361" spans="2:77" x14ac:dyDescent="0.35">
      <c r="B1361" s="24" t="s">
        <v>94</v>
      </c>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c r="AD1361" s="17"/>
      <c r="AE1361" s="17"/>
      <c r="AF1361" s="17"/>
      <c r="AG1361" s="17"/>
      <c r="AH1361" s="17"/>
      <c r="AI1361" s="17"/>
      <c r="AJ1361" s="17"/>
      <c r="AK1361" s="17"/>
      <c r="AL1361" s="17"/>
      <c r="AM1361" s="17"/>
      <c r="AN1361" s="17"/>
      <c r="AO1361" s="17"/>
      <c r="AP1361" s="17"/>
      <c r="AQ1361" s="17"/>
      <c r="AR1361" s="17"/>
      <c r="AS1361" s="17"/>
      <c r="AT1361" s="17"/>
      <c r="AU1361" s="17"/>
      <c r="AV1361" s="17"/>
      <c r="AW1361" s="17"/>
      <c r="AX1361" s="17"/>
      <c r="AY1361" s="17"/>
      <c r="AZ1361" s="17"/>
      <c r="BA1361" s="17"/>
      <c r="BB1361" s="17"/>
      <c r="BC1361" s="17"/>
      <c r="BD1361" s="17"/>
      <c r="BE1361" s="17"/>
      <c r="BF1361" s="17"/>
      <c r="BG1361" s="17"/>
      <c r="BH1361" s="17"/>
      <c r="BI1361" s="17"/>
      <c r="BJ1361" s="17"/>
      <c r="BK1361" s="17"/>
      <c r="BL1361" s="17"/>
      <c r="BM1361" s="17"/>
      <c r="BN1361" s="17"/>
      <c r="BO1361" s="17"/>
      <c r="BP1361" s="17"/>
      <c r="BQ1361" s="17"/>
      <c r="BR1361" s="17"/>
      <c r="BS1361" s="17"/>
      <c r="BT1361" s="17"/>
      <c r="BU1361" s="17"/>
      <c r="BV1361" s="17"/>
      <c r="BW1361" s="17"/>
      <c r="BX1361" s="17"/>
      <c r="BY1361" s="17"/>
    </row>
    <row r="1362" spans="2:77" x14ac:dyDescent="0.35">
      <c r="B1362" t="s">
        <v>331</v>
      </c>
      <c r="C1362" s="17">
        <v>7.0537830295612003E-2</v>
      </c>
      <c r="D1362" s="17">
        <v>8.0167254438529401E-2</v>
      </c>
      <c r="E1362" s="17">
        <v>6.1042329080230301E-2</v>
      </c>
      <c r="F1362" s="17"/>
      <c r="G1362" s="17">
        <v>6.9473127128592299E-2</v>
      </c>
      <c r="H1362" s="17">
        <v>9.4536087386411394E-2</v>
      </c>
      <c r="I1362" s="17">
        <v>7.1697540286822597E-2</v>
      </c>
      <c r="J1362" s="17">
        <v>7.1536493067748105E-2</v>
      </c>
      <c r="K1362" s="17">
        <v>6.8708660568868901E-2</v>
      </c>
      <c r="L1362" s="17">
        <v>5.1275470541630397E-2</v>
      </c>
      <c r="M1362" s="17"/>
      <c r="N1362" s="17">
        <v>8.0448002325749293E-2</v>
      </c>
      <c r="O1362" s="17">
        <v>6.2055927024639398E-2</v>
      </c>
      <c r="P1362" s="17">
        <v>6.9946510589544403E-2</v>
      </c>
      <c r="Q1362" s="17">
        <v>7.0164004167149296E-2</v>
      </c>
      <c r="R1362" s="17"/>
      <c r="S1362" s="17">
        <v>8.9333303166645797E-2</v>
      </c>
      <c r="T1362" s="17">
        <v>7.5508181009787095E-2</v>
      </c>
      <c r="U1362" s="17">
        <v>6.5320869986356403E-2</v>
      </c>
      <c r="V1362" s="17">
        <v>5.60195928529343E-2</v>
      </c>
      <c r="W1362" s="17">
        <v>8.2025749330275399E-2</v>
      </c>
      <c r="X1362" s="17">
        <v>7.0719431687550405E-2</v>
      </c>
      <c r="Y1362" s="17">
        <v>5.61055967363423E-2</v>
      </c>
      <c r="Z1362" s="17">
        <v>6.2937548991017403E-2</v>
      </c>
      <c r="AA1362" s="17">
        <v>6.9116044714744598E-2</v>
      </c>
      <c r="AB1362" s="17">
        <v>6.4469535761042904E-2</v>
      </c>
      <c r="AC1362" s="17">
        <v>7.1827370097027998E-2</v>
      </c>
      <c r="AD1362" s="17">
        <v>6.1347044342077099E-2</v>
      </c>
      <c r="AE1362" s="17"/>
      <c r="AF1362" s="17">
        <v>6.8758248935999702E-2</v>
      </c>
      <c r="AG1362" s="17">
        <v>8.28264005323536E-2</v>
      </c>
      <c r="AH1362" s="17">
        <v>5.2030406012976198E-2</v>
      </c>
      <c r="AI1362" s="17"/>
      <c r="AJ1362" s="17">
        <v>4.9070477454061998E-2</v>
      </c>
      <c r="AK1362" s="17">
        <v>0.107787252785893</v>
      </c>
      <c r="AL1362" s="17">
        <v>7.6849323013168006E-2</v>
      </c>
      <c r="AM1362" s="17">
        <v>6.0507485452447399E-2</v>
      </c>
      <c r="AN1362" s="17">
        <v>6.2311515869738598E-2</v>
      </c>
      <c r="AO1362" s="17"/>
      <c r="AP1362" s="17">
        <v>4.32848330568599E-2</v>
      </c>
      <c r="AQ1362" s="17">
        <v>0.116526946031864</v>
      </c>
      <c r="AR1362" s="17">
        <v>7.0582322504328193E-2</v>
      </c>
      <c r="AS1362" s="17"/>
      <c r="AT1362" s="17">
        <v>6.9716878522067205E-2</v>
      </c>
      <c r="AU1362" s="17">
        <v>5.7794575512144203E-2</v>
      </c>
      <c r="AV1362" s="17">
        <v>7.0382489295624504E-2</v>
      </c>
      <c r="AW1362" s="17">
        <v>9.7893958271825607E-2</v>
      </c>
      <c r="AX1362" s="17">
        <v>9.9471834860918304E-2</v>
      </c>
      <c r="AY1362" s="17"/>
      <c r="AZ1362" s="17">
        <v>8.7004663239903093E-2</v>
      </c>
      <c r="BA1362" s="17">
        <v>6.6658091892003404E-2</v>
      </c>
      <c r="BB1362" s="17">
        <v>5.2138466005103599E-2</v>
      </c>
      <c r="BC1362" s="17">
        <v>5.2853657305633503E-2</v>
      </c>
      <c r="BD1362" s="17">
        <v>5.1962370439306502E-2</v>
      </c>
      <c r="BE1362" s="17"/>
      <c r="BF1362" s="17">
        <v>8.8776431420953497E-2</v>
      </c>
      <c r="BG1362" s="17">
        <v>6.0805378999762599E-2</v>
      </c>
      <c r="BH1362" s="17">
        <v>6.9685216492169702E-2</v>
      </c>
      <c r="BI1362" s="17">
        <v>8.5871576649924994E-2</v>
      </c>
      <c r="BJ1362" s="17"/>
      <c r="BK1362" s="17">
        <v>0.111098665354231</v>
      </c>
      <c r="BL1362" s="17">
        <v>6.5776863288425802E-2</v>
      </c>
      <c r="BM1362" s="17">
        <v>6.1052126387823799E-2</v>
      </c>
      <c r="BN1362" s="17">
        <v>5.9280466941177397E-2</v>
      </c>
      <c r="BO1362" s="17">
        <v>0.167716466895663</v>
      </c>
      <c r="BP1362" s="17"/>
      <c r="BQ1362" s="17">
        <v>7.8226289567175797E-2</v>
      </c>
      <c r="BR1362" s="17">
        <v>6.01244345916934E-2</v>
      </c>
      <c r="BS1362" s="17"/>
      <c r="BT1362" s="17">
        <v>6.7027942835054602E-2</v>
      </c>
      <c r="BU1362" s="17">
        <v>6.1465782203181697E-2</v>
      </c>
      <c r="BV1362" s="17">
        <v>8.6195060788814198E-2</v>
      </c>
      <c r="BW1362" s="17">
        <v>8.7030880898007798E-2</v>
      </c>
      <c r="BX1362" s="17">
        <v>7.77403626039503E-2</v>
      </c>
      <c r="BY1362" s="17">
        <v>6.7475299391729304E-2</v>
      </c>
    </row>
    <row r="1363" spans="2:77" x14ac:dyDescent="0.35">
      <c r="B1363" t="s">
        <v>332</v>
      </c>
      <c r="C1363" s="17">
        <v>0.18612622790069799</v>
      </c>
      <c r="D1363" s="17">
        <v>0.19353753182759401</v>
      </c>
      <c r="E1363" s="17">
        <v>0.17954969175750801</v>
      </c>
      <c r="F1363" s="17"/>
      <c r="G1363" s="17">
        <v>0.207035793505771</v>
      </c>
      <c r="H1363" s="17">
        <v>0.264233000206125</v>
      </c>
      <c r="I1363" s="17">
        <v>0.224645344434653</v>
      </c>
      <c r="J1363" s="17">
        <v>0.19314895778682001</v>
      </c>
      <c r="K1363" s="17">
        <v>0.14076859737897701</v>
      </c>
      <c r="L1363" s="17">
        <v>0.102314445601208</v>
      </c>
      <c r="M1363" s="17"/>
      <c r="N1363" s="17">
        <v>0.17681375894380399</v>
      </c>
      <c r="O1363" s="17">
        <v>0.19696818458329099</v>
      </c>
      <c r="P1363" s="17">
        <v>0.208826896708181</v>
      </c>
      <c r="Q1363" s="17">
        <v>0.16752426429359199</v>
      </c>
      <c r="R1363" s="17"/>
      <c r="S1363" s="17">
        <v>0.21858950986853701</v>
      </c>
      <c r="T1363" s="17">
        <v>0.14924686315739999</v>
      </c>
      <c r="U1363" s="17">
        <v>0.17019287531781699</v>
      </c>
      <c r="V1363" s="17">
        <v>0.16444608536302799</v>
      </c>
      <c r="W1363" s="17">
        <v>0.156855934167937</v>
      </c>
      <c r="X1363" s="17">
        <v>0.17855801906351801</v>
      </c>
      <c r="Y1363" s="17">
        <v>0.17650504435167499</v>
      </c>
      <c r="Z1363" s="17">
        <v>0.26017207531442699</v>
      </c>
      <c r="AA1363" s="17">
        <v>0.24428391173740599</v>
      </c>
      <c r="AB1363" s="17">
        <v>0.18493799008998199</v>
      </c>
      <c r="AC1363" s="17">
        <v>0.18000771447088401</v>
      </c>
      <c r="AD1363" s="17">
        <v>0.12065687392300201</v>
      </c>
      <c r="AE1363" s="17"/>
      <c r="AF1363" s="17">
        <v>0.13469114994293899</v>
      </c>
      <c r="AG1363" s="17">
        <v>0.22705733764300101</v>
      </c>
      <c r="AH1363" s="17">
        <v>0.19152279319889201</v>
      </c>
      <c r="AI1363" s="17"/>
      <c r="AJ1363" s="17">
        <v>9.7021440130743403E-2</v>
      </c>
      <c r="AK1363" s="17">
        <v>0.31835373425180002</v>
      </c>
      <c r="AL1363" s="17">
        <v>0.22557637928468599</v>
      </c>
      <c r="AM1363" s="17">
        <v>0.10187039888173401</v>
      </c>
      <c r="AN1363" s="17">
        <v>0.12753140295573201</v>
      </c>
      <c r="AO1363" s="17"/>
      <c r="AP1363" s="17">
        <v>0.10650071905446</v>
      </c>
      <c r="AQ1363" s="17">
        <v>0.31887406280773101</v>
      </c>
      <c r="AR1363" s="17">
        <v>0.16744950395925001</v>
      </c>
      <c r="AS1363" s="17"/>
      <c r="AT1363" s="17">
        <v>0.159361916751531</v>
      </c>
      <c r="AU1363" s="17">
        <v>0.18066869413093001</v>
      </c>
      <c r="AV1363" s="17">
        <v>0.218207398799077</v>
      </c>
      <c r="AW1363" s="17">
        <v>0.224486758672888</v>
      </c>
      <c r="AX1363" s="17">
        <v>0.14926557329141099</v>
      </c>
      <c r="AY1363" s="17"/>
      <c r="AZ1363" s="17">
        <v>0.2163240150005</v>
      </c>
      <c r="BA1363" s="17">
        <v>0.18541688302596801</v>
      </c>
      <c r="BB1363" s="17">
        <v>0.226268227237886</v>
      </c>
      <c r="BC1363" s="17">
        <v>0.10675754161751599</v>
      </c>
      <c r="BD1363" s="17">
        <v>0.18976492660015401</v>
      </c>
      <c r="BE1363" s="17"/>
      <c r="BF1363" s="17">
        <v>0.186813377523736</v>
      </c>
      <c r="BG1363" s="17">
        <v>0.19244964542201101</v>
      </c>
      <c r="BH1363" s="17">
        <v>0.18359913780619999</v>
      </c>
      <c r="BI1363" s="17">
        <v>0.18985966094043</v>
      </c>
      <c r="BJ1363" s="17"/>
      <c r="BK1363" s="17">
        <v>0.20057017494827301</v>
      </c>
      <c r="BL1363" s="17">
        <v>0.23306474480853301</v>
      </c>
      <c r="BM1363" s="17">
        <v>0.17400214928671701</v>
      </c>
      <c r="BN1363" s="17">
        <v>0.18192146881014801</v>
      </c>
      <c r="BO1363" s="17">
        <v>0.159436889294681</v>
      </c>
      <c r="BP1363" s="17"/>
      <c r="BQ1363" s="17">
        <v>0.18519233213320899</v>
      </c>
      <c r="BR1363" s="17">
        <v>0.187391114119066</v>
      </c>
      <c r="BS1363" s="17"/>
      <c r="BT1363" s="17">
        <v>0.13446965612725501</v>
      </c>
      <c r="BU1363" s="17">
        <v>0.20845042339584899</v>
      </c>
      <c r="BV1363" s="17">
        <v>0.18479374622293701</v>
      </c>
      <c r="BW1363" s="17">
        <v>0.23199553790284999</v>
      </c>
      <c r="BX1363" s="17">
        <v>0.23899200837624501</v>
      </c>
      <c r="BY1363" s="17">
        <v>0.17118428916555301</v>
      </c>
    </row>
    <row r="1364" spans="2:77" x14ac:dyDescent="0.35">
      <c r="B1364" t="s">
        <v>129</v>
      </c>
      <c r="C1364" s="17">
        <v>0.25778521470749099</v>
      </c>
      <c r="D1364" s="17">
        <v>0.22753922308806099</v>
      </c>
      <c r="E1364" s="17">
        <v>0.28662199451808501</v>
      </c>
      <c r="F1364" s="17"/>
      <c r="G1364" s="17">
        <v>0.26418382403479601</v>
      </c>
      <c r="H1364" s="17">
        <v>0.27651815517565298</v>
      </c>
      <c r="I1364" s="17">
        <v>0.295575529162103</v>
      </c>
      <c r="J1364" s="17">
        <v>0.25823453300731197</v>
      </c>
      <c r="K1364" s="17">
        <v>0.25051309391122101</v>
      </c>
      <c r="L1364" s="17">
        <v>0.21222362210290099</v>
      </c>
      <c r="M1364" s="17"/>
      <c r="N1364" s="17">
        <v>0.241659027890059</v>
      </c>
      <c r="O1364" s="17">
        <v>0.27391560979264001</v>
      </c>
      <c r="P1364" s="17">
        <v>0.22791504733010601</v>
      </c>
      <c r="Q1364" s="17">
        <v>0.28258830087846698</v>
      </c>
      <c r="R1364" s="17"/>
      <c r="S1364" s="17">
        <v>0.24837639605696801</v>
      </c>
      <c r="T1364" s="17">
        <v>0.249003211827067</v>
      </c>
      <c r="U1364" s="17">
        <v>0.24034058497146801</v>
      </c>
      <c r="V1364" s="17">
        <v>0.25311348883748302</v>
      </c>
      <c r="W1364" s="17">
        <v>0.23911432402872099</v>
      </c>
      <c r="X1364" s="17">
        <v>0.24056345602735199</v>
      </c>
      <c r="Y1364" s="17">
        <v>0.266646838433657</v>
      </c>
      <c r="Z1364" s="17">
        <v>0.24266220196234001</v>
      </c>
      <c r="AA1364" s="17">
        <v>0.26072618355969401</v>
      </c>
      <c r="AB1364" s="17">
        <v>0.279560046944476</v>
      </c>
      <c r="AC1364" s="17">
        <v>0.31703817199909101</v>
      </c>
      <c r="AD1364" s="17">
        <v>0.317541622045178</v>
      </c>
      <c r="AE1364" s="17"/>
      <c r="AF1364" s="17">
        <v>0.20124180888830501</v>
      </c>
      <c r="AG1364" s="17">
        <v>0.27152829360660102</v>
      </c>
      <c r="AH1364" s="17">
        <v>0.34087548714899102</v>
      </c>
      <c r="AI1364" s="17"/>
      <c r="AJ1364" s="17">
        <v>0.20556860862376999</v>
      </c>
      <c r="AK1364" s="17">
        <v>0.274820376774145</v>
      </c>
      <c r="AL1364" s="17">
        <v>0.26401921093887498</v>
      </c>
      <c r="AM1364" s="17">
        <v>0.21112418271460801</v>
      </c>
      <c r="AN1364" s="17">
        <v>0.33280214504907701</v>
      </c>
      <c r="AO1364" s="17"/>
      <c r="AP1364" s="17">
        <v>0.18815966979715801</v>
      </c>
      <c r="AQ1364" s="17">
        <v>0.28812658486007198</v>
      </c>
      <c r="AR1364" s="17">
        <v>0.29656583751790999</v>
      </c>
      <c r="AS1364" s="17"/>
      <c r="AT1364" s="17">
        <v>0.28605418603216898</v>
      </c>
      <c r="AU1364" s="17">
        <v>0.24500329205722099</v>
      </c>
      <c r="AV1364" s="17">
        <v>0.25225446716102101</v>
      </c>
      <c r="AW1364" s="17">
        <v>0.24347469343829001</v>
      </c>
      <c r="AX1364" s="17">
        <v>0.27332755511512702</v>
      </c>
      <c r="AY1364" s="17"/>
      <c r="AZ1364" s="17">
        <v>0.26126089975497901</v>
      </c>
      <c r="BA1364" s="17">
        <v>0.29786730805306899</v>
      </c>
      <c r="BB1364" s="17">
        <v>0.243249881815989</v>
      </c>
      <c r="BC1364" s="17">
        <v>0.21274102543881601</v>
      </c>
      <c r="BD1364" s="17">
        <v>0.27053010204553501</v>
      </c>
      <c r="BE1364" s="17"/>
      <c r="BF1364" s="17">
        <v>0.247238475043394</v>
      </c>
      <c r="BG1364" s="17">
        <v>0.26338059046343998</v>
      </c>
      <c r="BH1364" s="17">
        <v>0.260518877813537</v>
      </c>
      <c r="BI1364" s="17">
        <v>0.22735009472885001</v>
      </c>
      <c r="BJ1364" s="17"/>
      <c r="BK1364" s="17">
        <v>0.25783013789347198</v>
      </c>
      <c r="BL1364" s="17">
        <v>0.25679769638794198</v>
      </c>
      <c r="BM1364" s="17">
        <v>0.28294145538378501</v>
      </c>
      <c r="BN1364" s="17">
        <v>0.24263785024040899</v>
      </c>
      <c r="BO1364" s="17">
        <v>0.20546463789272801</v>
      </c>
      <c r="BP1364" s="17"/>
      <c r="BQ1364" s="17">
        <v>0.24527524923369001</v>
      </c>
      <c r="BR1364" s="17">
        <v>0.27472895026226701</v>
      </c>
      <c r="BS1364" s="17"/>
      <c r="BT1364" s="17">
        <v>0.222912095169013</v>
      </c>
      <c r="BU1364" s="17">
        <v>0.286347067176211</v>
      </c>
      <c r="BV1364" s="17">
        <v>0.28529633501218998</v>
      </c>
      <c r="BW1364" s="17">
        <v>0.23439855665491299</v>
      </c>
      <c r="BX1364" s="17">
        <v>0.28130308847421698</v>
      </c>
      <c r="BY1364" s="17">
        <v>0.293992259523076</v>
      </c>
    </row>
    <row r="1365" spans="2:77" x14ac:dyDescent="0.35">
      <c r="B1365" t="s">
        <v>333</v>
      </c>
      <c r="C1365" s="17">
        <v>0.29108256298835899</v>
      </c>
      <c r="D1365" s="17">
        <v>0.29075118658677201</v>
      </c>
      <c r="E1365" s="17">
        <v>0.29279714149827102</v>
      </c>
      <c r="F1365" s="17"/>
      <c r="G1365" s="17">
        <v>0.29261195917897398</v>
      </c>
      <c r="H1365" s="17">
        <v>0.238675724941599</v>
      </c>
      <c r="I1365" s="17">
        <v>0.266583880992116</v>
      </c>
      <c r="J1365" s="17">
        <v>0.278309153034626</v>
      </c>
      <c r="K1365" s="17">
        <v>0.27619202497669398</v>
      </c>
      <c r="L1365" s="17">
        <v>0.37271568101866198</v>
      </c>
      <c r="M1365" s="17"/>
      <c r="N1365" s="17">
        <v>0.310604774944296</v>
      </c>
      <c r="O1365" s="17">
        <v>0.28699108131030199</v>
      </c>
      <c r="P1365" s="17">
        <v>0.29036751994110999</v>
      </c>
      <c r="Q1365" s="17">
        <v>0.27576432050553301</v>
      </c>
      <c r="R1365" s="17"/>
      <c r="S1365" s="17">
        <v>0.28260367761101901</v>
      </c>
      <c r="T1365" s="17">
        <v>0.313407676893802</v>
      </c>
      <c r="U1365" s="17">
        <v>0.30275985116757098</v>
      </c>
      <c r="V1365" s="17">
        <v>0.33645735363177398</v>
      </c>
      <c r="W1365" s="17">
        <v>0.26968968852520803</v>
      </c>
      <c r="X1365" s="17">
        <v>0.30753967266020099</v>
      </c>
      <c r="Y1365" s="17">
        <v>0.30555840944382801</v>
      </c>
      <c r="Z1365" s="17">
        <v>0.239678403232681</v>
      </c>
      <c r="AA1365" s="17">
        <v>0.23950790378151801</v>
      </c>
      <c r="AB1365" s="17">
        <v>0.29506995476401798</v>
      </c>
      <c r="AC1365" s="17">
        <v>0.28553908648452903</v>
      </c>
      <c r="AD1365" s="17">
        <v>0.28324914602009599</v>
      </c>
      <c r="AE1365" s="17"/>
      <c r="AF1365" s="17">
        <v>0.30936684740977999</v>
      </c>
      <c r="AG1365" s="17">
        <v>0.28499110933567201</v>
      </c>
      <c r="AH1365" s="17">
        <v>0.26889063358248899</v>
      </c>
      <c r="AI1365" s="17"/>
      <c r="AJ1365" s="17">
        <v>0.352984059267201</v>
      </c>
      <c r="AK1365" s="17">
        <v>0.21889815123555101</v>
      </c>
      <c r="AL1365" s="17">
        <v>0.28038961746048902</v>
      </c>
      <c r="AM1365" s="17">
        <v>0.33089369714446498</v>
      </c>
      <c r="AN1365" s="17">
        <v>0.30904481023233699</v>
      </c>
      <c r="AO1365" s="17"/>
      <c r="AP1365" s="17">
        <v>0.38262916753743198</v>
      </c>
      <c r="AQ1365" s="17">
        <v>0.20853931295369699</v>
      </c>
      <c r="AR1365" s="17">
        <v>0.25436307578352202</v>
      </c>
      <c r="AS1365" s="17"/>
      <c r="AT1365" s="17">
        <v>0.27308214113317503</v>
      </c>
      <c r="AU1365" s="17">
        <v>0.306874525286015</v>
      </c>
      <c r="AV1365" s="17">
        <v>0.293702578551018</v>
      </c>
      <c r="AW1365" s="17">
        <v>0.29032345201267901</v>
      </c>
      <c r="AX1365" s="17">
        <v>0.36371669647850202</v>
      </c>
      <c r="AY1365" s="17"/>
      <c r="AZ1365" s="17">
        <v>0.27141354315956301</v>
      </c>
      <c r="BA1365" s="17">
        <v>0.258926361275092</v>
      </c>
      <c r="BB1365" s="17">
        <v>0.31297037655954701</v>
      </c>
      <c r="BC1365" s="17">
        <v>0.36963981795437401</v>
      </c>
      <c r="BD1365" s="17">
        <v>0.27697837616336601</v>
      </c>
      <c r="BE1365" s="17"/>
      <c r="BF1365" s="17">
        <v>0.25586442081076499</v>
      </c>
      <c r="BG1365" s="17">
        <v>0.29385045679411798</v>
      </c>
      <c r="BH1365" s="17">
        <v>0.30339654705880498</v>
      </c>
      <c r="BI1365" s="17">
        <v>0.31147170021368398</v>
      </c>
      <c r="BJ1365" s="17"/>
      <c r="BK1365" s="17">
        <v>0.21146126654460101</v>
      </c>
      <c r="BL1365" s="17">
        <v>0.24928918565327199</v>
      </c>
      <c r="BM1365" s="17">
        <v>0.29875312403371002</v>
      </c>
      <c r="BN1365" s="17">
        <v>0.31166622945647798</v>
      </c>
      <c r="BO1365" s="17">
        <v>0.27737887413164802</v>
      </c>
      <c r="BP1365" s="17"/>
      <c r="BQ1365" s="17">
        <v>0.296273043956156</v>
      </c>
      <c r="BR1365" s="17">
        <v>0.28405247668599098</v>
      </c>
      <c r="BS1365" s="17"/>
      <c r="BT1365" s="17">
        <v>0.33664513454811701</v>
      </c>
      <c r="BU1365" s="17">
        <v>0.28841701266228797</v>
      </c>
      <c r="BV1365" s="17">
        <v>0.285545278843503</v>
      </c>
      <c r="BW1365" s="17">
        <v>0.26688170476558098</v>
      </c>
      <c r="BX1365" s="17">
        <v>0.22888894847479199</v>
      </c>
      <c r="BY1365" s="17">
        <v>0.25891956913129399</v>
      </c>
    </row>
    <row r="1366" spans="2:77" x14ac:dyDescent="0.35">
      <c r="B1366" t="s">
        <v>98</v>
      </c>
      <c r="C1366" s="17">
        <v>0.19446816410784001</v>
      </c>
      <c r="D1366" s="17">
        <v>0.20800480405904401</v>
      </c>
      <c r="E1366" s="17">
        <v>0.17998884314590599</v>
      </c>
      <c r="F1366" s="17"/>
      <c r="G1366" s="17">
        <v>0.16669529615186801</v>
      </c>
      <c r="H1366" s="17">
        <v>0.12603703229021099</v>
      </c>
      <c r="I1366" s="17">
        <v>0.14149770512430601</v>
      </c>
      <c r="J1366" s="17">
        <v>0.19877086310349301</v>
      </c>
      <c r="K1366" s="17">
        <v>0.26381762316423901</v>
      </c>
      <c r="L1366" s="17">
        <v>0.26147078073559898</v>
      </c>
      <c r="M1366" s="17"/>
      <c r="N1366" s="17">
        <v>0.190474435896092</v>
      </c>
      <c r="O1366" s="17">
        <v>0.18006919728912599</v>
      </c>
      <c r="P1366" s="17">
        <v>0.20294402543105799</v>
      </c>
      <c r="Q1366" s="17">
        <v>0.203959110155259</v>
      </c>
      <c r="R1366" s="17"/>
      <c r="S1366" s="17">
        <v>0.16109711329682999</v>
      </c>
      <c r="T1366" s="17">
        <v>0.212834067111944</v>
      </c>
      <c r="U1366" s="17">
        <v>0.22138581855678799</v>
      </c>
      <c r="V1366" s="17">
        <v>0.18996347931478</v>
      </c>
      <c r="W1366" s="17">
        <v>0.25231430394785898</v>
      </c>
      <c r="X1366" s="17">
        <v>0.20261942056137799</v>
      </c>
      <c r="Y1366" s="17">
        <v>0.19518411103449701</v>
      </c>
      <c r="Z1366" s="17">
        <v>0.19454977049953501</v>
      </c>
      <c r="AA1366" s="17">
        <v>0.18636595620663801</v>
      </c>
      <c r="AB1366" s="17">
        <v>0.17596247244048099</v>
      </c>
      <c r="AC1366" s="17">
        <v>0.14558765694846801</v>
      </c>
      <c r="AD1366" s="17">
        <v>0.21720531366964599</v>
      </c>
      <c r="AE1366" s="17"/>
      <c r="AF1366" s="17">
        <v>0.28594194482297702</v>
      </c>
      <c r="AG1366" s="17">
        <v>0.13359685888237299</v>
      </c>
      <c r="AH1366" s="17">
        <v>0.146680680056651</v>
      </c>
      <c r="AI1366" s="17"/>
      <c r="AJ1366" s="17">
        <v>0.29535541452422298</v>
      </c>
      <c r="AK1366" s="17">
        <v>8.0140484952610502E-2</v>
      </c>
      <c r="AL1366" s="17">
        <v>0.15316546930278199</v>
      </c>
      <c r="AM1366" s="17">
        <v>0.295604235806746</v>
      </c>
      <c r="AN1366" s="17">
        <v>0.168310125893115</v>
      </c>
      <c r="AO1366" s="17"/>
      <c r="AP1366" s="17">
        <v>0.27942561055408999</v>
      </c>
      <c r="AQ1366" s="17">
        <v>6.7933093346635706E-2</v>
      </c>
      <c r="AR1366" s="17">
        <v>0.21103926023499001</v>
      </c>
      <c r="AS1366" s="17"/>
      <c r="AT1366" s="17">
        <v>0.21178487756105699</v>
      </c>
      <c r="AU1366" s="17">
        <v>0.20965891301369</v>
      </c>
      <c r="AV1366" s="17">
        <v>0.165453066193259</v>
      </c>
      <c r="AW1366" s="17">
        <v>0.143821137604318</v>
      </c>
      <c r="AX1366" s="17">
        <v>0.114218340254042</v>
      </c>
      <c r="AY1366" s="17"/>
      <c r="AZ1366" s="17">
        <v>0.16399687884505401</v>
      </c>
      <c r="BA1366" s="17">
        <v>0.191131355753867</v>
      </c>
      <c r="BB1366" s="17">
        <v>0.16537304838147401</v>
      </c>
      <c r="BC1366" s="17">
        <v>0.25800795768366103</v>
      </c>
      <c r="BD1366" s="17">
        <v>0.210764224751638</v>
      </c>
      <c r="BE1366" s="17"/>
      <c r="BF1366" s="17">
        <v>0.221307295201151</v>
      </c>
      <c r="BG1366" s="17">
        <v>0.18951392832066799</v>
      </c>
      <c r="BH1366" s="17">
        <v>0.18280022082928801</v>
      </c>
      <c r="BI1366" s="17">
        <v>0.18544696746711101</v>
      </c>
      <c r="BJ1366" s="17"/>
      <c r="BK1366" s="17">
        <v>0.21903975525942301</v>
      </c>
      <c r="BL1366" s="17">
        <v>0.195071509861827</v>
      </c>
      <c r="BM1366" s="17">
        <v>0.18325114490796399</v>
      </c>
      <c r="BN1366" s="17">
        <v>0.20449398455178799</v>
      </c>
      <c r="BO1366" s="17">
        <v>0.190003131785281</v>
      </c>
      <c r="BP1366" s="17"/>
      <c r="BQ1366" s="17">
        <v>0.195033085109768</v>
      </c>
      <c r="BR1366" s="17">
        <v>0.19370302434098299</v>
      </c>
      <c r="BS1366" s="17"/>
      <c r="BT1366" s="17">
        <v>0.23894517132056101</v>
      </c>
      <c r="BU1366" s="17">
        <v>0.15531971456247001</v>
      </c>
      <c r="BV1366" s="17">
        <v>0.158169579132555</v>
      </c>
      <c r="BW1366" s="17">
        <v>0.179693319778648</v>
      </c>
      <c r="BX1366" s="17">
        <v>0.17307559207079601</v>
      </c>
      <c r="BY1366" s="17">
        <v>0.208428582788348</v>
      </c>
    </row>
    <row r="1367" spans="2:77" x14ac:dyDescent="0.35">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c r="BP1367" s="17"/>
      <c r="BQ1367" s="17"/>
      <c r="BR1367" s="17"/>
      <c r="BS1367" s="17"/>
      <c r="BT1367" s="17"/>
      <c r="BU1367" s="17"/>
      <c r="BV1367" s="17"/>
      <c r="BW1367" s="17"/>
      <c r="BX1367" s="17"/>
      <c r="BY1367" s="17"/>
    </row>
    <row r="1368" spans="2:77" x14ac:dyDescent="0.35">
      <c r="B1368" s="6" t="s">
        <v>506</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c r="BQ1368" s="17"/>
      <c r="BR1368" s="17"/>
      <c r="BS1368" s="17"/>
      <c r="BT1368" s="17"/>
      <c r="BU1368" s="17"/>
      <c r="BV1368" s="17"/>
      <c r="BW1368" s="17"/>
      <c r="BX1368" s="17"/>
      <c r="BY1368" s="17"/>
    </row>
    <row r="1369" spans="2:77" x14ac:dyDescent="0.35">
      <c r="B1369" s="24" t="s">
        <v>94</v>
      </c>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c r="AR1369" s="17"/>
      <c r="AS1369" s="17"/>
      <c r="AT1369" s="17"/>
      <c r="AU1369" s="17"/>
      <c r="AV1369" s="17"/>
      <c r="AW1369" s="17"/>
      <c r="AX1369" s="17"/>
      <c r="AY1369" s="17"/>
      <c r="AZ1369" s="17"/>
      <c r="BA1369" s="17"/>
      <c r="BB1369" s="17"/>
      <c r="BC1369" s="17"/>
      <c r="BD1369" s="17"/>
      <c r="BE1369" s="17"/>
      <c r="BF1369" s="17"/>
      <c r="BG1369" s="17"/>
      <c r="BH1369" s="17"/>
      <c r="BI1369" s="17"/>
      <c r="BJ1369" s="17"/>
      <c r="BK1369" s="17"/>
      <c r="BL1369" s="17"/>
      <c r="BM1369" s="17"/>
      <c r="BN1369" s="17"/>
      <c r="BO1369" s="17"/>
      <c r="BP1369" s="17"/>
      <c r="BQ1369" s="17"/>
      <c r="BR1369" s="17"/>
      <c r="BS1369" s="17"/>
      <c r="BT1369" s="17"/>
      <c r="BU1369" s="17"/>
      <c r="BV1369" s="17"/>
      <c r="BW1369" s="17"/>
      <c r="BX1369" s="17"/>
      <c r="BY1369" s="17"/>
    </row>
    <row r="1370" spans="2:77" x14ac:dyDescent="0.35">
      <c r="B1370" t="s">
        <v>331</v>
      </c>
      <c r="C1370" s="17">
        <v>8.5788769782447094E-2</v>
      </c>
      <c r="D1370" s="17">
        <v>9.3825059906573E-2</v>
      </c>
      <c r="E1370" s="17">
        <v>7.6846718917905496E-2</v>
      </c>
      <c r="F1370" s="17"/>
      <c r="G1370" s="17">
        <v>0.113607140785442</v>
      </c>
      <c r="H1370" s="17">
        <v>9.9718327228726297E-2</v>
      </c>
      <c r="I1370" s="17">
        <v>8.9576860298112307E-2</v>
      </c>
      <c r="J1370" s="17">
        <v>8.7805897169883407E-2</v>
      </c>
      <c r="K1370" s="17">
        <v>7.1564215190475094E-2</v>
      </c>
      <c r="L1370" s="17">
        <v>6.0772739027245497E-2</v>
      </c>
      <c r="M1370" s="17"/>
      <c r="N1370" s="17">
        <v>0.101975976588985</v>
      </c>
      <c r="O1370" s="17">
        <v>8.5362032009895505E-2</v>
      </c>
      <c r="P1370" s="17">
        <v>7.6147865843415097E-2</v>
      </c>
      <c r="Q1370" s="17">
        <v>7.8426827638949995E-2</v>
      </c>
      <c r="R1370" s="17"/>
      <c r="S1370" s="17">
        <v>0.123387402889306</v>
      </c>
      <c r="T1370" s="17">
        <v>9.2720022501636704E-2</v>
      </c>
      <c r="U1370" s="17">
        <v>5.4584187384690501E-2</v>
      </c>
      <c r="V1370" s="17">
        <v>7.1282708106015294E-2</v>
      </c>
      <c r="W1370" s="17">
        <v>7.6358915479364006E-2</v>
      </c>
      <c r="X1370" s="17">
        <v>8.2518923844387998E-2</v>
      </c>
      <c r="Y1370" s="17">
        <v>6.6770377221158403E-2</v>
      </c>
      <c r="Z1370" s="17">
        <v>7.0882645151250701E-2</v>
      </c>
      <c r="AA1370" s="17">
        <v>9.0246825656941004E-2</v>
      </c>
      <c r="AB1370" s="17">
        <v>8.7083496785194406E-2</v>
      </c>
      <c r="AC1370" s="17">
        <v>9.3477813542515997E-2</v>
      </c>
      <c r="AD1370" s="17">
        <v>7.6611034560153696E-2</v>
      </c>
      <c r="AE1370" s="17"/>
      <c r="AF1370" s="17">
        <v>7.5574414555497404E-2</v>
      </c>
      <c r="AG1370" s="17">
        <v>9.5182371335013199E-2</v>
      </c>
      <c r="AH1370" s="17">
        <v>7.74995150601204E-2</v>
      </c>
      <c r="AI1370" s="17"/>
      <c r="AJ1370" s="17">
        <v>4.9078936764109599E-2</v>
      </c>
      <c r="AK1370" s="17">
        <v>0.13243878286124999</v>
      </c>
      <c r="AL1370" s="17">
        <v>0.106336618529166</v>
      </c>
      <c r="AM1370" s="17">
        <v>5.1886638683647901E-2</v>
      </c>
      <c r="AN1370" s="17">
        <v>7.6599667185325099E-2</v>
      </c>
      <c r="AO1370" s="17"/>
      <c r="AP1370" s="17">
        <v>4.8403261478163699E-2</v>
      </c>
      <c r="AQ1370" s="17">
        <v>0.14903000916040901</v>
      </c>
      <c r="AR1370" s="17">
        <v>0.105713145442866</v>
      </c>
      <c r="AS1370" s="17"/>
      <c r="AT1370" s="17">
        <v>7.4649191713056201E-2</v>
      </c>
      <c r="AU1370" s="17">
        <v>8.2854956107090302E-2</v>
      </c>
      <c r="AV1370" s="17">
        <v>8.2016099700261996E-2</v>
      </c>
      <c r="AW1370" s="17">
        <v>0.12323456959824799</v>
      </c>
      <c r="AX1370" s="17">
        <v>0.12520645975095501</v>
      </c>
      <c r="AY1370" s="17"/>
      <c r="AZ1370" s="17">
        <v>0.101051031848422</v>
      </c>
      <c r="BA1370" s="17">
        <v>6.8335255068827802E-2</v>
      </c>
      <c r="BB1370" s="17">
        <v>0.108550632590943</v>
      </c>
      <c r="BC1370" s="17">
        <v>6.4929806537407694E-2</v>
      </c>
      <c r="BD1370" s="17">
        <v>7.9691003502709606E-2</v>
      </c>
      <c r="BE1370" s="17"/>
      <c r="BF1370" s="17">
        <v>0.10209198116938201</v>
      </c>
      <c r="BG1370" s="17">
        <v>7.5830569775714896E-2</v>
      </c>
      <c r="BH1370" s="17">
        <v>9.4938380666771904E-2</v>
      </c>
      <c r="BI1370" s="17">
        <v>9.1310437660887298E-2</v>
      </c>
      <c r="BJ1370" s="17"/>
      <c r="BK1370" s="17">
        <v>7.7964479780804799E-2</v>
      </c>
      <c r="BL1370" s="17">
        <v>7.8233300193429306E-2</v>
      </c>
      <c r="BM1370" s="17">
        <v>7.4911559559252494E-2</v>
      </c>
      <c r="BN1370" s="17">
        <v>8.0538541733949795E-2</v>
      </c>
      <c r="BO1370" s="17">
        <v>0.18833845006378799</v>
      </c>
      <c r="BP1370" s="17"/>
      <c r="BQ1370" s="17">
        <v>8.5869507898424596E-2</v>
      </c>
      <c r="BR1370" s="17">
        <v>8.5679416540091799E-2</v>
      </c>
      <c r="BS1370" s="17"/>
      <c r="BT1370" s="17">
        <v>7.3857050496857299E-2</v>
      </c>
      <c r="BU1370" s="17">
        <v>7.4270968042560503E-2</v>
      </c>
      <c r="BV1370" s="17">
        <v>0.104504400610923</v>
      </c>
      <c r="BW1370" s="17">
        <v>0.11272653970417899</v>
      </c>
      <c r="BX1370" s="17">
        <v>0.10115451205406099</v>
      </c>
      <c r="BY1370" s="17">
        <v>0.12157234523607301</v>
      </c>
    </row>
    <row r="1371" spans="2:77" x14ac:dyDescent="0.35">
      <c r="B1371" t="s">
        <v>332</v>
      </c>
      <c r="C1371" s="17">
        <v>0.28790689794431101</v>
      </c>
      <c r="D1371" s="17">
        <v>0.291484500940492</v>
      </c>
      <c r="E1371" s="17">
        <v>0.28491749677082101</v>
      </c>
      <c r="F1371" s="17"/>
      <c r="G1371" s="17">
        <v>0.37011782535490401</v>
      </c>
      <c r="H1371" s="17">
        <v>0.37145979552702402</v>
      </c>
      <c r="I1371" s="17">
        <v>0.32125450060956201</v>
      </c>
      <c r="J1371" s="17">
        <v>0.25920003808332198</v>
      </c>
      <c r="K1371" s="17">
        <v>0.23636461150419499</v>
      </c>
      <c r="L1371" s="17">
        <v>0.19625198456947601</v>
      </c>
      <c r="M1371" s="17"/>
      <c r="N1371" s="17">
        <v>0.28326767120226598</v>
      </c>
      <c r="O1371" s="17">
        <v>0.29194960579012902</v>
      </c>
      <c r="P1371" s="17">
        <v>0.30467065555016998</v>
      </c>
      <c r="Q1371" s="17">
        <v>0.27271293928059298</v>
      </c>
      <c r="R1371" s="17"/>
      <c r="S1371" s="17">
        <v>0.30173077506371798</v>
      </c>
      <c r="T1371" s="17">
        <v>0.28258898971268798</v>
      </c>
      <c r="U1371" s="17">
        <v>0.29111666399028402</v>
      </c>
      <c r="V1371" s="17">
        <v>0.27586702936796598</v>
      </c>
      <c r="W1371" s="17">
        <v>0.27486342794616597</v>
      </c>
      <c r="X1371" s="17">
        <v>0.30704344153781699</v>
      </c>
      <c r="Y1371" s="17">
        <v>0.27256500680540702</v>
      </c>
      <c r="Z1371" s="17">
        <v>0.29837879139962098</v>
      </c>
      <c r="AA1371" s="17">
        <v>0.30408541511364001</v>
      </c>
      <c r="AB1371" s="17">
        <v>0.283745484048745</v>
      </c>
      <c r="AC1371" s="17">
        <v>0.30676797766035802</v>
      </c>
      <c r="AD1371" s="17">
        <v>0.195671581436688</v>
      </c>
      <c r="AE1371" s="17"/>
      <c r="AF1371" s="17">
        <v>0.22717622329097201</v>
      </c>
      <c r="AG1371" s="17">
        <v>0.323082454532159</v>
      </c>
      <c r="AH1371" s="17">
        <v>0.268301754200308</v>
      </c>
      <c r="AI1371" s="17"/>
      <c r="AJ1371" s="17">
        <v>0.22019832308885601</v>
      </c>
      <c r="AK1371" s="17">
        <v>0.393510109736254</v>
      </c>
      <c r="AL1371" s="17">
        <v>0.30824141689658802</v>
      </c>
      <c r="AM1371" s="17">
        <v>0.18031300312068901</v>
      </c>
      <c r="AN1371" s="17">
        <v>0.2371871366586</v>
      </c>
      <c r="AO1371" s="17"/>
      <c r="AP1371" s="17">
        <v>0.23352327999148301</v>
      </c>
      <c r="AQ1371" s="17">
        <v>0.39642359099240898</v>
      </c>
      <c r="AR1371" s="17">
        <v>0.32013236098897702</v>
      </c>
      <c r="AS1371" s="17"/>
      <c r="AT1371" s="17">
        <v>0.27054531976830098</v>
      </c>
      <c r="AU1371" s="17">
        <v>0.29379528039288599</v>
      </c>
      <c r="AV1371" s="17">
        <v>0.30435893441588602</v>
      </c>
      <c r="AW1371" s="17">
        <v>0.33288999835169703</v>
      </c>
      <c r="AX1371" s="17">
        <v>0.24181923802417399</v>
      </c>
      <c r="AY1371" s="17"/>
      <c r="AZ1371" s="17">
        <v>0.32511064246478399</v>
      </c>
      <c r="BA1371" s="17">
        <v>0.307069458485556</v>
      </c>
      <c r="BB1371" s="17">
        <v>0.34268229296049402</v>
      </c>
      <c r="BC1371" s="17">
        <v>0.19803942035432101</v>
      </c>
      <c r="BD1371" s="17">
        <v>0.25906839869988502</v>
      </c>
      <c r="BE1371" s="17"/>
      <c r="BF1371" s="17">
        <v>0.251563742631012</v>
      </c>
      <c r="BG1371" s="17">
        <v>0.29834246663749397</v>
      </c>
      <c r="BH1371" s="17">
        <v>0.30742637762581998</v>
      </c>
      <c r="BI1371" s="17">
        <v>0.29699343029550002</v>
      </c>
      <c r="BJ1371" s="17"/>
      <c r="BK1371" s="17">
        <v>0.30624800718427703</v>
      </c>
      <c r="BL1371" s="17">
        <v>0.31666261047007199</v>
      </c>
      <c r="BM1371" s="17">
        <v>0.28925954627191203</v>
      </c>
      <c r="BN1371" s="17">
        <v>0.285666968760519</v>
      </c>
      <c r="BO1371" s="17">
        <v>0.22024091761509201</v>
      </c>
      <c r="BP1371" s="17"/>
      <c r="BQ1371" s="17">
        <v>0.28462548993702003</v>
      </c>
      <c r="BR1371" s="17">
        <v>0.29235129946079103</v>
      </c>
      <c r="BS1371" s="17"/>
      <c r="BT1371" s="17">
        <v>0.23161678260447699</v>
      </c>
      <c r="BU1371" s="17">
        <v>0.32309219804935202</v>
      </c>
      <c r="BV1371" s="17">
        <v>0.29671123762195001</v>
      </c>
      <c r="BW1371" s="17">
        <v>0.32545588485904903</v>
      </c>
      <c r="BX1371" s="17">
        <v>0.33535425688574</v>
      </c>
      <c r="BY1371" s="17">
        <v>0.27856928724915297</v>
      </c>
    </row>
    <row r="1372" spans="2:77" x14ac:dyDescent="0.35">
      <c r="B1372" t="s">
        <v>129</v>
      </c>
      <c r="C1372" s="17">
        <v>0.31636794608859298</v>
      </c>
      <c r="D1372" s="17">
        <v>0.296855031222649</v>
      </c>
      <c r="E1372" s="17">
        <v>0.33652596713670602</v>
      </c>
      <c r="F1372" s="17"/>
      <c r="G1372" s="17">
        <v>0.19740481912160099</v>
      </c>
      <c r="H1372" s="17">
        <v>0.25077337680677703</v>
      </c>
      <c r="I1372" s="17">
        <v>0.30106274461844401</v>
      </c>
      <c r="J1372" s="17">
        <v>0.31964235375340999</v>
      </c>
      <c r="K1372" s="17">
        <v>0.37723654598189499</v>
      </c>
      <c r="L1372" s="17">
        <v>0.41779508788123199</v>
      </c>
      <c r="M1372" s="17"/>
      <c r="N1372" s="17">
        <v>0.30204369217133897</v>
      </c>
      <c r="O1372" s="17">
        <v>0.30937396194344502</v>
      </c>
      <c r="P1372" s="17">
        <v>0.28920693346773102</v>
      </c>
      <c r="Q1372" s="17">
        <v>0.36368805686080002</v>
      </c>
      <c r="R1372" s="17"/>
      <c r="S1372" s="17">
        <v>0.28990060616094598</v>
      </c>
      <c r="T1372" s="17">
        <v>0.31531952421527698</v>
      </c>
      <c r="U1372" s="17">
        <v>0.30150709233699102</v>
      </c>
      <c r="V1372" s="17">
        <v>0.37119576460918902</v>
      </c>
      <c r="W1372" s="17">
        <v>0.30398670313181297</v>
      </c>
      <c r="X1372" s="17">
        <v>0.33197397903915499</v>
      </c>
      <c r="Y1372" s="17">
        <v>0.33286429907281601</v>
      </c>
      <c r="Z1372" s="17">
        <v>0.33584427034626702</v>
      </c>
      <c r="AA1372" s="17">
        <v>0.28912889319108398</v>
      </c>
      <c r="AB1372" s="17">
        <v>0.31781409313398801</v>
      </c>
      <c r="AC1372" s="17">
        <v>0.30639059583939598</v>
      </c>
      <c r="AD1372" s="17">
        <v>0.34379247448014799</v>
      </c>
      <c r="AE1372" s="17"/>
      <c r="AF1372" s="17">
        <v>0.357777840830592</v>
      </c>
      <c r="AG1372" s="17">
        <v>0.28929018549043201</v>
      </c>
      <c r="AH1372" s="17">
        <v>0.35641661594448898</v>
      </c>
      <c r="AI1372" s="17"/>
      <c r="AJ1372" s="17">
        <v>0.375107635869874</v>
      </c>
      <c r="AK1372" s="17">
        <v>0.25832655271542199</v>
      </c>
      <c r="AL1372" s="17">
        <v>0.28337864899904702</v>
      </c>
      <c r="AM1372" s="17">
        <v>0.32756692340851201</v>
      </c>
      <c r="AN1372" s="17">
        <v>0.36142726202000902</v>
      </c>
      <c r="AO1372" s="17"/>
      <c r="AP1372" s="17">
        <v>0.34418525935126398</v>
      </c>
      <c r="AQ1372" s="17">
        <v>0.25489014566773899</v>
      </c>
      <c r="AR1372" s="17">
        <v>0.22519272231106399</v>
      </c>
      <c r="AS1372" s="17"/>
      <c r="AT1372" s="17">
        <v>0.36724583010720102</v>
      </c>
      <c r="AU1372" s="17">
        <v>0.31443563803379099</v>
      </c>
      <c r="AV1372" s="17">
        <v>0.29590464767105501</v>
      </c>
      <c r="AW1372" s="17">
        <v>0.24651620389552201</v>
      </c>
      <c r="AX1372" s="17">
        <v>0.31590241045742301</v>
      </c>
      <c r="AY1372" s="17"/>
      <c r="AZ1372" s="17">
        <v>0.27932731372505198</v>
      </c>
      <c r="BA1372" s="17">
        <v>0.30002745492743699</v>
      </c>
      <c r="BB1372" s="17">
        <v>0.237538604610953</v>
      </c>
      <c r="BC1372" s="17">
        <v>0.41802109389178699</v>
      </c>
      <c r="BD1372" s="17">
        <v>0.33440168471102899</v>
      </c>
      <c r="BE1372" s="17"/>
      <c r="BF1372" s="17">
        <v>0.31854624825535899</v>
      </c>
      <c r="BG1372" s="17">
        <v>0.32764287097422701</v>
      </c>
      <c r="BH1372" s="17">
        <v>0.30270333252452802</v>
      </c>
      <c r="BI1372" s="17">
        <v>0.28048840037935102</v>
      </c>
      <c r="BJ1372" s="17"/>
      <c r="BK1372" s="17">
        <v>0.29507162933817899</v>
      </c>
      <c r="BL1372" s="17">
        <v>0.29616250853703402</v>
      </c>
      <c r="BM1372" s="17">
        <v>0.31798348095337098</v>
      </c>
      <c r="BN1372" s="17">
        <v>0.32838428493664701</v>
      </c>
      <c r="BO1372" s="17">
        <v>0.30247553037132302</v>
      </c>
      <c r="BP1372" s="17"/>
      <c r="BQ1372" s="17">
        <v>0.32591359378589302</v>
      </c>
      <c r="BR1372" s="17">
        <v>0.30343913900108899</v>
      </c>
      <c r="BS1372" s="17"/>
      <c r="BT1372" s="17">
        <v>0.37820959626505102</v>
      </c>
      <c r="BU1372" s="17">
        <v>0.28611902495158198</v>
      </c>
      <c r="BV1372" s="17">
        <v>0.29955759049081399</v>
      </c>
      <c r="BW1372" s="17">
        <v>0.26893194354354799</v>
      </c>
      <c r="BX1372" s="17">
        <v>0.267781465191685</v>
      </c>
      <c r="BY1372" s="17">
        <v>0.29021660585549303</v>
      </c>
    </row>
    <row r="1373" spans="2:77" x14ac:dyDescent="0.35">
      <c r="B1373" t="s">
        <v>333</v>
      </c>
      <c r="C1373" s="17">
        <v>0.196300062813835</v>
      </c>
      <c r="D1373" s="17">
        <v>0.19734776333180201</v>
      </c>
      <c r="E1373" s="17">
        <v>0.19501173929274701</v>
      </c>
      <c r="F1373" s="17"/>
      <c r="G1373" s="17">
        <v>0.206396544596816</v>
      </c>
      <c r="H1373" s="17">
        <v>0.19185546786329999</v>
      </c>
      <c r="I1373" s="17">
        <v>0.19175552549977201</v>
      </c>
      <c r="J1373" s="17">
        <v>0.20455458665961501</v>
      </c>
      <c r="K1373" s="17">
        <v>0.158143540671075</v>
      </c>
      <c r="L1373" s="17">
        <v>0.21564346704457901</v>
      </c>
      <c r="M1373" s="17"/>
      <c r="N1373" s="17">
        <v>0.21443781235589901</v>
      </c>
      <c r="O1373" s="17">
        <v>0.19848111778178501</v>
      </c>
      <c r="P1373" s="17">
        <v>0.206685425998719</v>
      </c>
      <c r="Q1373" s="17">
        <v>0.16526428019259901</v>
      </c>
      <c r="R1373" s="17"/>
      <c r="S1373" s="17">
        <v>0.18161267122377001</v>
      </c>
      <c r="T1373" s="17">
        <v>0.19315972657549099</v>
      </c>
      <c r="U1373" s="17">
        <v>0.21569424441922899</v>
      </c>
      <c r="V1373" s="17">
        <v>0.190018885900028</v>
      </c>
      <c r="W1373" s="17">
        <v>0.21109009312013399</v>
      </c>
      <c r="X1373" s="17">
        <v>0.18522695410735701</v>
      </c>
      <c r="Y1373" s="17">
        <v>0.18772061802822801</v>
      </c>
      <c r="Z1373" s="17">
        <v>0.19971280536969199</v>
      </c>
      <c r="AA1373" s="17">
        <v>0.20907458985334301</v>
      </c>
      <c r="AB1373" s="17">
        <v>0.209833806580011</v>
      </c>
      <c r="AC1373" s="17">
        <v>0.20353468538075001</v>
      </c>
      <c r="AD1373" s="17">
        <v>0.162971874860671</v>
      </c>
      <c r="AE1373" s="17"/>
      <c r="AF1373" s="17">
        <v>0.19553348096357001</v>
      </c>
      <c r="AG1373" s="17">
        <v>0.194163694976621</v>
      </c>
      <c r="AH1373" s="17">
        <v>0.199576807088687</v>
      </c>
      <c r="AI1373" s="17"/>
      <c r="AJ1373" s="17">
        <v>0.21648472070997199</v>
      </c>
      <c r="AK1373" s="17">
        <v>0.15537804057235699</v>
      </c>
      <c r="AL1373" s="17">
        <v>0.19870568885772999</v>
      </c>
      <c r="AM1373" s="17">
        <v>0.18945825879290601</v>
      </c>
      <c r="AN1373" s="17">
        <v>0.202605473501839</v>
      </c>
      <c r="AO1373" s="17"/>
      <c r="AP1373" s="17">
        <v>0.24013518686197699</v>
      </c>
      <c r="AQ1373" s="17">
        <v>0.14619310810762401</v>
      </c>
      <c r="AR1373" s="17">
        <v>0.25087577179000797</v>
      </c>
      <c r="AS1373" s="17"/>
      <c r="AT1373" s="17">
        <v>0.16317700428646401</v>
      </c>
      <c r="AU1373" s="17">
        <v>0.20640421007463</v>
      </c>
      <c r="AV1373" s="17">
        <v>0.213973558340772</v>
      </c>
      <c r="AW1373" s="17">
        <v>0.19912365266920401</v>
      </c>
      <c r="AX1373" s="17">
        <v>0.22215936979199999</v>
      </c>
      <c r="AY1373" s="17"/>
      <c r="AZ1373" s="17">
        <v>0.18617793665438301</v>
      </c>
      <c r="BA1373" s="17">
        <v>0.20577838799840201</v>
      </c>
      <c r="BB1373" s="17">
        <v>0.197109773878759</v>
      </c>
      <c r="BC1373" s="17">
        <v>0.209126262675536</v>
      </c>
      <c r="BD1373" s="17">
        <v>0.20096415525641401</v>
      </c>
      <c r="BE1373" s="17"/>
      <c r="BF1373" s="17">
        <v>0.18431361079606201</v>
      </c>
      <c r="BG1373" s="17">
        <v>0.19283751623405401</v>
      </c>
      <c r="BH1373" s="17">
        <v>0.187042136284992</v>
      </c>
      <c r="BI1373" s="17">
        <v>0.22669609721838899</v>
      </c>
      <c r="BJ1373" s="17"/>
      <c r="BK1373" s="17">
        <v>0.15529931912494499</v>
      </c>
      <c r="BL1373" s="17">
        <v>0.180094983728118</v>
      </c>
      <c r="BM1373" s="17">
        <v>0.20397051715491499</v>
      </c>
      <c r="BN1373" s="17">
        <v>0.20119873276906799</v>
      </c>
      <c r="BO1373" s="17">
        <v>0.18667347833788001</v>
      </c>
      <c r="BP1373" s="17"/>
      <c r="BQ1373" s="17">
        <v>0.197907945860791</v>
      </c>
      <c r="BR1373" s="17">
        <v>0.19412231538458</v>
      </c>
      <c r="BS1373" s="17"/>
      <c r="BT1373" s="17">
        <v>0.19539229968235799</v>
      </c>
      <c r="BU1373" s="17">
        <v>0.22167986899306</v>
      </c>
      <c r="BV1373" s="17">
        <v>0.193582203158503</v>
      </c>
      <c r="BW1373" s="17">
        <v>0.178903839030291</v>
      </c>
      <c r="BX1373" s="17">
        <v>0.175539225836079</v>
      </c>
      <c r="BY1373" s="17">
        <v>0.18253032418665499</v>
      </c>
    </row>
    <row r="1374" spans="2:77" x14ac:dyDescent="0.35">
      <c r="B1374" t="s">
        <v>98</v>
      </c>
      <c r="C1374" s="17">
        <v>0.113636323370814</v>
      </c>
      <c r="D1374" s="17">
        <v>0.120487644598485</v>
      </c>
      <c r="E1374" s="17">
        <v>0.10669807788182099</v>
      </c>
      <c r="F1374" s="17"/>
      <c r="G1374" s="17">
        <v>0.11247367014123701</v>
      </c>
      <c r="H1374" s="17">
        <v>8.6193032574172504E-2</v>
      </c>
      <c r="I1374" s="17">
        <v>9.6350368974109493E-2</v>
      </c>
      <c r="J1374" s="17">
        <v>0.12879712433377</v>
      </c>
      <c r="K1374" s="17">
        <v>0.15669108665236001</v>
      </c>
      <c r="L1374" s="17">
        <v>0.109536721477467</v>
      </c>
      <c r="M1374" s="17"/>
      <c r="N1374" s="17">
        <v>9.8274847681509903E-2</v>
      </c>
      <c r="O1374" s="17">
        <v>0.114833282474745</v>
      </c>
      <c r="P1374" s="17">
        <v>0.123289119139965</v>
      </c>
      <c r="Q1374" s="17">
        <v>0.11990789602705899</v>
      </c>
      <c r="R1374" s="17"/>
      <c r="S1374" s="17">
        <v>0.10336854466226</v>
      </c>
      <c r="T1374" s="17">
        <v>0.116211736994907</v>
      </c>
      <c r="U1374" s="17">
        <v>0.13709781186880499</v>
      </c>
      <c r="V1374" s="17">
        <v>9.1635612016801593E-2</v>
      </c>
      <c r="W1374" s="17">
        <v>0.13370086032252401</v>
      </c>
      <c r="X1374" s="17">
        <v>9.3236701471283601E-2</v>
      </c>
      <c r="Y1374" s="17">
        <v>0.140079698872391</v>
      </c>
      <c r="Z1374" s="17">
        <v>9.5181487733168604E-2</v>
      </c>
      <c r="AA1374" s="17">
        <v>0.10746427618499201</v>
      </c>
      <c r="AB1374" s="17">
        <v>0.10152311945206099</v>
      </c>
      <c r="AC1374" s="17">
        <v>8.9828927576980605E-2</v>
      </c>
      <c r="AD1374" s="17">
        <v>0.22095303466234001</v>
      </c>
      <c r="AE1374" s="17"/>
      <c r="AF1374" s="17">
        <v>0.143938040359369</v>
      </c>
      <c r="AG1374" s="17">
        <v>9.8281293665774802E-2</v>
      </c>
      <c r="AH1374" s="17">
        <v>9.8205307706394504E-2</v>
      </c>
      <c r="AI1374" s="17"/>
      <c r="AJ1374" s="17">
        <v>0.13913038356718799</v>
      </c>
      <c r="AK1374" s="17">
        <v>6.0346514114717101E-2</v>
      </c>
      <c r="AL1374" s="17">
        <v>0.10333762671747</v>
      </c>
      <c r="AM1374" s="17">
        <v>0.25077517599424498</v>
      </c>
      <c r="AN1374" s="17">
        <v>0.12218046063422699</v>
      </c>
      <c r="AO1374" s="17"/>
      <c r="AP1374" s="17">
        <v>0.13375301231711301</v>
      </c>
      <c r="AQ1374" s="17">
        <v>5.3463146071818901E-2</v>
      </c>
      <c r="AR1374" s="17">
        <v>9.8085999467084906E-2</v>
      </c>
      <c r="AS1374" s="17"/>
      <c r="AT1374" s="17">
        <v>0.12438265412497899</v>
      </c>
      <c r="AU1374" s="17">
        <v>0.10250991539160299</v>
      </c>
      <c r="AV1374" s="17">
        <v>0.103746759872025</v>
      </c>
      <c r="AW1374" s="17">
        <v>9.8235575485329699E-2</v>
      </c>
      <c r="AX1374" s="17">
        <v>9.4912521975448E-2</v>
      </c>
      <c r="AY1374" s="17"/>
      <c r="AZ1374" s="17">
        <v>0.108333075307359</v>
      </c>
      <c r="BA1374" s="17">
        <v>0.11878944351977699</v>
      </c>
      <c r="BB1374" s="17">
        <v>0.114118695958852</v>
      </c>
      <c r="BC1374" s="17">
        <v>0.10988341654094801</v>
      </c>
      <c r="BD1374" s="17">
        <v>0.12587475782996199</v>
      </c>
      <c r="BE1374" s="17"/>
      <c r="BF1374" s="17">
        <v>0.14348441714818599</v>
      </c>
      <c r="BG1374" s="17">
        <v>0.105346576378511</v>
      </c>
      <c r="BH1374" s="17">
        <v>0.107889772897887</v>
      </c>
      <c r="BI1374" s="17">
        <v>0.104511634445872</v>
      </c>
      <c r="BJ1374" s="17"/>
      <c r="BK1374" s="17">
        <v>0.16541656457179399</v>
      </c>
      <c r="BL1374" s="17">
        <v>0.12884659707134599</v>
      </c>
      <c r="BM1374" s="17">
        <v>0.11387489606055</v>
      </c>
      <c r="BN1374" s="17">
        <v>0.10421147179981601</v>
      </c>
      <c r="BO1374" s="17">
        <v>0.102271623611917</v>
      </c>
      <c r="BP1374" s="17"/>
      <c r="BQ1374" s="17">
        <v>0.105683462517872</v>
      </c>
      <c r="BR1374" s="17">
        <v>0.124407829613449</v>
      </c>
      <c r="BS1374" s="17"/>
      <c r="BT1374" s="17">
        <v>0.120924270951257</v>
      </c>
      <c r="BU1374" s="17">
        <v>9.4837939963445E-2</v>
      </c>
      <c r="BV1374" s="17">
        <v>0.10564456811781001</v>
      </c>
      <c r="BW1374" s="17">
        <v>0.113981792862933</v>
      </c>
      <c r="BX1374" s="17">
        <v>0.12017054003243501</v>
      </c>
      <c r="BY1374" s="17">
        <v>0.12711143747262699</v>
      </c>
    </row>
    <row r="1375" spans="2:77" x14ac:dyDescent="0.35">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c r="BP1375" s="17"/>
      <c r="BQ1375" s="17"/>
      <c r="BR1375" s="17"/>
      <c r="BS1375" s="17"/>
      <c r="BT1375" s="17"/>
      <c r="BU1375" s="17"/>
      <c r="BV1375" s="17"/>
      <c r="BW1375" s="17"/>
      <c r="BX1375" s="17"/>
      <c r="BY1375" s="17"/>
    </row>
    <row r="1376" spans="2:77" x14ac:dyDescent="0.35">
      <c r="B1376" s="6" t="s">
        <v>507</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c r="BP1376" s="17"/>
      <c r="BQ1376" s="17"/>
      <c r="BR1376" s="17"/>
      <c r="BS1376" s="17"/>
      <c r="BT1376" s="17"/>
      <c r="BU1376" s="17"/>
      <c r="BV1376" s="17"/>
      <c r="BW1376" s="17"/>
      <c r="BX1376" s="17"/>
      <c r="BY1376" s="17"/>
    </row>
    <row r="1377" spans="2:77" x14ac:dyDescent="0.35">
      <c r="B1377" s="24" t="s">
        <v>94</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c r="BM1377" s="17"/>
      <c r="BN1377" s="17"/>
      <c r="BO1377" s="17"/>
      <c r="BP1377" s="17"/>
      <c r="BQ1377" s="17"/>
      <c r="BR1377" s="17"/>
      <c r="BS1377" s="17"/>
      <c r="BT1377" s="17"/>
      <c r="BU1377" s="17"/>
      <c r="BV1377" s="17"/>
      <c r="BW1377" s="17"/>
      <c r="BX1377" s="17"/>
      <c r="BY1377" s="17"/>
    </row>
    <row r="1378" spans="2:77" x14ac:dyDescent="0.35">
      <c r="B1378" t="s">
        <v>331</v>
      </c>
      <c r="C1378" s="17">
        <v>9.2458915054328503E-2</v>
      </c>
      <c r="D1378" s="17">
        <v>0.101837371630916</v>
      </c>
      <c r="E1378" s="17">
        <v>8.3349704492881302E-2</v>
      </c>
      <c r="F1378" s="17"/>
      <c r="G1378" s="17">
        <v>0.105382011352502</v>
      </c>
      <c r="H1378" s="17">
        <v>0.121872824183638</v>
      </c>
      <c r="I1378" s="17">
        <v>9.9627506190580195E-2</v>
      </c>
      <c r="J1378" s="17">
        <v>9.3821098457592803E-2</v>
      </c>
      <c r="K1378" s="17">
        <v>7.1978087678978495E-2</v>
      </c>
      <c r="L1378" s="17">
        <v>6.6794463790627798E-2</v>
      </c>
      <c r="M1378" s="17"/>
      <c r="N1378" s="17">
        <v>0.10216461492205001</v>
      </c>
      <c r="O1378" s="17">
        <v>9.6727446492066604E-2</v>
      </c>
      <c r="P1378" s="17">
        <v>8.7772371109058098E-2</v>
      </c>
      <c r="Q1378" s="17">
        <v>8.2946332506805207E-2</v>
      </c>
      <c r="R1378" s="17"/>
      <c r="S1378" s="17">
        <v>0.12950829152638901</v>
      </c>
      <c r="T1378" s="17">
        <v>9.1464896670843607E-2</v>
      </c>
      <c r="U1378" s="17">
        <v>6.8225449562526394E-2</v>
      </c>
      <c r="V1378" s="17">
        <v>6.3335688974809207E-2</v>
      </c>
      <c r="W1378" s="17">
        <v>7.7277669374329797E-2</v>
      </c>
      <c r="X1378" s="17">
        <v>8.6362586516164505E-2</v>
      </c>
      <c r="Y1378" s="17">
        <v>8.4935592569736096E-2</v>
      </c>
      <c r="Z1378" s="17">
        <v>9.8902198460878402E-2</v>
      </c>
      <c r="AA1378" s="17">
        <v>0.10913924575988999</v>
      </c>
      <c r="AB1378" s="17">
        <v>7.9515739107174604E-2</v>
      </c>
      <c r="AC1378" s="17">
        <v>0.11867642486072701</v>
      </c>
      <c r="AD1378" s="17">
        <v>7.5369566254183201E-2</v>
      </c>
      <c r="AE1378" s="17"/>
      <c r="AF1378" s="17">
        <v>7.8209396151666499E-2</v>
      </c>
      <c r="AG1378" s="17">
        <v>0.113218418987082</v>
      </c>
      <c r="AH1378" s="17">
        <v>7.64669127455265E-2</v>
      </c>
      <c r="AI1378" s="17"/>
      <c r="AJ1378" s="17">
        <v>5.2115759126110502E-2</v>
      </c>
      <c r="AK1378" s="17">
        <v>0.153947052524702</v>
      </c>
      <c r="AL1378" s="17">
        <v>0.101105064875263</v>
      </c>
      <c r="AM1378" s="17">
        <v>5.1886638683647901E-2</v>
      </c>
      <c r="AN1378" s="17">
        <v>6.6698133798322096E-2</v>
      </c>
      <c r="AO1378" s="17"/>
      <c r="AP1378" s="17">
        <v>5.1913063389472498E-2</v>
      </c>
      <c r="AQ1378" s="17">
        <v>0.163374769033404</v>
      </c>
      <c r="AR1378" s="17">
        <v>9.6103755744294E-2</v>
      </c>
      <c r="AS1378" s="17"/>
      <c r="AT1378" s="17">
        <v>7.8913478390155806E-2</v>
      </c>
      <c r="AU1378" s="17">
        <v>9.4747089524338399E-2</v>
      </c>
      <c r="AV1378" s="17">
        <v>9.2706349771100802E-2</v>
      </c>
      <c r="AW1378" s="17">
        <v>0.12911239237861599</v>
      </c>
      <c r="AX1378" s="17">
        <v>0.110164094474933</v>
      </c>
      <c r="AY1378" s="17"/>
      <c r="AZ1378" s="17">
        <v>0.111548971977331</v>
      </c>
      <c r="BA1378" s="17">
        <v>7.8759140949098597E-2</v>
      </c>
      <c r="BB1378" s="17">
        <v>9.3340319495006999E-2</v>
      </c>
      <c r="BC1378" s="17">
        <v>6.6573764864237994E-2</v>
      </c>
      <c r="BD1378" s="17">
        <v>8.5279937734311001E-2</v>
      </c>
      <c r="BE1378" s="17"/>
      <c r="BF1378" s="17">
        <v>0.105973995799147</v>
      </c>
      <c r="BG1378" s="17">
        <v>8.45896110619795E-2</v>
      </c>
      <c r="BH1378" s="17">
        <v>9.5571985321291297E-2</v>
      </c>
      <c r="BI1378" s="17">
        <v>0.10469743764785</v>
      </c>
      <c r="BJ1378" s="17"/>
      <c r="BK1378" s="17">
        <v>0.12077330796852</v>
      </c>
      <c r="BL1378" s="17">
        <v>9.7152027986563999E-2</v>
      </c>
      <c r="BM1378" s="17">
        <v>6.9764964214557898E-2</v>
      </c>
      <c r="BN1378" s="17">
        <v>9.6082588349649597E-2</v>
      </c>
      <c r="BO1378" s="17">
        <v>0.16840989359866501</v>
      </c>
      <c r="BP1378" s="17"/>
      <c r="BQ1378" s="17">
        <v>9.3859857105039302E-2</v>
      </c>
      <c r="BR1378" s="17">
        <v>9.0561452452651195E-2</v>
      </c>
      <c r="BS1378" s="17"/>
      <c r="BT1378" s="17">
        <v>7.73385373523168E-2</v>
      </c>
      <c r="BU1378" s="17">
        <v>8.3234461983550598E-2</v>
      </c>
      <c r="BV1378" s="17">
        <v>0.10121654299386</v>
      </c>
      <c r="BW1378" s="17">
        <v>0.13234326609783401</v>
      </c>
      <c r="BX1378" s="17">
        <v>0.10763037057066401</v>
      </c>
      <c r="BY1378" s="17">
        <v>0.11412598845145</v>
      </c>
    </row>
    <row r="1379" spans="2:77" x14ac:dyDescent="0.35">
      <c r="B1379" t="s">
        <v>332</v>
      </c>
      <c r="C1379" s="17">
        <v>0.28592622576251597</v>
      </c>
      <c r="D1379" s="17">
        <v>0.285950012354386</v>
      </c>
      <c r="E1379" s="17">
        <v>0.28573632554689798</v>
      </c>
      <c r="F1379" s="17"/>
      <c r="G1379" s="17">
        <v>0.36632256770621102</v>
      </c>
      <c r="H1379" s="17">
        <v>0.373757077909111</v>
      </c>
      <c r="I1379" s="17">
        <v>0.33727688607800999</v>
      </c>
      <c r="J1379" s="17">
        <v>0.277365709657316</v>
      </c>
      <c r="K1379" s="17">
        <v>0.218736114134298</v>
      </c>
      <c r="L1379" s="17">
        <v>0.17149265297040001</v>
      </c>
      <c r="M1379" s="17"/>
      <c r="N1379" s="17">
        <v>0.27920489751597399</v>
      </c>
      <c r="O1379" s="17">
        <v>0.27365482165487698</v>
      </c>
      <c r="P1379" s="17">
        <v>0.31336559122218399</v>
      </c>
      <c r="Q1379" s="17">
        <v>0.28092064277183298</v>
      </c>
      <c r="R1379" s="17"/>
      <c r="S1379" s="17">
        <v>0.29658194075738797</v>
      </c>
      <c r="T1379" s="17">
        <v>0.27352382307080297</v>
      </c>
      <c r="U1379" s="17">
        <v>0.27178144619767097</v>
      </c>
      <c r="V1379" s="17">
        <v>0.29067318335978298</v>
      </c>
      <c r="W1379" s="17">
        <v>0.27367372725952199</v>
      </c>
      <c r="X1379" s="17">
        <v>0.29944297109314699</v>
      </c>
      <c r="Y1379" s="17">
        <v>0.278099116706925</v>
      </c>
      <c r="Z1379" s="17">
        <v>0.30940681402743803</v>
      </c>
      <c r="AA1379" s="17">
        <v>0.28924169820066498</v>
      </c>
      <c r="AB1379" s="17">
        <v>0.31443322261886097</v>
      </c>
      <c r="AC1379" s="17">
        <v>0.25074244331626</v>
      </c>
      <c r="AD1379" s="17">
        <v>0.25186051420654398</v>
      </c>
      <c r="AE1379" s="17"/>
      <c r="AF1379" s="17">
        <v>0.22188784866799199</v>
      </c>
      <c r="AG1379" s="17">
        <v>0.32261141639662699</v>
      </c>
      <c r="AH1379" s="17">
        <v>0.29872156824010498</v>
      </c>
      <c r="AI1379" s="17"/>
      <c r="AJ1379" s="17">
        <v>0.19692133358507</v>
      </c>
      <c r="AK1379" s="17">
        <v>0.39273487959275399</v>
      </c>
      <c r="AL1379" s="17">
        <v>0.35380788405096197</v>
      </c>
      <c r="AM1379" s="17">
        <v>0.133891256297857</v>
      </c>
      <c r="AN1379" s="17">
        <v>0.27283016330770798</v>
      </c>
      <c r="AO1379" s="17"/>
      <c r="AP1379" s="17">
        <v>0.19427135281914901</v>
      </c>
      <c r="AQ1379" s="17">
        <v>0.41844713731778699</v>
      </c>
      <c r="AR1379" s="17">
        <v>0.32346929047754402</v>
      </c>
      <c r="AS1379" s="17"/>
      <c r="AT1379" s="17">
        <v>0.26289186826989702</v>
      </c>
      <c r="AU1379" s="17">
        <v>0.298544006457101</v>
      </c>
      <c r="AV1379" s="17">
        <v>0.30905810308131398</v>
      </c>
      <c r="AW1379" s="17">
        <v>0.31800926365888399</v>
      </c>
      <c r="AX1379" s="17">
        <v>0.18306935362418</v>
      </c>
      <c r="AY1379" s="17"/>
      <c r="AZ1379" s="17">
        <v>0.32435807335870598</v>
      </c>
      <c r="BA1379" s="17">
        <v>0.31260749806422899</v>
      </c>
      <c r="BB1379" s="17">
        <v>0.34664254750664403</v>
      </c>
      <c r="BC1379" s="17">
        <v>0.17395233914039501</v>
      </c>
      <c r="BD1379" s="17">
        <v>0.26853698949303101</v>
      </c>
      <c r="BE1379" s="17"/>
      <c r="BF1379" s="17">
        <v>0.24502855369204199</v>
      </c>
      <c r="BG1379" s="17">
        <v>0.287667436402123</v>
      </c>
      <c r="BH1379" s="17">
        <v>0.31224509068019901</v>
      </c>
      <c r="BI1379" s="17">
        <v>0.309673735580832</v>
      </c>
      <c r="BJ1379" s="17"/>
      <c r="BK1379" s="17">
        <v>0.25030969023711702</v>
      </c>
      <c r="BL1379" s="17">
        <v>0.31473623875100298</v>
      </c>
      <c r="BM1379" s="17">
        <v>0.28430313649371802</v>
      </c>
      <c r="BN1379" s="17">
        <v>0.28554600326992902</v>
      </c>
      <c r="BO1379" s="17">
        <v>0.248696117851605</v>
      </c>
      <c r="BP1379" s="17"/>
      <c r="BQ1379" s="17">
        <v>0.27981552634648499</v>
      </c>
      <c r="BR1379" s="17">
        <v>0.29420267346149498</v>
      </c>
      <c r="BS1379" s="17"/>
      <c r="BT1379" s="17">
        <v>0.22010906411936401</v>
      </c>
      <c r="BU1379" s="17">
        <v>0.34432622124977302</v>
      </c>
      <c r="BV1379" s="17">
        <v>0.32095099358701501</v>
      </c>
      <c r="BW1379" s="17">
        <v>0.272331160573071</v>
      </c>
      <c r="BX1379" s="17">
        <v>0.33700725467152498</v>
      </c>
      <c r="BY1379" s="17">
        <v>0.29320539565768999</v>
      </c>
    </row>
    <row r="1380" spans="2:77" x14ac:dyDescent="0.35">
      <c r="B1380" t="s">
        <v>129</v>
      </c>
      <c r="C1380" s="17">
        <v>0.248076520557933</v>
      </c>
      <c r="D1380" s="17">
        <v>0.232515739891303</v>
      </c>
      <c r="E1380" s="17">
        <v>0.26293906794461203</v>
      </c>
      <c r="F1380" s="17"/>
      <c r="G1380" s="17">
        <v>0.17855929873027401</v>
      </c>
      <c r="H1380" s="17">
        <v>0.20982452964284801</v>
      </c>
      <c r="I1380" s="17">
        <v>0.23005069263037001</v>
      </c>
      <c r="J1380" s="17">
        <v>0.24369842558235799</v>
      </c>
      <c r="K1380" s="17">
        <v>0.28208103844189703</v>
      </c>
      <c r="L1380" s="17">
        <v>0.32080626166510601</v>
      </c>
      <c r="M1380" s="17"/>
      <c r="N1380" s="17">
        <v>0.241249394927185</v>
      </c>
      <c r="O1380" s="17">
        <v>0.25354783944784898</v>
      </c>
      <c r="P1380" s="17">
        <v>0.21772983079420599</v>
      </c>
      <c r="Q1380" s="17">
        <v>0.27667796127071698</v>
      </c>
      <c r="R1380" s="17"/>
      <c r="S1380" s="17">
        <v>0.22086688468840299</v>
      </c>
      <c r="T1380" s="17">
        <v>0.25861448738309001</v>
      </c>
      <c r="U1380" s="17">
        <v>0.25611755270042302</v>
      </c>
      <c r="V1380" s="17">
        <v>0.28002078101869099</v>
      </c>
      <c r="W1380" s="17">
        <v>0.258566708268676</v>
      </c>
      <c r="X1380" s="17">
        <v>0.22625735181208401</v>
      </c>
      <c r="Y1380" s="17">
        <v>0.27166132239339702</v>
      </c>
      <c r="Z1380" s="17">
        <v>0.22992806335622801</v>
      </c>
      <c r="AA1380" s="17">
        <v>0.243633452114842</v>
      </c>
      <c r="AB1380" s="17">
        <v>0.231996800752234</v>
      </c>
      <c r="AC1380" s="17">
        <v>0.23232197068285601</v>
      </c>
      <c r="AD1380" s="17">
        <v>0.30507062300846699</v>
      </c>
      <c r="AE1380" s="17"/>
      <c r="AF1380" s="17">
        <v>0.28225375290216198</v>
      </c>
      <c r="AG1380" s="17">
        <v>0.20911322804548299</v>
      </c>
      <c r="AH1380" s="17">
        <v>0.29408192378675202</v>
      </c>
      <c r="AI1380" s="17"/>
      <c r="AJ1380" s="17">
        <v>0.28031581411974499</v>
      </c>
      <c r="AK1380" s="17">
        <v>0.20206545297227699</v>
      </c>
      <c r="AL1380" s="17">
        <v>0.205130139082565</v>
      </c>
      <c r="AM1380" s="17">
        <v>0.30750036106787798</v>
      </c>
      <c r="AN1380" s="17">
        <v>0.30228569483698797</v>
      </c>
      <c r="AO1380" s="17"/>
      <c r="AP1380" s="17">
        <v>0.26807967573438202</v>
      </c>
      <c r="AQ1380" s="17">
        <v>0.183571077488725</v>
      </c>
      <c r="AR1380" s="17">
        <v>0.200304925549073</v>
      </c>
      <c r="AS1380" s="17"/>
      <c r="AT1380" s="17">
        <v>0.29568399650461602</v>
      </c>
      <c r="AU1380" s="17">
        <v>0.23658316302535001</v>
      </c>
      <c r="AV1380" s="17">
        <v>0.23018311929711299</v>
      </c>
      <c r="AW1380" s="17">
        <v>0.19130243006884401</v>
      </c>
      <c r="AX1380" s="17">
        <v>0.20371994025682699</v>
      </c>
      <c r="AY1380" s="17"/>
      <c r="AZ1380" s="17">
        <v>0.22069305297938399</v>
      </c>
      <c r="BA1380" s="17">
        <v>0.24323316123106301</v>
      </c>
      <c r="BB1380" s="17">
        <v>0.19747785905947501</v>
      </c>
      <c r="BC1380" s="17">
        <v>0.31660047704643002</v>
      </c>
      <c r="BD1380" s="17">
        <v>0.262750281305765</v>
      </c>
      <c r="BE1380" s="17"/>
      <c r="BF1380" s="17">
        <v>0.25715903083729602</v>
      </c>
      <c r="BG1380" s="17">
        <v>0.25318384784632603</v>
      </c>
      <c r="BH1380" s="17">
        <v>0.23772892325498399</v>
      </c>
      <c r="BI1380" s="17">
        <v>0.21485181936880399</v>
      </c>
      <c r="BJ1380" s="17"/>
      <c r="BK1380" s="17">
        <v>0.25977174816002002</v>
      </c>
      <c r="BL1380" s="17">
        <v>0.22952562214303701</v>
      </c>
      <c r="BM1380" s="17">
        <v>0.27530870357742598</v>
      </c>
      <c r="BN1380" s="17">
        <v>0.233806094680483</v>
      </c>
      <c r="BO1380" s="17">
        <v>0.214188984601657</v>
      </c>
      <c r="BP1380" s="17"/>
      <c r="BQ1380" s="17">
        <v>0.257768008405178</v>
      </c>
      <c r="BR1380" s="17">
        <v>0.23495018479306201</v>
      </c>
      <c r="BS1380" s="17"/>
      <c r="BT1380" s="17">
        <v>0.28392885277618402</v>
      </c>
      <c r="BU1380" s="17">
        <v>0.23305399136726701</v>
      </c>
      <c r="BV1380" s="17">
        <v>0.27832063959519499</v>
      </c>
      <c r="BW1380" s="17">
        <v>0.228881797262625</v>
      </c>
      <c r="BX1380" s="17">
        <v>0.202980019077248</v>
      </c>
      <c r="BY1380" s="17">
        <v>0.194548887209926</v>
      </c>
    </row>
    <row r="1381" spans="2:77" x14ac:dyDescent="0.35">
      <c r="B1381" t="s">
        <v>333</v>
      </c>
      <c r="C1381" s="17">
        <v>0.23402269075233501</v>
      </c>
      <c r="D1381" s="17">
        <v>0.232025804975417</v>
      </c>
      <c r="E1381" s="17">
        <v>0.23688480815344801</v>
      </c>
      <c r="F1381" s="17"/>
      <c r="G1381" s="17">
        <v>0.237043130841397</v>
      </c>
      <c r="H1381" s="17">
        <v>0.20588543572864601</v>
      </c>
      <c r="I1381" s="17">
        <v>0.21938604993012301</v>
      </c>
      <c r="J1381" s="17">
        <v>0.23071371816278699</v>
      </c>
      <c r="K1381" s="17">
        <v>0.22781374632474499</v>
      </c>
      <c r="L1381" s="17">
        <v>0.27350710308874199</v>
      </c>
      <c r="M1381" s="17"/>
      <c r="N1381" s="17">
        <v>0.24565801193862999</v>
      </c>
      <c r="O1381" s="17">
        <v>0.24647373301395201</v>
      </c>
      <c r="P1381" s="17">
        <v>0.23769403644439599</v>
      </c>
      <c r="Q1381" s="17">
        <v>0.20667409477353499</v>
      </c>
      <c r="R1381" s="17"/>
      <c r="S1381" s="17">
        <v>0.22979483979697199</v>
      </c>
      <c r="T1381" s="17">
        <v>0.231832189978742</v>
      </c>
      <c r="U1381" s="17">
        <v>0.234902887107066</v>
      </c>
      <c r="V1381" s="17">
        <v>0.23622959784379199</v>
      </c>
      <c r="W1381" s="17">
        <v>0.217383075998623</v>
      </c>
      <c r="X1381" s="17">
        <v>0.24924452114168599</v>
      </c>
      <c r="Y1381" s="17">
        <v>0.21366889829020999</v>
      </c>
      <c r="Z1381" s="17">
        <v>0.22106862217234999</v>
      </c>
      <c r="AA1381" s="17">
        <v>0.23072575541269399</v>
      </c>
      <c r="AB1381" s="17">
        <v>0.25548819413646501</v>
      </c>
      <c r="AC1381" s="17">
        <v>0.289891660162925</v>
      </c>
      <c r="AD1381" s="17">
        <v>0.17361656552975599</v>
      </c>
      <c r="AE1381" s="17"/>
      <c r="AF1381" s="17">
        <v>0.22568416796736801</v>
      </c>
      <c r="AG1381" s="17">
        <v>0.23895449590677201</v>
      </c>
      <c r="AH1381" s="17">
        <v>0.24010466042819201</v>
      </c>
      <c r="AI1381" s="17"/>
      <c r="AJ1381" s="17">
        <v>0.27803378169085302</v>
      </c>
      <c r="AK1381" s="17">
        <v>0.178560139587783</v>
      </c>
      <c r="AL1381" s="17">
        <v>0.21880089361428201</v>
      </c>
      <c r="AM1381" s="17">
        <v>0.23624323171125899</v>
      </c>
      <c r="AN1381" s="17">
        <v>0.23135941223348799</v>
      </c>
      <c r="AO1381" s="17"/>
      <c r="AP1381" s="17">
        <v>0.298582402811712</v>
      </c>
      <c r="AQ1381" s="17">
        <v>0.17496018462877999</v>
      </c>
      <c r="AR1381" s="17">
        <v>0.240950596218658</v>
      </c>
      <c r="AS1381" s="17"/>
      <c r="AT1381" s="17">
        <v>0.21355752014427001</v>
      </c>
      <c r="AU1381" s="17">
        <v>0.23134879731218599</v>
      </c>
      <c r="AV1381" s="17">
        <v>0.24464228290822199</v>
      </c>
      <c r="AW1381" s="17">
        <v>0.244994669112063</v>
      </c>
      <c r="AX1381" s="17">
        <v>0.37344594489378402</v>
      </c>
      <c r="AY1381" s="17"/>
      <c r="AZ1381" s="17">
        <v>0.22485341162499101</v>
      </c>
      <c r="BA1381" s="17">
        <v>0.218466017662167</v>
      </c>
      <c r="BB1381" s="17">
        <v>0.25813357513691498</v>
      </c>
      <c r="BC1381" s="17">
        <v>0.27490119928094903</v>
      </c>
      <c r="BD1381" s="17">
        <v>0.216920826458702</v>
      </c>
      <c r="BE1381" s="17"/>
      <c r="BF1381" s="17">
        <v>0.211272535150001</v>
      </c>
      <c r="BG1381" s="17">
        <v>0.242346838550593</v>
      </c>
      <c r="BH1381" s="17">
        <v>0.23017210687137199</v>
      </c>
      <c r="BI1381" s="17">
        <v>0.23995487440019</v>
      </c>
      <c r="BJ1381" s="17"/>
      <c r="BK1381" s="17">
        <v>0.16315852514654899</v>
      </c>
      <c r="BL1381" s="17">
        <v>0.19883625065685101</v>
      </c>
      <c r="BM1381" s="17">
        <v>0.24290509355526199</v>
      </c>
      <c r="BN1381" s="17">
        <v>0.25025201579650702</v>
      </c>
      <c r="BO1381" s="17">
        <v>0.217180024018409</v>
      </c>
      <c r="BP1381" s="17"/>
      <c r="BQ1381" s="17">
        <v>0.231346552023529</v>
      </c>
      <c r="BR1381" s="17">
        <v>0.237647304027547</v>
      </c>
      <c r="BS1381" s="17"/>
      <c r="BT1381" s="17">
        <v>0.25499976975292499</v>
      </c>
      <c r="BU1381" s="17">
        <v>0.232825876729368</v>
      </c>
      <c r="BV1381" s="17">
        <v>0.173733865946951</v>
      </c>
      <c r="BW1381" s="17">
        <v>0.22824218959027201</v>
      </c>
      <c r="BX1381" s="17">
        <v>0.21893236787921699</v>
      </c>
      <c r="BY1381" s="17">
        <v>0.228412440019892</v>
      </c>
    </row>
    <row r="1382" spans="2:77" x14ac:dyDescent="0.35">
      <c r="B1382" t="s">
        <v>98</v>
      </c>
      <c r="C1382" s="17">
        <v>0.139515647872888</v>
      </c>
      <c r="D1382" s="17">
        <v>0.14767107114797701</v>
      </c>
      <c r="E1382" s="17">
        <v>0.131090093862161</v>
      </c>
      <c r="F1382" s="17"/>
      <c r="G1382" s="17">
        <v>0.112692991369616</v>
      </c>
      <c r="H1382" s="17">
        <v>8.8660132535757399E-2</v>
      </c>
      <c r="I1382" s="17">
        <v>0.113658865170917</v>
      </c>
      <c r="J1382" s="17">
        <v>0.15440104813994601</v>
      </c>
      <c r="K1382" s="17">
        <v>0.199391013420082</v>
      </c>
      <c r="L1382" s="17">
        <v>0.16739951848512399</v>
      </c>
      <c r="M1382" s="17"/>
      <c r="N1382" s="17">
        <v>0.13172308069616201</v>
      </c>
      <c r="O1382" s="17">
        <v>0.12959615939125599</v>
      </c>
      <c r="P1382" s="17">
        <v>0.143438170430156</v>
      </c>
      <c r="Q1382" s="17">
        <v>0.15278096867711</v>
      </c>
      <c r="R1382" s="17"/>
      <c r="S1382" s="17">
        <v>0.123248043230848</v>
      </c>
      <c r="T1382" s="17">
        <v>0.14456460289652101</v>
      </c>
      <c r="U1382" s="17">
        <v>0.16897266443231301</v>
      </c>
      <c r="V1382" s="17">
        <v>0.12974074880292399</v>
      </c>
      <c r="W1382" s="17">
        <v>0.173098819098849</v>
      </c>
      <c r="X1382" s="17">
        <v>0.13869256943691899</v>
      </c>
      <c r="Y1382" s="17">
        <v>0.15163507003973301</v>
      </c>
      <c r="Z1382" s="17">
        <v>0.14069430198310501</v>
      </c>
      <c r="AA1382" s="17">
        <v>0.127259848511909</v>
      </c>
      <c r="AB1382" s="17">
        <v>0.118566043385266</v>
      </c>
      <c r="AC1382" s="17">
        <v>0.10836750097723299</v>
      </c>
      <c r="AD1382" s="17">
        <v>0.19408273100105</v>
      </c>
      <c r="AE1382" s="17"/>
      <c r="AF1382" s="17">
        <v>0.19196483431081199</v>
      </c>
      <c r="AG1382" s="17">
        <v>0.11610244066403599</v>
      </c>
      <c r="AH1382" s="17">
        <v>9.0624934799424295E-2</v>
      </c>
      <c r="AI1382" s="17"/>
      <c r="AJ1382" s="17">
        <v>0.192613311478221</v>
      </c>
      <c r="AK1382" s="17">
        <v>7.2692475322483102E-2</v>
      </c>
      <c r="AL1382" s="17">
        <v>0.12115601837692801</v>
      </c>
      <c r="AM1382" s="17">
        <v>0.27047851223935898</v>
      </c>
      <c r="AN1382" s="17">
        <v>0.12682659582349401</v>
      </c>
      <c r="AO1382" s="17"/>
      <c r="AP1382" s="17">
        <v>0.18715350524528501</v>
      </c>
      <c r="AQ1382" s="17">
        <v>5.9646831531303998E-2</v>
      </c>
      <c r="AR1382" s="17">
        <v>0.139171432010431</v>
      </c>
      <c r="AS1382" s="17"/>
      <c r="AT1382" s="17">
        <v>0.148953136691062</v>
      </c>
      <c r="AU1382" s="17">
        <v>0.138776943681025</v>
      </c>
      <c r="AV1382" s="17">
        <v>0.12341014494225</v>
      </c>
      <c r="AW1382" s="17">
        <v>0.116581244781593</v>
      </c>
      <c r="AX1382" s="17">
        <v>0.12960066675027501</v>
      </c>
      <c r="AY1382" s="17"/>
      <c r="AZ1382" s="17">
        <v>0.118546490059589</v>
      </c>
      <c r="BA1382" s="17">
        <v>0.146934182093443</v>
      </c>
      <c r="BB1382" s="17">
        <v>0.10440569880195801</v>
      </c>
      <c r="BC1382" s="17">
        <v>0.167972219667989</v>
      </c>
      <c r="BD1382" s="17">
        <v>0.16651196500819099</v>
      </c>
      <c r="BE1382" s="17"/>
      <c r="BF1382" s="17">
        <v>0.18056588452151401</v>
      </c>
      <c r="BG1382" s="17">
        <v>0.13221226613897799</v>
      </c>
      <c r="BH1382" s="17">
        <v>0.12428189387215501</v>
      </c>
      <c r="BI1382" s="17">
        <v>0.13082213300232501</v>
      </c>
      <c r="BJ1382" s="17"/>
      <c r="BK1382" s="17">
        <v>0.20598672848779401</v>
      </c>
      <c r="BL1382" s="17">
        <v>0.159749860462545</v>
      </c>
      <c r="BM1382" s="17">
        <v>0.12771810215903501</v>
      </c>
      <c r="BN1382" s="17">
        <v>0.13431329790343199</v>
      </c>
      <c r="BO1382" s="17">
        <v>0.15152497992966399</v>
      </c>
      <c r="BP1382" s="17"/>
      <c r="BQ1382" s="17">
        <v>0.137210056119768</v>
      </c>
      <c r="BR1382" s="17">
        <v>0.142638385265245</v>
      </c>
      <c r="BS1382" s="17"/>
      <c r="BT1382" s="17">
        <v>0.16362377599920999</v>
      </c>
      <c r="BU1382" s="17">
        <v>0.106559448670041</v>
      </c>
      <c r="BV1382" s="17">
        <v>0.12577795787698001</v>
      </c>
      <c r="BW1382" s="17">
        <v>0.13820158647619901</v>
      </c>
      <c r="BX1382" s="17">
        <v>0.13344998780134601</v>
      </c>
      <c r="BY1382" s="17">
        <v>0.16970728866104201</v>
      </c>
    </row>
    <row r="1383" spans="2:77" x14ac:dyDescent="0.3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c r="BP1383" s="17"/>
      <c r="BQ1383" s="17"/>
      <c r="BR1383" s="17"/>
      <c r="BS1383" s="17"/>
      <c r="BT1383" s="17"/>
      <c r="BU1383" s="17"/>
      <c r="BV1383" s="17"/>
      <c r="BW1383" s="17"/>
      <c r="BX1383" s="17"/>
      <c r="BY1383" s="17"/>
    </row>
    <row r="1384" spans="2:77" x14ac:dyDescent="0.35">
      <c r="B1384" s="6" t="s">
        <v>508</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c r="BP1384" s="17"/>
      <c r="BQ1384" s="17"/>
      <c r="BR1384" s="17"/>
      <c r="BS1384" s="17"/>
      <c r="BT1384" s="17"/>
      <c r="BU1384" s="17"/>
      <c r="BV1384" s="17"/>
      <c r="BW1384" s="17"/>
      <c r="BX1384" s="17"/>
      <c r="BY1384" s="17"/>
    </row>
    <row r="1385" spans="2:77" x14ac:dyDescent="0.35">
      <c r="B1385" s="24" t="s">
        <v>94</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c r="BN1385" s="17"/>
      <c r="BO1385" s="17"/>
      <c r="BP1385" s="17"/>
      <c r="BQ1385" s="17"/>
      <c r="BR1385" s="17"/>
      <c r="BS1385" s="17"/>
      <c r="BT1385" s="17"/>
      <c r="BU1385" s="17"/>
      <c r="BV1385" s="17"/>
      <c r="BW1385" s="17"/>
      <c r="BX1385" s="17"/>
      <c r="BY1385" s="17"/>
    </row>
    <row r="1386" spans="2:77" x14ac:dyDescent="0.35">
      <c r="B1386" t="s">
        <v>331</v>
      </c>
      <c r="C1386" s="17">
        <v>6.9715491630554502E-2</v>
      </c>
      <c r="D1386" s="17">
        <v>8.0048235951563504E-2</v>
      </c>
      <c r="E1386" s="17">
        <v>6.0065033763596898E-2</v>
      </c>
      <c r="F1386" s="17"/>
      <c r="G1386" s="17">
        <v>7.2056337589465294E-2</v>
      </c>
      <c r="H1386" s="17">
        <v>9.43555604036799E-2</v>
      </c>
      <c r="I1386" s="17">
        <v>7.7385691584254401E-2</v>
      </c>
      <c r="J1386" s="17">
        <v>6.7780660537055504E-2</v>
      </c>
      <c r="K1386" s="17">
        <v>5.7010595619134997E-2</v>
      </c>
      <c r="L1386" s="17">
        <v>5.2045861094786303E-2</v>
      </c>
      <c r="M1386" s="17"/>
      <c r="N1386" s="17">
        <v>8.3232809387444595E-2</v>
      </c>
      <c r="O1386" s="17">
        <v>6.5731018196703295E-2</v>
      </c>
      <c r="P1386" s="17">
        <v>5.8962062674289703E-2</v>
      </c>
      <c r="Q1386" s="17">
        <v>6.8753259575599704E-2</v>
      </c>
      <c r="R1386" s="17"/>
      <c r="S1386" s="17">
        <v>0.10362143987467699</v>
      </c>
      <c r="T1386" s="17">
        <v>6.5323710232848303E-2</v>
      </c>
      <c r="U1386" s="17">
        <v>4.2132718391044897E-2</v>
      </c>
      <c r="V1386" s="17">
        <v>3.3758866308541899E-2</v>
      </c>
      <c r="W1386" s="17">
        <v>7.0954351157080695E-2</v>
      </c>
      <c r="X1386" s="17">
        <v>7.1281876729882607E-2</v>
      </c>
      <c r="Y1386" s="17">
        <v>4.6898175306602799E-2</v>
      </c>
      <c r="Z1386" s="17">
        <v>7.5100267575553603E-2</v>
      </c>
      <c r="AA1386" s="17">
        <v>8.0346918410458407E-2</v>
      </c>
      <c r="AB1386" s="17">
        <v>7.69546586420852E-2</v>
      </c>
      <c r="AC1386" s="17">
        <v>9.4367457295307197E-2</v>
      </c>
      <c r="AD1386" s="17">
        <v>5.6533091554459597E-2</v>
      </c>
      <c r="AE1386" s="17"/>
      <c r="AF1386" s="17">
        <v>6.3317951477019394E-2</v>
      </c>
      <c r="AG1386" s="17">
        <v>8.3219182486331297E-2</v>
      </c>
      <c r="AH1386" s="17">
        <v>5.6045768898095899E-2</v>
      </c>
      <c r="AI1386" s="17"/>
      <c r="AJ1386" s="17">
        <v>3.7079074405355503E-2</v>
      </c>
      <c r="AK1386" s="17">
        <v>0.11972015392799</v>
      </c>
      <c r="AL1386" s="17">
        <v>8.1688503639195706E-2</v>
      </c>
      <c r="AM1386" s="17">
        <v>3.6725462404382E-2</v>
      </c>
      <c r="AN1386" s="17">
        <v>4.7505198248141901E-2</v>
      </c>
      <c r="AO1386" s="17"/>
      <c r="AP1386" s="17">
        <v>4.33042439738879E-2</v>
      </c>
      <c r="AQ1386" s="17">
        <v>0.120560551433125</v>
      </c>
      <c r="AR1386" s="17">
        <v>7.5524746218917499E-2</v>
      </c>
      <c r="AS1386" s="17"/>
      <c r="AT1386" s="17">
        <v>7.0519072248545894E-2</v>
      </c>
      <c r="AU1386" s="17">
        <v>6.4712548301692596E-2</v>
      </c>
      <c r="AV1386" s="17">
        <v>6.2649605058132996E-2</v>
      </c>
      <c r="AW1386" s="17">
        <v>0.106393860189269</v>
      </c>
      <c r="AX1386" s="17">
        <v>0.10974301457287</v>
      </c>
      <c r="AY1386" s="17"/>
      <c r="AZ1386" s="17">
        <v>8.7931635373346501E-2</v>
      </c>
      <c r="BA1386" s="17">
        <v>5.8377094233368197E-2</v>
      </c>
      <c r="BB1386" s="17">
        <v>5.39812477076244E-2</v>
      </c>
      <c r="BC1386" s="17">
        <v>4.9846038539630197E-2</v>
      </c>
      <c r="BD1386" s="17">
        <v>5.5769979393588701E-2</v>
      </c>
      <c r="BE1386" s="17"/>
      <c r="BF1386" s="17">
        <v>7.8841935497744695E-2</v>
      </c>
      <c r="BG1386" s="17">
        <v>5.8829902968582801E-2</v>
      </c>
      <c r="BH1386" s="17">
        <v>8.2087542331112304E-2</v>
      </c>
      <c r="BI1386" s="17">
        <v>7.8736791202845102E-2</v>
      </c>
      <c r="BJ1386" s="17"/>
      <c r="BK1386" s="17">
        <v>0.100271206013053</v>
      </c>
      <c r="BL1386" s="17">
        <v>6.4555618959624098E-2</v>
      </c>
      <c r="BM1386" s="17">
        <v>5.1707064760681501E-2</v>
      </c>
      <c r="BN1386" s="17">
        <v>6.8602362852783205E-2</v>
      </c>
      <c r="BO1386" s="17">
        <v>0.16580753777346899</v>
      </c>
      <c r="BP1386" s="17"/>
      <c r="BQ1386" s="17">
        <v>7.4364461049560696E-2</v>
      </c>
      <c r="BR1386" s="17">
        <v>6.3418838885760803E-2</v>
      </c>
      <c r="BS1386" s="17"/>
      <c r="BT1386" s="17">
        <v>6.7575515431863103E-2</v>
      </c>
      <c r="BU1386" s="17">
        <v>6.17129308978005E-2</v>
      </c>
      <c r="BV1386" s="17">
        <v>7.5304072377374007E-2</v>
      </c>
      <c r="BW1386" s="17">
        <v>0.105593462591535</v>
      </c>
      <c r="BX1386" s="17">
        <v>6.8389310451821395E-2</v>
      </c>
      <c r="BY1386" s="17">
        <v>5.8262945244964302E-2</v>
      </c>
    </row>
    <row r="1387" spans="2:77" x14ac:dyDescent="0.35">
      <c r="B1387" t="s">
        <v>332</v>
      </c>
      <c r="C1387" s="17">
        <v>0.239853181044477</v>
      </c>
      <c r="D1387" s="17">
        <v>0.234115596701643</v>
      </c>
      <c r="E1387" s="17">
        <v>0.24544658607254599</v>
      </c>
      <c r="F1387" s="17"/>
      <c r="G1387" s="17">
        <v>0.32496494210504201</v>
      </c>
      <c r="H1387" s="17">
        <v>0.33480685106355301</v>
      </c>
      <c r="I1387" s="17">
        <v>0.284926572910912</v>
      </c>
      <c r="J1387" s="17">
        <v>0.22181849816501401</v>
      </c>
      <c r="K1387" s="17">
        <v>0.150407565696387</v>
      </c>
      <c r="L1387" s="17">
        <v>0.14417824570125501</v>
      </c>
      <c r="M1387" s="17"/>
      <c r="N1387" s="17">
        <v>0.22288650459325801</v>
      </c>
      <c r="O1387" s="17">
        <v>0.25211243310653297</v>
      </c>
      <c r="P1387" s="17">
        <v>0.26976432588617799</v>
      </c>
      <c r="Q1387" s="17">
        <v>0.22061184604981501</v>
      </c>
      <c r="R1387" s="17"/>
      <c r="S1387" s="17">
        <v>0.24287619279745501</v>
      </c>
      <c r="T1387" s="17">
        <v>0.22539757187075499</v>
      </c>
      <c r="U1387" s="17">
        <v>0.217948945620136</v>
      </c>
      <c r="V1387" s="17">
        <v>0.25247608467043298</v>
      </c>
      <c r="W1387" s="17">
        <v>0.23055310976403801</v>
      </c>
      <c r="X1387" s="17">
        <v>0.240257418270965</v>
      </c>
      <c r="Y1387" s="17">
        <v>0.243164231423765</v>
      </c>
      <c r="Z1387" s="17">
        <v>0.297123013386551</v>
      </c>
      <c r="AA1387" s="17">
        <v>0.25451837954911999</v>
      </c>
      <c r="AB1387" s="17">
        <v>0.23380341953243999</v>
      </c>
      <c r="AC1387" s="17">
        <v>0.24209128006875</v>
      </c>
      <c r="AD1387" s="17">
        <v>0.20500681233283</v>
      </c>
      <c r="AE1387" s="17"/>
      <c r="AF1387" s="17">
        <v>0.17185605293168399</v>
      </c>
      <c r="AG1387" s="17">
        <v>0.27985773944123599</v>
      </c>
      <c r="AH1387" s="17">
        <v>0.25006415311326702</v>
      </c>
      <c r="AI1387" s="17"/>
      <c r="AJ1387" s="17">
        <v>0.13941063565116801</v>
      </c>
      <c r="AK1387" s="17">
        <v>0.36801596480290999</v>
      </c>
      <c r="AL1387" s="17">
        <v>0.26777146204520302</v>
      </c>
      <c r="AM1387" s="17">
        <v>9.0729375293076897E-2</v>
      </c>
      <c r="AN1387" s="17">
        <v>0.21884950248753601</v>
      </c>
      <c r="AO1387" s="17"/>
      <c r="AP1387" s="17">
        <v>0.134778937349504</v>
      </c>
      <c r="AQ1387" s="17">
        <v>0.38746582120406098</v>
      </c>
      <c r="AR1387" s="17">
        <v>0.24809090315620999</v>
      </c>
      <c r="AS1387" s="17"/>
      <c r="AT1387" s="17">
        <v>0.17846734903439199</v>
      </c>
      <c r="AU1387" s="17">
        <v>0.26108414714376199</v>
      </c>
      <c r="AV1387" s="17">
        <v>0.27435913630867198</v>
      </c>
      <c r="AW1387" s="17">
        <v>0.283250346997445</v>
      </c>
      <c r="AX1387" s="17">
        <v>0.19974029528315701</v>
      </c>
      <c r="AY1387" s="17"/>
      <c r="AZ1387" s="17">
        <v>0.27396747900123603</v>
      </c>
      <c r="BA1387" s="17">
        <v>0.27399978729289898</v>
      </c>
      <c r="BB1387" s="17">
        <v>0.30058778980339002</v>
      </c>
      <c r="BC1387" s="17">
        <v>0.13427285496393301</v>
      </c>
      <c r="BD1387" s="17">
        <v>0.22233582466937701</v>
      </c>
      <c r="BE1387" s="17"/>
      <c r="BF1387" s="17">
        <v>0.23119737786754399</v>
      </c>
      <c r="BG1387" s="17">
        <v>0.244330395582738</v>
      </c>
      <c r="BH1387" s="17">
        <v>0.26628202808371798</v>
      </c>
      <c r="BI1387" s="17">
        <v>0.23425163672816299</v>
      </c>
      <c r="BJ1387" s="17"/>
      <c r="BK1387" s="17">
        <v>0.22729329069687099</v>
      </c>
      <c r="BL1387" s="17">
        <v>0.27726198220377901</v>
      </c>
      <c r="BM1387" s="17">
        <v>0.237187805752473</v>
      </c>
      <c r="BN1387" s="17">
        <v>0.23661241473980901</v>
      </c>
      <c r="BO1387" s="17">
        <v>0.192806570754332</v>
      </c>
      <c r="BP1387" s="17"/>
      <c r="BQ1387" s="17">
        <v>0.23345856641979501</v>
      </c>
      <c r="BR1387" s="17">
        <v>0.24851416891069</v>
      </c>
      <c r="BS1387" s="17"/>
      <c r="BT1387" s="17">
        <v>0.16691797875550099</v>
      </c>
      <c r="BU1387" s="17">
        <v>0.27149851993341301</v>
      </c>
      <c r="BV1387" s="17">
        <v>0.24332553131252699</v>
      </c>
      <c r="BW1387" s="17">
        <v>0.29181031507105798</v>
      </c>
      <c r="BX1387" s="17">
        <v>0.31580932543231799</v>
      </c>
      <c r="BY1387" s="17">
        <v>0.27544681781038299</v>
      </c>
    </row>
    <row r="1388" spans="2:77" x14ac:dyDescent="0.35">
      <c r="B1388" t="s">
        <v>129</v>
      </c>
      <c r="C1388" s="17">
        <v>0.23538532285219299</v>
      </c>
      <c r="D1388" s="17">
        <v>0.213418046655066</v>
      </c>
      <c r="E1388" s="17">
        <v>0.25692456448141598</v>
      </c>
      <c r="F1388" s="17"/>
      <c r="G1388" s="17">
        <v>0.20340159061720101</v>
      </c>
      <c r="H1388" s="17">
        <v>0.209386670422718</v>
      </c>
      <c r="I1388" s="17">
        <v>0.27415040529854701</v>
      </c>
      <c r="J1388" s="17">
        <v>0.25075809890908202</v>
      </c>
      <c r="K1388" s="17">
        <v>0.265479261361798</v>
      </c>
      <c r="L1388" s="17">
        <v>0.213719045673323</v>
      </c>
      <c r="M1388" s="17"/>
      <c r="N1388" s="17">
        <v>0.21807156091566601</v>
      </c>
      <c r="O1388" s="17">
        <v>0.230351281647211</v>
      </c>
      <c r="P1388" s="17">
        <v>0.23404162123408401</v>
      </c>
      <c r="Q1388" s="17">
        <v>0.26086926828034002</v>
      </c>
      <c r="R1388" s="17"/>
      <c r="S1388" s="17">
        <v>0.22252133716679701</v>
      </c>
      <c r="T1388" s="17">
        <v>0.18586985502365699</v>
      </c>
      <c r="U1388" s="17">
        <v>0.25537314524730997</v>
      </c>
      <c r="V1388" s="17">
        <v>0.24520441222563799</v>
      </c>
      <c r="W1388" s="17">
        <v>0.241203272728962</v>
      </c>
      <c r="X1388" s="17">
        <v>0.24577743957579901</v>
      </c>
      <c r="Y1388" s="17">
        <v>0.26322948725738299</v>
      </c>
      <c r="Z1388" s="17">
        <v>0.23573831932467301</v>
      </c>
      <c r="AA1388" s="17">
        <v>0.24118511105771001</v>
      </c>
      <c r="AB1388" s="17">
        <v>0.25913057879666301</v>
      </c>
      <c r="AC1388" s="17">
        <v>0.23755546613480599</v>
      </c>
      <c r="AD1388" s="17">
        <v>0.211270120398693</v>
      </c>
      <c r="AE1388" s="17"/>
      <c r="AF1388" s="17">
        <v>0.21403846911011501</v>
      </c>
      <c r="AG1388" s="17">
        <v>0.22964586192918199</v>
      </c>
      <c r="AH1388" s="17">
        <v>0.31588073620356799</v>
      </c>
      <c r="AI1388" s="17"/>
      <c r="AJ1388" s="17">
        <v>0.198279235247146</v>
      </c>
      <c r="AK1388" s="17">
        <v>0.24851234868222599</v>
      </c>
      <c r="AL1388" s="17">
        <v>0.23980148831963999</v>
      </c>
      <c r="AM1388" s="17">
        <v>0.205734401445409</v>
      </c>
      <c r="AN1388" s="17">
        <v>0.30473859488224803</v>
      </c>
      <c r="AO1388" s="17"/>
      <c r="AP1388" s="17">
        <v>0.17983827056544699</v>
      </c>
      <c r="AQ1388" s="17">
        <v>0.24552029985277199</v>
      </c>
      <c r="AR1388" s="17">
        <v>0.22403870282782201</v>
      </c>
      <c r="AS1388" s="17"/>
      <c r="AT1388" s="17">
        <v>0.28235611281680001</v>
      </c>
      <c r="AU1388" s="17">
        <v>0.22396892896707199</v>
      </c>
      <c r="AV1388" s="17">
        <v>0.23935945231361899</v>
      </c>
      <c r="AW1388" s="17">
        <v>0.191584973134412</v>
      </c>
      <c r="AX1388" s="17">
        <v>0.15079888072077899</v>
      </c>
      <c r="AY1388" s="17"/>
      <c r="AZ1388" s="17">
        <v>0.23245362042347301</v>
      </c>
      <c r="BA1388" s="17">
        <v>0.25120757465022298</v>
      </c>
      <c r="BB1388" s="17">
        <v>0.199924838551406</v>
      </c>
      <c r="BC1388" s="17">
        <v>0.21500600907958101</v>
      </c>
      <c r="BD1388" s="17">
        <v>0.26790525959112299</v>
      </c>
      <c r="BE1388" s="17"/>
      <c r="BF1388" s="17">
        <v>0.24099535983901901</v>
      </c>
      <c r="BG1388" s="17">
        <v>0.24079900090921499</v>
      </c>
      <c r="BH1388" s="17">
        <v>0.21827856671381901</v>
      </c>
      <c r="BI1388" s="17">
        <v>0.211103207411897</v>
      </c>
      <c r="BJ1388" s="17"/>
      <c r="BK1388" s="17">
        <v>0.255879437206956</v>
      </c>
      <c r="BL1388" s="17">
        <v>0.24717887080269299</v>
      </c>
      <c r="BM1388" s="17">
        <v>0.247203095572264</v>
      </c>
      <c r="BN1388" s="17">
        <v>0.22780952947545299</v>
      </c>
      <c r="BO1388" s="17">
        <v>0.17674216579636501</v>
      </c>
      <c r="BP1388" s="17"/>
      <c r="BQ1388" s="17">
        <v>0.24071773714986999</v>
      </c>
      <c r="BR1388" s="17">
        <v>0.22816299934397999</v>
      </c>
      <c r="BS1388" s="17"/>
      <c r="BT1388" s="17">
        <v>0.223122267191497</v>
      </c>
      <c r="BU1388" s="17">
        <v>0.246250353496277</v>
      </c>
      <c r="BV1388" s="17">
        <v>0.29441505527971501</v>
      </c>
      <c r="BW1388" s="17">
        <v>0.23034494284666801</v>
      </c>
      <c r="BX1388" s="17">
        <v>0.22342598264831301</v>
      </c>
      <c r="BY1388" s="17">
        <v>0.22200949847046</v>
      </c>
    </row>
    <row r="1389" spans="2:77" x14ac:dyDescent="0.35">
      <c r="B1389" t="s">
        <v>333</v>
      </c>
      <c r="C1389" s="17">
        <v>0.27895383575463001</v>
      </c>
      <c r="D1389" s="17">
        <v>0.276307675176092</v>
      </c>
      <c r="E1389" s="17">
        <v>0.28125629790002099</v>
      </c>
      <c r="F1389" s="17"/>
      <c r="G1389" s="17">
        <v>0.27880973546572702</v>
      </c>
      <c r="H1389" s="17">
        <v>0.25002846501204201</v>
      </c>
      <c r="I1389" s="17">
        <v>0.2411862860881</v>
      </c>
      <c r="J1389" s="17">
        <v>0.28212647497378401</v>
      </c>
      <c r="K1389" s="17">
        <v>0.27880190274598299</v>
      </c>
      <c r="L1389" s="17">
        <v>0.33060319396527599</v>
      </c>
      <c r="M1389" s="17"/>
      <c r="N1389" s="17">
        <v>0.303814333188762</v>
      </c>
      <c r="O1389" s="17">
        <v>0.28566555053829001</v>
      </c>
      <c r="P1389" s="17">
        <v>0.26650997611931798</v>
      </c>
      <c r="Q1389" s="17">
        <v>0.25681605049143402</v>
      </c>
      <c r="R1389" s="17"/>
      <c r="S1389" s="17">
        <v>0.28071783312929699</v>
      </c>
      <c r="T1389" s="17">
        <v>0.31263292288121303</v>
      </c>
      <c r="U1389" s="17">
        <v>0.28994696519015301</v>
      </c>
      <c r="V1389" s="17">
        <v>0.29490791482015399</v>
      </c>
      <c r="W1389" s="17">
        <v>0.24460149419535501</v>
      </c>
      <c r="X1389" s="17">
        <v>0.27496836011390702</v>
      </c>
      <c r="Y1389" s="17">
        <v>0.25913471079869899</v>
      </c>
      <c r="Z1389" s="17">
        <v>0.26095969186031998</v>
      </c>
      <c r="AA1389" s="17">
        <v>0.26317279740152399</v>
      </c>
      <c r="AB1389" s="17">
        <v>0.277632364841088</v>
      </c>
      <c r="AC1389" s="17">
        <v>0.26035701522510102</v>
      </c>
      <c r="AD1389" s="17">
        <v>0.30950587757918102</v>
      </c>
      <c r="AE1389" s="17"/>
      <c r="AF1389" s="17">
        <v>0.288601248397513</v>
      </c>
      <c r="AG1389" s="17">
        <v>0.27810331183012299</v>
      </c>
      <c r="AH1389" s="17">
        <v>0.261843260716422</v>
      </c>
      <c r="AI1389" s="17"/>
      <c r="AJ1389" s="17">
        <v>0.344258521874998</v>
      </c>
      <c r="AK1389" s="17">
        <v>0.19288499975953299</v>
      </c>
      <c r="AL1389" s="17">
        <v>0.283905821592287</v>
      </c>
      <c r="AM1389" s="17">
        <v>0.25439748989023703</v>
      </c>
      <c r="AN1389" s="17">
        <v>0.29534894403850298</v>
      </c>
      <c r="AO1389" s="17"/>
      <c r="AP1389" s="17">
        <v>0.37166256226361699</v>
      </c>
      <c r="AQ1389" s="17">
        <v>0.18971655995317599</v>
      </c>
      <c r="AR1389" s="17">
        <v>0.31861564438302198</v>
      </c>
      <c r="AS1389" s="17"/>
      <c r="AT1389" s="17">
        <v>0.26455767621166199</v>
      </c>
      <c r="AU1389" s="17">
        <v>0.279265209134407</v>
      </c>
      <c r="AV1389" s="17">
        <v>0.262207135427867</v>
      </c>
      <c r="AW1389" s="17">
        <v>0.29042398018948601</v>
      </c>
      <c r="AX1389" s="17">
        <v>0.392663515604877</v>
      </c>
      <c r="AY1389" s="17"/>
      <c r="AZ1389" s="17">
        <v>0.258608130085552</v>
      </c>
      <c r="BA1389" s="17">
        <v>0.25851054091319597</v>
      </c>
      <c r="BB1389" s="17">
        <v>0.33600392083425001</v>
      </c>
      <c r="BC1389" s="17">
        <v>0.338033586761533</v>
      </c>
      <c r="BD1389" s="17">
        <v>0.271369400689628</v>
      </c>
      <c r="BE1389" s="17"/>
      <c r="BF1389" s="17">
        <v>0.25209915873475502</v>
      </c>
      <c r="BG1389" s="17">
        <v>0.28102993329182002</v>
      </c>
      <c r="BH1389" s="17">
        <v>0.26774840730161398</v>
      </c>
      <c r="BI1389" s="17">
        <v>0.29512438012123898</v>
      </c>
      <c r="BJ1389" s="17"/>
      <c r="BK1389" s="17">
        <v>0.21749343803316001</v>
      </c>
      <c r="BL1389" s="17">
        <v>0.240854753479083</v>
      </c>
      <c r="BM1389" s="17">
        <v>0.30183195431722998</v>
      </c>
      <c r="BN1389" s="17">
        <v>0.27699177483972498</v>
      </c>
      <c r="BO1389" s="17">
        <v>0.282593609680446</v>
      </c>
      <c r="BP1389" s="17"/>
      <c r="BQ1389" s="17">
        <v>0.27549342095796497</v>
      </c>
      <c r="BR1389" s="17">
        <v>0.28364068747674798</v>
      </c>
      <c r="BS1389" s="17"/>
      <c r="BT1389" s="17">
        <v>0.31083713367388699</v>
      </c>
      <c r="BU1389" s="17">
        <v>0.28590815280381199</v>
      </c>
      <c r="BV1389" s="17">
        <v>0.24135744741113899</v>
      </c>
      <c r="BW1389" s="17">
        <v>0.23248129599835399</v>
      </c>
      <c r="BX1389" s="17">
        <v>0.24373393234615101</v>
      </c>
      <c r="BY1389" s="17">
        <v>0.27497432014921003</v>
      </c>
    </row>
    <row r="1390" spans="2:77" x14ac:dyDescent="0.35">
      <c r="B1390" t="s">
        <v>98</v>
      </c>
      <c r="C1390" s="17">
        <v>0.17609216871814601</v>
      </c>
      <c r="D1390" s="17">
        <v>0.196110445515635</v>
      </c>
      <c r="E1390" s="17">
        <v>0.15630751778242</v>
      </c>
      <c r="F1390" s="17"/>
      <c r="G1390" s="17">
        <v>0.12076739422256499</v>
      </c>
      <c r="H1390" s="17">
        <v>0.111422453098007</v>
      </c>
      <c r="I1390" s="17">
        <v>0.12235104411818699</v>
      </c>
      <c r="J1390" s="17">
        <v>0.17751626741506499</v>
      </c>
      <c r="K1390" s="17">
        <v>0.24830067457669699</v>
      </c>
      <c r="L1390" s="17">
        <v>0.25945365356535999</v>
      </c>
      <c r="M1390" s="17"/>
      <c r="N1390" s="17">
        <v>0.17199479191486999</v>
      </c>
      <c r="O1390" s="17">
        <v>0.166139716511262</v>
      </c>
      <c r="P1390" s="17">
        <v>0.170722014086131</v>
      </c>
      <c r="Q1390" s="17">
        <v>0.19294957560281101</v>
      </c>
      <c r="R1390" s="17"/>
      <c r="S1390" s="17">
        <v>0.15026319703177399</v>
      </c>
      <c r="T1390" s="17">
        <v>0.21077593999152699</v>
      </c>
      <c r="U1390" s="17">
        <v>0.194598225551356</v>
      </c>
      <c r="V1390" s="17">
        <v>0.17365272197523399</v>
      </c>
      <c r="W1390" s="17">
        <v>0.212687772154564</v>
      </c>
      <c r="X1390" s="17">
        <v>0.16771490530944699</v>
      </c>
      <c r="Y1390" s="17">
        <v>0.18757339521354999</v>
      </c>
      <c r="Z1390" s="17">
        <v>0.13107870785290199</v>
      </c>
      <c r="AA1390" s="17">
        <v>0.16077679358118799</v>
      </c>
      <c r="AB1390" s="17">
        <v>0.15247897818772399</v>
      </c>
      <c r="AC1390" s="17">
        <v>0.165628781276035</v>
      </c>
      <c r="AD1390" s="17">
        <v>0.217684098134836</v>
      </c>
      <c r="AE1390" s="17"/>
      <c r="AF1390" s="17">
        <v>0.26218627808366801</v>
      </c>
      <c r="AG1390" s="17">
        <v>0.129173904313128</v>
      </c>
      <c r="AH1390" s="17">
        <v>0.11616608106864799</v>
      </c>
      <c r="AI1390" s="17"/>
      <c r="AJ1390" s="17">
        <v>0.280972532821332</v>
      </c>
      <c r="AK1390" s="17">
        <v>7.08665328273409E-2</v>
      </c>
      <c r="AL1390" s="17">
        <v>0.12683272440367399</v>
      </c>
      <c r="AM1390" s="17">
        <v>0.41241327096689601</v>
      </c>
      <c r="AN1390" s="17">
        <v>0.133557760343571</v>
      </c>
      <c r="AO1390" s="17"/>
      <c r="AP1390" s="17">
        <v>0.27041598584754301</v>
      </c>
      <c r="AQ1390" s="17">
        <v>5.6736767556865499E-2</v>
      </c>
      <c r="AR1390" s="17">
        <v>0.13373000341402899</v>
      </c>
      <c r="AS1390" s="17"/>
      <c r="AT1390" s="17">
        <v>0.20409978968859999</v>
      </c>
      <c r="AU1390" s="17">
        <v>0.17096916645306701</v>
      </c>
      <c r="AV1390" s="17">
        <v>0.161424670891709</v>
      </c>
      <c r="AW1390" s="17">
        <v>0.12834683948938699</v>
      </c>
      <c r="AX1390" s="17">
        <v>0.147054293818318</v>
      </c>
      <c r="AY1390" s="17"/>
      <c r="AZ1390" s="17">
        <v>0.14703913511639199</v>
      </c>
      <c r="BA1390" s="17">
        <v>0.15790500291031401</v>
      </c>
      <c r="BB1390" s="17">
        <v>0.109502203103329</v>
      </c>
      <c r="BC1390" s="17">
        <v>0.26284151065532302</v>
      </c>
      <c r="BD1390" s="17">
        <v>0.182619535656284</v>
      </c>
      <c r="BE1390" s="17"/>
      <c r="BF1390" s="17">
        <v>0.19686616806093701</v>
      </c>
      <c r="BG1390" s="17">
        <v>0.175010767247645</v>
      </c>
      <c r="BH1390" s="17">
        <v>0.16560345556973599</v>
      </c>
      <c r="BI1390" s="17">
        <v>0.18078398453585601</v>
      </c>
      <c r="BJ1390" s="17"/>
      <c r="BK1390" s="17">
        <v>0.19906262804996</v>
      </c>
      <c r="BL1390" s="17">
        <v>0.170148774554821</v>
      </c>
      <c r="BM1390" s="17">
        <v>0.16207007959735201</v>
      </c>
      <c r="BN1390" s="17">
        <v>0.189983918092229</v>
      </c>
      <c r="BO1390" s="17">
        <v>0.18205011599538801</v>
      </c>
      <c r="BP1390" s="17"/>
      <c r="BQ1390" s="17">
        <v>0.17596581442280901</v>
      </c>
      <c r="BR1390" s="17">
        <v>0.17626330538282101</v>
      </c>
      <c r="BS1390" s="17"/>
      <c r="BT1390" s="17">
        <v>0.231547104947251</v>
      </c>
      <c r="BU1390" s="17">
        <v>0.13463004286869701</v>
      </c>
      <c r="BV1390" s="17">
        <v>0.14559789361924499</v>
      </c>
      <c r="BW1390" s="17">
        <v>0.13976998349238601</v>
      </c>
      <c r="BX1390" s="17">
        <v>0.14864144912139701</v>
      </c>
      <c r="BY1390" s="17">
        <v>0.169306418324982</v>
      </c>
    </row>
    <row r="1391" spans="2:77" x14ac:dyDescent="0.3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c r="BP1391" s="17"/>
      <c r="BQ1391" s="17"/>
      <c r="BR1391" s="17"/>
      <c r="BS1391" s="17"/>
      <c r="BT1391" s="17"/>
      <c r="BU1391" s="17"/>
      <c r="BV1391" s="17"/>
      <c r="BW1391" s="17"/>
      <c r="BX1391" s="17"/>
      <c r="BY1391" s="17"/>
    </row>
    <row r="1392" spans="2:77" x14ac:dyDescent="0.35">
      <c r="B1392" s="6" t="s">
        <v>514</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c r="BP1392" s="17"/>
      <c r="BQ1392" s="17"/>
      <c r="BR1392" s="17"/>
      <c r="BS1392" s="17"/>
      <c r="BT1392" s="17"/>
      <c r="BU1392" s="17"/>
      <c r="BV1392" s="17"/>
      <c r="BW1392" s="17"/>
      <c r="BX1392" s="17"/>
      <c r="BY1392" s="17"/>
    </row>
    <row r="1393" spans="2:77" x14ac:dyDescent="0.35">
      <c r="B1393" s="24" t="s">
        <v>94</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c r="BQ1393" s="17"/>
      <c r="BR1393" s="17"/>
      <c r="BS1393" s="17"/>
      <c r="BT1393" s="17"/>
      <c r="BU1393" s="17"/>
      <c r="BV1393" s="17"/>
      <c r="BW1393" s="17"/>
      <c r="BX1393" s="17"/>
      <c r="BY1393" s="17"/>
    </row>
    <row r="1394" spans="2:77" x14ac:dyDescent="0.35">
      <c r="B1394" t="s">
        <v>509</v>
      </c>
      <c r="C1394" s="17">
        <v>0.119599590768945</v>
      </c>
      <c r="D1394" s="17">
        <v>0.131396961811936</v>
      </c>
      <c r="E1394" s="17">
        <v>0.10741691014624299</v>
      </c>
      <c r="F1394" s="17"/>
      <c r="G1394" s="17">
        <v>0.17535502683443799</v>
      </c>
      <c r="H1394" s="17">
        <v>0.13282999971710999</v>
      </c>
      <c r="I1394" s="17">
        <v>0.121675404728283</v>
      </c>
      <c r="J1394" s="17">
        <v>0.102095138272893</v>
      </c>
      <c r="K1394" s="17">
        <v>0.10855249217261299</v>
      </c>
      <c r="L1394" s="17">
        <v>9.1691790916539506E-2</v>
      </c>
      <c r="M1394" s="17"/>
      <c r="N1394" s="17">
        <v>0.11224249013245</v>
      </c>
      <c r="O1394" s="17">
        <v>0.104990321369586</v>
      </c>
      <c r="P1394" s="17">
        <v>0.136366257860665</v>
      </c>
      <c r="Q1394" s="17">
        <v>0.127697943136306</v>
      </c>
      <c r="R1394" s="17"/>
      <c r="S1394" s="17">
        <v>0.11539467561085701</v>
      </c>
      <c r="T1394" s="17">
        <v>0.10283739718727</v>
      </c>
      <c r="U1394" s="17">
        <v>0.12747735368475099</v>
      </c>
      <c r="V1394" s="17">
        <v>0.122015606132062</v>
      </c>
      <c r="W1394" s="17">
        <v>0.126967936873848</v>
      </c>
      <c r="X1394" s="17">
        <v>0.13154544108822799</v>
      </c>
      <c r="Y1394" s="17">
        <v>0.13650406214500699</v>
      </c>
      <c r="Z1394" s="17">
        <v>0.114127895583859</v>
      </c>
      <c r="AA1394" s="17">
        <v>0.123339521507947</v>
      </c>
      <c r="AB1394" s="17">
        <v>9.8134139902273196E-2</v>
      </c>
      <c r="AC1394" s="17">
        <v>0.13975382189835001</v>
      </c>
      <c r="AD1394" s="17">
        <v>0.1098078941609</v>
      </c>
      <c r="AE1394" s="17"/>
      <c r="AF1394" s="17">
        <v>0.128796520845183</v>
      </c>
      <c r="AG1394" s="17">
        <v>0.108386467396467</v>
      </c>
      <c r="AH1394" s="17">
        <v>0.10979416843333401</v>
      </c>
      <c r="AI1394" s="17"/>
      <c r="AJ1394" s="17">
        <v>0.14260744647397799</v>
      </c>
      <c r="AK1394" s="17">
        <v>9.6239153038660194E-2</v>
      </c>
      <c r="AL1394" s="17">
        <v>0.100305807676895</v>
      </c>
      <c r="AM1394" s="17">
        <v>0.201407581198563</v>
      </c>
      <c r="AN1394" s="17">
        <v>9.1434624202013703E-2</v>
      </c>
      <c r="AO1394" s="17"/>
      <c r="AP1394" s="17">
        <v>0.172270045201844</v>
      </c>
      <c r="AQ1394" s="17">
        <v>7.5132994234610201E-2</v>
      </c>
      <c r="AR1394" s="17">
        <v>0.14032163493546199</v>
      </c>
      <c r="AS1394" s="17"/>
      <c r="AT1394" s="17">
        <v>0.10959401782096299</v>
      </c>
      <c r="AU1394" s="17">
        <v>0.120912644241845</v>
      </c>
      <c r="AV1394" s="17">
        <v>0.110547275334719</v>
      </c>
      <c r="AW1394" s="17">
        <v>0.14092176760547701</v>
      </c>
      <c r="AX1394" s="17">
        <v>9.1383065918973994E-2</v>
      </c>
      <c r="AY1394" s="17"/>
      <c r="AZ1394" s="17">
        <v>0.126530803431886</v>
      </c>
      <c r="BA1394" s="17">
        <v>0.15324453893619799</v>
      </c>
      <c r="BB1394" s="17">
        <v>0.12473069697052599</v>
      </c>
      <c r="BC1394" s="17">
        <v>9.2701579460633704E-2</v>
      </c>
      <c r="BD1394" s="17">
        <v>8.7214153657851998E-2</v>
      </c>
      <c r="BE1394" s="17"/>
      <c r="BF1394" s="17">
        <v>0.137218361006126</v>
      </c>
      <c r="BG1394" s="17">
        <v>0.11327764397859599</v>
      </c>
      <c r="BH1394" s="17">
        <v>0.120656354458429</v>
      </c>
      <c r="BI1394" s="17">
        <v>0.12627088624798</v>
      </c>
      <c r="BJ1394" s="17"/>
      <c r="BK1394" s="17">
        <v>0.207999583687458</v>
      </c>
      <c r="BL1394" s="17">
        <v>0.112216933368138</v>
      </c>
      <c r="BM1394" s="17">
        <v>0.106681173066835</v>
      </c>
      <c r="BN1394" s="17">
        <v>0.11499054853169099</v>
      </c>
      <c r="BO1394" s="17">
        <v>0.18551429248184101</v>
      </c>
      <c r="BP1394" s="17"/>
      <c r="BQ1394" s="17">
        <v>0.116384671004701</v>
      </c>
      <c r="BR1394" s="17">
        <v>0.123953939342429</v>
      </c>
      <c r="BS1394" s="17"/>
      <c r="BT1394" s="17">
        <v>0.11970780512066299</v>
      </c>
      <c r="BU1394" s="17">
        <v>0.10626024867355099</v>
      </c>
      <c r="BV1394" s="17">
        <v>0.125804665026614</v>
      </c>
      <c r="BW1394" s="17">
        <v>0.121556187677873</v>
      </c>
      <c r="BX1394" s="17">
        <v>0.127573194581103</v>
      </c>
      <c r="BY1394" s="17">
        <v>0.15639470177423301</v>
      </c>
    </row>
    <row r="1395" spans="2:77" x14ac:dyDescent="0.35">
      <c r="B1395" t="s">
        <v>510</v>
      </c>
      <c r="C1395" s="17">
        <v>0.142902942562357</v>
      </c>
      <c r="D1395" s="17">
        <v>0.14011182065975999</v>
      </c>
      <c r="E1395" s="17">
        <v>0.14410454730223601</v>
      </c>
      <c r="F1395" s="17"/>
      <c r="G1395" s="17">
        <v>0.217816379389182</v>
      </c>
      <c r="H1395" s="17">
        <v>0.17376353188058</v>
      </c>
      <c r="I1395" s="17">
        <v>0.15775744374415901</v>
      </c>
      <c r="J1395" s="17">
        <v>0.128578485862339</v>
      </c>
      <c r="K1395" s="17">
        <v>0.113517098534595</v>
      </c>
      <c r="L1395" s="17">
        <v>8.7268230770034205E-2</v>
      </c>
      <c r="M1395" s="17"/>
      <c r="N1395" s="17">
        <v>0.17425701759993001</v>
      </c>
      <c r="O1395" s="17">
        <v>0.16217902323382599</v>
      </c>
      <c r="P1395" s="17">
        <v>0.13447985826676601</v>
      </c>
      <c r="Q1395" s="17">
        <v>9.7030927684046503E-2</v>
      </c>
      <c r="R1395" s="17"/>
      <c r="S1395" s="17">
        <v>0.18362420059182699</v>
      </c>
      <c r="T1395" s="17">
        <v>0.150544298193313</v>
      </c>
      <c r="U1395" s="17">
        <v>0.15900336026152401</v>
      </c>
      <c r="V1395" s="17">
        <v>0.102347596492776</v>
      </c>
      <c r="W1395" s="17">
        <v>0.155933306722078</v>
      </c>
      <c r="X1395" s="17">
        <v>0.127902163944773</v>
      </c>
      <c r="Y1395" s="17">
        <v>0.14028468619972401</v>
      </c>
      <c r="Z1395" s="17">
        <v>0.13616979892613601</v>
      </c>
      <c r="AA1395" s="17">
        <v>0.134816010291228</v>
      </c>
      <c r="AB1395" s="17">
        <v>0.125789311582816</v>
      </c>
      <c r="AC1395" s="17">
        <v>0.119250388587715</v>
      </c>
      <c r="AD1395" s="17">
        <v>0.149521149719333</v>
      </c>
      <c r="AE1395" s="17"/>
      <c r="AF1395" s="17">
        <v>0.112226983276265</v>
      </c>
      <c r="AG1395" s="17">
        <v>0.15284984482286401</v>
      </c>
      <c r="AH1395" s="17">
        <v>0.157672686832593</v>
      </c>
      <c r="AI1395" s="17"/>
      <c r="AJ1395" s="17">
        <v>0.126518198444351</v>
      </c>
      <c r="AK1395" s="17">
        <v>0.15408468606242801</v>
      </c>
      <c r="AL1395" s="17">
        <v>0.17644117989727801</v>
      </c>
      <c r="AM1395" s="17">
        <v>5.9355687569921198E-2</v>
      </c>
      <c r="AN1395" s="17">
        <v>0.12490030117091599</v>
      </c>
      <c r="AO1395" s="17"/>
      <c r="AP1395" s="17">
        <v>0.127843898019249</v>
      </c>
      <c r="AQ1395" s="17">
        <v>0.15773955197067999</v>
      </c>
      <c r="AR1395" s="17">
        <v>0.21536253232482699</v>
      </c>
      <c r="AS1395" s="17"/>
      <c r="AT1395" s="17">
        <v>9.4850669520373396E-2</v>
      </c>
      <c r="AU1395" s="17">
        <v>0.129121783499619</v>
      </c>
      <c r="AV1395" s="17">
        <v>0.18684902247554599</v>
      </c>
      <c r="AW1395" s="17">
        <v>0.198139430202846</v>
      </c>
      <c r="AX1395" s="17">
        <v>0.16522718056039001</v>
      </c>
      <c r="AY1395" s="17"/>
      <c r="AZ1395" s="17">
        <v>0.16534040816425499</v>
      </c>
      <c r="BA1395" s="17">
        <v>0.14444024910728101</v>
      </c>
      <c r="BB1395" s="17">
        <v>0.22261139064305099</v>
      </c>
      <c r="BC1395" s="17">
        <v>8.5582130625956904E-2</v>
      </c>
      <c r="BD1395" s="17">
        <v>0.12639066892084899</v>
      </c>
      <c r="BE1395" s="17"/>
      <c r="BF1395" s="17">
        <v>0.121700472672213</v>
      </c>
      <c r="BG1395" s="17">
        <v>0.14867732217289401</v>
      </c>
      <c r="BH1395" s="17">
        <v>0.13139769076246199</v>
      </c>
      <c r="BI1395" s="17">
        <v>0.165475239497755</v>
      </c>
      <c r="BJ1395" s="17"/>
      <c r="BK1395" s="17">
        <v>0.10257871520667899</v>
      </c>
      <c r="BL1395" s="17">
        <v>0.162301376120327</v>
      </c>
      <c r="BM1395" s="17">
        <v>0.14611825768096001</v>
      </c>
      <c r="BN1395" s="17">
        <v>0.13371731903593101</v>
      </c>
      <c r="BO1395" s="17">
        <v>0.14745755837087399</v>
      </c>
      <c r="BP1395" s="17"/>
      <c r="BQ1395" s="17">
        <v>0.126734813665658</v>
      </c>
      <c r="BR1395" s="17">
        <v>0.164801364345769</v>
      </c>
      <c r="BS1395" s="17"/>
      <c r="BT1395" s="17">
        <v>0.11367606030552301</v>
      </c>
      <c r="BU1395" s="17">
        <v>0.170773613639019</v>
      </c>
      <c r="BV1395" s="17">
        <v>0.121058539570519</v>
      </c>
      <c r="BW1395" s="17">
        <v>0.14748731474757401</v>
      </c>
      <c r="BX1395" s="17">
        <v>0.16962957788897201</v>
      </c>
      <c r="BY1395" s="17">
        <v>0.16786750264563899</v>
      </c>
    </row>
    <row r="1396" spans="2:77" x14ac:dyDescent="0.35">
      <c r="B1396" t="s">
        <v>511</v>
      </c>
      <c r="C1396" s="17">
        <v>0.54791725717576201</v>
      </c>
      <c r="D1396" s="17">
        <v>0.53335506216047002</v>
      </c>
      <c r="E1396" s="17">
        <v>0.56427551308575696</v>
      </c>
      <c r="F1396" s="17"/>
      <c r="G1396" s="17">
        <v>0.34808537161247499</v>
      </c>
      <c r="H1396" s="17">
        <v>0.42413019691263398</v>
      </c>
      <c r="I1396" s="17">
        <v>0.50289528181002197</v>
      </c>
      <c r="J1396" s="17">
        <v>0.59791552477433096</v>
      </c>
      <c r="K1396" s="17">
        <v>0.635680163106214</v>
      </c>
      <c r="L1396" s="17">
        <v>0.71843120959955797</v>
      </c>
      <c r="M1396" s="17"/>
      <c r="N1396" s="17">
        <v>0.53728920781387601</v>
      </c>
      <c r="O1396" s="17">
        <v>0.53570669369076995</v>
      </c>
      <c r="P1396" s="17">
        <v>0.52557772028470895</v>
      </c>
      <c r="Q1396" s="17">
        <v>0.59066795220867097</v>
      </c>
      <c r="R1396" s="17"/>
      <c r="S1396" s="17">
        <v>0.47584461109490001</v>
      </c>
      <c r="T1396" s="17">
        <v>0.56503301989645205</v>
      </c>
      <c r="U1396" s="17">
        <v>0.56207640934616898</v>
      </c>
      <c r="V1396" s="17">
        <v>0.60736232369730203</v>
      </c>
      <c r="W1396" s="17">
        <v>0.55909300759699299</v>
      </c>
      <c r="X1396" s="17">
        <v>0.54322664899564899</v>
      </c>
      <c r="Y1396" s="17">
        <v>0.55474924276016802</v>
      </c>
      <c r="Z1396" s="17">
        <v>0.58296106541439197</v>
      </c>
      <c r="AA1396" s="17">
        <v>0.54267652259345101</v>
      </c>
      <c r="AB1396" s="17">
        <v>0.56932031454298004</v>
      </c>
      <c r="AC1396" s="17">
        <v>0.52091352958312098</v>
      </c>
      <c r="AD1396" s="17">
        <v>0.51665661207652103</v>
      </c>
      <c r="AE1396" s="17"/>
      <c r="AF1396" s="17">
        <v>0.595362560201665</v>
      </c>
      <c r="AG1396" s="17">
        <v>0.54849698790998802</v>
      </c>
      <c r="AH1396" s="17">
        <v>0.535262263399094</v>
      </c>
      <c r="AI1396" s="17"/>
      <c r="AJ1396" s="17">
        <v>0.59849473214113902</v>
      </c>
      <c r="AK1396" s="17">
        <v>0.51614440300252595</v>
      </c>
      <c r="AL1396" s="17">
        <v>0.531114581138044</v>
      </c>
      <c r="AM1396" s="17">
        <v>0.58482609266751595</v>
      </c>
      <c r="AN1396" s="17">
        <v>0.57065848231870497</v>
      </c>
      <c r="AO1396" s="17"/>
      <c r="AP1396" s="17">
        <v>0.58811410109255902</v>
      </c>
      <c r="AQ1396" s="17">
        <v>0.535758535999869</v>
      </c>
      <c r="AR1396" s="17">
        <v>0.45765113410622299</v>
      </c>
      <c r="AS1396" s="17"/>
      <c r="AT1396" s="17">
        <v>0.607859732488638</v>
      </c>
      <c r="AU1396" s="17">
        <v>0.57368390214185405</v>
      </c>
      <c r="AV1396" s="17">
        <v>0.51524728171878398</v>
      </c>
      <c r="AW1396" s="17">
        <v>0.45025503409598699</v>
      </c>
      <c r="AX1396" s="17">
        <v>0.46924372244825902</v>
      </c>
      <c r="AY1396" s="17"/>
      <c r="AZ1396" s="17">
        <v>0.489014056437029</v>
      </c>
      <c r="BA1396" s="17">
        <v>0.50019115529712099</v>
      </c>
      <c r="BB1396" s="17">
        <v>0.39120173601557401</v>
      </c>
      <c r="BC1396" s="17">
        <v>0.72740375374714905</v>
      </c>
      <c r="BD1396" s="17">
        <v>0.59424871933837997</v>
      </c>
      <c r="BE1396" s="17"/>
      <c r="BF1396" s="17">
        <v>0.56286279705410702</v>
      </c>
      <c r="BG1396" s="17">
        <v>0.55384066416939703</v>
      </c>
      <c r="BH1396" s="17">
        <v>0.55522439900436005</v>
      </c>
      <c r="BI1396" s="17">
        <v>0.50880061746092797</v>
      </c>
      <c r="BJ1396" s="17"/>
      <c r="BK1396" s="17">
        <v>0.48190750452148701</v>
      </c>
      <c r="BL1396" s="17">
        <v>0.50438607301323801</v>
      </c>
      <c r="BM1396" s="17">
        <v>0.55989846395985399</v>
      </c>
      <c r="BN1396" s="17">
        <v>0.58222753728003795</v>
      </c>
      <c r="BO1396" s="17">
        <v>0.44127318475627803</v>
      </c>
      <c r="BP1396" s="17"/>
      <c r="BQ1396" s="17">
        <v>0.57281963838939898</v>
      </c>
      <c r="BR1396" s="17">
        <v>0.51418899766523496</v>
      </c>
      <c r="BS1396" s="17"/>
      <c r="BT1396" s="17">
        <v>0.61964297177512995</v>
      </c>
      <c r="BU1396" s="17">
        <v>0.52107718932130498</v>
      </c>
      <c r="BV1396" s="17">
        <v>0.54633507859420205</v>
      </c>
      <c r="BW1396" s="17">
        <v>0.532377768178527</v>
      </c>
      <c r="BX1396" s="17">
        <v>0.46441514482101998</v>
      </c>
      <c r="BY1396" s="17">
        <v>0.45014488265710501</v>
      </c>
    </row>
    <row r="1397" spans="2:77" x14ac:dyDescent="0.35">
      <c r="B1397" t="s">
        <v>512</v>
      </c>
      <c r="C1397" s="17">
        <v>7.7221979417156805E-2</v>
      </c>
      <c r="D1397" s="17">
        <v>9.0472361404925095E-2</v>
      </c>
      <c r="E1397" s="17">
        <v>6.3601784746409207E-2</v>
      </c>
      <c r="F1397" s="17"/>
      <c r="G1397" s="17">
        <v>0.123997895427818</v>
      </c>
      <c r="H1397" s="17">
        <v>0.10448479855082</v>
      </c>
      <c r="I1397" s="17">
        <v>9.9128304141487905E-2</v>
      </c>
      <c r="J1397" s="17">
        <v>8.0090150340566504E-2</v>
      </c>
      <c r="K1397" s="17">
        <v>4.1752676978104003E-2</v>
      </c>
      <c r="L1397" s="17">
        <v>2.76047152814894E-2</v>
      </c>
      <c r="M1397" s="17"/>
      <c r="N1397" s="17">
        <v>8.2298931458195099E-2</v>
      </c>
      <c r="O1397" s="17">
        <v>7.5405786800420593E-2</v>
      </c>
      <c r="P1397" s="17">
        <v>8.9211758435062197E-2</v>
      </c>
      <c r="Q1397" s="17">
        <v>6.4146914118168905E-2</v>
      </c>
      <c r="R1397" s="17"/>
      <c r="S1397" s="17">
        <v>9.8472777747330598E-2</v>
      </c>
      <c r="T1397" s="17">
        <v>6.9042240846170805E-2</v>
      </c>
      <c r="U1397" s="17">
        <v>5.0533462072061497E-2</v>
      </c>
      <c r="V1397" s="17">
        <v>7.9180584894533598E-2</v>
      </c>
      <c r="W1397" s="17">
        <v>8.6146215173083407E-2</v>
      </c>
      <c r="X1397" s="17">
        <v>8.0112753559752697E-2</v>
      </c>
      <c r="Y1397" s="17">
        <v>5.3170151004329098E-2</v>
      </c>
      <c r="Z1397" s="17">
        <v>7.5457064362412896E-2</v>
      </c>
      <c r="AA1397" s="17">
        <v>7.6675871678230895E-2</v>
      </c>
      <c r="AB1397" s="17">
        <v>9.5189861415961793E-2</v>
      </c>
      <c r="AC1397" s="17">
        <v>7.6564943302485103E-2</v>
      </c>
      <c r="AD1397" s="17">
        <v>6.5028806165603706E-2</v>
      </c>
      <c r="AE1397" s="17"/>
      <c r="AF1397" s="17">
        <v>7.3822656040710102E-2</v>
      </c>
      <c r="AG1397" s="17">
        <v>7.0543851694578705E-2</v>
      </c>
      <c r="AH1397" s="17">
        <v>6.4882695711840896E-2</v>
      </c>
      <c r="AI1397" s="17"/>
      <c r="AJ1397" s="17">
        <v>6.5976444519975697E-2</v>
      </c>
      <c r="AK1397" s="17">
        <v>8.9435479296636894E-2</v>
      </c>
      <c r="AL1397" s="17">
        <v>9.2745014192370495E-2</v>
      </c>
      <c r="AM1397" s="17">
        <v>3.5757798135067902E-2</v>
      </c>
      <c r="AN1397" s="17">
        <v>6.9384363193207205E-2</v>
      </c>
      <c r="AO1397" s="17"/>
      <c r="AP1397" s="17">
        <v>5.8892094524413699E-2</v>
      </c>
      <c r="AQ1397" s="17">
        <v>9.0854152727123202E-2</v>
      </c>
      <c r="AR1397" s="17">
        <v>0.110689882188791</v>
      </c>
      <c r="AS1397" s="17"/>
      <c r="AT1397" s="17">
        <v>5.3824513174468298E-2</v>
      </c>
      <c r="AU1397" s="17">
        <v>8.8229778847761897E-2</v>
      </c>
      <c r="AV1397" s="17">
        <v>7.8086449348798395E-2</v>
      </c>
      <c r="AW1397" s="17">
        <v>0.112427879407832</v>
      </c>
      <c r="AX1397" s="17">
        <v>0.129265098906784</v>
      </c>
      <c r="AY1397" s="17"/>
      <c r="AZ1397" s="17">
        <v>0.10156891229691099</v>
      </c>
      <c r="BA1397" s="17">
        <v>7.6867586704765595E-2</v>
      </c>
      <c r="BB1397" s="17">
        <v>0.110495794015605</v>
      </c>
      <c r="BC1397" s="17">
        <v>2.58228466529167E-2</v>
      </c>
      <c r="BD1397" s="17">
        <v>6.2981943399807699E-2</v>
      </c>
      <c r="BE1397" s="17"/>
      <c r="BF1397" s="17">
        <v>5.6078326323750899E-2</v>
      </c>
      <c r="BG1397" s="17">
        <v>8.2962212759235904E-2</v>
      </c>
      <c r="BH1397" s="17">
        <v>8.7301217608042103E-2</v>
      </c>
      <c r="BI1397" s="17">
        <v>8.3956043832647695E-2</v>
      </c>
      <c r="BJ1397" s="17"/>
      <c r="BK1397" s="17">
        <v>4.9659657564800397E-2</v>
      </c>
      <c r="BL1397" s="17">
        <v>9.2670032379421105E-2</v>
      </c>
      <c r="BM1397" s="17">
        <v>7.8403052190782099E-2</v>
      </c>
      <c r="BN1397" s="17">
        <v>6.8411566798749296E-2</v>
      </c>
      <c r="BO1397" s="17">
        <v>9.3357161330792804E-2</v>
      </c>
      <c r="BP1397" s="17"/>
      <c r="BQ1397" s="17">
        <v>7.0598897795577001E-2</v>
      </c>
      <c r="BR1397" s="17">
        <v>8.61924073363039E-2</v>
      </c>
      <c r="BS1397" s="17"/>
      <c r="BT1397" s="17">
        <v>5.3938589486718903E-2</v>
      </c>
      <c r="BU1397" s="17">
        <v>0.101243230506359</v>
      </c>
      <c r="BV1397" s="17">
        <v>8.7723763912451097E-2</v>
      </c>
      <c r="BW1397" s="17">
        <v>6.2717033311171497E-2</v>
      </c>
      <c r="BX1397" s="17">
        <v>0.101251820892011</v>
      </c>
      <c r="BY1397" s="17">
        <v>6.3317274547391805E-2</v>
      </c>
    </row>
    <row r="1398" spans="2:77" x14ac:dyDescent="0.35">
      <c r="B1398" t="s">
        <v>513</v>
      </c>
      <c r="C1398" s="17">
        <v>5.2777109239282499E-2</v>
      </c>
      <c r="D1398" s="17">
        <v>5.88799151325664E-2</v>
      </c>
      <c r="E1398" s="17">
        <v>4.7151903153858497E-2</v>
      </c>
      <c r="F1398" s="17"/>
      <c r="G1398" s="17">
        <v>4.8071701095224503E-2</v>
      </c>
      <c r="H1398" s="17">
        <v>8.8141078146042801E-2</v>
      </c>
      <c r="I1398" s="17">
        <v>5.3933670207486101E-2</v>
      </c>
      <c r="J1398" s="17">
        <v>4.6238246527133799E-2</v>
      </c>
      <c r="K1398" s="17">
        <v>5.3850411428831901E-2</v>
      </c>
      <c r="L1398" s="17">
        <v>3.0927852162331199E-2</v>
      </c>
      <c r="M1398" s="17"/>
      <c r="N1398" s="17">
        <v>5.7834762920492E-2</v>
      </c>
      <c r="O1398" s="17">
        <v>4.8491840589645001E-2</v>
      </c>
      <c r="P1398" s="17">
        <v>5.5421715783908802E-2</v>
      </c>
      <c r="Q1398" s="17">
        <v>5.0181373950276303E-2</v>
      </c>
      <c r="R1398" s="17"/>
      <c r="S1398" s="17">
        <v>6.7744568875732505E-2</v>
      </c>
      <c r="T1398" s="17">
        <v>5.5383942743029699E-2</v>
      </c>
      <c r="U1398" s="17">
        <v>4.0757174685522098E-2</v>
      </c>
      <c r="V1398" s="17">
        <v>4.36611785958574E-2</v>
      </c>
      <c r="W1398" s="17">
        <v>3.2512209368183602E-2</v>
      </c>
      <c r="X1398" s="17">
        <v>5.8216918845318398E-2</v>
      </c>
      <c r="Y1398" s="17">
        <v>4.0325678625120397E-2</v>
      </c>
      <c r="Z1398" s="17">
        <v>6.3309867962896199E-2</v>
      </c>
      <c r="AA1398" s="17">
        <v>6.3466047697511796E-2</v>
      </c>
      <c r="AB1398" s="17">
        <v>5.51720771641077E-2</v>
      </c>
      <c r="AC1398" s="17">
        <v>4.8046818465029797E-2</v>
      </c>
      <c r="AD1398" s="17">
        <v>4.28127889855109E-2</v>
      </c>
      <c r="AE1398" s="17"/>
      <c r="AF1398" s="17">
        <v>4.3367532019869301E-2</v>
      </c>
      <c r="AG1398" s="17">
        <v>7.1207553144607999E-2</v>
      </c>
      <c r="AH1398" s="17">
        <v>3.4347392327321799E-2</v>
      </c>
      <c r="AI1398" s="17"/>
      <c r="AJ1398" s="17">
        <v>2.95745066384542E-2</v>
      </c>
      <c r="AK1398" s="17">
        <v>9.8961073100834795E-2</v>
      </c>
      <c r="AL1398" s="17">
        <v>7.5165764463186097E-2</v>
      </c>
      <c r="AM1398" s="17">
        <v>6.0522762134712201E-2</v>
      </c>
      <c r="AN1398" s="17">
        <v>2.0949303076490899E-2</v>
      </c>
      <c r="AO1398" s="17"/>
      <c r="AP1398" s="17">
        <v>2.3551156613639601E-2</v>
      </c>
      <c r="AQ1398" s="17">
        <v>9.9031224930498707E-2</v>
      </c>
      <c r="AR1398" s="17">
        <v>4.6961580550147999E-2</v>
      </c>
      <c r="AS1398" s="17"/>
      <c r="AT1398" s="17">
        <v>5.9031435962845102E-2</v>
      </c>
      <c r="AU1398" s="17">
        <v>3.6536666472128297E-2</v>
      </c>
      <c r="AV1398" s="17">
        <v>5.85321349207562E-2</v>
      </c>
      <c r="AW1398" s="17">
        <v>6.4592787758409403E-2</v>
      </c>
      <c r="AX1398" s="17">
        <v>0.100071712706888</v>
      </c>
      <c r="AY1398" s="17"/>
      <c r="AZ1398" s="17">
        <v>6.8614429478990102E-2</v>
      </c>
      <c r="BA1398" s="17">
        <v>5.0271337357333003E-2</v>
      </c>
      <c r="BB1398" s="17">
        <v>4.36809804991301E-2</v>
      </c>
      <c r="BC1398" s="17">
        <v>3.01663120162192E-2</v>
      </c>
      <c r="BD1398" s="17">
        <v>3.7514009139432203E-2</v>
      </c>
      <c r="BE1398" s="17"/>
      <c r="BF1398" s="17">
        <v>4.6346522329270202E-2</v>
      </c>
      <c r="BG1398" s="17">
        <v>4.6426357211388498E-2</v>
      </c>
      <c r="BH1398" s="17">
        <v>5.9711040051510601E-2</v>
      </c>
      <c r="BI1398" s="17">
        <v>7.3808225116624299E-2</v>
      </c>
      <c r="BJ1398" s="17"/>
      <c r="BK1398" s="17">
        <v>9.9290202538699607E-2</v>
      </c>
      <c r="BL1398" s="17">
        <v>4.5719903985709097E-2</v>
      </c>
      <c r="BM1398" s="17">
        <v>4.3632950189946403E-2</v>
      </c>
      <c r="BN1398" s="17">
        <v>5.5046124400795503E-2</v>
      </c>
      <c r="BO1398" s="17">
        <v>8.3213208152187204E-2</v>
      </c>
      <c r="BP1398" s="17"/>
      <c r="BQ1398" s="17">
        <v>6.06014249786411E-2</v>
      </c>
      <c r="BR1398" s="17">
        <v>4.2179706947292901E-2</v>
      </c>
      <c r="BS1398" s="17"/>
      <c r="BT1398" s="17">
        <v>4.9089579126074402E-2</v>
      </c>
      <c r="BU1398" s="17">
        <v>5.0577263597239103E-2</v>
      </c>
      <c r="BV1398" s="17">
        <v>4.33094253793068E-2</v>
      </c>
      <c r="BW1398" s="17">
        <v>7.4247649737248705E-2</v>
      </c>
      <c r="BX1398" s="17">
        <v>6.02106893283956E-2</v>
      </c>
      <c r="BY1398" s="17">
        <v>3.05169311037813E-2</v>
      </c>
    </row>
    <row r="1399" spans="2:77" x14ac:dyDescent="0.35">
      <c r="B1399" t="s">
        <v>92</v>
      </c>
      <c r="C1399" s="17">
        <v>5.9581120836496297E-2</v>
      </c>
      <c r="D1399" s="17">
        <v>4.57838788303426E-2</v>
      </c>
      <c r="E1399" s="17">
        <v>7.3449341565496901E-2</v>
      </c>
      <c r="F1399" s="17"/>
      <c r="G1399" s="17">
        <v>8.66736256408627E-2</v>
      </c>
      <c r="H1399" s="17">
        <v>7.6650394792813201E-2</v>
      </c>
      <c r="I1399" s="17">
        <v>6.4609895368562306E-2</v>
      </c>
      <c r="J1399" s="17">
        <v>4.50824542227364E-2</v>
      </c>
      <c r="K1399" s="17">
        <v>4.6647157779641298E-2</v>
      </c>
      <c r="L1399" s="17">
        <v>4.4076201270048201E-2</v>
      </c>
      <c r="M1399" s="17"/>
      <c r="N1399" s="17">
        <v>3.6077590075056197E-2</v>
      </c>
      <c r="O1399" s="17">
        <v>7.3226334315751596E-2</v>
      </c>
      <c r="P1399" s="17">
        <v>5.8942689368888801E-2</v>
      </c>
      <c r="Q1399" s="17">
        <v>7.0274888902531002E-2</v>
      </c>
      <c r="R1399" s="17"/>
      <c r="S1399" s="17">
        <v>5.89191660793532E-2</v>
      </c>
      <c r="T1399" s="17">
        <v>5.7159101133764802E-2</v>
      </c>
      <c r="U1399" s="17">
        <v>6.01522399499725E-2</v>
      </c>
      <c r="V1399" s="17">
        <v>4.5432710187468403E-2</v>
      </c>
      <c r="W1399" s="17">
        <v>3.93473242658137E-2</v>
      </c>
      <c r="X1399" s="17">
        <v>5.8996073566278402E-2</v>
      </c>
      <c r="Y1399" s="17">
        <v>7.4966179265651897E-2</v>
      </c>
      <c r="Z1399" s="17">
        <v>2.7974307750303601E-2</v>
      </c>
      <c r="AA1399" s="17">
        <v>5.9026026231631598E-2</v>
      </c>
      <c r="AB1399" s="17">
        <v>5.6394295391860798E-2</v>
      </c>
      <c r="AC1399" s="17">
        <v>9.5470498163298001E-2</v>
      </c>
      <c r="AD1399" s="17">
        <v>0.11617274889213</v>
      </c>
      <c r="AE1399" s="17"/>
      <c r="AF1399" s="17">
        <v>4.6423747616307E-2</v>
      </c>
      <c r="AG1399" s="17">
        <v>4.8515295031494203E-2</v>
      </c>
      <c r="AH1399" s="17">
        <v>9.8040793295815998E-2</v>
      </c>
      <c r="AI1399" s="17"/>
      <c r="AJ1399" s="17">
        <v>3.68286717821023E-2</v>
      </c>
      <c r="AK1399" s="17">
        <v>4.5135205498914602E-2</v>
      </c>
      <c r="AL1399" s="17">
        <v>2.4227652632225899E-2</v>
      </c>
      <c r="AM1399" s="17">
        <v>5.8130078294219699E-2</v>
      </c>
      <c r="AN1399" s="17">
        <v>0.122672926038667</v>
      </c>
      <c r="AO1399" s="17"/>
      <c r="AP1399" s="17">
        <v>2.9328704548294799E-2</v>
      </c>
      <c r="AQ1399" s="17">
        <v>4.1483540137218597E-2</v>
      </c>
      <c r="AR1399" s="17">
        <v>2.90132358945485E-2</v>
      </c>
      <c r="AS1399" s="17"/>
      <c r="AT1399" s="17">
        <v>7.4839631032711698E-2</v>
      </c>
      <c r="AU1399" s="17">
        <v>5.1515224796792103E-2</v>
      </c>
      <c r="AV1399" s="17">
        <v>5.0737836201397102E-2</v>
      </c>
      <c r="AW1399" s="17">
        <v>3.3663100929448402E-2</v>
      </c>
      <c r="AX1399" s="17">
        <v>4.4809219458705703E-2</v>
      </c>
      <c r="AY1399" s="17"/>
      <c r="AZ1399" s="17">
        <v>4.8931390190929798E-2</v>
      </c>
      <c r="BA1399" s="17">
        <v>7.4985132597300705E-2</v>
      </c>
      <c r="BB1399" s="17">
        <v>0.107279401856114</v>
      </c>
      <c r="BC1399" s="17">
        <v>3.8323377497124098E-2</v>
      </c>
      <c r="BD1399" s="17">
        <v>9.1650505543678998E-2</v>
      </c>
      <c r="BE1399" s="17"/>
      <c r="BF1399" s="17">
        <v>7.5793520614532595E-2</v>
      </c>
      <c r="BG1399" s="17">
        <v>5.4815799708488801E-2</v>
      </c>
      <c r="BH1399" s="17">
        <v>4.5709298115195501E-2</v>
      </c>
      <c r="BI1399" s="17">
        <v>4.1688987844065002E-2</v>
      </c>
      <c r="BJ1399" s="17"/>
      <c r="BK1399" s="17">
        <v>5.8564336480876403E-2</v>
      </c>
      <c r="BL1399" s="17">
        <v>8.2705681133166398E-2</v>
      </c>
      <c r="BM1399" s="17">
        <v>6.5266102911622201E-2</v>
      </c>
      <c r="BN1399" s="17">
        <v>4.5606903952795999E-2</v>
      </c>
      <c r="BO1399" s="17">
        <v>4.9184594908027103E-2</v>
      </c>
      <c r="BP1399" s="17"/>
      <c r="BQ1399" s="17">
        <v>5.2860554166024698E-2</v>
      </c>
      <c r="BR1399" s="17">
        <v>6.8683584362969799E-2</v>
      </c>
      <c r="BS1399" s="17"/>
      <c r="BT1399" s="17">
        <v>4.3944994185891602E-2</v>
      </c>
      <c r="BU1399" s="17">
        <v>5.0068454262526998E-2</v>
      </c>
      <c r="BV1399" s="17">
        <v>7.5768527516906603E-2</v>
      </c>
      <c r="BW1399" s="17">
        <v>6.1614046347605401E-2</v>
      </c>
      <c r="BX1399" s="17">
        <v>7.6919572488498705E-2</v>
      </c>
      <c r="BY1399" s="17">
        <v>0.13175870727184899</v>
      </c>
    </row>
    <row r="1400" spans="2:77"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c r="BO1400" s="17"/>
      <c r="BP1400" s="17"/>
      <c r="BQ1400" s="17"/>
      <c r="BR1400" s="17"/>
      <c r="BS1400" s="17"/>
      <c r="BT1400" s="17"/>
      <c r="BU1400" s="17"/>
      <c r="BV1400" s="17"/>
      <c r="BW1400" s="17"/>
      <c r="BX1400" s="17"/>
      <c r="BY1400" s="17"/>
    </row>
    <row r="1401" spans="2:77" x14ac:dyDescent="0.35">
      <c r="B1401" s="6" t="s">
        <v>522</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c r="BO1401" s="17"/>
      <c r="BP1401" s="17"/>
      <c r="BQ1401" s="17"/>
      <c r="BR1401" s="17"/>
      <c r="BS1401" s="17"/>
      <c r="BT1401" s="17"/>
      <c r="BU1401" s="17"/>
      <c r="BV1401" s="17"/>
      <c r="BW1401" s="17"/>
      <c r="BX1401" s="17"/>
      <c r="BY1401" s="17"/>
    </row>
    <row r="1402" spans="2:77" x14ac:dyDescent="0.35">
      <c r="B1402" s="24" t="s">
        <v>94</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c r="BP1402" s="17"/>
      <c r="BQ1402" s="17"/>
      <c r="BR1402" s="17"/>
      <c r="BS1402" s="17"/>
      <c r="BT1402" s="17"/>
      <c r="BU1402" s="17"/>
      <c r="BV1402" s="17"/>
      <c r="BW1402" s="17"/>
      <c r="BX1402" s="17"/>
      <c r="BY1402" s="17"/>
    </row>
    <row r="1403" spans="2:77" x14ac:dyDescent="0.35">
      <c r="B1403" t="s">
        <v>515</v>
      </c>
      <c r="C1403" s="17">
        <v>0.45855252612976999</v>
      </c>
      <c r="D1403" s="17">
        <v>0.456198871465057</v>
      </c>
      <c r="E1403" s="17">
        <v>0.46141813417007399</v>
      </c>
      <c r="F1403" s="17"/>
      <c r="G1403" s="17">
        <v>0.40330839868441598</v>
      </c>
      <c r="H1403" s="17">
        <v>0.39429942389098599</v>
      </c>
      <c r="I1403" s="17">
        <v>0.42018909862828302</v>
      </c>
      <c r="J1403" s="17">
        <v>0.46081481086710402</v>
      </c>
      <c r="K1403" s="17">
        <v>0.481618605714352</v>
      </c>
      <c r="L1403" s="17">
        <v>0.561225711177335</v>
      </c>
      <c r="M1403" s="17"/>
      <c r="N1403" s="17">
        <v>0.489793856834495</v>
      </c>
      <c r="O1403" s="17">
        <v>0.44393000098899399</v>
      </c>
      <c r="P1403" s="17">
        <v>0.459886293353159</v>
      </c>
      <c r="Q1403" s="17">
        <v>0.44124758573970702</v>
      </c>
      <c r="R1403" s="17"/>
      <c r="S1403" s="17">
        <v>0.41183916211871402</v>
      </c>
      <c r="T1403" s="17">
        <v>0.48504439587649101</v>
      </c>
      <c r="U1403" s="17">
        <v>0.46114834018126499</v>
      </c>
      <c r="V1403" s="17">
        <v>0.51559525089335101</v>
      </c>
      <c r="W1403" s="17">
        <v>0.44951443437490701</v>
      </c>
      <c r="X1403" s="17">
        <v>0.48868295871478501</v>
      </c>
      <c r="Y1403" s="17">
        <v>0.43919396037431802</v>
      </c>
      <c r="Z1403" s="17">
        <v>0.430393231160342</v>
      </c>
      <c r="AA1403" s="17">
        <v>0.43299457338136499</v>
      </c>
      <c r="AB1403" s="17">
        <v>0.46113403620376098</v>
      </c>
      <c r="AC1403" s="17">
        <v>0.48352539865232702</v>
      </c>
      <c r="AD1403" s="17">
        <v>0.44776507392224102</v>
      </c>
      <c r="AE1403" s="17"/>
      <c r="AF1403" s="17">
        <v>0.53319281875177305</v>
      </c>
      <c r="AG1403" s="17">
        <v>0.41798315303517097</v>
      </c>
      <c r="AH1403" s="17">
        <v>0.40748189456268802</v>
      </c>
      <c r="AI1403" s="17"/>
      <c r="AJ1403" s="17">
        <v>0.536782526358628</v>
      </c>
      <c r="AK1403" s="17">
        <v>0.39515360261476301</v>
      </c>
      <c r="AL1403" s="17">
        <v>0.43742295349068899</v>
      </c>
      <c r="AM1403" s="17">
        <v>0.43389366840789001</v>
      </c>
      <c r="AN1403" s="17">
        <v>0.44946585072634399</v>
      </c>
      <c r="AO1403" s="17"/>
      <c r="AP1403" s="17">
        <v>0.50118332353238204</v>
      </c>
      <c r="AQ1403" s="17">
        <v>0.42621474497598999</v>
      </c>
      <c r="AR1403" s="17">
        <v>0.45798652117100702</v>
      </c>
      <c r="AS1403" s="17"/>
      <c r="AT1403" s="17">
        <v>0.47852572761534501</v>
      </c>
      <c r="AU1403" s="17">
        <v>0.46524179394862702</v>
      </c>
      <c r="AV1403" s="17">
        <v>0.44110054417897798</v>
      </c>
      <c r="AW1403" s="17">
        <v>0.43640167000972702</v>
      </c>
      <c r="AX1403" s="17">
        <v>0.34627336336589498</v>
      </c>
      <c r="AY1403" s="17"/>
      <c r="AZ1403" s="17">
        <v>0.419646546369011</v>
      </c>
      <c r="BA1403" s="17">
        <v>0.40672236082240998</v>
      </c>
      <c r="BB1403" s="17">
        <v>0.43094020876647499</v>
      </c>
      <c r="BC1403" s="17">
        <v>0.57652150089712995</v>
      </c>
      <c r="BD1403" s="17">
        <v>0.493314505731129</v>
      </c>
      <c r="BE1403" s="17"/>
      <c r="BF1403" s="17">
        <v>0.45017606078281303</v>
      </c>
      <c r="BG1403" s="17">
        <v>0.455876942666816</v>
      </c>
      <c r="BH1403" s="17">
        <v>0.44954313901903897</v>
      </c>
      <c r="BI1403" s="17">
        <v>0.48426642239679502</v>
      </c>
      <c r="BJ1403" s="17"/>
      <c r="BK1403" s="17">
        <v>0.44719664460337799</v>
      </c>
      <c r="BL1403" s="17">
        <v>0.41044253843117801</v>
      </c>
      <c r="BM1403" s="17">
        <v>0.46944502457981901</v>
      </c>
      <c r="BN1403" s="17">
        <v>0.48590106592883803</v>
      </c>
      <c r="BO1403" s="17">
        <v>0.37754649890179998</v>
      </c>
      <c r="BP1403" s="17"/>
      <c r="BQ1403" s="17">
        <v>0.45898268188944402</v>
      </c>
      <c r="BR1403" s="17">
        <v>0.45796991497432399</v>
      </c>
      <c r="BS1403" s="17"/>
      <c r="BT1403" s="17">
        <v>0.49674476089212799</v>
      </c>
      <c r="BU1403" s="17">
        <v>0.47069628263340602</v>
      </c>
      <c r="BV1403" s="17">
        <v>0.41300950695366601</v>
      </c>
      <c r="BW1403" s="17">
        <v>0.41264118472830102</v>
      </c>
      <c r="BX1403" s="17">
        <v>0.416723535418137</v>
      </c>
      <c r="BY1403" s="17">
        <v>0.444331388321559</v>
      </c>
    </row>
    <row r="1404" spans="2:77" x14ac:dyDescent="0.35">
      <c r="B1404" t="s">
        <v>516</v>
      </c>
      <c r="C1404" s="17">
        <v>0.38801069193294402</v>
      </c>
      <c r="D1404" s="17">
        <v>0.38398655231468398</v>
      </c>
      <c r="E1404" s="17">
        <v>0.39252583510245997</v>
      </c>
      <c r="F1404" s="17"/>
      <c r="G1404" s="17">
        <v>0.39386427598609602</v>
      </c>
      <c r="H1404" s="17">
        <v>0.35640861549484798</v>
      </c>
      <c r="I1404" s="17">
        <v>0.36845509382851899</v>
      </c>
      <c r="J1404" s="17">
        <v>0.349862670694642</v>
      </c>
      <c r="K1404" s="17">
        <v>0.37130470316535802</v>
      </c>
      <c r="L1404" s="17">
        <v>0.46776510480802402</v>
      </c>
      <c r="M1404" s="17"/>
      <c r="N1404" s="17">
        <v>0.41920331092575702</v>
      </c>
      <c r="O1404" s="17">
        <v>0.39700132626738999</v>
      </c>
      <c r="P1404" s="17">
        <v>0.36882849177230398</v>
      </c>
      <c r="Q1404" s="17">
        <v>0.36242582652292399</v>
      </c>
      <c r="R1404" s="17"/>
      <c r="S1404" s="17">
        <v>0.39561417873198401</v>
      </c>
      <c r="T1404" s="17">
        <v>0.40438384337276101</v>
      </c>
      <c r="U1404" s="17">
        <v>0.368021488140093</v>
      </c>
      <c r="V1404" s="17">
        <v>0.419185173093854</v>
      </c>
      <c r="W1404" s="17">
        <v>0.41518450805171703</v>
      </c>
      <c r="X1404" s="17">
        <v>0.38444894353864101</v>
      </c>
      <c r="Y1404" s="17">
        <v>0.37421865475044103</v>
      </c>
      <c r="Z1404" s="17">
        <v>0.36039645092022898</v>
      </c>
      <c r="AA1404" s="17">
        <v>0.36046078698369</v>
      </c>
      <c r="AB1404" s="17">
        <v>0.37932020821276202</v>
      </c>
      <c r="AC1404" s="17">
        <v>0.36542864157315702</v>
      </c>
      <c r="AD1404" s="17">
        <v>0.42689553912483302</v>
      </c>
      <c r="AE1404" s="17"/>
      <c r="AF1404" s="17">
        <v>0.38678676950142599</v>
      </c>
      <c r="AG1404" s="17">
        <v>0.39962938544085302</v>
      </c>
      <c r="AH1404" s="17">
        <v>0.352747064740557</v>
      </c>
      <c r="AI1404" s="17"/>
      <c r="AJ1404" s="17">
        <v>0.38175196022824298</v>
      </c>
      <c r="AK1404" s="17">
        <v>0.41797618182354002</v>
      </c>
      <c r="AL1404" s="17">
        <v>0.38106207127529301</v>
      </c>
      <c r="AM1404" s="17">
        <v>0.30925763143792401</v>
      </c>
      <c r="AN1404" s="17">
        <v>0.37505987541243901</v>
      </c>
      <c r="AO1404" s="17"/>
      <c r="AP1404" s="17">
        <v>0.34973909098367101</v>
      </c>
      <c r="AQ1404" s="17">
        <v>0.44730197129011201</v>
      </c>
      <c r="AR1404" s="17">
        <v>0.40007477641488698</v>
      </c>
      <c r="AS1404" s="17"/>
      <c r="AT1404" s="17">
        <v>0.339871664532852</v>
      </c>
      <c r="AU1404" s="17">
        <v>0.40841290746817699</v>
      </c>
      <c r="AV1404" s="17">
        <v>0.39730585460366402</v>
      </c>
      <c r="AW1404" s="17">
        <v>0.41697193326266602</v>
      </c>
      <c r="AX1404" s="17">
        <v>0.38269710511098698</v>
      </c>
      <c r="AY1404" s="17"/>
      <c r="AZ1404" s="17">
        <v>0.35736633203963297</v>
      </c>
      <c r="BA1404" s="17">
        <v>0.38090399702089001</v>
      </c>
      <c r="BB1404" s="17">
        <v>0.35505221607769899</v>
      </c>
      <c r="BC1404" s="17">
        <v>0.47407719025899597</v>
      </c>
      <c r="BD1404" s="17">
        <v>0.38574914865644599</v>
      </c>
      <c r="BE1404" s="17"/>
      <c r="BF1404" s="17">
        <v>0.36689716724284899</v>
      </c>
      <c r="BG1404" s="17">
        <v>0.39219004299729598</v>
      </c>
      <c r="BH1404" s="17">
        <v>0.38960119231576001</v>
      </c>
      <c r="BI1404" s="17">
        <v>0.411071787260676</v>
      </c>
      <c r="BJ1404" s="17"/>
      <c r="BK1404" s="17">
        <v>0.29116364012031498</v>
      </c>
      <c r="BL1404" s="17">
        <v>0.35902703123195001</v>
      </c>
      <c r="BM1404" s="17">
        <v>0.40149281972120499</v>
      </c>
      <c r="BN1404" s="17">
        <v>0.40540623752481902</v>
      </c>
      <c r="BO1404" s="17">
        <v>0.33967867718740302</v>
      </c>
      <c r="BP1404" s="17"/>
      <c r="BQ1404" s="17">
        <v>0.38777475053975202</v>
      </c>
      <c r="BR1404" s="17">
        <v>0.38833025545060801</v>
      </c>
      <c r="BS1404" s="17"/>
      <c r="BT1404" s="17">
        <v>0.42040367025545</v>
      </c>
      <c r="BU1404" s="17">
        <v>0.39341693548692802</v>
      </c>
      <c r="BV1404" s="17">
        <v>0.32428686874338097</v>
      </c>
      <c r="BW1404" s="17">
        <v>0.360405863306481</v>
      </c>
      <c r="BX1404" s="17">
        <v>0.37199722531034901</v>
      </c>
      <c r="BY1404" s="17">
        <v>0.28765243806983198</v>
      </c>
    </row>
    <row r="1405" spans="2:77" x14ac:dyDescent="0.35">
      <c r="B1405" t="s">
        <v>517</v>
      </c>
      <c r="C1405" s="17">
        <v>0.26400004911590602</v>
      </c>
      <c r="D1405" s="17">
        <v>0.24584244244634301</v>
      </c>
      <c r="E1405" s="17">
        <v>0.281080076361511</v>
      </c>
      <c r="F1405" s="17"/>
      <c r="G1405" s="17">
        <v>0.330784360291771</v>
      </c>
      <c r="H1405" s="17">
        <v>0.29665742142336499</v>
      </c>
      <c r="I1405" s="17">
        <v>0.313521341995324</v>
      </c>
      <c r="J1405" s="17">
        <v>0.232716144639599</v>
      </c>
      <c r="K1405" s="17">
        <v>0.23768279082057001</v>
      </c>
      <c r="L1405" s="17">
        <v>0.19598528216314801</v>
      </c>
      <c r="M1405" s="17"/>
      <c r="N1405" s="17">
        <v>0.28862184677359698</v>
      </c>
      <c r="O1405" s="17">
        <v>0.27920390653476201</v>
      </c>
      <c r="P1405" s="17">
        <v>0.252340174304517</v>
      </c>
      <c r="Q1405" s="17">
        <v>0.231120162932827</v>
      </c>
      <c r="R1405" s="17"/>
      <c r="S1405" s="17">
        <v>0.29488930878000602</v>
      </c>
      <c r="T1405" s="17">
        <v>0.25685738679671699</v>
      </c>
      <c r="U1405" s="17">
        <v>0.27630930005784898</v>
      </c>
      <c r="V1405" s="17">
        <v>0.26564353237979099</v>
      </c>
      <c r="W1405" s="17">
        <v>0.243971107310996</v>
      </c>
      <c r="X1405" s="17">
        <v>0.25554458956744303</v>
      </c>
      <c r="Y1405" s="17">
        <v>0.23751632157614599</v>
      </c>
      <c r="Z1405" s="17">
        <v>0.25083530991624298</v>
      </c>
      <c r="AA1405" s="17">
        <v>0.25789342817773597</v>
      </c>
      <c r="AB1405" s="17">
        <v>0.29282796343320899</v>
      </c>
      <c r="AC1405" s="17">
        <v>0.212792297327665</v>
      </c>
      <c r="AD1405" s="17">
        <v>0.294535719970624</v>
      </c>
      <c r="AE1405" s="17"/>
      <c r="AF1405" s="17">
        <v>0.21206529041694699</v>
      </c>
      <c r="AG1405" s="17">
        <v>0.28325963876049498</v>
      </c>
      <c r="AH1405" s="17">
        <v>0.29145735617319901</v>
      </c>
      <c r="AI1405" s="17"/>
      <c r="AJ1405" s="17">
        <v>0.210562741117296</v>
      </c>
      <c r="AK1405" s="17">
        <v>0.30594372716381302</v>
      </c>
      <c r="AL1405" s="17">
        <v>0.29136982580298598</v>
      </c>
      <c r="AM1405" s="17">
        <v>0.16703809886138701</v>
      </c>
      <c r="AN1405" s="17">
        <v>0.26933364100351298</v>
      </c>
      <c r="AO1405" s="17"/>
      <c r="AP1405" s="17">
        <v>0.19399132013922099</v>
      </c>
      <c r="AQ1405" s="17">
        <v>0.31783656099981</v>
      </c>
      <c r="AR1405" s="17">
        <v>0.29121775906156999</v>
      </c>
      <c r="AS1405" s="17"/>
      <c r="AT1405" s="17">
        <v>0.19518728469371199</v>
      </c>
      <c r="AU1405" s="17">
        <v>0.28919485288507701</v>
      </c>
      <c r="AV1405" s="17">
        <v>0.296391070359172</v>
      </c>
      <c r="AW1405" s="17">
        <v>0.30920097751495401</v>
      </c>
      <c r="AX1405" s="17">
        <v>0.249863992917363</v>
      </c>
      <c r="AY1405" s="17"/>
      <c r="AZ1405" s="17">
        <v>0.27027113135968001</v>
      </c>
      <c r="BA1405" s="17">
        <v>0.31048035648133099</v>
      </c>
      <c r="BB1405" s="17">
        <v>0.27581709709019298</v>
      </c>
      <c r="BC1405" s="17">
        <v>0.20040557010013901</v>
      </c>
      <c r="BD1405" s="17">
        <v>0.28134919781616502</v>
      </c>
      <c r="BE1405" s="17"/>
      <c r="BF1405" s="17">
        <v>0.24697370052772499</v>
      </c>
      <c r="BG1405" s="17">
        <v>0.26703257249826301</v>
      </c>
      <c r="BH1405" s="17">
        <v>0.26944117096266501</v>
      </c>
      <c r="BI1405" s="17">
        <v>0.28035490778422101</v>
      </c>
      <c r="BJ1405" s="17"/>
      <c r="BK1405" s="17">
        <v>0.28489565993509802</v>
      </c>
      <c r="BL1405" s="17">
        <v>0.284180624828682</v>
      </c>
      <c r="BM1405" s="17">
        <v>0.26172491623037297</v>
      </c>
      <c r="BN1405" s="17">
        <v>0.260572607325046</v>
      </c>
      <c r="BO1405" s="17">
        <v>0.23876693705353699</v>
      </c>
      <c r="BP1405" s="17"/>
      <c r="BQ1405" s="17">
        <v>0.24109768311205301</v>
      </c>
      <c r="BR1405" s="17">
        <v>0.29501944992565898</v>
      </c>
      <c r="BS1405" s="17"/>
      <c r="BT1405" s="17">
        <v>0.220584330481047</v>
      </c>
      <c r="BU1405" s="17">
        <v>0.29037669280677098</v>
      </c>
      <c r="BV1405" s="17">
        <v>0.282021776004789</v>
      </c>
      <c r="BW1405" s="17">
        <v>0.289546171192548</v>
      </c>
      <c r="BX1405" s="17">
        <v>0.28595567668684102</v>
      </c>
      <c r="BY1405" s="17">
        <v>0.31618475941264501</v>
      </c>
    </row>
    <row r="1406" spans="2:77" x14ac:dyDescent="0.35">
      <c r="B1406" t="s">
        <v>518</v>
      </c>
      <c r="C1406" s="17">
        <v>0.21454424882742301</v>
      </c>
      <c r="D1406" s="17">
        <v>0.25119082654057701</v>
      </c>
      <c r="E1406" s="17">
        <v>0.178734759335681</v>
      </c>
      <c r="F1406" s="17"/>
      <c r="G1406" s="17">
        <v>0.239070826310044</v>
      </c>
      <c r="H1406" s="17">
        <v>0.211892977588757</v>
      </c>
      <c r="I1406" s="17">
        <v>0.194812391904779</v>
      </c>
      <c r="J1406" s="17">
        <v>0.18042252327026401</v>
      </c>
      <c r="K1406" s="17">
        <v>0.237967824530498</v>
      </c>
      <c r="L1406" s="17">
        <v>0.22845405689355</v>
      </c>
      <c r="M1406" s="17"/>
      <c r="N1406" s="17">
        <v>0.25069616005717998</v>
      </c>
      <c r="O1406" s="17">
        <v>0.18942731577587499</v>
      </c>
      <c r="P1406" s="17">
        <v>0.205462070033119</v>
      </c>
      <c r="Q1406" s="17">
        <v>0.21165587291677701</v>
      </c>
      <c r="R1406" s="17"/>
      <c r="S1406" s="17">
        <v>0.22297832284938901</v>
      </c>
      <c r="T1406" s="17">
        <v>0.21140618595451599</v>
      </c>
      <c r="U1406" s="17">
        <v>0.223619027638643</v>
      </c>
      <c r="V1406" s="17">
        <v>0.234354847606705</v>
      </c>
      <c r="W1406" s="17">
        <v>0.21381649632261601</v>
      </c>
      <c r="X1406" s="17">
        <v>0.23030611672231599</v>
      </c>
      <c r="Y1406" s="17">
        <v>0.21707632218183601</v>
      </c>
      <c r="Z1406" s="17">
        <v>0.17898522147961701</v>
      </c>
      <c r="AA1406" s="17">
        <v>0.20756228169087701</v>
      </c>
      <c r="AB1406" s="17">
        <v>0.174973546970939</v>
      </c>
      <c r="AC1406" s="17">
        <v>0.227235605341081</v>
      </c>
      <c r="AD1406" s="17">
        <v>0.22333890280524801</v>
      </c>
      <c r="AE1406" s="17"/>
      <c r="AF1406" s="17">
        <v>0.22941973650641301</v>
      </c>
      <c r="AG1406" s="17">
        <v>0.201868570402776</v>
      </c>
      <c r="AH1406" s="17">
        <v>0.19135957048958499</v>
      </c>
      <c r="AI1406" s="17"/>
      <c r="AJ1406" s="17">
        <v>0.25876807407802799</v>
      </c>
      <c r="AK1406" s="17">
        <v>0.17881300289375701</v>
      </c>
      <c r="AL1406" s="17">
        <v>0.22179546461394101</v>
      </c>
      <c r="AM1406" s="17">
        <v>0.29075013717617598</v>
      </c>
      <c r="AN1406" s="17">
        <v>0.178426987313659</v>
      </c>
      <c r="AO1406" s="17"/>
      <c r="AP1406" s="17">
        <v>0.26746692999445998</v>
      </c>
      <c r="AQ1406" s="17">
        <v>0.165026535453516</v>
      </c>
      <c r="AR1406" s="17">
        <v>0.237972350453899</v>
      </c>
      <c r="AS1406" s="17"/>
      <c r="AT1406" s="17">
        <v>0.19546270400687099</v>
      </c>
      <c r="AU1406" s="17">
        <v>0.23190419774986701</v>
      </c>
      <c r="AV1406" s="17">
        <v>0.23045594055480401</v>
      </c>
      <c r="AW1406" s="17">
        <v>0.20656428136202001</v>
      </c>
      <c r="AX1406" s="17">
        <v>0.28090734182473398</v>
      </c>
      <c r="AY1406" s="17"/>
      <c r="AZ1406" s="17">
        <v>0.21504404391586099</v>
      </c>
      <c r="BA1406" s="17">
        <v>0.202894490842154</v>
      </c>
      <c r="BB1406" s="17">
        <v>0.20107937937569001</v>
      </c>
      <c r="BC1406" s="17">
        <v>0.228487579729822</v>
      </c>
      <c r="BD1406" s="17">
        <v>0.20958593181907501</v>
      </c>
      <c r="BE1406" s="17"/>
      <c r="BF1406" s="17">
        <v>0.20798145418830599</v>
      </c>
      <c r="BG1406" s="17">
        <v>0.213085475545822</v>
      </c>
      <c r="BH1406" s="17">
        <v>0.199278707386909</v>
      </c>
      <c r="BI1406" s="17">
        <v>0.24535226497284901</v>
      </c>
      <c r="BJ1406" s="17"/>
      <c r="BK1406" s="17">
        <v>0.21344952991350899</v>
      </c>
      <c r="BL1406" s="17">
        <v>0.20034352430608901</v>
      </c>
      <c r="BM1406" s="17">
        <v>0.19476952963515201</v>
      </c>
      <c r="BN1406" s="17">
        <v>0.226428931504491</v>
      </c>
      <c r="BO1406" s="17">
        <v>0.28934869946437702</v>
      </c>
      <c r="BP1406" s="17"/>
      <c r="BQ1406" s="17">
        <v>0.20853838911835301</v>
      </c>
      <c r="BR1406" s="17">
        <v>0.22267869963008</v>
      </c>
      <c r="BS1406" s="17"/>
      <c r="BT1406" s="17">
        <v>0.23726738237099701</v>
      </c>
      <c r="BU1406" s="17">
        <v>0.18839790488363201</v>
      </c>
      <c r="BV1406" s="17">
        <v>0.2188737724075</v>
      </c>
      <c r="BW1406" s="17">
        <v>0.178665581967343</v>
      </c>
      <c r="BX1406" s="17">
        <v>0.221867803405293</v>
      </c>
      <c r="BY1406" s="17">
        <v>0.225971245583833</v>
      </c>
    </row>
    <row r="1407" spans="2:77" x14ac:dyDescent="0.35">
      <c r="B1407" t="s">
        <v>519</v>
      </c>
      <c r="C1407" s="17">
        <v>0.208260581205126</v>
      </c>
      <c r="D1407" s="17">
        <v>0.241053380432764</v>
      </c>
      <c r="E1407" s="17">
        <v>0.17511612615198499</v>
      </c>
      <c r="F1407" s="17"/>
      <c r="G1407" s="17">
        <v>0.227288470140353</v>
      </c>
      <c r="H1407" s="17">
        <v>0.199973997870321</v>
      </c>
      <c r="I1407" s="17">
        <v>0.24130541686850801</v>
      </c>
      <c r="J1407" s="17">
        <v>0.18707560803270201</v>
      </c>
      <c r="K1407" s="17">
        <v>0.199472388899961</v>
      </c>
      <c r="L1407" s="17">
        <v>0.198639148944631</v>
      </c>
      <c r="M1407" s="17"/>
      <c r="N1407" s="17">
        <v>0.226464215231335</v>
      </c>
      <c r="O1407" s="17">
        <v>0.20826690727393499</v>
      </c>
      <c r="P1407" s="17">
        <v>0.216305361241452</v>
      </c>
      <c r="Q1407" s="17">
        <v>0.17993752099160901</v>
      </c>
      <c r="R1407" s="17"/>
      <c r="S1407" s="17">
        <v>0.22693762437505099</v>
      </c>
      <c r="T1407" s="17">
        <v>0.226720029795732</v>
      </c>
      <c r="U1407" s="17">
        <v>0.214101746761308</v>
      </c>
      <c r="V1407" s="17">
        <v>0.18060343483980701</v>
      </c>
      <c r="W1407" s="17">
        <v>0.22598055772692299</v>
      </c>
      <c r="X1407" s="17">
        <v>0.19725825195489599</v>
      </c>
      <c r="Y1407" s="17">
        <v>0.222225483108828</v>
      </c>
      <c r="Z1407" s="17">
        <v>0.17836396065981699</v>
      </c>
      <c r="AA1407" s="17">
        <v>0.19261648477422599</v>
      </c>
      <c r="AB1407" s="17">
        <v>0.193456014030711</v>
      </c>
      <c r="AC1407" s="17">
        <v>0.19312473765098401</v>
      </c>
      <c r="AD1407" s="17">
        <v>0.22975923102829901</v>
      </c>
      <c r="AE1407" s="17"/>
      <c r="AF1407" s="17">
        <v>0.220187777338718</v>
      </c>
      <c r="AG1407" s="17">
        <v>0.20014353932023901</v>
      </c>
      <c r="AH1407" s="17">
        <v>0.19120176600308</v>
      </c>
      <c r="AI1407" s="17"/>
      <c r="AJ1407" s="17">
        <v>0.24713013637557699</v>
      </c>
      <c r="AK1407" s="17">
        <v>0.184436318001927</v>
      </c>
      <c r="AL1407" s="17">
        <v>0.19897742496424101</v>
      </c>
      <c r="AM1407" s="17">
        <v>0.27593499589246101</v>
      </c>
      <c r="AN1407" s="17">
        <v>0.14339311700000901</v>
      </c>
      <c r="AO1407" s="17"/>
      <c r="AP1407" s="17">
        <v>0.26846100578830501</v>
      </c>
      <c r="AQ1407" s="17">
        <v>0.15583181552147199</v>
      </c>
      <c r="AR1407" s="17">
        <v>0.25119780811516501</v>
      </c>
      <c r="AS1407" s="17"/>
      <c r="AT1407" s="17">
        <v>0.18067819257762899</v>
      </c>
      <c r="AU1407" s="17">
        <v>0.21016204704361599</v>
      </c>
      <c r="AV1407" s="17">
        <v>0.21558921320925201</v>
      </c>
      <c r="AW1407" s="17">
        <v>0.24268643456625399</v>
      </c>
      <c r="AX1407" s="17">
        <v>0.273553222129653</v>
      </c>
      <c r="AY1407" s="17"/>
      <c r="AZ1407" s="17">
        <v>0.21206406876027201</v>
      </c>
      <c r="BA1407" s="17">
        <v>0.18582269369854501</v>
      </c>
      <c r="BB1407" s="17">
        <v>0.21815595872756199</v>
      </c>
      <c r="BC1407" s="17">
        <v>0.21089334878787699</v>
      </c>
      <c r="BD1407" s="17">
        <v>0.210488461167363</v>
      </c>
      <c r="BE1407" s="17"/>
      <c r="BF1407" s="17">
        <v>0.21443689968681001</v>
      </c>
      <c r="BG1407" s="17">
        <v>0.195481008762944</v>
      </c>
      <c r="BH1407" s="17">
        <v>0.20993758006854099</v>
      </c>
      <c r="BI1407" s="17">
        <v>0.229164138711936</v>
      </c>
      <c r="BJ1407" s="17"/>
      <c r="BK1407" s="17">
        <v>0.23520998533634499</v>
      </c>
      <c r="BL1407" s="17">
        <v>0.18930772195338999</v>
      </c>
      <c r="BM1407" s="17">
        <v>0.20483527378180899</v>
      </c>
      <c r="BN1407" s="17">
        <v>0.20687632890324201</v>
      </c>
      <c r="BO1407" s="17">
        <v>0.26249892523533602</v>
      </c>
      <c r="BP1407" s="17"/>
      <c r="BQ1407" s="17">
        <v>0.191474974000752</v>
      </c>
      <c r="BR1407" s="17">
        <v>0.23099532737152301</v>
      </c>
      <c r="BS1407" s="17"/>
      <c r="BT1407" s="17">
        <v>0.21268227336319701</v>
      </c>
      <c r="BU1407" s="17">
        <v>0.19638570338344599</v>
      </c>
      <c r="BV1407" s="17">
        <v>0.16019258000481401</v>
      </c>
      <c r="BW1407" s="17">
        <v>0.23940592376490599</v>
      </c>
      <c r="BX1407" s="17">
        <v>0.22352391566542501</v>
      </c>
      <c r="BY1407" s="17">
        <v>0.176857984459173</v>
      </c>
    </row>
    <row r="1408" spans="2:77" x14ac:dyDescent="0.35">
      <c r="B1408" t="s">
        <v>520</v>
      </c>
      <c r="C1408" s="17">
        <v>0.16032425951212501</v>
      </c>
      <c r="D1408" s="17">
        <v>0.179335871160551</v>
      </c>
      <c r="E1408" s="17">
        <v>0.140827187222022</v>
      </c>
      <c r="F1408" s="17"/>
      <c r="G1408" s="17">
        <v>0.20624573447401201</v>
      </c>
      <c r="H1408" s="17">
        <v>0.19230209955317301</v>
      </c>
      <c r="I1408" s="17">
        <v>0.17528474554561699</v>
      </c>
      <c r="J1408" s="17">
        <v>0.15874765163669</v>
      </c>
      <c r="K1408" s="17">
        <v>0.13847199026489501</v>
      </c>
      <c r="L1408" s="17">
        <v>0.10759977169856801</v>
      </c>
      <c r="M1408" s="17"/>
      <c r="N1408" s="17">
        <v>0.180322507765869</v>
      </c>
      <c r="O1408" s="17">
        <v>0.16279171269293</v>
      </c>
      <c r="P1408" s="17">
        <v>0.15861109492789499</v>
      </c>
      <c r="Q1408" s="17">
        <v>0.137498324700183</v>
      </c>
      <c r="R1408" s="17"/>
      <c r="S1408" s="17">
        <v>0.1985540205544</v>
      </c>
      <c r="T1408" s="17">
        <v>0.17795328920515499</v>
      </c>
      <c r="U1408" s="17">
        <v>0.117996763896573</v>
      </c>
      <c r="V1408" s="17">
        <v>0.152926497734583</v>
      </c>
      <c r="W1408" s="17">
        <v>0.18927434024144299</v>
      </c>
      <c r="X1408" s="17">
        <v>0.147761676429573</v>
      </c>
      <c r="Y1408" s="17">
        <v>0.16666961825893101</v>
      </c>
      <c r="Z1408" s="17">
        <v>0.167099605427597</v>
      </c>
      <c r="AA1408" s="17">
        <v>0.15392052429438099</v>
      </c>
      <c r="AB1408" s="17">
        <v>0.14459494103721801</v>
      </c>
      <c r="AC1408" s="17">
        <v>0.11065798524093599</v>
      </c>
      <c r="AD1408" s="17">
        <v>0.13817060058363001</v>
      </c>
      <c r="AE1408" s="17"/>
      <c r="AF1408" s="17">
        <v>0.14733017729941</v>
      </c>
      <c r="AG1408" s="17">
        <v>0.170399530155638</v>
      </c>
      <c r="AH1408" s="17">
        <v>0.13484509360004601</v>
      </c>
      <c r="AI1408" s="17"/>
      <c r="AJ1408" s="17">
        <v>0.16043738980903999</v>
      </c>
      <c r="AK1408" s="17">
        <v>0.158023368446117</v>
      </c>
      <c r="AL1408" s="17">
        <v>0.19377774467247999</v>
      </c>
      <c r="AM1408" s="17">
        <v>0.120098724806596</v>
      </c>
      <c r="AN1408" s="17">
        <v>0.134978302669782</v>
      </c>
      <c r="AO1408" s="17"/>
      <c r="AP1408" s="17">
        <v>0.179272560139591</v>
      </c>
      <c r="AQ1408" s="17">
        <v>0.14020989468006201</v>
      </c>
      <c r="AR1408" s="17">
        <v>0.22050988806323199</v>
      </c>
      <c r="AS1408" s="17"/>
      <c r="AT1408" s="17">
        <v>0.139132554952133</v>
      </c>
      <c r="AU1408" s="17">
        <v>0.14442132427193599</v>
      </c>
      <c r="AV1408" s="17">
        <v>0.17502513983697501</v>
      </c>
      <c r="AW1408" s="17">
        <v>0.21595593801648799</v>
      </c>
      <c r="AX1408" s="17">
        <v>0.20530552122344001</v>
      </c>
      <c r="AY1408" s="17"/>
      <c r="AZ1408" s="17">
        <v>0.18323301813153001</v>
      </c>
      <c r="BA1408" s="17">
        <v>0.15458548373319</v>
      </c>
      <c r="BB1408" s="17">
        <v>0.23324723237691999</v>
      </c>
      <c r="BC1408" s="17">
        <v>0.1049441287415</v>
      </c>
      <c r="BD1408" s="17">
        <v>0.145734374547178</v>
      </c>
      <c r="BE1408" s="17"/>
      <c r="BF1408" s="17">
        <v>0.15024360854843999</v>
      </c>
      <c r="BG1408" s="17">
        <v>0.15072115632107799</v>
      </c>
      <c r="BH1408" s="17">
        <v>0.174487521611362</v>
      </c>
      <c r="BI1408" s="17">
        <v>0.174876525964062</v>
      </c>
      <c r="BJ1408" s="17"/>
      <c r="BK1408" s="17">
        <v>0.14147248944882199</v>
      </c>
      <c r="BL1408" s="17">
        <v>0.14408667561944499</v>
      </c>
      <c r="BM1408" s="17">
        <v>0.15399356476790099</v>
      </c>
      <c r="BN1408" s="17">
        <v>0.16704508293748699</v>
      </c>
      <c r="BO1408" s="17">
        <v>0.203962330651907</v>
      </c>
      <c r="BP1408" s="17"/>
      <c r="BQ1408" s="17">
        <v>0.14660088332677701</v>
      </c>
      <c r="BR1408" s="17">
        <v>0.17891146165030899</v>
      </c>
      <c r="BS1408" s="17"/>
      <c r="BT1408" s="17">
        <v>0.14077478379584901</v>
      </c>
      <c r="BU1408" s="17">
        <v>0.174342600251636</v>
      </c>
      <c r="BV1408" s="17">
        <v>0.175728243973517</v>
      </c>
      <c r="BW1408" s="17">
        <v>0.14755719354268801</v>
      </c>
      <c r="BX1408" s="17">
        <v>0.16846856232711399</v>
      </c>
      <c r="BY1408" s="17">
        <v>0.21674345638787201</v>
      </c>
    </row>
    <row r="1409" spans="2:77" x14ac:dyDescent="0.35">
      <c r="B1409" t="s">
        <v>521</v>
      </c>
      <c r="C1409" s="17">
        <v>0.123955320349496</v>
      </c>
      <c r="D1409" s="17">
        <v>0.13479793516101801</v>
      </c>
      <c r="E1409" s="17">
        <v>0.11078896958465199</v>
      </c>
      <c r="F1409" s="17"/>
      <c r="G1409" s="17">
        <v>0.20073600207706399</v>
      </c>
      <c r="H1409" s="17">
        <v>0.12976794102212799</v>
      </c>
      <c r="I1409" s="17">
        <v>0.13236895801246101</v>
      </c>
      <c r="J1409" s="17">
        <v>0.112358581517555</v>
      </c>
      <c r="K1409" s="17">
        <v>0.11767203142495</v>
      </c>
      <c r="L1409" s="17">
        <v>7.4927526025204999E-2</v>
      </c>
      <c r="M1409" s="17"/>
      <c r="N1409" s="17">
        <v>0.11461231999602201</v>
      </c>
      <c r="O1409" s="17">
        <v>0.13384036317575801</v>
      </c>
      <c r="P1409" s="17">
        <v>0.126442333808198</v>
      </c>
      <c r="Q1409" s="17">
        <v>0.122248742566211</v>
      </c>
      <c r="R1409" s="17"/>
      <c r="S1409" s="17">
        <v>0.14545455057228601</v>
      </c>
      <c r="T1409" s="17">
        <v>0.11607531496371799</v>
      </c>
      <c r="U1409" s="17">
        <v>0.12710269228753501</v>
      </c>
      <c r="V1409" s="17">
        <v>0.121028683288966</v>
      </c>
      <c r="W1409" s="17">
        <v>0.13283381997913199</v>
      </c>
      <c r="X1409" s="17">
        <v>0.11696948335265001</v>
      </c>
      <c r="Y1409" s="17">
        <v>0.120187645156778</v>
      </c>
      <c r="Z1409" s="17">
        <v>0.13820308744865101</v>
      </c>
      <c r="AA1409" s="17">
        <v>9.5010575828780905E-2</v>
      </c>
      <c r="AB1409" s="17">
        <v>0.11654269901026</v>
      </c>
      <c r="AC1409" s="17">
        <v>0.11816618094373001</v>
      </c>
      <c r="AD1409" s="17">
        <v>0.187674121615895</v>
      </c>
      <c r="AE1409" s="17"/>
      <c r="AF1409" s="17">
        <v>0.11050119595454699</v>
      </c>
      <c r="AG1409" s="17">
        <v>0.121807461669312</v>
      </c>
      <c r="AH1409" s="17">
        <v>0.114715499489472</v>
      </c>
      <c r="AI1409" s="17"/>
      <c r="AJ1409" s="17">
        <v>0.11802663863471601</v>
      </c>
      <c r="AK1409" s="17">
        <v>0.103208710919654</v>
      </c>
      <c r="AL1409" s="17">
        <v>9.0910456318054E-2</v>
      </c>
      <c r="AM1409" s="17">
        <v>0.131670000562225</v>
      </c>
      <c r="AN1409" s="17">
        <v>0.13259401984598199</v>
      </c>
      <c r="AO1409" s="17"/>
      <c r="AP1409" s="17">
        <v>0.13073047117213801</v>
      </c>
      <c r="AQ1409" s="17">
        <v>9.1360234521477596E-2</v>
      </c>
      <c r="AR1409" s="17">
        <v>0.14256048413533601</v>
      </c>
      <c r="AS1409" s="17"/>
      <c r="AT1409" s="17">
        <v>0.10554416571500499</v>
      </c>
      <c r="AU1409" s="17">
        <v>0.13726893159290399</v>
      </c>
      <c r="AV1409" s="17">
        <v>0.123403623166532</v>
      </c>
      <c r="AW1409" s="17">
        <v>0.123229964762639</v>
      </c>
      <c r="AX1409" s="17">
        <v>0.21828685065539299</v>
      </c>
      <c r="AY1409" s="17"/>
      <c r="AZ1409" s="17">
        <v>0.13612850004825799</v>
      </c>
      <c r="BA1409" s="17">
        <v>0.15006005663104</v>
      </c>
      <c r="BB1409" s="17">
        <v>0.21642518260490101</v>
      </c>
      <c r="BC1409" s="17">
        <v>6.7855044829075603E-2</v>
      </c>
      <c r="BD1409" s="17">
        <v>0.101074982115578</v>
      </c>
      <c r="BE1409" s="17"/>
      <c r="BF1409" s="17">
        <v>0.144322247864305</v>
      </c>
      <c r="BG1409" s="17">
        <v>0.115639373451957</v>
      </c>
      <c r="BH1409" s="17">
        <v>0.12519443216637799</v>
      </c>
      <c r="BI1409" s="17">
        <v>0.11652567026362499</v>
      </c>
      <c r="BJ1409" s="17"/>
      <c r="BK1409" s="17">
        <v>0.19634380204634599</v>
      </c>
      <c r="BL1409" s="17">
        <v>0.156644006018931</v>
      </c>
      <c r="BM1409" s="17">
        <v>0.116337918005369</v>
      </c>
      <c r="BN1409" s="17">
        <v>0.10763425174770801</v>
      </c>
      <c r="BO1409" s="17">
        <v>0.13954936523199399</v>
      </c>
      <c r="BP1409" s="17"/>
      <c r="BQ1409" s="17">
        <v>0.104508599516143</v>
      </c>
      <c r="BR1409" s="17">
        <v>0.15029432950967</v>
      </c>
      <c r="BS1409" s="17"/>
      <c r="BT1409" s="17">
        <v>0.10963894785686699</v>
      </c>
      <c r="BU1409" s="17">
        <v>0.11855388206412899</v>
      </c>
      <c r="BV1409" s="17">
        <v>0.131706308594223</v>
      </c>
      <c r="BW1409" s="17">
        <v>0.15565972298769301</v>
      </c>
      <c r="BX1409" s="17">
        <v>0.12882681646799601</v>
      </c>
      <c r="BY1409" s="17">
        <v>0.149991944040857</v>
      </c>
    </row>
    <row r="1410" spans="2:77" x14ac:dyDescent="0.35">
      <c r="B1410" t="s">
        <v>92</v>
      </c>
      <c r="C1410" s="17">
        <v>9.8675652506991396E-2</v>
      </c>
      <c r="D1410" s="17">
        <v>7.4767104089890901E-2</v>
      </c>
      <c r="E1410" s="17">
        <v>0.12267780408887</v>
      </c>
      <c r="F1410" s="17"/>
      <c r="G1410" s="17">
        <v>9.2755106951528901E-2</v>
      </c>
      <c r="H1410" s="17">
        <v>0.10203203694217899</v>
      </c>
      <c r="I1410" s="17">
        <v>8.7058300003155398E-2</v>
      </c>
      <c r="J1410" s="17">
        <v>9.6374696491568296E-2</v>
      </c>
      <c r="K1410" s="17">
        <v>0.119966783725062</v>
      </c>
      <c r="L1410" s="17">
        <v>9.6954780753437497E-2</v>
      </c>
      <c r="M1410" s="17"/>
      <c r="N1410" s="17">
        <v>6.9662465981738697E-2</v>
      </c>
      <c r="O1410" s="17">
        <v>0.104140236492446</v>
      </c>
      <c r="P1410" s="17">
        <v>8.7195218766183302E-2</v>
      </c>
      <c r="Q1410" s="17">
        <v>0.13208492851944201</v>
      </c>
      <c r="R1410" s="17"/>
      <c r="S1410" s="17">
        <v>7.2127516307257902E-2</v>
      </c>
      <c r="T1410" s="17">
        <v>8.4816613267894095E-2</v>
      </c>
      <c r="U1410" s="17">
        <v>0.120617762745633</v>
      </c>
      <c r="V1410" s="17">
        <v>6.9832350300856993E-2</v>
      </c>
      <c r="W1410" s="17">
        <v>8.8563373626026898E-2</v>
      </c>
      <c r="X1410" s="17">
        <v>0.124320505585664</v>
      </c>
      <c r="Y1410" s="17">
        <v>0.11246236220624201</v>
      </c>
      <c r="Z1410" s="17">
        <v>0.128035526643766</v>
      </c>
      <c r="AA1410" s="17">
        <v>0.117692142819897</v>
      </c>
      <c r="AB1410" s="17">
        <v>9.8844411442818303E-2</v>
      </c>
      <c r="AC1410" s="17">
        <v>9.11055284469795E-2</v>
      </c>
      <c r="AD1410" s="17">
        <v>0.123757118844738</v>
      </c>
      <c r="AE1410" s="17"/>
      <c r="AF1410" s="17">
        <v>8.1512047393201503E-2</v>
      </c>
      <c r="AG1410" s="17">
        <v>9.5559824359185697E-2</v>
      </c>
      <c r="AH1410" s="17">
        <v>0.13396616746446599</v>
      </c>
      <c r="AI1410" s="17"/>
      <c r="AJ1410" s="17">
        <v>6.3551741229623496E-2</v>
      </c>
      <c r="AK1410" s="17">
        <v>9.4257591756505693E-2</v>
      </c>
      <c r="AL1410" s="17">
        <v>9.9248904562176596E-2</v>
      </c>
      <c r="AM1410" s="17">
        <v>8.6709378721651006E-2</v>
      </c>
      <c r="AN1410" s="17">
        <v>0.148599519406209</v>
      </c>
      <c r="AO1410" s="17"/>
      <c r="AP1410" s="17">
        <v>6.5891051781535301E-2</v>
      </c>
      <c r="AQ1410" s="17">
        <v>9.3359341533776993E-2</v>
      </c>
      <c r="AR1410" s="17">
        <v>7.3418766600803598E-2</v>
      </c>
      <c r="AS1410" s="17"/>
      <c r="AT1410" s="17">
        <v>0.129641770189346</v>
      </c>
      <c r="AU1410" s="17">
        <v>9.3051583571865798E-2</v>
      </c>
      <c r="AV1410" s="17">
        <v>8.6082497678744097E-2</v>
      </c>
      <c r="AW1410" s="17">
        <v>6.1395152187047101E-2</v>
      </c>
      <c r="AX1410" s="17">
        <v>3.1182820966042701E-2</v>
      </c>
      <c r="AY1410" s="17"/>
      <c r="AZ1410" s="17">
        <v>8.4782587831839507E-2</v>
      </c>
      <c r="BA1410" s="17">
        <v>0.116938128450481</v>
      </c>
      <c r="BB1410" s="17">
        <v>0.11036545475798901</v>
      </c>
      <c r="BC1410" s="17">
        <v>9.1861702743297094E-2</v>
      </c>
      <c r="BD1410" s="17">
        <v>0.12979313921598201</v>
      </c>
      <c r="BE1410" s="17"/>
      <c r="BF1410" s="17">
        <v>0.128754243867511</v>
      </c>
      <c r="BG1410" s="17">
        <v>0.102031392883923</v>
      </c>
      <c r="BH1410" s="17">
        <v>8.3065667032700796E-2</v>
      </c>
      <c r="BI1410" s="17">
        <v>5.9352141922843799E-2</v>
      </c>
      <c r="BJ1410" s="17"/>
      <c r="BK1410" s="17">
        <v>0.12644217954863801</v>
      </c>
      <c r="BL1410" s="17">
        <v>0.12324216409157</v>
      </c>
      <c r="BM1410" s="17">
        <v>0.10005814352506499</v>
      </c>
      <c r="BN1410" s="17">
        <v>9.0268347092123696E-2</v>
      </c>
      <c r="BO1410" s="17">
        <v>6.6549297506173194E-2</v>
      </c>
      <c r="BP1410" s="17"/>
      <c r="BQ1410" s="17">
        <v>0.100299888887719</v>
      </c>
      <c r="BR1410" s="17">
        <v>9.6475755810942795E-2</v>
      </c>
      <c r="BS1410" s="17"/>
      <c r="BT1410" s="17">
        <v>9.6562165456630905E-2</v>
      </c>
      <c r="BU1410" s="17">
        <v>7.3899928926231401E-2</v>
      </c>
      <c r="BV1410" s="17">
        <v>0.14960275171096399</v>
      </c>
      <c r="BW1410" s="17">
        <v>9.8568920882571798E-2</v>
      </c>
      <c r="BX1410" s="17">
        <v>9.9528523731039098E-2</v>
      </c>
      <c r="BY1410" s="17">
        <v>0.19262335906839401</v>
      </c>
    </row>
    <row r="1411" spans="2:77" x14ac:dyDescent="0.35">
      <c r="B1411" t="s">
        <v>170</v>
      </c>
      <c r="C1411" s="17">
        <v>3.4015230079497798E-2</v>
      </c>
      <c r="D1411" s="17">
        <v>3.4877862227182498E-2</v>
      </c>
      <c r="E1411" s="17">
        <v>3.2819380543192299E-2</v>
      </c>
      <c r="F1411" s="17"/>
      <c r="G1411" s="17">
        <v>2.0546952633440901E-2</v>
      </c>
      <c r="H1411" s="17">
        <v>3.8808451564211401E-2</v>
      </c>
      <c r="I1411" s="17">
        <v>4.4954969899868698E-2</v>
      </c>
      <c r="J1411" s="17">
        <v>3.3438271200737099E-2</v>
      </c>
      <c r="K1411" s="17">
        <v>2.5590034666781499E-2</v>
      </c>
      <c r="L1411" s="17">
        <v>3.6339108271345101E-2</v>
      </c>
      <c r="M1411" s="17"/>
      <c r="N1411" s="17">
        <v>2.3196364110911499E-2</v>
      </c>
      <c r="O1411" s="17">
        <v>4.2417839599429498E-2</v>
      </c>
      <c r="P1411" s="17">
        <v>2.7312142527107799E-2</v>
      </c>
      <c r="Q1411" s="17">
        <v>4.2445436664372199E-2</v>
      </c>
      <c r="R1411" s="17"/>
      <c r="S1411" s="17">
        <v>3.4772774914865801E-2</v>
      </c>
      <c r="T1411" s="17">
        <v>4.06717675402406E-2</v>
      </c>
      <c r="U1411" s="17">
        <v>2.11472638425871E-2</v>
      </c>
      <c r="V1411" s="17">
        <v>3.8992198196818498E-2</v>
      </c>
      <c r="W1411" s="17">
        <v>2.0600482936854399E-2</v>
      </c>
      <c r="X1411" s="17">
        <v>3.7159027034542998E-2</v>
      </c>
      <c r="Y1411" s="17">
        <v>4.1363314982207501E-2</v>
      </c>
      <c r="Z1411" s="17">
        <v>1.6390895730354502E-2</v>
      </c>
      <c r="AA1411" s="17">
        <v>4.5441044047052598E-2</v>
      </c>
      <c r="AB1411" s="17">
        <v>2.8553755473020401E-2</v>
      </c>
      <c r="AC1411" s="17">
        <v>4.1916234865667999E-2</v>
      </c>
      <c r="AD1411" s="17">
        <v>8.0927681411376295E-3</v>
      </c>
      <c r="AE1411" s="17"/>
      <c r="AF1411" s="17">
        <v>3.4991623459105503E-2</v>
      </c>
      <c r="AG1411" s="17">
        <v>3.1173335103048198E-2</v>
      </c>
      <c r="AH1411" s="17">
        <v>5.1477878891777601E-2</v>
      </c>
      <c r="AI1411" s="17"/>
      <c r="AJ1411" s="17">
        <v>3.48182676930157E-2</v>
      </c>
      <c r="AK1411" s="17">
        <v>3.4816365610310901E-2</v>
      </c>
      <c r="AL1411" s="17">
        <v>1.7562885668915E-2</v>
      </c>
      <c r="AM1411" s="17">
        <v>9.2361071167079506E-2</v>
      </c>
      <c r="AN1411" s="17">
        <v>4.6463700937741201E-2</v>
      </c>
      <c r="AO1411" s="17"/>
      <c r="AP1411" s="17">
        <v>3.1181112773263801E-2</v>
      </c>
      <c r="AQ1411" s="17">
        <v>3.2683616465717102E-2</v>
      </c>
      <c r="AR1411" s="17">
        <v>1.9575366061989601E-2</v>
      </c>
      <c r="AS1411" s="17"/>
      <c r="AT1411" s="17">
        <v>3.0619539122596399E-2</v>
      </c>
      <c r="AU1411" s="17">
        <v>2.2012715817860001E-2</v>
      </c>
      <c r="AV1411" s="17">
        <v>4.5078148087320601E-2</v>
      </c>
      <c r="AW1411" s="17">
        <v>2.74853163957899E-2</v>
      </c>
      <c r="AX1411" s="17">
        <v>3.01195564020246E-2</v>
      </c>
      <c r="AY1411" s="17"/>
      <c r="AZ1411" s="17">
        <v>3.9267133020386299E-2</v>
      </c>
      <c r="BA1411" s="17">
        <v>2.2987743120046401E-2</v>
      </c>
      <c r="BB1411" s="17">
        <v>3.0275549174775901E-2</v>
      </c>
      <c r="BC1411" s="17">
        <v>3.1540767269059002E-2</v>
      </c>
      <c r="BD1411" s="17">
        <v>3.4419519684983101E-2</v>
      </c>
      <c r="BE1411" s="17"/>
      <c r="BF1411" s="17">
        <v>3.4920262296305501E-2</v>
      </c>
      <c r="BG1411" s="17">
        <v>3.2766959799026898E-2</v>
      </c>
      <c r="BH1411" s="17">
        <v>3.4421563665960303E-2</v>
      </c>
      <c r="BI1411" s="17">
        <v>2.9582371340237001E-2</v>
      </c>
      <c r="BJ1411" s="17"/>
      <c r="BK1411" s="17">
        <v>4.8793728963124901E-2</v>
      </c>
      <c r="BL1411" s="17">
        <v>3.8738822237071702E-2</v>
      </c>
      <c r="BM1411" s="17">
        <v>3.5639639840815598E-2</v>
      </c>
      <c r="BN1411" s="17">
        <v>3.1385440037788703E-2</v>
      </c>
      <c r="BO1411" s="17">
        <v>2.15904296296822E-2</v>
      </c>
      <c r="BP1411" s="17"/>
      <c r="BQ1411" s="17">
        <v>3.6956324150092597E-2</v>
      </c>
      <c r="BR1411" s="17">
        <v>3.0031756241920698E-2</v>
      </c>
      <c r="BS1411" s="17"/>
      <c r="BT1411" s="17">
        <v>3.0465624607265099E-2</v>
      </c>
      <c r="BU1411" s="17">
        <v>3.21198976298286E-2</v>
      </c>
      <c r="BV1411" s="17">
        <v>2.6980393797976999E-2</v>
      </c>
      <c r="BW1411" s="17">
        <v>3.3989246599651503E-2</v>
      </c>
      <c r="BX1411" s="17">
        <v>4.8555704503950803E-2</v>
      </c>
      <c r="BY1411" s="17">
        <v>2.31748966887378E-2</v>
      </c>
    </row>
    <row r="1412" spans="2:77" x14ac:dyDescent="0.35">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c r="BP1412" s="17"/>
      <c r="BQ1412" s="17"/>
      <c r="BR1412" s="17"/>
      <c r="BS1412" s="17"/>
      <c r="BT1412" s="17"/>
      <c r="BU1412" s="17"/>
      <c r="BV1412" s="17"/>
      <c r="BW1412" s="17"/>
      <c r="BX1412" s="17"/>
      <c r="BY1412" s="17"/>
    </row>
    <row r="1413" spans="2:77" x14ac:dyDescent="0.35">
      <c r="B1413" s="6" t="s">
        <v>287</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c r="BQ1413" s="17"/>
      <c r="BR1413" s="17"/>
      <c r="BS1413" s="17"/>
      <c r="BT1413" s="17"/>
      <c r="BU1413" s="17"/>
      <c r="BV1413" s="17"/>
      <c r="BW1413" s="17"/>
      <c r="BX1413" s="17"/>
      <c r="BY1413" s="17"/>
    </row>
    <row r="1414" spans="2:77" x14ac:dyDescent="0.35">
      <c r="B1414" s="24" t="s">
        <v>94</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c r="BP1414" s="17"/>
      <c r="BQ1414" s="17"/>
      <c r="BR1414" s="17"/>
      <c r="BS1414" s="17"/>
      <c r="BT1414" s="17"/>
      <c r="BU1414" s="17"/>
      <c r="BV1414" s="17"/>
      <c r="BW1414" s="17"/>
      <c r="BX1414" s="17"/>
      <c r="BY1414" s="17"/>
    </row>
    <row r="1415" spans="2:77" x14ac:dyDescent="0.35">
      <c r="B1415" t="s">
        <v>523</v>
      </c>
      <c r="C1415" s="17">
        <v>0.59529190411499899</v>
      </c>
      <c r="D1415" s="17">
        <v>0.59366714316793701</v>
      </c>
      <c r="E1415" s="17">
        <v>0.59537841285793003</v>
      </c>
      <c r="F1415" s="17"/>
      <c r="G1415" s="17">
        <v>0.60887689983577697</v>
      </c>
      <c r="H1415" s="17">
        <v>0.55582008195835497</v>
      </c>
      <c r="I1415" s="17">
        <v>0.56937948887899203</v>
      </c>
      <c r="J1415" s="17">
        <v>0.57854667344518595</v>
      </c>
      <c r="K1415" s="17">
        <v>0.59419943480264303</v>
      </c>
      <c r="L1415" s="17">
        <v>0.65357205881719604</v>
      </c>
      <c r="M1415" s="17"/>
      <c r="N1415" s="17">
        <v>0.62293366629144398</v>
      </c>
      <c r="O1415" s="17">
        <v>0.61135280459049501</v>
      </c>
      <c r="P1415" s="17">
        <v>0.53651966999585099</v>
      </c>
      <c r="Q1415" s="17">
        <v>0.60294511646927296</v>
      </c>
      <c r="R1415" s="17"/>
      <c r="S1415" s="17">
        <v>0.59093610720859002</v>
      </c>
      <c r="T1415" s="17">
        <v>0.62274394261271604</v>
      </c>
      <c r="U1415" s="17">
        <v>0.59956160283262605</v>
      </c>
      <c r="V1415" s="17">
        <v>0.58736675999336896</v>
      </c>
      <c r="W1415" s="17">
        <v>0.62111063640747399</v>
      </c>
      <c r="X1415" s="17">
        <v>0.57869117439857298</v>
      </c>
      <c r="Y1415" s="17">
        <v>0.57852238462442196</v>
      </c>
      <c r="Z1415" s="17">
        <v>0.58259356643263704</v>
      </c>
      <c r="AA1415" s="17">
        <v>0.62296818594729297</v>
      </c>
      <c r="AB1415" s="17">
        <v>0.56020038119495197</v>
      </c>
      <c r="AC1415" s="17">
        <v>0.61921945077574503</v>
      </c>
      <c r="AD1415" s="17">
        <v>0.52414124752039204</v>
      </c>
      <c r="AE1415" s="17"/>
      <c r="AF1415" s="17">
        <v>0.56440704736467195</v>
      </c>
      <c r="AG1415" s="17">
        <v>0.62884820969638899</v>
      </c>
      <c r="AH1415" s="17">
        <v>0.57135759668510899</v>
      </c>
      <c r="AI1415" s="17"/>
      <c r="AJ1415" s="17">
        <v>0.59136540840437302</v>
      </c>
      <c r="AK1415" s="17">
        <v>0.62757001118466804</v>
      </c>
      <c r="AL1415" s="17">
        <v>0.65397983448612096</v>
      </c>
      <c r="AM1415" s="17">
        <v>0.39086495285376899</v>
      </c>
      <c r="AN1415" s="17">
        <v>0.53622202275613695</v>
      </c>
      <c r="AO1415" s="17"/>
      <c r="AP1415" s="17">
        <v>0.55831497598648405</v>
      </c>
      <c r="AQ1415" s="17">
        <v>0.61807454944742302</v>
      </c>
      <c r="AR1415" s="17">
        <v>0.70787672446027405</v>
      </c>
      <c r="AS1415" s="17"/>
      <c r="AT1415" s="17">
        <v>0.57858045936306501</v>
      </c>
      <c r="AU1415" s="17">
        <v>0.57323567320147595</v>
      </c>
      <c r="AV1415" s="17">
        <v>0.60646010643825399</v>
      </c>
      <c r="AW1415" s="17">
        <v>0.62936763645918303</v>
      </c>
      <c r="AX1415" s="17">
        <v>0.67082213936493096</v>
      </c>
      <c r="AY1415" s="17"/>
      <c r="AZ1415" s="17">
        <v>0.56647383439288101</v>
      </c>
      <c r="BA1415" s="17">
        <v>0.58829650971345404</v>
      </c>
      <c r="BB1415" s="17">
        <v>0.60495108276432796</v>
      </c>
      <c r="BC1415" s="17">
        <v>0.66004669340033595</v>
      </c>
      <c r="BD1415" s="17">
        <v>0.60603891446989</v>
      </c>
      <c r="BE1415" s="17"/>
      <c r="BF1415" s="17">
        <v>0.61578482903630505</v>
      </c>
      <c r="BG1415" s="17">
        <v>0.57996449153058405</v>
      </c>
      <c r="BH1415" s="17">
        <v>0.58594696339519203</v>
      </c>
      <c r="BI1415" s="17">
        <v>0.62373800683019198</v>
      </c>
      <c r="BJ1415" s="17"/>
      <c r="BK1415" s="17">
        <v>0.460887235793151</v>
      </c>
      <c r="BL1415" s="17">
        <v>0.574529710615449</v>
      </c>
      <c r="BM1415" s="17">
        <v>0.60323696439992003</v>
      </c>
      <c r="BN1415" s="17">
        <v>0.61165725154292305</v>
      </c>
      <c r="BO1415" s="17">
        <v>0.57953960110973501</v>
      </c>
      <c r="BP1415" s="17"/>
      <c r="BQ1415" s="17">
        <v>0.60733350113297002</v>
      </c>
      <c r="BR1415" s="17">
        <v>0.57898253571930203</v>
      </c>
      <c r="BS1415" s="17"/>
      <c r="BT1415" s="17">
        <v>0.62407226620300604</v>
      </c>
      <c r="BU1415" s="17">
        <v>0.57186359569120104</v>
      </c>
      <c r="BV1415" s="17">
        <v>0.56283489161834199</v>
      </c>
      <c r="BW1415" s="17">
        <v>0.59072782309160199</v>
      </c>
      <c r="BX1415" s="17">
        <v>0.59299384440675995</v>
      </c>
      <c r="BY1415" s="17">
        <v>0.56429450637294698</v>
      </c>
    </row>
    <row r="1416" spans="2:77" x14ac:dyDescent="0.35">
      <c r="B1416" t="s">
        <v>524</v>
      </c>
      <c r="C1416" s="17">
        <v>0.237193606179643</v>
      </c>
      <c r="D1416" s="17">
        <v>0.26599220120760497</v>
      </c>
      <c r="E1416" s="17">
        <v>0.21057249504150499</v>
      </c>
      <c r="F1416" s="17"/>
      <c r="G1416" s="17">
        <v>0.21827702822841599</v>
      </c>
      <c r="H1416" s="17">
        <v>0.28066756152502798</v>
      </c>
      <c r="I1416" s="17">
        <v>0.244100272352126</v>
      </c>
      <c r="J1416" s="17">
        <v>0.245069969270448</v>
      </c>
      <c r="K1416" s="17">
        <v>0.24562416499997999</v>
      </c>
      <c r="L1416" s="17">
        <v>0.19693328314130901</v>
      </c>
      <c r="M1416" s="17"/>
      <c r="N1416" s="17">
        <v>0.23810490073100299</v>
      </c>
      <c r="O1416" s="17">
        <v>0.22180890515075599</v>
      </c>
      <c r="P1416" s="17">
        <v>0.28765841734895797</v>
      </c>
      <c r="Q1416" s="17">
        <v>0.206806184237596</v>
      </c>
      <c r="R1416" s="17"/>
      <c r="S1416" s="17">
        <v>0.25192695348829802</v>
      </c>
      <c r="T1416" s="17">
        <v>0.20830295787401101</v>
      </c>
      <c r="U1416" s="17">
        <v>0.196742956911379</v>
      </c>
      <c r="V1416" s="17">
        <v>0.23413475902813899</v>
      </c>
      <c r="W1416" s="17">
        <v>0.25067165678202502</v>
      </c>
      <c r="X1416" s="17">
        <v>0.261818270573625</v>
      </c>
      <c r="Y1416" s="17">
        <v>0.24196702193696101</v>
      </c>
      <c r="Z1416" s="17">
        <v>0.25587307599447701</v>
      </c>
      <c r="AA1416" s="17">
        <v>0.226852575883495</v>
      </c>
      <c r="AB1416" s="17">
        <v>0.25285315493561</v>
      </c>
      <c r="AC1416" s="17">
        <v>0.24477653168899499</v>
      </c>
      <c r="AD1416" s="17">
        <v>0.24608142140375699</v>
      </c>
      <c r="AE1416" s="17"/>
      <c r="AF1416" s="17">
        <v>0.27691456726754599</v>
      </c>
      <c r="AG1416" s="17">
        <v>0.214958500470322</v>
      </c>
      <c r="AH1416" s="17">
        <v>0.22129840291773101</v>
      </c>
      <c r="AI1416" s="17"/>
      <c r="AJ1416" s="17">
        <v>0.249465855960669</v>
      </c>
      <c r="AK1416" s="17">
        <v>0.244640351407897</v>
      </c>
      <c r="AL1416" s="17">
        <v>0.22614814558740701</v>
      </c>
      <c r="AM1416" s="17">
        <v>0.42053117760516101</v>
      </c>
      <c r="AN1416" s="17">
        <v>0.20898956025425799</v>
      </c>
      <c r="AO1416" s="17"/>
      <c r="AP1416" s="17">
        <v>0.26794919967653902</v>
      </c>
      <c r="AQ1416" s="17">
        <v>0.25824461529131298</v>
      </c>
      <c r="AR1416" s="17">
        <v>0.18361047091576099</v>
      </c>
      <c r="AS1416" s="17"/>
      <c r="AT1416" s="17">
        <v>0.22120284521445399</v>
      </c>
      <c r="AU1416" s="17">
        <v>0.25186579703069001</v>
      </c>
      <c r="AV1416" s="17">
        <v>0.23448748051003901</v>
      </c>
      <c r="AW1416" s="17">
        <v>0.246717866007204</v>
      </c>
      <c r="AX1416" s="17">
        <v>0.18565304541272201</v>
      </c>
      <c r="AY1416" s="17"/>
      <c r="AZ1416" s="17">
        <v>0.274938563778789</v>
      </c>
      <c r="BA1416" s="17">
        <v>0.221923591618091</v>
      </c>
      <c r="BB1416" s="17">
        <v>0.20285694326902801</v>
      </c>
      <c r="BC1416" s="17">
        <v>0.20077457426451001</v>
      </c>
      <c r="BD1416" s="17">
        <v>0.19404962061283501</v>
      </c>
      <c r="BE1416" s="17"/>
      <c r="BF1416" s="17">
        <v>0.20957346381234601</v>
      </c>
      <c r="BG1416" s="17">
        <v>0.247087720358282</v>
      </c>
      <c r="BH1416" s="17">
        <v>0.25570376526470301</v>
      </c>
      <c r="BI1416" s="17">
        <v>0.245992176031502</v>
      </c>
      <c r="BJ1416" s="17"/>
      <c r="BK1416" s="17">
        <v>0.361091853769961</v>
      </c>
      <c r="BL1416" s="17">
        <v>0.23154684815116899</v>
      </c>
      <c r="BM1416" s="17">
        <v>0.22526455717482799</v>
      </c>
      <c r="BN1416" s="17">
        <v>0.23314857971561301</v>
      </c>
      <c r="BO1416" s="17">
        <v>0.27527089348030498</v>
      </c>
      <c r="BP1416" s="17"/>
      <c r="BQ1416" s="17">
        <v>0.23349331214453301</v>
      </c>
      <c r="BR1416" s="17">
        <v>0.242205354912054</v>
      </c>
      <c r="BS1416" s="17"/>
      <c r="BT1416" s="17">
        <v>0.21745055789370399</v>
      </c>
      <c r="BU1416" s="17">
        <v>0.28163357218475599</v>
      </c>
      <c r="BV1416" s="17">
        <v>0.248843149750889</v>
      </c>
      <c r="BW1416" s="17">
        <v>0.231536290668338</v>
      </c>
      <c r="BX1416" s="17">
        <v>0.229823686967317</v>
      </c>
      <c r="BY1416" s="17">
        <v>0.17869415687078199</v>
      </c>
    </row>
    <row r="1417" spans="2:77" x14ac:dyDescent="0.35">
      <c r="B1417" t="s">
        <v>92</v>
      </c>
      <c r="C1417" s="17">
        <v>0.16751448970535701</v>
      </c>
      <c r="D1417" s="17">
        <v>0.14034065562445799</v>
      </c>
      <c r="E1417" s="17">
        <v>0.19404909210056501</v>
      </c>
      <c r="F1417" s="17"/>
      <c r="G1417" s="17">
        <v>0.17284607193580701</v>
      </c>
      <c r="H1417" s="17">
        <v>0.163512356516616</v>
      </c>
      <c r="I1417" s="17">
        <v>0.18652023876888199</v>
      </c>
      <c r="J1417" s="17">
        <v>0.17638335728436699</v>
      </c>
      <c r="K1417" s="17">
        <v>0.160176400197377</v>
      </c>
      <c r="L1417" s="17">
        <v>0.149494658041495</v>
      </c>
      <c r="M1417" s="17"/>
      <c r="N1417" s="17">
        <v>0.13896143297755301</v>
      </c>
      <c r="O1417" s="17">
        <v>0.16683829025874899</v>
      </c>
      <c r="P1417" s="17">
        <v>0.17582191265519101</v>
      </c>
      <c r="Q1417" s="17">
        <v>0.19024869929313101</v>
      </c>
      <c r="R1417" s="17"/>
      <c r="S1417" s="17">
        <v>0.15713693930311201</v>
      </c>
      <c r="T1417" s="17">
        <v>0.168953099513273</v>
      </c>
      <c r="U1417" s="17">
        <v>0.20369544025599501</v>
      </c>
      <c r="V1417" s="17">
        <v>0.178498480978491</v>
      </c>
      <c r="W1417" s="17">
        <v>0.12821770681050099</v>
      </c>
      <c r="X1417" s="17">
        <v>0.15949055502780299</v>
      </c>
      <c r="Y1417" s="17">
        <v>0.179510593438617</v>
      </c>
      <c r="Z1417" s="17">
        <v>0.161533357572886</v>
      </c>
      <c r="AA1417" s="17">
        <v>0.150179238169213</v>
      </c>
      <c r="AB1417" s="17">
        <v>0.186946463869438</v>
      </c>
      <c r="AC1417" s="17">
        <v>0.13600401753526001</v>
      </c>
      <c r="AD1417" s="17">
        <v>0.22977733107585099</v>
      </c>
      <c r="AE1417" s="17"/>
      <c r="AF1417" s="17">
        <v>0.158678385367782</v>
      </c>
      <c r="AG1417" s="17">
        <v>0.15619328983328901</v>
      </c>
      <c r="AH1417" s="17">
        <v>0.20734400039716</v>
      </c>
      <c r="AI1417" s="17"/>
      <c r="AJ1417" s="17">
        <v>0.15916873563495801</v>
      </c>
      <c r="AK1417" s="17">
        <v>0.12778963740743501</v>
      </c>
      <c r="AL1417" s="17">
        <v>0.11987201992647201</v>
      </c>
      <c r="AM1417" s="17">
        <v>0.18860386954107</v>
      </c>
      <c r="AN1417" s="17">
        <v>0.25478841698960603</v>
      </c>
      <c r="AO1417" s="17"/>
      <c r="AP1417" s="17">
        <v>0.17373582433697701</v>
      </c>
      <c r="AQ1417" s="17">
        <v>0.123680835261265</v>
      </c>
      <c r="AR1417" s="17">
        <v>0.108512804623965</v>
      </c>
      <c r="AS1417" s="17"/>
      <c r="AT1417" s="17">
        <v>0.20021669542248</v>
      </c>
      <c r="AU1417" s="17">
        <v>0.17489852976783399</v>
      </c>
      <c r="AV1417" s="17">
        <v>0.159052413051707</v>
      </c>
      <c r="AW1417" s="17">
        <v>0.123914497533613</v>
      </c>
      <c r="AX1417" s="17">
        <v>0.143524815222347</v>
      </c>
      <c r="AY1417" s="17"/>
      <c r="AZ1417" s="17">
        <v>0.15858760182833101</v>
      </c>
      <c r="BA1417" s="17">
        <v>0.18977989866845499</v>
      </c>
      <c r="BB1417" s="17">
        <v>0.192191973966643</v>
      </c>
      <c r="BC1417" s="17">
        <v>0.13917873233515399</v>
      </c>
      <c r="BD1417" s="17">
        <v>0.19991146491727499</v>
      </c>
      <c r="BE1417" s="17"/>
      <c r="BF1417" s="17">
        <v>0.174641707151349</v>
      </c>
      <c r="BG1417" s="17">
        <v>0.17294778811113401</v>
      </c>
      <c r="BH1417" s="17">
        <v>0.15834927134010501</v>
      </c>
      <c r="BI1417" s="17">
        <v>0.13026981713830599</v>
      </c>
      <c r="BJ1417" s="17"/>
      <c r="BK1417" s="17">
        <v>0.178020910436889</v>
      </c>
      <c r="BL1417" s="17">
        <v>0.19392344123338201</v>
      </c>
      <c r="BM1417" s="17">
        <v>0.17149847842525201</v>
      </c>
      <c r="BN1417" s="17">
        <v>0.15519416874146399</v>
      </c>
      <c r="BO1417" s="17">
        <v>0.14518950540995901</v>
      </c>
      <c r="BP1417" s="17"/>
      <c r="BQ1417" s="17">
        <v>0.159173186722497</v>
      </c>
      <c r="BR1417" s="17">
        <v>0.178812109368645</v>
      </c>
      <c r="BS1417" s="17"/>
      <c r="BT1417" s="17">
        <v>0.15847717590329</v>
      </c>
      <c r="BU1417" s="17">
        <v>0.146502832124043</v>
      </c>
      <c r="BV1417" s="17">
        <v>0.188321958630769</v>
      </c>
      <c r="BW1417" s="17">
        <v>0.17773588624006001</v>
      </c>
      <c r="BX1417" s="17">
        <v>0.17718246862592299</v>
      </c>
      <c r="BY1417" s="17">
        <v>0.25701133675627102</v>
      </c>
    </row>
    <row r="1418" spans="2:77" x14ac:dyDescent="0.3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c r="BP1418" s="17"/>
      <c r="BQ1418" s="17"/>
      <c r="BR1418" s="17"/>
      <c r="BS1418" s="17"/>
      <c r="BT1418" s="17"/>
      <c r="BU1418" s="17"/>
      <c r="BV1418" s="17"/>
      <c r="BW1418" s="17"/>
      <c r="BX1418" s="17"/>
      <c r="BY1418" s="17"/>
    </row>
    <row r="1419" spans="2:77" x14ac:dyDescent="0.35">
      <c r="B1419" s="6" t="s">
        <v>527</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c r="BO1419" s="17"/>
      <c r="BP1419" s="17"/>
      <c r="BQ1419" s="17"/>
      <c r="BR1419" s="17"/>
      <c r="BS1419" s="17"/>
      <c r="BT1419" s="17"/>
      <c r="BU1419" s="17"/>
      <c r="BV1419" s="17"/>
      <c r="BW1419" s="17"/>
      <c r="BX1419" s="17"/>
      <c r="BY1419" s="17"/>
    </row>
    <row r="1420" spans="2:77" x14ac:dyDescent="0.35">
      <c r="B1420" s="24" t="s">
        <v>94</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c r="BH1420" s="17"/>
      <c r="BI1420" s="17"/>
      <c r="BJ1420" s="17"/>
      <c r="BK1420" s="17"/>
      <c r="BL1420" s="17"/>
      <c r="BM1420" s="17"/>
      <c r="BN1420" s="17"/>
      <c r="BO1420" s="17"/>
      <c r="BP1420" s="17"/>
      <c r="BQ1420" s="17"/>
      <c r="BR1420" s="17"/>
      <c r="BS1420" s="17"/>
      <c r="BT1420" s="17"/>
      <c r="BU1420" s="17"/>
      <c r="BV1420" s="17"/>
      <c r="BW1420" s="17"/>
      <c r="BX1420" s="17"/>
      <c r="BY1420" s="17"/>
    </row>
    <row r="1421" spans="2:77" x14ac:dyDescent="0.35">
      <c r="B1421" t="s">
        <v>525</v>
      </c>
      <c r="C1421" s="17">
        <v>0.28236484849120902</v>
      </c>
      <c r="D1421" s="17">
        <v>0.29356497732440601</v>
      </c>
      <c r="E1421" s="17">
        <v>0.27179263666365899</v>
      </c>
      <c r="F1421" s="17"/>
      <c r="G1421" s="17">
        <v>0.34645952310422901</v>
      </c>
      <c r="H1421" s="17">
        <v>0.350656871270143</v>
      </c>
      <c r="I1421" s="17">
        <v>0.28614290068035703</v>
      </c>
      <c r="J1421" s="17">
        <v>0.30125059795356801</v>
      </c>
      <c r="K1421" s="17">
        <v>0.226765359034032</v>
      </c>
      <c r="L1421" s="17">
        <v>0.20308208168792999</v>
      </c>
      <c r="M1421" s="17"/>
      <c r="N1421" s="17">
        <v>0.28783480572866699</v>
      </c>
      <c r="O1421" s="17">
        <v>0.28365974121951298</v>
      </c>
      <c r="P1421" s="17">
        <v>0.28295542957897302</v>
      </c>
      <c r="Q1421" s="17">
        <v>0.27462352235086601</v>
      </c>
      <c r="R1421" s="17"/>
      <c r="S1421" s="17">
        <v>0.308493835139034</v>
      </c>
      <c r="T1421" s="17">
        <v>0.245615084393706</v>
      </c>
      <c r="U1421" s="17">
        <v>0.244885497600457</v>
      </c>
      <c r="V1421" s="17">
        <v>0.23008592239668901</v>
      </c>
      <c r="W1421" s="17">
        <v>0.28354795537453897</v>
      </c>
      <c r="X1421" s="17">
        <v>0.27649903518318802</v>
      </c>
      <c r="Y1421" s="17">
        <v>0.27867127407586501</v>
      </c>
      <c r="Z1421" s="17">
        <v>0.39026080593291401</v>
      </c>
      <c r="AA1421" s="17">
        <v>0.316489351762683</v>
      </c>
      <c r="AB1421" s="17">
        <v>0.326908340829415</v>
      </c>
      <c r="AC1421" s="17">
        <v>0.23768725741958699</v>
      </c>
      <c r="AD1421" s="17">
        <v>0.27322657329063599</v>
      </c>
      <c r="AE1421" s="17"/>
      <c r="AF1421" s="17">
        <v>0.19120836381485401</v>
      </c>
      <c r="AG1421" s="17">
        <v>0.35710328813574199</v>
      </c>
      <c r="AH1421" s="17">
        <v>0.28501881394324302</v>
      </c>
      <c r="AI1421" s="17"/>
      <c r="AJ1421" s="17">
        <v>0.12900631870759999</v>
      </c>
      <c r="AK1421" s="17">
        <v>0.48836008553619997</v>
      </c>
      <c r="AL1421" s="17">
        <v>0.346043322248962</v>
      </c>
      <c r="AM1421" s="17">
        <v>0.23539432043655401</v>
      </c>
      <c r="AN1421" s="17">
        <v>0.23246795575517701</v>
      </c>
      <c r="AO1421" s="17"/>
      <c r="AP1421" s="17">
        <v>7.7096150435448804E-2</v>
      </c>
      <c r="AQ1421" s="17">
        <v>0.53286376436967697</v>
      </c>
      <c r="AR1421" s="17">
        <v>0.246148874203208</v>
      </c>
      <c r="AS1421" s="17"/>
      <c r="AT1421" s="17">
        <v>0.25556261210507503</v>
      </c>
      <c r="AU1421" s="17">
        <v>0.266080786090792</v>
      </c>
      <c r="AV1421" s="17">
        <v>0.31086432464576502</v>
      </c>
      <c r="AW1421" s="17">
        <v>0.341938889227488</v>
      </c>
      <c r="AX1421" s="17">
        <v>0.25610306441508301</v>
      </c>
      <c r="AY1421" s="17"/>
      <c r="AZ1421" s="17">
        <v>0.31734426637091501</v>
      </c>
      <c r="BA1421" s="17">
        <v>0.28870314025687899</v>
      </c>
      <c r="BB1421" s="17">
        <v>0.29247681989311602</v>
      </c>
      <c r="BC1421" s="17">
        <v>0.21020052246364401</v>
      </c>
      <c r="BD1421" s="17">
        <v>0.263873991934932</v>
      </c>
      <c r="BE1421" s="17"/>
      <c r="BF1421" s="17">
        <v>0.26750223605622597</v>
      </c>
      <c r="BG1421" s="17">
        <v>0.27443573158957402</v>
      </c>
      <c r="BH1421" s="17">
        <v>0.29456406949286601</v>
      </c>
      <c r="BI1421" s="17">
        <v>0.314589972886959</v>
      </c>
      <c r="BJ1421" s="17"/>
      <c r="BK1421" s="17">
        <v>0.314154417244976</v>
      </c>
      <c r="BL1421" s="17">
        <v>0.31077128756467198</v>
      </c>
      <c r="BM1421" s="17">
        <v>0.27555488081094998</v>
      </c>
      <c r="BN1421" s="17">
        <v>0.271645597293591</v>
      </c>
      <c r="BO1421" s="17">
        <v>0.29375125215440101</v>
      </c>
      <c r="BP1421" s="17"/>
      <c r="BQ1421" s="17">
        <v>0.26867848137494299</v>
      </c>
      <c r="BR1421" s="17">
        <v>0.30090192484119999</v>
      </c>
      <c r="BS1421" s="17"/>
      <c r="BT1421" s="17">
        <v>0.22664410626244999</v>
      </c>
      <c r="BU1421" s="17">
        <v>0.31231485856895802</v>
      </c>
      <c r="BV1421" s="17">
        <v>0.328329505781702</v>
      </c>
      <c r="BW1421" s="17">
        <v>0.31919405578779297</v>
      </c>
      <c r="BX1421" s="17">
        <v>0.30977012014162603</v>
      </c>
      <c r="BY1421" s="17">
        <v>0.35884006661443701</v>
      </c>
    </row>
    <row r="1422" spans="2:77" x14ac:dyDescent="0.35">
      <c r="B1422" t="s">
        <v>526</v>
      </c>
      <c r="C1422" s="17">
        <v>0.46917810806651</v>
      </c>
      <c r="D1422" s="17">
        <v>0.49259566811806399</v>
      </c>
      <c r="E1422" s="17">
        <v>0.44590964441673397</v>
      </c>
      <c r="F1422" s="17"/>
      <c r="G1422" s="17">
        <v>0.44478199835390098</v>
      </c>
      <c r="H1422" s="17">
        <v>0.43454122154217401</v>
      </c>
      <c r="I1422" s="17">
        <v>0.48093289950246798</v>
      </c>
      <c r="J1422" s="17">
        <v>0.41852372239462199</v>
      </c>
      <c r="K1422" s="17">
        <v>0.49448484311783297</v>
      </c>
      <c r="L1422" s="17">
        <v>0.528267131393103</v>
      </c>
      <c r="M1422" s="17"/>
      <c r="N1422" s="17">
        <v>0.49835139679878099</v>
      </c>
      <c r="O1422" s="17">
        <v>0.46985090487342002</v>
      </c>
      <c r="P1422" s="17">
        <v>0.47471169426419202</v>
      </c>
      <c r="Q1422" s="17">
        <v>0.43569763761372599</v>
      </c>
      <c r="R1422" s="17"/>
      <c r="S1422" s="17">
        <v>0.50233466592481801</v>
      </c>
      <c r="T1422" s="17">
        <v>0.48800672840946002</v>
      </c>
      <c r="U1422" s="17">
        <v>0.45684132586812198</v>
      </c>
      <c r="V1422" s="17">
        <v>0.43193571058762198</v>
      </c>
      <c r="W1422" s="17">
        <v>0.498401406398644</v>
      </c>
      <c r="X1422" s="17">
        <v>0.50467936463898</v>
      </c>
      <c r="Y1422" s="17">
        <v>0.47732464198948399</v>
      </c>
      <c r="Z1422" s="17">
        <v>0.41135851719132899</v>
      </c>
      <c r="AA1422" s="17">
        <v>0.45080537868628301</v>
      </c>
      <c r="AB1422" s="17">
        <v>0.41074458514176199</v>
      </c>
      <c r="AC1422" s="17">
        <v>0.50523017832320904</v>
      </c>
      <c r="AD1422" s="17">
        <v>0.44075959901768302</v>
      </c>
      <c r="AE1422" s="17"/>
      <c r="AF1422" s="17">
        <v>0.51858664845496205</v>
      </c>
      <c r="AG1422" s="17">
        <v>0.45191636954000203</v>
      </c>
      <c r="AH1422" s="17">
        <v>0.409675010730015</v>
      </c>
      <c r="AI1422" s="17"/>
      <c r="AJ1422" s="17">
        <v>0.58572422589787299</v>
      </c>
      <c r="AK1422" s="17">
        <v>0.36512244792203802</v>
      </c>
      <c r="AL1422" s="17">
        <v>0.47310926019919902</v>
      </c>
      <c r="AM1422" s="17">
        <v>0.42834335831832498</v>
      </c>
      <c r="AN1422" s="17">
        <v>0.401812817611162</v>
      </c>
      <c r="AO1422" s="17"/>
      <c r="AP1422" s="17">
        <v>0.65603995067713095</v>
      </c>
      <c r="AQ1422" s="17">
        <v>0.35106635185527901</v>
      </c>
      <c r="AR1422" s="17">
        <v>0.55007222455962801</v>
      </c>
      <c r="AS1422" s="17"/>
      <c r="AT1422" s="17">
        <v>0.43722396104295602</v>
      </c>
      <c r="AU1422" s="17">
        <v>0.47546213288315198</v>
      </c>
      <c r="AV1422" s="17">
        <v>0.46528788701991602</v>
      </c>
      <c r="AW1422" s="17">
        <v>0.475872824197276</v>
      </c>
      <c r="AX1422" s="17">
        <v>0.61937189403585502</v>
      </c>
      <c r="AY1422" s="17"/>
      <c r="AZ1422" s="17">
        <v>0.464512091838439</v>
      </c>
      <c r="BA1422" s="17">
        <v>0.45086432519208802</v>
      </c>
      <c r="BB1422" s="17">
        <v>0.45895361847168997</v>
      </c>
      <c r="BC1422" s="17">
        <v>0.53331066138355199</v>
      </c>
      <c r="BD1422" s="17">
        <v>0.410791037245613</v>
      </c>
      <c r="BE1422" s="17"/>
      <c r="BF1422" s="17">
        <v>0.44152924163921398</v>
      </c>
      <c r="BG1422" s="17">
        <v>0.470246901616236</v>
      </c>
      <c r="BH1422" s="17">
        <v>0.48381411248732298</v>
      </c>
      <c r="BI1422" s="17">
        <v>0.50106154329304198</v>
      </c>
      <c r="BJ1422" s="17"/>
      <c r="BK1422" s="17">
        <v>0.40690799991787702</v>
      </c>
      <c r="BL1422" s="17">
        <v>0.42375157000529401</v>
      </c>
      <c r="BM1422" s="17">
        <v>0.45610758747578301</v>
      </c>
      <c r="BN1422" s="17">
        <v>0.50224170362054499</v>
      </c>
      <c r="BO1422" s="17">
        <v>0.50060230755498603</v>
      </c>
      <c r="BP1422" s="17"/>
      <c r="BQ1422" s="17">
        <v>0.49052118596739303</v>
      </c>
      <c r="BR1422" s="17">
        <v>0.44027063676813499</v>
      </c>
      <c r="BS1422" s="17"/>
      <c r="BT1422" s="17">
        <v>0.51591860018401403</v>
      </c>
      <c r="BU1422" s="17">
        <v>0.44526028625205</v>
      </c>
      <c r="BV1422" s="17">
        <v>0.38985637363297398</v>
      </c>
      <c r="BW1422" s="17">
        <v>0.45054450741668201</v>
      </c>
      <c r="BX1422" s="17">
        <v>0.47236892698994898</v>
      </c>
      <c r="BY1422" s="17">
        <v>0.36106030835626102</v>
      </c>
    </row>
    <row r="1423" spans="2:77" x14ac:dyDescent="0.35">
      <c r="B1423" t="s">
        <v>92</v>
      </c>
      <c r="C1423" s="17">
        <v>0.24845704344228201</v>
      </c>
      <c r="D1423" s="17">
        <v>0.213839354557531</v>
      </c>
      <c r="E1423" s="17">
        <v>0.28229771891960698</v>
      </c>
      <c r="F1423" s="17"/>
      <c r="G1423" s="17">
        <v>0.20875847854186899</v>
      </c>
      <c r="H1423" s="17">
        <v>0.21480190718768299</v>
      </c>
      <c r="I1423" s="17">
        <v>0.23292419981717599</v>
      </c>
      <c r="J1423" s="17">
        <v>0.28022567965181</v>
      </c>
      <c r="K1423" s="17">
        <v>0.27874979784813497</v>
      </c>
      <c r="L1423" s="17">
        <v>0.26865078691896699</v>
      </c>
      <c r="M1423" s="17"/>
      <c r="N1423" s="17">
        <v>0.213813797472553</v>
      </c>
      <c r="O1423" s="17">
        <v>0.246489353907067</v>
      </c>
      <c r="P1423" s="17">
        <v>0.24233287615683599</v>
      </c>
      <c r="Q1423" s="17">
        <v>0.289678840035408</v>
      </c>
      <c r="R1423" s="17"/>
      <c r="S1423" s="17">
        <v>0.18917149893614801</v>
      </c>
      <c r="T1423" s="17">
        <v>0.26637818719683398</v>
      </c>
      <c r="U1423" s="17">
        <v>0.29827317653142099</v>
      </c>
      <c r="V1423" s="17">
        <v>0.33797836701568901</v>
      </c>
      <c r="W1423" s="17">
        <v>0.218050638226818</v>
      </c>
      <c r="X1423" s="17">
        <v>0.218821600177832</v>
      </c>
      <c r="Y1423" s="17">
        <v>0.24400408393465101</v>
      </c>
      <c r="Z1423" s="17">
        <v>0.198380676875757</v>
      </c>
      <c r="AA1423" s="17">
        <v>0.23270526955103399</v>
      </c>
      <c r="AB1423" s="17">
        <v>0.26234707402882301</v>
      </c>
      <c r="AC1423" s="17">
        <v>0.25708256425720399</v>
      </c>
      <c r="AD1423" s="17">
        <v>0.28601382769168099</v>
      </c>
      <c r="AE1423" s="17"/>
      <c r="AF1423" s="17">
        <v>0.29020498773018399</v>
      </c>
      <c r="AG1423" s="17">
        <v>0.19098034232425601</v>
      </c>
      <c r="AH1423" s="17">
        <v>0.30530617532674198</v>
      </c>
      <c r="AI1423" s="17"/>
      <c r="AJ1423" s="17">
        <v>0.28526945539452703</v>
      </c>
      <c r="AK1423" s="17">
        <v>0.14651746654176201</v>
      </c>
      <c r="AL1423" s="17">
        <v>0.180847417551839</v>
      </c>
      <c r="AM1423" s="17">
        <v>0.33626232124512201</v>
      </c>
      <c r="AN1423" s="17">
        <v>0.36571922663366002</v>
      </c>
      <c r="AO1423" s="17"/>
      <c r="AP1423" s="17">
        <v>0.26686389888742101</v>
      </c>
      <c r="AQ1423" s="17">
        <v>0.116069883775044</v>
      </c>
      <c r="AR1423" s="17">
        <v>0.203778901237164</v>
      </c>
      <c r="AS1423" s="17"/>
      <c r="AT1423" s="17">
        <v>0.30721342685197001</v>
      </c>
      <c r="AU1423" s="17">
        <v>0.25845708102605602</v>
      </c>
      <c r="AV1423" s="17">
        <v>0.22384778833431901</v>
      </c>
      <c r="AW1423" s="17">
        <v>0.182188286575236</v>
      </c>
      <c r="AX1423" s="17">
        <v>0.12452504154906199</v>
      </c>
      <c r="AY1423" s="17"/>
      <c r="AZ1423" s="17">
        <v>0.21814364179064699</v>
      </c>
      <c r="BA1423" s="17">
        <v>0.26043253455103299</v>
      </c>
      <c r="BB1423" s="17">
        <v>0.248569561635195</v>
      </c>
      <c r="BC1423" s="17">
        <v>0.256488816152804</v>
      </c>
      <c r="BD1423" s="17">
        <v>0.325334970819455</v>
      </c>
      <c r="BE1423" s="17"/>
      <c r="BF1423" s="17">
        <v>0.29096852230456</v>
      </c>
      <c r="BG1423" s="17">
        <v>0.25531736679418998</v>
      </c>
      <c r="BH1423" s="17">
        <v>0.22162181801981101</v>
      </c>
      <c r="BI1423" s="17">
        <v>0.18434848381999899</v>
      </c>
      <c r="BJ1423" s="17"/>
      <c r="BK1423" s="17">
        <v>0.27893758283714698</v>
      </c>
      <c r="BL1423" s="17">
        <v>0.26547714243003401</v>
      </c>
      <c r="BM1423" s="17">
        <v>0.26833753171326802</v>
      </c>
      <c r="BN1423" s="17">
        <v>0.22611269908586401</v>
      </c>
      <c r="BO1423" s="17">
        <v>0.20564644029061299</v>
      </c>
      <c r="BP1423" s="17"/>
      <c r="BQ1423" s="17">
        <v>0.24080033265766501</v>
      </c>
      <c r="BR1423" s="17">
        <v>0.25882743839066502</v>
      </c>
      <c r="BS1423" s="17"/>
      <c r="BT1423" s="17">
        <v>0.25743729355353601</v>
      </c>
      <c r="BU1423" s="17">
        <v>0.24242485517899101</v>
      </c>
      <c r="BV1423" s="17">
        <v>0.28181412058532401</v>
      </c>
      <c r="BW1423" s="17">
        <v>0.23026143679552499</v>
      </c>
      <c r="BX1423" s="17">
        <v>0.217860952868425</v>
      </c>
      <c r="BY1423" s="17">
        <v>0.28009962502930302</v>
      </c>
    </row>
    <row r="1424" spans="2:77" x14ac:dyDescent="0.35">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c r="BN1424" s="17"/>
      <c r="BO1424" s="17"/>
      <c r="BP1424" s="17"/>
      <c r="BQ1424" s="17"/>
      <c r="BR1424" s="17"/>
      <c r="BS1424" s="17"/>
      <c r="BT1424" s="17"/>
      <c r="BU1424" s="17"/>
      <c r="BV1424" s="17"/>
      <c r="BW1424" s="17"/>
      <c r="BX1424" s="17"/>
      <c r="BY1424" s="17"/>
    </row>
    <row r="1425" spans="2:77" x14ac:dyDescent="0.35">
      <c r="B1425" s="6" t="s">
        <v>532</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c r="BP1425" s="17"/>
      <c r="BQ1425" s="17"/>
      <c r="BR1425" s="17"/>
      <c r="BS1425" s="17"/>
      <c r="BT1425" s="17"/>
      <c r="BU1425" s="17"/>
      <c r="BV1425" s="17"/>
      <c r="BW1425" s="17"/>
      <c r="BX1425" s="17"/>
      <c r="BY1425" s="17"/>
    </row>
    <row r="1426" spans="2:77" x14ac:dyDescent="0.35">
      <c r="B1426" s="24" t="s">
        <v>472</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c r="BV1426" s="17"/>
      <c r="BW1426" s="17"/>
      <c r="BX1426" s="17"/>
      <c r="BY1426" s="17"/>
    </row>
    <row r="1427" spans="2:77" x14ac:dyDescent="0.35">
      <c r="B1427" t="s">
        <v>528</v>
      </c>
      <c r="C1427" s="17">
        <v>0.31726190473600901</v>
      </c>
      <c r="D1427" s="17">
        <v>0.33040451754677702</v>
      </c>
      <c r="E1427" s="17">
        <v>0.30588156045146497</v>
      </c>
      <c r="F1427" s="17"/>
      <c r="G1427" s="17">
        <v>0.33897106005899802</v>
      </c>
      <c r="H1427" s="17">
        <v>0.36139905843985798</v>
      </c>
      <c r="I1427" s="17">
        <v>0.36396016254897101</v>
      </c>
      <c r="J1427" s="17">
        <v>0.34752923010794701</v>
      </c>
      <c r="K1427" s="17">
        <v>0.25860192267419801</v>
      </c>
      <c r="L1427" s="17">
        <v>0.248311181994194</v>
      </c>
      <c r="M1427" s="17"/>
      <c r="N1427" s="17">
        <v>0.31973263999408003</v>
      </c>
      <c r="O1427" s="17">
        <v>0.34978239739002698</v>
      </c>
      <c r="P1427" s="17">
        <v>0.279039030580785</v>
      </c>
      <c r="Q1427" s="17">
        <v>0.31848121546528102</v>
      </c>
      <c r="R1427" s="17"/>
      <c r="S1427" s="17">
        <v>0.35465525942187098</v>
      </c>
      <c r="T1427" s="17">
        <v>0.31721611103974701</v>
      </c>
      <c r="U1427" s="17">
        <v>0.26810286608592898</v>
      </c>
      <c r="V1427" s="17">
        <v>0.19196098691767899</v>
      </c>
      <c r="W1427" s="17">
        <v>0.34816442854527702</v>
      </c>
      <c r="X1427" s="17">
        <v>0.27333951926512201</v>
      </c>
      <c r="Y1427" s="17">
        <v>0.32238002680074601</v>
      </c>
      <c r="Z1427" s="17">
        <v>0.35185881323915102</v>
      </c>
      <c r="AA1427" s="17">
        <v>0.33866070059271802</v>
      </c>
      <c r="AB1427" s="17">
        <v>0.43097526830541799</v>
      </c>
      <c r="AC1427" s="17">
        <v>0.25340367840045402</v>
      </c>
      <c r="AD1427" s="17">
        <v>0.33414609502537401</v>
      </c>
      <c r="AE1427" s="17"/>
      <c r="AF1427" s="17">
        <v>0.18396467954460699</v>
      </c>
      <c r="AG1427" s="17">
        <v>0.43785529499916298</v>
      </c>
      <c r="AH1427" s="17">
        <v>0.32798385809696601</v>
      </c>
      <c r="AI1427" s="17"/>
      <c r="AJ1427" s="17">
        <v>0.11249896180190599</v>
      </c>
      <c r="AK1427" s="17">
        <v>0.61208804479605305</v>
      </c>
      <c r="AL1427" s="17">
        <v>0.36369355322312402</v>
      </c>
      <c r="AM1427" s="17">
        <v>5.3327327172961903E-2</v>
      </c>
      <c r="AN1427" s="17">
        <v>0.24676895400016999</v>
      </c>
      <c r="AO1427" s="17"/>
      <c r="AP1427" s="17">
        <v>4.5359313096938497E-2</v>
      </c>
      <c r="AQ1427" s="17">
        <v>0.650835094646391</v>
      </c>
      <c r="AR1427" s="17">
        <v>0.245992325004283</v>
      </c>
      <c r="AS1427" s="17"/>
      <c r="AT1427" s="17">
        <v>0.25142521944329399</v>
      </c>
      <c r="AU1427" s="17">
        <v>0.32727579627836401</v>
      </c>
      <c r="AV1427" s="17">
        <v>0.35666042226665201</v>
      </c>
      <c r="AW1427" s="17">
        <v>0.28957811706259001</v>
      </c>
      <c r="AX1427" s="17">
        <v>0.63691211591774</v>
      </c>
      <c r="AY1427" s="17"/>
      <c r="AZ1427" s="17">
        <v>0.37478744761039101</v>
      </c>
      <c r="BA1427" s="17">
        <v>0.27660107690597002</v>
      </c>
      <c r="BB1427" s="17">
        <v>0.26263635987599099</v>
      </c>
      <c r="BC1427" s="17">
        <v>0.26478979223420301</v>
      </c>
      <c r="BD1427" s="17">
        <v>0.259985679553496</v>
      </c>
      <c r="BE1427" s="17"/>
      <c r="BF1427" s="17">
        <v>0.30155541964798699</v>
      </c>
      <c r="BG1427" s="17">
        <v>0.29263457093440198</v>
      </c>
      <c r="BH1427" s="17">
        <v>0.35112908132002901</v>
      </c>
      <c r="BI1427" s="17">
        <v>0.36488353092792403</v>
      </c>
      <c r="BJ1427" s="17"/>
      <c r="BK1427" s="17">
        <v>0.33449702568110801</v>
      </c>
      <c r="BL1427" s="17">
        <v>0.34617045981519501</v>
      </c>
      <c r="BM1427" s="17">
        <v>0.32719867885329901</v>
      </c>
      <c r="BN1427" s="17">
        <v>0.30467237495998201</v>
      </c>
      <c r="BO1427" s="17">
        <v>0.24382837812414501</v>
      </c>
      <c r="BP1427" s="17"/>
      <c r="BQ1427" s="17">
        <v>0.29694674651663899</v>
      </c>
      <c r="BR1427" s="17">
        <v>0.34667227155830799</v>
      </c>
      <c r="BS1427" s="17"/>
      <c r="BT1427" s="17">
        <v>0.25160611452641801</v>
      </c>
      <c r="BU1427" s="17">
        <v>0.35860438270926398</v>
      </c>
      <c r="BV1427" s="17">
        <v>0.42835796594821901</v>
      </c>
      <c r="BW1427" s="17">
        <v>0.33814976162683902</v>
      </c>
      <c r="BX1427" s="17">
        <v>0.34363639527308898</v>
      </c>
      <c r="BY1427" s="17">
        <v>0.32243067403915399</v>
      </c>
    </row>
    <row r="1428" spans="2:77" x14ac:dyDescent="0.35">
      <c r="B1428" t="s">
        <v>529</v>
      </c>
      <c r="C1428" s="17">
        <v>0.199651757952721</v>
      </c>
      <c r="D1428" s="17">
        <v>0.20191826079990699</v>
      </c>
      <c r="E1428" s="17">
        <v>0.19829658351323001</v>
      </c>
      <c r="F1428" s="17"/>
      <c r="G1428" s="17">
        <v>0.22224719315404701</v>
      </c>
      <c r="H1428" s="17">
        <v>0.24176730102665001</v>
      </c>
      <c r="I1428" s="17">
        <v>0.242051894189272</v>
      </c>
      <c r="J1428" s="17">
        <v>0.19230327993023399</v>
      </c>
      <c r="K1428" s="17">
        <v>0.18442785844238399</v>
      </c>
      <c r="L1428" s="17">
        <v>0.13837139386953501</v>
      </c>
      <c r="M1428" s="17"/>
      <c r="N1428" s="17">
        <v>0.21365874179036401</v>
      </c>
      <c r="O1428" s="17">
        <v>0.19334133154298899</v>
      </c>
      <c r="P1428" s="17">
        <v>0.21032787589857799</v>
      </c>
      <c r="Q1428" s="17">
        <v>0.18476766292862601</v>
      </c>
      <c r="R1428" s="17"/>
      <c r="S1428" s="17">
        <v>0.20763244857320201</v>
      </c>
      <c r="T1428" s="17">
        <v>0.22820926868696001</v>
      </c>
      <c r="U1428" s="17">
        <v>0.195986148471998</v>
      </c>
      <c r="V1428" s="17">
        <v>0.23294171570302999</v>
      </c>
      <c r="W1428" s="17">
        <v>0.152900195388118</v>
      </c>
      <c r="X1428" s="17">
        <v>0.25899074337175898</v>
      </c>
      <c r="Y1428" s="17">
        <v>0.16828358787386799</v>
      </c>
      <c r="Z1428" s="17">
        <v>0.174914914030009</v>
      </c>
      <c r="AA1428" s="17">
        <v>0.22732338458906501</v>
      </c>
      <c r="AB1428" s="17">
        <v>0.13783712429389899</v>
      </c>
      <c r="AC1428" s="17">
        <v>0.157239364678356</v>
      </c>
      <c r="AD1428" s="17">
        <v>0.18287891189292499</v>
      </c>
      <c r="AE1428" s="17"/>
      <c r="AF1428" s="17">
        <v>0.20190515576999099</v>
      </c>
      <c r="AG1428" s="17">
        <v>0.21749038737585699</v>
      </c>
      <c r="AH1428" s="17">
        <v>0.182794843026066</v>
      </c>
      <c r="AI1428" s="17"/>
      <c r="AJ1428" s="17">
        <v>0.204474697984529</v>
      </c>
      <c r="AK1428" s="17">
        <v>0.180577661672981</v>
      </c>
      <c r="AL1428" s="17">
        <v>0.32450292348267201</v>
      </c>
      <c r="AM1428" s="17">
        <v>0.27437616280643101</v>
      </c>
      <c r="AN1428" s="17">
        <v>0.19836609077303999</v>
      </c>
      <c r="AO1428" s="17"/>
      <c r="AP1428" s="17">
        <v>0.23608760910098001</v>
      </c>
      <c r="AQ1428" s="17">
        <v>0.17411340732837699</v>
      </c>
      <c r="AR1428" s="17">
        <v>0.30051840062733598</v>
      </c>
      <c r="AS1428" s="17"/>
      <c r="AT1428" s="17">
        <v>0.198541000204356</v>
      </c>
      <c r="AU1428" s="17">
        <v>0.18609821273044799</v>
      </c>
      <c r="AV1428" s="17">
        <v>0.21903400834329501</v>
      </c>
      <c r="AW1428" s="17">
        <v>0.234198035437897</v>
      </c>
      <c r="AX1428" s="17">
        <v>5.55800234706392E-2</v>
      </c>
      <c r="AY1428" s="17"/>
      <c r="AZ1428" s="17">
        <v>0.207424846973736</v>
      </c>
      <c r="BA1428" s="17">
        <v>0.25927549724015198</v>
      </c>
      <c r="BB1428" s="17">
        <v>0.156046710094221</v>
      </c>
      <c r="BC1428" s="17">
        <v>0.15835926304389</v>
      </c>
      <c r="BD1428" s="17">
        <v>0.18214773506776399</v>
      </c>
      <c r="BE1428" s="17"/>
      <c r="BF1428" s="17">
        <v>0.15962233942616</v>
      </c>
      <c r="BG1428" s="17">
        <v>0.220226381571446</v>
      </c>
      <c r="BH1428" s="17">
        <v>0.19449703563909301</v>
      </c>
      <c r="BI1428" s="17">
        <v>0.20167528549654301</v>
      </c>
      <c r="BJ1428" s="17"/>
      <c r="BK1428" s="17">
        <v>0.22296652043207299</v>
      </c>
      <c r="BL1428" s="17">
        <v>0.23814659749481201</v>
      </c>
      <c r="BM1428" s="17">
        <v>0.18949519249965499</v>
      </c>
      <c r="BN1428" s="17">
        <v>0.190813889995575</v>
      </c>
      <c r="BO1428" s="17">
        <v>0.19553407148343799</v>
      </c>
      <c r="BP1428" s="17"/>
      <c r="BQ1428" s="17">
        <v>0.20588759342613799</v>
      </c>
      <c r="BR1428" s="17">
        <v>0.19062410447661701</v>
      </c>
      <c r="BS1428" s="17"/>
      <c r="BT1428" s="17">
        <v>0.133196546127611</v>
      </c>
      <c r="BU1428" s="17">
        <v>0.22184775763115</v>
      </c>
      <c r="BV1428" s="17">
        <v>0.25924763041935001</v>
      </c>
      <c r="BW1428" s="17">
        <v>0.22318937809324799</v>
      </c>
      <c r="BX1428" s="17">
        <v>0.235424045328508</v>
      </c>
      <c r="BY1428" s="17">
        <v>0.35554315637376499</v>
      </c>
    </row>
    <row r="1429" spans="2:77" x14ac:dyDescent="0.35">
      <c r="B1429" t="s">
        <v>530</v>
      </c>
      <c r="C1429" s="17">
        <v>0.231425763299727</v>
      </c>
      <c r="D1429" s="17">
        <v>0.24530577276665799</v>
      </c>
      <c r="E1429" s="17">
        <v>0.21897257078900301</v>
      </c>
      <c r="F1429" s="17"/>
      <c r="G1429" s="17">
        <v>0.17148431585874599</v>
      </c>
      <c r="H1429" s="17">
        <v>0.18655776524496101</v>
      </c>
      <c r="I1429" s="17">
        <v>0.109619766510598</v>
      </c>
      <c r="J1429" s="17">
        <v>0.227211928487737</v>
      </c>
      <c r="K1429" s="17">
        <v>0.28913704634100201</v>
      </c>
      <c r="L1429" s="17">
        <v>0.36066911897658699</v>
      </c>
      <c r="M1429" s="17"/>
      <c r="N1429" s="17">
        <v>0.24149221926474601</v>
      </c>
      <c r="O1429" s="17">
        <v>0.23525917464192</v>
      </c>
      <c r="P1429" s="17">
        <v>0.23944345520701901</v>
      </c>
      <c r="Q1429" s="17">
        <v>0.20936367886773299</v>
      </c>
      <c r="R1429" s="17"/>
      <c r="S1429" s="17">
        <v>0.26233381617942197</v>
      </c>
      <c r="T1429" s="17">
        <v>0.21020483457737699</v>
      </c>
      <c r="U1429" s="17">
        <v>0.301436972132124</v>
      </c>
      <c r="V1429" s="17">
        <v>0.22984959422755</v>
      </c>
      <c r="W1429" s="17">
        <v>0.32199451392906903</v>
      </c>
      <c r="X1429" s="17">
        <v>0.34653655258579502</v>
      </c>
      <c r="Y1429" s="17">
        <v>0.27788400383492101</v>
      </c>
      <c r="Z1429" s="17">
        <v>0.147085785716638</v>
      </c>
      <c r="AA1429" s="17">
        <v>0.17739244835158199</v>
      </c>
      <c r="AB1429" s="17">
        <v>0.10311029865013301</v>
      </c>
      <c r="AC1429" s="17">
        <v>0.16886976784258201</v>
      </c>
      <c r="AD1429" s="17">
        <v>0.19137604222716001</v>
      </c>
      <c r="AE1429" s="17"/>
      <c r="AF1429" s="17">
        <v>0.346799421698407</v>
      </c>
      <c r="AG1429" s="17">
        <v>0.16974377264882001</v>
      </c>
      <c r="AH1429" s="17">
        <v>0.116571560795901</v>
      </c>
      <c r="AI1429" s="17"/>
      <c r="AJ1429" s="17">
        <v>0.44836325365445601</v>
      </c>
      <c r="AK1429" s="17">
        <v>7.3940879191908504E-2</v>
      </c>
      <c r="AL1429" s="17">
        <v>7.2356597318948404E-2</v>
      </c>
      <c r="AM1429" s="17">
        <v>0.32576339496485801</v>
      </c>
      <c r="AN1429" s="17">
        <v>0.16132893166881601</v>
      </c>
      <c r="AO1429" s="17"/>
      <c r="AP1429" s="17">
        <v>0.58041865655410096</v>
      </c>
      <c r="AQ1429" s="17">
        <v>5.4430899902529903E-2</v>
      </c>
      <c r="AR1429" s="17">
        <v>0.12862546018224599</v>
      </c>
      <c r="AS1429" s="17"/>
      <c r="AT1429" s="17">
        <v>0.257180394169779</v>
      </c>
      <c r="AU1429" s="17">
        <v>0.23767749874114899</v>
      </c>
      <c r="AV1429" s="17">
        <v>0.200199206693915</v>
      </c>
      <c r="AW1429" s="17">
        <v>0.235948593075957</v>
      </c>
      <c r="AX1429" s="17">
        <v>0.17178600050814399</v>
      </c>
      <c r="AY1429" s="17"/>
      <c r="AZ1429" s="17">
        <v>0.20113476933750099</v>
      </c>
      <c r="BA1429" s="17">
        <v>0.17851681721250101</v>
      </c>
      <c r="BB1429" s="17">
        <v>0.13057241887631299</v>
      </c>
      <c r="BC1429" s="17">
        <v>0.347511162808888</v>
      </c>
      <c r="BD1429" s="17">
        <v>0.24635280909005</v>
      </c>
      <c r="BE1429" s="17"/>
      <c r="BF1429" s="17">
        <v>0.231671007489026</v>
      </c>
      <c r="BG1429" s="17">
        <v>0.234722585979767</v>
      </c>
      <c r="BH1429" s="17">
        <v>0.250130357740179</v>
      </c>
      <c r="BI1429" s="17">
        <v>0.21870027372743001</v>
      </c>
      <c r="BJ1429" s="17"/>
      <c r="BK1429" s="17">
        <v>0.10447332770887</v>
      </c>
      <c r="BL1429" s="17">
        <v>0.168492892848041</v>
      </c>
      <c r="BM1429" s="17">
        <v>0.19364422919726601</v>
      </c>
      <c r="BN1429" s="17">
        <v>0.285270594150898</v>
      </c>
      <c r="BO1429" s="17">
        <v>0.36916353318284401</v>
      </c>
      <c r="BP1429" s="17"/>
      <c r="BQ1429" s="17">
        <v>0.242488765057779</v>
      </c>
      <c r="BR1429" s="17">
        <v>0.215409794516879</v>
      </c>
      <c r="BS1429" s="17"/>
      <c r="BT1429" s="17">
        <v>0.34359546834591298</v>
      </c>
      <c r="BU1429" s="17">
        <v>0.21517519854546999</v>
      </c>
      <c r="BV1429" s="17">
        <v>6.0178854756472999E-2</v>
      </c>
      <c r="BW1429" s="17">
        <v>0.198905235804023</v>
      </c>
      <c r="BX1429" s="17">
        <v>0.141482035452799</v>
      </c>
      <c r="BY1429" s="17">
        <v>9.4658487755820503E-2</v>
      </c>
    </row>
    <row r="1430" spans="2:77" x14ac:dyDescent="0.35">
      <c r="B1430" t="s">
        <v>531</v>
      </c>
      <c r="C1430" s="17">
        <v>0.148005539056726</v>
      </c>
      <c r="D1430" s="17">
        <v>0.15538833876986</v>
      </c>
      <c r="E1430" s="17">
        <v>0.141486059129071</v>
      </c>
      <c r="F1430" s="17"/>
      <c r="G1430" s="17">
        <v>0.125616257135889</v>
      </c>
      <c r="H1430" s="17">
        <v>0.121295773552054</v>
      </c>
      <c r="I1430" s="17">
        <v>0.15912808376868401</v>
      </c>
      <c r="J1430" s="17">
        <v>0.11707047601609</v>
      </c>
      <c r="K1430" s="17">
        <v>0.18879226274230401</v>
      </c>
      <c r="L1430" s="17">
        <v>0.171822284763223</v>
      </c>
      <c r="M1430" s="17"/>
      <c r="N1430" s="17">
        <v>0.15937037476383001</v>
      </c>
      <c r="O1430" s="17">
        <v>0.121529277944864</v>
      </c>
      <c r="P1430" s="17">
        <v>0.149663939959638</v>
      </c>
      <c r="Q1430" s="17">
        <v>0.15462762935631799</v>
      </c>
      <c r="R1430" s="17"/>
      <c r="S1430" s="17">
        <v>0.135391678758982</v>
      </c>
      <c r="T1430" s="17">
        <v>0.17277782789287399</v>
      </c>
      <c r="U1430" s="17">
        <v>0.149724261790564</v>
      </c>
      <c r="V1430" s="17">
        <v>0.20224805700477499</v>
      </c>
      <c r="W1430" s="17">
        <v>8.1610254679097494E-2</v>
      </c>
      <c r="X1430" s="17">
        <v>6.0354710000186197E-2</v>
      </c>
      <c r="Y1430" s="17">
        <v>0.116616603385505</v>
      </c>
      <c r="Z1430" s="17">
        <v>0.15122469973281999</v>
      </c>
      <c r="AA1430" s="17">
        <v>0.15266373652769599</v>
      </c>
      <c r="AB1430" s="17">
        <v>0.195889100189233</v>
      </c>
      <c r="AC1430" s="17">
        <v>0.20553931638154499</v>
      </c>
      <c r="AD1430" s="17">
        <v>0.123863159926699</v>
      </c>
      <c r="AE1430" s="17"/>
      <c r="AF1430" s="17">
        <v>0.17254733235808301</v>
      </c>
      <c r="AG1430" s="17">
        <v>0.116034267222906</v>
      </c>
      <c r="AH1430" s="17">
        <v>0.148539311327195</v>
      </c>
      <c r="AI1430" s="17"/>
      <c r="AJ1430" s="17">
        <v>0.174529848950742</v>
      </c>
      <c r="AK1430" s="17">
        <v>7.4489659275780107E-2</v>
      </c>
      <c r="AL1430" s="17">
        <v>0.163831373727826</v>
      </c>
      <c r="AM1430" s="17">
        <v>0.29237662799302599</v>
      </c>
      <c r="AN1430" s="17">
        <v>0.15501638076684901</v>
      </c>
      <c r="AO1430" s="17"/>
      <c r="AP1430" s="17">
        <v>9.6744615568435499E-2</v>
      </c>
      <c r="AQ1430" s="17">
        <v>6.8391120237379394E-2</v>
      </c>
      <c r="AR1430" s="17">
        <v>0.21070189460716901</v>
      </c>
      <c r="AS1430" s="17"/>
      <c r="AT1430" s="17">
        <v>0.15436577989831801</v>
      </c>
      <c r="AU1430" s="17">
        <v>0.12854432107763999</v>
      </c>
      <c r="AV1430" s="17">
        <v>0.147967372834688</v>
      </c>
      <c r="AW1430" s="17">
        <v>0.166093329565253</v>
      </c>
      <c r="AX1430" s="17">
        <v>4.6313428868228597E-2</v>
      </c>
      <c r="AY1430" s="17"/>
      <c r="AZ1430" s="17">
        <v>0.13636511824977601</v>
      </c>
      <c r="BA1430" s="17">
        <v>0.12702177999311001</v>
      </c>
      <c r="BB1430" s="17">
        <v>0.164068967228922</v>
      </c>
      <c r="BC1430" s="17">
        <v>0.158811224852487</v>
      </c>
      <c r="BD1430" s="17">
        <v>0.18849034313143101</v>
      </c>
      <c r="BE1430" s="17"/>
      <c r="BF1430" s="17">
        <v>0.183820405647421</v>
      </c>
      <c r="BG1430" s="17">
        <v>0.139427030013377</v>
      </c>
      <c r="BH1430" s="17">
        <v>0.119708290973393</v>
      </c>
      <c r="BI1430" s="17">
        <v>0.139277999468991</v>
      </c>
      <c r="BJ1430" s="17"/>
      <c r="BK1430" s="17">
        <v>0.28771877614020402</v>
      </c>
      <c r="BL1430" s="17">
        <v>0.13699173692455999</v>
      </c>
      <c r="BM1430" s="17">
        <v>0.15681506712912499</v>
      </c>
      <c r="BN1430" s="17">
        <v>0.13662878216329699</v>
      </c>
      <c r="BO1430" s="17">
        <v>0.13407959266400701</v>
      </c>
      <c r="BP1430" s="17"/>
      <c r="BQ1430" s="17">
        <v>0.14720535228002099</v>
      </c>
      <c r="BR1430" s="17">
        <v>0.14916397387545099</v>
      </c>
      <c r="BS1430" s="17"/>
      <c r="BT1430" s="17">
        <v>0.178649615475306</v>
      </c>
      <c r="BU1430" s="17">
        <v>0.122598634044187</v>
      </c>
      <c r="BV1430" s="17">
        <v>0.110178616101336</v>
      </c>
      <c r="BW1430" s="17">
        <v>0.107381397828626</v>
      </c>
      <c r="BX1430" s="17">
        <v>0.172694539847974</v>
      </c>
      <c r="BY1430" s="17">
        <v>6.3283813756972299E-2</v>
      </c>
    </row>
    <row r="1431" spans="2:77" x14ac:dyDescent="0.35">
      <c r="B1431" t="s">
        <v>92</v>
      </c>
      <c r="C1431" s="17">
        <v>0.103655034954817</v>
      </c>
      <c r="D1431" s="17">
        <v>6.6983110116798694E-2</v>
      </c>
      <c r="E1431" s="17">
        <v>0.13536322611723201</v>
      </c>
      <c r="F1431" s="17"/>
      <c r="G1431" s="17">
        <v>0.14168117379232001</v>
      </c>
      <c r="H1431" s="17">
        <v>8.8980101736477302E-2</v>
      </c>
      <c r="I1431" s="17">
        <v>0.12524009298247499</v>
      </c>
      <c r="J1431" s="17">
        <v>0.115885085457992</v>
      </c>
      <c r="K1431" s="17">
        <v>7.9040909800111997E-2</v>
      </c>
      <c r="L1431" s="17">
        <v>8.0826020396461098E-2</v>
      </c>
      <c r="M1431" s="17"/>
      <c r="N1431" s="17">
        <v>6.5746024186979501E-2</v>
      </c>
      <c r="O1431" s="17">
        <v>0.100087818480201</v>
      </c>
      <c r="P1431" s="17">
        <v>0.12152569835398</v>
      </c>
      <c r="Q1431" s="17">
        <v>0.13275981338204201</v>
      </c>
      <c r="R1431" s="17"/>
      <c r="S1431" s="17">
        <v>3.9986797066523097E-2</v>
      </c>
      <c r="T1431" s="17">
        <v>7.15919578030422E-2</v>
      </c>
      <c r="U1431" s="17">
        <v>8.4749751519384894E-2</v>
      </c>
      <c r="V1431" s="17">
        <v>0.142999646146966</v>
      </c>
      <c r="W1431" s="17">
        <v>9.5330607458437897E-2</v>
      </c>
      <c r="X1431" s="17">
        <v>6.0778474777138297E-2</v>
      </c>
      <c r="Y1431" s="17">
        <v>0.11483577810496</v>
      </c>
      <c r="Z1431" s="17">
        <v>0.17491578728138199</v>
      </c>
      <c r="AA1431" s="17">
        <v>0.103959729938939</v>
      </c>
      <c r="AB1431" s="17">
        <v>0.13218820856131699</v>
      </c>
      <c r="AC1431" s="17">
        <v>0.214947872697063</v>
      </c>
      <c r="AD1431" s="17">
        <v>0.16773579092784399</v>
      </c>
      <c r="AE1431" s="17"/>
      <c r="AF1431" s="17">
        <v>9.4783410628911796E-2</v>
      </c>
      <c r="AG1431" s="17">
        <v>5.8876277753253797E-2</v>
      </c>
      <c r="AH1431" s="17">
        <v>0.22411042675387299</v>
      </c>
      <c r="AI1431" s="17"/>
      <c r="AJ1431" s="17">
        <v>6.0133237608367598E-2</v>
      </c>
      <c r="AK1431" s="17">
        <v>5.8903755063277698E-2</v>
      </c>
      <c r="AL1431" s="17">
        <v>7.5615552247429094E-2</v>
      </c>
      <c r="AM1431" s="17">
        <v>5.4156487062722497E-2</v>
      </c>
      <c r="AN1431" s="17">
        <v>0.238519642791125</v>
      </c>
      <c r="AO1431" s="17"/>
      <c r="AP1431" s="17">
        <v>4.13898056795452E-2</v>
      </c>
      <c r="AQ1431" s="17">
        <v>5.2229477885323103E-2</v>
      </c>
      <c r="AR1431" s="17">
        <v>0.114161919578967</v>
      </c>
      <c r="AS1431" s="17"/>
      <c r="AT1431" s="17">
        <v>0.138487606284253</v>
      </c>
      <c r="AU1431" s="17">
        <v>0.120404171172398</v>
      </c>
      <c r="AV1431" s="17">
        <v>7.6138989861450707E-2</v>
      </c>
      <c r="AW1431" s="17">
        <v>7.4181924858302994E-2</v>
      </c>
      <c r="AX1431" s="17">
        <v>8.9408431235248303E-2</v>
      </c>
      <c r="AY1431" s="17"/>
      <c r="AZ1431" s="17">
        <v>8.0287817828596106E-2</v>
      </c>
      <c r="BA1431" s="17">
        <v>0.15858482864826701</v>
      </c>
      <c r="BB1431" s="17">
        <v>0.28667554392455402</v>
      </c>
      <c r="BC1431" s="17">
        <v>7.0528557060532099E-2</v>
      </c>
      <c r="BD1431" s="17">
        <v>0.12302343315726</v>
      </c>
      <c r="BE1431" s="17"/>
      <c r="BF1431" s="17">
        <v>0.123330827789405</v>
      </c>
      <c r="BG1431" s="17">
        <v>0.112989431501008</v>
      </c>
      <c r="BH1431" s="17">
        <v>8.45352343273061E-2</v>
      </c>
      <c r="BI1431" s="17">
        <v>7.5462910379111195E-2</v>
      </c>
      <c r="BJ1431" s="17"/>
      <c r="BK1431" s="17">
        <v>5.0344350037744602E-2</v>
      </c>
      <c r="BL1431" s="17">
        <v>0.110198312917391</v>
      </c>
      <c r="BM1431" s="17">
        <v>0.132846832320655</v>
      </c>
      <c r="BN1431" s="17">
        <v>8.2614358730248597E-2</v>
      </c>
      <c r="BO1431" s="17">
        <v>5.7394424545566002E-2</v>
      </c>
      <c r="BP1431" s="17"/>
      <c r="BQ1431" s="17">
        <v>0.107471542719422</v>
      </c>
      <c r="BR1431" s="17">
        <v>9.8129855572745797E-2</v>
      </c>
      <c r="BS1431" s="17"/>
      <c r="BT1431" s="17">
        <v>9.2952255524752295E-2</v>
      </c>
      <c r="BU1431" s="17">
        <v>8.1774027069928895E-2</v>
      </c>
      <c r="BV1431" s="17">
        <v>0.14203693277462201</v>
      </c>
      <c r="BW1431" s="17">
        <v>0.132374226647264</v>
      </c>
      <c r="BX1431" s="17">
        <v>0.10676298409762899</v>
      </c>
      <c r="BY1431" s="17">
        <v>0.16408386807428799</v>
      </c>
    </row>
    <row r="1432" spans="2:77" x14ac:dyDescent="0.35">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c r="BN1432" s="17"/>
      <c r="BO1432" s="17"/>
      <c r="BP1432" s="17"/>
      <c r="BQ1432" s="17"/>
      <c r="BR1432" s="17"/>
      <c r="BS1432" s="17"/>
      <c r="BT1432" s="17"/>
      <c r="BU1432" s="17"/>
      <c r="BV1432" s="17"/>
      <c r="BW1432" s="17"/>
      <c r="BX1432" s="17"/>
      <c r="BY1432" s="17"/>
    </row>
    <row r="1433" spans="2:77" x14ac:dyDescent="0.35">
      <c r="B1433" s="6" t="s">
        <v>533</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c r="BN1433" s="17"/>
      <c r="BO1433" s="17"/>
      <c r="BP1433" s="17"/>
      <c r="BQ1433" s="17"/>
      <c r="BR1433" s="17"/>
      <c r="BS1433" s="17"/>
      <c r="BT1433" s="17"/>
      <c r="BU1433" s="17"/>
      <c r="BV1433" s="17"/>
      <c r="BW1433" s="17"/>
      <c r="BX1433" s="17"/>
      <c r="BY1433" s="17"/>
    </row>
    <row r="1434" spans="2:77" x14ac:dyDescent="0.35">
      <c r="B1434" s="24" t="s">
        <v>472</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c r="BS1434" s="17"/>
      <c r="BT1434" s="17"/>
      <c r="BU1434" s="17"/>
      <c r="BV1434" s="17"/>
      <c r="BW1434" s="17"/>
      <c r="BX1434" s="17"/>
      <c r="BY1434" s="17"/>
    </row>
    <row r="1435" spans="2:77" x14ac:dyDescent="0.35">
      <c r="B1435" t="s">
        <v>528</v>
      </c>
      <c r="C1435" s="17">
        <v>0.33722203579389298</v>
      </c>
      <c r="D1435" s="17">
        <v>0.33393340115578901</v>
      </c>
      <c r="E1435" s="17">
        <v>0.338981480554431</v>
      </c>
      <c r="F1435" s="17"/>
      <c r="G1435" s="17">
        <v>0.35074610032250703</v>
      </c>
      <c r="H1435" s="17">
        <v>0.33156195798487698</v>
      </c>
      <c r="I1435" s="17">
        <v>0.38141942203371298</v>
      </c>
      <c r="J1435" s="17">
        <v>0.375154639373735</v>
      </c>
      <c r="K1435" s="17">
        <v>0.327085835040482</v>
      </c>
      <c r="L1435" s="17">
        <v>0.27218292287283602</v>
      </c>
      <c r="M1435" s="17"/>
      <c r="N1435" s="17">
        <v>0.34499304994364999</v>
      </c>
      <c r="O1435" s="17">
        <v>0.36134223274029098</v>
      </c>
      <c r="P1435" s="17">
        <v>0.28088613757731501</v>
      </c>
      <c r="Q1435" s="17">
        <v>0.351017648280396</v>
      </c>
      <c r="R1435" s="17"/>
      <c r="S1435" s="17">
        <v>0.305222888153653</v>
      </c>
      <c r="T1435" s="17">
        <v>0.271641643529073</v>
      </c>
      <c r="U1435" s="17">
        <v>0.291652444359215</v>
      </c>
      <c r="V1435" s="17">
        <v>0.33186870321777401</v>
      </c>
      <c r="W1435" s="17">
        <v>0.25957377747614802</v>
      </c>
      <c r="X1435" s="17">
        <v>0.30482083191965298</v>
      </c>
      <c r="Y1435" s="17">
        <v>0.33712204832745601</v>
      </c>
      <c r="Z1435" s="17">
        <v>0.49811945455450402</v>
      </c>
      <c r="AA1435" s="17">
        <v>0.397251188001571</v>
      </c>
      <c r="AB1435" s="17">
        <v>0.394345329997003</v>
      </c>
      <c r="AC1435" s="17">
        <v>0.539757444110467</v>
      </c>
      <c r="AD1435" s="17">
        <v>0.275114465835402</v>
      </c>
      <c r="AE1435" s="17"/>
      <c r="AF1435" s="17">
        <v>0.19132598442093099</v>
      </c>
      <c r="AG1435" s="17">
        <v>0.45720488202173598</v>
      </c>
      <c r="AH1435" s="17">
        <v>0.30126632292570099</v>
      </c>
      <c r="AI1435" s="17"/>
      <c r="AJ1435" s="17">
        <v>0.11379245189926999</v>
      </c>
      <c r="AK1435" s="17">
        <v>0.61120858600084704</v>
      </c>
      <c r="AL1435" s="17">
        <v>0.44849705678308499</v>
      </c>
      <c r="AM1435" s="17">
        <v>0.153372050714462</v>
      </c>
      <c r="AN1435" s="17">
        <v>0.25124860881488897</v>
      </c>
      <c r="AO1435" s="17"/>
      <c r="AP1435" s="17">
        <v>2.35888112610429E-2</v>
      </c>
      <c r="AQ1435" s="17">
        <v>0.64735456623990595</v>
      </c>
      <c r="AR1435" s="17">
        <v>0.37787670873741303</v>
      </c>
      <c r="AS1435" s="17"/>
      <c r="AT1435" s="17">
        <v>0.30685690565089502</v>
      </c>
      <c r="AU1435" s="17">
        <v>0.34908092839336502</v>
      </c>
      <c r="AV1435" s="17">
        <v>0.34954418558633399</v>
      </c>
      <c r="AW1435" s="17">
        <v>0.36380507126219702</v>
      </c>
      <c r="AX1435" s="17">
        <v>0.45411694178766698</v>
      </c>
      <c r="AY1435" s="17"/>
      <c r="AZ1435" s="17">
        <v>0.36172821015665702</v>
      </c>
      <c r="BA1435" s="17">
        <v>0.30622388807372902</v>
      </c>
      <c r="BB1435" s="17">
        <v>0.33220498358113298</v>
      </c>
      <c r="BC1435" s="17">
        <v>0.259384504858792</v>
      </c>
      <c r="BD1435" s="17">
        <v>0.42455196224314601</v>
      </c>
      <c r="BE1435" s="17"/>
      <c r="BF1435" s="17">
        <v>0.330787126157991</v>
      </c>
      <c r="BG1435" s="17">
        <v>0.32359560406466698</v>
      </c>
      <c r="BH1435" s="17">
        <v>0.34700100225258901</v>
      </c>
      <c r="BI1435" s="17">
        <v>0.37678609811560798</v>
      </c>
      <c r="BJ1435" s="17"/>
      <c r="BK1435" s="17">
        <v>0.56999343336888397</v>
      </c>
      <c r="BL1435" s="17">
        <v>0.41799904105669</v>
      </c>
      <c r="BM1435" s="17">
        <v>0.32211839194458303</v>
      </c>
      <c r="BN1435" s="17">
        <v>0.31491359849768402</v>
      </c>
      <c r="BO1435" s="17">
        <v>0.28473100509690102</v>
      </c>
      <c r="BP1435" s="17"/>
      <c r="BQ1435" s="17">
        <v>0.33389894783544399</v>
      </c>
      <c r="BR1435" s="17">
        <v>0.34160211241567401</v>
      </c>
      <c r="BS1435" s="17"/>
      <c r="BT1435" s="17">
        <v>0.29873899658525399</v>
      </c>
      <c r="BU1435" s="17">
        <v>0.41578270418063101</v>
      </c>
      <c r="BV1435" s="17">
        <v>0.25098771699429401</v>
      </c>
      <c r="BW1435" s="17">
        <v>0.29208258187552399</v>
      </c>
      <c r="BX1435" s="17">
        <v>0.35561336365593699</v>
      </c>
      <c r="BY1435" s="17">
        <v>0.461302361797988</v>
      </c>
    </row>
    <row r="1436" spans="2:77" x14ac:dyDescent="0.35">
      <c r="B1436" t="s">
        <v>529</v>
      </c>
      <c r="C1436" s="17">
        <v>0.18749441271309999</v>
      </c>
      <c r="D1436" s="17">
        <v>0.20290433376962499</v>
      </c>
      <c r="E1436" s="17">
        <v>0.17346139764460899</v>
      </c>
      <c r="F1436" s="17"/>
      <c r="G1436" s="17">
        <v>0.24328365022390899</v>
      </c>
      <c r="H1436" s="17">
        <v>0.258324740903698</v>
      </c>
      <c r="I1436" s="17">
        <v>0.181849703519813</v>
      </c>
      <c r="J1436" s="17">
        <v>0.15856025251337899</v>
      </c>
      <c r="K1436" s="17">
        <v>0.12528617893767499</v>
      </c>
      <c r="L1436" s="17">
        <v>0.15971265783156099</v>
      </c>
      <c r="M1436" s="17"/>
      <c r="N1436" s="17">
        <v>0.16983867349164</v>
      </c>
      <c r="O1436" s="17">
        <v>0.17912218329874899</v>
      </c>
      <c r="P1436" s="17">
        <v>0.22113217114848299</v>
      </c>
      <c r="Q1436" s="17">
        <v>0.18890991397253401</v>
      </c>
      <c r="R1436" s="17"/>
      <c r="S1436" s="17">
        <v>0.218045177376783</v>
      </c>
      <c r="T1436" s="17">
        <v>0.25169573004004397</v>
      </c>
      <c r="U1436" s="17">
        <v>0.18178550687768899</v>
      </c>
      <c r="V1436" s="17">
        <v>0.22071084922019901</v>
      </c>
      <c r="W1436" s="17">
        <v>0.227268252408</v>
      </c>
      <c r="X1436" s="17">
        <v>0.21760380499079701</v>
      </c>
      <c r="Y1436" s="17">
        <v>0.130529542018575</v>
      </c>
      <c r="Z1436" s="17">
        <v>0.11656233945415399</v>
      </c>
      <c r="AA1436" s="17">
        <v>0.17913978881747</v>
      </c>
      <c r="AB1436" s="17">
        <v>9.9694478609670095E-2</v>
      </c>
      <c r="AC1436" s="17">
        <v>9.1072492421548398E-2</v>
      </c>
      <c r="AD1436" s="17">
        <v>0.16116985707097101</v>
      </c>
      <c r="AE1436" s="17"/>
      <c r="AF1436" s="17">
        <v>0.18825674556025199</v>
      </c>
      <c r="AG1436" s="17">
        <v>0.162285420844059</v>
      </c>
      <c r="AH1436" s="17">
        <v>0.22603916677246899</v>
      </c>
      <c r="AI1436" s="17"/>
      <c r="AJ1436" s="17">
        <v>0.20403057320166701</v>
      </c>
      <c r="AK1436" s="17">
        <v>0.16620477310426199</v>
      </c>
      <c r="AL1436" s="17">
        <v>0.217433967807735</v>
      </c>
      <c r="AM1436" s="17">
        <v>0</v>
      </c>
      <c r="AN1436" s="17">
        <v>0.21323203376373701</v>
      </c>
      <c r="AO1436" s="17"/>
      <c r="AP1436" s="17">
        <v>0.21327312425316899</v>
      </c>
      <c r="AQ1436" s="17">
        <v>0.184669545281305</v>
      </c>
      <c r="AR1436" s="17">
        <v>0.233390158380122</v>
      </c>
      <c r="AS1436" s="17"/>
      <c r="AT1436" s="17">
        <v>0.17189502654352201</v>
      </c>
      <c r="AU1436" s="17">
        <v>0.17888285427075001</v>
      </c>
      <c r="AV1436" s="17">
        <v>0.24088732742798799</v>
      </c>
      <c r="AW1436" s="17">
        <v>0.17575883354838001</v>
      </c>
      <c r="AX1436" s="17">
        <v>0.109343864637352</v>
      </c>
      <c r="AY1436" s="17"/>
      <c r="AZ1436" s="17">
        <v>0.20343647073274901</v>
      </c>
      <c r="BA1436" s="17">
        <v>0.181572458659573</v>
      </c>
      <c r="BB1436" s="17">
        <v>0.31359147512542201</v>
      </c>
      <c r="BC1436" s="17">
        <v>0.16283538629695599</v>
      </c>
      <c r="BD1436" s="17">
        <v>0.12527673433634701</v>
      </c>
      <c r="BE1436" s="17"/>
      <c r="BF1436" s="17">
        <v>0.177539779017858</v>
      </c>
      <c r="BG1436" s="17">
        <v>0.202155851696248</v>
      </c>
      <c r="BH1436" s="17">
        <v>0.18154867300966401</v>
      </c>
      <c r="BI1436" s="17">
        <v>0.199565589495691</v>
      </c>
      <c r="BJ1436" s="17"/>
      <c r="BK1436" s="17">
        <v>0.250857880330149</v>
      </c>
      <c r="BL1436" s="17">
        <v>0.14104570362140101</v>
      </c>
      <c r="BM1436" s="17">
        <v>0.193013706799256</v>
      </c>
      <c r="BN1436" s="17">
        <v>0.19573324094935601</v>
      </c>
      <c r="BO1436" s="17">
        <v>0.17561532738607499</v>
      </c>
      <c r="BP1436" s="17"/>
      <c r="BQ1436" s="17">
        <v>0.18264799457734199</v>
      </c>
      <c r="BR1436" s="17">
        <v>0.193882351594414</v>
      </c>
      <c r="BS1436" s="17"/>
      <c r="BT1436" s="17">
        <v>0.15889240330318199</v>
      </c>
      <c r="BU1436" s="17">
        <v>0.18228525319942099</v>
      </c>
      <c r="BV1436" s="17">
        <v>0.18982552913906101</v>
      </c>
      <c r="BW1436" s="17">
        <v>0.246262159360468</v>
      </c>
      <c r="BX1436" s="17">
        <v>0.230241166236554</v>
      </c>
      <c r="BY1436" s="17">
        <v>0.152093109390078</v>
      </c>
    </row>
    <row r="1437" spans="2:77" x14ac:dyDescent="0.35">
      <c r="B1437" t="s">
        <v>530</v>
      </c>
      <c r="C1437" s="17">
        <v>0.23680813468009199</v>
      </c>
      <c r="D1437" s="17">
        <v>0.25991885971436401</v>
      </c>
      <c r="E1437" s="17">
        <v>0.21329069452444399</v>
      </c>
      <c r="F1437" s="17"/>
      <c r="G1437" s="17">
        <v>0.16183550624134799</v>
      </c>
      <c r="H1437" s="17">
        <v>0.16256935647231899</v>
      </c>
      <c r="I1437" s="17">
        <v>0.230306955931049</v>
      </c>
      <c r="J1437" s="17">
        <v>0.21906610653393199</v>
      </c>
      <c r="K1437" s="17">
        <v>0.27497503035466497</v>
      </c>
      <c r="L1437" s="17">
        <v>0.34483971454178303</v>
      </c>
      <c r="M1437" s="17"/>
      <c r="N1437" s="17">
        <v>0.32567631354806498</v>
      </c>
      <c r="O1437" s="17">
        <v>0.20238165310886799</v>
      </c>
      <c r="P1437" s="17">
        <v>0.232717061307879</v>
      </c>
      <c r="Q1437" s="17">
        <v>0.173260776283648</v>
      </c>
      <c r="R1437" s="17"/>
      <c r="S1437" s="17">
        <v>0.261117672334854</v>
      </c>
      <c r="T1437" s="17">
        <v>0.28893482999818898</v>
      </c>
      <c r="U1437" s="17">
        <v>0.23714756977885501</v>
      </c>
      <c r="V1437" s="17">
        <v>0.19313712840335101</v>
      </c>
      <c r="W1437" s="17">
        <v>0.24350837519587901</v>
      </c>
      <c r="X1437" s="17">
        <v>0.287663247897057</v>
      </c>
      <c r="Y1437" s="17">
        <v>0.25600955556728999</v>
      </c>
      <c r="Z1437" s="17">
        <v>0.167703404245369</v>
      </c>
      <c r="AA1437" s="17">
        <v>0.21355594261367</v>
      </c>
      <c r="AB1437" s="17">
        <v>0.193735666996078</v>
      </c>
      <c r="AC1437" s="17">
        <v>0.159406297669592</v>
      </c>
      <c r="AD1437" s="17">
        <v>0.19778600177885</v>
      </c>
      <c r="AE1437" s="17"/>
      <c r="AF1437" s="17">
        <v>0.336755946372916</v>
      </c>
      <c r="AG1437" s="17">
        <v>0.19776636644650999</v>
      </c>
      <c r="AH1437" s="17">
        <v>0.17848344306727401</v>
      </c>
      <c r="AI1437" s="17"/>
      <c r="AJ1437" s="17">
        <v>0.48029365303473298</v>
      </c>
      <c r="AK1437" s="17">
        <v>6.1596836868219103E-2</v>
      </c>
      <c r="AL1437" s="17">
        <v>0.168840408581998</v>
      </c>
      <c r="AM1437" s="17">
        <v>0.341060281926166</v>
      </c>
      <c r="AN1437" s="17">
        <v>0.17774520156913501</v>
      </c>
      <c r="AO1437" s="17"/>
      <c r="AP1437" s="17">
        <v>0.61023245785233404</v>
      </c>
      <c r="AQ1437" s="17">
        <v>4.5217341557533097E-2</v>
      </c>
      <c r="AR1437" s="17">
        <v>0.17285829874433101</v>
      </c>
      <c r="AS1437" s="17"/>
      <c r="AT1437" s="17">
        <v>0.22928054644916299</v>
      </c>
      <c r="AU1437" s="17">
        <v>0.24118575301661499</v>
      </c>
      <c r="AV1437" s="17">
        <v>0.164388017928011</v>
      </c>
      <c r="AW1437" s="17">
        <v>0.330200946978565</v>
      </c>
      <c r="AX1437" s="17">
        <v>0.114312059556892</v>
      </c>
      <c r="AY1437" s="17"/>
      <c r="AZ1437" s="17">
        <v>0.227650654680812</v>
      </c>
      <c r="BA1437" s="17">
        <v>0.21338559328996001</v>
      </c>
      <c r="BB1437" s="17">
        <v>0.112917922558159</v>
      </c>
      <c r="BC1437" s="17">
        <v>0.34918975648440098</v>
      </c>
      <c r="BD1437" s="17">
        <v>0.16990966441005001</v>
      </c>
      <c r="BE1437" s="17"/>
      <c r="BF1437" s="17">
        <v>0.17728945418992301</v>
      </c>
      <c r="BG1437" s="17">
        <v>0.23841730982314199</v>
      </c>
      <c r="BH1437" s="17">
        <v>0.23325492354557101</v>
      </c>
      <c r="BI1437" s="17">
        <v>0.28381290261710901</v>
      </c>
      <c r="BJ1437" s="17"/>
      <c r="BK1437" s="17">
        <v>6.5414536725384206E-2</v>
      </c>
      <c r="BL1437" s="17">
        <v>0.13095814654351601</v>
      </c>
      <c r="BM1437" s="17">
        <v>0.217396131491191</v>
      </c>
      <c r="BN1437" s="17">
        <v>0.27293200679114998</v>
      </c>
      <c r="BO1437" s="17">
        <v>0.39401398016490502</v>
      </c>
      <c r="BP1437" s="17"/>
      <c r="BQ1437" s="17">
        <v>0.25939049359602001</v>
      </c>
      <c r="BR1437" s="17">
        <v>0.20704290920635299</v>
      </c>
      <c r="BS1437" s="17"/>
      <c r="BT1437" s="17">
        <v>0.30499221298916701</v>
      </c>
      <c r="BU1437" s="17">
        <v>0.20641382233997199</v>
      </c>
      <c r="BV1437" s="17">
        <v>0.172628629574375</v>
      </c>
      <c r="BW1437" s="17">
        <v>0.16188823609007</v>
      </c>
      <c r="BX1437" s="17">
        <v>0.215240712559437</v>
      </c>
      <c r="BY1437" s="17">
        <v>0.13079783552471599</v>
      </c>
    </row>
    <row r="1438" spans="2:77" x14ac:dyDescent="0.35">
      <c r="B1438" t="s">
        <v>531</v>
      </c>
      <c r="C1438" s="17">
        <v>0.13746025494007</v>
      </c>
      <c r="D1438" s="17">
        <v>0.120522605643733</v>
      </c>
      <c r="E1438" s="17">
        <v>0.15479340899296501</v>
      </c>
      <c r="F1438" s="17"/>
      <c r="G1438" s="17">
        <v>0.103851984341718</v>
      </c>
      <c r="H1438" s="17">
        <v>0.114114140575962</v>
      </c>
      <c r="I1438" s="17">
        <v>0.13723626800768801</v>
      </c>
      <c r="J1438" s="17">
        <v>0.16381085258919001</v>
      </c>
      <c r="K1438" s="17">
        <v>0.18458241333223999</v>
      </c>
      <c r="L1438" s="17">
        <v>0.127429716640754</v>
      </c>
      <c r="M1438" s="17"/>
      <c r="N1438" s="17">
        <v>0.10788845943030299</v>
      </c>
      <c r="O1438" s="17">
        <v>0.141849215701601</v>
      </c>
      <c r="P1438" s="17">
        <v>0.154245842331238</v>
      </c>
      <c r="Q1438" s="17">
        <v>0.154373631992482</v>
      </c>
      <c r="R1438" s="17"/>
      <c r="S1438" s="17">
        <v>9.5287431457981298E-2</v>
      </c>
      <c r="T1438" s="17">
        <v>0.122200505397131</v>
      </c>
      <c r="U1438" s="17">
        <v>0.20908397512555699</v>
      </c>
      <c r="V1438" s="17">
        <v>9.93106288450019E-2</v>
      </c>
      <c r="W1438" s="17">
        <v>0.20011478066312799</v>
      </c>
      <c r="X1438" s="17">
        <v>9.8714022919929603E-2</v>
      </c>
      <c r="Y1438" s="17">
        <v>0.15383831138083401</v>
      </c>
      <c r="Z1438" s="17">
        <v>9.7637897841253304E-2</v>
      </c>
      <c r="AA1438" s="17">
        <v>0.149973443994045</v>
      </c>
      <c r="AB1438" s="17">
        <v>0.20294544352704399</v>
      </c>
      <c r="AC1438" s="17">
        <v>7.2027133128385795E-2</v>
      </c>
      <c r="AD1438" s="17">
        <v>0.20509048843868</v>
      </c>
      <c r="AE1438" s="17"/>
      <c r="AF1438" s="17">
        <v>0.19613435404603199</v>
      </c>
      <c r="AG1438" s="17">
        <v>8.2365063155388205E-2</v>
      </c>
      <c r="AH1438" s="17">
        <v>0.186702577441971</v>
      </c>
      <c r="AI1438" s="17"/>
      <c r="AJ1438" s="17">
        <v>0.123990866622672</v>
      </c>
      <c r="AK1438" s="17">
        <v>0.100185600274006</v>
      </c>
      <c r="AL1438" s="17">
        <v>9.2040806848628906E-2</v>
      </c>
      <c r="AM1438" s="17">
        <v>0.37058831622996702</v>
      </c>
      <c r="AN1438" s="17">
        <v>0.216548141595585</v>
      </c>
      <c r="AO1438" s="17"/>
      <c r="AP1438" s="17">
        <v>9.3803207999159297E-2</v>
      </c>
      <c r="AQ1438" s="17">
        <v>5.7875959912588301E-2</v>
      </c>
      <c r="AR1438" s="17">
        <v>0.157535728372107</v>
      </c>
      <c r="AS1438" s="17"/>
      <c r="AT1438" s="17">
        <v>0.14732615975183</v>
      </c>
      <c r="AU1438" s="17">
        <v>0.155621961979763</v>
      </c>
      <c r="AV1438" s="17">
        <v>0.141754338137173</v>
      </c>
      <c r="AW1438" s="17">
        <v>8.8677640057136103E-2</v>
      </c>
      <c r="AX1438" s="17">
        <v>0.19713827106446399</v>
      </c>
      <c r="AY1438" s="17"/>
      <c r="AZ1438" s="17">
        <v>0.123509797587411</v>
      </c>
      <c r="BA1438" s="17">
        <v>0.18093329604660599</v>
      </c>
      <c r="BB1438" s="17">
        <v>0.117275013177324</v>
      </c>
      <c r="BC1438" s="17">
        <v>0.14402591549339799</v>
      </c>
      <c r="BD1438" s="17">
        <v>0.13031042650313601</v>
      </c>
      <c r="BE1438" s="17"/>
      <c r="BF1438" s="17">
        <v>0.16648800427096699</v>
      </c>
      <c r="BG1438" s="17">
        <v>0.15344091132339699</v>
      </c>
      <c r="BH1438" s="17">
        <v>0.154579637863407</v>
      </c>
      <c r="BI1438" s="17">
        <v>8.1871027513267303E-2</v>
      </c>
      <c r="BJ1438" s="17"/>
      <c r="BK1438" s="17">
        <v>5.90357320098399E-2</v>
      </c>
      <c r="BL1438" s="17">
        <v>0.19088656159852599</v>
      </c>
      <c r="BM1438" s="17">
        <v>0.146591048792546</v>
      </c>
      <c r="BN1438" s="17">
        <v>0.127368829904906</v>
      </c>
      <c r="BO1438" s="17">
        <v>8.7361096725101603E-2</v>
      </c>
      <c r="BP1438" s="17"/>
      <c r="BQ1438" s="17">
        <v>0.14328432761533899</v>
      </c>
      <c r="BR1438" s="17">
        <v>0.12978369479858201</v>
      </c>
      <c r="BS1438" s="17"/>
      <c r="BT1438" s="17">
        <v>0.147266721741693</v>
      </c>
      <c r="BU1438" s="17">
        <v>0.113891940803811</v>
      </c>
      <c r="BV1438" s="17">
        <v>0.19124549261516699</v>
      </c>
      <c r="BW1438" s="17">
        <v>0.17727543098311699</v>
      </c>
      <c r="BX1438" s="17">
        <v>0.11127071890892801</v>
      </c>
      <c r="BY1438" s="17">
        <v>0.10217103650963801</v>
      </c>
    </row>
    <row r="1439" spans="2:77" x14ac:dyDescent="0.35">
      <c r="B1439" t="s">
        <v>92</v>
      </c>
      <c r="C1439" s="17">
        <v>0.101015161872844</v>
      </c>
      <c r="D1439" s="17">
        <v>8.2720799716488796E-2</v>
      </c>
      <c r="E1439" s="17">
        <v>0.11947301828355</v>
      </c>
      <c r="F1439" s="17"/>
      <c r="G1439" s="17">
        <v>0.140282758870518</v>
      </c>
      <c r="H1439" s="17">
        <v>0.133429804063144</v>
      </c>
      <c r="I1439" s="17">
        <v>6.9187650507736398E-2</v>
      </c>
      <c r="J1439" s="17">
        <v>8.3408148989764605E-2</v>
      </c>
      <c r="K1439" s="17">
        <v>8.8070542334938398E-2</v>
      </c>
      <c r="L1439" s="17">
        <v>9.5834988113065497E-2</v>
      </c>
      <c r="M1439" s="17"/>
      <c r="N1439" s="17">
        <v>5.1603503586341699E-2</v>
      </c>
      <c r="O1439" s="17">
        <v>0.115304715150491</v>
      </c>
      <c r="P1439" s="17">
        <v>0.11101878763508501</v>
      </c>
      <c r="Q1439" s="17">
        <v>0.13243802947093999</v>
      </c>
      <c r="R1439" s="17"/>
      <c r="S1439" s="17">
        <v>0.120326830676729</v>
      </c>
      <c r="T1439" s="17">
        <v>6.5527291035563803E-2</v>
      </c>
      <c r="U1439" s="17">
        <v>8.0330503858683303E-2</v>
      </c>
      <c r="V1439" s="17">
        <v>0.154972690313674</v>
      </c>
      <c r="W1439" s="17">
        <v>6.9534814256844296E-2</v>
      </c>
      <c r="X1439" s="17">
        <v>9.1198092272563105E-2</v>
      </c>
      <c r="Y1439" s="17">
        <v>0.122500542705845</v>
      </c>
      <c r="Z1439" s="17">
        <v>0.119976903904719</v>
      </c>
      <c r="AA1439" s="17">
        <v>6.0079636573243202E-2</v>
      </c>
      <c r="AB1439" s="17">
        <v>0.10927908087020401</v>
      </c>
      <c r="AC1439" s="17">
        <v>0.13773663267000699</v>
      </c>
      <c r="AD1439" s="17">
        <v>0.160839186876097</v>
      </c>
      <c r="AE1439" s="17"/>
      <c r="AF1439" s="17">
        <v>8.7526969599868901E-2</v>
      </c>
      <c r="AG1439" s="17">
        <v>0.100378267532306</v>
      </c>
      <c r="AH1439" s="17">
        <v>0.107508489792585</v>
      </c>
      <c r="AI1439" s="17"/>
      <c r="AJ1439" s="17">
        <v>7.7892455241657305E-2</v>
      </c>
      <c r="AK1439" s="17">
        <v>6.0804203752665799E-2</v>
      </c>
      <c r="AL1439" s="17">
        <v>7.3187759978553202E-2</v>
      </c>
      <c r="AM1439" s="17">
        <v>0.13497935112940501</v>
      </c>
      <c r="AN1439" s="17">
        <v>0.14122601425665399</v>
      </c>
      <c r="AO1439" s="17"/>
      <c r="AP1439" s="17">
        <v>5.9102398634294499E-2</v>
      </c>
      <c r="AQ1439" s="17">
        <v>6.4882587008668294E-2</v>
      </c>
      <c r="AR1439" s="17">
        <v>5.8339105766027501E-2</v>
      </c>
      <c r="AS1439" s="17"/>
      <c r="AT1439" s="17">
        <v>0.14464136160459001</v>
      </c>
      <c r="AU1439" s="17">
        <v>7.52285023395073E-2</v>
      </c>
      <c r="AV1439" s="17">
        <v>0.10342613092049301</v>
      </c>
      <c r="AW1439" s="17">
        <v>4.1557508153721903E-2</v>
      </c>
      <c r="AX1439" s="17">
        <v>0.12508886295362601</v>
      </c>
      <c r="AY1439" s="17"/>
      <c r="AZ1439" s="17">
        <v>8.3674866842371604E-2</v>
      </c>
      <c r="BA1439" s="17">
        <v>0.117884763930132</v>
      </c>
      <c r="BB1439" s="17">
        <v>0.12401060555796201</v>
      </c>
      <c r="BC1439" s="17">
        <v>8.4564436866452694E-2</v>
      </c>
      <c r="BD1439" s="17">
        <v>0.14995121250732099</v>
      </c>
      <c r="BE1439" s="17"/>
      <c r="BF1439" s="17">
        <v>0.14789563636326</v>
      </c>
      <c r="BG1439" s="17">
        <v>8.2390323092545695E-2</v>
      </c>
      <c r="BH1439" s="17">
        <v>8.3615763328769799E-2</v>
      </c>
      <c r="BI1439" s="17">
        <v>5.7964382258323802E-2</v>
      </c>
      <c r="BJ1439" s="17"/>
      <c r="BK1439" s="17">
        <v>5.4698417565742598E-2</v>
      </c>
      <c r="BL1439" s="17">
        <v>0.11911054717986599</v>
      </c>
      <c r="BM1439" s="17">
        <v>0.120880720972424</v>
      </c>
      <c r="BN1439" s="17">
        <v>8.9052323856904994E-2</v>
      </c>
      <c r="BO1439" s="17">
        <v>5.82785906270177E-2</v>
      </c>
      <c r="BP1439" s="17"/>
      <c r="BQ1439" s="17">
        <v>8.07782363758556E-2</v>
      </c>
      <c r="BR1439" s="17">
        <v>0.127688931984976</v>
      </c>
      <c r="BS1439" s="17"/>
      <c r="BT1439" s="17">
        <v>9.0109665380704196E-2</v>
      </c>
      <c r="BU1439" s="17">
        <v>8.1626279476164604E-2</v>
      </c>
      <c r="BV1439" s="17">
        <v>0.195312631677103</v>
      </c>
      <c r="BW1439" s="17">
        <v>0.12249159169082099</v>
      </c>
      <c r="BX1439" s="17">
        <v>8.7634038639144096E-2</v>
      </c>
      <c r="BY1439" s="17">
        <v>0.15363565677758001</v>
      </c>
    </row>
    <row r="1440" spans="2:77" x14ac:dyDescent="0.35">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c r="BN1440" s="17"/>
      <c r="BO1440" s="17"/>
      <c r="BP1440" s="17"/>
      <c r="BQ1440" s="17"/>
      <c r="BR1440" s="17"/>
      <c r="BS1440" s="17"/>
      <c r="BT1440" s="17"/>
      <c r="BU1440" s="17"/>
      <c r="BV1440" s="17"/>
      <c r="BW1440" s="17"/>
      <c r="BX1440" s="17"/>
      <c r="BY1440" s="17"/>
    </row>
    <row r="1441" spans="2:77" x14ac:dyDescent="0.35">
      <c r="B1441" s="6" t="s">
        <v>534</v>
      </c>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c r="AX1441" s="17"/>
      <c r="AY1441" s="17"/>
      <c r="AZ1441" s="17"/>
      <c r="BA1441" s="17"/>
      <c r="BB1441" s="17"/>
      <c r="BC1441" s="17"/>
      <c r="BD1441" s="17"/>
      <c r="BE1441" s="17"/>
      <c r="BF1441" s="17"/>
      <c r="BG1441" s="17"/>
      <c r="BH1441" s="17"/>
      <c r="BI1441" s="17"/>
      <c r="BJ1441" s="17"/>
      <c r="BK1441" s="17"/>
      <c r="BL1441" s="17"/>
      <c r="BM1441" s="17"/>
      <c r="BN1441" s="17"/>
      <c r="BO1441" s="17"/>
      <c r="BP1441" s="17"/>
      <c r="BQ1441" s="17"/>
      <c r="BR1441" s="17"/>
      <c r="BS1441" s="17"/>
      <c r="BT1441" s="17"/>
      <c r="BU1441" s="17"/>
      <c r="BV1441" s="17"/>
      <c r="BW1441" s="17"/>
      <c r="BX1441" s="17"/>
      <c r="BY1441" s="17"/>
    </row>
    <row r="1442" spans="2:77" x14ac:dyDescent="0.35">
      <c r="B1442" s="24" t="s">
        <v>472</v>
      </c>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c r="BF1442" s="17"/>
      <c r="BG1442" s="17"/>
      <c r="BH1442" s="17"/>
      <c r="BI1442" s="17"/>
      <c r="BJ1442" s="17"/>
      <c r="BK1442" s="17"/>
      <c r="BL1442" s="17"/>
      <c r="BM1442" s="17"/>
      <c r="BN1442" s="17"/>
      <c r="BO1442" s="17"/>
      <c r="BP1442" s="17"/>
      <c r="BQ1442" s="17"/>
      <c r="BR1442" s="17"/>
      <c r="BS1442" s="17"/>
      <c r="BT1442" s="17"/>
      <c r="BU1442" s="17"/>
      <c r="BV1442" s="17"/>
      <c r="BW1442" s="17"/>
      <c r="BX1442" s="17"/>
      <c r="BY1442" s="17"/>
    </row>
    <row r="1443" spans="2:77" x14ac:dyDescent="0.35">
      <c r="B1443" t="s">
        <v>528</v>
      </c>
      <c r="C1443" s="17">
        <v>0.31309611768240397</v>
      </c>
      <c r="D1443" s="17">
        <v>0.30514900296480801</v>
      </c>
      <c r="E1443" s="17">
        <v>0.31837851843815501</v>
      </c>
      <c r="F1443" s="17"/>
      <c r="G1443" s="17">
        <v>0.38035146967740502</v>
      </c>
      <c r="H1443" s="17">
        <v>0.32224127772587402</v>
      </c>
      <c r="I1443" s="17">
        <v>0.31469848575579801</v>
      </c>
      <c r="J1443" s="17">
        <v>0.35430471284344101</v>
      </c>
      <c r="K1443" s="17">
        <v>0.237208364356504</v>
      </c>
      <c r="L1443" s="17">
        <v>0.27039649526042803</v>
      </c>
      <c r="M1443" s="17"/>
      <c r="N1443" s="17">
        <v>0.286651456847619</v>
      </c>
      <c r="O1443" s="17">
        <v>0.36114826377623799</v>
      </c>
      <c r="P1443" s="17">
        <v>0.31248286280493198</v>
      </c>
      <c r="Q1443" s="17">
        <v>0.29252998245803702</v>
      </c>
      <c r="R1443" s="17"/>
      <c r="S1443" s="17">
        <v>0.37633192837917301</v>
      </c>
      <c r="T1443" s="17">
        <v>0.26718505397340298</v>
      </c>
      <c r="U1443" s="17">
        <v>0.29434159439333102</v>
      </c>
      <c r="V1443" s="17">
        <v>0.26165396363944898</v>
      </c>
      <c r="W1443" s="17">
        <v>0.29330450712710698</v>
      </c>
      <c r="X1443" s="17">
        <v>0.33485395399331502</v>
      </c>
      <c r="Y1443" s="17">
        <v>0.23538625840352301</v>
      </c>
      <c r="Z1443" s="17">
        <v>0.35539389199008697</v>
      </c>
      <c r="AA1443" s="17">
        <v>0.34789248410372098</v>
      </c>
      <c r="AB1443" s="17">
        <v>0.36113852758799297</v>
      </c>
      <c r="AC1443" s="17">
        <v>0.33192307368833102</v>
      </c>
      <c r="AD1443" s="17">
        <v>0.26803884605985201</v>
      </c>
      <c r="AE1443" s="17"/>
      <c r="AF1443" s="17">
        <v>0.243608679981346</v>
      </c>
      <c r="AG1443" s="17">
        <v>0.381182198491821</v>
      </c>
      <c r="AH1443" s="17">
        <v>0.29896859293871703</v>
      </c>
      <c r="AI1443" s="17"/>
      <c r="AJ1443" s="17">
        <v>0.13315414796425301</v>
      </c>
      <c r="AK1443" s="17">
        <v>0.54914129497057695</v>
      </c>
      <c r="AL1443" s="17">
        <v>0.37459686003027898</v>
      </c>
      <c r="AM1443" s="17">
        <v>0.27681792331648702</v>
      </c>
      <c r="AN1443" s="17">
        <v>0.24139981286043499</v>
      </c>
      <c r="AO1443" s="17"/>
      <c r="AP1443" s="17">
        <v>8.7747430529634005E-2</v>
      </c>
      <c r="AQ1443" s="17">
        <v>0.55733829896385401</v>
      </c>
      <c r="AR1443" s="17">
        <v>0.281532707879733</v>
      </c>
      <c r="AS1443" s="17"/>
      <c r="AT1443" s="17">
        <v>0.31922700102499402</v>
      </c>
      <c r="AU1443" s="17">
        <v>0.25924233331547097</v>
      </c>
      <c r="AV1443" s="17">
        <v>0.34333536789076202</v>
      </c>
      <c r="AW1443" s="17">
        <v>0.41826370885308201</v>
      </c>
      <c r="AX1443" s="17">
        <v>0.34872522753292501</v>
      </c>
      <c r="AY1443" s="17"/>
      <c r="AZ1443" s="17">
        <v>0.33288643164347698</v>
      </c>
      <c r="BA1443" s="17">
        <v>0.29998312805778099</v>
      </c>
      <c r="BB1443" s="17">
        <v>0.41326532397905003</v>
      </c>
      <c r="BC1443" s="17">
        <v>0.254406837824317</v>
      </c>
      <c r="BD1443" s="17">
        <v>0.30978632060841099</v>
      </c>
      <c r="BE1443" s="17"/>
      <c r="BF1443" s="17">
        <v>0.31608722835533498</v>
      </c>
      <c r="BG1443" s="17">
        <v>0.31353742931832002</v>
      </c>
      <c r="BH1443" s="17">
        <v>0.38139018365411698</v>
      </c>
      <c r="BI1443" s="17">
        <v>0.24187466850561701</v>
      </c>
      <c r="BJ1443" s="17"/>
      <c r="BK1443" s="17">
        <v>0.376474218835814</v>
      </c>
      <c r="BL1443" s="17">
        <v>0.37213004742577599</v>
      </c>
      <c r="BM1443" s="17">
        <v>0.312079989503177</v>
      </c>
      <c r="BN1443" s="17">
        <v>0.27701697144874399</v>
      </c>
      <c r="BO1443" s="17">
        <v>0.32921939061862199</v>
      </c>
      <c r="BP1443" s="17"/>
      <c r="BQ1443" s="17">
        <v>0.32672346010013298</v>
      </c>
      <c r="BR1443" s="17">
        <v>0.29649884012677102</v>
      </c>
      <c r="BS1443" s="17"/>
      <c r="BT1443" s="17">
        <v>0.26116510701963702</v>
      </c>
      <c r="BU1443" s="17">
        <v>0.33586725742323498</v>
      </c>
      <c r="BV1443" s="17">
        <v>0.35410884799238102</v>
      </c>
      <c r="BW1443" s="17">
        <v>0.35325302570052902</v>
      </c>
      <c r="BX1443" s="17">
        <v>0.37376920345473802</v>
      </c>
      <c r="BY1443" s="17">
        <v>0.21109639804802199</v>
      </c>
    </row>
    <row r="1444" spans="2:77" x14ac:dyDescent="0.35">
      <c r="B1444" t="s">
        <v>529</v>
      </c>
      <c r="C1444" s="17">
        <v>0.216399287516025</v>
      </c>
      <c r="D1444" s="17">
        <v>0.225883842557277</v>
      </c>
      <c r="E1444" s="17">
        <v>0.208774403616</v>
      </c>
      <c r="F1444" s="17"/>
      <c r="G1444" s="17">
        <v>0.19689158605583601</v>
      </c>
      <c r="H1444" s="17">
        <v>0.28352187053622302</v>
      </c>
      <c r="I1444" s="17">
        <v>0.223876623422742</v>
      </c>
      <c r="J1444" s="17">
        <v>0.186086664063742</v>
      </c>
      <c r="K1444" s="17">
        <v>0.22777445160041301</v>
      </c>
      <c r="L1444" s="17">
        <v>0.183382561432057</v>
      </c>
      <c r="M1444" s="17"/>
      <c r="N1444" s="17">
        <v>0.26430202933319202</v>
      </c>
      <c r="O1444" s="17">
        <v>0.19997778994841101</v>
      </c>
      <c r="P1444" s="17">
        <v>0.235220609142992</v>
      </c>
      <c r="Q1444" s="17">
        <v>0.178612032311634</v>
      </c>
      <c r="R1444" s="17"/>
      <c r="S1444" s="17">
        <v>0.24425489667846101</v>
      </c>
      <c r="T1444" s="17">
        <v>0.17930106610108301</v>
      </c>
      <c r="U1444" s="17">
        <v>0.17558703184076299</v>
      </c>
      <c r="V1444" s="17">
        <v>0.263621202898707</v>
      </c>
      <c r="W1444" s="17">
        <v>0.172509720901907</v>
      </c>
      <c r="X1444" s="17">
        <v>0.166497900985761</v>
      </c>
      <c r="Y1444" s="17">
        <v>0.19154274175177699</v>
      </c>
      <c r="Z1444" s="17">
        <v>0.20665820962089301</v>
      </c>
      <c r="AA1444" s="17">
        <v>0.23730727883008701</v>
      </c>
      <c r="AB1444" s="17">
        <v>0.21936308025498899</v>
      </c>
      <c r="AC1444" s="17">
        <v>0.20890362287039699</v>
      </c>
      <c r="AD1444" s="17">
        <v>0.41645027835522502</v>
      </c>
      <c r="AE1444" s="17"/>
      <c r="AF1444" s="17">
        <v>0.21932624497065101</v>
      </c>
      <c r="AG1444" s="17">
        <v>0.227249391689434</v>
      </c>
      <c r="AH1444" s="17">
        <v>0.18357120882719599</v>
      </c>
      <c r="AI1444" s="17"/>
      <c r="AJ1444" s="17">
        <v>0.246888759353249</v>
      </c>
      <c r="AK1444" s="17">
        <v>0.15281820409890401</v>
      </c>
      <c r="AL1444" s="17">
        <v>0.33914754076078901</v>
      </c>
      <c r="AM1444" s="17">
        <v>0.122391113417325</v>
      </c>
      <c r="AN1444" s="17">
        <v>0.15871328436028101</v>
      </c>
      <c r="AO1444" s="17"/>
      <c r="AP1444" s="17">
        <v>0.243677956869053</v>
      </c>
      <c r="AQ1444" s="17">
        <v>0.16512305883838399</v>
      </c>
      <c r="AR1444" s="17">
        <v>0.30646900231899299</v>
      </c>
      <c r="AS1444" s="17"/>
      <c r="AT1444" s="17">
        <v>0.175169993606618</v>
      </c>
      <c r="AU1444" s="17">
        <v>0.214162493354985</v>
      </c>
      <c r="AV1444" s="17">
        <v>0.254968912802227</v>
      </c>
      <c r="AW1444" s="17">
        <v>0.21507039117954799</v>
      </c>
      <c r="AX1444" s="17">
        <v>0.19241950066484301</v>
      </c>
      <c r="AY1444" s="17"/>
      <c r="AZ1444" s="17">
        <v>0.22962929097965401</v>
      </c>
      <c r="BA1444" s="17">
        <v>0.197949807897671</v>
      </c>
      <c r="BB1444" s="17">
        <v>0.176742280864114</v>
      </c>
      <c r="BC1444" s="17">
        <v>0.21373596909221901</v>
      </c>
      <c r="BD1444" s="17">
        <v>0.221300619445811</v>
      </c>
      <c r="BE1444" s="17"/>
      <c r="BF1444" s="17">
        <v>0.23533414282505899</v>
      </c>
      <c r="BG1444" s="17">
        <v>0.208099931160561</v>
      </c>
      <c r="BH1444" s="17">
        <v>0.20715156535859899</v>
      </c>
      <c r="BI1444" s="17">
        <v>0.263967022790082</v>
      </c>
      <c r="BJ1444" s="17"/>
      <c r="BK1444" s="17">
        <v>8.5148323106453205E-2</v>
      </c>
      <c r="BL1444" s="17">
        <v>0.21763485691072301</v>
      </c>
      <c r="BM1444" s="17">
        <v>0.205674486135107</v>
      </c>
      <c r="BN1444" s="17">
        <v>0.24305789285716201</v>
      </c>
      <c r="BO1444" s="17">
        <v>0.21143306152560001</v>
      </c>
      <c r="BP1444" s="17"/>
      <c r="BQ1444" s="17">
        <v>0.19946784680653601</v>
      </c>
      <c r="BR1444" s="17">
        <v>0.23702075663729399</v>
      </c>
      <c r="BS1444" s="17"/>
      <c r="BT1444" s="17">
        <v>0.204142501288303</v>
      </c>
      <c r="BU1444" s="17">
        <v>0.25205524672132101</v>
      </c>
      <c r="BV1444" s="17">
        <v>0.170627600999567</v>
      </c>
      <c r="BW1444" s="17">
        <v>0.182368669172251</v>
      </c>
      <c r="BX1444" s="17">
        <v>0.20906221445614201</v>
      </c>
      <c r="BY1444" s="17">
        <v>0.358864259800384</v>
      </c>
    </row>
    <row r="1445" spans="2:77" x14ac:dyDescent="0.35">
      <c r="B1445" t="s">
        <v>530</v>
      </c>
      <c r="C1445" s="17">
        <v>0.241905917626656</v>
      </c>
      <c r="D1445" s="17">
        <v>0.27054364034165801</v>
      </c>
      <c r="E1445" s="17">
        <v>0.21432598812474199</v>
      </c>
      <c r="F1445" s="17"/>
      <c r="G1445" s="17">
        <v>0.21164973925574801</v>
      </c>
      <c r="H1445" s="17">
        <v>0.17743522669857401</v>
      </c>
      <c r="I1445" s="17">
        <v>0.209107530795442</v>
      </c>
      <c r="J1445" s="17">
        <v>0.21934308328952101</v>
      </c>
      <c r="K1445" s="17">
        <v>0.28859787224271399</v>
      </c>
      <c r="L1445" s="17">
        <v>0.33688716135993602</v>
      </c>
      <c r="M1445" s="17"/>
      <c r="N1445" s="17">
        <v>0.259928220091106</v>
      </c>
      <c r="O1445" s="17">
        <v>0.23907758942481899</v>
      </c>
      <c r="P1445" s="17">
        <v>0.22019684196202399</v>
      </c>
      <c r="Q1445" s="17">
        <v>0.24168258119230901</v>
      </c>
      <c r="R1445" s="17"/>
      <c r="S1445" s="17">
        <v>0.174830608425008</v>
      </c>
      <c r="T1445" s="17">
        <v>0.281201409464788</v>
      </c>
      <c r="U1445" s="17">
        <v>0.22348247841942501</v>
      </c>
      <c r="V1445" s="17">
        <v>0.266415550452062</v>
      </c>
      <c r="W1445" s="17">
        <v>0.25782199265568601</v>
      </c>
      <c r="X1445" s="17">
        <v>0.251412610847012</v>
      </c>
      <c r="Y1445" s="17">
        <v>0.31361577283575098</v>
      </c>
      <c r="Z1445" s="17">
        <v>0.31304185583109401</v>
      </c>
      <c r="AA1445" s="17">
        <v>0.23939345969115799</v>
      </c>
      <c r="AB1445" s="17">
        <v>0.169829203823394</v>
      </c>
      <c r="AC1445" s="17">
        <v>0.27412091005175998</v>
      </c>
      <c r="AD1445" s="17">
        <v>0.209437102042692</v>
      </c>
      <c r="AE1445" s="17"/>
      <c r="AF1445" s="17">
        <v>0.33439954709444403</v>
      </c>
      <c r="AG1445" s="17">
        <v>0.18255701953216</v>
      </c>
      <c r="AH1445" s="17">
        <v>0.18067281992921999</v>
      </c>
      <c r="AI1445" s="17"/>
      <c r="AJ1445" s="17">
        <v>0.455769331154807</v>
      </c>
      <c r="AK1445" s="17">
        <v>7.8701521910586894E-2</v>
      </c>
      <c r="AL1445" s="17">
        <v>0.13954138585589901</v>
      </c>
      <c r="AM1445" s="17">
        <v>0.40291583787190199</v>
      </c>
      <c r="AN1445" s="17">
        <v>0.18844162736751599</v>
      </c>
      <c r="AO1445" s="17"/>
      <c r="AP1445" s="17">
        <v>0.55901041020939501</v>
      </c>
      <c r="AQ1445" s="17">
        <v>8.3290747118091896E-2</v>
      </c>
      <c r="AR1445" s="17">
        <v>0.163529262565975</v>
      </c>
      <c r="AS1445" s="17"/>
      <c r="AT1445" s="17">
        <v>0.26517554965990298</v>
      </c>
      <c r="AU1445" s="17">
        <v>0.29338410142000398</v>
      </c>
      <c r="AV1445" s="17">
        <v>0.19785743392261201</v>
      </c>
      <c r="AW1445" s="17">
        <v>0.16252399656479699</v>
      </c>
      <c r="AX1445" s="17">
        <v>0.17406609396329401</v>
      </c>
      <c r="AY1445" s="17"/>
      <c r="AZ1445" s="17">
        <v>0.23510431501222201</v>
      </c>
      <c r="BA1445" s="17">
        <v>0.22033427000087299</v>
      </c>
      <c r="BB1445" s="17">
        <v>0.1745830254188</v>
      </c>
      <c r="BC1445" s="17">
        <v>0.32691385394009598</v>
      </c>
      <c r="BD1445" s="17">
        <v>0.194732666365211</v>
      </c>
      <c r="BE1445" s="17"/>
      <c r="BF1445" s="17">
        <v>0.207813911884976</v>
      </c>
      <c r="BG1445" s="17">
        <v>0.27001110398151601</v>
      </c>
      <c r="BH1445" s="17">
        <v>0.20475637031697899</v>
      </c>
      <c r="BI1445" s="17">
        <v>0.28356573434668297</v>
      </c>
      <c r="BJ1445" s="17"/>
      <c r="BK1445" s="17">
        <v>0.152964498544402</v>
      </c>
      <c r="BL1445" s="17">
        <v>0.17611809954148999</v>
      </c>
      <c r="BM1445" s="17">
        <v>0.22986887340614401</v>
      </c>
      <c r="BN1445" s="17">
        <v>0.28154345013583798</v>
      </c>
      <c r="BO1445" s="17">
        <v>0.30301925574756999</v>
      </c>
      <c r="BP1445" s="17"/>
      <c r="BQ1445" s="17">
        <v>0.251179050061065</v>
      </c>
      <c r="BR1445" s="17">
        <v>0.23061180406392601</v>
      </c>
      <c r="BS1445" s="17"/>
      <c r="BT1445" s="17">
        <v>0.32404993814335298</v>
      </c>
      <c r="BU1445" s="17">
        <v>0.21106570547953099</v>
      </c>
      <c r="BV1445" s="17">
        <v>0.150809547279801</v>
      </c>
      <c r="BW1445" s="17">
        <v>0.20864542041595599</v>
      </c>
      <c r="BX1445" s="17">
        <v>0.20190889636330001</v>
      </c>
      <c r="BY1445" s="17">
        <v>8.7020246568287399E-2</v>
      </c>
    </row>
    <row r="1446" spans="2:77" x14ac:dyDescent="0.35">
      <c r="B1446" t="s">
        <v>531</v>
      </c>
      <c r="C1446" s="17">
        <v>0.12220735187488101</v>
      </c>
      <c r="D1446" s="17">
        <v>0.10514873719285001</v>
      </c>
      <c r="E1446" s="17">
        <v>0.13907970198420799</v>
      </c>
      <c r="F1446" s="17"/>
      <c r="G1446" s="17">
        <v>0.114593886847966</v>
      </c>
      <c r="H1446" s="17">
        <v>0.10444676528213299</v>
      </c>
      <c r="I1446" s="17">
        <v>0.112357800961692</v>
      </c>
      <c r="J1446" s="17">
        <v>0.12966043835854499</v>
      </c>
      <c r="K1446" s="17">
        <v>0.161374843582414</v>
      </c>
      <c r="L1446" s="17">
        <v>0.116939827189922</v>
      </c>
      <c r="M1446" s="17"/>
      <c r="N1446" s="17">
        <v>0.133782281846097</v>
      </c>
      <c r="O1446" s="17">
        <v>0.100189171601928</v>
      </c>
      <c r="P1446" s="17">
        <v>0.11106862460160399</v>
      </c>
      <c r="Q1446" s="17">
        <v>0.13918742964906899</v>
      </c>
      <c r="R1446" s="17"/>
      <c r="S1446" s="17">
        <v>0.131955147126089</v>
      </c>
      <c r="T1446" s="17">
        <v>0.10928189264759899</v>
      </c>
      <c r="U1446" s="17">
        <v>0.150541240804696</v>
      </c>
      <c r="V1446" s="17">
        <v>0.106366103008553</v>
      </c>
      <c r="W1446" s="17">
        <v>0.166794927907463</v>
      </c>
      <c r="X1446" s="17">
        <v>7.01341496960632E-2</v>
      </c>
      <c r="Y1446" s="17">
        <v>0.184005954799183</v>
      </c>
      <c r="Z1446" s="17">
        <v>7.3030133904105399E-2</v>
      </c>
      <c r="AA1446" s="17">
        <v>8.3063835590064306E-2</v>
      </c>
      <c r="AB1446" s="17">
        <v>0.18804715076217099</v>
      </c>
      <c r="AC1446" s="17">
        <v>5.8177775338028197E-2</v>
      </c>
      <c r="AD1446" s="17">
        <v>7.2168474569631894E-2</v>
      </c>
      <c r="AE1446" s="17"/>
      <c r="AF1446" s="17">
        <v>0.107373350491609</v>
      </c>
      <c r="AG1446" s="17">
        <v>0.127606087885234</v>
      </c>
      <c r="AH1446" s="17">
        <v>0.152659290542493</v>
      </c>
      <c r="AI1446" s="17"/>
      <c r="AJ1446" s="17">
        <v>9.8663523220032495E-2</v>
      </c>
      <c r="AK1446" s="17">
        <v>0.13007176739596499</v>
      </c>
      <c r="AL1446" s="17">
        <v>9.5437561151089506E-2</v>
      </c>
      <c r="AM1446" s="17">
        <v>0.13848725425728101</v>
      </c>
      <c r="AN1446" s="17">
        <v>0.17570008551191901</v>
      </c>
      <c r="AO1446" s="17"/>
      <c r="AP1446" s="17">
        <v>7.4836707271129801E-2</v>
      </c>
      <c r="AQ1446" s="17">
        <v>0.10515138221980801</v>
      </c>
      <c r="AR1446" s="17">
        <v>0.169833839515598</v>
      </c>
      <c r="AS1446" s="17"/>
      <c r="AT1446" s="17">
        <v>0.108894485262854</v>
      </c>
      <c r="AU1446" s="17">
        <v>0.123603310607746</v>
      </c>
      <c r="AV1446" s="17">
        <v>0.10539790821738799</v>
      </c>
      <c r="AW1446" s="17">
        <v>0.18827484377919201</v>
      </c>
      <c r="AX1446" s="17">
        <v>0.23505473329194601</v>
      </c>
      <c r="AY1446" s="17"/>
      <c r="AZ1446" s="17">
        <v>0.111373485725344</v>
      </c>
      <c r="BA1446" s="17">
        <v>0.13414606410006299</v>
      </c>
      <c r="BB1446" s="17">
        <v>8.4831461237342906E-2</v>
      </c>
      <c r="BC1446" s="17">
        <v>0.13822116227536699</v>
      </c>
      <c r="BD1446" s="17">
        <v>0.13662964238719</v>
      </c>
      <c r="BE1446" s="17"/>
      <c r="BF1446" s="17">
        <v>8.8070073810145394E-2</v>
      </c>
      <c r="BG1446" s="17">
        <v>0.101607714170716</v>
      </c>
      <c r="BH1446" s="17">
        <v>0.134038761703794</v>
      </c>
      <c r="BI1446" s="17">
        <v>0.138039139248509</v>
      </c>
      <c r="BJ1446" s="17"/>
      <c r="BK1446" s="17">
        <v>0.160249455657271</v>
      </c>
      <c r="BL1446" s="17">
        <v>0.107916364118003</v>
      </c>
      <c r="BM1446" s="17">
        <v>0.13305663508226601</v>
      </c>
      <c r="BN1446" s="17">
        <v>0.11829168200965599</v>
      </c>
      <c r="BO1446" s="17">
        <v>9.4769316076244295E-2</v>
      </c>
      <c r="BP1446" s="17"/>
      <c r="BQ1446" s="17">
        <v>0.12501456269330699</v>
      </c>
      <c r="BR1446" s="17">
        <v>0.118788339151609</v>
      </c>
      <c r="BS1446" s="17"/>
      <c r="BT1446" s="17">
        <v>0.142217526745892</v>
      </c>
      <c r="BU1446" s="17">
        <v>0.11489634954866999</v>
      </c>
      <c r="BV1446" s="17">
        <v>0.10126113022397</v>
      </c>
      <c r="BW1446" s="17">
        <v>9.2630600854537198E-2</v>
      </c>
      <c r="BX1446" s="17">
        <v>0.10685002671050201</v>
      </c>
      <c r="BY1446" s="17">
        <v>0.12612609212221099</v>
      </c>
    </row>
    <row r="1447" spans="2:77" x14ac:dyDescent="0.35">
      <c r="B1447" t="s">
        <v>92</v>
      </c>
      <c r="C1447" s="17">
        <v>0.10639132530003501</v>
      </c>
      <c r="D1447" s="17">
        <v>9.3274776943407106E-2</v>
      </c>
      <c r="E1447" s="17">
        <v>0.11944138783689499</v>
      </c>
      <c r="F1447" s="17"/>
      <c r="G1447" s="17">
        <v>9.6513318163044107E-2</v>
      </c>
      <c r="H1447" s="17">
        <v>0.112354859757196</v>
      </c>
      <c r="I1447" s="17">
        <v>0.139959559064327</v>
      </c>
      <c r="J1447" s="17">
        <v>0.110605101444752</v>
      </c>
      <c r="K1447" s="17">
        <v>8.5044468217954805E-2</v>
      </c>
      <c r="L1447" s="17">
        <v>9.23939547576558E-2</v>
      </c>
      <c r="M1447" s="17"/>
      <c r="N1447" s="17">
        <v>5.53360118819856E-2</v>
      </c>
      <c r="O1447" s="17">
        <v>9.9607185248604693E-2</v>
      </c>
      <c r="P1447" s="17">
        <v>0.121031061488448</v>
      </c>
      <c r="Q1447" s="17">
        <v>0.147987974388951</v>
      </c>
      <c r="R1447" s="17"/>
      <c r="S1447" s="17">
        <v>7.2627419391269099E-2</v>
      </c>
      <c r="T1447" s="17">
        <v>0.16303057781312699</v>
      </c>
      <c r="U1447" s="17">
        <v>0.15604765454178501</v>
      </c>
      <c r="V1447" s="17">
        <v>0.10194318000123</v>
      </c>
      <c r="W1447" s="17">
        <v>0.109568851407837</v>
      </c>
      <c r="X1447" s="17">
        <v>0.17710138447784901</v>
      </c>
      <c r="Y1447" s="17">
        <v>7.54492722097653E-2</v>
      </c>
      <c r="Z1447" s="17">
        <v>5.1875908653820801E-2</v>
      </c>
      <c r="AA1447" s="17">
        <v>9.23429417849706E-2</v>
      </c>
      <c r="AB1447" s="17">
        <v>6.1622037571453597E-2</v>
      </c>
      <c r="AC1447" s="17">
        <v>0.12687461805148401</v>
      </c>
      <c r="AD1447" s="17">
        <v>3.39052989725993E-2</v>
      </c>
      <c r="AE1447" s="17"/>
      <c r="AF1447" s="17">
        <v>9.5292177461949804E-2</v>
      </c>
      <c r="AG1447" s="17">
        <v>8.1405302401351604E-2</v>
      </c>
      <c r="AH1447" s="17">
        <v>0.18412808776237399</v>
      </c>
      <c r="AI1447" s="17"/>
      <c r="AJ1447" s="17">
        <v>6.5524238307657995E-2</v>
      </c>
      <c r="AK1447" s="17">
        <v>8.9267211623966697E-2</v>
      </c>
      <c r="AL1447" s="17">
        <v>5.1276652201943398E-2</v>
      </c>
      <c r="AM1447" s="17">
        <v>5.9387871137004902E-2</v>
      </c>
      <c r="AN1447" s="17">
        <v>0.235745189899848</v>
      </c>
      <c r="AO1447" s="17"/>
      <c r="AP1447" s="17">
        <v>3.4727495120788703E-2</v>
      </c>
      <c r="AQ1447" s="17">
        <v>8.9096512859861393E-2</v>
      </c>
      <c r="AR1447" s="17">
        <v>7.8635187719700794E-2</v>
      </c>
      <c r="AS1447" s="17"/>
      <c r="AT1447" s="17">
        <v>0.131532970445631</v>
      </c>
      <c r="AU1447" s="17">
        <v>0.109607761301794</v>
      </c>
      <c r="AV1447" s="17">
        <v>9.8440377167011303E-2</v>
      </c>
      <c r="AW1447" s="17">
        <v>1.5867059623381401E-2</v>
      </c>
      <c r="AX1447" s="17">
        <v>4.9734444546991302E-2</v>
      </c>
      <c r="AY1447" s="17"/>
      <c r="AZ1447" s="17">
        <v>9.1006476639303904E-2</v>
      </c>
      <c r="BA1447" s="17">
        <v>0.14758672994361299</v>
      </c>
      <c r="BB1447" s="17">
        <v>0.150577908500692</v>
      </c>
      <c r="BC1447" s="17">
        <v>6.6722176868001803E-2</v>
      </c>
      <c r="BD1447" s="17">
        <v>0.13755075119337701</v>
      </c>
      <c r="BE1447" s="17"/>
      <c r="BF1447" s="17">
        <v>0.152694643124484</v>
      </c>
      <c r="BG1447" s="17">
        <v>0.10674382136888599</v>
      </c>
      <c r="BH1447" s="17">
        <v>7.2663118966510995E-2</v>
      </c>
      <c r="BI1447" s="17">
        <v>7.2553435109108694E-2</v>
      </c>
      <c r="BJ1447" s="17"/>
      <c r="BK1447" s="17">
        <v>0.22516350385605999</v>
      </c>
      <c r="BL1447" s="17">
        <v>0.126200632004008</v>
      </c>
      <c r="BM1447" s="17">
        <v>0.119320015873306</v>
      </c>
      <c r="BN1447" s="17">
        <v>8.0090003548600103E-2</v>
      </c>
      <c r="BO1447" s="17">
        <v>6.1558976031962802E-2</v>
      </c>
      <c r="BP1447" s="17"/>
      <c r="BQ1447" s="17">
        <v>9.7615080338959603E-2</v>
      </c>
      <c r="BR1447" s="17">
        <v>0.11708026002040101</v>
      </c>
      <c r="BS1447" s="17"/>
      <c r="BT1447" s="17">
        <v>6.8424926802814506E-2</v>
      </c>
      <c r="BU1447" s="17">
        <v>8.6115440827241804E-2</v>
      </c>
      <c r="BV1447" s="17">
        <v>0.22319287350427999</v>
      </c>
      <c r="BW1447" s="17">
        <v>0.16310228385672601</v>
      </c>
      <c r="BX1447" s="17">
        <v>0.108409659015318</v>
      </c>
      <c r="BY1447" s="17">
        <v>0.216893003461096</v>
      </c>
    </row>
    <row r="1448" spans="2:77" x14ac:dyDescent="0.35">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c r="BP1448" s="17"/>
      <c r="BQ1448" s="17"/>
      <c r="BR1448" s="17"/>
      <c r="BS1448" s="17"/>
      <c r="BT1448" s="17"/>
      <c r="BU1448" s="17"/>
      <c r="BV1448" s="17"/>
      <c r="BW1448" s="17"/>
      <c r="BX1448" s="17"/>
      <c r="BY1448" s="17"/>
    </row>
    <row r="1449" spans="2:77" x14ac:dyDescent="0.35">
      <c r="B1449" s="6" t="s">
        <v>535</v>
      </c>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c r="BP1449" s="17"/>
      <c r="BQ1449" s="17"/>
      <c r="BR1449" s="17"/>
      <c r="BS1449" s="17"/>
      <c r="BT1449" s="17"/>
      <c r="BU1449" s="17"/>
      <c r="BV1449" s="17"/>
      <c r="BW1449" s="17"/>
      <c r="BX1449" s="17"/>
      <c r="BY1449" s="17"/>
    </row>
    <row r="1450" spans="2:77" x14ac:dyDescent="0.35">
      <c r="B1450" s="24" t="s">
        <v>472</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c r="BQ1450" s="17"/>
      <c r="BR1450" s="17"/>
      <c r="BS1450" s="17"/>
      <c r="BT1450" s="17"/>
      <c r="BU1450" s="17"/>
      <c r="BV1450" s="17"/>
      <c r="BW1450" s="17"/>
      <c r="BX1450" s="17"/>
      <c r="BY1450" s="17"/>
    </row>
    <row r="1451" spans="2:77" x14ac:dyDescent="0.35">
      <c r="B1451" t="s">
        <v>528</v>
      </c>
      <c r="C1451" s="17">
        <v>0.27810594278685602</v>
      </c>
      <c r="D1451" s="17">
        <v>0.27493464448277699</v>
      </c>
      <c r="E1451" s="17">
        <v>0.28220736474424302</v>
      </c>
      <c r="F1451" s="17"/>
      <c r="G1451" s="17">
        <v>0.29339122954899499</v>
      </c>
      <c r="H1451" s="17">
        <v>0.33961159037078797</v>
      </c>
      <c r="I1451" s="17">
        <v>0.28403161097157398</v>
      </c>
      <c r="J1451" s="17">
        <v>0.30858701731739901</v>
      </c>
      <c r="K1451" s="17">
        <v>0.22154982029471401</v>
      </c>
      <c r="L1451" s="17">
        <v>0.22800523612975901</v>
      </c>
      <c r="M1451" s="17"/>
      <c r="N1451" s="17">
        <v>0.29354025402113998</v>
      </c>
      <c r="O1451" s="17">
        <v>0.27108404526861102</v>
      </c>
      <c r="P1451" s="17">
        <v>0.30263566644165302</v>
      </c>
      <c r="Q1451" s="17">
        <v>0.24436933333893099</v>
      </c>
      <c r="R1451" s="17"/>
      <c r="S1451" s="17">
        <v>0.257979015155191</v>
      </c>
      <c r="T1451" s="17">
        <v>0.22902896869825801</v>
      </c>
      <c r="U1451" s="17">
        <v>0.28303527718254601</v>
      </c>
      <c r="V1451" s="17">
        <v>0.242957523295634</v>
      </c>
      <c r="W1451" s="17">
        <v>0.36194102424742902</v>
      </c>
      <c r="X1451" s="17">
        <v>0.301953789018026</v>
      </c>
      <c r="Y1451" s="17">
        <v>0.34824251920717297</v>
      </c>
      <c r="Z1451" s="17">
        <v>0.34603429467496699</v>
      </c>
      <c r="AA1451" s="17">
        <v>0.30638833468834098</v>
      </c>
      <c r="AB1451" s="17">
        <v>0.24726014392918499</v>
      </c>
      <c r="AC1451" s="17">
        <v>0.22529525276076501</v>
      </c>
      <c r="AD1451" s="17">
        <v>0.188159035041225</v>
      </c>
      <c r="AE1451" s="17"/>
      <c r="AF1451" s="17">
        <v>0.21188468547110301</v>
      </c>
      <c r="AG1451" s="17">
        <v>0.32528650599236503</v>
      </c>
      <c r="AH1451" s="17">
        <v>0.30614847886379598</v>
      </c>
      <c r="AI1451" s="17"/>
      <c r="AJ1451" s="17">
        <v>0.12576570536517301</v>
      </c>
      <c r="AK1451" s="17">
        <v>0.46316745839911</v>
      </c>
      <c r="AL1451" s="17">
        <v>0.34320187924589002</v>
      </c>
      <c r="AM1451" s="17">
        <v>0.25200954161900502</v>
      </c>
      <c r="AN1451" s="17">
        <v>0.25192042907425999</v>
      </c>
      <c r="AO1451" s="17"/>
      <c r="AP1451" s="17">
        <v>6.7003132843136304E-2</v>
      </c>
      <c r="AQ1451" s="17">
        <v>0.52120921985699298</v>
      </c>
      <c r="AR1451" s="17">
        <v>0.30205850839644599</v>
      </c>
      <c r="AS1451" s="17"/>
      <c r="AT1451" s="17">
        <v>0.21064958767337699</v>
      </c>
      <c r="AU1451" s="17">
        <v>0.30183104449754</v>
      </c>
      <c r="AV1451" s="17">
        <v>0.31503188638851198</v>
      </c>
      <c r="AW1451" s="17">
        <v>0.304161415778823</v>
      </c>
      <c r="AX1451" s="17">
        <v>0.16314492431012201</v>
      </c>
      <c r="AY1451" s="17"/>
      <c r="AZ1451" s="17">
        <v>0.29013176289706799</v>
      </c>
      <c r="BA1451" s="17">
        <v>0.307857970774012</v>
      </c>
      <c r="BB1451" s="17">
        <v>0.34954201421960102</v>
      </c>
      <c r="BC1451" s="17">
        <v>0.223710660316712</v>
      </c>
      <c r="BD1451" s="17">
        <v>0.26688560194024702</v>
      </c>
      <c r="BE1451" s="17"/>
      <c r="BF1451" s="17">
        <v>0.216364882426859</v>
      </c>
      <c r="BG1451" s="17">
        <v>0.290202947752559</v>
      </c>
      <c r="BH1451" s="17">
        <v>0.306119831683282</v>
      </c>
      <c r="BI1451" s="17">
        <v>0.31142646212562902</v>
      </c>
      <c r="BJ1451" s="17"/>
      <c r="BK1451" s="17">
        <v>0.30064090167616703</v>
      </c>
      <c r="BL1451" s="17">
        <v>0.29216799775077101</v>
      </c>
      <c r="BM1451" s="17">
        <v>0.26584802945053998</v>
      </c>
      <c r="BN1451" s="17">
        <v>0.287187779984446</v>
      </c>
      <c r="BO1451" s="17">
        <v>0.248889855714511</v>
      </c>
      <c r="BP1451" s="17"/>
      <c r="BQ1451" s="17">
        <v>0.28364792494465102</v>
      </c>
      <c r="BR1451" s="17">
        <v>0.27011185933436499</v>
      </c>
      <c r="BS1451" s="17"/>
      <c r="BT1451" s="17">
        <v>0.24679351059351701</v>
      </c>
      <c r="BU1451" s="17">
        <v>0.31154147134614901</v>
      </c>
      <c r="BV1451" s="17">
        <v>0.29582413881618103</v>
      </c>
      <c r="BW1451" s="17">
        <v>0.25148393297687499</v>
      </c>
      <c r="BX1451" s="17">
        <v>0.31670294226627799</v>
      </c>
      <c r="BY1451" s="17">
        <v>0.232571642458727</v>
      </c>
    </row>
    <row r="1452" spans="2:77" x14ac:dyDescent="0.35">
      <c r="B1452" t="s">
        <v>529</v>
      </c>
      <c r="C1452" s="17">
        <v>0.22420060576097001</v>
      </c>
      <c r="D1452" s="17">
        <v>0.23141422217021901</v>
      </c>
      <c r="E1452" s="17">
        <v>0.21293804852276799</v>
      </c>
      <c r="F1452" s="17"/>
      <c r="G1452" s="17">
        <v>0.31017832593678502</v>
      </c>
      <c r="H1452" s="17">
        <v>0.23439439555061301</v>
      </c>
      <c r="I1452" s="17">
        <v>0.290150049250605</v>
      </c>
      <c r="J1452" s="17">
        <v>0.204239951140611</v>
      </c>
      <c r="K1452" s="17">
        <v>0.117701817911281</v>
      </c>
      <c r="L1452" s="17">
        <v>0.19769301800278499</v>
      </c>
      <c r="M1452" s="17"/>
      <c r="N1452" s="17">
        <v>0.241434384769215</v>
      </c>
      <c r="O1452" s="17">
        <v>0.219741797477123</v>
      </c>
      <c r="P1452" s="17">
        <v>0.208726449938898</v>
      </c>
      <c r="Q1452" s="17">
        <v>0.22360251687289401</v>
      </c>
      <c r="R1452" s="17"/>
      <c r="S1452" s="17">
        <v>0.225975368617582</v>
      </c>
      <c r="T1452" s="17">
        <v>0.25025973886237901</v>
      </c>
      <c r="U1452" s="17">
        <v>0.128456215854338</v>
      </c>
      <c r="V1452" s="17">
        <v>0.15951686451195199</v>
      </c>
      <c r="W1452" s="17">
        <v>0.194619621969114</v>
      </c>
      <c r="X1452" s="17">
        <v>0.28955455213763098</v>
      </c>
      <c r="Y1452" s="17">
        <v>0.22806027544326499</v>
      </c>
      <c r="Z1452" s="17">
        <v>0.24906439984308701</v>
      </c>
      <c r="AA1452" s="17">
        <v>0.26075524521267002</v>
      </c>
      <c r="AB1452" s="17">
        <v>0.212782549129058</v>
      </c>
      <c r="AC1452" s="17">
        <v>0.21204605662214299</v>
      </c>
      <c r="AD1452" s="17">
        <v>0.25339163116568297</v>
      </c>
      <c r="AE1452" s="17"/>
      <c r="AF1452" s="17">
        <v>0.18893634849209101</v>
      </c>
      <c r="AG1452" s="17">
        <v>0.23629823602137401</v>
      </c>
      <c r="AH1452" s="17">
        <v>0.24153416183415499</v>
      </c>
      <c r="AI1452" s="17"/>
      <c r="AJ1452" s="17">
        <v>0.18606958985997299</v>
      </c>
      <c r="AK1452" s="17">
        <v>0.22799017116498599</v>
      </c>
      <c r="AL1452" s="17">
        <v>0.23568507146859499</v>
      </c>
      <c r="AM1452" s="17">
        <v>0.104856442706332</v>
      </c>
      <c r="AN1452" s="17">
        <v>0.25510642567671798</v>
      </c>
      <c r="AO1452" s="17"/>
      <c r="AP1452" s="17">
        <v>0.15766690024865801</v>
      </c>
      <c r="AQ1452" s="17">
        <v>0.24713364335750801</v>
      </c>
      <c r="AR1452" s="17">
        <v>0.18822001887152001</v>
      </c>
      <c r="AS1452" s="17"/>
      <c r="AT1452" s="17">
        <v>0.189348325235561</v>
      </c>
      <c r="AU1452" s="17">
        <v>0.24497986266678801</v>
      </c>
      <c r="AV1452" s="17">
        <v>0.21736718687200099</v>
      </c>
      <c r="AW1452" s="17">
        <v>0.30682049960146701</v>
      </c>
      <c r="AX1452" s="17">
        <v>0.15899648557340201</v>
      </c>
      <c r="AY1452" s="17"/>
      <c r="AZ1452" s="17">
        <v>0.23930645512934201</v>
      </c>
      <c r="BA1452" s="17">
        <v>0.236484923236747</v>
      </c>
      <c r="BB1452" s="17">
        <v>0.31264738058826702</v>
      </c>
      <c r="BC1452" s="17">
        <v>0.19856317525877201</v>
      </c>
      <c r="BD1452" s="17">
        <v>0.169755198209986</v>
      </c>
      <c r="BE1452" s="17"/>
      <c r="BF1452" s="17">
        <v>0.21763481017310299</v>
      </c>
      <c r="BG1452" s="17">
        <v>0.22836496001071199</v>
      </c>
      <c r="BH1452" s="17">
        <v>0.235418077867487</v>
      </c>
      <c r="BI1452" s="17">
        <v>0.207362257998637</v>
      </c>
      <c r="BJ1452" s="17"/>
      <c r="BK1452" s="17">
        <v>0.15430619805727799</v>
      </c>
      <c r="BL1452" s="17">
        <v>0.19578708881097201</v>
      </c>
      <c r="BM1452" s="17">
        <v>0.236566415418794</v>
      </c>
      <c r="BN1452" s="17">
        <v>0.23308219466249699</v>
      </c>
      <c r="BO1452" s="17">
        <v>0.22578460943568199</v>
      </c>
      <c r="BP1452" s="17"/>
      <c r="BQ1452" s="17">
        <v>0.204580530836177</v>
      </c>
      <c r="BR1452" s="17">
        <v>0.25250176441271699</v>
      </c>
      <c r="BS1452" s="17"/>
      <c r="BT1452" s="17">
        <v>0.19568483755472099</v>
      </c>
      <c r="BU1452" s="17">
        <v>0.28156372950889003</v>
      </c>
      <c r="BV1452" s="17">
        <v>0.151396635905271</v>
      </c>
      <c r="BW1452" s="17">
        <v>0.221184384754435</v>
      </c>
      <c r="BX1452" s="17">
        <v>0.20456918879170499</v>
      </c>
      <c r="BY1452" s="17">
        <v>0.40631576151145898</v>
      </c>
    </row>
    <row r="1453" spans="2:77" x14ac:dyDescent="0.35">
      <c r="B1453" t="s">
        <v>530</v>
      </c>
      <c r="C1453" s="17">
        <v>0.26785922572019299</v>
      </c>
      <c r="D1453" s="17">
        <v>0.286353844410283</v>
      </c>
      <c r="E1453" s="17">
        <v>0.251716097630032</v>
      </c>
      <c r="F1453" s="17"/>
      <c r="G1453" s="17">
        <v>0.19756971982575999</v>
      </c>
      <c r="H1453" s="17">
        <v>0.18949301843159</v>
      </c>
      <c r="I1453" s="17">
        <v>0.23121170666992599</v>
      </c>
      <c r="J1453" s="17">
        <v>0.24943230986524001</v>
      </c>
      <c r="K1453" s="17">
        <v>0.31343325584904003</v>
      </c>
      <c r="L1453" s="17">
        <v>0.38429141158555802</v>
      </c>
      <c r="M1453" s="17"/>
      <c r="N1453" s="17">
        <v>0.295250459855805</v>
      </c>
      <c r="O1453" s="17">
        <v>0.27742940962389101</v>
      </c>
      <c r="P1453" s="17">
        <v>0.26186843686403499</v>
      </c>
      <c r="Q1453" s="17">
        <v>0.23108593276988501</v>
      </c>
      <c r="R1453" s="17"/>
      <c r="S1453" s="17">
        <v>0.27909000972032599</v>
      </c>
      <c r="T1453" s="17">
        <v>0.31201698781446102</v>
      </c>
      <c r="U1453" s="17">
        <v>0.34866922792654698</v>
      </c>
      <c r="V1453" s="17">
        <v>0.34089090192629601</v>
      </c>
      <c r="W1453" s="17">
        <v>0.25336626687367803</v>
      </c>
      <c r="X1453" s="17">
        <v>0.23378798854386701</v>
      </c>
      <c r="Y1453" s="17">
        <v>0.18223100387170099</v>
      </c>
      <c r="Z1453" s="17">
        <v>0.27725537343277801</v>
      </c>
      <c r="AA1453" s="17">
        <v>0.17827909211342999</v>
      </c>
      <c r="AB1453" s="17">
        <v>0.23135554172213299</v>
      </c>
      <c r="AC1453" s="17">
        <v>0.39483471505534301</v>
      </c>
      <c r="AD1453" s="17">
        <v>0.20715188180827299</v>
      </c>
      <c r="AE1453" s="17"/>
      <c r="AF1453" s="17">
        <v>0.38868358955948001</v>
      </c>
      <c r="AG1453" s="17">
        <v>0.20123033541202801</v>
      </c>
      <c r="AH1453" s="17">
        <v>0.18592624896714899</v>
      </c>
      <c r="AI1453" s="17"/>
      <c r="AJ1453" s="17">
        <v>0.51912275040344402</v>
      </c>
      <c r="AK1453" s="17">
        <v>9.0842221135796694E-2</v>
      </c>
      <c r="AL1453" s="17">
        <v>0.17659193884044699</v>
      </c>
      <c r="AM1453" s="17">
        <v>0.44776552768778799</v>
      </c>
      <c r="AN1453" s="17">
        <v>0.16554595154224799</v>
      </c>
      <c r="AO1453" s="17"/>
      <c r="AP1453" s="17">
        <v>0.65562832576484098</v>
      </c>
      <c r="AQ1453" s="17">
        <v>6.8895435746050407E-2</v>
      </c>
      <c r="AR1453" s="17">
        <v>0.241232023040865</v>
      </c>
      <c r="AS1453" s="17"/>
      <c r="AT1453" s="17">
        <v>0.270769756000312</v>
      </c>
      <c r="AU1453" s="17">
        <v>0.26765186948665898</v>
      </c>
      <c r="AV1453" s="17">
        <v>0.24668898768772299</v>
      </c>
      <c r="AW1453" s="17">
        <v>0.22809188419262</v>
      </c>
      <c r="AX1453" s="17">
        <v>0.50425550411340303</v>
      </c>
      <c r="AY1453" s="17"/>
      <c r="AZ1453" s="17">
        <v>0.259559520949116</v>
      </c>
      <c r="BA1453" s="17">
        <v>0.22405616839055001</v>
      </c>
      <c r="BB1453" s="17">
        <v>0.16954897879695399</v>
      </c>
      <c r="BC1453" s="17">
        <v>0.37228613343410899</v>
      </c>
      <c r="BD1453" s="17">
        <v>0.206270805086023</v>
      </c>
      <c r="BE1453" s="17"/>
      <c r="BF1453" s="17">
        <v>0.27968640832777603</v>
      </c>
      <c r="BG1453" s="17">
        <v>0.26182956555308101</v>
      </c>
      <c r="BH1453" s="17">
        <v>0.241550713512861</v>
      </c>
      <c r="BI1453" s="17">
        <v>0.32639690240746799</v>
      </c>
      <c r="BJ1453" s="17"/>
      <c r="BK1453" s="17">
        <v>0.38765691076182102</v>
      </c>
      <c r="BL1453" s="17">
        <v>0.176566532459593</v>
      </c>
      <c r="BM1453" s="17">
        <v>0.25484027985375901</v>
      </c>
      <c r="BN1453" s="17">
        <v>0.30099321147111502</v>
      </c>
      <c r="BO1453" s="17">
        <v>0.334947679875021</v>
      </c>
      <c r="BP1453" s="17"/>
      <c r="BQ1453" s="17">
        <v>0.293742023647938</v>
      </c>
      <c r="BR1453" s="17">
        <v>0.230524344313671</v>
      </c>
      <c r="BS1453" s="17"/>
      <c r="BT1453" s="17">
        <v>0.33781991101759301</v>
      </c>
      <c r="BU1453" s="17">
        <v>0.21366783460598501</v>
      </c>
      <c r="BV1453" s="17">
        <v>0.30509014067781398</v>
      </c>
      <c r="BW1453" s="17">
        <v>0.23095838178351899</v>
      </c>
      <c r="BX1453" s="17">
        <v>0.228393119044149</v>
      </c>
      <c r="BY1453" s="17">
        <v>0.17749878484404599</v>
      </c>
    </row>
    <row r="1454" spans="2:77" x14ac:dyDescent="0.35">
      <c r="B1454" t="s">
        <v>531</v>
      </c>
      <c r="C1454" s="17">
        <v>0.122327954541376</v>
      </c>
      <c r="D1454" s="17">
        <v>0.13993761372642699</v>
      </c>
      <c r="E1454" s="17">
        <v>0.103767529370074</v>
      </c>
      <c r="F1454" s="17"/>
      <c r="G1454" s="17">
        <v>0.103221831615371</v>
      </c>
      <c r="H1454" s="17">
        <v>0.115680084532336</v>
      </c>
      <c r="I1454" s="17">
        <v>9.9381060888924996E-2</v>
      </c>
      <c r="J1454" s="17">
        <v>0.12410167668208499</v>
      </c>
      <c r="K1454" s="17">
        <v>0.22191865905035099</v>
      </c>
      <c r="L1454" s="17">
        <v>9.2593300428254602E-2</v>
      </c>
      <c r="M1454" s="17"/>
      <c r="N1454" s="17">
        <v>8.8626977530618004E-2</v>
      </c>
      <c r="O1454" s="17">
        <v>0.136468907549921</v>
      </c>
      <c r="P1454" s="17">
        <v>0.11320071172815099</v>
      </c>
      <c r="Q1454" s="17">
        <v>0.14814590566406999</v>
      </c>
      <c r="R1454" s="17"/>
      <c r="S1454" s="17">
        <v>0.13907385151926599</v>
      </c>
      <c r="T1454" s="17">
        <v>0.11967152277656901</v>
      </c>
      <c r="U1454" s="17">
        <v>9.9483923721984793E-2</v>
      </c>
      <c r="V1454" s="17">
        <v>0.13005096441059899</v>
      </c>
      <c r="W1454" s="17">
        <v>0.167512042519533</v>
      </c>
      <c r="X1454" s="17">
        <v>5.0460620275399597E-2</v>
      </c>
      <c r="Y1454" s="17">
        <v>0.14051859733126101</v>
      </c>
      <c r="Z1454" s="17">
        <v>5.7030968447988599E-2</v>
      </c>
      <c r="AA1454" s="17">
        <v>0.11989303788019399</v>
      </c>
      <c r="AB1454" s="17">
        <v>0.15028348016433801</v>
      </c>
      <c r="AC1454" s="17">
        <v>0.117104248765778</v>
      </c>
      <c r="AD1454" s="17">
        <v>0.18620071281751999</v>
      </c>
      <c r="AE1454" s="17"/>
      <c r="AF1454" s="17">
        <v>0.124496998229468</v>
      </c>
      <c r="AG1454" s="17">
        <v>0.115345229813008</v>
      </c>
      <c r="AH1454" s="17">
        <v>0.135260055098325</v>
      </c>
      <c r="AI1454" s="17"/>
      <c r="AJ1454" s="17">
        <v>9.5223533398538507E-2</v>
      </c>
      <c r="AK1454" s="17">
        <v>0.12335393193599301</v>
      </c>
      <c r="AL1454" s="17">
        <v>0.154856251182832</v>
      </c>
      <c r="AM1454" s="17">
        <v>0</v>
      </c>
      <c r="AN1454" s="17">
        <v>0.129036142684575</v>
      </c>
      <c r="AO1454" s="17"/>
      <c r="AP1454" s="17">
        <v>5.5662511009811101E-2</v>
      </c>
      <c r="AQ1454" s="17">
        <v>8.3134221754741597E-2</v>
      </c>
      <c r="AR1454" s="17">
        <v>0.20911258467754401</v>
      </c>
      <c r="AS1454" s="17"/>
      <c r="AT1454" s="17">
        <v>0.15830701726176899</v>
      </c>
      <c r="AU1454" s="17">
        <v>8.9718970219321501E-2</v>
      </c>
      <c r="AV1454" s="17">
        <v>0.12004587214706799</v>
      </c>
      <c r="AW1454" s="17">
        <v>0.118636414163638</v>
      </c>
      <c r="AX1454" s="17">
        <v>4.4543541915795098E-2</v>
      </c>
      <c r="AY1454" s="17"/>
      <c r="AZ1454" s="17">
        <v>0.128241463039554</v>
      </c>
      <c r="BA1454" s="17">
        <v>0.10962853638966399</v>
      </c>
      <c r="BB1454" s="17">
        <v>8.4729075439318402E-2</v>
      </c>
      <c r="BC1454" s="17">
        <v>0.108248238378772</v>
      </c>
      <c r="BD1454" s="17">
        <v>0.15041581515277699</v>
      </c>
      <c r="BE1454" s="17"/>
      <c r="BF1454" s="17">
        <v>0.143079359702739</v>
      </c>
      <c r="BG1454" s="17">
        <v>0.119381437748026</v>
      </c>
      <c r="BH1454" s="17">
        <v>0.14731840850415401</v>
      </c>
      <c r="BI1454" s="17">
        <v>8.4798900821436304E-2</v>
      </c>
      <c r="BJ1454" s="17"/>
      <c r="BK1454" s="17">
        <v>0.10140541639807001</v>
      </c>
      <c r="BL1454" s="17">
        <v>0.16704118479741301</v>
      </c>
      <c r="BM1454" s="17">
        <v>0.12563919411873001</v>
      </c>
      <c r="BN1454" s="17">
        <v>0.103212257957515</v>
      </c>
      <c r="BO1454" s="17">
        <v>9.8978409251710101E-2</v>
      </c>
      <c r="BP1454" s="17"/>
      <c r="BQ1454" s="17">
        <v>0.11392314413567101</v>
      </c>
      <c r="BR1454" s="17">
        <v>0.13445155109447199</v>
      </c>
      <c r="BS1454" s="17"/>
      <c r="BT1454" s="17">
        <v>0.11244393038913</v>
      </c>
      <c r="BU1454" s="17">
        <v>9.9179640665266994E-2</v>
      </c>
      <c r="BV1454" s="17">
        <v>8.1511464773641407E-2</v>
      </c>
      <c r="BW1454" s="17">
        <v>0.19213583415521801</v>
      </c>
      <c r="BX1454" s="17">
        <v>0.14841388602466801</v>
      </c>
      <c r="BY1454" s="17">
        <v>8.4040515792392995E-2</v>
      </c>
    </row>
    <row r="1455" spans="2:77" x14ac:dyDescent="0.35">
      <c r="B1455" t="s">
        <v>92</v>
      </c>
      <c r="C1455" s="17">
        <v>0.10750627119060401</v>
      </c>
      <c r="D1455" s="17">
        <v>6.7359675210294095E-2</v>
      </c>
      <c r="E1455" s="17">
        <v>0.149370959732883</v>
      </c>
      <c r="F1455" s="17"/>
      <c r="G1455" s="17">
        <v>9.5638893073088801E-2</v>
      </c>
      <c r="H1455" s="17">
        <v>0.120820911114673</v>
      </c>
      <c r="I1455" s="17">
        <v>9.5225572218968796E-2</v>
      </c>
      <c r="J1455" s="17">
        <v>0.113639044994665</v>
      </c>
      <c r="K1455" s="17">
        <v>0.12539644689461399</v>
      </c>
      <c r="L1455" s="17">
        <v>9.7417033853643198E-2</v>
      </c>
      <c r="M1455" s="17"/>
      <c r="N1455" s="17">
        <v>8.1147923823222598E-2</v>
      </c>
      <c r="O1455" s="17">
        <v>9.5275840080455004E-2</v>
      </c>
      <c r="P1455" s="17">
        <v>0.113568735027263</v>
      </c>
      <c r="Q1455" s="17">
        <v>0.15279631135421901</v>
      </c>
      <c r="R1455" s="17"/>
      <c r="S1455" s="17">
        <v>9.7881754987636002E-2</v>
      </c>
      <c r="T1455" s="17">
        <v>8.9022781848333898E-2</v>
      </c>
      <c r="U1455" s="17">
        <v>0.14035535531458501</v>
      </c>
      <c r="V1455" s="17">
        <v>0.12658374585551799</v>
      </c>
      <c r="W1455" s="17">
        <v>2.2561044390244901E-2</v>
      </c>
      <c r="X1455" s="17">
        <v>0.124243050025076</v>
      </c>
      <c r="Y1455" s="17">
        <v>0.10094760414660001</v>
      </c>
      <c r="Z1455" s="17">
        <v>7.0614963601180497E-2</v>
      </c>
      <c r="AA1455" s="17">
        <v>0.13468429010536501</v>
      </c>
      <c r="AB1455" s="17">
        <v>0.158318285055286</v>
      </c>
      <c r="AC1455" s="17">
        <v>5.0719726795972697E-2</v>
      </c>
      <c r="AD1455" s="17">
        <v>0.1650967391673</v>
      </c>
      <c r="AE1455" s="17"/>
      <c r="AF1455" s="17">
        <v>8.5998378247858998E-2</v>
      </c>
      <c r="AG1455" s="17">
        <v>0.121839692761225</v>
      </c>
      <c r="AH1455" s="17">
        <v>0.13113105523657501</v>
      </c>
      <c r="AI1455" s="17"/>
      <c r="AJ1455" s="17">
        <v>7.3818420972871696E-2</v>
      </c>
      <c r="AK1455" s="17">
        <v>9.4646217364113897E-2</v>
      </c>
      <c r="AL1455" s="17">
        <v>8.9664859262236704E-2</v>
      </c>
      <c r="AM1455" s="17">
        <v>0.19536848798687501</v>
      </c>
      <c r="AN1455" s="17">
        <v>0.19839105102219801</v>
      </c>
      <c r="AO1455" s="17"/>
      <c r="AP1455" s="17">
        <v>6.4039130133553404E-2</v>
      </c>
      <c r="AQ1455" s="17">
        <v>7.96274792847073E-2</v>
      </c>
      <c r="AR1455" s="17">
        <v>5.9376865013624797E-2</v>
      </c>
      <c r="AS1455" s="17"/>
      <c r="AT1455" s="17">
        <v>0.17092531382897999</v>
      </c>
      <c r="AU1455" s="17">
        <v>9.5818253129691999E-2</v>
      </c>
      <c r="AV1455" s="17">
        <v>0.100866066904696</v>
      </c>
      <c r="AW1455" s="17">
        <v>4.22897862634515E-2</v>
      </c>
      <c r="AX1455" s="17">
        <v>0.12905954408727799</v>
      </c>
      <c r="AY1455" s="17"/>
      <c r="AZ1455" s="17">
        <v>8.2760797984919102E-2</v>
      </c>
      <c r="BA1455" s="17">
        <v>0.121972401209026</v>
      </c>
      <c r="BB1455" s="17">
        <v>8.3532550955859694E-2</v>
      </c>
      <c r="BC1455" s="17">
        <v>9.7191792611634506E-2</v>
      </c>
      <c r="BD1455" s="17">
        <v>0.20667257961096699</v>
      </c>
      <c r="BE1455" s="17"/>
      <c r="BF1455" s="17">
        <v>0.14323453936952299</v>
      </c>
      <c r="BG1455" s="17">
        <v>0.100221088935622</v>
      </c>
      <c r="BH1455" s="17">
        <v>6.9592968432216198E-2</v>
      </c>
      <c r="BI1455" s="17">
        <v>7.0015476646829999E-2</v>
      </c>
      <c r="BJ1455" s="17"/>
      <c r="BK1455" s="17">
        <v>5.5990573106664498E-2</v>
      </c>
      <c r="BL1455" s="17">
        <v>0.168437196181251</v>
      </c>
      <c r="BM1455" s="17">
        <v>0.117106081158177</v>
      </c>
      <c r="BN1455" s="17">
        <v>7.5524555924427306E-2</v>
      </c>
      <c r="BO1455" s="17">
        <v>9.1399445723075595E-2</v>
      </c>
      <c r="BP1455" s="17"/>
      <c r="BQ1455" s="17">
        <v>0.104106376435562</v>
      </c>
      <c r="BR1455" s="17">
        <v>0.11241048084477399</v>
      </c>
      <c r="BS1455" s="17"/>
      <c r="BT1455" s="17">
        <v>0.10725781044504</v>
      </c>
      <c r="BU1455" s="17">
        <v>9.4047323873709496E-2</v>
      </c>
      <c r="BV1455" s="17">
        <v>0.166177619827092</v>
      </c>
      <c r="BW1455" s="17">
        <v>0.104237466329951</v>
      </c>
      <c r="BX1455" s="17">
        <v>0.1019208638732</v>
      </c>
      <c r="BY1455" s="17">
        <v>9.9573295393375005E-2</v>
      </c>
    </row>
    <row r="1456" spans="2:77" x14ac:dyDescent="0.35">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c r="BN1456" s="17"/>
      <c r="BO1456" s="17"/>
      <c r="BP1456" s="17"/>
      <c r="BQ1456" s="17"/>
      <c r="BR1456" s="17"/>
      <c r="BS1456" s="17"/>
      <c r="BT1456" s="17"/>
      <c r="BU1456" s="17"/>
      <c r="BV1456" s="17"/>
      <c r="BW1456" s="17"/>
      <c r="BX1456" s="17"/>
      <c r="BY1456" s="17"/>
    </row>
    <row r="1457" spans="2:77" x14ac:dyDescent="0.35">
      <c r="B1457" s="6" t="s">
        <v>539</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c r="BN1457" s="17"/>
      <c r="BO1457" s="17"/>
      <c r="BP1457" s="17"/>
      <c r="BQ1457" s="17"/>
      <c r="BR1457" s="17"/>
      <c r="BS1457" s="17"/>
      <c r="BT1457" s="17"/>
      <c r="BU1457" s="17"/>
      <c r="BV1457" s="17"/>
      <c r="BW1457" s="17"/>
      <c r="BX1457" s="17"/>
      <c r="BY1457" s="17"/>
    </row>
    <row r="1458" spans="2:77" x14ac:dyDescent="0.35">
      <c r="B1458" s="24" t="s">
        <v>94</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c r="BL1458" s="17"/>
      <c r="BM1458" s="17"/>
      <c r="BN1458" s="17"/>
      <c r="BO1458" s="17"/>
      <c r="BP1458" s="17"/>
      <c r="BQ1458" s="17"/>
      <c r="BR1458" s="17"/>
      <c r="BS1458" s="17"/>
      <c r="BT1458" s="17"/>
      <c r="BU1458" s="17"/>
      <c r="BV1458" s="17"/>
      <c r="BW1458" s="17"/>
      <c r="BX1458" s="17"/>
      <c r="BY1458" s="17"/>
    </row>
    <row r="1459" spans="2:77" x14ac:dyDescent="0.35">
      <c r="B1459" t="s">
        <v>46</v>
      </c>
      <c r="C1459" s="17">
        <v>0.37270875400206999</v>
      </c>
      <c r="D1459" s="17">
        <v>0.37712320895517698</v>
      </c>
      <c r="E1459" s="17">
        <v>0.36830632464809998</v>
      </c>
      <c r="F1459" s="17"/>
      <c r="G1459" s="17">
        <v>0.42219540243507597</v>
      </c>
      <c r="H1459" s="17">
        <v>0.45124413195440799</v>
      </c>
      <c r="I1459" s="17">
        <v>0.417126525511542</v>
      </c>
      <c r="J1459" s="17">
        <v>0.40128128353254899</v>
      </c>
      <c r="K1459" s="17">
        <v>0.30729651045751799</v>
      </c>
      <c r="L1459" s="17">
        <v>0.26060575881911602</v>
      </c>
      <c r="M1459" s="17"/>
      <c r="N1459" s="17">
        <v>0.364027337047094</v>
      </c>
      <c r="O1459" s="17">
        <v>0.38751386289223899</v>
      </c>
      <c r="P1459" s="17">
        <v>0.35365119953373497</v>
      </c>
      <c r="Q1459" s="17">
        <v>0.38477478657156799</v>
      </c>
      <c r="R1459" s="17"/>
      <c r="S1459" s="17">
        <v>0.40598926608184199</v>
      </c>
      <c r="T1459" s="17">
        <v>0.32117977574735201</v>
      </c>
      <c r="U1459" s="17">
        <v>0.298564616613056</v>
      </c>
      <c r="V1459" s="17">
        <v>0.27199979898614901</v>
      </c>
      <c r="W1459" s="17">
        <v>0.40658171478924399</v>
      </c>
      <c r="X1459" s="17">
        <v>0.38089004732354997</v>
      </c>
      <c r="Y1459" s="17">
        <v>0.39757267658661499</v>
      </c>
      <c r="Z1459" s="17">
        <v>0.50894204885424799</v>
      </c>
      <c r="AA1459" s="17">
        <v>0.46034143966617003</v>
      </c>
      <c r="AB1459" s="17">
        <v>0.36929155706831901</v>
      </c>
      <c r="AC1459" s="17">
        <v>0.41990852078265101</v>
      </c>
      <c r="AD1459" s="17">
        <v>0.19957983286087</v>
      </c>
      <c r="AE1459" s="17"/>
      <c r="AF1459" s="17">
        <v>0.25252430906192203</v>
      </c>
      <c r="AG1459" s="17">
        <v>0.47697179817440999</v>
      </c>
      <c r="AH1459" s="17">
        <v>0.35424575481907</v>
      </c>
      <c r="AI1459" s="17"/>
      <c r="AJ1459" s="17">
        <v>0.13863110286625999</v>
      </c>
      <c r="AK1459" s="17">
        <v>0.80854323247238902</v>
      </c>
      <c r="AL1459" s="17">
        <v>0.27148117576726499</v>
      </c>
      <c r="AM1459" s="17">
        <v>0.161164991277636</v>
      </c>
      <c r="AN1459" s="17">
        <v>0.27885955008187302</v>
      </c>
      <c r="AO1459" s="17"/>
      <c r="AP1459" s="17">
        <v>4.2458856778592402E-2</v>
      </c>
      <c r="AQ1459" s="17">
        <v>0.91367423024702299</v>
      </c>
      <c r="AR1459" s="17">
        <v>0.109866015784398</v>
      </c>
      <c r="AS1459" s="17"/>
      <c r="AT1459" s="17">
        <v>0.34246400026324803</v>
      </c>
      <c r="AU1459" s="17">
        <v>0.370053673333605</v>
      </c>
      <c r="AV1459" s="17">
        <v>0.40342794355233702</v>
      </c>
      <c r="AW1459" s="17">
        <v>0.41039683129440702</v>
      </c>
      <c r="AX1459" s="17">
        <v>0.41557735213229602</v>
      </c>
      <c r="AY1459" s="17"/>
      <c r="AZ1459" s="17">
        <v>0.418696024019793</v>
      </c>
      <c r="BA1459" s="17">
        <v>0.40514337144881102</v>
      </c>
      <c r="BB1459" s="17">
        <v>0.36895005177221302</v>
      </c>
      <c r="BC1459" s="17">
        <v>0.25641785944790702</v>
      </c>
      <c r="BD1459" s="17">
        <v>0.355289523096743</v>
      </c>
      <c r="BE1459" s="17"/>
      <c r="BF1459" s="17">
        <v>0.36134857286804101</v>
      </c>
      <c r="BG1459" s="17">
        <v>0.38106266206147799</v>
      </c>
      <c r="BH1459" s="17">
        <v>0.38802608202639799</v>
      </c>
      <c r="BI1459" s="17">
        <v>0.37129217076989401</v>
      </c>
      <c r="BJ1459" s="17"/>
      <c r="BK1459" s="17">
        <v>0.41039646246615802</v>
      </c>
      <c r="BL1459" s="17">
        <v>0.42789187268291801</v>
      </c>
      <c r="BM1459" s="17">
        <v>0.36713509691206198</v>
      </c>
      <c r="BN1459" s="17">
        <v>0.35396043998147902</v>
      </c>
      <c r="BO1459" s="17">
        <v>0.35586682936539299</v>
      </c>
      <c r="BP1459" s="17"/>
      <c r="BQ1459" s="17">
        <v>0.382125129497983</v>
      </c>
      <c r="BR1459" s="17">
        <v>0.359955035646782</v>
      </c>
      <c r="BS1459" s="17"/>
      <c r="BT1459" s="17">
        <v>0.28606994660049101</v>
      </c>
      <c r="BU1459" s="17">
        <v>0.417999061922467</v>
      </c>
      <c r="BV1459" s="17">
        <v>0.380609230230541</v>
      </c>
      <c r="BW1459" s="17">
        <v>0.43191543027142798</v>
      </c>
      <c r="BX1459" s="17">
        <v>0.44515150277216198</v>
      </c>
      <c r="BY1459" s="17">
        <v>0.43676473884600697</v>
      </c>
    </row>
    <row r="1460" spans="2:77" x14ac:dyDescent="0.35">
      <c r="B1460" t="s">
        <v>45</v>
      </c>
      <c r="C1460" s="17">
        <v>0.19640007316187999</v>
      </c>
      <c r="D1460" s="17">
        <v>0.20737722017388299</v>
      </c>
      <c r="E1460" s="17">
        <v>0.18693467082690399</v>
      </c>
      <c r="F1460" s="17"/>
      <c r="G1460" s="17">
        <v>0.162088517166145</v>
      </c>
      <c r="H1460" s="17">
        <v>0.13931310373095099</v>
      </c>
      <c r="I1460" s="17">
        <v>0.15271615559996399</v>
      </c>
      <c r="J1460" s="17">
        <v>0.18998914480144</v>
      </c>
      <c r="K1460" s="17">
        <v>0.205318337986967</v>
      </c>
      <c r="L1460" s="17">
        <v>0.30015009655935898</v>
      </c>
      <c r="M1460" s="17"/>
      <c r="N1460" s="17">
        <v>0.23099195743690501</v>
      </c>
      <c r="O1460" s="17">
        <v>0.18892205492473699</v>
      </c>
      <c r="P1460" s="17">
        <v>0.195826272298528</v>
      </c>
      <c r="Q1460" s="17">
        <v>0.165075505661438</v>
      </c>
      <c r="R1460" s="17"/>
      <c r="S1460" s="17">
        <v>0.22086409606365201</v>
      </c>
      <c r="T1460" s="17">
        <v>0.23121259447964601</v>
      </c>
      <c r="U1460" s="17">
        <v>0.21480761504314799</v>
      </c>
      <c r="V1460" s="17">
        <v>0.22862025259977101</v>
      </c>
      <c r="W1460" s="17">
        <v>0.19103437089280301</v>
      </c>
      <c r="X1460" s="17">
        <v>0.24481403413442701</v>
      </c>
      <c r="Y1460" s="17">
        <v>0.18162257039621199</v>
      </c>
      <c r="Z1460" s="17">
        <v>0.19175837271041901</v>
      </c>
      <c r="AA1460" s="17">
        <v>0.16660455268847801</v>
      </c>
      <c r="AB1460" s="17">
        <v>0.104853035880121</v>
      </c>
      <c r="AC1460" s="17">
        <v>0.17747022300947199</v>
      </c>
      <c r="AD1460" s="17">
        <v>0.11380924662900201</v>
      </c>
      <c r="AE1460" s="17"/>
      <c r="AF1460" s="17">
        <v>0.279189047722251</v>
      </c>
      <c r="AG1460" s="17">
        <v>0.16534016634822299</v>
      </c>
      <c r="AH1460" s="17">
        <v>0.115153417884288</v>
      </c>
      <c r="AI1460" s="17"/>
      <c r="AJ1460" s="17">
        <v>0.482386708196545</v>
      </c>
      <c r="AK1460" s="17">
        <v>1.65713284692591E-2</v>
      </c>
      <c r="AL1460" s="17">
        <v>3.7046393422442703E-2</v>
      </c>
      <c r="AM1460" s="17">
        <v>5.0785146152644199E-2</v>
      </c>
      <c r="AN1460" s="17">
        <v>7.7170830542546698E-2</v>
      </c>
      <c r="AO1460" s="17"/>
      <c r="AP1460" s="17">
        <v>0.88777069679153897</v>
      </c>
      <c r="AQ1460" s="17">
        <v>8.3013541838600803E-3</v>
      </c>
      <c r="AR1460" s="17">
        <v>2.12990646231721E-2</v>
      </c>
      <c r="AS1460" s="17"/>
      <c r="AT1460" s="17">
        <v>0.200616290616148</v>
      </c>
      <c r="AU1460" s="17">
        <v>0.19541164637310601</v>
      </c>
      <c r="AV1460" s="17">
        <v>0.17221832861561101</v>
      </c>
      <c r="AW1460" s="17">
        <v>0.21504949177038099</v>
      </c>
      <c r="AX1460" s="17">
        <v>0.16427532107257301</v>
      </c>
      <c r="AY1460" s="17"/>
      <c r="AZ1460" s="17">
        <v>0.18091131148876899</v>
      </c>
      <c r="BA1460" s="17">
        <v>0.17267132813627101</v>
      </c>
      <c r="BB1460" s="17">
        <v>0.110810795232512</v>
      </c>
      <c r="BC1460" s="17">
        <v>0.31022160124576198</v>
      </c>
      <c r="BD1460" s="17">
        <v>0.12823834794759201</v>
      </c>
      <c r="BE1460" s="17"/>
      <c r="BF1460" s="17">
        <v>0.15377933022800599</v>
      </c>
      <c r="BG1460" s="17">
        <v>0.19949506941733899</v>
      </c>
      <c r="BH1460" s="17">
        <v>0.208273889045023</v>
      </c>
      <c r="BI1460" s="17">
        <v>0.229874682805282</v>
      </c>
      <c r="BJ1460" s="17"/>
      <c r="BK1460" s="17">
        <v>0.13014502529713501</v>
      </c>
      <c r="BL1460" s="17">
        <v>0.106216312376173</v>
      </c>
      <c r="BM1460" s="17">
        <v>0.16800533335819601</v>
      </c>
      <c r="BN1460" s="17">
        <v>0.24044914711357901</v>
      </c>
      <c r="BO1460" s="17">
        <v>0.35293524378608498</v>
      </c>
      <c r="BP1460" s="17"/>
      <c r="BQ1460" s="17">
        <v>0.218527075418677</v>
      </c>
      <c r="BR1460" s="17">
        <v>0.16643083978195899</v>
      </c>
      <c r="BS1460" s="17"/>
      <c r="BT1460" s="17">
        <v>0.27068031505314999</v>
      </c>
      <c r="BU1460" s="17">
        <v>0.16568715519345001</v>
      </c>
      <c r="BV1460" s="17">
        <v>0.13142982867033001</v>
      </c>
      <c r="BW1460" s="17">
        <v>0.16458494575584101</v>
      </c>
      <c r="BX1460" s="17">
        <v>0.151825470713535</v>
      </c>
      <c r="BY1460" s="17">
        <v>8.7916207174440195E-2</v>
      </c>
    </row>
    <row r="1461" spans="2:77" x14ac:dyDescent="0.35">
      <c r="B1461" t="s">
        <v>47</v>
      </c>
      <c r="C1461" s="17">
        <v>6.6919353888401201E-2</v>
      </c>
      <c r="D1461" s="17">
        <v>7.3870477943484295E-2</v>
      </c>
      <c r="E1461" s="17">
        <v>5.9660007479400701E-2</v>
      </c>
      <c r="F1461" s="17"/>
      <c r="G1461" s="17">
        <v>6.0395755397511401E-2</v>
      </c>
      <c r="H1461" s="17">
        <v>6.5558479313197998E-2</v>
      </c>
      <c r="I1461" s="17">
        <v>8.0908877131537105E-2</v>
      </c>
      <c r="J1461" s="17">
        <v>5.9802987113438802E-2</v>
      </c>
      <c r="K1461" s="17">
        <v>6.0168350284907697E-2</v>
      </c>
      <c r="L1461" s="17">
        <v>7.1334776904060399E-2</v>
      </c>
      <c r="M1461" s="17"/>
      <c r="N1461" s="17">
        <v>8.3412352879233806E-2</v>
      </c>
      <c r="O1461" s="17">
        <v>6.7229363762253705E-2</v>
      </c>
      <c r="P1461" s="17">
        <v>6.1169431708509199E-2</v>
      </c>
      <c r="Q1461" s="17">
        <v>5.3822896790410302E-2</v>
      </c>
      <c r="R1461" s="17"/>
      <c r="S1461" s="17">
        <v>9.1390743734527602E-2</v>
      </c>
      <c r="T1461" s="17">
        <v>9.6808137556286797E-2</v>
      </c>
      <c r="U1461" s="17">
        <v>9.32562038458844E-2</v>
      </c>
      <c r="V1461" s="17">
        <v>8.9209874157323094E-2</v>
      </c>
      <c r="W1461" s="17">
        <v>3.9177909092182502E-2</v>
      </c>
      <c r="X1461" s="17">
        <v>4.3287736604967902E-2</v>
      </c>
      <c r="Y1461" s="17">
        <v>4.8131331618274098E-2</v>
      </c>
      <c r="Z1461" s="17">
        <v>5.2136674678276998E-2</v>
      </c>
      <c r="AA1461" s="17">
        <v>4.6143495926122699E-2</v>
      </c>
      <c r="AB1461" s="17">
        <v>6.5019367289527299E-2</v>
      </c>
      <c r="AC1461" s="17">
        <v>3.6056557024189202E-2</v>
      </c>
      <c r="AD1461" s="17">
        <v>2.4782492306147499E-2</v>
      </c>
      <c r="AE1461" s="17"/>
      <c r="AF1461" s="17">
        <v>3.8513142698553597E-2</v>
      </c>
      <c r="AG1461" s="17">
        <v>0.100223274688161</v>
      </c>
      <c r="AH1461" s="17">
        <v>4.95895451977897E-2</v>
      </c>
      <c r="AI1461" s="17"/>
      <c r="AJ1461" s="17">
        <v>3.3793305952731299E-2</v>
      </c>
      <c r="AK1461" s="17">
        <v>2.20223336521305E-2</v>
      </c>
      <c r="AL1461" s="17">
        <v>0.50347095220948401</v>
      </c>
      <c r="AM1461" s="17">
        <v>2.7168304878807999E-2</v>
      </c>
      <c r="AN1461" s="17">
        <v>3.8310165342660497E-2</v>
      </c>
      <c r="AO1461" s="17"/>
      <c r="AP1461" s="17">
        <v>5.9240053191124201E-3</v>
      </c>
      <c r="AQ1461" s="17">
        <v>9.0399719299428995E-3</v>
      </c>
      <c r="AR1461" s="17">
        <v>0.77711189198681796</v>
      </c>
      <c r="AS1461" s="17"/>
      <c r="AT1461" s="17">
        <v>3.92331596922516E-2</v>
      </c>
      <c r="AU1461" s="17">
        <v>6.5119064451758593E-2</v>
      </c>
      <c r="AV1461" s="17">
        <v>8.9650295150777007E-2</v>
      </c>
      <c r="AW1461" s="17">
        <v>8.2804945825329698E-2</v>
      </c>
      <c r="AX1461" s="17">
        <v>0.10757590644034599</v>
      </c>
      <c r="AY1461" s="17"/>
      <c r="AZ1461" s="17">
        <v>7.1348043205476996E-2</v>
      </c>
      <c r="BA1461" s="17">
        <v>5.79553715733973E-2</v>
      </c>
      <c r="BB1461" s="17">
        <v>6.2955305443873399E-2</v>
      </c>
      <c r="BC1461" s="17">
        <v>7.3698354414233197E-2</v>
      </c>
      <c r="BD1461" s="17">
        <v>5.43078241536483E-2</v>
      </c>
      <c r="BE1461" s="17"/>
      <c r="BF1461" s="17">
        <v>6.04121450909781E-2</v>
      </c>
      <c r="BG1461" s="17">
        <v>6.2363286281292798E-2</v>
      </c>
      <c r="BH1461" s="17">
        <v>6.4659576490755905E-2</v>
      </c>
      <c r="BI1461" s="17">
        <v>8.7433974416372698E-2</v>
      </c>
      <c r="BJ1461" s="17"/>
      <c r="BK1461" s="17">
        <v>6.3098061932628902E-2</v>
      </c>
      <c r="BL1461" s="17">
        <v>5.2113664101164997E-2</v>
      </c>
      <c r="BM1461" s="17">
        <v>7.0705264496291706E-2</v>
      </c>
      <c r="BN1461" s="17">
        <v>7.3563666937612807E-2</v>
      </c>
      <c r="BO1461" s="17">
        <v>4.87221086679238E-2</v>
      </c>
      <c r="BP1461" s="17"/>
      <c r="BQ1461" s="17">
        <v>6.4072976500116799E-2</v>
      </c>
      <c r="BR1461" s="17">
        <v>7.0774541647087602E-2</v>
      </c>
      <c r="BS1461" s="17"/>
      <c r="BT1461" s="17">
        <v>6.7345857812562596E-2</v>
      </c>
      <c r="BU1461" s="17">
        <v>6.5276162486424302E-2</v>
      </c>
      <c r="BV1461" s="17">
        <v>4.8999109464915799E-2</v>
      </c>
      <c r="BW1461" s="17">
        <v>6.3408426523163794E-2</v>
      </c>
      <c r="BX1461" s="17">
        <v>8.2504727532271102E-2</v>
      </c>
      <c r="BY1461" s="17">
        <v>5.1481629357432598E-2</v>
      </c>
    </row>
    <row r="1462" spans="2:77" x14ac:dyDescent="0.35">
      <c r="B1462" t="s">
        <v>536</v>
      </c>
      <c r="C1462" s="17">
        <v>5.2798123615772102E-2</v>
      </c>
      <c r="D1462" s="17">
        <v>4.9897056016921897E-2</v>
      </c>
      <c r="E1462" s="17">
        <v>5.4551532776722901E-2</v>
      </c>
      <c r="F1462" s="17"/>
      <c r="G1462" s="17">
        <v>9.9137279031035294E-2</v>
      </c>
      <c r="H1462" s="17">
        <v>7.1061638684474196E-2</v>
      </c>
      <c r="I1462" s="17">
        <v>6.3569454715527607E-2</v>
      </c>
      <c r="J1462" s="17">
        <v>3.5960681585758797E-2</v>
      </c>
      <c r="K1462" s="17">
        <v>3.1015664595270501E-2</v>
      </c>
      <c r="L1462" s="17">
        <v>2.6671226070288202E-2</v>
      </c>
      <c r="M1462" s="17"/>
      <c r="N1462" s="17">
        <v>5.0208478185480999E-2</v>
      </c>
      <c r="O1462" s="17">
        <v>6.2027343169236297E-2</v>
      </c>
      <c r="P1462" s="17">
        <v>4.9115439803997699E-2</v>
      </c>
      <c r="Q1462" s="17">
        <v>4.9973796065076202E-2</v>
      </c>
      <c r="R1462" s="17"/>
      <c r="S1462" s="17">
        <v>6.9164913219152996E-2</v>
      </c>
      <c r="T1462" s="17">
        <v>5.96241993978689E-2</v>
      </c>
      <c r="U1462" s="17">
        <v>6.1807970016830902E-2</v>
      </c>
      <c r="V1462" s="17">
        <v>4.8489697759122097E-2</v>
      </c>
      <c r="W1462" s="17">
        <v>6.0496376371089199E-2</v>
      </c>
      <c r="X1462" s="17">
        <v>5.6819221560271402E-2</v>
      </c>
      <c r="Y1462" s="17">
        <v>3.86989700951492E-2</v>
      </c>
      <c r="Z1462" s="17">
        <v>2.9360080757526E-2</v>
      </c>
      <c r="AA1462" s="17">
        <v>5.9433165551179098E-2</v>
      </c>
      <c r="AB1462" s="17">
        <v>2.6729328997852599E-2</v>
      </c>
      <c r="AC1462" s="17">
        <v>5.8470276404840801E-2</v>
      </c>
      <c r="AD1462" s="17">
        <v>1.8935967535610301E-2</v>
      </c>
      <c r="AE1462" s="17"/>
      <c r="AF1462" s="17">
        <v>3.4802893937359101E-2</v>
      </c>
      <c r="AG1462" s="17">
        <v>5.9446247337474403E-2</v>
      </c>
      <c r="AH1462" s="17">
        <v>3.9630347344929998E-2</v>
      </c>
      <c r="AI1462" s="17"/>
      <c r="AJ1462" s="17">
        <v>2.0596300703741601E-2</v>
      </c>
      <c r="AK1462" s="17">
        <v>4.4508771092065101E-2</v>
      </c>
      <c r="AL1462" s="17">
        <v>3.2295632515377301E-2</v>
      </c>
      <c r="AM1462" s="17">
        <v>5.1389493445293602E-2</v>
      </c>
      <c r="AN1462" s="17">
        <v>4.2797374364274103E-2</v>
      </c>
      <c r="AO1462" s="17"/>
      <c r="AP1462" s="17">
        <v>5.3626988095222998E-3</v>
      </c>
      <c r="AQ1462" s="17">
        <v>1.21095336762047E-2</v>
      </c>
      <c r="AR1462" s="17">
        <v>2.7182321353613802E-3</v>
      </c>
      <c r="AS1462" s="17"/>
      <c r="AT1462" s="17">
        <v>4.2688250684829003E-2</v>
      </c>
      <c r="AU1462" s="17">
        <v>5.6968309845241899E-2</v>
      </c>
      <c r="AV1462" s="17">
        <v>5.4165260992105002E-2</v>
      </c>
      <c r="AW1462" s="17">
        <v>6.9623248088086107E-2</v>
      </c>
      <c r="AX1462" s="17">
        <v>9.6377130481406906E-2</v>
      </c>
      <c r="AY1462" s="17"/>
      <c r="AZ1462" s="17">
        <v>6.1400765839171201E-2</v>
      </c>
      <c r="BA1462" s="17">
        <v>5.5541450386408099E-2</v>
      </c>
      <c r="BB1462" s="17">
        <v>7.7732137671888593E-2</v>
      </c>
      <c r="BC1462" s="17">
        <v>3.1360814202722603E-2</v>
      </c>
      <c r="BD1462" s="17">
        <v>3.9675983377723399E-2</v>
      </c>
      <c r="BE1462" s="17"/>
      <c r="BF1462" s="17">
        <v>6.4569976689763095E-2</v>
      </c>
      <c r="BG1462" s="17">
        <v>4.9758035829599499E-2</v>
      </c>
      <c r="BH1462" s="17">
        <v>5.1547838796906401E-2</v>
      </c>
      <c r="BI1462" s="17">
        <v>4.2644278738698797E-2</v>
      </c>
      <c r="BJ1462" s="17"/>
      <c r="BK1462" s="17">
        <v>6.2997968274234803E-2</v>
      </c>
      <c r="BL1462" s="17">
        <v>5.82437116416019E-2</v>
      </c>
      <c r="BM1462" s="17">
        <v>5.7705842280776701E-2</v>
      </c>
      <c r="BN1462" s="17">
        <v>4.75265264291043E-2</v>
      </c>
      <c r="BO1462" s="17">
        <v>3.7052759613924E-2</v>
      </c>
      <c r="BP1462" s="17"/>
      <c r="BQ1462" s="17">
        <v>3.5502204832601802E-2</v>
      </c>
      <c r="BR1462" s="17">
        <v>7.6224045506017898E-2</v>
      </c>
      <c r="BS1462" s="17"/>
      <c r="BT1462" s="17">
        <v>3.7973170931506497E-2</v>
      </c>
      <c r="BU1462" s="17">
        <v>6.3548097001882603E-2</v>
      </c>
      <c r="BV1462" s="17">
        <v>6.8287326287051003E-2</v>
      </c>
      <c r="BW1462" s="17">
        <v>4.6355751832028301E-2</v>
      </c>
      <c r="BX1462" s="17">
        <v>6.1217452774809597E-2</v>
      </c>
      <c r="BY1462" s="17">
        <v>7.65130025617594E-2</v>
      </c>
    </row>
    <row r="1463" spans="2:77" x14ac:dyDescent="0.35">
      <c r="B1463" t="s">
        <v>537</v>
      </c>
      <c r="C1463" s="17">
        <v>8.5816459219203695E-2</v>
      </c>
      <c r="D1463" s="17">
        <v>0.10899324208955299</v>
      </c>
      <c r="E1463" s="17">
        <v>6.3716221011612006E-2</v>
      </c>
      <c r="F1463" s="17"/>
      <c r="G1463" s="17">
        <v>4.7579735862948697E-2</v>
      </c>
      <c r="H1463" s="17">
        <v>5.3698125558797702E-2</v>
      </c>
      <c r="I1463" s="17">
        <v>5.62740156296224E-2</v>
      </c>
      <c r="J1463" s="17">
        <v>8.7253461590728207E-2</v>
      </c>
      <c r="K1463" s="17">
        <v>0.14066270955811999</v>
      </c>
      <c r="L1463" s="17">
        <v>0.12341325410588699</v>
      </c>
      <c r="M1463" s="17"/>
      <c r="N1463" s="17">
        <v>6.62168923185701E-2</v>
      </c>
      <c r="O1463" s="17">
        <v>7.0570096878875499E-2</v>
      </c>
      <c r="P1463" s="17">
        <v>0.124173368897736</v>
      </c>
      <c r="Q1463" s="17">
        <v>8.7111589979586804E-2</v>
      </c>
      <c r="R1463" s="17"/>
      <c r="S1463" s="17">
        <v>5.5195733941397498E-2</v>
      </c>
      <c r="T1463" s="17">
        <v>8.6277187244998901E-2</v>
      </c>
      <c r="U1463" s="17">
        <v>0.11634029524963301</v>
      </c>
      <c r="V1463" s="17">
        <v>0.118256864919423</v>
      </c>
      <c r="W1463" s="17">
        <v>0.118661107538985</v>
      </c>
      <c r="X1463" s="17">
        <v>8.9391895155245898E-2</v>
      </c>
      <c r="Y1463" s="17">
        <v>0.100359753743539</v>
      </c>
      <c r="Z1463" s="17">
        <v>4.2677959909872401E-2</v>
      </c>
      <c r="AA1463" s="17">
        <v>0.10595234424930799</v>
      </c>
      <c r="AB1463" s="17">
        <v>4.2195261813247703E-2</v>
      </c>
      <c r="AC1463" s="17">
        <v>9.3952958443391493E-2</v>
      </c>
      <c r="AD1463" s="17">
        <v>2.2330897124906501E-2</v>
      </c>
      <c r="AE1463" s="17"/>
      <c r="AF1463" s="17">
        <v>0.183220947521681</v>
      </c>
      <c r="AG1463" s="17">
        <v>1.9556813516473402E-2</v>
      </c>
      <c r="AH1463" s="17">
        <v>4.3708591570934097E-2</v>
      </c>
      <c r="AI1463" s="17"/>
      <c r="AJ1463" s="17">
        <v>0.14257341945265001</v>
      </c>
      <c r="AK1463" s="17">
        <v>2.12256577230624E-2</v>
      </c>
      <c r="AL1463" s="17">
        <v>3.4244845841974E-2</v>
      </c>
      <c r="AM1463" s="17">
        <v>0.65406224696415505</v>
      </c>
      <c r="AN1463" s="17">
        <v>4.9801066766224998E-2</v>
      </c>
      <c r="AO1463" s="17"/>
      <c r="AP1463" s="17">
        <v>6.5855856885203004E-3</v>
      </c>
      <c r="AQ1463" s="17">
        <v>6.4620462473637301E-3</v>
      </c>
      <c r="AR1463" s="17">
        <v>1.46394696091848E-2</v>
      </c>
      <c r="AS1463" s="17"/>
      <c r="AT1463" s="17">
        <v>0.123726685590565</v>
      </c>
      <c r="AU1463" s="17">
        <v>9.4839700249694001E-2</v>
      </c>
      <c r="AV1463" s="17">
        <v>5.41914502115593E-2</v>
      </c>
      <c r="AW1463" s="17">
        <v>5.1985571325400097E-2</v>
      </c>
      <c r="AX1463" s="17">
        <v>0.101019164240406</v>
      </c>
      <c r="AY1463" s="17"/>
      <c r="AZ1463" s="17">
        <v>8.0153102712898994E-2</v>
      </c>
      <c r="BA1463" s="17">
        <v>7.2214521547160695E-2</v>
      </c>
      <c r="BB1463" s="17">
        <v>8.5918502966830804E-2</v>
      </c>
      <c r="BC1463" s="17">
        <v>0.112199299098747</v>
      </c>
      <c r="BD1463" s="17">
        <v>7.9661827488610504E-2</v>
      </c>
      <c r="BE1463" s="17"/>
      <c r="BF1463" s="17">
        <v>9.3412938801272299E-2</v>
      </c>
      <c r="BG1463" s="17">
        <v>9.4138649390262896E-2</v>
      </c>
      <c r="BH1463" s="17">
        <v>7.6325255407369702E-2</v>
      </c>
      <c r="BI1463" s="17">
        <v>7.4959913498557504E-2</v>
      </c>
      <c r="BJ1463" s="17"/>
      <c r="BK1463" s="17">
        <v>0.131359823656306</v>
      </c>
      <c r="BL1463" s="17">
        <v>9.5917706718448598E-2</v>
      </c>
      <c r="BM1463" s="17">
        <v>8.0450888814571894E-2</v>
      </c>
      <c r="BN1463" s="17">
        <v>8.3452330428462507E-2</v>
      </c>
      <c r="BO1463" s="17">
        <v>8.2345374738025001E-2</v>
      </c>
      <c r="BP1463" s="17"/>
      <c r="BQ1463" s="17">
        <v>9.3581617040414594E-2</v>
      </c>
      <c r="BR1463" s="17">
        <v>7.5299181538522095E-2</v>
      </c>
      <c r="BS1463" s="17"/>
      <c r="BT1463" s="17">
        <v>0.10974476246304</v>
      </c>
      <c r="BU1463" s="17">
        <v>7.1848965468702605E-2</v>
      </c>
      <c r="BV1463" s="17">
        <v>9.2786388458629104E-2</v>
      </c>
      <c r="BW1463" s="17">
        <v>7.3144725521201895E-2</v>
      </c>
      <c r="BX1463" s="17">
        <v>6.7457055570610103E-2</v>
      </c>
      <c r="BY1463" s="17">
        <v>5.3546744710562401E-2</v>
      </c>
    </row>
    <row r="1464" spans="2:77" x14ac:dyDescent="0.35">
      <c r="B1464" t="s">
        <v>380</v>
      </c>
      <c r="C1464" s="17">
        <v>3.4365934897958299E-2</v>
      </c>
      <c r="D1464" s="17">
        <v>3.7090038714963899E-2</v>
      </c>
      <c r="E1464" s="17">
        <v>3.13716039302048E-2</v>
      </c>
      <c r="F1464" s="17"/>
      <c r="G1464" s="17">
        <v>1.33170666873418E-2</v>
      </c>
      <c r="H1464" s="17">
        <v>3.4347189787886201E-2</v>
      </c>
      <c r="I1464" s="17">
        <v>3.3393719494205401E-2</v>
      </c>
      <c r="J1464" s="17">
        <v>4.6308411251061103E-2</v>
      </c>
      <c r="K1464" s="17">
        <v>3.9153715062757798E-2</v>
      </c>
      <c r="L1464" s="17">
        <v>3.6270252156541997E-2</v>
      </c>
      <c r="M1464" s="17"/>
      <c r="N1464" s="17">
        <v>4.2391107938585401E-2</v>
      </c>
      <c r="O1464" s="17">
        <v>3.6398374383421403E-2</v>
      </c>
      <c r="P1464" s="17">
        <v>3.0202721155734E-2</v>
      </c>
      <c r="Q1464" s="17">
        <v>2.77223693987135E-2</v>
      </c>
      <c r="R1464" s="17"/>
      <c r="S1464" s="17">
        <v>6.9420928436337102E-3</v>
      </c>
      <c r="T1464" s="17">
        <v>4.8274049044396703E-3</v>
      </c>
      <c r="U1464" s="17">
        <v>2.81611159122741E-3</v>
      </c>
      <c r="V1464" s="17">
        <v>0</v>
      </c>
      <c r="W1464" s="17">
        <v>2.9339531618941799E-3</v>
      </c>
      <c r="X1464" s="17">
        <v>5.8118305220347197E-3</v>
      </c>
      <c r="Y1464" s="17">
        <v>5.1147397237084301E-3</v>
      </c>
      <c r="Z1464" s="17">
        <v>1.01701938329404E-2</v>
      </c>
      <c r="AA1464" s="17">
        <v>6.1358231549646898E-3</v>
      </c>
      <c r="AB1464" s="17">
        <v>0.19561789420818201</v>
      </c>
      <c r="AC1464" s="17">
        <v>5.0780516782044802E-2</v>
      </c>
      <c r="AD1464" s="17">
        <v>0.339919770965738</v>
      </c>
      <c r="AE1464" s="17"/>
      <c r="AF1464" s="17">
        <v>2.1835674425231801E-2</v>
      </c>
      <c r="AG1464" s="17">
        <v>5.4686270507951502E-2</v>
      </c>
      <c r="AH1464" s="17">
        <v>1.93578667760704E-2</v>
      </c>
      <c r="AI1464" s="17"/>
      <c r="AJ1464" s="17">
        <v>5.4566356870768898E-3</v>
      </c>
      <c r="AK1464" s="17">
        <v>8.6317106092146604E-3</v>
      </c>
      <c r="AL1464" s="17">
        <v>3.69311558579417E-3</v>
      </c>
      <c r="AM1464" s="17">
        <v>0</v>
      </c>
      <c r="AN1464" s="17">
        <v>1.8375535304736401E-2</v>
      </c>
      <c r="AO1464" s="17"/>
      <c r="AP1464" s="17">
        <v>1.29787172924973E-3</v>
      </c>
      <c r="AQ1464" s="17">
        <v>1.1346960016553899E-3</v>
      </c>
      <c r="AR1464" s="17">
        <v>3.5533373741201001E-3</v>
      </c>
      <c r="AS1464" s="17"/>
      <c r="AT1464" s="17">
        <v>2.6320887184285699E-2</v>
      </c>
      <c r="AU1464" s="17">
        <v>3.1790314663921501E-2</v>
      </c>
      <c r="AV1464" s="17">
        <v>4.0790626597461702E-2</v>
      </c>
      <c r="AW1464" s="17">
        <v>3.8032136511287097E-2</v>
      </c>
      <c r="AX1464" s="17">
        <v>0</v>
      </c>
      <c r="AY1464" s="17"/>
      <c r="AZ1464" s="17">
        <v>3.5982031987035902E-2</v>
      </c>
      <c r="BA1464" s="17">
        <v>3.0743714274090998E-2</v>
      </c>
      <c r="BB1464" s="17">
        <v>3.5251865554715101E-2</v>
      </c>
      <c r="BC1464" s="17">
        <v>3.5449668725090699E-2</v>
      </c>
      <c r="BD1464" s="17">
        <v>3.0009396563471201E-2</v>
      </c>
      <c r="BE1464" s="17"/>
      <c r="BF1464" s="17">
        <v>4.4140761355723999E-2</v>
      </c>
      <c r="BG1464" s="17">
        <v>2.7989243748599599E-2</v>
      </c>
      <c r="BH1464" s="17">
        <v>4.0108658824485E-2</v>
      </c>
      <c r="BI1464" s="17">
        <v>3.4361841217800802E-2</v>
      </c>
      <c r="BJ1464" s="17"/>
      <c r="BK1464" s="17">
        <v>4.6135086861549199E-2</v>
      </c>
      <c r="BL1464" s="17">
        <v>5.6594265719959298E-2</v>
      </c>
      <c r="BM1464" s="17">
        <v>3.6357430946632803E-2</v>
      </c>
      <c r="BN1464" s="17">
        <v>2.2692230493303E-2</v>
      </c>
      <c r="BO1464" s="17">
        <v>2.7773607893448599E-2</v>
      </c>
      <c r="BP1464" s="17"/>
      <c r="BQ1464" s="17">
        <v>2.9850974045289899E-2</v>
      </c>
      <c r="BR1464" s="17">
        <v>4.0481083887617203E-2</v>
      </c>
      <c r="BS1464" s="17"/>
      <c r="BT1464" s="17">
        <v>3.7755166270686799E-2</v>
      </c>
      <c r="BU1464" s="17">
        <v>4.0583447887209599E-2</v>
      </c>
      <c r="BV1464" s="17">
        <v>3.1673400744730698E-2</v>
      </c>
      <c r="BW1464" s="17">
        <v>3.76709344538547E-2</v>
      </c>
      <c r="BX1464" s="17">
        <v>1.2184011886057999E-2</v>
      </c>
      <c r="BY1464" s="17">
        <v>6.7341016264810594E-2</v>
      </c>
    </row>
    <row r="1465" spans="2:77" x14ac:dyDescent="0.35">
      <c r="B1465" t="s">
        <v>538</v>
      </c>
      <c r="C1465" s="17">
        <v>5.6085069931875398E-2</v>
      </c>
      <c r="D1465" s="17">
        <v>4.78757887288256E-2</v>
      </c>
      <c r="E1465" s="17">
        <v>6.4469311358551107E-2</v>
      </c>
      <c r="F1465" s="17"/>
      <c r="G1465" s="17">
        <v>8.76650864316494E-2</v>
      </c>
      <c r="H1465" s="17">
        <v>6.4432452408656193E-2</v>
      </c>
      <c r="I1465" s="17">
        <v>6.5652475808761004E-2</v>
      </c>
      <c r="J1465" s="17">
        <v>4.3340546074501898E-2</v>
      </c>
      <c r="K1465" s="17">
        <v>4.8796046219587899E-2</v>
      </c>
      <c r="L1465" s="17">
        <v>3.5779800826875797E-2</v>
      </c>
      <c r="M1465" s="17"/>
      <c r="N1465" s="17">
        <v>3.1437600259611002E-2</v>
      </c>
      <c r="O1465" s="17">
        <v>4.49302083885805E-2</v>
      </c>
      <c r="P1465" s="17">
        <v>6.6889889886759105E-2</v>
      </c>
      <c r="Q1465" s="17">
        <v>8.5616407766103894E-2</v>
      </c>
      <c r="R1465" s="17"/>
      <c r="S1465" s="17">
        <v>5.6159168051804799E-2</v>
      </c>
      <c r="T1465" s="17">
        <v>4.2051722697250798E-2</v>
      </c>
      <c r="U1465" s="17">
        <v>5.3370390506041497E-2</v>
      </c>
      <c r="V1465" s="17">
        <v>7.5998158644087696E-2</v>
      </c>
      <c r="W1465" s="17">
        <v>5.6366864143133397E-2</v>
      </c>
      <c r="X1465" s="17">
        <v>6.2025621770184003E-2</v>
      </c>
      <c r="Y1465" s="17">
        <v>6.4122193192912E-2</v>
      </c>
      <c r="Z1465" s="17">
        <v>4.44863082878156E-2</v>
      </c>
      <c r="AA1465" s="17">
        <v>4.7979492876785899E-2</v>
      </c>
      <c r="AB1465" s="17">
        <v>6.6067876898907002E-2</v>
      </c>
      <c r="AC1465" s="17">
        <v>5.4521488677944402E-2</v>
      </c>
      <c r="AD1465" s="17">
        <v>4.1813070326913802E-2</v>
      </c>
      <c r="AE1465" s="17"/>
      <c r="AF1465" s="17">
        <v>4.0998778413103301E-2</v>
      </c>
      <c r="AG1465" s="17">
        <v>2.0953922674219999E-2</v>
      </c>
      <c r="AH1465" s="17">
        <v>0.20184234021094899</v>
      </c>
      <c r="AI1465" s="17"/>
      <c r="AJ1465" s="17">
        <v>2.5064222615902899E-2</v>
      </c>
      <c r="AK1465" s="17">
        <v>1.0088928933915499E-2</v>
      </c>
      <c r="AL1465" s="17">
        <v>1.43027062939175E-2</v>
      </c>
      <c r="AM1465" s="17">
        <v>2.0027348476092399E-2</v>
      </c>
      <c r="AN1465" s="17">
        <v>0.288695206849784</v>
      </c>
      <c r="AO1465" s="17"/>
      <c r="AP1465" s="17">
        <v>1.09816850237175E-2</v>
      </c>
      <c r="AQ1465" s="17">
        <v>6.4030833994290198E-3</v>
      </c>
      <c r="AR1465" s="17">
        <v>1.31028222779701E-2</v>
      </c>
      <c r="AS1465" s="17"/>
      <c r="AT1465" s="17">
        <v>6.5095355654743295E-2</v>
      </c>
      <c r="AU1465" s="17">
        <v>6.5923385361511003E-2</v>
      </c>
      <c r="AV1465" s="17">
        <v>5.0739573414067103E-2</v>
      </c>
      <c r="AW1465" s="17">
        <v>3.15229589751439E-2</v>
      </c>
      <c r="AX1465" s="17">
        <v>1.7906521694069699E-2</v>
      </c>
      <c r="AY1465" s="17"/>
      <c r="AZ1465" s="17">
        <v>4.6165252363213602E-2</v>
      </c>
      <c r="BA1465" s="17">
        <v>6.5065176104239897E-2</v>
      </c>
      <c r="BB1465" s="17">
        <v>8.1208211446959097E-2</v>
      </c>
      <c r="BC1465" s="17">
        <v>3.5268377647765602E-2</v>
      </c>
      <c r="BD1465" s="17">
        <v>0.107448753001638</v>
      </c>
      <c r="BE1465" s="17"/>
      <c r="BF1465" s="17">
        <v>7.1736322722106699E-2</v>
      </c>
      <c r="BG1465" s="17">
        <v>5.8120052042988202E-2</v>
      </c>
      <c r="BH1465" s="17">
        <v>4.91481688928571E-2</v>
      </c>
      <c r="BI1465" s="17">
        <v>3.11961198254724E-2</v>
      </c>
      <c r="BJ1465" s="17"/>
      <c r="BK1465" s="17">
        <v>8.2736140303196495E-2</v>
      </c>
      <c r="BL1465" s="17">
        <v>7.9840861405463495E-2</v>
      </c>
      <c r="BM1465" s="17">
        <v>6.1789071160104299E-2</v>
      </c>
      <c r="BN1465" s="17">
        <v>4.3923919192590803E-2</v>
      </c>
      <c r="BO1465" s="17">
        <v>2.2630860106560999E-2</v>
      </c>
      <c r="BP1465" s="17"/>
      <c r="BQ1465" s="17">
        <v>4.3703083297031903E-2</v>
      </c>
      <c r="BR1465" s="17">
        <v>7.2855468509148397E-2</v>
      </c>
      <c r="BS1465" s="17"/>
      <c r="BT1465" s="17">
        <v>4.5528573790542398E-2</v>
      </c>
      <c r="BU1465" s="17">
        <v>3.68143226030474E-2</v>
      </c>
      <c r="BV1465" s="17">
        <v>9.5904327062267203E-2</v>
      </c>
      <c r="BW1465" s="17">
        <v>6.1810036226293101E-2</v>
      </c>
      <c r="BX1465" s="17">
        <v>7.6505229485325593E-2</v>
      </c>
      <c r="BY1465" s="17">
        <v>5.1546892563948198E-2</v>
      </c>
    </row>
    <row r="1466" spans="2:77" x14ac:dyDescent="0.35">
      <c r="B1466" t="s">
        <v>92</v>
      </c>
      <c r="C1466" s="17">
        <v>0.13490623128283899</v>
      </c>
      <c r="D1466" s="17">
        <v>9.7772967377190906E-2</v>
      </c>
      <c r="E1466" s="17">
        <v>0.170990327968504</v>
      </c>
      <c r="F1466" s="17"/>
      <c r="G1466" s="17">
        <v>0.107621156988293</v>
      </c>
      <c r="H1466" s="17">
        <v>0.120344878561629</v>
      </c>
      <c r="I1466" s="17">
        <v>0.13035877610884</v>
      </c>
      <c r="J1466" s="17">
        <v>0.13606348405052299</v>
      </c>
      <c r="K1466" s="17">
        <v>0.167588665834871</v>
      </c>
      <c r="L1466" s="17">
        <v>0.14577483455787099</v>
      </c>
      <c r="M1466" s="17"/>
      <c r="N1466" s="17">
        <v>0.13131427393452</v>
      </c>
      <c r="O1466" s="17">
        <v>0.142408695600657</v>
      </c>
      <c r="P1466" s="17">
        <v>0.118971676715001</v>
      </c>
      <c r="Q1466" s="17">
        <v>0.14590264776710399</v>
      </c>
      <c r="R1466" s="17"/>
      <c r="S1466" s="17">
        <v>9.4293986063989199E-2</v>
      </c>
      <c r="T1466" s="17">
        <v>0.158018977972158</v>
      </c>
      <c r="U1466" s="17">
        <v>0.15903679713417901</v>
      </c>
      <c r="V1466" s="17">
        <v>0.167425352934125</v>
      </c>
      <c r="W1466" s="17">
        <v>0.124747704010668</v>
      </c>
      <c r="X1466" s="17">
        <v>0.116959612929319</v>
      </c>
      <c r="Y1466" s="17">
        <v>0.164377764643591</v>
      </c>
      <c r="Z1466" s="17">
        <v>0.120468360968902</v>
      </c>
      <c r="AA1466" s="17">
        <v>0.107409685886991</v>
      </c>
      <c r="AB1466" s="17">
        <v>0.13022567784384301</v>
      </c>
      <c r="AC1466" s="17">
        <v>0.108839458875467</v>
      </c>
      <c r="AD1466" s="17">
        <v>0.238828722250812</v>
      </c>
      <c r="AE1466" s="17"/>
      <c r="AF1466" s="17">
        <v>0.14891520621989901</v>
      </c>
      <c r="AG1466" s="17">
        <v>0.102821506753086</v>
      </c>
      <c r="AH1466" s="17">
        <v>0.17647213619596899</v>
      </c>
      <c r="AI1466" s="17"/>
      <c r="AJ1466" s="17">
        <v>0.151498304525092</v>
      </c>
      <c r="AK1466" s="17">
        <v>6.8408037047964096E-2</v>
      </c>
      <c r="AL1466" s="17">
        <v>0.103465178363745</v>
      </c>
      <c r="AM1466" s="17">
        <v>3.5402468805371401E-2</v>
      </c>
      <c r="AN1466" s="17">
        <v>0.2059902707479</v>
      </c>
      <c r="AO1466" s="17"/>
      <c r="AP1466" s="17">
        <v>3.9618599859746702E-2</v>
      </c>
      <c r="AQ1466" s="17">
        <v>4.2875084314521403E-2</v>
      </c>
      <c r="AR1466" s="17">
        <v>5.7709166208976502E-2</v>
      </c>
      <c r="AS1466" s="17"/>
      <c r="AT1466" s="17">
        <v>0.15985537031392899</v>
      </c>
      <c r="AU1466" s="17">
        <v>0.119893905721161</v>
      </c>
      <c r="AV1466" s="17">
        <v>0.134816521466082</v>
      </c>
      <c r="AW1466" s="17">
        <v>0.100584816209965</v>
      </c>
      <c r="AX1466" s="17">
        <v>9.7268603938902701E-2</v>
      </c>
      <c r="AY1466" s="17"/>
      <c r="AZ1466" s="17">
        <v>0.105343468383641</v>
      </c>
      <c r="BA1466" s="17">
        <v>0.14066506652962099</v>
      </c>
      <c r="BB1466" s="17">
        <v>0.177173129911008</v>
      </c>
      <c r="BC1466" s="17">
        <v>0.145384025217771</v>
      </c>
      <c r="BD1466" s="17">
        <v>0.205368344370573</v>
      </c>
      <c r="BE1466" s="17"/>
      <c r="BF1466" s="17">
        <v>0.15059995224410899</v>
      </c>
      <c r="BG1466" s="17">
        <v>0.12707300122844101</v>
      </c>
      <c r="BH1466" s="17">
        <v>0.121910530516204</v>
      </c>
      <c r="BI1466" s="17">
        <v>0.12823701872792101</v>
      </c>
      <c r="BJ1466" s="17"/>
      <c r="BK1466" s="17">
        <v>7.31314312087918E-2</v>
      </c>
      <c r="BL1466" s="17">
        <v>0.123181605354271</v>
      </c>
      <c r="BM1466" s="17">
        <v>0.157851072031365</v>
      </c>
      <c r="BN1466" s="17">
        <v>0.13443173942386899</v>
      </c>
      <c r="BO1466" s="17">
        <v>7.2673215828640503E-2</v>
      </c>
      <c r="BP1466" s="17"/>
      <c r="BQ1466" s="17">
        <v>0.13263693936788501</v>
      </c>
      <c r="BR1466" s="17">
        <v>0.13797980348286601</v>
      </c>
      <c r="BS1466" s="17"/>
      <c r="BT1466" s="17">
        <v>0.14490220707802101</v>
      </c>
      <c r="BU1466" s="17">
        <v>0.13824278743681601</v>
      </c>
      <c r="BV1466" s="17">
        <v>0.15031038908153499</v>
      </c>
      <c r="BW1466" s="17">
        <v>0.121109749416188</v>
      </c>
      <c r="BX1466" s="17">
        <v>0.103154549265228</v>
      </c>
      <c r="BY1466" s="17">
        <v>0.17488976852103899</v>
      </c>
    </row>
    <row r="1467" spans="2:77" x14ac:dyDescent="0.35">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17"/>
      <c r="AH1467" s="17"/>
      <c r="AI1467" s="17"/>
      <c r="AJ1467" s="17"/>
      <c r="AK1467" s="17"/>
      <c r="AL1467" s="17"/>
      <c r="AM1467" s="17"/>
      <c r="AN1467" s="17"/>
      <c r="AO1467" s="17"/>
      <c r="AP1467" s="17"/>
      <c r="AQ1467" s="17"/>
      <c r="AR1467" s="17"/>
      <c r="AS1467" s="17"/>
      <c r="AT1467" s="17"/>
      <c r="AU1467" s="17"/>
      <c r="AV1467" s="17"/>
      <c r="AW1467" s="17"/>
      <c r="AX1467" s="17"/>
      <c r="AY1467" s="17"/>
      <c r="AZ1467" s="17"/>
      <c r="BA1467" s="17"/>
      <c r="BB1467" s="17"/>
      <c r="BC1467" s="17"/>
      <c r="BD1467" s="17"/>
      <c r="BE1467" s="17"/>
      <c r="BF1467" s="17"/>
      <c r="BG1467" s="17"/>
      <c r="BH1467" s="17"/>
      <c r="BI1467" s="17"/>
      <c r="BJ1467" s="17"/>
      <c r="BK1467" s="17"/>
      <c r="BL1467" s="17"/>
      <c r="BM1467" s="17"/>
      <c r="BN1467" s="17"/>
      <c r="BO1467" s="17"/>
      <c r="BP1467" s="17"/>
      <c r="BQ1467" s="17"/>
      <c r="BR1467" s="17"/>
      <c r="BS1467" s="17"/>
      <c r="BT1467" s="17"/>
      <c r="BU1467" s="17"/>
      <c r="BV1467" s="17"/>
      <c r="BW1467" s="17"/>
      <c r="BX1467" s="17"/>
      <c r="BY1467" s="17"/>
    </row>
    <row r="1468" spans="2:77" x14ac:dyDescent="0.35">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c r="AB1468" s="17"/>
      <c r="AC1468" s="17"/>
      <c r="AD1468" s="17"/>
      <c r="AE1468" s="17"/>
      <c r="AF1468" s="17"/>
      <c r="AG1468" s="17"/>
      <c r="AH1468" s="17"/>
      <c r="AI1468" s="17"/>
      <c r="AJ1468" s="17"/>
      <c r="AK1468" s="17"/>
      <c r="AL1468" s="17"/>
      <c r="AM1468" s="17"/>
      <c r="AN1468" s="17"/>
      <c r="AO1468" s="17"/>
      <c r="AP1468" s="17"/>
      <c r="AQ1468" s="17"/>
      <c r="AR1468" s="17"/>
      <c r="AS1468" s="17"/>
      <c r="AT1468" s="17"/>
      <c r="AU1468" s="17"/>
      <c r="AV1468" s="17"/>
      <c r="AW1468" s="17"/>
      <c r="AX1468" s="17"/>
      <c r="AY1468" s="17"/>
      <c r="AZ1468" s="17"/>
      <c r="BA1468" s="17"/>
      <c r="BB1468" s="17"/>
      <c r="BC1468" s="17"/>
      <c r="BD1468" s="17"/>
      <c r="BE1468" s="17"/>
      <c r="BF1468" s="17"/>
      <c r="BG1468" s="17"/>
      <c r="BH1468" s="17"/>
      <c r="BI1468" s="17"/>
      <c r="BJ1468" s="17"/>
      <c r="BK1468" s="17"/>
      <c r="BL1468" s="17"/>
      <c r="BM1468" s="17"/>
      <c r="BN1468" s="17"/>
      <c r="BO1468" s="17"/>
      <c r="BP1468" s="17"/>
      <c r="BQ1468" s="17"/>
      <c r="BR1468" s="17"/>
      <c r="BS1468" s="17"/>
      <c r="BT1468" s="17"/>
      <c r="BU1468" s="17"/>
      <c r="BV1468" s="17"/>
      <c r="BW1468" s="17"/>
      <c r="BX1468" s="17"/>
      <c r="BY1468" s="17"/>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90</v>
      </c>
      <c r="C9" s="17">
        <v>0.28124472236592601</v>
      </c>
      <c r="D9" s="17">
        <v>0.29947200279358999</v>
      </c>
      <c r="E9" s="17">
        <v>0.26523902142564498</v>
      </c>
      <c r="F9" s="17"/>
      <c r="G9" s="17">
        <v>0.258067729468756</v>
      </c>
      <c r="H9" s="17">
        <v>0.21778296568291999</v>
      </c>
      <c r="I9" s="17">
        <v>0.23043633724162499</v>
      </c>
      <c r="J9" s="17">
        <v>0.25653284082429401</v>
      </c>
      <c r="K9" s="17">
        <v>0.30059466923359102</v>
      </c>
      <c r="L9" s="17">
        <v>0.39643532692340899</v>
      </c>
      <c r="M9" s="17"/>
      <c r="N9" s="17">
        <v>0.32321982879226102</v>
      </c>
      <c r="O9" s="17">
        <v>0.25687022857247599</v>
      </c>
      <c r="P9" s="17">
        <v>0.30001816069348702</v>
      </c>
      <c r="Q9" s="17">
        <v>0.24239488367529599</v>
      </c>
      <c r="R9" s="17"/>
      <c r="S9" s="17">
        <v>0.30765200275969001</v>
      </c>
      <c r="T9" s="17">
        <v>0.28601513721675298</v>
      </c>
      <c r="U9" s="17">
        <v>0.31084493328583501</v>
      </c>
      <c r="V9" s="17">
        <v>0.33766373000528599</v>
      </c>
      <c r="W9" s="17">
        <v>0.29689729871223702</v>
      </c>
      <c r="X9" s="17">
        <v>0.34817429402032801</v>
      </c>
      <c r="Y9" s="17">
        <v>0.28507998244251898</v>
      </c>
      <c r="Z9" s="17">
        <v>0.25754223741183602</v>
      </c>
      <c r="AA9" s="17">
        <v>0.225016668114004</v>
      </c>
      <c r="AB9" s="17">
        <v>0.18166298181856599</v>
      </c>
      <c r="AC9" s="17">
        <v>0.21397702425564999</v>
      </c>
      <c r="AD9" s="17">
        <v>0.28983569260033099</v>
      </c>
      <c r="AE9" s="17"/>
      <c r="AF9" s="17">
        <v>0.37892919147321502</v>
      </c>
      <c r="AG9" s="17">
        <v>0.23014378348940201</v>
      </c>
      <c r="AH9" s="17">
        <v>0.19354363811984701</v>
      </c>
      <c r="AI9" s="17"/>
      <c r="AJ9" s="17">
        <v>0.53721975528785504</v>
      </c>
      <c r="AK9" s="17">
        <v>7.8517002423425797E-2</v>
      </c>
      <c r="AL9" s="17">
        <v>0.21391035898639599</v>
      </c>
      <c r="AM9" s="17">
        <v>0.35667199606891797</v>
      </c>
      <c r="AN9" s="17">
        <v>0.185216730049414</v>
      </c>
      <c r="AO9" s="17"/>
      <c r="AP9" s="17">
        <v>0.77844374689432205</v>
      </c>
      <c r="AQ9" s="17">
        <v>7.4578264644408504E-2</v>
      </c>
      <c r="AR9" s="17">
        <v>0.20927808952377999</v>
      </c>
      <c r="AS9" s="17"/>
      <c r="AT9" s="17">
        <v>0.30076394258258698</v>
      </c>
      <c r="AU9" s="17">
        <v>0.27781291821205101</v>
      </c>
      <c r="AV9" s="17">
        <v>0.259485626825181</v>
      </c>
      <c r="AW9" s="17">
        <v>0.30314017680483901</v>
      </c>
      <c r="AX9" s="17">
        <v>0.245042916388853</v>
      </c>
      <c r="AY9" s="17"/>
      <c r="AZ9" s="17">
        <v>0.26462683976344398</v>
      </c>
      <c r="BA9" s="17">
        <v>0.23981376003244601</v>
      </c>
      <c r="BB9" s="17">
        <v>0.25050390322708599</v>
      </c>
      <c r="BC9" s="17">
        <v>0.39363649942545198</v>
      </c>
      <c r="BD9" s="17">
        <v>0.22576584651328399</v>
      </c>
      <c r="BE9" s="17"/>
      <c r="BF9" s="17">
        <v>0.220095566133995</v>
      </c>
      <c r="BG9" s="17">
        <v>0.29341836937020899</v>
      </c>
      <c r="BH9" s="17">
        <v>0.29942049779244401</v>
      </c>
      <c r="BI9" s="17">
        <v>0.31575323698429097</v>
      </c>
      <c r="BJ9" s="17"/>
      <c r="BK9" s="17">
        <v>0.20204030537981199</v>
      </c>
      <c r="BL9" s="17">
        <v>0.150088119873729</v>
      </c>
      <c r="BM9" s="17">
        <v>0.25610292114816202</v>
      </c>
      <c r="BN9" s="17">
        <v>0.34187526891951697</v>
      </c>
      <c r="BO9" s="17">
        <v>0.43479464814999802</v>
      </c>
      <c r="BP9" s="17"/>
      <c r="BQ9" s="17">
        <v>0.30112617635477501</v>
      </c>
      <c r="BR9" s="17">
        <v>0.25431690233820597</v>
      </c>
      <c r="BS9" s="17"/>
      <c r="BT9" s="17">
        <v>0.36718681087836502</v>
      </c>
      <c r="BU9" s="17">
        <v>0.23599794522255499</v>
      </c>
      <c r="BV9" s="17">
        <v>0.230711438270538</v>
      </c>
      <c r="BW9" s="17">
        <v>0.23945612479383099</v>
      </c>
      <c r="BX9" s="17">
        <v>0.235838855257399</v>
      </c>
      <c r="BY9" s="17">
        <v>0.129201715450627</v>
      </c>
    </row>
    <row r="10" spans="2:77" x14ac:dyDescent="0.35">
      <c r="B10" s="18" t="s">
        <v>91</v>
      </c>
      <c r="C10" s="17">
        <v>0.41680110962244799</v>
      </c>
      <c r="D10" s="17">
        <v>0.42722231172825198</v>
      </c>
      <c r="E10" s="17">
        <v>0.40632528798383899</v>
      </c>
      <c r="F10" s="17"/>
      <c r="G10" s="17">
        <v>0.423775401096744</v>
      </c>
      <c r="H10" s="17">
        <v>0.476043757238723</v>
      </c>
      <c r="I10" s="17">
        <v>0.47051488510704798</v>
      </c>
      <c r="J10" s="17">
        <v>0.460856871676183</v>
      </c>
      <c r="K10" s="17">
        <v>0.35756853177998199</v>
      </c>
      <c r="L10" s="17">
        <v>0.32438114128386802</v>
      </c>
      <c r="M10" s="17"/>
      <c r="N10" s="17">
        <v>0.430690459333056</v>
      </c>
      <c r="O10" s="17">
        <v>0.42973444126713201</v>
      </c>
      <c r="P10" s="17">
        <v>0.39769811620885598</v>
      </c>
      <c r="Q10" s="17">
        <v>0.40813682686608099</v>
      </c>
      <c r="R10" s="17"/>
      <c r="S10" s="17">
        <v>0.42767717627900997</v>
      </c>
      <c r="T10" s="17">
        <v>0.38486554700203301</v>
      </c>
      <c r="U10" s="17">
        <v>0.400729607827778</v>
      </c>
      <c r="V10" s="17">
        <v>0.34790167372073899</v>
      </c>
      <c r="W10" s="17">
        <v>0.37773452928350698</v>
      </c>
      <c r="X10" s="17">
        <v>0.38362692314100499</v>
      </c>
      <c r="Y10" s="17">
        <v>0.36703339305219701</v>
      </c>
      <c r="Z10" s="17">
        <v>0.52281564203697095</v>
      </c>
      <c r="AA10" s="17">
        <v>0.46991410037936399</v>
      </c>
      <c r="AB10" s="17">
        <v>0.52404493130672902</v>
      </c>
      <c r="AC10" s="17">
        <v>0.46604533960271499</v>
      </c>
      <c r="AD10" s="17">
        <v>0.33802544269309498</v>
      </c>
      <c r="AE10" s="17"/>
      <c r="AF10" s="17">
        <v>0.27677446369967001</v>
      </c>
      <c r="AG10" s="17">
        <v>0.54166922559323305</v>
      </c>
      <c r="AH10" s="17">
        <v>0.44399949076826001</v>
      </c>
      <c r="AI10" s="17"/>
      <c r="AJ10" s="17">
        <v>0.18456823116823101</v>
      </c>
      <c r="AK10" s="17">
        <v>0.71924707718056202</v>
      </c>
      <c r="AL10" s="17">
        <v>0.50213957937197795</v>
      </c>
      <c r="AM10" s="17">
        <v>0.116401618562111</v>
      </c>
      <c r="AN10" s="17">
        <v>0.36195868199595299</v>
      </c>
      <c r="AO10" s="17"/>
      <c r="AP10" s="17">
        <v>0.100466234299532</v>
      </c>
      <c r="AQ10" s="17">
        <v>0.79363521737419895</v>
      </c>
      <c r="AR10" s="17">
        <v>0.43342992928295099</v>
      </c>
      <c r="AS10" s="17"/>
      <c r="AT10" s="17">
        <v>0.36709498965403398</v>
      </c>
      <c r="AU10" s="17">
        <v>0.399811181324709</v>
      </c>
      <c r="AV10" s="17">
        <v>0.45512015145055801</v>
      </c>
      <c r="AW10" s="17">
        <v>0.47828022198867298</v>
      </c>
      <c r="AX10" s="17">
        <v>0.60238785963425701</v>
      </c>
      <c r="AY10" s="17"/>
      <c r="AZ10" s="17">
        <v>0.45576641979021498</v>
      </c>
      <c r="BA10" s="17">
        <v>0.42364404174821801</v>
      </c>
      <c r="BB10" s="17">
        <v>0.38758643039683299</v>
      </c>
      <c r="BC10" s="17">
        <v>0.32871284289174801</v>
      </c>
      <c r="BD10" s="17">
        <v>0.42432533686659701</v>
      </c>
      <c r="BE10" s="17"/>
      <c r="BF10" s="17">
        <v>0.424468038718329</v>
      </c>
      <c r="BG10" s="17">
        <v>0.40731366583890999</v>
      </c>
      <c r="BH10" s="17">
        <v>0.41362762231862998</v>
      </c>
      <c r="BI10" s="17">
        <v>0.45178179771152399</v>
      </c>
      <c r="BJ10" s="17"/>
      <c r="BK10" s="17">
        <v>0.46698378176307498</v>
      </c>
      <c r="BL10" s="17">
        <v>0.48716422560275702</v>
      </c>
      <c r="BM10" s="17">
        <v>0.41655915505065999</v>
      </c>
      <c r="BN10" s="17">
        <v>0.39197845652052798</v>
      </c>
      <c r="BO10" s="17">
        <v>0.36347749452524603</v>
      </c>
      <c r="BP10" s="17"/>
      <c r="BQ10" s="17">
        <v>0.41124400594428601</v>
      </c>
      <c r="BR10" s="17">
        <v>0.42432775670796102</v>
      </c>
      <c r="BS10" s="17"/>
      <c r="BT10" s="17">
        <v>0.34499493104482198</v>
      </c>
      <c r="BU10" s="17">
        <v>0.47091976725671197</v>
      </c>
      <c r="BV10" s="17">
        <v>0.41353338261573702</v>
      </c>
      <c r="BW10" s="17">
        <v>0.46728451723474101</v>
      </c>
      <c r="BX10" s="17">
        <v>0.47172118878991398</v>
      </c>
      <c r="BY10" s="17">
        <v>0.39623719833278798</v>
      </c>
    </row>
    <row r="11" spans="2:77" x14ac:dyDescent="0.35">
      <c r="B11" s="18" t="s">
        <v>92</v>
      </c>
      <c r="C11" s="19">
        <v>0.301954168011626</v>
      </c>
      <c r="D11" s="19">
        <v>0.27330568547815798</v>
      </c>
      <c r="E11" s="19">
        <v>0.32843569059051603</v>
      </c>
      <c r="F11" s="19"/>
      <c r="G11" s="19">
        <v>0.3181568694345</v>
      </c>
      <c r="H11" s="19">
        <v>0.30617327707835801</v>
      </c>
      <c r="I11" s="19">
        <v>0.29904877765132698</v>
      </c>
      <c r="J11" s="19">
        <v>0.28261028749952299</v>
      </c>
      <c r="K11" s="19">
        <v>0.34183679898642699</v>
      </c>
      <c r="L11" s="19">
        <v>0.27918353179272298</v>
      </c>
      <c r="M11" s="19"/>
      <c r="N11" s="19">
        <v>0.24608971187468301</v>
      </c>
      <c r="O11" s="19">
        <v>0.313395330160392</v>
      </c>
      <c r="P11" s="19">
        <v>0.302283723097657</v>
      </c>
      <c r="Q11" s="19">
        <v>0.34946828945862402</v>
      </c>
      <c r="R11" s="19"/>
      <c r="S11" s="19">
        <v>0.26467082096130001</v>
      </c>
      <c r="T11" s="19">
        <v>0.32911931578121401</v>
      </c>
      <c r="U11" s="19">
        <v>0.28842545888638699</v>
      </c>
      <c r="V11" s="19">
        <v>0.31443459627397602</v>
      </c>
      <c r="W11" s="19">
        <v>0.325368172004255</v>
      </c>
      <c r="X11" s="19">
        <v>0.26819878283866699</v>
      </c>
      <c r="Y11" s="19">
        <v>0.34788662450528401</v>
      </c>
      <c r="Z11" s="19">
        <v>0.219642120551193</v>
      </c>
      <c r="AA11" s="19">
        <v>0.30506923150663201</v>
      </c>
      <c r="AB11" s="19">
        <v>0.29429208687470498</v>
      </c>
      <c r="AC11" s="19">
        <v>0.31997763614163499</v>
      </c>
      <c r="AD11" s="19">
        <v>0.37213886470657398</v>
      </c>
      <c r="AE11" s="19"/>
      <c r="AF11" s="19">
        <v>0.34429634482711502</v>
      </c>
      <c r="AG11" s="19">
        <v>0.228186990917365</v>
      </c>
      <c r="AH11" s="19">
        <v>0.36245687111189401</v>
      </c>
      <c r="AI11" s="19"/>
      <c r="AJ11" s="19">
        <v>0.27821201354391401</v>
      </c>
      <c r="AK11" s="19">
        <v>0.20223592039601199</v>
      </c>
      <c r="AL11" s="19">
        <v>0.28395006164162701</v>
      </c>
      <c r="AM11" s="19">
        <v>0.52692638536897096</v>
      </c>
      <c r="AN11" s="19">
        <v>0.45282458795463398</v>
      </c>
      <c r="AO11" s="19"/>
      <c r="AP11" s="19">
        <v>0.121090018806146</v>
      </c>
      <c r="AQ11" s="19">
        <v>0.13178651798139299</v>
      </c>
      <c r="AR11" s="19">
        <v>0.35729198119326899</v>
      </c>
      <c r="AS11" s="19"/>
      <c r="AT11" s="19">
        <v>0.33214106776337798</v>
      </c>
      <c r="AU11" s="19">
        <v>0.32237590046323999</v>
      </c>
      <c r="AV11" s="19">
        <v>0.28539422172426099</v>
      </c>
      <c r="AW11" s="19">
        <v>0.21857960120648701</v>
      </c>
      <c r="AX11" s="19">
        <v>0.15256922397688999</v>
      </c>
      <c r="AY11" s="19"/>
      <c r="AZ11" s="19">
        <v>0.27960674044634098</v>
      </c>
      <c r="BA11" s="19">
        <v>0.33654219821933601</v>
      </c>
      <c r="BB11" s="19">
        <v>0.36190966637608102</v>
      </c>
      <c r="BC11" s="19">
        <v>0.27765065768280001</v>
      </c>
      <c r="BD11" s="19">
        <v>0.34990881662012002</v>
      </c>
      <c r="BE11" s="19"/>
      <c r="BF11" s="19">
        <v>0.355436395147676</v>
      </c>
      <c r="BG11" s="19">
        <v>0.29926796479088003</v>
      </c>
      <c r="BH11" s="19">
        <v>0.28695187988892601</v>
      </c>
      <c r="BI11" s="19">
        <v>0.23246496530418501</v>
      </c>
      <c r="BJ11" s="19"/>
      <c r="BK11" s="19">
        <v>0.33097591285711198</v>
      </c>
      <c r="BL11" s="19">
        <v>0.36274765452351299</v>
      </c>
      <c r="BM11" s="19">
        <v>0.32733792380117699</v>
      </c>
      <c r="BN11" s="19">
        <v>0.26614627455995499</v>
      </c>
      <c r="BO11" s="19">
        <v>0.20172785732475501</v>
      </c>
      <c r="BP11" s="19"/>
      <c r="BQ11" s="19">
        <v>0.28762981770093898</v>
      </c>
      <c r="BR11" s="19">
        <v>0.321355340953833</v>
      </c>
      <c r="BS11" s="19"/>
      <c r="BT11" s="19">
        <v>0.28781825807681299</v>
      </c>
      <c r="BU11" s="19">
        <v>0.29308228752073301</v>
      </c>
      <c r="BV11" s="19">
        <v>0.35575517911372501</v>
      </c>
      <c r="BW11" s="19">
        <v>0.29325935797142699</v>
      </c>
      <c r="BX11" s="19">
        <v>0.29243995595268701</v>
      </c>
      <c r="BY11" s="19">
        <v>0.47456108621658499</v>
      </c>
    </row>
    <row r="12" spans="2:77" x14ac:dyDescent="0.35">
      <c r="B12" s="16"/>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97</v>
      </c>
      <c r="C9" s="17">
        <v>3.9760785540296099E-2</v>
      </c>
      <c r="D9" s="17">
        <v>3.75990127953141E-2</v>
      </c>
      <c r="E9" s="17">
        <v>3.9205696050226703E-2</v>
      </c>
      <c r="F9" s="17"/>
      <c r="G9" s="17">
        <v>6.7109148140231001E-2</v>
      </c>
      <c r="H9" s="17">
        <v>6.2737795563811205E-2</v>
      </c>
      <c r="I9" s="17">
        <v>4.9758518368338001E-2</v>
      </c>
      <c r="J9" s="17">
        <v>2.98259479753437E-2</v>
      </c>
      <c r="K9" s="17">
        <v>2.8004291652924E-2</v>
      </c>
      <c r="L9" s="17">
        <v>1.0772867851629699E-2</v>
      </c>
      <c r="M9" s="17"/>
      <c r="N9" s="17">
        <v>3.2410903511437501E-2</v>
      </c>
      <c r="O9" s="17">
        <v>4.6911003250427998E-2</v>
      </c>
      <c r="P9" s="17">
        <v>3.6819761017812203E-2</v>
      </c>
      <c r="Q9" s="17">
        <v>4.3411344719793903E-2</v>
      </c>
      <c r="R9" s="17"/>
      <c r="S9" s="17">
        <v>3.4726299478368597E-2</v>
      </c>
      <c r="T9" s="17">
        <v>3.5442601666008801E-2</v>
      </c>
      <c r="U9" s="17">
        <v>1.9875930941824299E-2</v>
      </c>
      <c r="V9" s="17">
        <v>2.1408392908063699E-2</v>
      </c>
      <c r="W9" s="17">
        <v>3.8620887507968403E-2</v>
      </c>
      <c r="X9" s="17">
        <v>3.1922554405310798E-2</v>
      </c>
      <c r="Y9" s="17">
        <v>5.4927344831957201E-2</v>
      </c>
      <c r="Z9" s="17">
        <v>2.18326704281071E-2</v>
      </c>
      <c r="AA9" s="17">
        <v>5.8313329127631798E-2</v>
      </c>
      <c r="AB9" s="17">
        <v>5.3240451881339801E-2</v>
      </c>
      <c r="AC9" s="17">
        <v>6.5657396786953703E-2</v>
      </c>
      <c r="AD9" s="17">
        <v>4.8137413819936803E-2</v>
      </c>
      <c r="AE9" s="17"/>
      <c r="AF9" s="17">
        <v>1.9054328252550701E-2</v>
      </c>
      <c r="AG9" s="17">
        <v>5.3250703650838699E-2</v>
      </c>
      <c r="AH9" s="17">
        <v>3.3786948530254303E-2</v>
      </c>
      <c r="AI9" s="17"/>
      <c r="AJ9" s="17">
        <v>5.8850498883791296E-3</v>
      </c>
      <c r="AK9" s="17">
        <v>7.2880838002168005E-2</v>
      </c>
      <c r="AL9" s="17">
        <v>2.24058089839216E-2</v>
      </c>
      <c r="AM9" s="17">
        <v>0</v>
      </c>
      <c r="AN9" s="17">
        <v>2.7163806691266699E-2</v>
      </c>
      <c r="AO9" s="17"/>
      <c r="AP9" s="17">
        <v>7.0625402360393703E-3</v>
      </c>
      <c r="AQ9" s="17">
        <v>6.0521722714095498E-2</v>
      </c>
      <c r="AR9" s="17">
        <v>2.8269710574088999E-2</v>
      </c>
      <c r="AS9" s="17"/>
      <c r="AT9" s="17">
        <v>3.1180661118958002E-2</v>
      </c>
      <c r="AU9" s="17">
        <v>4.6331870114377199E-2</v>
      </c>
      <c r="AV9" s="17">
        <v>4.0870055979203498E-2</v>
      </c>
      <c r="AW9" s="17">
        <v>3.8937630093052997E-2</v>
      </c>
      <c r="AX9" s="17">
        <v>8.6058382966914301E-2</v>
      </c>
      <c r="AY9" s="17"/>
      <c r="AZ9" s="17">
        <v>4.3385978179369997E-2</v>
      </c>
      <c r="BA9" s="17">
        <v>3.7734171917502897E-2</v>
      </c>
      <c r="BB9" s="17">
        <v>6.2042027592263398E-2</v>
      </c>
      <c r="BC9" s="17">
        <v>1.08631444098823E-2</v>
      </c>
      <c r="BD9" s="17">
        <v>6.7190363893238403E-2</v>
      </c>
      <c r="BE9" s="17"/>
      <c r="BF9" s="17">
        <v>4.1818655322454601E-2</v>
      </c>
      <c r="BG9" s="17">
        <v>3.9376360102759099E-2</v>
      </c>
      <c r="BH9" s="17">
        <v>4.59088811488308E-2</v>
      </c>
      <c r="BI9" s="17">
        <v>3.12161140674545E-2</v>
      </c>
      <c r="BJ9" s="17"/>
      <c r="BK9" s="17">
        <v>9.21922817431262E-2</v>
      </c>
      <c r="BL9" s="17">
        <v>5.5906771125360903E-2</v>
      </c>
      <c r="BM9" s="17">
        <v>3.9986156719524601E-2</v>
      </c>
      <c r="BN9" s="17">
        <v>2.7749552240684001E-2</v>
      </c>
      <c r="BO9" s="17">
        <v>3.8980920147807803E-2</v>
      </c>
      <c r="BP9" s="17"/>
      <c r="BQ9" s="17">
        <v>2.9241129278079099E-2</v>
      </c>
      <c r="BR9" s="17">
        <v>5.4008808383160002E-2</v>
      </c>
      <c r="BS9" s="17"/>
      <c r="BT9" s="17">
        <v>2.4001610921688898E-2</v>
      </c>
      <c r="BU9" s="17">
        <v>4.87715964873673E-2</v>
      </c>
      <c r="BV9" s="17">
        <v>3.74334927507761E-2</v>
      </c>
      <c r="BW9" s="17">
        <v>4.2435359458291202E-2</v>
      </c>
      <c r="BX9" s="17">
        <v>4.9863129107831999E-2</v>
      </c>
      <c r="BY9" s="17">
        <v>9.1357614006279106E-2</v>
      </c>
    </row>
    <row r="10" spans="2:77" x14ac:dyDescent="0.35">
      <c r="B10" s="18" t="s">
        <v>98</v>
      </c>
      <c r="C10" s="17">
        <v>7.7019263254052894E-2</v>
      </c>
      <c r="D10" s="17">
        <v>6.7393566073155595E-2</v>
      </c>
      <c r="E10" s="17">
        <v>8.4448465902297196E-2</v>
      </c>
      <c r="F10" s="17"/>
      <c r="G10" s="17">
        <v>0.12848822478087801</v>
      </c>
      <c r="H10" s="17">
        <v>6.6867835592961097E-2</v>
      </c>
      <c r="I10" s="17">
        <v>8.1586264598310601E-2</v>
      </c>
      <c r="J10" s="17">
        <v>8.0982509804399805E-2</v>
      </c>
      <c r="K10" s="17">
        <v>6.4436989217783999E-2</v>
      </c>
      <c r="L10" s="17">
        <v>5.2447894151244602E-2</v>
      </c>
      <c r="M10" s="17"/>
      <c r="N10" s="17">
        <v>7.34400711974596E-2</v>
      </c>
      <c r="O10" s="17">
        <v>8.7878056732623402E-2</v>
      </c>
      <c r="P10" s="17">
        <v>7.0687470958474399E-2</v>
      </c>
      <c r="Q10" s="17">
        <v>7.3187867026631603E-2</v>
      </c>
      <c r="R10" s="17"/>
      <c r="S10" s="17">
        <v>8.1327906412121495E-2</v>
      </c>
      <c r="T10" s="17">
        <v>7.1197552125803795E-2</v>
      </c>
      <c r="U10" s="17">
        <v>5.6096907269257298E-2</v>
      </c>
      <c r="V10" s="17">
        <v>6.2124148452594001E-2</v>
      </c>
      <c r="W10" s="17">
        <v>4.2538806150110499E-2</v>
      </c>
      <c r="X10" s="17">
        <v>7.1605101548023506E-2</v>
      </c>
      <c r="Y10" s="17">
        <v>8.3323353619980903E-2</v>
      </c>
      <c r="Z10" s="17">
        <v>7.1268744766669098E-2</v>
      </c>
      <c r="AA10" s="17">
        <v>0.110697819922031</v>
      </c>
      <c r="AB10" s="17">
        <v>0.10256445689940701</v>
      </c>
      <c r="AC10" s="17">
        <v>7.4474102794556296E-2</v>
      </c>
      <c r="AD10" s="17">
        <v>7.4385495118231795E-2</v>
      </c>
      <c r="AE10" s="17"/>
      <c r="AF10" s="17">
        <v>3.2349026452560201E-2</v>
      </c>
      <c r="AG10" s="17">
        <v>0.109408603319681</v>
      </c>
      <c r="AH10" s="17">
        <v>5.1428272183086897E-2</v>
      </c>
      <c r="AI10" s="17"/>
      <c r="AJ10" s="17">
        <v>8.0846453158682097E-3</v>
      </c>
      <c r="AK10" s="17">
        <v>0.15888842189326599</v>
      </c>
      <c r="AL10" s="17">
        <v>6.8574024494567801E-2</v>
      </c>
      <c r="AM10" s="17">
        <v>0</v>
      </c>
      <c r="AN10" s="17">
        <v>4.9471846892012498E-2</v>
      </c>
      <c r="AO10" s="17"/>
      <c r="AP10" s="17">
        <v>7.3797575282935103E-3</v>
      </c>
      <c r="AQ10" s="17">
        <v>0.14324559000137099</v>
      </c>
      <c r="AR10" s="17">
        <v>6.4247875681952699E-2</v>
      </c>
      <c r="AS10" s="17"/>
      <c r="AT10" s="17">
        <v>4.3484822098408697E-2</v>
      </c>
      <c r="AU10" s="17">
        <v>8.27655588363055E-2</v>
      </c>
      <c r="AV10" s="17">
        <v>0.114651770466721</v>
      </c>
      <c r="AW10" s="17">
        <v>6.7711537459273094E-2</v>
      </c>
      <c r="AX10" s="17">
        <v>8.8406458956225106E-2</v>
      </c>
      <c r="AY10" s="17"/>
      <c r="AZ10" s="17">
        <v>7.4767004130541506E-2</v>
      </c>
      <c r="BA10" s="17">
        <v>7.0869103186076698E-2</v>
      </c>
      <c r="BB10" s="17">
        <v>0.162976901254722</v>
      </c>
      <c r="BC10" s="17">
        <v>5.3343744773829402E-2</v>
      </c>
      <c r="BD10" s="17">
        <v>0.103637704779873</v>
      </c>
      <c r="BE10" s="17"/>
      <c r="BF10" s="17">
        <v>8.4721433795537607E-2</v>
      </c>
      <c r="BG10" s="17">
        <v>7.5669972124970106E-2</v>
      </c>
      <c r="BH10" s="17">
        <v>7.3135596716715198E-2</v>
      </c>
      <c r="BI10" s="17">
        <v>7.2337833392797896E-2</v>
      </c>
      <c r="BJ10" s="17"/>
      <c r="BK10" s="17">
        <v>5.7224809194931198E-2</v>
      </c>
      <c r="BL10" s="17">
        <v>0.111688284286291</v>
      </c>
      <c r="BM10" s="17">
        <v>8.8928683597947797E-2</v>
      </c>
      <c r="BN10" s="17">
        <v>5.7757694021749101E-2</v>
      </c>
      <c r="BO10" s="17">
        <v>4.3813663641021898E-2</v>
      </c>
      <c r="BP10" s="17"/>
      <c r="BQ10" s="17">
        <v>5.92870820819313E-2</v>
      </c>
      <c r="BR10" s="17">
        <v>0.10103606723477</v>
      </c>
      <c r="BS10" s="17"/>
      <c r="BT10" s="17">
        <v>6.2182324992158998E-2</v>
      </c>
      <c r="BU10" s="17">
        <v>8.6766556012708093E-2</v>
      </c>
      <c r="BV10" s="17">
        <v>7.3196284084889304E-2</v>
      </c>
      <c r="BW10" s="17">
        <v>8.5916840311635601E-2</v>
      </c>
      <c r="BX10" s="17">
        <v>8.9350119362925001E-2</v>
      </c>
      <c r="BY10" s="17">
        <v>7.2838263927292396E-2</v>
      </c>
    </row>
    <row r="11" spans="2:77" x14ac:dyDescent="0.35">
      <c r="B11" s="18" t="s">
        <v>99</v>
      </c>
      <c r="C11" s="17">
        <v>0.12273323377007</v>
      </c>
      <c r="D11" s="17">
        <v>0.12522273354094501</v>
      </c>
      <c r="E11" s="17">
        <v>0.121089534991229</v>
      </c>
      <c r="F11" s="17"/>
      <c r="G11" s="17">
        <v>0.12315507891026101</v>
      </c>
      <c r="H11" s="17">
        <v>0.102508121275267</v>
      </c>
      <c r="I11" s="17">
        <v>0.121827213519847</v>
      </c>
      <c r="J11" s="17">
        <v>0.13821611655025301</v>
      </c>
      <c r="K11" s="17">
        <v>0.147456518507458</v>
      </c>
      <c r="L11" s="17">
        <v>0.110449018643896</v>
      </c>
      <c r="M11" s="17"/>
      <c r="N11" s="17">
        <v>0.15745472393579099</v>
      </c>
      <c r="O11" s="17">
        <v>0.13889843082872</v>
      </c>
      <c r="P11" s="17">
        <v>8.2653365838093601E-2</v>
      </c>
      <c r="Q11" s="17">
        <v>0.103428916646029</v>
      </c>
      <c r="R11" s="17"/>
      <c r="S11" s="17">
        <v>0.13661348193765299</v>
      </c>
      <c r="T11" s="17">
        <v>0.134509344980526</v>
      </c>
      <c r="U11" s="17">
        <v>0.10971171090505399</v>
      </c>
      <c r="V11" s="17">
        <v>0.103970696004816</v>
      </c>
      <c r="W11" s="17">
        <v>0.13523044896358299</v>
      </c>
      <c r="X11" s="17">
        <v>9.4597357266904505E-2</v>
      </c>
      <c r="Y11" s="17">
        <v>9.7116552011717205E-2</v>
      </c>
      <c r="Z11" s="17">
        <v>0.10967888393360301</v>
      </c>
      <c r="AA11" s="17">
        <v>0.13191446292933301</v>
      </c>
      <c r="AB11" s="17">
        <v>0.15910003182551699</v>
      </c>
      <c r="AC11" s="17">
        <v>0.10207972967739901</v>
      </c>
      <c r="AD11" s="17">
        <v>0.130588358155623</v>
      </c>
      <c r="AE11" s="17"/>
      <c r="AF11" s="17">
        <v>6.5085101459888203E-2</v>
      </c>
      <c r="AG11" s="17">
        <v>0.18514929767347499</v>
      </c>
      <c r="AH11" s="17">
        <v>9.1371331270065706E-2</v>
      </c>
      <c r="AI11" s="17"/>
      <c r="AJ11" s="17">
        <v>3.8020068656615398E-2</v>
      </c>
      <c r="AK11" s="17">
        <v>0.21638833462222901</v>
      </c>
      <c r="AL11" s="17">
        <v>0.20976268447926699</v>
      </c>
      <c r="AM11" s="17">
        <v>8.9655451814317402E-2</v>
      </c>
      <c r="AN11" s="17">
        <v>8.81135937555729E-2</v>
      </c>
      <c r="AO11" s="17"/>
      <c r="AP11" s="17">
        <v>1.7765291984871801E-2</v>
      </c>
      <c r="AQ11" s="17">
        <v>0.21001144143136999</v>
      </c>
      <c r="AR11" s="17">
        <v>0.20869680951366301</v>
      </c>
      <c r="AS11" s="17"/>
      <c r="AT11" s="17">
        <v>9.3748569180548205E-2</v>
      </c>
      <c r="AU11" s="17">
        <v>0.107549303092652</v>
      </c>
      <c r="AV11" s="17">
        <v>0.143974266708564</v>
      </c>
      <c r="AW11" s="17">
        <v>0.17916416280994801</v>
      </c>
      <c r="AX11" s="17">
        <v>0.19547968015236999</v>
      </c>
      <c r="AY11" s="17"/>
      <c r="AZ11" s="17">
        <v>0.12660907885561701</v>
      </c>
      <c r="BA11" s="17">
        <v>0.11307274782882699</v>
      </c>
      <c r="BB11" s="17">
        <v>0.12405922812195</v>
      </c>
      <c r="BC11" s="17">
        <v>0.122211214918536</v>
      </c>
      <c r="BD11" s="17">
        <v>0.12512556546630099</v>
      </c>
      <c r="BE11" s="17"/>
      <c r="BF11" s="17">
        <v>0.12590259506495499</v>
      </c>
      <c r="BG11" s="17">
        <v>0.109380767297256</v>
      </c>
      <c r="BH11" s="17">
        <v>0.127204076691144</v>
      </c>
      <c r="BI11" s="17">
        <v>0.14885130768160099</v>
      </c>
      <c r="BJ11" s="17"/>
      <c r="BK11" s="17">
        <v>9.7222395590300603E-2</v>
      </c>
      <c r="BL11" s="17">
        <v>0.121205877988511</v>
      </c>
      <c r="BM11" s="17">
        <v>0.13595637656470599</v>
      </c>
      <c r="BN11" s="17">
        <v>0.12364879631089699</v>
      </c>
      <c r="BO11" s="17">
        <v>6.4823034775133695E-2</v>
      </c>
      <c r="BP11" s="17"/>
      <c r="BQ11" s="17">
        <v>0.10894086413144199</v>
      </c>
      <c r="BR11" s="17">
        <v>0.141413881955714</v>
      </c>
      <c r="BS11" s="17"/>
      <c r="BT11" s="17">
        <v>0.119750399341277</v>
      </c>
      <c r="BU11" s="17">
        <v>0.14726671441606201</v>
      </c>
      <c r="BV11" s="17">
        <v>9.9709038279228501E-2</v>
      </c>
      <c r="BW11" s="17">
        <v>7.2507708258765499E-2</v>
      </c>
      <c r="BX11" s="17">
        <v>0.112284399594423</v>
      </c>
      <c r="BY11" s="17">
        <v>0.22419165930843399</v>
      </c>
    </row>
    <row r="12" spans="2:77" x14ac:dyDescent="0.35">
      <c r="B12" s="18" t="s">
        <v>100</v>
      </c>
      <c r="C12" s="17">
        <v>0.42227042562837303</v>
      </c>
      <c r="D12" s="17">
        <v>0.39910500836407797</v>
      </c>
      <c r="E12" s="17">
        <v>0.44714609532898397</v>
      </c>
      <c r="F12" s="17"/>
      <c r="G12" s="17">
        <v>0.37712907391594402</v>
      </c>
      <c r="H12" s="17">
        <v>0.42941029594603303</v>
      </c>
      <c r="I12" s="17">
        <v>0.440390667742869</v>
      </c>
      <c r="J12" s="17">
        <v>0.44694514995903001</v>
      </c>
      <c r="K12" s="17">
        <v>0.36406830029829401</v>
      </c>
      <c r="L12" s="17">
        <v>0.450691261050853</v>
      </c>
      <c r="M12" s="17"/>
      <c r="N12" s="17">
        <v>0.36553631918069301</v>
      </c>
      <c r="O12" s="17">
        <v>0.37767641804577801</v>
      </c>
      <c r="P12" s="17">
        <v>0.46816214638906201</v>
      </c>
      <c r="Q12" s="17">
        <v>0.492262069535916</v>
      </c>
      <c r="R12" s="17"/>
      <c r="S12" s="17">
        <v>0.37556616498268602</v>
      </c>
      <c r="T12" s="17">
        <v>0.41284463469264299</v>
      </c>
      <c r="U12" s="17">
        <v>0.46836573345871502</v>
      </c>
      <c r="V12" s="17">
        <v>0.43341443950672998</v>
      </c>
      <c r="W12" s="17">
        <v>0.411968316379421</v>
      </c>
      <c r="X12" s="17">
        <v>0.44639153152328698</v>
      </c>
      <c r="Y12" s="17">
        <v>0.46641855976246999</v>
      </c>
      <c r="Z12" s="17">
        <v>0.443833197665715</v>
      </c>
      <c r="AA12" s="17">
        <v>0.39202679948138702</v>
      </c>
      <c r="AB12" s="17">
        <v>0.44309592428217298</v>
      </c>
      <c r="AC12" s="17">
        <v>0.41307188379716803</v>
      </c>
      <c r="AD12" s="17">
        <v>0.39324202398463498</v>
      </c>
      <c r="AE12" s="17"/>
      <c r="AF12" s="17">
        <v>0.42260557419616501</v>
      </c>
      <c r="AG12" s="17">
        <v>0.40289230924401098</v>
      </c>
      <c r="AH12" s="17">
        <v>0.52662468227217296</v>
      </c>
      <c r="AI12" s="17"/>
      <c r="AJ12" s="17">
        <v>0.40735669178130102</v>
      </c>
      <c r="AK12" s="17">
        <v>0.37587108916411299</v>
      </c>
      <c r="AL12" s="17">
        <v>0.46834612553284999</v>
      </c>
      <c r="AM12" s="17">
        <v>0.42783900401733599</v>
      </c>
      <c r="AN12" s="17">
        <v>0.54783890609030395</v>
      </c>
      <c r="AO12" s="17"/>
      <c r="AP12" s="17">
        <v>0.37630264788440698</v>
      </c>
      <c r="AQ12" s="17">
        <v>0.413851328119544</v>
      </c>
      <c r="AR12" s="17">
        <v>0.46580725750792401</v>
      </c>
      <c r="AS12" s="17"/>
      <c r="AT12" s="17">
        <v>0.49207955578811202</v>
      </c>
      <c r="AU12" s="17">
        <v>0.43722577176090899</v>
      </c>
      <c r="AV12" s="17">
        <v>0.34973051314829401</v>
      </c>
      <c r="AW12" s="17">
        <v>0.35988399197447102</v>
      </c>
      <c r="AX12" s="17">
        <v>0.28775483300813898</v>
      </c>
      <c r="AY12" s="17"/>
      <c r="AZ12" s="17">
        <v>0.41131940982540099</v>
      </c>
      <c r="BA12" s="17">
        <v>0.47091116996973997</v>
      </c>
      <c r="BB12" s="17">
        <v>0.302991255621611</v>
      </c>
      <c r="BC12" s="17">
        <v>0.428899000901172</v>
      </c>
      <c r="BD12" s="17">
        <v>0.42356452058662503</v>
      </c>
      <c r="BE12" s="17"/>
      <c r="BF12" s="17">
        <v>0.44379145772605699</v>
      </c>
      <c r="BG12" s="17">
        <v>0.45737171134757498</v>
      </c>
      <c r="BH12" s="17">
        <v>0.41051934136354401</v>
      </c>
      <c r="BI12" s="17">
        <v>0.32505675633085102</v>
      </c>
      <c r="BJ12" s="17"/>
      <c r="BK12" s="17">
        <v>0.47931612194308498</v>
      </c>
      <c r="BL12" s="17">
        <v>0.432043549493555</v>
      </c>
      <c r="BM12" s="17">
        <v>0.43040775873489401</v>
      </c>
      <c r="BN12" s="17">
        <v>0.417440066565473</v>
      </c>
      <c r="BO12" s="17">
        <v>0.35686332679188598</v>
      </c>
      <c r="BP12" s="17"/>
      <c r="BQ12" s="17">
        <v>0.44452727410608001</v>
      </c>
      <c r="BR12" s="17">
        <v>0.39212532605325601</v>
      </c>
      <c r="BS12" s="17"/>
      <c r="BT12" s="17">
        <v>0.41349465934940599</v>
      </c>
      <c r="BU12" s="17">
        <v>0.40849838847595799</v>
      </c>
      <c r="BV12" s="17">
        <v>0.48052169429372399</v>
      </c>
      <c r="BW12" s="17">
        <v>0.49441646155375701</v>
      </c>
      <c r="BX12" s="17">
        <v>0.42635034872315197</v>
      </c>
      <c r="BY12" s="17">
        <v>0.28493823446664301</v>
      </c>
    </row>
    <row r="13" spans="2:77" x14ac:dyDescent="0.35">
      <c r="B13" s="18" t="s">
        <v>101</v>
      </c>
      <c r="C13" s="17">
        <v>0.15079268382317099</v>
      </c>
      <c r="D13" s="17">
        <v>0.18502224074215201</v>
      </c>
      <c r="E13" s="17">
        <v>0.11775483722030899</v>
      </c>
      <c r="F13" s="17"/>
      <c r="G13" s="17">
        <v>0.11846130933935201</v>
      </c>
      <c r="H13" s="17">
        <v>0.12714311480419299</v>
      </c>
      <c r="I13" s="17">
        <v>0.12888713628489201</v>
      </c>
      <c r="J13" s="17">
        <v>0.15347232165452501</v>
      </c>
      <c r="K13" s="17">
        <v>0.16582115922458601</v>
      </c>
      <c r="L13" s="17">
        <v>0.19700902220239599</v>
      </c>
      <c r="M13" s="17"/>
      <c r="N13" s="17">
        <v>0.17965647590359701</v>
      </c>
      <c r="O13" s="17">
        <v>0.16359564653428199</v>
      </c>
      <c r="P13" s="17">
        <v>0.16105879604682699</v>
      </c>
      <c r="Q13" s="17">
        <v>9.7252973265485806E-2</v>
      </c>
      <c r="R13" s="17"/>
      <c r="S13" s="17">
        <v>0.16184659153730099</v>
      </c>
      <c r="T13" s="17">
        <v>0.15695023106804901</v>
      </c>
      <c r="U13" s="17">
        <v>0.133809573633972</v>
      </c>
      <c r="V13" s="17">
        <v>0.189559746350106</v>
      </c>
      <c r="W13" s="17">
        <v>0.16096418182001601</v>
      </c>
      <c r="X13" s="17">
        <v>0.145415893457535</v>
      </c>
      <c r="Y13" s="17">
        <v>0.13607730238337101</v>
      </c>
      <c r="Z13" s="17">
        <v>0.16151212710058599</v>
      </c>
      <c r="AA13" s="17">
        <v>0.14916560646558399</v>
      </c>
      <c r="AB13" s="17">
        <v>0.12779631094303601</v>
      </c>
      <c r="AC13" s="17">
        <v>0.116334700511392</v>
      </c>
      <c r="AD13" s="17">
        <v>0.151202168747785</v>
      </c>
      <c r="AE13" s="17"/>
      <c r="AF13" s="17">
        <v>0.19970149804676099</v>
      </c>
      <c r="AG13" s="17">
        <v>0.124605803522418</v>
      </c>
      <c r="AH13" s="17">
        <v>0.122448633115149</v>
      </c>
      <c r="AI13" s="17"/>
      <c r="AJ13" s="17">
        <v>0.26762048270539701</v>
      </c>
      <c r="AK13" s="17">
        <v>6.1596842919287798E-2</v>
      </c>
      <c r="AL13" s="17">
        <v>0.13417586415017899</v>
      </c>
      <c r="AM13" s="17">
        <v>0.18232106967737899</v>
      </c>
      <c r="AN13" s="17">
        <v>9.4532063563459195E-2</v>
      </c>
      <c r="AO13" s="17"/>
      <c r="AP13" s="17">
        <v>0.300811669547215</v>
      </c>
      <c r="AQ13" s="17">
        <v>6.9178134193613905E-2</v>
      </c>
      <c r="AR13" s="17">
        <v>0.14012022787971601</v>
      </c>
      <c r="AS13" s="17"/>
      <c r="AT13" s="17">
        <v>0.138962523750988</v>
      </c>
      <c r="AU13" s="17">
        <v>0.13217214748373901</v>
      </c>
      <c r="AV13" s="17">
        <v>0.18477434162135201</v>
      </c>
      <c r="AW13" s="17">
        <v>0.1466499973489</v>
      </c>
      <c r="AX13" s="17">
        <v>0.12599562317303001</v>
      </c>
      <c r="AY13" s="17"/>
      <c r="AZ13" s="17">
        <v>0.156659777329483</v>
      </c>
      <c r="BA13" s="17">
        <v>0.11415431912724799</v>
      </c>
      <c r="BB13" s="17">
        <v>0.120113565287169</v>
      </c>
      <c r="BC13" s="17">
        <v>0.21195121292123401</v>
      </c>
      <c r="BD13" s="17">
        <v>8.8476344141393895E-2</v>
      </c>
      <c r="BE13" s="17"/>
      <c r="BF13" s="17">
        <v>0.10226736656169499</v>
      </c>
      <c r="BG13" s="17">
        <v>0.141084104262201</v>
      </c>
      <c r="BH13" s="17">
        <v>0.17156063305150401</v>
      </c>
      <c r="BI13" s="17">
        <v>0.21780085883202699</v>
      </c>
      <c r="BJ13" s="17"/>
      <c r="BK13" s="17">
        <v>7.9176952091324498E-2</v>
      </c>
      <c r="BL13" s="17">
        <v>8.8573961175244895E-2</v>
      </c>
      <c r="BM13" s="17">
        <v>0.141344583169458</v>
      </c>
      <c r="BN13" s="17">
        <v>0.190952785356899</v>
      </c>
      <c r="BO13" s="17">
        <v>0.16950375384076899</v>
      </c>
      <c r="BP13" s="17"/>
      <c r="BQ13" s="17">
        <v>0.15732407947404101</v>
      </c>
      <c r="BR13" s="17">
        <v>0.14194643712938801</v>
      </c>
      <c r="BS13" s="17"/>
      <c r="BT13" s="17">
        <v>0.176516873615404</v>
      </c>
      <c r="BU13" s="17">
        <v>0.148500865599968</v>
      </c>
      <c r="BV13" s="17">
        <v>0.10524559973018</v>
      </c>
      <c r="BW13" s="17">
        <v>0.123636552732211</v>
      </c>
      <c r="BX13" s="17">
        <v>0.14440757926067299</v>
      </c>
      <c r="BY13" s="17">
        <v>9.7802747474361004E-2</v>
      </c>
    </row>
    <row r="14" spans="2:77" x14ac:dyDescent="0.35">
      <c r="B14" s="18" t="s">
        <v>102</v>
      </c>
      <c r="C14" s="17">
        <v>7.8791080801468794E-2</v>
      </c>
      <c r="D14" s="17">
        <v>0.10072069844373099</v>
      </c>
      <c r="E14" s="17">
        <v>5.7864592060645897E-2</v>
      </c>
      <c r="F14" s="17"/>
      <c r="G14" s="17">
        <v>5.4359431719951799E-2</v>
      </c>
      <c r="H14" s="17">
        <v>6.3342649207660501E-2</v>
      </c>
      <c r="I14" s="17">
        <v>6.7877030368436106E-2</v>
      </c>
      <c r="J14" s="17">
        <v>6.0684281219878601E-2</v>
      </c>
      <c r="K14" s="17">
        <v>0.111601106868187</v>
      </c>
      <c r="L14" s="17">
        <v>0.109226293161872</v>
      </c>
      <c r="M14" s="17"/>
      <c r="N14" s="17">
        <v>9.9062293296677303E-2</v>
      </c>
      <c r="O14" s="17">
        <v>7.4390643695271402E-2</v>
      </c>
      <c r="P14" s="17">
        <v>7.7209956588979098E-2</v>
      </c>
      <c r="Q14" s="17">
        <v>6.3953705235344396E-2</v>
      </c>
      <c r="R14" s="17"/>
      <c r="S14" s="17">
        <v>9.85833152362873E-2</v>
      </c>
      <c r="T14" s="17">
        <v>9.6206683900394399E-2</v>
      </c>
      <c r="U14" s="17">
        <v>7.3684517141750394E-2</v>
      </c>
      <c r="V14" s="17">
        <v>7.5913206440957601E-2</v>
      </c>
      <c r="W14" s="17">
        <v>0.111108128129906</v>
      </c>
      <c r="X14" s="17">
        <v>9.5968576687615298E-2</v>
      </c>
      <c r="Y14" s="17">
        <v>6.57914814638179E-2</v>
      </c>
      <c r="Z14" s="17">
        <v>9.1149950402467095E-2</v>
      </c>
      <c r="AA14" s="17">
        <v>5.9053069190903501E-2</v>
      </c>
      <c r="AB14" s="17">
        <v>3.4257824312509497E-2</v>
      </c>
      <c r="AC14" s="17">
        <v>7.7102672800589106E-2</v>
      </c>
      <c r="AD14" s="17">
        <v>3.3234069637949802E-2</v>
      </c>
      <c r="AE14" s="17"/>
      <c r="AF14" s="17">
        <v>0.14548486771390701</v>
      </c>
      <c r="AG14" s="17">
        <v>4.3740733344080497E-2</v>
      </c>
      <c r="AH14" s="17">
        <v>2.0891851874374E-2</v>
      </c>
      <c r="AI14" s="17"/>
      <c r="AJ14" s="17">
        <v>0.164779820414027</v>
      </c>
      <c r="AK14" s="17">
        <v>2.7667897765637099E-2</v>
      </c>
      <c r="AL14" s="17">
        <v>4.0635186448542103E-2</v>
      </c>
      <c r="AM14" s="17">
        <v>0.18203215992452701</v>
      </c>
      <c r="AN14" s="17">
        <v>1.5250098319226199E-2</v>
      </c>
      <c r="AO14" s="17"/>
      <c r="AP14" s="17">
        <v>0.17452143140927601</v>
      </c>
      <c r="AQ14" s="17">
        <v>2.7326928284699101E-2</v>
      </c>
      <c r="AR14" s="17">
        <v>4.9660536783049901E-2</v>
      </c>
      <c r="AS14" s="17"/>
      <c r="AT14" s="17">
        <v>7.7702738039621105E-2</v>
      </c>
      <c r="AU14" s="17">
        <v>8.5111446373211594E-2</v>
      </c>
      <c r="AV14" s="17">
        <v>7.0515364531675201E-2</v>
      </c>
      <c r="AW14" s="17">
        <v>9.0223960571388206E-2</v>
      </c>
      <c r="AX14" s="17">
        <v>8.3301712679324402E-2</v>
      </c>
      <c r="AY14" s="17"/>
      <c r="AZ14" s="17">
        <v>7.9151689995719698E-2</v>
      </c>
      <c r="BA14" s="17">
        <v>6.8063970810594995E-2</v>
      </c>
      <c r="BB14" s="17">
        <v>5.6266638016882503E-2</v>
      </c>
      <c r="BC14" s="17">
        <v>0.109999844149829</v>
      </c>
      <c r="BD14" s="17">
        <v>4.7839976968046601E-2</v>
      </c>
      <c r="BE14" s="17"/>
      <c r="BF14" s="17">
        <v>6.8963246433780406E-2</v>
      </c>
      <c r="BG14" s="17">
        <v>7.8045569139220297E-2</v>
      </c>
      <c r="BH14" s="17">
        <v>7.8566919210989503E-2</v>
      </c>
      <c r="BI14" s="17">
        <v>0.100916480263005</v>
      </c>
      <c r="BJ14" s="17"/>
      <c r="BK14" s="17">
        <v>5.4527698531376297E-2</v>
      </c>
      <c r="BL14" s="17">
        <v>5.5736362525257897E-2</v>
      </c>
      <c r="BM14" s="17">
        <v>6.1913845880442402E-2</v>
      </c>
      <c r="BN14" s="17">
        <v>9.6464263483745205E-2</v>
      </c>
      <c r="BO14" s="17">
        <v>0.13986656980687201</v>
      </c>
      <c r="BP14" s="17"/>
      <c r="BQ14" s="17">
        <v>8.8780691017462193E-2</v>
      </c>
      <c r="BR14" s="17">
        <v>6.5260962421081203E-2</v>
      </c>
      <c r="BS14" s="17"/>
      <c r="BT14" s="17">
        <v>0.113602570517641</v>
      </c>
      <c r="BU14" s="17">
        <v>6.3771551645773597E-2</v>
      </c>
      <c r="BV14" s="17">
        <v>4.4061156699512598E-2</v>
      </c>
      <c r="BW14" s="17">
        <v>5.2663019286832299E-2</v>
      </c>
      <c r="BX14" s="17">
        <v>6.4229398922715897E-2</v>
      </c>
      <c r="BY14" s="17">
        <v>4.4698258365270499E-2</v>
      </c>
    </row>
    <row r="15" spans="2:77" x14ac:dyDescent="0.35">
      <c r="B15" s="18" t="s">
        <v>103</v>
      </c>
      <c r="C15" s="17">
        <v>4.1086275029545399E-2</v>
      </c>
      <c r="D15" s="17">
        <v>5.1506102332887403E-2</v>
      </c>
      <c r="E15" s="17">
        <v>3.1166553237785801E-2</v>
      </c>
      <c r="F15" s="17"/>
      <c r="G15" s="17">
        <v>4.9938917721155003E-2</v>
      </c>
      <c r="H15" s="17">
        <v>6.4205429679091902E-2</v>
      </c>
      <c r="I15" s="17">
        <v>4.71063923131472E-2</v>
      </c>
      <c r="J15" s="17">
        <v>3.8325251143162299E-2</v>
      </c>
      <c r="K15" s="17">
        <v>3.2900335842074802E-2</v>
      </c>
      <c r="L15" s="17">
        <v>1.9300751091079899E-2</v>
      </c>
      <c r="M15" s="17"/>
      <c r="N15" s="17">
        <v>5.7707191731980002E-2</v>
      </c>
      <c r="O15" s="17">
        <v>3.3929173303541602E-2</v>
      </c>
      <c r="P15" s="17">
        <v>3.7901503690192503E-2</v>
      </c>
      <c r="Q15" s="17">
        <v>3.2142672452567099E-2</v>
      </c>
      <c r="R15" s="17"/>
      <c r="S15" s="17">
        <v>6.0752536546593301E-2</v>
      </c>
      <c r="T15" s="17">
        <v>4.7332141689877101E-2</v>
      </c>
      <c r="U15" s="17">
        <v>4.6349256059595501E-2</v>
      </c>
      <c r="V15" s="17">
        <v>4.5041493189697697E-2</v>
      </c>
      <c r="W15" s="17">
        <v>2.41551930032044E-2</v>
      </c>
      <c r="X15" s="17">
        <v>3.2420258601381903E-2</v>
      </c>
      <c r="Y15" s="17">
        <v>3.1837510768711698E-2</v>
      </c>
      <c r="Z15" s="17">
        <v>3.5963774149960499E-2</v>
      </c>
      <c r="AA15" s="17">
        <v>3.2097291453024798E-2</v>
      </c>
      <c r="AB15" s="17">
        <v>1.0700196955893301E-2</v>
      </c>
      <c r="AC15" s="17">
        <v>6.9395565975233497E-2</v>
      </c>
      <c r="AD15" s="17">
        <v>7.0609175677549402E-2</v>
      </c>
      <c r="AE15" s="17"/>
      <c r="AF15" s="17">
        <v>4.8023112873146298E-2</v>
      </c>
      <c r="AG15" s="17">
        <v>3.69734979653948E-2</v>
      </c>
      <c r="AH15" s="17">
        <v>4.2300660055979898E-2</v>
      </c>
      <c r="AI15" s="17"/>
      <c r="AJ15" s="17">
        <v>6.18634361020328E-2</v>
      </c>
      <c r="AK15" s="17">
        <v>2.7761183672320802E-2</v>
      </c>
      <c r="AL15" s="17">
        <v>2.7649242801425101E-2</v>
      </c>
      <c r="AM15" s="17">
        <v>8.1556694097394106E-2</v>
      </c>
      <c r="AN15" s="17">
        <v>4.2583106138874803E-2</v>
      </c>
      <c r="AO15" s="17"/>
      <c r="AP15" s="17">
        <v>8.4794014990943106E-2</v>
      </c>
      <c r="AQ15" s="17">
        <v>2.7184363332118901E-2</v>
      </c>
      <c r="AR15" s="17">
        <v>2.7014767811964099E-2</v>
      </c>
      <c r="AS15" s="17"/>
      <c r="AT15" s="17">
        <v>3.3234088408560999E-2</v>
      </c>
      <c r="AU15" s="17">
        <v>3.1852611249899097E-2</v>
      </c>
      <c r="AV15" s="17">
        <v>3.5253038945872499E-2</v>
      </c>
      <c r="AW15" s="17">
        <v>8.8030837466627501E-2</v>
      </c>
      <c r="AX15" s="17">
        <v>0.102388550789255</v>
      </c>
      <c r="AY15" s="17"/>
      <c r="AZ15" s="17">
        <v>5.6541116980843797E-2</v>
      </c>
      <c r="BA15" s="17">
        <v>4.0079339355861103E-2</v>
      </c>
      <c r="BB15" s="17">
        <v>4.7079700216667499E-2</v>
      </c>
      <c r="BC15" s="17">
        <v>1.41353767859281E-2</v>
      </c>
      <c r="BD15" s="17">
        <v>2.8656868701897799E-2</v>
      </c>
      <c r="BE15" s="17"/>
      <c r="BF15" s="17">
        <v>4.5123687979947098E-2</v>
      </c>
      <c r="BG15" s="17">
        <v>3.4482969919103101E-2</v>
      </c>
      <c r="BH15" s="17">
        <v>4.5532949560990202E-2</v>
      </c>
      <c r="BI15" s="17">
        <v>5.4786666922171399E-2</v>
      </c>
      <c r="BJ15" s="17"/>
      <c r="BK15" s="17">
        <v>3.7484387286253501E-2</v>
      </c>
      <c r="BL15" s="17">
        <v>4.0657276492230603E-2</v>
      </c>
      <c r="BM15" s="17">
        <v>3.1782703482287102E-2</v>
      </c>
      <c r="BN15" s="17">
        <v>3.2871434339851201E-2</v>
      </c>
      <c r="BO15" s="17">
        <v>0.13261561584433301</v>
      </c>
      <c r="BP15" s="17"/>
      <c r="BQ15" s="17">
        <v>4.7278970036487102E-2</v>
      </c>
      <c r="BR15" s="17">
        <v>3.2698770940205603E-2</v>
      </c>
      <c r="BS15" s="17"/>
      <c r="BT15" s="17">
        <v>3.7250531606637403E-2</v>
      </c>
      <c r="BU15" s="17">
        <v>3.8188469157042201E-2</v>
      </c>
      <c r="BV15" s="17">
        <v>4.7400316227774901E-2</v>
      </c>
      <c r="BW15" s="17">
        <v>5.6765734636360803E-2</v>
      </c>
      <c r="BX15" s="17">
        <v>4.4507124276187401E-2</v>
      </c>
      <c r="BY15" s="17">
        <v>3.2554495246001999E-2</v>
      </c>
    </row>
    <row r="16" spans="2:77" x14ac:dyDescent="0.35">
      <c r="B16" s="18" t="s">
        <v>104</v>
      </c>
      <c r="C16" s="19">
        <v>6.7546252153023303E-2</v>
      </c>
      <c r="D16" s="19">
        <v>3.3430637707736702E-2</v>
      </c>
      <c r="E16" s="19">
        <v>0.101324225208522</v>
      </c>
      <c r="F16" s="19"/>
      <c r="G16" s="19">
        <v>8.1358815472226495E-2</v>
      </c>
      <c r="H16" s="19">
        <v>8.3784757930983403E-2</v>
      </c>
      <c r="I16" s="19">
        <v>6.2566776804160298E-2</v>
      </c>
      <c r="J16" s="19">
        <v>5.1548421693408002E-2</v>
      </c>
      <c r="K16" s="19">
        <v>8.5711298388693E-2</v>
      </c>
      <c r="L16" s="19">
        <v>5.0102891847028798E-2</v>
      </c>
      <c r="M16" s="19"/>
      <c r="N16" s="19">
        <v>3.4732021242365199E-2</v>
      </c>
      <c r="O16" s="19">
        <v>7.6720627609355704E-2</v>
      </c>
      <c r="P16" s="19">
        <v>6.5506999470559005E-2</v>
      </c>
      <c r="Q16" s="19">
        <v>9.4360451118233005E-2</v>
      </c>
      <c r="R16" s="19"/>
      <c r="S16" s="19">
        <v>5.05837038689885E-2</v>
      </c>
      <c r="T16" s="19">
        <v>4.5516809876697303E-2</v>
      </c>
      <c r="U16" s="19">
        <v>9.2106370589831496E-2</v>
      </c>
      <c r="V16" s="19">
        <v>6.85678771470348E-2</v>
      </c>
      <c r="W16" s="19">
        <v>7.5414038045791804E-2</v>
      </c>
      <c r="X16" s="19">
        <v>8.1678726509941998E-2</v>
      </c>
      <c r="Y16" s="19">
        <v>6.4507895157974601E-2</v>
      </c>
      <c r="Z16" s="19">
        <v>6.4760651552892401E-2</v>
      </c>
      <c r="AA16" s="19">
        <v>6.6731621430104401E-2</v>
      </c>
      <c r="AB16" s="19">
        <v>6.9244802900125496E-2</v>
      </c>
      <c r="AC16" s="19">
        <v>8.1883947656708506E-2</v>
      </c>
      <c r="AD16" s="19">
        <v>9.8601294858289501E-2</v>
      </c>
      <c r="AE16" s="19"/>
      <c r="AF16" s="19">
        <v>6.76964910050218E-2</v>
      </c>
      <c r="AG16" s="19">
        <v>4.3979051280100899E-2</v>
      </c>
      <c r="AH16" s="19">
        <v>0.111147620698917</v>
      </c>
      <c r="AI16" s="19"/>
      <c r="AJ16" s="19">
        <v>4.6389805136378699E-2</v>
      </c>
      <c r="AK16" s="19">
        <v>5.89453919609782E-2</v>
      </c>
      <c r="AL16" s="19">
        <v>2.8451063109247499E-2</v>
      </c>
      <c r="AM16" s="19">
        <v>3.6595620469046602E-2</v>
      </c>
      <c r="AN16" s="19">
        <v>0.13504657854928301</v>
      </c>
      <c r="AO16" s="19"/>
      <c r="AP16" s="19">
        <v>3.1362646418954199E-2</v>
      </c>
      <c r="AQ16" s="19">
        <v>4.8680491923188601E-2</v>
      </c>
      <c r="AR16" s="19">
        <v>1.6182814247641002E-2</v>
      </c>
      <c r="AS16" s="19"/>
      <c r="AT16" s="19">
        <v>8.9607041614803304E-2</v>
      </c>
      <c r="AU16" s="19">
        <v>7.6991291088906705E-2</v>
      </c>
      <c r="AV16" s="19">
        <v>6.02306485983174E-2</v>
      </c>
      <c r="AW16" s="19">
        <v>2.9397882276339101E-2</v>
      </c>
      <c r="AX16" s="19">
        <v>3.0614758274741902E-2</v>
      </c>
      <c r="AY16" s="19"/>
      <c r="AZ16" s="19">
        <v>5.1565944703025099E-2</v>
      </c>
      <c r="BA16" s="19">
        <v>8.5115177804148998E-2</v>
      </c>
      <c r="BB16" s="19">
        <v>0.124470683888735</v>
      </c>
      <c r="BC16" s="19">
        <v>4.8596461139588702E-2</v>
      </c>
      <c r="BD16" s="19">
        <v>0.115508655462624</v>
      </c>
      <c r="BE16" s="19"/>
      <c r="BF16" s="19">
        <v>8.7411557115572705E-2</v>
      </c>
      <c r="BG16" s="19">
        <v>6.4588545806916101E-2</v>
      </c>
      <c r="BH16" s="19">
        <v>4.7571602256283103E-2</v>
      </c>
      <c r="BI16" s="19">
        <v>4.9033982510092299E-2</v>
      </c>
      <c r="BJ16" s="19"/>
      <c r="BK16" s="19">
        <v>0.102855353619603</v>
      </c>
      <c r="BL16" s="19">
        <v>9.4187916913548303E-2</v>
      </c>
      <c r="BM16" s="19">
        <v>6.9679891850740805E-2</v>
      </c>
      <c r="BN16" s="19">
        <v>5.31154076807012E-2</v>
      </c>
      <c r="BO16" s="19">
        <v>5.3533115152176798E-2</v>
      </c>
      <c r="BP16" s="19"/>
      <c r="BQ16" s="19">
        <v>6.4619909874477605E-2</v>
      </c>
      <c r="BR16" s="19">
        <v>7.1509745882424897E-2</v>
      </c>
      <c r="BS16" s="19"/>
      <c r="BT16" s="19">
        <v>5.32010296557867E-2</v>
      </c>
      <c r="BU16" s="19">
        <v>5.8235858205121102E-2</v>
      </c>
      <c r="BV16" s="19">
        <v>0.11243241793391499</v>
      </c>
      <c r="BW16" s="19">
        <v>7.1658323762146606E-2</v>
      </c>
      <c r="BX16" s="19">
        <v>6.9007900752091206E-2</v>
      </c>
      <c r="BY16" s="19">
        <v>0.15161872720571701</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3" t="s">
        <v>118</v>
      </c>
      <c r="E2" s="29"/>
      <c r="F2" s="29"/>
      <c r="G2" s="29"/>
      <c r="H2" s="29"/>
      <c r="I2" s="29"/>
      <c r="J2" s="29"/>
      <c r="K2" s="29"/>
    </row>
    <row r="6" spans="2:11" ht="50" customHeight="1" x14ac:dyDescent="0.35">
      <c r="B6" s="20" t="s">
        <v>14</v>
      </c>
      <c r="C6" s="20" t="s">
        <v>106</v>
      </c>
      <c r="D6" s="20" t="s">
        <v>107</v>
      </c>
      <c r="E6" s="20" t="s">
        <v>108</v>
      </c>
      <c r="F6" s="20" t="s">
        <v>109</v>
      </c>
      <c r="G6" s="20" t="s">
        <v>110</v>
      </c>
      <c r="H6" s="20" t="s">
        <v>111</v>
      </c>
      <c r="I6" s="20" t="s">
        <v>112</v>
      </c>
      <c r="J6" s="20" t="s">
        <v>113</v>
      </c>
    </row>
    <row r="7" spans="2:11" x14ac:dyDescent="0.35">
      <c r="B7" s="18" t="s">
        <v>114</v>
      </c>
      <c r="C7" s="17">
        <v>0.19591247752375901</v>
      </c>
      <c r="D7" s="17">
        <v>0.18326273532684501</v>
      </c>
      <c r="E7" s="17">
        <v>0.21956528542940201</v>
      </c>
      <c r="F7" s="17">
        <v>0.119761424550442</v>
      </c>
      <c r="G7" s="17">
        <v>0.15907486398696599</v>
      </c>
      <c r="H7" s="17">
        <v>0.318551905979643</v>
      </c>
      <c r="I7" s="17">
        <v>0.308170408242192</v>
      </c>
      <c r="J7" s="17">
        <v>0.27739765956498502</v>
      </c>
    </row>
    <row r="8" spans="2:11" ht="29" x14ac:dyDescent="0.35">
      <c r="B8" s="18" t="s">
        <v>115</v>
      </c>
      <c r="C8" s="17">
        <v>6.5288056679109002E-2</v>
      </c>
      <c r="D8" s="17">
        <v>0.31452820028829598</v>
      </c>
      <c r="E8" s="17">
        <v>0.218843468321124</v>
      </c>
      <c r="F8" s="17">
        <v>0.201142144703993</v>
      </c>
      <c r="G8" s="17">
        <v>0.43562835974561998</v>
      </c>
      <c r="H8" s="17">
        <v>0.15890722485324801</v>
      </c>
      <c r="I8" s="17">
        <v>0.118378822333606</v>
      </c>
      <c r="J8" s="17">
        <v>0.23272690438575</v>
      </c>
    </row>
    <row r="9" spans="2:11" x14ac:dyDescent="0.35">
      <c r="B9" s="18" t="s">
        <v>116</v>
      </c>
      <c r="C9" s="17">
        <v>0.12115335059016</v>
      </c>
      <c r="D9" s="17">
        <v>0.28509454127607198</v>
      </c>
      <c r="E9" s="17">
        <v>9.1104289776328895E-2</v>
      </c>
      <c r="F9" s="17">
        <v>0.26648590870808198</v>
      </c>
      <c r="G9" s="17">
        <v>0.25412842257738499</v>
      </c>
      <c r="H9" s="17">
        <v>0.11074774781803</v>
      </c>
      <c r="I9" s="17">
        <v>0.176878138014436</v>
      </c>
      <c r="J9" s="17">
        <v>0.15909829650481</v>
      </c>
    </row>
    <row r="10" spans="2:11" x14ac:dyDescent="0.35">
      <c r="B10" s="18" t="s">
        <v>117</v>
      </c>
      <c r="C10" s="17">
        <v>0.47106026978717502</v>
      </c>
      <c r="D10" s="17">
        <v>9.3947785442687601E-2</v>
      </c>
      <c r="E10" s="17">
        <v>0.31068650461008102</v>
      </c>
      <c r="F10" s="17">
        <v>0.265182612932088</v>
      </c>
      <c r="G10" s="17">
        <v>8.2410965491228394E-2</v>
      </c>
      <c r="H10" s="17">
        <v>0.35092487981885401</v>
      </c>
      <c r="I10" s="17">
        <v>0.29953954185925202</v>
      </c>
      <c r="J10" s="17">
        <v>0.235262249369459</v>
      </c>
    </row>
    <row r="11" spans="2:11" x14ac:dyDescent="0.35">
      <c r="B11" s="18" t="s">
        <v>92</v>
      </c>
      <c r="C11" s="17">
        <v>0.146585845419796</v>
      </c>
      <c r="D11" s="17">
        <v>0.12316673766609899</v>
      </c>
      <c r="E11" s="17">
        <v>0.15980045186306499</v>
      </c>
      <c r="F11" s="17">
        <v>0.14742790910539499</v>
      </c>
      <c r="G11" s="17">
        <v>6.8757388198799799E-2</v>
      </c>
      <c r="H11" s="17">
        <v>6.0868241530225103E-2</v>
      </c>
      <c r="I11" s="17">
        <v>9.7033089550514207E-2</v>
      </c>
      <c r="J11" s="17">
        <v>9.5514890174995704E-2</v>
      </c>
    </row>
    <row r="12" spans="2:11" x14ac:dyDescent="0.35">
      <c r="B12" s="16"/>
      <c r="C12" s="16"/>
      <c r="D12" s="16"/>
      <c r="E12" s="16"/>
      <c r="F12" s="16"/>
      <c r="G12" s="16"/>
      <c r="H12" s="16"/>
      <c r="I12" s="16"/>
      <c r="J12" s="16"/>
    </row>
    <row r="13" spans="2:11" x14ac:dyDescent="0.35">
      <c r="B13" t="s">
        <v>95</v>
      </c>
    </row>
    <row r="14" spans="2:11" x14ac:dyDescent="0.35">
      <c r="B14" t="s">
        <v>96</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0.19591247752375901</v>
      </c>
      <c r="D9" s="17">
        <v>0.20587753995456201</v>
      </c>
      <c r="E9" s="17">
        <v>0.18637785913537699</v>
      </c>
      <c r="F9" s="17"/>
      <c r="G9" s="17">
        <v>0.148132177169568</v>
      </c>
      <c r="H9" s="17">
        <v>0.20778810138800899</v>
      </c>
      <c r="I9" s="17">
        <v>0.24305239335041001</v>
      </c>
      <c r="J9" s="17">
        <v>0.24731420289997499</v>
      </c>
      <c r="K9" s="17">
        <v>0.177812639275617</v>
      </c>
      <c r="L9" s="17">
        <v>0.15019164107807101</v>
      </c>
      <c r="M9" s="17"/>
      <c r="N9" s="17">
        <v>0.19906232576479699</v>
      </c>
      <c r="O9" s="17">
        <v>0.210335260781366</v>
      </c>
      <c r="P9" s="17">
        <v>0.18544686804114699</v>
      </c>
      <c r="Q9" s="17">
        <v>0.18856055005512301</v>
      </c>
      <c r="R9" s="17"/>
      <c r="S9" s="17">
        <v>0.212792792250245</v>
      </c>
      <c r="T9" s="17">
        <v>0.177692796338588</v>
      </c>
      <c r="U9" s="17">
        <v>0.18395671058263699</v>
      </c>
      <c r="V9" s="17">
        <v>0.12889205717857499</v>
      </c>
      <c r="W9" s="17">
        <v>0.184635189996643</v>
      </c>
      <c r="X9" s="17">
        <v>0.198800944047971</v>
      </c>
      <c r="Y9" s="17">
        <v>0.19429184391403301</v>
      </c>
      <c r="Z9" s="17">
        <v>0.28791846685642603</v>
      </c>
      <c r="AA9" s="17">
        <v>0.240122930470903</v>
      </c>
      <c r="AB9" s="17">
        <v>0.20025006970015199</v>
      </c>
      <c r="AC9" s="17">
        <v>0.22076053879027099</v>
      </c>
      <c r="AD9" s="17">
        <v>0.11212985457239</v>
      </c>
      <c r="AE9" s="17"/>
      <c r="AF9" s="17">
        <v>0.148352217174406</v>
      </c>
      <c r="AG9" s="17">
        <v>0.25691303251680703</v>
      </c>
      <c r="AH9" s="17">
        <v>0.19730538201210401</v>
      </c>
      <c r="AI9" s="17"/>
      <c r="AJ9" s="17">
        <v>7.4439639669413901E-2</v>
      </c>
      <c r="AK9" s="17">
        <v>0.399572674036895</v>
      </c>
      <c r="AL9" s="17">
        <v>0.24619890609914899</v>
      </c>
      <c r="AM9" s="17">
        <v>6.1561846596199003E-2</v>
      </c>
      <c r="AN9" s="17">
        <v>0.15147437810252501</v>
      </c>
      <c r="AO9" s="17"/>
      <c r="AP9" s="17">
        <v>5.3917223257872703E-2</v>
      </c>
      <c r="AQ9" s="17">
        <v>0.41363600590157601</v>
      </c>
      <c r="AR9" s="17">
        <v>0.177624522521036</v>
      </c>
      <c r="AS9" s="17"/>
      <c r="AT9" s="17">
        <v>0.18718515127434901</v>
      </c>
      <c r="AU9" s="17">
        <v>0.18263676845764801</v>
      </c>
      <c r="AV9" s="17">
        <v>0.207519821981971</v>
      </c>
      <c r="AW9" s="17">
        <v>0.23818369675228801</v>
      </c>
      <c r="AX9" s="17">
        <v>0.26773648529164101</v>
      </c>
      <c r="AY9" s="17"/>
      <c r="AZ9" s="17">
        <v>0.22608717309376999</v>
      </c>
      <c r="BA9" s="17">
        <v>0.20718604546137501</v>
      </c>
      <c r="BB9" s="17">
        <v>0.13411118044876</v>
      </c>
      <c r="BC9" s="17">
        <v>0.15122903542426999</v>
      </c>
      <c r="BD9" s="17">
        <v>0.16873433320838099</v>
      </c>
      <c r="BE9" s="17"/>
      <c r="BF9" s="17">
        <v>0.20405418211781001</v>
      </c>
      <c r="BG9" s="17">
        <v>0.18148343890019999</v>
      </c>
      <c r="BH9" s="17">
        <v>0.22254100759739101</v>
      </c>
      <c r="BI9" s="17">
        <v>0.21206671033374899</v>
      </c>
      <c r="BJ9" s="17"/>
      <c r="BK9" s="17">
        <v>0.249221104168347</v>
      </c>
      <c r="BL9" s="17">
        <v>0.20607949606074699</v>
      </c>
      <c r="BM9" s="17">
        <v>0.204188434545685</v>
      </c>
      <c r="BN9" s="17">
        <v>0.16891581690815899</v>
      </c>
      <c r="BO9" s="17">
        <v>0.24098928194692101</v>
      </c>
      <c r="BP9" s="17"/>
      <c r="BQ9" s="17">
        <v>0.21462744182138199</v>
      </c>
      <c r="BR9" s="17">
        <v>0.17056457335566999</v>
      </c>
      <c r="BS9" s="17"/>
      <c r="BT9" s="17">
        <v>0.161291577217031</v>
      </c>
      <c r="BU9" s="17">
        <v>0.22124138743676899</v>
      </c>
      <c r="BV9" s="17">
        <v>0.188999034812668</v>
      </c>
      <c r="BW9" s="17">
        <v>0.21529281154206101</v>
      </c>
      <c r="BX9" s="17">
        <v>0.239643475547583</v>
      </c>
      <c r="BY9" s="17">
        <v>0.13653597986038701</v>
      </c>
    </row>
    <row r="10" spans="2:77" ht="29" x14ac:dyDescent="0.35">
      <c r="B10" s="18" t="s">
        <v>115</v>
      </c>
      <c r="C10" s="17">
        <v>6.5288056679109002E-2</v>
      </c>
      <c r="D10" s="17">
        <v>7.8453407510508194E-2</v>
      </c>
      <c r="E10" s="17">
        <v>5.2840622476959899E-2</v>
      </c>
      <c r="F10" s="17"/>
      <c r="G10" s="17">
        <v>8.5610231062522898E-2</v>
      </c>
      <c r="H10" s="17">
        <v>9.7406465656246999E-2</v>
      </c>
      <c r="I10" s="17">
        <v>7.0452293466604907E-2</v>
      </c>
      <c r="J10" s="17">
        <v>4.9340135208877499E-2</v>
      </c>
      <c r="K10" s="17">
        <v>5.5871018778938603E-2</v>
      </c>
      <c r="L10" s="17">
        <v>4.0819528134440002E-2</v>
      </c>
      <c r="M10" s="17"/>
      <c r="N10" s="17">
        <v>8.6762688322504194E-2</v>
      </c>
      <c r="O10" s="17">
        <v>6.0666315665288802E-2</v>
      </c>
      <c r="P10" s="17">
        <v>6.2114115156065797E-2</v>
      </c>
      <c r="Q10" s="17">
        <v>5.0593456240630302E-2</v>
      </c>
      <c r="R10" s="17"/>
      <c r="S10" s="17">
        <v>9.3963850150809297E-2</v>
      </c>
      <c r="T10" s="17">
        <v>6.1752592262278597E-2</v>
      </c>
      <c r="U10" s="17">
        <v>4.3335189207936997E-2</v>
      </c>
      <c r="V10" s="17">
        <v>6.1837952735734801E-2</v>
      </c>
      <c r="W10" s="17">
        <v>6.4915274171308296E-2</v>
      </c>
      <c r="X10" s="17">
        <v>7.4788324687950297E-2</v>
      </c>
      <c r="Y10" s="17">
        <v>5.2344740059941101E-2</v>
      </c>
      <c r="Z10" s="17">
        <v>5.51277340932761E-2</v>
      </c>
      <c r="AA10" s="17">
        <v>6.2261028534473101E-2</v>
      </c>
      <c r="AB10" s="17">
        <v>5.2710655671951198E-2</v>
      </c>
      <c r="AC10" s="17">
        <v>5.9078842610209202E-2</v>
      </c>
      <c r="AD10" s="17">
        <v>9.5454109923204397E-2</v>
      </c>
      <c r="AE10" s="17"/>
      <c r="AF10" s="17">
        <v>5.58589869168696E-2</v>
      </c>
      <c r="AG10" s="17">
        <v>6.8999495898208599E-2</v>
      </c>
      <c r="AH10" s="17">
        <v>7.8943841286524194E-2</v>
      </c>
      <c r="AI10" s="17"/>
      <c r="AJ10" s="17">
        <v>7.2524769785158497E-2</v>
      </c>
      <c r="AK10" s="17">
        <v>6.6514052637653198E-2</v>
      </c>
      <c r="AL10" s="17">
        <v>6.0958041150388297E-2</v>
      </c>
      <c r="AM10" s="17">
        <v>4.73301679674887E-2</v>
      </c>
      <c r="AN10" s="17">
        <v>6.2128427954016803E-2</v>
      </c>
      <c r="AO10" s="17"/>
      <c r="AP10" s="17">
        <v>9.5653530036186096E-2</v>
      </c>
      <c r="AQ10" s="17">
        <v>6.9478817716728397E-2</v>
      </c>
      <c r="AR10" s="17">
        <v>6.5465314952790205E-2</v>
      </c>
      <c r="AS10" s="17"/>
      <c r="AT10" s="17">
        <v>5.4000578695481298E-2</v>
      </c>
      <c r="AU10" s="17">
        <v>6.6406009519481196E-2</v>
      </c>
      <c r="AV10" s="17">
        <v>5.9310985347364099E-2</v>
      </c>
      <c r="AW10" s="17">
        <v>0.10050204360371499</v>
      </c>
      <c r="AX10" s="17">
        <v>0.13418976867740101</v>
      </c>
      <c r="AY10" s="17"/>
      <c r="AZ10" s="17">
        <v>7.6036353184188304E-2</v>
      </c>
      <c r="BA10" s="17">
        <v>7.2033640052360806E-2</v>
      </c>
      <c r="BB10" s="17">
        <v>8.0041477692259402E-2</v>
      </c>
      <c r="BC10" s="17">
        <v>3.8138702938894403E-2</v>
      </c>
      <c r="BD10" s="17">
        <v>5.7737112525880097E-2</v>
      </c>
      <c r="BE10" s="17"/>
      <c r="BF10" s="17">
        <v>4.9140097877287597E-2</v>
      </c>
      <c r="BG10" s="17">
        <v>7.8034388079394904E-2</v>
      </c>
      <c r="BH10" s="17">
        <v>6.3592348309616395E-2</v>
      </c>
      <c r="BI10" s="17">
        <v>7.1133110375077996E-2</v>
      </c>
      <c r="BJ10" s="17"/>
      <c r="BK10" s="17">
        <v>4.1378157412941298E-2</v>
      </c>
      <c r="BL10" s="17">
        <v>5.3449690855423698E-2</v>
      </c>
      <c r="BM10" s="17">
        <v>4.9713160837293199E-2</v>
      </c>
      <c r="BN10" s="17">
        <v>7.9849181077836701E-2</v>
      </c>
      <c r="BO10" s="17">
        <v>0.110196609422671</v>
      </c>
      <c r="BP10" s="17"/>
      <c r="BQ10" s="17">
        <v>7.1719177537878404E-2</v>
      </c>
      <c r="BR10" s="17">
        <v>5.6577624073998897E-2</v>
      </c>
      <c r="BS10" s="17"/>
      <c r="BT10" s="17">
        <v>5.3624348864841E-2</v>
      </c>
      <c r="BU10" s="17">
        <v>5.8310842215523899E-2</v>
      </c>
      <c r="BV10" s="17">
        <v>5.9446865496772E-2</v>
      </c>
      <c r="BW10" s="17">
        <v>9.8521388489294204E-2</v>
      </c>
      <c r="BX10" s="17">
        <v>8.5799858834775394E-2</v>
      </c>
      <c r="BY10" s="17">
        <v>7.0503900277280596E-2</v>
      </c>
    </row>
    <row r="11" spans="2:77" x14ac:dyDescent="0.35">
      <c r="B11" s="18" t="s">
        <v>116</v>
      </c>
      <c r="C11" s="17">
        <v>0.12115335059016</v>
      </c>
      <c r="D11" s="17">
        <v>0.140503404498697</v>
      </c>
      <c r="E11" s="17">
        <v>0.103020530796067</v>
      </c>
      <c r="F11" s="17"/>
      <c r="G11" s="17">
        <v>0.116576292861696</v>
      </c>
      <c r="H11" s="17">
        <v>0.102586876788801</v>
      </c>
      <c r="I11" s="17">
        <v>9.1894928318541305E-2</v>
      </c>
      <c r="J11" s="17">
        <v>9.6869105974618203E-2</v>
      </c>
      <c r="K11" s="17">
        <v>0.11553070665021301</v>
      </c>
      <c r="L11" s="17">
        <v>0.18646706285995601</v>
      </c>
      <c r="M11" s="17"/>
      <c r="N11" s="17">
        <v>0.134951252957759</v>
      </c>
      <c r="O11" s="17">
        <v>0.107468360167695</v>
      </c>
      <c r="P11" s="17">
        <v>0.14448250510655999</v>
      </c>
      <c r="Q11" s="17">
        <v>9.7781758852723402E-2</v>
      </c>
      <c r="R11" s="17"/>
      <c r="S11" s="17">
        <v>0.16104660219191999</v>
      </c>
      <c r="T11" s="17">
        <v>0.12530280978578201</v>
      </c>
      <c r="U11" s="17">
        <v>0.13163050891262601</v>
      </c>
      <c r="V11" s="17">
        <v>0.179596016759142</v>
      </c>
      <c r="W11" s="17">
        <v>9.6799157322082802E-2</v>
      </c>
      <c r="X11" s="17">
        <v>0.15974118192640499</v>
      </c>
      <c r="Y11" s="17">
        <v>0.103532753982734</v>
      </c>
      <c r="Z11" s="17">
        <v>7.4725395587608906E-2</v>
      </c>
      <c r="AA11" s="17">
        <v>8.8668103499692896E-2</v>
      </c>
      <c r="AB11" s="17">
        <v>6.5916635993047396E-2</v>
      </c>
      <c r="AC11" s="17">
        <v>9.8564531164032104E-2</v>
      </c>
      <c r="AD11" s="17">
        <v>8.5975848115872694E-2</v>
      </c>
      <c r="AE11" s="17"/>
      <c r="AF11" s="17">
        <v>0.16207882925032599</v>
      </c>
      <c r="AG11" s="17">
        <v>0.101576126497418</v>
      </c>
      <c r="AH11" s="17">
        <v>8.0186340937724199E-2</v>
      </c>
      <c r="AI11" s="17"/>
      <c r="AJ11" s="17">
        <v>0.24356041445411999</v>
      </c>
      <c r="AK11" s="17">
        <v>3.3733025042646497E-2</v>
      </c>
      <c r="AL11" s="17">
        <v>0.102871273835293</v>
      </c>
      <c r="AM11" s="17">
        <v>7.6644208150812798E-2</v>
      </c>
      <c r="AN11" s="17">
        <v>7.6350591926271999E-2</v>
      </c>
      <c r="AO11" s="17"/>
      <c r="AP11" s="17">
        <v>0.39969773682300702</v>
      </c>
      <c r="AQ11" s="17">
        <v>3.06217046902157E-2</v>
      </c>
      <c r="AR11" s="17">
        <v>0.111449881387555</v>
      </c>
      <c r="AS11" s="17"/>
      <c r="AT11" s="17">
        <v>0.128604487971198</v>
      </c>
      <c r="AU11" s="17">
        <v>0.105668632562421</v>
      </c>
      <c r="AV11" s="17">
        <v>0.114726693372304</v>
      </c>
      <c r="AW11" s="17">
        <v>0.13322178962773401</v>
      </c>
      <c r="AX11" s="17">
        <v>5.4873507507399402E-2</v>
      </c>
      <c r="AY11" s="17"/>
      <c r="AZ11" s="17">
        <v>0.117953992497059</v>
      </c>
      <c r="BA11" s="17">
        <v>0.103329217008838</v>
      </c>
      <c r="BB11" s="17">
        <v>8.9578990095848104E-2</v>
      </c>
      <c r="BC11" s="17">
        <v>0.181603116465164</v>
      </c>
      <c r="BD11" s="17">
        <v>6.6624092183699996E-2</v>
      </c>
      <c r="BE11" s="17"/>
      <c r="BF11" s="17">
        <v>0.101760412168453</v>
      </c>
      <c r="BG11" s="17">
        <v>0.124607647887878</v>
      </c>
      <c r="BH11" s="17">
        <v>0.12514515290344799</v>
      </c>
      <c r="BI11" s="17">
        <v>0.137092479049575</v>
      </c>
      <c r="BJ11" s="17"/>
      <c r="BK11" s="17">
        <v>6.9742439381763499E-2</v>
      </c>
      <c r="BL11" s="17">
        <v>6.7292257246137605E-2</v>
      </c>
      <c r="BM11" s="17">
        <v>8.7946575460067705E-2</v>
      </c>
      <c r="BN11" s="17">
        <v>0.161719208550275</v>
      </c>
      <c r="BO11" s="17">
        <v>0.23291660665681099</v>
      </c>
      <c r="BP11" s="17"/>
      <c r="BQ11" s="17">
        <v>0.13555711577875901</v>
      </c>
      <c r="BR11" s="17">
        <v>0.10164461662444101</v>
      </c>
      <c r="BS11" s="17"/>
      <c r="BT11" s="17">
        <v>0.16393705783477899</v>
      </c>
      <c r="BU11" s="17">
        <v>0.10171206910071701</v>
      </c>
      <c r="BV11" s="17">
        <v>8.5970976749015299E-2</v>
      </c>
      <c r="BW11" s="17">
        <v>0.10088500362957099</v>
      </c>
      <c r="BX11" s="17">
        <v>9.4491955104700501E-2</v>
      </c>
      <c r="BY11" s="17">
        <v>7.2494613835812294E-2</v>
      </c>
    </row>
    <row r="12" spans="2:77" x14ac:dyDescent="0.35">
      <c r="B12" s="18" t="s">
        <v>117</v>
      </c>
      <c r="C12" s="17">
        <v>0.47106026978717502</v>
      </c>
      <c r="D12" s="17">
        <v>0.45603907308317398</v>
      </c>
      <c r="E12" s="17">
        <v>0.484721886278838</v>
      </c>
      <c r="F12" s="17"/>
      <c r="G12" s="17">
        <v>0.50883984037264196</v>
      </c>
      <c r="H12" s="17">
        <v>0.432988334745667</v>
      </c>
      <c r="I12" s="17">
        <v>0.45796300798537998</v>
      </c>
      <c r="J12" s="17">
        <v>0.46237931524585801</v>
      </c>
      <c r="K12" s="17">
        <v>0.50796825275387703</v>
      </c>
      <c r="L12" s="17">
        <v>0.46974953388867802</v>
      </c>
      <c r="M12" s="17"/>
      <c r="N12" s="17">
        <v>0.44330421008981702</v>
      </c>
      <c r="O12" s="17">
        <v>0.46543348042146598</v>
      </c>
      <c r="P12" s="17">
        <v>0.47498607168246998</v>
      </c>
      <c r="Q12" s="17">
        <v>0.50292069485896496</v>
      </c>
      <c r="R12" s="17"/>
      <c r="S12" s="17">
        <v>0.377429242670142</v>
      </c>
      <c r="T12" s="17">
        <v>0.48398204959225799</v>
      </c>
      <c r="U12" s="17">
        <v>0.48433938762114298</v>
      </c>
      <c r="V12" s="17">
        <v>0.47906867606369602</v>
      </c>
      <c r="W12" s="17">
        <v>0.50201878821104295</v>
      </c>
      <c r="X12" s="17">
        <v>0.44820384623559201</v>
      </c>
      <c r="Y12" s="17">
        <v>0.51500949440865595</v>
      </c>
      <c r="Z12" s="17">
        <v>0.45211208990387902</v>
      </c>
      <c r="AA12" s="17">
        <v>0.466023753015394</v>
      </c>
      <c r="AB12" s="17">
        <v>0.52196005500157605</v>
      </c>
      <c r="AC12" s="17">
        <v>0.49855995951015503</v>
      </c>
      <c r="AD12" s="17">
        <v>0.51659919183980896</v>
      </c>
      <c r="AE12" s="17"/>
      <c r="AF12" s="17">
        <v>0.52886756045628402</v>
      </c>
      <c r="AG12" s="17">
        <v>0.41074376623616798</v>
      </c>
      <c r="AH12" s="17">
        <v>0.43549774410338499</v>
      </c>
      <c r="AI12" s="17"/>
      <c r="AJ12" s="17">
        <v>0.49208289762478502</v>
      </c>
      <c r="AK12" s="17">
        <v>0.35960319831679699</v>
      </c>
      <c r="AL12" s="17">
        <v>0.428016258695811</v>
      </c>
      <c r="AM12" s="17">
        <v>0.73760410364835005</v>
      </c>
      <c r="AN12" s="17">
        <v>0.51282068198017206</v>
      </c>
      <c r="AO12" s="17"/>
      <c r="AP12" s="17">
        <v>0.34557899741465498</v>
      </c>
      <c r="AQ12" s="17">
        <v>0.33244092123577101</v>
      </c>
      <c r="AR12" s="17">
        <v>0.48951275123662302</v>
      </c>
      <c r="AS12" s="17"/>
      <c r="AT12" s="17">
        <v>0.46491646007749399</v>
      </c>
      <c r="AU12" s="17">
        <v>0.49022446806514502</v>
      </c>
      <c r="AV12" s="17">
        <v>0.48254546408709997</v>
      </c>
      <c r="AW12" s="17">
        <v>0.39449407065134801</v>
      </c>
      <c r="AX12" s="17">
        <v>0.42968836258638399</v>
      </c>
      <c r="AY12" s="17"/>
      <c r="AZ12" s="17">
        <v>0.45448223737287502</v>
      </c>
      <c r="BA12" s="17">
        <v>0.455205335200074</v>
      </c>
      <c r="BB12" s="17">
        <v>0.49643544376681797</v>
      </c>
      <c r="BC12" s="17">
        <v>0.47538964326896799</v>
      </c>
      <c r="BD12" s="17">
        <v>0.53785560548205202</v>
      </c>
      <c r="BE12" s="17"/>
      <c r="BF12" s="17">
        <v>0.481823578926245</v>
      </c>
      <c r="BG12" s="17">
        <v>0.46936829262941898</v>
      </c>
      <c r="BH12" s="17">
        <v>0.46499994943752698</v>
      </c>
      <c r="BI12" s="17">
        <v>0.44597512278865498</v>
      </c>
      <c r="BJ12" s="17"/>
      <c r="BK12" s="17">
        <v>0.49340080846585899</v>
      </c>
      <c r="BL12" s="17">
        <v>0.52712050095457397</v>
      </c>
      <c r="BM12" s="17">
        <v>0.50649423625086598</v>
      </c>
      <c r="BN12" s="17">
        <v>0.439620212894058</v>
      </c>
      <c r="BO12" s="17">
        <v>0.31066835727039599</v>
      </c>
      <c r="BP12" s="17"/>
      <c r="BQ12" s="17">
        <v>0.43798157837004498</v>
      </c>
      <c r="BR12" s="17">
        <v>0.51586267959747401</v>
      </c>
      <c r="BS12" s="17"/>
      <c r="BT12" s="17">
        <v>0.47167140296855797</v>
      </c>
      <c r="BU12" s="17">
        <v>0.47921049719197301</v>
      </c>
      <c r="BV12" s="17">
        <v>0.51400920532722605</v>
      </c>
      <c r="BW12" s="17">
        <v>0.45846633858443703</v>
      </c>
      <c r="BX12" s="17">
        <v>0.43852828373637998</v>
      </c>
      <c r="BY12" s="17">
        <v>0.50083404414883403</v>
      </c>
    </row>
    <row r="13" spans="2:77" x14ac:dyDescent="0.35">
      <c r="B13" s="18" t="s">
        <v>92</v>
      </c>
      <c r="C13" s="19">
        <v>0.146585845419796</v>
      </c>
      <c r="D13" s="19">
        <v>0.11912657495305901</v>
      </c>
      <c r="E13" s="19">
        <v>0.17303910131275799</v>
      </c>
      <c r="F13" s="19"/>
      <c r="G13" s="19">
        <v>0.14084145853357199</v>
      </c>
      <c r="H13" s="19">
        <v>0.15923022142127699</v>
      </c>
      <c r="I13" s="19">
        <v>0.13663737687906299</v>
      </c>
      <c r="J13" s="19">
        <v>0.14409724067067101</v>
      </c>
      <c r="K13" s="19">
        <v>0.14281738254135501</v>
      </c>
      <c r="L13" s="19">
        <v>0.15277223403885401</v>
      </c>
      <c r="M13" s="19"/>
      <c r="N13" s="19">
        <v>0.13591952286512299</v>
      </c>
      <c r="O13" s="19">
        <v>0.15609658296418499</v>
      </c>
      <c r="P13" s="19">
        <v>0.13297044001375799</v>
      </c>
      <c r="Q13" s="19">
        <v>0.16014353999255801</v>
      </c>
      <c r="R13" s="19"/>
      <c r="S13" s="19">
        <v>0.15476751273688399</v>
      </c>
      <c r="T13" s="19">
        <v>0.15126975202109399</v>
      </c>
      <c r="U13" s="19">
        <v>0.156738203675657</v>
      </c>
      <c r="V13" s="19">
        <v>0.15060529726285199</v>
      </c>
      <c r="W13" s="19">
        <v>0.15163159029892301</v>
      </c>
      <c r="X13" s="19">
        <v>0.118465703102081</v>
      </c>
      <c r="Y13" s="19">
        <v>0.134821167634636</v>
      </c>
      <c r="Z13" s="19">
        <v>0.13011631355880901</v>
      </c>
      <c r="AA13" s="19">
        <v>0.142924184479538</v>
      </c>
      <c r="AB13" s="19">
        <v>0.15916258363327301</v>
      </c>
      <c r="AC13" s="19">
        <v>0.123036127925333</v>
      </c>
      <c r="AD13" s="19">
        <v>0.189840995548723</v>
      </c>
      <c r="AE13" s="19"/>
      <c r="AF13" s="19">
        <v>0.10484240620211401</v>
      </c>
      <c r="AG13" s="19">
        <v>0.161767578851398</v>
      </c>
      <c r="AH13" s="19">
        <v>0.20806669166026301</v>
      </c>
      <c r="AI13" s="19"/>
      <c r="AJ13" s="19">
        <v>0.117392278466523</v>
      </c>
      <c r="AK13" s="19">
        <v>0.14057704996600801</v>
      </c>
      <c r="AL13" s="19">
        <v>0.16195552021935899</v>
      </c>
      <c r="AM13" s="19">
        <v>7.6859673637149406E-2</v>
      </c>
      <c r="AN13" s="19">
        <v>0.197225920037014</v>
      </c>
      <c r="AO13" s="19"/>
      <c r="AP13" s="19">
        <v>0.105152512468279</v>
      </c>
      <c r="AQ13" s="19">
        <v>0.153822550455709</v>
      </c>
      <c r="AR13" s="19">
        <v>0.15594752990199601</v>
      </c>
      <c r="AS13" s="19"/>
      <c r="AT13" s="19">
        <v>0.165293321981478</v>
      </c>
      <c r="AU13" s="19">
        <v>0.15506412139530401</v>
      </c>
      <c r="AV13" s="19">
        <v>0.13589703521126101</v>
      </c>
      <c r="AW13" s="19">
        <v>0.13359839936491499</v>
      </c>
      <c r="AX13" s="19">
        <v>0.113511875937174</v>
      </c>
      <c r="AY13" s="19"/>
      <c r="AZ13" s="19">
        <v>0.125440243852108</v>
      </c>
      <c r="BA13" s="19">
        <v>0.16224576227735199</v>
      </c>
      <c r="BB13" s="19">
        <v>0.19983290799631501</v>
      </c>
      <c r="BC13" s="19">
        <v>0.15363950190270401</v>
      </c>
      <c r="BD13" s="19">
        <v>0.169048856599987</v>
      </c>
      <c r="BE13" s="19"/>
      <c r="BF13" s="19">
        <v>0.16322172891020401</v>
      </c>
      <c r="BG13" s="19">
        <v>0.14650623250310801</v>
      </c>
      <c r="BH13" s="19">
        <v>0.12372154175201799</v>
      </c>
      <c r="BI13" s="19">
        <v>0.13373257745294301</v>
      </c>
      <c r="BJ13" s="19"/>
      <c r="BK13" s="19">
        <v>0.146257490571089</v>
      </c>
      <c r="BL13" s="19">
        <v>0.14605805488311799</v>
      </c>
      <c r="BM13" s="19">
        <v>0.15165759290608899</v>
      </c>
      <c r="BN13" s="19">
        <v>0.149895580569672</v>
      </c>
      <c r="BO13" s="19">
        <v>0.10522914470320199</v>
      </c>
      <c r="BP13" s="19"/>
      <c r="BQ13" s="19">
        <v>0.14011468649193601</v>
      </c>
      <c r="BR13" s="19">
        <v>0.15535050634841599</v>
      </c>
      <c r="BS13" s="19"/>
      <c r="BT13" s="19">
        <v>0.14947561311479099</v>
      </c>
      <c r="BU13" s="19">
        <v>0.139525204055017</v>
      </c>
      <c r="BV13" s="19">
        <v>0.15157391761431799</v>
      </c>
      <c r="BW13" s="19">
        <v>0.126834457754637</v>
      </c>
      <c r="BX13" s="19">
        <v>0.141536426776562</v>
      </c>
      <c r="BY13" s="19">
        <v>0.21963146187768601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0.18326273532684501</v>
      </c>
      <c r="D9" s="17">
        <v>0.213722791414172</v>
      </c>
      <c r="E9" s="17">
        <v>0.15467086625013901</v>
      </c>
      <c r="F9" s="17"/>
      <c r="G9" s="17">
        <v>0.114026791712069</v>
      </c>
      <c r="H9" s="17">
        <v>0.13616205025060901</v>
      </c>
      <c r="I9" s="17">
        <v>0.15512275795503599</v>
      </c>
      <c r="J9" s="17">
        <v>0.178595435999687</v>
      </c>
      <c r="K9" s="17">
        <v>0.20899340077197501</v>
      </c>
      <c r="L9" s="17">
        <v>0.276933600024386</v>
      </c>
      <c r="M9" s="17"/>
      <c r="N9" s="17">
        <v>0.20325221097891599</v>
      </c>
      <c r="O9" s="17">
        <v>0.16605884258526199</v>
      </c>
      <c r="P9" s="17">
        <v>0.196732528913134</v>
      </c>
      <c r="Q9" s="17">
        <v>0.167073873578124</v>
      </c>
      <c r="R9" s="17"/>
      <c r="S9" s="17">
        <v>0.194008442996848</v>
      </c>
      <c r="T9" s="17">
        <v>0.18006799083325301</v>
      </c>
      <c r="U9" s="17">
        <v>0.226157089969554</v>
      </c>
      <c r="V9" s="17">
        <v>0.222481709741844</v>
      </c>
      <c r="W9" s="17">
        <v>0.22997120687436101</v>
      </c>
      <c r="X9" s="17">
        <v>0.219135514520891</v>
      </c>
      <c r="Y9" s="17">
        <v>0.17038139697624899</v>
      </c>
      <c r="Z9" s="17">
        <v>0.201374043752615</v>
      </c>
      <c r="AA9" s="17">
        <v>0.14665678085739001</v>
      </c>
      <c r="AB9" s="17">
        <v>0.10768075336278</v>
      </c>
      <c r="AC9" s="17">
        <v>0.16118317650896499</v>
      </c>
      <c r="AD9" s="17">
        <v>0.10587502516717601</v>
      </c>
      <c r="AE9" s="17"/>
      <c r="AF9" s="17">
        <v>0.27067532695923602</v>
      </c>
      <c r="AG9" s="17">
        <v>0.14802382642776599</v>
      </c>
      <c r="AH9" s="17">
        <v>9.7445138985057397E-2</v>
      </c>
      <c r="AI9" s="17"/>
      <c r="AJ9" s="17">
        <v>0.34286359555081602</v>
      </c>
      <c r="AK9" s="17">
        <v>8.9706276395592394E-2</v>
      </c>
      <c r="AL9" s="17">
        <v>0.128503239052531</v>
      </c>
      <c r="AM9" s="17">
        <v>0.32858255325128399</v>
      </c>
      <c r="AN9" s="17">
        <v>8.7846822341870703E-2</v>
      </c>
      <c r="AO9" s="17"/>
      <c r="AP9" s="17">
        <v>0.43791488239272702</v>
      </c>
      <c r="AQ9" s="17">
        <v>8.12742386721656E-2</v>
      </c>
      <c r="AR9" s="17">
        <v>0.12509323909329101</v>
      </c>
      <c r="AS9" s="17"/>
      <c r="AT9" s="17">
        <v>0.20824414893870799</v>
      </c>
      <c r="AU9" s="17">
        <v>0.17942616461083</v>
      </c>
      <c r="AV9" s="17">
        <v>0.15707758024301299</v>
      </c>
      <c r="AW9" s="17">
        <v>0.177588265952977</v>
      </c>
      <c r="AX9" s="17">
        <v>0.189908901693292</v>
      </c>
      <c r="AY9" s="17"/>
      <c r="AZ9" s="17">
        <v>0.177428185429476</v>
      </c>
      <c r="BA9" s="17">
        <v>0.131185477740906</v>
      </c>
      <c r="BB9" s="17">
        <v>6.9294887369868496E-2</v>
      </c>
      <c r="BC9" s="17">
        <v>0.279410222352106</v>
      </c>
      <c r="BD9" s="17">
        <v>0.15994035751872099</v>
      </c>
      <c r="BE9" s="17"/>
      <c r="BF9" s="17">
        <v>0.15932077776102799</v>
      </c>
      <c r="BG9" s="17">
        <v>0.18891935289733899</v>
      </c>
      <c r="BH9" s="17">
        <v>0.187092082309053</v>
      </c>
      <c r="BI9" s="17">
        <v>0.20365005064914399</v>
      </c>
      <c r="BJ9" s="17"/>
      <c r="BK9" s="17">
        <v>0.15851128592718899</v>
      </c>
      <c r="BL9" s="17">
        <v>0.111911097844274</v>
      </c>
      <c r="BM9" s="17">
        <v>0.155480326016596</v>
      </c>
      <c r="BN9" s="17">
        <v>0.22713899376622301</v>
      </c>
      <c r="BO9" s="17">
        <v>0.27708842087226998</v>
      </c>
      <c r="BP9" s="17"/>
      <c r="BQ9" s="17">
        <v>0.20256181974954801</v>
      </c>
      <c r="BR9" s="17">
        <v>0.15712368773375501</v>
      </c>
      <c r="BS9" s="17"/>
      <c r="BT9" s="17">
        <v>0.24119491707415999</v>
      </c>
      <c r="BU9" s="17">
        <v>0.159834193474688</v>
      </c>
      <c r="BV9" s="17">
        <v>0.15553414775654201</v>
      </c>
      <c r="BW9" s="17">
        <v>0.161189100890618</v>
      </c>
      <c r="BX9" s="17">
        <v>0.14038171948154801</v>
      </c>
      <c r="BY9" s="17">
        <v>9.7609130240682504E-2</v>
      </c>
    </row>
    <row r="10" spans="2:77" ht="29" x14ac:dyDescent="0.35">
      <c r="B10" s="18" t="s">
        <v>115</v>
      </c>
      <c r="C10" s="17">
        <v>0.31452820028829598</v>
      </c>
      <c r="D10" s="17">
        <v>0.32504909086133699</v>
      </c>
      <c r="E10" s="17">
        <v>0.30244125336331101</v>
      </c>
      <c r="F10" s="17"/>
      <c r="G10" s="17">
        <v>0.31417478857251702</v>
      </c>
      <c r="H10" s="17">
        <v>0.31244654114820303</v>
      </c>
      <c r="I10" s="17">
        <v>0.28321207778556101</v>
      </c>
      <c r="J10" s="17">
        <v>0.29775416688362</v>
      </c>
      <c r="K10" s="17">
        <v>0.33631951524012599</v>
      </c>
      <c r="L10" s="17">
        <v>0.34090795965873899</v>
      </c>
      <c r="M10" s="17"/>
      <c r="N10" s="17">
        <v>0.32485880870530798</v>
      </c>
      <c r="O10" s="17">
        <v>0.30639073390250499</v>
      </c>
      <c r="P10" s="17">
        <v>0.31983350805399002</v>
      </c>
      <c r="Q10" s="17">
        <v>0.30690490839909002</v>
      </c>
      <c r="R10" s="17"/>
      <c r="S10" s="17">
        <v>0.27055941272664402</v>
      </c>
      <c r="T10" s="17">
        <v>0.33541810456106702</v>
      </c>
      <c r="U10" s="17">
        <v>0.28303211821930901</v>
      </c>
      <c r="V10" s="17">
        <v>0.36413143056567698</v>
      </c>
      <c r="W10" s="17">
        <v>0.32579098847197302</v>
      </c>
      <c r="X10" s="17">
        <v>0.25692139907732903</v>
      </c>
      <c r="Y10" s="17">
        <v>0.31792940845845502</v>
      </c>
      <c r="Z10" s="17">
        <v>0.24038483945559999</v>
      </c>
      <c r="AA10" s="17">
        <v>0.32990622460836</v>
      </c>
      <c r="AB10" s="17">
        <v>0.378748245093605</v>
      </c>
      <c r="AC10" s="17">
        <v>0.29409192821933899</v>
      </c>
      <c r="AD10" s="17">
        <v>0.385468394542264</v>
      </c>
      <c r="AE10" s="17"/>
      <c r="AF10" s="17">
        <v>0.33575502495196302</v>
      </c>
      <c r="AG10" s="17">
        <v>0.31400480618322801</v>
      </c>
      <c r="AH10" s="17">
        <v>0.261482368155598</v>
      </c>
      <c r="AI10" s="17"/>
      <c r="AJ10" s="17">
        <v>0.32759180238644298</v>
      </c>
      <c r="AK10" s="17">
        <v>0.26353536905465602</v>
      </c>
      <c r="AL10" s="17">
        <v>0.337822930720725</v>
      </c>
      <c r="AM10" s="17">
        <v>0.48852202453295301</v>
      </c>
      <c r="AN10" s="17">
        <v>0.31367258011371402</v>
      </c>
      <c r="AO10" s="17"/>
      <c r="AP10" s="17">
        <v>0.22015111040990501</v>
      </c>
      <c r="AQ10" s="17">
        <v>0.233700335651393</v>
      </c>
      <c r="AR10" s="17">
        <v>0.36264999114070101</v>
      </c>
      <c r="AS10" s="17"/>
      <c r="AT10" s="17">
        <v>0.30159879588216598</v>
      </c>
      <c r="AU10" s="17">
        <v>0.32716022029603298</v>
      </c>
      <c r="AV10" s="17">
        <v>0.331381389054836</v>
      </c>
      <c r="AW10" s="17">
        <v>0.26571012628456497</v>
      </c>
      <c r="AX10" s="17">
        <v>0.301586622947767</v>
      </c>
      <c r="AY10" s="17"/>
      <c r="AZ10" s="17">
        <v>0.30783392396895298</v>
      </c>
      <c r="BA10" s="17">
        <v>0.30847478344456303</v>
      </c>
      <c r="BB10" s="17">
        <v>0.33006574840317698</v>
      </c>
      <c r="BC10" s="17">
        <v>0.34397081541250601</v>
      </c>
      <c r="BD10" s="17">
        <v>0.29184972975574702</v>
      </c>
      <c r="BE10" s="17"/>
      <c r="BF10" s="17">
        <v>0.34110517606265001</v>
      </c>
      <c r="BG10" s="17">
        <v>0.314192566569373</v>
      </c>
      <c r="BH10" s="17">
        <v>0.293273773301434</v>
      </c>
      <c r="BI10" s="17">
        <v>0.32411977053327401</v>
      </c>
      <c r="BJ10" s="17"/>
      <c r="BK10" s="17">
        <v>0.29896089910446599</v>
      </c>
      <c r="BL10" s="17">
        <v>0.35296614704412599</v>
      </c>
      <c r="BM10" s="17">
        <v>0.30425703468286902</v>
      </c>
      <c r="BN10" s="17">
        <v>0.31393642766428498</v>
      </c>
      <c r="BO10" s="17">
        <v>0.29265679948944001</v>
      </c>
      <c r="BP10" s="17"/>
      <c r="BQ10" s="17">
        <v>0.30604107926516599</v>
      </c>
      <c r="BR10" s="17">
        <v>0.32602331868318402</v>
      </c>
      <c r="BS10" s="17"/>
      <c r="BT10" s="17">
        <v>0.34064058226806099</v>
      </c>
      <c r="BU10" s="17">
        <v>0.32166139820832101</v>
      </c>
      <c r="BV10" s="17">
        <v>0.28615610251553802</v>
      </c>
      <c r="BW10" s="17">
        <v>0.28853309320070802</v>
      </c>
      <c r="BX10" s="17">
        <v>0.26762996785029802</v>
      </c>
      <c r="BY10" s="17">
        <v>0.36368428453762802</v>
      </c>
    </row>
    <row r="11" spans="2:77" x14ac:dyDescent="0.35">
      <c r="B11" s="18" t="s">
        <v>116</v>
      </c>
      <c r="C11" s="17">
        <v>0.28509454127607198</v>
      </c>
      <c r="D11" s="17">
        <v>0.27570746416904801</v>
      </c>
      <c r="E11" s="17">
        <v>0.29349798720260001</v>
      </c>
      <c r="F11" s="17"/>
      <c r="G11" s="17">
        <v>0.30105164405470503</v>
      </c>
      <c r="H11" s="17">
        <v>0.301891968079538</v>
      </c>
      <c r="I11" s="17">
        <v>0.31193916634875302</v>
      </c>
      <c r="J11" s="17">
        <v>0.30973989772735</v>
      </c>
      <c r="K11" s="17">
        <v>0.25450537173955901</v>
      </c>
      <c r="L11" s="17">
        <v>0.23949862681824299</v>
      </c>
      <c r="M11" s="17"/>
      <c r="N11" s="17">
        <v>0.278692159254677</v>
      </c>
      <c r="O11" s="17">
        <v>0.28857518089012901</v>
      </c>
      <c r="P11" s="17">
        <v>0.29135005325649599</v>
      </c>
      <c r="Q11" s="17">
        <v>0.28487234834772301</v>
      </c>
      <c r="R11" s="17"/>
      <c r="S11" s="17">
        <v>0.27845797032179898</v>
      </c>
      <c r="T11" s="17">
        <v>0.25314543036818099</v>
      </c>
      <c r="U11" s="17">
        <v>0.27779956688643898</v>
      </c>
      <c r="V11" s="17">
        <v>0.202832967882869</v>
      </c>
      <c r="W11" s="17">
        <v>0.26564629269569301</v>
      </c>
      <c r="X11" s="17">
        <v>0.30209502119751902</v>
      </c>
      <c r="Y11" s="17">
        <v>0.315975130651864</v>
      </c>
      <c r="Z11" s="17">
        <v>0.34854647938917699</v>
      </c>
      <c r="AA11" s="17">
        <v>0.311426542020946</v>
      </c>
      <c r="AB11" s="17">
        <v>0.31784840295496902</v>
      </c>
      <c r="AC11" s="17">
        <v>0.34089403276150898</v>
      </c>
      <c r="AD11" s="17">
        <v>0.26069088360364001</v>
      </c>
      <c r="AE11" s="17"/>
      <c r="AF11" s="17">
        <v>0.21961989401063101</v>
      </c>
      <c r="AG11" s="17">
        <v>0.34257912926683698</v>
      </c>
      <c r="AH11" s="17">
        <v>0.3031083586028</v>
      </c>
      <c r="AI11" s="17"/>
      <c r="AJ11" s="17">
        <v>0.15777521963670499</v>
      </c>
      <c r="AK11" s="17">
        <v>0.46143675056448302</v>
      </c>
      <c r="AL11" s="17">
        <v>0.325124633360591</v>
      </c>
      <c r="AM11" s="17">
        <v>0.153624742322054</v>
      </c>
      <c r="AN11" s="17">
        <v>0.26729747162830803</v>
      </c>
      <c r="AO11" s="17"/>
      <c r="AP11" s="17">
        <v>0.13273475882133101</v>
      </c>
      <c r="AQ11" s="17">
        <v>0.49226966510262099</v>
      </c>
      <c r="AR11" s="17">
        <v>0.31954922271723901</v>
      </c>
      <c r="AS11" s="17"/>
      <c r="AT11" s="17">
        <v>0.25434585185509601</v>
      </c>
      <c r="AU11" s="17">
        <v>0.28200338314604101</v>
      </c>
      <c r="AV11" s="17">
        <v>0.28519535715872102</v>
      </c>
      <c r="AW11" s="17">
        <v>0.34239948022844002</v>
      </c>
      <c r="AX11" s="17">
        <v>0.323240341674708</v>
      </c>
      <c r="AY11" s="17"/>
      <c r="AZ11" s="17">
        <v>0.29933266904044598</v>
      </c>
      <c r="BA11" s="17">
        <v>0.30140288505291402</v>
      </c>
      <c r="BB11" s="17">
        <v>0.25724062107228901</v>
      </c>
      <c r="BC11" s="17">
        <v>0.23143870701939401</v>
      </c>
      <c r="BD11" s="17">
        <v>0.308220599741511</v>
      </c>
      <c r="BE11" s="17"/>
      <c r="BF11" s="17">
        <v>0.28200862701676099</v>
      </c>
      <c r="BG11" s="17">
        <v>0.28447988882391001</v>
      </c>
      <c r="BH11" s="17">
        <v>0.29110405919655802</v>
      </c>
      <c r="BI11" s="17">
        <v>0.27914604802597598</v>
      </c>
      <c r="BJ11" s="17"/>
      <c r="BK11" s="17">
        <v>0.33876259600334002</v>
      </c>
      <c r="BL11" s="17">
        <v>0.307276051845433</v>
      </c>
      <c r="BM11" s="17">
        <v>0.30391178473590102</v>
      </c>
      <c r="BN11" s="17">
        <v>0.260505606687428</v>
      </c>
      <c r="BO11" s="17">
        <v>0.23704269429873001</v>
      </c>
      <c r="BP11" s="17"/>
      <c r="BQ11" s="17">
        <v>0.29112190557290701</v>
      </c>
      <c r="BR11" s="17">
        <v>0.27693096425008001</v>
      </c>
      <c r="BS11" s="17"/>
      <c r="BT11" s="17">
        <v>0.241749810335008</v>
      </c>
      <c r="BU11" s="17">
        <v>0.291008047498867</v>
      </c>
      <c r="BV11" s="17">
        <v>0.339216576956963</v>
      </c>
      <c r="BW11" s="17">
        <v>0.34032307085074598</v>
      </c>
      <c r="BX11" s="17">
        <v>0.32034840160301697</v>
      </c>
      <c r="BY11" s="17">
        <v>0.271603728070623</v>
      </c>
    </row>
    <row r="12" spans="2:77" x14ac:dyDescent="0.35">
      <c r="B12" s="18" t="s">
        <v>117</v>
      </c>
      <c r="C12" s="17">
        <v>9.3947785442687601E-2</v>
      </c>
      <c r="D12" s="17">
        <v>9.9017524411618194E-2</v>
      </c>
      <c r="E12" s="17">
        <v>8.9597087791735003E-2</v>
      </c>
      <c r="F12" s="17"/>
      <c r="G12" s="17">
        <v>0.109048626577034</v>
      </c>
      <c r="H12" s="17">
        <v>0.100300243788833</v>
      </c>
      <c r="I12" s="17">
        <v>0.121638217241764</v>
      </c>
      <c r="J12" s="17">
        <v>0.101159824269188</v>
      </c>
      <c r="K12" s="17">
        <v>7.7883002941759205E-2</v>
      </c>
      <c r="L12" s="17">
        <v>6.1176955998699399E-2</v>
      </c>
      <c r="M12" s="17"/>
      <c r="N12" s="17">
        <v>9.8529578620029701E-2</v>
      </c>
      <c r="O12" s="17">
        <v>9.7210359829684803E-2</v>
      </c>
      <c r="P12" s="17">
        <v>8.2337138753136904E-2</v>
      </c>
      <c r="Q12" s="17">
        <v>9.6050441356058502E-2</v>
      </c>
      <c r="R12" s="17"/>
      <c r="S12" s="17">
        <v>0.138782185576833</v>
      </c>
      <c r="T12" s="17">
        <v>8.7181722981373597E-2</v>
      </c>
      <c r="U12" s="17">
        <v>6.8492119698282797E-2</v>
      </c>
      <c r="V12" s="17">
        <v>8.7174070833616002E-2</v>
      </c>
      <c r="W12" s="17">
        <v>5.2627830878577003E-2</v>
      </c>
      <c r="X12" s="17">
        <v>0.116880325323082</v>
      </c>
      <c r="Y12" s="17">
        <v>7.4938819762233003E-2</v>
      </c>
      <c r="Z12" s="17">
        <v>9.7376625733184605E-2</v>
      </c>
      <c r="AA12" s="17">
        <v>0.104541121943308</v>
      </c>
      <c r="AB12" s="17">
        <v>6.5354396200553097E-2</v>
      </c>
      <c r="AC12" s="17">
        <v>9.3302514112534804E-2</v>
      </c>
      <c r="AD12" s="17">
        <v>0.124399504744495</v>
      </c>
      <c r="AE12" s="17"/>
      <c r="AF12" s="17">
        <v>7.4023150892138706E-2</v>
      </c>
      <c r="AG12" s="17">
        <v>9.2287918356193002E-2</v>
      </c>
      <c r="AH12" s="17">
        <v>0.13261429665674801</v>
      </c>
      <c r="AI12" s="17"/>
      <c r="AJ12" s="17">
        <v>8.5639245153246002E-2</v>
      </c>
      <c r="AK12" s="17">
        <v>8.6401053101435199E-2</v>
      </c>
      <c r="AL12" s="17">
        <v>9.7562249989066499E-2</v>
      </c>
      <c r="AM12" s="17">
        <v>1.49083315435544E-2</v>
      </c>
      <c r="AN12" s="17">
        <v>0.10224609979046299</v>
      </c>
      <c r="AO12" s="17"/>
      <c r="AP12" s="17">
        <v>0.109040795126846</v>
      </c>
      <c r="AQ12" s="17">
        <v>9.2205634082449306E-2</v>
      </c>
      <c r="AR12" s="17">
        <v>7.97853758869492E-2</v>
      </c>
      <c r="AS12" s="17"/>
      <c r="AT12" s="17">
        <v>9.0895984892124901E-2</v>
      </c>
      <c r="AU12" s="17">
        <v>8.8818309220058594E-2</v>
      </c>
      <c r="AV12" s="17">
        <v>0.106652212491781</v>
      </c>
      <c r="AW12" s="17">
        <v>0.10333485611105001</v>
      </c>
      <c r="AX12" s="17">
        <v>8.5063530725719497E-2</v>
      </c>
      <c r="AY12" s="17"/>
      <c r="AZ12" s="17">
        <v>0.109531004696196</v>
      </c>
      <c r="BA12" s="17">
        <v>9.4000455844840194E-2</v>
      </c>
      <c r="BB12" s="17">
        <v>0.123183983941644</v>
      </c>
      <c r="BC12" s="17">
        <v>6.2689282152731896E-2</v>
      </c>
      <c r="BD12" s="17">
        <v>8.0022984693361804E-2</v>
      </c>
      <c r="BE12" s="17"/>
      <c r="BF12" s="17">
        <v>7.3762644119812107E-2</v>
      </c>
      <c r="BG12" s="17">
        <v>9.3434866833693994E-2</v>
      </c>
      <c r="BH12" s="17">
        <v>0.10470233193867599</v>
      </c>
      <c r="BI12" s="17">
        <v>9.6811513553331702E-2</v>
      </c>
      <c r="BJ12" s="17"/>
      <c r="BK12" s="17">
        <v>8.88827122286001E-2</v>
      </c>
      <c r="BL12" s="17">
        <v>9.1350227616166596E-2</v>
      </c>
      <c r="BM12" s="17">
        <v>9.4476512705099006E-2</v>
      </c>
      <c r="BN12" s="17">
        <v>9.2178334720942001E-2</v>
      </c>
      <c r="BO12" s="17">
        <v>0.108061674755946</v>
      </c>
      <c r="BP12" s="17"/>
      <c r="BQ12" s="17">
        <v>8.87817676051533E-2</v>
      </c>
      <c r="BR12" s="17">
        <v>0.1009447384154</v>
      </c>
      <c r="BS12" s="17"/>
      <c r="BT12" s="17">
        <v>8.49456388916143E-2</v>
      </c>
      <c r="BU12" s="17">
        <v>9.9659242494973502E-2</v>
      </c>
      <c r="BV12" s="17">
        <v>6.0568201700344597E-2</v>
      </c>
      <c r="BW12" s="17">
        <v>8.4140900725431705E-2</v>
      </c>
      <c r="BX12" s="17">
        <v>0.12655244107777799</v>
      </c>
      <c r="BY12" s="17">
        <v>7.5734864361314894E-2</v>
      </c>
    </row>
    <row r="13" spans="2:77" x14ac:dyDescent="0.35">
      <c r="B13" s="18" t="s">
        <v>92</v>
      </c>
      <c r="C13" s="19">
        <v>0.12316673766609899</v>
      </c>
      <c r="D13" s="19">
        <v>8.6503129143823701E-2</v>
      </c>
      <c r="E13" s="19">
        <v>0.15979280539221499</v>
      </c>
      <c r="F13" s="19"/>
      <c r="G13" s="19">
        <v>0.161698149083675</v>
      </c>
      <c r="H13" s="19">
        <v>0.14919919673281601</v>
      </c>
      <c r="I13" s="19">
        <v>0.12808778066888599</v>
      </c>
      <c r="J13" s="19">
        <v>0.11275067512015501</v>
      </c>
      <c r="K13" s="19">
        <v>0.122298709306581</v>
      </c>
      <c r="L13" s="19">
        <v>8.1482857499931893E-2</v>
      </c>
      <c r="M13" s="19"/>
      <c r="N13" s="19">
        <v>9.4667242441068902E-2</v>
      </c>
      <c r="O13" s="19">
        <v>0.14176488279242</v>
      </c>
      <c r="P13" s="19">
        <v>0.109746771023242</v>
      </c>
      <c r="Q13" s="19">
        <v>0.14509842831900499</v>
      </c>
      <c r="R13" s="19"/>
      <c r="S13" s="19">
        <v>0.11819198837787701</v>
      </c>
      <c r="T13" s="19">
        <v>0.14418675125612601</v>
      </c>
      <c r="U13" s="19">
        <v>0.14451910522641501</v>
      </c>
      <c r="V13" s="19">
        <v>0.12337982097599499</v>
      </c>
      <c r="W13" s="19">
        <v>0.12596368107939601</v>
      </c>
      <c r="X13" s="19">
        <v>0.104967739881179</v>
      </c>
      <c r="Y13" s="19">
        <v>0.120775244151199</v>
      </c>
      <c r="Z13" s="19">
        <v>0.112318011669423</v>
      </c>
      <c r="AA13" s="19">
        <v>0.107469330569995</v>
      </c>
      <c r="AB13" s="19">
        <v>0.13036820238809299</v>
      </c>
      <c r="AC13" s="19">
        <v>0.11052834839765301</v>
      </c>
      <c r="AD13" s="19">
        <v>0.123566191942425</v>
      </c>
      <c r="AE13" s="19"/>
      <c r="AF13" s="19">
        <v>9.9926603186031304E-2</v>
      </c>
      <c r="AG13" s="19">
        <v>0.10310431976597501</v>
      </c>
      <c r="AH13" s="19">
        <v>0.205349837599796</v>
      </c>
      <c r="AI13" s="19"/>
      <c r="AJ13" s="19">
        <v>8.6130137272789994E-2</v>
      </c>
      <c r="AK13" s="19">
        <v>9.8920550883833697E-2</v>
      </c>
      <c r="AL13" s="19">
        <v>0.110986946877086</v>
      </c>
      <c r="AM13" s="19">
        <v>1.43623483501542E-2</v>
      </c>
      <c r="AN13" s="19">
        <v>0.22893702612564401</v>
      </c>
      <c r="AO13" s="19"/>
      <c r="AP13" s="19">
        <v>0.100158453249191</v>
      </c>
      <c r="AQ13" s="19">
        <v>0.100550126491371</v>
      </c>
      <c r="AR13" s="19">
        <v>0.112922171161819</v>
      </c>
      <c r="AS13" s="19"/>
      <c r="AT13" s="19">
        <v>0.144915218431905</v>
      </c>
      <c r="AU13" s="19">
        <v>0.12259192272703801</v>
      </c>
      <c r="AV13" s="19">
        <v>0.11969346105164801</v>
      </c>
      <c r="AW13" s="19">
        <v>0.110967271422968</v>
      </c>
      <c r="AX13" s="19">
        <v>0.100200602958513</v>
      </c>
      <c r="AY13" s="19"/>
      <c r="AZ13" s="19">
        <v>0.105874216864928</v>
      </c>
      <c r="BA13" s="19">
        <v>0.164936397916777</v>
      </c>
      <c r="BB13" s="19">
        <v>0.220214759213021</v>
      </c>
      <c r="BC13" s="19">
        <v>8.2490973063263195E-2</v>
      </c>
      <c r="BD13" s="19">
        <v>0.15996632829065999</v>
      </c>
      <c r="BE13" s="19"/>
      <c r="BF13" s="19">
        <v>0.143802775039748</v>
      </c>
      <c r="BG13" s="19">
        <v>0.118973324875685</v>
      </c>
      <c r="BH13" s="19">
        <v>0.123827753254278</v>
      </c>
      <c r="BI13" s="19">
        <v>9.6272617238273697E-2</v>
      </c>
      <c r="BJ13" s="19"/>
      <c r="BK13" s="19">
        <v>0.114882506736404</v>
      </c>
      <c r="BL13" s="19">
        <v>0.13649647565</v>
      </c>
      <c r="BM13" s="19">
        <v>0.14187434185953501</v>
      </c>
      <c r="BN13" s="19">
        <v>0.106240637161122</v>
      </c>
      <c r="BO13" s="19">
        <v>8.5150410583614194E-2</v>
      </c>
      <c r="BP13" s="19"/>
      <c r="BQ13" s="19">
        <v>0.111493427807225</v>
      </c>
      <c r="BR13" s="19">
        <v>0.13897729091758099</v>
      </c>
      <c r="BS13" s="19"/>
      <c r="BT13" s="19">
        <v>9.1469051431156995E-2</v>
      </c>
      <c r="BU13" s="19">
        <v>0.12783711832315001</v>
      </c>
      <c r="BV13" s="19">
        <v>0.158524971070612</v>
      </c>
      <c r="BW13" s="19">
        <v>0.12581383433249599</v>
      </c>
      <c r="BX13" s="19">
        <v>0.145087469987359</v>
      </c>
      <c r="BY13" s="19">
        <v>0.191367992789751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0.21956528542940201</v>
      </c>
      <c r="D9" s="17">
        <v>0.23632907381906701</v>
      </c>
      <c r="E9" s="17">
        <v>0.202511011022243</v>
      </c>
      <c r="F9" s="17"/>
      <c r="G9" s="17">
        <v>0.20973407427750601</v>
      </c>
      <c r="H9" s="17">
        <v>0.21284121750436599</v>
      </c>
      <c r="I9" s="17">
        <v>0.24050625350719901</v>
      </c>
      <c r="J9" s="17">
        <v>0.27353955855565898</v>
      </c>
      <c r="K9" s="17">
        <v>0.19743589172247</v>
      </c>
      <c r="L9" s="17">
        <v>0.185464483288553</v>
      </c>
      <c r="M9" s="17"/>
      <c r="N9" s="17">
        <v>0.25424395409075901</v>
      </c>
      <c r="O9" s="17">
        <v>0.224705908777839</v>
      </c>
      <c r="P9" s="17">
        <v>0.17733113705267201</v>
      </c>
      <c r="Q9" s="17">
        <v>0.21307829754128299</v>
      </c>
      <c r="R9" s="17"/>
      <c r="S9" s="17">
        <v>0.23999261571663999</v>
      </c>
      <c r="T9" s="17">
        <v>0.191061761624926</v>
      </c>
      <c r="U9" s="17">
        <v>0.195144233109531</v>
      </c>
      <c r="V9" s="17">
        <v>0.161928636303246</v>
      </c>
      <c r="W9" s="17">
        <v>0.19682371518210601</v>
      </c>
      <c r="X9" s="17">
        <v>0.221490557974827</v>
      </c>
      <c r="Y9" s="17">
        <v>0.24175409072883799</v>
      </c>
      <c r="Z9" s="17">
        <v>0.251012828329712</v>
      </c>
      <c r="AA9" s="17">
        <v>0.26127490581665602</v>
      </c>
      <c r="AB9" s="17">
        <v>0.23452786045087201</v>
      </c>
      <c r="AC9" s="17">
        <v>0.26773654040059602</v>
      </c>
      <c r="AD9" s="17">
        <v>0.15411755882860501</v>
      </c>
      <c r="AE9" s="17"/>
      <c r="AF9" s="17">
        <v>0.14803846846138399</v>
      </c>
      <c r="AG9" s="17">
        <v>0.29831508851706801</v>
      </c>
      <c r="AH9" s="17">
        <v>0.17411815579131101</v>
      </c>
      <c r="AI9" s="17"/>
      <c r="AJ9" s="17">
        <v>9.3130240556655197E-2</v>
      </c>
      <c r="AK9" s="17">
        <v>0.41338477703925403</v>
      </c>
      <c r="AL9" s="17">
        <v>0.27258533633232301</v>
      </c>
      <c r="AM9" s="17">
        <v>8.4218124589438795E-2</v>
      </c>
      <c r="AN9" s="17">
        <v>0.12583831454728001</v>
      </c>
      <c r="AO9" s="17"/>
      <c r="AP9" s="17">
        <v>6.1281785772448999E-2</v>
      </c>
      <c r="AQ9" s="17">
        <v>0.42508714411268</v>
      </c>
      <c r="AR9" s="17">
        <v>0.22095933954956801</v>
      </c>
      <c r="AS9" s="17"/>
      <c r="AT9" s="17">
        <v>0.201209296359143</v>
      </c>
      <c r="AU9" s="17">
        <v>0.18921092029856201</v>
      </c>
      <c r="AV9" s="17">
        <v>0.24930394508137199</v>
      </c>
      <c r="AW9" s="17">
        <v>0.26137336283682699</v>
      </c>
      <c r="AX9" s="17">
        <v>0.36845372971473001</v>
      </c>
      <c r="AY9" s="17"/>
      <c r="AZ9" s="17">
        <v>0.24991875796115101</v>
      </c>
      <c r="BA9" s="17">
        <v>0.20202594838160501</v>
      </c>
      <c r="BB9" s="17">
        <v>0.19807804989517999</v>
      </c>
      <c r="BC9" s="17">
        <v>0.18496878707706499</v>
      </c>
      <c r="BD9" s="17">
        <v>0.19866395178344201</v>
      </c>
      <c r="BE9" s="17"/>
      <c r="BF9" s="17">
        <v>0.24045941472944801</v>
      </c>
      <c r="BG9" s="17">
        <v>0.206408061302046</v>
      </c>
      <c r="BH9" s="17">
        <v>0.22632258426393301</v>
      </c>
      <c r="BI9" s="17">
        <v>0.23289906308005401</v>
      </c>
      <c r="BJ9" s="17"/>
      <c r="BK9" s="17">
        <v>0.28928683118092002</v>
      </c>
      <c r="BL9" s="17">
        <v>0.24366408622067201</v>
      </c>
      <c r="BM9" s="17">
        <v>0.21695881714142601</v>
      </c>
      <c r="BN9" s="17">
        <v>0.20015183095139</v>
      </c>
      <c r="BO9" s="17">
        <v>0.244865381813518</v>
      </c>
      <c r="BP9" s="17"/>
      <c r="BQ9" s="17">
        <v>0.22152995788190599</v>
      </c>
      <c r="BR9" s="17">
        <v>0.21690429563237101</v>
      </c>
      <c r="BS9" s="17"/>
      <c r="BT9" s="17">
        <v>0.192595239449078</v>
      </c>
      <c r="BU9" s="17">
        <v>0.234621821989835</v>
      </c>
      <c r="BV9" s="17">
        <v>0.22397135416994199</v>
      </c>
      <c r="BW9" s="17">
        <v>0.25598061317395598</v>
      </c>
      <c r="BX9" s="17">
        <v>0.24552301678683899</v>
      </c>
      <c r="BY9" s="17">
        <v>0.17298648943367601</v>
      </c>
    </row>
    <row r="10" spans="2:77" ht="29" x14ac:dyDescent="0.35">
      <c r="B10" s="18" t="s">
        <v>115</v>
      </c>
      <c r="C10" s="17">
        <v>0.218843468321124</v>
      </c>
      <c r="D10" s="17">
        <v>0.23446228135378699</v>
      </c>
      <c r="E10" s="17">
        <v>0.203951252756947</v>
      </c>
      <c r="F10" s="17"/>
      <c r="G10" s="17">
        <v>0.15876257221130399</v>
      </c>
      <c r="H10" s="17">
        <v>0.188372316921219</v>
      </c>
      <c r="I10" s="17">
        <v>0.20338185955551499</v>
      </c>
      <c r="J10" s="17">
        <v>0.19954352308275899</v>
      </c>
      <c r="K10" s="17">
        <v>0.21598261974539201</v>
      </c>
      <c r="L10" s="17">
        <v>0.31368828711937002</v>
      </c>
      <c r="M10" s="17"/>
      <c r="N10" s="17">
        <v>0.26044022339163903</v>
      </c>
      <c r="O10" s="17">
        <v>0.21736629481483399</v>
      </c>
      <c r="P10" s="17">
        <v>0.21153809414388899</v>
      </c>
      <c r="Q10" s="17">
        <v>0.181586685496264</v>
      </c>
      <c r="R10" s="17"/>
      <c r="S10" s="17">
        <v>0.23741364298464801</v>
      </c>
      <c r="T10" s="17">
        <v>0.22534822511900299</v>
      </c>
      <c r="U10" s="17">
        <v>0.19474660480455999</v>
      </c>
      <c r="V10" s="17">
        <v>0.25764293826498702</v>
      </c>
      <c r="W10" s="17">
        <v>0.21199146259056301</v>
      </c>
      <c r="X10" s="17">
        <v>0.25179167693291798</v>
      </c>
      <c r="Y10" s="17">
        <v>0.23106066838803099</v>
      </c>
      <c r="Z10" s="17">
        <v>0.20980777683893201</v>
      </c>
      <c r="AA10" s="17">
        <v>0.196025111882346</v>
      </c>
      <c r="AB10" s="17">
        <v>0.18278444267364599</v>
      </c>
      <c r="AC10" s="17">
        <v>0.16339662249519499</v>
      </c>
      <c r="AD10" s="17">
        <v>0.232559903428675</v>
      </c>
      <c r="AE10" s="17"/>
      <c r="AF10" s="17">
        <v>0.25237490024402298</v>
      </c>
      <c r="AG10" s="17">
        <v>0.20972477167864401</v>
      </c>
      <c r="AH10" s="17">
        <v>0.214693661514614</v>
      </c>
      <c r="AI10" s="17"/>
      <c r="AJ10" s="17">
        <v>0.30964314320513397</v>
      </c>
      <c r="AK10" s="17">
        <v>0.158632716439878</v>
      </c>
      <c r="AL10" s="17">
        <v>0.256477478622122</v>
      </c>
      <c r="AM10" s="17">
        <v>0.26342114651737403</v>
      </c>
      <c r="AN10" s="17">
        <v>0.200137409075683</v>
      </c>
      <c r="AO10" s="17"/>
      <c r="AP10" s="17">
        <v>0.35548443523576001</v>
      </c>
      <c r="AQ10" s="17">
        <v>0.19558840402709701</v>
      </c>
      <c r="AR10" s="17">
        <v>0.23210514389954201</v>
      </c>
      <c r="AS10" s="17"/>
      <c r="AT10" s="17">
        <v>0.24600538849433401</v>
      </c>
      <c r="AU10" s="17">
        <v>0.204455179103401</v>
      </c>
      <c r="AV10" s="17">
        <v>0.201355723370821</v>
      </c>
      <c r="AW10" s="17">
        <v>0.22238633699060101</v>
      </c>
      <c r="AX10" s="17">
        <v>0.22176192030127101</v>
      </c>
      <c r="AY10" s="17"/>
      <c r="AZ10" s="17">
        <v>0.20756335155158701</v>
      </c>
      <c r="BA10" s="17">
        <v>0.187221673072372</v>
      </c>
      <c r="BB10" s="17">
        <v>0.12883362766905501</v>
      </c>
      <c r="BC10" s="17">
        <v>0.32030939183249701</v>
      </c>
      <c r="BD10" s="17">
        <v>0.16776180470962801</v>
      </c>
      <c r="BE10" s="17"/>
      <c r="BF10" s="17">
        <v>0.202148756808358</v>
      </c>
      <c r="BG10" s="17">
        <v>0.21992514331312901</v>
      </c>
      <c r="BH10" s="17">
        <v>0.23787067263643299</v>
      </c>
      <c r="BI10" s="17">
        <v>0.224230619461458</v>
      </c>
      <c r="BJ10" s="17"/>
      <c r="BK10" s="17">
        <v>0.118736011729158</v>
      </c>
      <c r="BL10" s="17">
        <v>0.166312631066557</v>
      </c>
      <c r="BM10" s="17">
        <v>0.208344960156364</v>
      </c>
      <c r="BN10" s="17">
        <v>0.25984843262679302</v>
      </c>
      <c r="BO10" s="17">
        <v>0.23028077456755</v>
      </c>
      <c r="BP10" s="17"/>
      <c r="BQ10" s="17">
        <v>0.25363077570898201</v>
      </c>
      <c r="BR10" s="17">
        <v>0.17172687649063401</v>
      </c>
      <c r="BS10" s="17"/>
      <c r="BT10" s="17">
        <v>0.25970966291000003</v>
      </c>
      <c r="BU10" s="17">
        <v>0.204885322114192</v>
      </c>
      <c r="BV10" s="17">
        <v>0.19031798664993499</v>
      </c>
      <c r="BW10" s="17">
        <v>0.20901962326446499</v>
      </c>
      <c r="BX10" s="17">
        <v>0.19419654474404</v>
      </c>
      <c r="BY10" s="17">
        <v>0.119594575862307</v>
      </c>
    </row>
    <row r="11" spans="2:77" x14ac:dyDescent="0.35">
      <c r="B11" s="18" t="s">
        <v>116</v>
      </c>
      <c r="C11" s="17">
        <v>9.1104289776328895E-2</v>
      </c>
      <c r="D11" s="17">
        <v>9.4632173325937E-2</v>
      </c>
      <c r="E11" s="17">
        <v>8.8242261370273203E-2</v>
      </c>
      <c r="F11" s="17"/>
      <c r="G11" s="17">
        <v>0.110275696342651</v>
      </c>
      <c r="H11" s="17">
        <v>8.7688204967101099E-2</v>
      </c>
      <c r="I11" s="17">
        <v>7.2272738774319806E-2</v>
      </c>
      <c r="J11" s="17">
        <v>7.4663851232230904E-2</v>
      </c>
      <c r="K11" s="17">
        <v>8.0057981856014801E-2</v>
      </c>
      <c r="L11" s="17">
        <v>0.11712141797162</v>
      </c>
      <c r="M11" s="17"/>
      <c r="N11" s="17">
        <v>8.6851920773947794E-2</v>
      </c>
      <c r="O11" s="17">
        <v>6.9543167751683801E-2</v>
      </c>
      <c r="P11" s="17">
        <v>0.11700967053910601</v>
      </c>
      <c r="Q11" s="17">
        <v>9.47545735231657E-2</v>
      </c>
      <c r="R11" s="17"/>
      <c r="S11" s="17">
        <v>0.105991795502997</v>
      </c>
      <c r="T11" s="17">
        <v>9.52397277185143E-2</v>
      </c>
      <c r="U11" s="17">
        <v>9.2853886857672402E-2</v>
      </c>
      <c r="V11" s="17">
        <v>0.11156196512590701</v>
      </c>
      <c r="W11" s="17">
        <v>0.119601260612308</v>
      </c>
      <c r="X11" s="17">
        <v>0.11296362234766499</v>
      </c>
      <c r="Y11" s="17">
        <v>7.5279990063238503E-2</v>
      </c>
      <c r="Z11" s="17">
        <v>8.7666559929911902E-2</v>
      </c>
      <c r="AA11" s="17">
        <v>6.3241045157585898E-2</v>
      </c>
      <c r="AB11" s="17">
        <v>4.2388667934449301E-2</v>
      </c>
      <c r="AC11" s="17">
        <v>0.10967630421072801</v>
      </c>
      <c r="AD11" s="17">
        <v>6.97422270825378E-2</v>
      </c>
      <c r="AE11" s="17"/>
      <c r="AF11" s="17">
        <v>0.12006960017781799</v>
      </c>
      <c r="AG11" s="17">
        <v>7.5358541112535704E-2</v>
      </c>
      <c r="AH11" s="17">
        <v>7.6252323125529806E-2</v>
      </c>
      <c r="AI11" s="17"/>
      <c r="AJ11" s="17">
        <v>0.16830814716753301</v>
      </c>
      <c r="AK11" s="17">
        <v>4.9458315814851599E-2</v>
      </c>
      <c r="AL11" s="17">
        <v>5.6585458958591899E-2</v>
      </c>
      <c r="AM11" s="17">
        <v>0</v>
      </c>
      <c r="AN11" s="17">
        <v>6.3463903482353895E-2</v>
      </c>
      <c r="AO11" s="17"/>
      <c r="AP11" s="17">
        <v>0.26937825032481799</v>
      </c>
      <c r="AQ11" s="17">
        <v>4.1840383891353902E-2</v>
      </c>
      <c r="AR11" s="17">
        <v>7.4350335979139204E-2</v>
      </c>
      <c r="AS11" s="17"/>
      <c r="AT11" s="17">
        <v>9.9450018863267903E-2</v>
      </c>
      <c r="AU11" s="17">
        <v>9.2964261926284E-2</v>
      </c>
      <c r="AV11" s="17">
        <v>6.8994121158076696E-2</v>
      </c>
      <c r="AW11" s="17">
        <v>0.109969498864372</v>
      </c>
      <c r="AX11" s="17">
        <v>4.8113484893451602E-2</v>
      </c>
      <c r="AY11" s="17"/>
      <c r="AZ11" s="17">
        <v>9.6327407983951299E-2</v>
      </c>
      <c r="BA11" s="17">
        <v>7.9411826634124799E-2</v>
      </c>
      <c r="BB11" s="17">
        <v>7.08468412230297E-2</v>
      </c>
      <c r="BC11" s="17">
        <v>0.106423842417913</v>
      </c>
      <c r="BD11" s="17">
        <v>7.1202612716622996E-2</v>
      </c>
      <c r="BE11" s="17"/>
      <c r="BF11" s="17">
        <v>5.6833369164925603E-2</v>
      </c>
      <c r="BG11" s="17">
        <v>0.110873919376453</v>
      </c>
      <c r="BH11" s="17">
        <v>8.9691448113495303E-2</v>
      </c>
      <c r="BI11" s="17">
        <v>9.2106884328626001E-2</v>
      </c>
      <c r="BJ11" s="17"/>
      <c r="BK11" s="17">
        <v>6.6514045566933397E-2</v>
      </c>
      <c r="BL11" s="17">
        <v>5.0386563346817403E-2</v>
      </c>
      <c r="BM11" s="17">
        <v>7.8879156458565206E-2</v>
      </c>
      <c r="BN11" s="17">
        <v>0.112447431972234</v>
      </c>
      <c r="BO11" s="17">
        <v>0.14904886884868801</v>
      </c>
      <c r="BP11" s="17"/>
      <c r="BQ11" s="17">
        <v>9.6215624852336298E-2</v>
      </c>
      <c r="BR11" s="17">
        <v>8.4181400177544996E-2</v>
      </c>
      <c r="BS11" s="17"/>
      <c r="BT11" s="17">
        <v>0.11112033670544801</v>
      </c>
      <c r="BU11" s="17">
        <v>6.7926695099871398E-2</v>
      </c>
      <c r="BV11" s="17">
        <v>9.7488464066108199E-2</v>
      </c>
      <c r="BW11" s="17">
        <v>8.3022087948589604E-2</v>
      </c>
      <c r="BX11" s="17">
        <v>8.7906174211205307E-2</v>
      </c>
      <c r="BY11" s="17">
        <v>7.2715526021368299E-2</v>
      </c>
    </row>
    <row r="12" spans="2:77" x14ac:dyDescent="0.35">
      <c r="B12" s="18" t="s">
        <v>117</v>
      </c>
      <c r="C12" s="17">
        <v>0.31068650461008102</v>
      </c>
      <c r="D12" s="17">
        <v>0.30130822149668901</v>
      </c>
      <c r="E12" s="17">
        <v>0.31938122375349498</v>
      </c>
      <c r="F12" s="17"/>
      <c r="G12" s="17">
        <v>0.33998987404942599</v>
      </c>
      <c r="H12" s="17">
        <v>0.35846862385459399</v>
      </c>
      <c r="I12" s="17">
        <v>0.342784903817763</v>
      </c>
      <c r="J12" s="17">
        <v>0.28970517597807299</v>
      </c>
      <c r="K12" s="17">
        <v>0.33151045330562301</v>
      </c>
      <c r="L12" s="17">
        <v>0.22960817584266</v>
      </c>
      <c r="M12" s="17"/>
      <c r="N12" s="17">
        <v>0.26874810867529197</v>
      </c>
      <c r="O12" s="17">
        <v>0.32600885474949898</v>
      </c>
      <c r="P12" s="17">
        <v>0.346796672153595</v>
      </c>
      <c r="Q12" s="17">
        <v>0.30982573259119101</v>
      </c>
      <c r="R12" s="17"/>
      <c r="S12" s="17">
        <v>0.266457423832203</v>
      </c>
      <c r="T12" s="17">
        <v>0.32446128922433798</v>
      </c>
      <c r="U12" s="17">
        <v>0.34497040032033799</v>
      </c>
      <c r="V12" s="17">
        <v>0.32425046368980598</v>
      </c>
      <c r="W12" s="17">
        <v>0.34808075295384899</v>
      </c>
      <c r="X12" s="17">
        <v>0.25925031106113</v>
      </c>
      <c r="Y12" s="17">
        <v>0.28084755210337697</v>
      </c>
      <c r="Z12" s="17">
        <v>0.29249824782614398</v>
      </c>
      <c r="AA12" s="17">
        <v>0.32274426959444802</v>
      </c>
      <c r="AB12" s="17">
        <v>0.34042487987703302</v>
      </c>
      <c r="AC12" s="17">
        <v>0.28443462542602999</v>
      </c>
      <c r="AD12" s="17">
        <v>0.40637359203537099</v>
      </c>
      <c r="AE12" s="17"/>
      <c r="AF12" s="17">
        <v>0.32801783843354398</v>
      </c>
      <c r="AG12" s="17">
        <v>0.28224542060202601</v>
      </c>
      <c r="AH12" s="17">
        <v>0.30658545810629501</v>
      </c>
      <c r="AI12" s="17"/>
      <c r="AJ12" s="17">
        <v>0.29045558990000803</v>
      </c>
      <c r="AK12" s="17">
        <v>0.236656285957457</v>
      </c>
      <c r="AL12" s="17">
        <v>0.28043039160448002</v>
      </c>
      <c r="AM12" s="17">
        <v>0.52930240598304601</v>
      </c>
      <c r="AN12" s="17">
        <v>0.38103410040561198</v>
      </c>
      <c r="AO12" s="17"/>
      <c r="AP12" s="17">
        <v>0.19346794230284201</v>
      </c>
      <c r="AQ12" s="17">
        <v>0.19942609467492201</v>
      </c>
      <c r="AR12" s="17">
        <v>0.36074595289460298</v>
      </c>
      <c r="AS12" s="17"/>
      <c r="AT12" s="17">
        <v>0.27112828230576203</v>
      </c>
      <c r="AU12" s="17">
        <v>0.33148704426731401</v>
      </c>
      <c r="AV12" s="17">
        <v>0.35169257031457501</v>
      </c>
      <c r="AW12" s="17">
        <v>0.27998667193951599</v>
      </c>
      <c r="AX12" s="17">
        <v>0.29110232835814198</v>
      </c>
      <c r="AY12" s="17"/>
      <c r="AZ12" s="17">
        <v>0.32564843277503502</v>
      </c>
      <c r="BA12" s="17">
        <v>0.34100391673344799</v>
      </c>
      <c r="BB12" s="17">
        <v>0.33692042906870601</v>
      </c>
      <c r="BC12" s="17">
        <v>0.23343491557802501</v>
      </c>
      <c r="BD12" s="17">
        <v>0.33189219537422698</v>
      </c>
      <c r="BE12" s="17"/>
      <c r="BF12" s="17">
        <v>0.32761156892375098</v>
      </c>
      <c r="BG12" s="17">
        <v>0.29774987321066898</v>
      </c>
      <c r="BH12" s="17">
        <v>0.30808443793728502</v>
      </c>
      <c r="BI12" s="17">
        <v>0.31828516769037202</v>
      </c>
      <c r="BJ12" s="17"/>
      <c r="BK12" s="17">
        <v>0.35385931753044703</v>
      </c>
      <c r="BL12" s="17">
        <v>0.34891839725946999</v>
      </c>
      <c r="BM12" s="17">
        <v>0.32550847727139898</v>
      </c>
      <c r="BN12" s="17">
        <v>0.29072868702132798</v>
      </c>
      <c r="BO12" s="17">
        <v>0.22950481909123399</v>
      </c>
      <c r="BP12" s="17"/>
      <c r="BQ12" s="17">
        <v>0.27994172527232303</v>
      </c>
      <c r="BR12" s="17">
        <v>0.352327819438637</v>
      </c>
      <c r="BS12" s="17"/>
      <c r="BT12" s="17">
        <v>0.28600332943053702</v>
      </c>
      <c r="BU12" s="17">
        <v>0.34322020032446998</v>
      </c>
      <c r="BV12" s="17">
        <v>0.28465406358384998</v>
      </c>
      <c r="BW12" s="17">
        <v>0.29469175829969901</v>
      </c>
      <c r="BX12" s="17">
        <v>0.31338566638403997</v>
      </c>
      <c r="BY12" s="17">
        <v>0.397641150182932</v>
      </c>
    </row>
    <row r="13" spans="2:77" x14ac:dyDescent="0.35">
      <c r="B13" s="18" t="s">
        <v>92</v>
      </c>
      <c r="C13" s="19">
        <v>0.15980045186306499</v>
      </c>
      <c r="D13" s="19">
        <v>0.13326825000452</v>
      </c>
      <c r="E13" s="19">
        <v>0.18591425109704199</v>
      </c>
      <c r="F13" s="19"/>
      <c r="G13" s="19">
        <v>0.18123778311911301</v>
      </c>
      <c r="H13" s="19">
        <v>0.15262963675271901</v>
      </c>
      <c r="I13" s="19">
        <v>0.141054244345203</v>
      </c>
      <c r="J13" s="19">
        <v>0.16254789115127799</v>
      </c>
      <c r="K13" s="19">
        <v>0.17501305337049999</v>
      </c>
      <c r="L13" s="19">
        <v>0.154117635777796</v>
      </c>
      <c r="M13" s="19"/>
      <c r="N13" s="19">
        <v>0.12971579306836301</v>
      </c>
      <c r="O13" s="19">
        <v>0.16237577390614499</v>
      </c>
      <c r="P13" s="19">
        <v>0.14732442611073801</v>
      </c>
      <c r="Q13" s="19">
        <v>0.20075471084809701</v>
      </c>
      <c r="R13" s="19"/>
      <c r="S13" s="19">
        <v>0.150144521963511</v>
      </c>
      <c r="T13" s="19">
        <v>0.16388899631321899</v>
      </c>
      <c r="U13" s="19">
        <v>0.17228487490789801</v>
      </c>
      <c r="V13" s="19">
        <v>0.14461599661605401</v>
      </c>
      <c r="W13" s="19">
        <v>0.123502808661175</v>
      </c>
      <c r="X13" s="19">
        <v>0.15450383168345999</v>
      </c>
      <c r="Y13" s="19">
        <v>0.17105769871651599</v>
      </c>
      <c r="Z13" s="19">
        <v>0.159014587075299</v>
      </c>
      <c r="AA13" s="19">
        <v>0.15671466754896399</v>
      </c>
      <c r="AB13" s="19">
        <v>0.199874149064001</v>
      </c>
      <c r="AC13" s="19">
        <v>0.17475590746745001</v>
      </c>
      <c r="AD13" s="19">
        <v>0.13720671862481101</v>
      </c>
      <c r="AE13" s="19"/>
      <c r="AF13" s="19">
        <v>0.151499192683232</v>
      </c>
      <c r="AG13" s="19">
        <v>0.134356178089727</v>
      </c>
      <c r="AH13" s="19">
        <v>0.22835040146225</v>
      </c>
      <c r="AI13" s="19"/>
      <c r="AJ13" s="19">
        <v>0.13846287917066999</v>
      </c>
      <c r="AK13" s="19">
        <v>0.14186790474855901</v>
      </c>
      <c r="AL13" s="19">
        <v>0.133921334482484</v>
      </c>
      <c r="AM13" s="19">
        <v>0.123058322910142</v>
      </c>
      <c r="AN13" s="19">
        <v>0.22952627248907101</v>
      </c>
      <c r="AO13" s="19"/>
      <c r="AP13" s="19">
        <v>0.12038758636413099</v>
      </c>
      <c r="AQ13" s="19">
        <v>0.13805797329394701</v>
      </c>
      <c r="AR13" s="19">
        <v>0.111839227677147</v>
      </c>
      <c r="AS13" s="19"/>
      <c r="AT13" s="19">
        <v>0.18220701397749201</v>
      </c>
      <c r="AU13" s="19">
        <v>0.18188259440443899</v>
      </c>
      <c r="AV13" s="19">
        <v>0.12865364007515501</v>
      </c>
      <c r="AW13" s="19">
        <v>0.12628412936868399</v>
      </c>
      <c r="AX13" s="19">
        <v>7.0568536732406095E-2</v>
      </c>
      <c r="AY13" s="19"/>
      <c r="AZ13" s="19">
        <v>0.12054204972827499</v>
      </c>
      <c r="BA13" s="19">
        <v>0.19033663517844901</v>
      </c>
      <c r="BB13" s="19">
        <v>0.26532105214402801</v>
      </c>
      <c r="BC13" s="19">
        <v>0.15486306309449999</v>
      </c>
      <c r="BD13" s="19">
        <v>0.23047943541607999</v>
      </c>
      <c r="BE13" s="19"/>
      <c r="BF13" s="19">
        <v>0.17294689037351799</v>
      </c>
      <c r="BG13" s="19">
        <v>0.16504300279770401</v>
      </c>
      <c r="BH13" s="19">
        <v>0.13803085704885501</v>
      </c>
      <c r="BI13" s="19">
        <v>0.13247826543949001</v>
      </c>
      <c r="BJ13" s="19"/>
      <c r="BK13" s="19">
        <v>0.171603793992542</v>
      </c>
      <c r="BL13" s="19">
        <v>0.19071832210648301</v>
      </c>
      <c r="BM13" s="19">
        <v>0.17030858897224499</v>
      </c>
      <c r="BN13" s="19">
        <v>0.136823617428255</v>
      </c>
      <c r="BO13" s="19">
        <v>0.14630015567901</v>
      </c>
      <c r="BP13" s="19"/>
      <c r="BQ13" s="19">
        <v>0.14868191628445299</v>
      </c>
      <c r="BR13" s="19">
        <v>0.17485960826081201</v>
      </c>
      <c r="BS13" s="19"/>
      <c r="BT13" s="19">
        <v>0.15057143150493699</v>
      </c>
      <c r="BU13" s="19">
        <v>0.14934596047163101</v>
      </c>
      <c r="BV13" s="19">
        <v>0.20356813153016501</v>
      </c>
      <c r="BW13" s="19">
        <v>0.157285917313292</v>
      </c>
      <c r="BX13" s="19">
        <v>0.15898859787387601</v>
      </c>
      <c r="BY13" s="19">
        <v>0.23706225849971699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0.119761424550442</v>
      </c>
      <c r="D9" s="17">
        <v>0.127069317714682</v>
      </c>
      <c r="E9" s="17">
        <v>0.113389268776092</v>
      </c>
      <c r="F9" s="17"/>
      <c r="G9" s="17">
        <v>8.2039898873167996E-2</v>
      </c>
      <c r="H9" s="17">
        <v>7.9235065648425002E-2</v>
      </c>
      <c r="I9" s="17">
        <v>0.12983830061281201</v>
      </c>
      <c r="J9" s="17">
        <v>0.115723071165533</v>
      </c>
      <c r="K9" s="17">
        <v>0.122504977003824</v>
      </c>
      <c r="L9" s="17">
        <v>0.17100442275466601</v>
      </c>
      <c r="M9" s="17"/>
      <c r="N9" s="17">
        <v>0.124009134026743</v>
      </c>
      <c r="O9" s="17">
        <v>0.102925905614959</v>
      </c>
      <c r="P9" s="17">
        <v>0.14007573744368701</v>
      </c>
      <c r="Q9" s="17">
        <v>0.116484074409744</v>
      </c>
      <c r="R9" s="17"/>
      <c r="S9" s="17">
        <v>0.124209079730591</v>
      </c>
      <c r="T9" s="17">
        <v>0.12937521386318501</v>
      </c>
      <c r="U9" s="17">
        <v>0.169260486743774</v>
      </c>
      <c r="V9" s="17">
        <v>0.164435412330493</v>
      </c>
      <c r="W9" s="17">
        <v>0.13496486355020301</v>
      </c>
      <c r="X9" s="17">
        <v>0.15764319198714599</v>
      </c>
      <c r="Y9" s="17">
        <v>8.7851400678691904E-2</v>
      </c>
      <c r="Z9" s="17">
        <v>0.106162177969524</v>
      </c>
      <c r="AA9" s="17">
        <v>8.3096638596452305E-2</v>
      </c>
      <c r="AB9" s="17">
        <v>7.1325623245328595E-2</v>
      </c>
      <c r="AC9" s="17">
        <v>9.8814796711887004E-2</v>
      </c>
      <c r="AD9" s="17">
        <v>5.9714506987021902E-2</v>
      </c>
      <c r="AE9" s="17"/>
      <c r="AF9" s="17">
        <v>0.18017645525359699</v>
      </c>
      <c r="AG9" s="17">
        <v>9.3727669283805201E-2</v>
      </c>
      <c r="AH9" s="17">
        <v>6.4812670973756703E-2</v>
      </c>
      <c r="AI9" s="17"/>
      <c r="AJ9" s="17">
        <v>0.22989860305168999</v>
      </c>
      <c r="AK9" s="17">
        <v>6.30761896464581E-2</v>
      </c>
      <c r="AL9" s="17">
        <v>6.3486982761243399E-2</v>
      </c>
      <c r="AM9" s="17">
        <v>0.120893481780183</v>
      </c>
      <c r="AN9" s="17">
        <v>6.8443444182777605E-2</v>
      </c>
      <c r="AO9" s="17"/>
      <c r="AP9" s="17">
        <v>0.31228143585749701</v>
      </c>
      <c r="AQ9" s="17">
        <v>6.3311783688734496E-2</v>
      </c>
      <c r="AR9" s="17">
        <v>5.8075352910281E-2</v>
      </c>
      <c r="AS9" s="17"/>
      <c r="AT9" s="17">
        <v>0.13340077831234501</v>
      </c>
      <c r="AU9" s="17">
        <v>0.132569363115635</v>
      </c>
      <c r="AV9" s="17">
        <v>8.7736736429261705E-2</v>
      </c>
      <c r="AW9" s="17">
        <v>9.6661465707089694E-2</v>
      </c>
      <c r="AX9" s="17">
        <v>0.128680580333703</v>
      </c>
      <c r="AY9" s="17"/>
      <c r="AZ9" s="17">
        <v>0.12326333103888901</v>
      </c>
      <c r="BA9" s="17">
        <v>8.4043971537044501E-2</v>
      </c>
      <c r="BB9" s="17">
        <v>6.5449930974205595E-2</v>
      </c>
      <c r="BC9" s="17">
        <v>0.162072692143168</v>
      </c>
      <c r="BD9" s="17">
        <v>0.105367855273096</v>
      </c>
      <c r="BE9" s="17"/>
      <c r="BF9" s="17">
        <v>9.2176936389012504E-2</v>
      </c>
      <c r="BG9" s="17">
        <v>0.13214547227402901</v>
      </c>
      <c r="BH9" s="17">
        <v>0.112525448606786</v>
      </c>
      <c r="BI9" s="17">
        <v>0.13629768586972299</v>
      </c>
      <c r="BJ9" s="17"/>
      <c r="BK9" s="17">
        <v>0.13349457460355499</v>
      </c>
      <c r="BL9" s="17">
        <v>5.86157778967972E-2</v>
      </c>
      <c r="BM9" s="17">
        <v>0.10674905916785001</v>
      </c>
      <c r="BN9" s="17">
        <v>0.145317600767358</v>
      </c>
      <c r="BO9" s="17">
        <v>0.188554417968473</v>
      </c>
      <c r="BP9" s="17"/>
      <c r="BQ9" s="17">
        <v>0.13155134513483899</v>
      </c>
      <c r="BR9" s="17">
        <v>0.103792931510857</v>
      </c>
      <c r="BS9" s="17"/>
      <c r="BT9" s="17">
        <v>0.152901954267746</v>
      </c>
      <c r="BU9" s="17">
        <v>0.107152131749604</v>
      </c>
      <c r="BV9" s="17">
        <v>0.111537678980556</v>
      </c>
      <c r="BW9" s="17">
        <v>0.108456309208412</v>
      </c>
      <c r="BX9" s="17">
        <v>8.9791965895630405E-2</v>
      </c>
      <c r="BY9" s="17">
        <v>6.8104426879959296E-2</v>
      </c>
    </row>
    <row r="10" spans="2:77" ht="29" x14ac:dyDescent="0.35">
      <c r="B10" s="18" t="s">
        <v>115</v>
      </c>
      <c r="C10" s="17">
        <v>0.201142144703993</v>
      </c>
      <c r="D10" s="17">
        <v>0.219715917892403</v>
      </c>
      <c r="E10" s="17">
        <v>0.18339328255467599</v>
      </c>
      <c r="F10" s="17"/>
      <c r="G10" s="17">
        <v>0.213516865021213</v>
      </c>
      <c r="H10" s="17">
        <v>0.25225146234763002</v>
      </c>
      <c r="I10" s="17">
        <v>0.192993190195071</v>
      </c>
      <c r="J10" s="17">
        <v>0.191961502193534</v>
      </c>
      <c r="K10" s="17">
        <v>0.205645209129694</v>
      </c>
      <c r="L10" s="17">
        <v>0.16255820548341199</v>
      </c>
      <c r="M10" s="17"/>
      <c r="N10" s="17">
        <v>0.17141770581336699</v>
      </c>
      <c r="O10" s="17">
        <v>0.191973618048908</v>
      </c>
      <c r="P10" s="17">
        <v>0.22807972565217499</v>
      </c>
      <c r="Q10" s="17">
        <v>0.22102040024824901</v>
      </c>
      <c r="R10" s="17"/>
      <c r="S10" s="17">
        <v>0.18899799315487201</v>
      </c>
      <c r="T10" s="17">
        <v>0.20090495070019099</v>
      </c>
      <c r="U10" s="17">
        <v>0.163138735127033</v>
      </c>
      <c r="V10" s="17">
        <v>0.21005938853970799</v>
      </c>
      <c r="W10" s="17">
        <v>0.212204316913751</v>
      </c>
      <c r="X10" s="17">
        <v>0.18832664243348299</v>
      </c>
      <c r="Y10" s="17">
        <v>0.19340910420004501</v>
      </c>
      <c r="Z10" s="17">
        <v>0.214839460463671</v>
      </c>
      <c r="AA10" s="17">
        <v>0.19422500923716199</v>
      </c>
      <c r="AB10" s="17">
        <v>0.23673251518998401</v>
      </c>
      <c r="AC10" s="17">
        <v>0.20967162971025199</v>
      </c>
      <c r="AD10" s="17">
        <v>0.25298985133989599</v>
      </c>
      <c r="AE10" s="17"/>
      <c r="AF10" s="17">
        <v>0.232621556172801</v>
      </c>
      <c r="AG10" s="17">
        <v>0.16882610891111499</v>
      </c>
      <c r="AH10" s="17">
        <v>0.189658182341952</v>
      </c>
      <c r="AI10" s="17"/>
      <c r="AJ10" s="17">
        <v>0.194544235708347</v>
      </c>
      <c r="AK10" s="17">
        <v>0.14766119308783601</v>
      </c>
      <c r="AL10" s="17">
        <v>0.18832265871587001</v>
      </c>
      <c r="AM10" s="17">
        <v>0.48801385172697798</v>
      </c>
      <c r="AN10" s="17">
        <v>0.23714614112111199</v>
      </c>
      <c r="AO10" s="17"/>
      <c r="AP10" s="17">
        <v>0.12679155819421201</v>
      </c>
      <c r="AQ10" s="17">
        <v>0.108503775173257</v>
      </c>
      <c r="AR10" s="17">
        <v>0.21305364934402199</v>
      </c>
      <c r="AS10" s="17"/>
      <c r="AT10" s="17">
        <v>0.199163155205585</v>
      </c>
      <c r="AU10" s="17">
        <v>0.21027068028681301</v>
      </c>
      <c r="AV10" s="17">
        <v>0.202491416258405</v>
      </c>
      <c r="AW10" s="17">
        <v>0.178530822225063</v>
      </c>
      <c r="AX10" s="17">
        <v>0.20171596009738799</v>
      </c>
      <c r="AY10" s="17"/>
      <c r="AZ10" s="17">
        <v>0.20465896088272401</v>
      </c>
      <c r="BA10" s="17">
        <v>0.218237914150611</v>
      </c>
      <c r="BB10" s="17">
        <v>0.24783458670194</v>
      </c>
      <c r="BC10" s="17">
        <v>0.160405186842736</v>
      </c>
      <c r="BD10" s="17">
        <v>0.21620225485693001</v>
      </c>
      <c r="BE10" s="17"/>
      <c r="BF10" s="17">
        <v>0.22095186384908699</v>
      </c>
      <c r="BG10" s="17">
        <v>0.20204579883079499</v>
      </c>
      <c r="BH10" s="17">
        <v>0.196758963987503</v>
      </c>
      <c r="BI10" s="17">
        <v>0.18756926465746099</v>
      </c>
      <c r="BJ10" s="17"/>
      <c r="BK10" s="17">
        <v>0.23392447302666</v>
      </c>
      <c r="BL10" s="17">
        <v>0.245404543712715</v>
      </c>
      <c r="BM10" s="17">
        <v>0.20241418155409199</v>
      </c>
      <c r="BN10" s="17">
        <v>0.18020741462273401</v>
      </c>
      <c r="BO10" s="17">
        <v>0.18618355264358799</v>
      </c>
      <c r="BP10" s="17"/>
      <c r="BQ10" s="17">
        <v>0.18632326119237699</v>
      </c>
      <c r="BR10" s="17">
        <v>0.22121312283448499</v>
      </c>
      <c r="BS10" s="17"/>
      <c r="BT10" s="17">
        <v>0.18087063438338399</v>
      </c>
      <c r="BU10" s="17">
        <v>0.20653770411311301</v>
      </c>
      <c r="BV10" s="17">
        <v>0.23807017332570701</v>
      </c>
      <c r="BW10" s="17">
        <v>0.233781426687173</v>
      </c>
      <c r="BX10" s="17">
        <v>0.185563614152671</v>
      </c>
      <c r="BY10" s="17">
        <v>0.29139725908959402</v>
      </c>
    </row>
    <row r="11" spans="2:77" x14ac:dyDescent="0.35">
      <c r="B11" s="18" t="s">
        <v>116</v>
      </c>
      <c r="C11" s="17">
        <v>0.26648590870808198</v>
      </c>
      <c r="D11" s="17">
        <v>0.26699524919301998</v>
      </c>
      <c r="E11" s="17">
        <v>0.26464181400853098</v>
      </c>
      <c r="F11" s="17"/>
      <c r="G11" s="17">
        <v>0.28321585895178503</v>
      </c>
      <c r="H11" s="17">
        <v>0.283773041680208</v>
      </c>
      <c r="I11" s="17">
        <v>0.28896732146871401</v>
      </c>
      <c r="J11" s="17">
        <v>0.317074275495066</v>
      </c>
      <c r="K11" s="17">
        <v>0.25774774506384701</v>
      </c>
      <c r="L11" s="17">
        <v>0.18779954210516001</v>
      </c>
      <c r="M11" s="17"/>
      <c r="N11" s="17">
        <v>0.27858953075362902</v>
      </c>
      <c r="O11" s="17">
        <v>0.27117963697352498</v>
      </c>
      <c r="P11" s="17">
        <v>0.27165839605338299</v>
      </c>
      <c r="Q11" s="17">
        <v>0.24472568499320699</v>
      </c>
      <c r="R11" s="17"/>
      <c r="S11" s="17">
        <v>0.246723321808513</v>
      </c>
      <c r="T11" s="17">
        <v>0.229579703005099</v>
      </c>
      <c r="U11" s="17">
        <v>0.222792897140493</v>
      </c>
      <c r="V11" s="17">
        <v>0.1785920142721</v>
      </c>
      <c r="W11" s="17">
        <v>0.24330367901535799</v>
      </c>
      <c r="X11" s="17">
        <v>0.24000581277444799</v>
      </c>
      <c r="Y11" s="17">
        <v>0.27791105703479901</v>
      </c>
      <c r="Z11" s="17">
        <v>0.29607893730986001</v>
      </c>
      <c r="AA11" s="17">
        <v>0.35103306032411102</v>
      </c>
      <c r="AB11" s="17">
        <v>0.34881678180700298</v>
      </c>
      <c r="AC11" s="17">
        <v>0.35179528094576201</v>
      </c>
      <c r="AD11" s="17">
        <v>0.263745865063156</v>
      </c>
      <c r="AE11" s="17"/>
      <c r="AF11" s="17">
        <v>0.18686002129391999</v>
      </c>
      <c r="AG11" s="17">
        <v>0.348814368436343</v>
      </c>
      <c r="AH11" s="17">
        <v>0.23915943195952999</v>
      </c>
      <c r="AI11" s="17"/>
      <c r="AJ11" s="17">
        <v>0.117367352465891</v>
      </c>
      <c r="AK11" s="17">
        <v>0.47001676588637098</v>
      </c>
      <c r="AL11" s="17">
        <v>0.304507433615468</v>
      </c>
      <c r="AM11" s="17">
        <v>8.4624354737194901E-2</v>
      </c>
      <c r="AN11" s="17">
        <v>0.193595883449417</v>
      </c>
      <c r="AO11" s="17"/>
      <c r="AP11" s="17">
        <v>7.7290682867335203E-2</v>
      </c>
      <c r="AQ11" s="17">
        <v>0.48633035878118902</v>
      </c>
      <c r="AR11" s="17">
        <v>0.27881889479427602</v>
      </c>
      <c r="AS11" s="17"/>
      <c r="AT11" s="17">
        <v>0.226997454403216</v>
      </c>
      <c r="AU11" s="17">
        <v>0.24757330162320099</v>
      </c>
      <c r="AV11" s="17">
        <v>0.29476150395040401</v>
      </c>
      <c r="AW11" s="17">
        <v>0.317784055878994</v>
      </c>
      <c r="AX11" s="17">
        <v>0.35610573867631701</v>
      </c>
      <c r="AY11" s="17"/>
      <c r="AZ11" s="17">
        <v>0.29928309360550098</v>
      </c>
      <c r="BA11" s="17">
        <v>0.26273031836996602</v>
      </c>
      <c r="BB11" s="17">
        <v>0.235618266867517</v>
      </c>
      <c r="BC11" s="17">
        <v>0.199608607288983</v>
      </c>
      <c r="BD11" s="17">
        <v>0.274254134677205</v>
      </c>
      <c r="BE11" s="17"/>
      <c r="BF11" s="17">
        <v>0.29065159074707803</v>
      </c>
      <c r="BG11" s="17">
        <v>0.25493171421435601</v>
      </c>
      <c r="BH11" s="17">
        <v>0.260764908909075</v>
      </c>
      <c r="BI11" s="17">
        <v>0.28041389147372098</v>
      </c>
      <c r="BJ11" s="17"/>
      <c r="BK11" s="17">
        <v>0.33029313813435601</v>
      </c>
      <c r="BL11" s="17">
        <v>0.341916367496645</v>
      </c>
      <c r="BM11" s="17">
        <v>0.27195627579868797</v>
      </c>
      <c r="BN11" s="17">
        <v>0.22797682839498601</v>
      </c>
      <c r="BO11" s="17">
        <v>0.23444713829911101</v>
      </c>
      <c r="BP11" s="17"/>
      <c r="BQ11" s="17">
        <v>0.25831399467412403</v>
      </c>
      <c r="BR11" s="17">
        <v>0.27755410475208497</v>
      </c>
      <c r="BS11" s="17"/>
      <c r="BT11" s="17">
        <v>0.220839554644158</v>
      </c>
      <c r="BU11" s="17">
        <v>0.30140110235550799</v>
      </c>
      <c r="BV11" s="17">
        <v>0.287474382090873</v>
      </c>
      <c r="BW11" s="17">
        <v>0.279416296136343</v>
      </c>
      <c r="BX11" s="17">
        <v>0.30393378538788901</v>
      </c>
      <c r="BY11" s="17">
        <v>0.253041549211873</v>
      </c>
    </row>
    <row r="12" spans="2:77" x14ac:dyDescent="0.35">
      <c r="B12" s="18" t="s">
        <v>117</v>
      </c>
      <c r="C12" s="17">
        <v>0.265182612932088</v>
      </c>
      <c r="D12" s="17">
        <v>0.27004506851114202</v>
      </c>
      <c r="E12" s="17">
        <v>0.26060402626066298</v>
      </c>
      <c r="F12" s="17"/>
      <c r="G12" s="17">
        <v>0.23558752436007799</v>
      </c>
      <c r="H12" s="17">
        <v>0.22844475830050201</v>
      </c>
      <c r="I12" s="17">
        <v>0.26070054475731702</v>
      </c>
      <c r="J12" s="17">
        <v>0.254752057239651</v>
      </c>
      <c r="K12" s="17">
        <v>0.253500294722175</v>
      </c>
      <c r="L12" s="17">
        <v>0.33458290618585901</v>
      </c>
      <c r="M12" s="17"/>
      <c r="N12" s="17">
        <v>0.32031717871398502</v>
      </c>
      <c r="O12" s="17">
        <v>0.281037342957902</v>
      </c>
      <c r="P12" s="17">
        <v>0.222253327645409</v>
      </c>
      <c r="Q12" s="17">
        <v>0.22466479494149</v>
      </c>
      <c r="R12" s="17"/>
      <c r="S12" s="17">
        <v>0.30514226179014597</v>
      </c>
      <c r="T12" s="17">
        <v>0.29392133912427298</v>
      </c>
      <c r="U12" s="17">
        <v>0.260253411684852</v>
      </c>
      <c r="V12" s="17">
        <v>0.27461266372690801</v>
      </c>
      <c r="W12" s="17">
        <v>0.239634764721293</v>
      </c>
      <c r="X12" s="17">
        <v>0.30274609717555601</v>
      </c>
      <c r="Y12" s="17">
        <v>0.285121312276642</v>
      </c>
      <c r="Z12" s="17">
        <v>0.26391795547382502</v>
      </c>
      <c r="AA12" s="17">
        <v>0.22988826299202</v>
      </c>
      <c r="AB12" s="17">
        <v>0.205566379332347</v>
      </c>
      <c r="AC12" s="17">
        <v>0.18822126667971401</v>
      </c>
      <c r="AD12" s="17">
        <v>0.270917225649426</v>
      </c>
      <c r="AE12" s="17"/>
      <c r="AF12" s="17">
        <v>0.26853460231609599</v>
      </c>
      <c r="AG12" s="17">
        <v>0.26675767771453501</v>
      </c>
      <c r="AH12" s="17">
        <v>0.28144656129777501</v>
      </c>
      <c r="AI12" s="17"/>
      <c r="AJ12" s="17">
        <v>0.315052371676389</v>
      </c>
      <c r="AK12" s="17">
        <v>0.21583837055152799</v>
      </c>
      <c r="AL12" s="17">
        <v>0.34851323273353702</v>
      </c>
      <c r="AM12" s="17">
        <v>0.24608519931116499</v>
      </c>
      <c r="AN12" s="17">
        <v>0.24022056041786199</v>
      </c>
      <c r="AO12" s="17"/>
      <c r="AP12" s="17">
        <v>0.33869651956588498</v>
      </c>
      <c r="AQ12" s="17">
        <v>0.228426532157298</v>
      </c>
      <c r="AR12" s="17">
        <v>0.30888128988187102</v>
      </c>
      <c r="AS12" s="17"/>
      <c r="AT12" s="17">
        <v>0.251165317264607</v>
      </c>
      <c r="AU12" s="17">
        <v>0.26158275358956401</v>
      </c>
      <c r="AV12" s="17">
        <v>0.28947428556731702</v>
      </c>
      <c r="AW12" s="17">
        <v>0.28836446093297902</v>
      </c>
      <c r="AX12" s="17">
        <v>0.26966438279577198</v>
      </c>
      <c r="AY12" s="17"/>
      <c r="AZ12" s="17">
        <v>0.24853130852687</v>
      </c>
      <c r="BA12" s="17">
        <v>0.26902413621764998</v>
      </c>
      <c r="BB12" s="17">
        <v>0.19440207488849201</v>
      </c>
      <c r="BC12" s="17">
        <v>0.331781451243431</v>
      </c>
      <c r="BD12" s="17">
        <v>0.23754807244179801</v>
      </c>
      <c r="BE12" s="17"/>
      <c r="BF12" s="17">
        <v>0.21928396438905001</v>
      </c>
      <c r="BG12" s="17">
        <v>0.26562177635533302</v>
      </c>
      <c r="BH12" s="17">
        <v>0.29612654878894301</v>
      </c>
      <c r="BI12" s="17">
        <v>0.29440760871279698</v>
      </c>
      <c r="BJ12" s="17"/>
      <c r="BK12" s="17">
        <v>0.17576919601081401</v>
      </c>
      <c r="BL12" s="17">
        <v>0.20865939779334</v>
      </c>
      <c r="BM12" s="17">
        <v>0.25772893956606602</v>
      </c>
      <c r="BN12" s="17">
        <v>0.30308488036992298</v>
      </c>
      <c r="BO12" s="17">
        <v>0.280319889471221</v>
      </c>
      <c r="BP12" s="17"/>
      <c r="BQ12" s="17">
        <v>0.28368778591192201</v>
      </c>
      <c r="BR12" s="17">
        <v>0.24011885412137399</v>
      </c>
      <c r="BS12" s="17"/>
      <c r="BT12" s="17">
        <v>0.30490457813793198</v>
      </c>
      <c r="BU12" s="17">
        <v>0.24729876529296499</v>
      </c>
      <c r="BV12" s="17">
        <v>0.15035812642390101</v>
      </c>
      <c r="BW12" s="17">
        <v>0.24021189014706501</v>
      </c>
      <c r="BX12" s="17">
        <v>0.28481317217388002</v>
      </c>
      <c r="BY12" s="17">
        <v>0.186721057261059</v>
      </c>
    </row>
    <row r="13" spans="2:77" x14ac:dyDescent="0.35">
      <c r="B13" s="18" t="s">
        <v>92</v>
      </c>
      <c r="C13" s="19">
        <v>0.14742790910539499</v>
      </c>
      <c r="D13" s="19">
        <v>0.116174446688753</v>
      </c>
      <c r="E13" s="19">
        <v>0.17797160840003701</v>
      </c>
      <c r="F13" s="19"/>
      <c r="G13" s="19">
        <v>0.185639852793755</v>
      </c>
      <c r="H13" s="19">
        <v>0.15629567202323499</v>
      </c>
      <c r="I13" s="19">
        <v>0.12750064296608599</v>
      </c>
      <c r="J13" s="19">
        <v>0.120489093906216</v>
      </c>
      <c r="K13" s="19">
        <v>0.16060177408046</v>
      </c>
      <c r="L13" s="19">
        <v>0.14405492347090201</v>
      </c>
      <c r="M13" s="19"/>
      <c r="N13" s="19">
        <v>0.10566645069227699</v>
      </c>
      <c r="O13" s="19">
        <v>0.152883496404705</v>
      </c>
      <c r="P13" s="19">
        <v>0.13793281320534501</v>
      </c>
      <c r="Q13" s="19">
        <v>0.19310504540730999</v>
      </c>
      <c r="R13" s="19"/>
      <c r="S13" s="19">
        <v>0.13492734351587801</v>
      </c>
      <c r="T13" s="19">
        <v>0.14621879330725199</v>
      </c>
      <c r="U13" s="19">
        <v>0.184554469303848</v>
      </c>
      <c r="V13" s="19">
        <v>0.17230052113079</v>
      </c>
      <c r="W13" s="19">
        <v>0.16989237579939501</v>
      </c>
      <c r="X13" s="19">
        <v>0.111278255629367</v>
      </c>
      <c r="Y13" s="19">
        <v>0.15570712580982099</v>
      </c>
      <c r="Z13" s="19">
        <v>0.119001468783119</v>
      </c>
      <c r="AA13" s="19">
        <v>0.14175702885025501</v>
      </c>
      <c r="AB13" s="19">
        <v>0.13755870042533699</v>
      </c>
      <c r="AC13" s="19">
        <v>0.15149702595238601</v>
      </c>
      <c r="AD13" s="19">
        <v>0.15263255096049899</v>
      </c>
      <c r="AE13" s="19"/>
      <c r="AF13" s="19">
        <v>0.131807364963586</v>
      </c>
      <c r="AG13" s="19">
        <v>0.121874175654201</v>
      </c>
      <c r="AH13" s="19">
        <v>0.22492315342698599</v>
      </c>
      <c r="AI13" s="19"/>
      <c r="AJ13" s="19">
        <v>0.14313743709768301</v>
      </c>
      <c r="AK13" s="19">
        <v>0.103407480827806</v>
      </c>
      <c r="AL13" s="19">
        <v>9.5169692173881507E-2</v>
      </c>
      <c r="AM13" s="19">
        <v>6.03831124444799E-2</v>
      </c>
      <c r="AN13" s="19">
        <v>0.26059397082883201</v>
      </c>
      <c r="AO13" s="19"/>
      <c r="AP13" s="19">
        <v>0.14493980351507199</v>
      </c>
      <c r="AQ13" s="19">
        <v>0.113427550199522</v>
      </c>
      <c r="AR13" s="19">
        <v>0.14117081306955101</v>
      </c>
      <c r="AS13" s="19"/>
      <c r="AT13" s="19">
        <v>0.18927329481424701</v>
      </c>
      <c r="AU13" s="19">
        <v>0.148003901384787</v>
      </c>
      <c r="AV13" s="19">
        <v>0.12553605779461199</v>
      </c>
      <c r="AW13" s="19">
        <v>0.118659195255874</v>
      </c>
      <c r="AX13" s="19">
        <v>4.3833338096820301E-2</v>
      </c>
      <c r="AY13" s="19"/>
      <c r="AZ13" s="19">
        <v>0.12426330594601601</v>
      </c>
      <c r="BA13" s="19">
        <v>0.16596365972472801</v>
      </c>
      <c r="BB13" s="19">
        <v>0.25669514056784498</v>
      </c>
      <c r="BC13" s="19">
        <v>0.14613206248168301</v>
      </c>
      <c r="BD13" s="19">
        <v>0.16662768275097101</v>
      </c>
      <c r="BE13" s="19"/>
      <c r="BF13" s="19">
        <v>0.17693564462577099</v>
      </c>
      <c r="BG13" s="19">
        <v>0.14525523832548601</v>
      </c>
      <c r="BH13" s="19">
        <v>0.133824129707693</v>
      </c>
      <c r="BI13" s="19">
        <v>0.101311549286297</v>
      </c>
      <c r="BJ13" s="19"/>
      <c r="BK13" s="19">
        <v>0.12651861822461499</v>
      </c>
      <c r="BL13" s="19">
        <v>0.14540391310050199</v>
      </c>
      <c r="BM13" s="19">
        <v>0.161151543913304</v>
      </c>
      <c r="BN13" s="19">
        <v>0.14341327584499899</v>
      </c>
      <c r="BO13" s="19">
        <v>0.110495001617607</v>
      </c>
      <c r="BP13" s="19"/>
      <c r="BQ13" s="19">
        <v>0.14012361308673801</v>
      </c>
      <c r="BR13" s="19">
        <v>0.15732098678119899</v>
      </c>
      <c r="BS13" s="19"/>
      <c r="BT13" s="19">
        <v>0.140483278566779</v>
      </c>
      <c r="BU13" s="19">
        <v>0.13761029648881001</v>
      </c>
      <c r="BV13" s="19">
        <v>0.21255963917896201</v>
      </c>
      <c r="BW13" s="19">
        <v>0.13813407782100701</v>
      </c>
      <c r="BX13" s="19">
        <v>0.13589746238993</v>
      </c>
      <c r="BY13" s="19">
        <v>0.20073570755751499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0.15907486398696599</v>
      </c>
      <c r="D9" s="17">
        <v>0.17824698251746501</v>
      </c>
      <c r="E9" s="17">
        <v>0.141359875186052</v>
      </c>
      <c r="F9" s="17"/>
      <c r="G9" s="17">
        <v>9.4278753494520098E-2</v>
      </c>
      <c r="H9" s="17">
        <v>9.8557872988333198E-2</v>
      </c>
      <c r="I9" s="17">
        <v>0.14743436782473801</v>
      </c>
      <c r="J9" s="17">
        <v>0.16226798136923901</v>
      </c>
      <c r="K9" s="17">
        <v>0.18145679225508601</v>
      </c>
      <c r="L9" s="17">
        <v>0.243131482292371</v>
      </c>
      <c r="M9" s="17"/>
      <c r="N9" s="17">
        <v>0.17001993220085501</v>
      </c>
      <c r="O9" s="17">
        <v>0.138432519162795</v>
      </c>
      <c r="P9" s="17">
        <v>0.18750403319303099</v>
      </c>
      <c r="Q9" s="17">
        <v>0.142778680031248</v>
      </c>
      <c r="R9" s="17"/>
      <c r="S9" s="17">
        <v>0.16197241477038399</v>
      </c>
      <c r="T9" s="17">
        <v>0.15603206884942999</v>
      </c>
      <c r="U9" s="17">
        <v>0.17767120486886401</v>
      </c>
      <c r="V9" s="17">
        <v>0.19020640581350701</v>
      </c>
      <c r="W9" s="17">
        <v>0.18121873566971899</v>
      </c>
      <c r="X9" s="17">
        <v>0.19045899749553799</v>
      </c>
      <c r="Y9" s="17">
        <v>0.15194529936825099</v>
      </c>
      <c r="Z9" s="17">
        <v>0.16698062990100601</v>
      </c>
      <c r="AA9" s="17">
        <v>0.14498388566911999</v>
      </c>
      <c r="AB9" s="17">
        <v>0.103387229425126</v>
      </c>
      <c r="AC9" s="17">
        <v>0.140516395390587</v>
      </c>
      <c r="AD9" s="17">
        <v>0.127834415764606</v>
      </c>
      <c r="AE9" s="17"/>
      <c r="AF9" s="17">
        <v>0.23641819326077401</v>
      </c>
      <c r="AG9" s="17">
        <v>0.130821971779263</v>
      </c>
      <c r="AH9" s="17">
        <v>7.6458682596359601E-2</v>
      </c>
      <c r="AI9" s="17"/>
      <c r="AJ9" s="17">
        <v>0.29338898714054201</v>
      </c>
      <c r="AK9" s="17">
        <v>7.8479164905092103E-2</v>
      </c>
      <c r="AL9" s="17">
        <v>0.132707977267392</v>
      </c>
      <c r="AM9" s="17">
        <v>0.25502695446949403</v>
      </c>
      <c r="AN9" s="17">
        <v>6.5153162004337101E-2</v>
      </c>
      <c r="AO9" s="17"/>
      <c r="AP9" s="17">
        <v>0.403390786470885</v>
      </c>
      <c r="AQ9" s="17">
        <v>7.5668154605060906E-2</v>
      </c>
      <c r="AR9" s="17">
        <v>0.12534976666224101</v>
      </c>
      <c r="AS9" s="17"/>
      <c r="AT9" s="17">
        <v>0.17710921264674301</v>
      </c>
      <c r="AU9" s="17">
        <v>0.17114445596893499</v>
      </c>
      <c r="AV9" s="17">
        <v>0.129746246472282</v>
      </c>
      <c r="AW9" s="17">
        <v>0.145198600189266</v>
      </c>
      <c r="AX9" s="17">
        <v>0.15551141498135301</v>
      </c>
      <c r="AY9" s="17"/>
      <c r="AZ9" s="17">
        <v>0.15595499793787901</v>
      </c>
      <c r="BA9" s="17">
        <v>0.11630888679488401</v>
      </c>
      <c r="BB9" s="17">
        <v>5.9123537330518297E-2</v>
      </c>
      <c r="BC9" s="17">
        <v>0.235507240880374</v>
      </c>
      <c r="BD9" s="17">
        <v>0.13886833309184901</v>
      </c>
      <c r="BE9" s="17"/>
      <c r="BF9" s="17">
        <v>0.12021581874866399</v>
      </c>
      <c r="BG9" s="17">
        <v>0.182055927099987</v>
      </c>
      <c r="BH9" s="17">
        <v>0.16153618251895099</v>
      </c>
      <c r="BI9" s="17">
        <v>0.16158337857260099</v>
      </c>
      <c r="BJ9" s="17"/>
      <c r="BK9" s="17">
        <v>0.154525060546503</v>
      </c>
      <c r="BL9" s="17">
        <v>7.4412429151884105E-2</v>
      </c>
      <c r="BM9" s="17">
        <v>0.149674873319743</v>
      </c>
      <c r="BN9" s="17">
        <v>0.18337359352257099</v>
      </c>
      <c r="BO9" s="17">
        <v>0.27570981729845001</v>
      </c>
      <c r="BP9" s="17"/>
      <c r="BQ9" s="17">
        <v>0.17769144664647499</v>
      </c>
      <c r="BR9" s="17">
        <v>0.13386020978372701</v>
      </c>
      <c r="BS9" s="17"/>
      <c r="BT9" s="17">
        <v>0.21239314758635999</v>
      </c>
      <c r="BU9" s="17">
        <v>0.13377176724692399</v>
      </c>
      <c r="BV9" s="17">
        <v>0.106216610283538</v>
      </c>
      <c r="BW9" s="17">
        <v>0.15495503518481599</v>
      </c>
      <c r="BX9" s="17">
        <v>0.12505497813900801</v>
      </c>
      <c r="BY9" s="17">
        <v>7.1995960835778194E-2</v>
      </c>
    </row>
    <row r="10" spans="2:77" ht="29" x14ac:dyDescent="0.35">
      <c r="B10" s="18" t="s">
        <v>115</v>
      </c>
      <c r="C10" s="17">
        <v>0.43562835974561998</v>
      </c>
      <c r="D10" s="17">
        <v>0.43545678697079998</v>
      </c>
      <c r="E10" s="17">
        <v>0.43511388926837502</v>
      </c>
      <c r="F10" s="17"/>
      <c r="G10" s="17">
        <v>0.47213800841890602</v>
      </c>
      <c r="H10" s="17">
        <v>0.43642335178653902</v>
      </c>
      <c r="I10" s="17">
        <v>0.43618723356764399</v>
      </c>
      <c r="J10" s="17">
        <v>0.42419469166519602</v>
      </c>
      <c r="K10" s="17">
        <v>0.47186147696275399</v>
      </c>
      <c r="L10" s="17">
        <v>0.39530253736606602</v>
      </c>
      <c r="M10" s="17"/>
      <c r="N10" s="17">
        <v>0.41164088013814498</v>
      </c>
      <c r="O10" s="17">
        <v>0.434445899018857</v>
      </c>
      <c r="P10" s="17">
        <v>0.43843771385146801</v>
      </c>
      <c r="Q10" s="17">
        <v>0.458627642172933</v>
      </c>
      <c r="R10" s="17"/>
      <c r="S10" s="17">
        <v>0.39637378160141401</v>
      </c>
      <c r="T10" s="17">
        <v>0.47321216927508097</v>
      </c>
      <c r="U10" s="17">
        <v>0.42971868389159001</v>
      </c>
      <c r="V10" s="17">
        <v>0.49843248643468502</v>
      </c>
      <c r="W10" s="17">
        <v>0.46381521797810399</v>
      </c>
      <c r="X10" s="17">
        <v>0.38020905174541803</v>
      </c>
      <c r="Y10" s="17">
        <v>0.44279583074284401</v>
      </c>
      <c r="Z10" s="17">
        <v>0.394580862479322</v>
      </c>
      <c r="AA10" s="17">
        <v>0.39991754277278702</v>
      </c>
      <c r="AB10" s="17">
        <v>0.44399074057375398</v>
      </c>
      <c r="AC10" s="17">
        <v>0.44181062628741302</v>
      </c>
      <c r="AD10" s="17">
        <v>0.51491281529154198</v>
      </c>
      <c r="AE10" s="17"/>
      <c r="AF10" s="17">
        <v>0.46068468322033601</v>
      </c>
      <c r="AG10" s="17">
        <v>0.39887340719660702</v>
      </c>
      <c r="AH10" s="17">
        <v>0.45338593063675903</v>
      </c>
      <c r="AI10" s="17"/>
      <c r="AJ10" s="17">
        <v>0.45064819440324499</v>
      </c>
      <c r="AK10" s="17">
        <v>0.34369321977483702</v>
      </c>
      <c r="AL10" s="17">
        <v>0.41824328401257599</v>
      </c>
      <c r="AM10" s="17">
        <v>0.56888686954269396</v>
      </c>
      <c r="AN10" s="17">
        <v>0.50966830637198801</v>
      </c>
      <c r="AO10" s="17"/>
      <c r="AP10" s="17">
        <v>0.332714785070583</v>
      </c>
      <c r="AQ10" s="17">
        <v>0.314395118709966</v>
      </c>
      <c r="AR10" s="17">
        <v>0.51197640581175097</v>
      </c>
      <c r="AS10" s="17"/>
      <c r="AT10" s="17">
        <v>0.44058215415065799</v>
      </c>
      <c r="AU10" s="17">
        <v>0.43478641787535199</v>
      </c>
      <c r="AV10" s="17">
        <v>0.453561155988153</v>
      </c>
      <c r="AW10" s="17">
        <v>0.41183704135678201</v>
      </c>
      <c r="AX10" s="17">
        <v>0.38171527005644601</v>
      </c>
      <c r="AY10" s="17"/>
      <c r="AZ10" s="17">
        <v>0.42800440455712202</v>
      </c>
      <c r="BA10" s="17">
        <v>0.43872057525566299</v>
      </c>
      <c r="BB10" s="17">
        <v>0.47579335211489598</v>
      </c>
      <c r="BC10" s="17">
        <v>0.41140621974579</v>
      </c>
      <c r="BD10" s="17">
        <v>0.48670222819283898</v>
      </c>
      <c r="BE10" s="17"/>
      <c r="BF10" s="17">
        <v>0.446038852652274</v>
      </c>
      <c r="BG10" s="17">
        <v>0.42564011726733703</v>
      </c>
      <c r="BH10" s="17">
        <v>0.45279523956598</v>
      </c>
      <c r="BI10" s="17">
        <v>0.42290423536291499</v>
      </c>
      <c r="BJ10" s="17"/>
      <c r="BK10" s="17">
        <v>0.45005809322885798</v>
      </c>
      <c r="BL10" s="17">
        <v>0.482038215824866</v>
      </c>
      <c r="BM10" s="17">
        <v>0.45464652524230598</v>
      </c>
      <c r="BN10" s="17">
        <v>0.41036235868229998</v>
      </c>
      <c r="BO10" s="17">
        <v>0.35416767405581001</v>
      </c>
      <c r="BP10" s="17"/>
      <c r="BQ10" s="17">
        <v>0.41609703047576801</v>
      </c>
      <c r="BR10" s="17">
        <v>0.462081964183994</v>
      </c>
      <c r="BS10" s="17"/>
      <c r="BT10" s="17">
        <v>0.422346426855781</v>
      </c>
      <c r="BU10" s="17">
        <v>0.43503718553210202</v>
      </c>
      <c r="BV10" s="17">
        <v>0.41861577579847498</v>
      </c>
      <c r="BW10" s="17">
        <v>0.460370957278677</v>
      </c>
      <c r="BX10" s="17">
        <v>0.45235240633462798</v>
      </c>
      <c r="BY10" s="17">
        <v>0.467971626739073</v>
      </c>
    </row>
    <row r="11" spans="2:77" x14ac:dyDescent="0.35">
      <c r="B11" s="18" t="s">
        <v>116</v>
      </c>
      <c r="C11" s="17">
        <v>0.25412842257738499</v>
      </c>
      <c r="D11" s="17">
        <v>0.25310243935718701</v>
      </c>
      <c r="E11" s="17">
        <v>0.25478853744591401</v>
      </c>
      <c r="F11" s="17"/>
      <c r="G11" s="17">
        <v>0.24804928047602701</v>
      </c>
      <c r="H11" s="17">
        <v>0.28727552531391698</v>
      </c>
      <c r="I11" s="17">
        <v>0.25347682061929799</v>
      </c>
      <c r="J11" s="17">
        <v>0.293907883010672</v>
      </c>
      <c r="K11" s="17">
        <v>0.22458603287765999</v>
      </c>
      <c r="L11" s="17">
        <v>0.219227416025743</v>
      </c>
      <c r="M11" s="17"/>
      <c r="N11" s="17">
        <v>0.26521602675328299</v>
      </c>
      <c r="O11" s="17">
        <v>0.26735265901322097</v>
      </c>
      <c r="P11" s="17">
        <v>0.24125313149900299</v>
      </c>
      <c r="Q11" s="17">
        <v>0.24131616713300999</v>
      </c>
      <c r="R11" s="17"/>
      <c r="S11" s="17">
        <v>0.24414905963990099</v>
      </c>
      <c r="T11" s="17">
        <v>0.226251853310209</v>
      </c>
      <c r="U11" s="17">
        <v>0.237586906552604</v>
      </c>
      <c r="V11" s="17">
        <v>0.18832899321470101</v>
      </c>
      <c r="W11" s="17">
        <v>0.241010083981851</v>
      </c>
      <c r="X11" s="17">
        <v>0.26230734039784798</v>
      </c>
      <c r="Y11" s="17">
        <v>0.28090464720814601</v>
      </c>
      <c r="Z11" s="17">
        <v>0.298877617447461</v>
      </c>
      <c r="AA11" s="17">
        <v>0.31734957900219002</v>
      </c>
      <c r="AB11" s="17">
        <v>0.282662125295364</v>
      </c>
      <c r="AC11" s="17">
        <v>0.27773801336262599</v>
      </c>
      <c r="AD11" s="17">
        <v>0.181286228907202</v>
      </c>
      <c r="AE11" s="17"/>
      <c r="AF11" s="17">
        <v>0.18612485930745701</v>
      </c>
      <c r="AG11" s="17">
        <v>0.32090635085840102</v>
      </c>
      <c r="AH11" s="17">
        <v>0.25524802996371698</v>
      </c>
      <c r="AI11" s="17"/>
      <c r="AJ11" s="17">
        <v>0.117274277354619</v>
      </c>
      <c r="AK11" s="17">
        <v>0.45401125028676198</v>
      </c>
      <c r="AL11" s="17">
        <v>0.30374816555329598</v>
      </c>
      <c r="AM11" s="17">
        <v>8.32909452277939E-2</v>
      </c>
      <c r="AN11" s="17">
        <v>0.19977249842457401</v>
      </c>
      <c r="AO11" s="17"/>
      <c r="AP11" s="17">
        <v>0.10359628596945999</v>
      </c>
      <c r="AQ11" s="17">
        <v>0.47321182041976401</v>
      </c>
      <c r="AR11" s="17">
        <v>0.24483290390853699</v>
      </c>
      <c r="AS11" s="17"/>
      <c r="AT11" s="17">
        <v>0.21897949830692701</v>
      </c>
      <c r="AU11" s="17">
        <v>0.257593671243878</v>
      </c>
      <c r="AV11" s="17">
        <v>0.265935282976139</v>
      </c>
      <c r="AW11" s="17">
        <v>0.28972574395001</v>
      </c>
      <c r="AX11" s="17">
        <v>0.25656310619440598</v>
      </c>
      <c r="AY11" s="17"/>
      <c r="AZ11" s="17">
        <v>0.27787364391196601</v>
      </c>
      <c r="BA11" s="17">
        <v>0.27028546954677002</v>
      </c>
      <c r="BB11" s="17">
        <v>0.22422053368934999</v>
      </c>
      <c r="BC11" s="17">
        <v>0.21360169719880701</v>
      </c>
      <c r="BD11" s="17">
        <v>0.22114661818126299</v>
      </c>
      <c r="BE11" s="17"/>
      <c r="BF11" s="17">
        <v>0.28214087036930702</v>
      </c>
      <c r="BG11" s="17">
        <v>0.24453225627443501</v>
      </c>
      <c r="BH11" s="17">
        <v>0.25209672404667699</v>
      </c>
      <c r="BI11" s="17">
        <v>0.25883621579711302</v>
      </c>
      <c r="BJ11" s="17"/>
      <c r="BK11" s="17">
        <v>0.26478045621523899</v>
      </c>
      <c r="BL11" s="17">
        <v>0.29385864194140798</v>
      </c>
      <c r="BM11" s="17">
        <v>0.25421470590995898</v>
      </c>
      <c r="BN11" s="17">
        <v>0.246627043072283</v>
      </c>
      <c r="BO11" s="17">
        <v>0.19844174044045501</v>
      </c>
      <c r="BP11" s="17"/>
      <c r="BQ11" s="17">
        <v>0.25559649227450498</v>
      </c>
      <c r="BR11" s="17">
        <v>0.252140041012618</v>
      </c>
      <c r="BS11" s="17"/>
      <c r="BT11" s="17">
        <v>0.209458410484168</v>
      </c>
      <c r="BU11" s="17">
        <v>0.28333020300541201</v>
      </c>
      <c r="BV11" s="17">
        <v>0.321800728229994</v>
      </c>
      <c r="BW11" s="17">
        <v>0.25654420226869401</v>
      </c>
      <c r="BX11" s="17">
        <v>0.27888677603031198</v>
      </c>
      <c r="BY11" s="17">
        <v>0.25215452982282399</v>
      </c>
    </row>
    <row r="12" spans="2:77" x14ac:dyDescent="0.35">
      <c r="B12" s="18" t="s">
        <v>117</v>
      </c>
      <c r="C12" s="17">
        <v>8.2410965491228394E-2</v>
      </c>
      <c r="D12" s="17">
        <v>8.4635067307433198E-2</v>
      </c>
      <c r="E12" s="17">
        <v>8.0326710736280005E-2</v>
      </c>
      <c r="F12" s="17"/>
      <c r="G12" s="17">
        <v>7.4650101792722495E-2</v>
      </c>
      <c r="H12" s="17">
        <v>9.1893125400794001E-2</v>
      </c>
      <c r="I12" s="17">
        <v>0.103725829804119</v>
      </c>
      <c r="J12" s="17">
        <v>7.0521991306967804E-2</v>
      </c>
      <c r="K12" s="17">
        <v>6.1758163394075097E-2</v>
      </c>
      <c r="L12" s="17">
        <v>8.6105766773470094E-2</v>
      </c>
      <c r="M12" s="17"/>
      <c r="N12" s="17">
        <v>0.101022476159546</v>
      </c>
      <c r="O12" s="17">
        <v>9.3841718643158906E-2</v>
      </c>
      <c r="P12" s="17">
        <v>6.8351701644864704E-2</v>
      </c>
      <c r="Q12" s="17">
        <v>6.3927472406920094E-2</v>
      </c>
      <c r="R12" s="17"/>
      <c r="S12" s="17">
        <v>0.12693643157189599</v>
      </c>
      <c r="T12" s="17">
        <v>6.8911219364752099E-2</v>
      </c>
      <c r="U12" s="17">
        <v>9.8351756193351805E-2</v>
      </c>
      <c r="V12" s="17">
        <v>5.90670003570972E-2</v>
      </c>
      <c r="W12" s="17">
        <v>5.0420614343508398E-2</v>
      </c>
      <c r="X12" s="17">
        <v>9.9816891459403007E-2</v>
      </c>
      <c r="Y12" s="17">
        <v>5.4734468500068099E-2</v>
      </c>
      <c r="Z12" s="17">
        <v>8.1012032468862294E-2</v>
      </c>
      <c r="AA12" s="17">
        <v>6.5233498747892998E-2</v>
      </c>
      <c r="AB12" s="17">
        <v>8.9918004756193506E-2</v>
      </c>
      <c r="AC12" s="17">
        <v>7.0979966810123099E-2</v>
      </c>
      <c r="AD12" s="17">
        <v>0.11849523451524401</v>
      </c>
      <c r="AE12" s="17"/>
      <c r="AF12" s="17">
        <v>6.9619156931601298E-2</v>
      </c>
      <c r="AG12" s="17">
        <v>8.9094540033828495E-2</v>
      </c>
      <c r="AH12" s="17">
        <v>0.10115620824204299</v>
      </c>
      <c r="AI12" s="17"/>
      <c r="AJ12" s="17">
        <v>8.6217309132983797E-2</v>
      </c>
      <c r="AK12" s="17">
        <v>6.4647118515852003E-2</v>
      </c>
      <c r="AL12" s="17">
        <v>0.108717471366028</v>
      </c>
      <c r="AM12" s="17">
        <v>9.2795230760017999E-2</v>
      </c>
      <c r="AN12" s="17">
        <v>9.4954087549956601E-2</v>
      </c>
      <c r="AO12" s="17"/>
      <c r="AP12" s="17">
        <v>0.103400514589486</v>
      </c>
      <c r="AQ12" s="17">
        <v>6.6556367842634995E-2</v>
      </c>
      <c r="AR12" s="17">
        <v>7.7609889644461402E-2</v>
      </c>
      <c r="AS12" s="17"/>
      <c r="AT12" s="17">
        <v>7.7852743745949096E-2</v>
      </c>
      <c r="AU12" s="17">
        <v>7.2773107935109604E-2</v>
      </c>
      <c r="AV12" s="17">
        <v>9.2468482253130604E-2</v>
      </c>
      <c r="AW12" s="17">
        <v>9.1728045800844496E-2</v>
      </c>
      <c r="AX12" s="17">
        <v>0.18132160000081299</v>
      </c>
      <c r="AY12" s="17"/>
      <c r="AZ12" s="17">
        <v>8.0986319003430299E-2</v>
      </c>
      <c r="BA12" s="17">
        <v>9.3183652737517303E-2</v>
      </c>
      <c r="BB12" s="17">
        <v>9.6282982193043806E-2</v>
      </c>
      <c r="BC12" s="17">
        <v>8.3835710503358904E-2</v>
      </c>
      <c r="BD12" s="17">
        <v>6.5769970045793297E-2</v>
      </c>
      <c r="BE12" s="17"/>
      <c r="BF12" s="17">
        <v>6.5105749223390894E-2</v>
      </c>
      <c r="BG12" s="17">
        <v>7.6761754952797301E-2</v>
      </c>
      <c r="BH12" s="17">
        <v>9.3149807035677601E-2</v>
      </c>
      <c r="BI12" s="17">
        <v>9.7806485100355695E-2</v>
      </c>
      <c r="BJ12" s="17"/>
      <c r="BK12" s="17">
        <v>9.0079244857922305E-2</v>
      </c>
      <c r="BL12" s="17">
        <v>6.35924081943499E-2</v>
      </c>
      <c r="BM12" s="17">
        <v>7.2695701761223697E-2</v>
      </c>
      <c r="BN12" s="17">
        <v>9.4875144154891997E-2</v>
      </c>
      <c r="BO12" s="17">
        <v>0.108612940630668</v>
      </c>
      <c r="BP12" s="17"/>
      <c r="BQ12" s="17">
        <v>8.9332211666178898E-2</v>
      </c>
      <c r="BR12" s="17">
        <v>7.3036697820908505E-2</v>
      </c>
      <c r="BS12" s="17"/>
      <c r="BT12" s="17">
        <v>8.8590238229486098E-2</v>
      </c>
      <c r="BU12" s="17">
        <v>9.1374684212205598E-2</v>
      </c>
      <c r="BV12" s="17">
        <v>4.8778752173683201E-2</v>
      </c>
      <c r="BW12" s="17">
        <v>6.6255261790431397E-2</v>
      </c>
      <c r="BX12" s="17">
        <v>7.9229610525217001E-2</v>
      </c>
      <c r="BY12" s="17">
        <v>9.0798473444095404E-2</v>
      </c>
    </row>
    <row r="13" spans="2:77" x14ac:dyDescent="0.35">
      <c r="B13" s="18" t="s">
        <v>92</v>
      </c>
      <c r="C13" s="19">
        <v>6.8757388198799799E-2</v>
      </c>
      <c r="D13" s="19">
        <v>4.8558723847114099E-2</v>
      </c>
      <c r="E13" s="19">
        <v>8.8410987363380197E-2</v>
      </c>
      <c r="F13" s="19"/>
      <c r="G13" s="19">
        <v>0.11088385581782401</v>
      </c>
      <c r="H13" s="19">
        <v>8.5850124510416695E-2</v>
      </c>
      <c r="I13" s="19">
        <v>5.9175748184202397E-2</v>
      </c>
      <c r="J13" s="19">
        <v>4.9107452647925501E-2</v>
      </c>
      <c r="K13" s="19">
        <v>6.0337534510424999E-2</v>
      </c>
      <c r="L13" s="19">
        <v>5.6232797542350797E-2</v>
      </c>
      <c r="M13" s="19"/>
      <c r="N13" s="19">
        <v>5.2100684748171498E-2</v>
      </c>
      <c r="O13" s="19">
        <v>6.5927204161967901E-2</v>
      </c>
      <c r="P13" s="19">
        <v>6.4453419811632801E-2</v>
      </c>
      <c r="Q13" s="19">
        <v>9.3350038255888806E-2</v>
      </c>
      <c r="R13" s="19"/>
      <c r="S13" s="19">
        <v>7.0568312416405293E-2</v>
      </c>
      <c r="T13" s="19">
        <v>7.5592689200527793E-2</v>
      </c>
      <c r="U13" s="19">
        <v>5.6671448493589301E-2</v>
      </c>
      <c r="V13" s="19">
        <v>6.3965114180009996E-2</v>
      </c>
      <c r="W13" s="19">
        <v>6.3535348026818095E-2</v>
      </c>
      <c r="X13" s="19">
        <v>6.7207718901793501E-2</v>
      </c>
      <c r="Y13" s="19">
        <v>6.9619754180690996E-2</v>
      </c>
      <c r="Z13" s="19">
        <v>5.8548857703348001E-2</v>
      </c>
      <c r="AA13" s="19">
        <v>7.2515493808010298E-2</v>
      </c>
      <c r="AB13" s="19">
        <v>8.0041899949562997E-2</v>
      </c>
      <c r="AC13" s="19">
        <v>6.8954998149251101E-2</v>
      </c>
      <c r="AD13" s="19">
        <v>5.7471305521406398E-2</v>
      </c>
      <c r="AE13" s="19"/>
      <c r="AF13" s="19">
        <v>4.7153107279831602E-2</v>
      </c>
      <c r="AG13" s="19">
        <v>6.0303730131900601E-2</v>
      </c>
      <c r="AH13" s="19">
        <v>0.11375114856112099</v>
      </c>
      <c r="AI13" s="19"/>
      <c r="AJ13" s="19">
        <v>5.2471231968610303E-2</v>
      </c>
      <c r="AK13" s="19">
        <v>5.9169246517456503E-2</v>
      </c>
      <c r="AL13" s="19">
        <v>3.6583101800707903E-2</v>
      </c>
      <c r="AM13" s="19">
        <v>0</v>
      </c>
      <c r="AN13" s="19">
        <v>0.130451945649144</v>
      </c>
      <c r="AO13" s="19"/>
      <c r="AP13" s="19">
        <v>5.6897627899586703E-2</v>
      </c>
      <c r="AQ13" s="19">
        <v>7.0168538422574006E-2</v>
      </c>
      <c r="AR13" s="19">
        <v>4.0231033973009797E-2</v>
      </c>
      <c r="AS13" s="19"/>
      <c r="AT13" s="19">
        <v>8.5476391149723899E-2</v>
      </c>
      <c r="AU13" s="19">
        <v>6.3702346976724694E-2</v>
      </c>
      <c r="AV13" s="19">
        <v>5.8288832310295198E-2</v>
      </c>
      <c r="AW13" s="19">
        <v>6.1510568703097401E-2</v>
      </c>
      <c r="AX13" s="19">
        <v>2.48886087669823E-2</v>
      </c>
      <c r="AY13" s="19"/>
      <c r="AZ13" s="19">
        <v>5.7180634589603603E-2</v>
      </c>
      <c r="BA13" s="19">
        <v>8.1501415665166596E-2</v>
      </c>
      <c r="BB13" s="19">
        <v>0.144579594672192</v>
      </c>
      <c r="BC13" s="19">
        <v>5.5649131671668899E-2</v>
      </c>
      <c r="BD13" s="19">
        <v>8.7512850488255897E-2</v>
      </c>
      <c r="BE13" s="19"/>
      <c r="BF13" s="19">
        <v>8.64987090063635E-2</v>
      </c>
      <c r="BG13" s="19">
        <v>7.1009944405444003E-2</v>
      </c>
      <c r="BH13" s="19">
        <v>4.0422046832714303E-2</v>
      </c>
      <c r="BI13" s="19">
        <v>5.88696851670149E-2</v>
      </c>
      <c r="BJ13" s="19"/>
      <c r="BK13" s="19">
        <v>4.0557145151476501E-2</v>
      </c>
      <c r="BL13" s="19">
        <v>8.60983048874924E-2</v>
      </c>
      <c r="BM13" s="19">
        <v>6.8768193766767599E-2</v>
      </c>
      <c r="BN13" s="19">
        <v>6.4761860567954105E-2</v>
      </c>
      <c r="BO13" s="19">
        <v>6.3067827574617305E-2</v>
      </c>
      <c r="BP13" s="19"/>
      <c r="BQ13" s="19">
        <v>6.1282818937073602E-2</v>
      </c>
      <c r="BR13" s="19">
        <v>7.8881087198751601E-2</v>
      </c>
      <c r="BS13" s="19"/>
      <c r="BT13" s="19">
        <v>6.7211776844205304E-2</v>
      </c>
      <c r="BU13" s="19">
        <v>5.6486160003356801E-2</v>
      </c>
      <c r="BV13" s="19">
        <v>0.10458813351431</v>
      </c>
      <c r="BW13" s="19">
        <v>6.1874543477380403E-2</v>
      </c>
      <c r="BX13" s="19">
        <v>6.4476228970835395E-2</v>
      </c>
      <c r="BY13" s="19">
        <v>0.11707940915822999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0.318551905979643</v>
      </c>
      <c r="D9" s="17">
        <v>0.32410468328409398</v>
      </c>
      <c r="E9" s="17">
        <v>0.31366315944198903</v>
      </c>
      <c r="F9" s="17"/>
      <c r="G9" s="17">
        <v>0.275931713711069</v>
      </c>
      <c r="H9" s="17">
        <v>0.317030025604709</v>
      </c>
      <c r="I9" s="17">
        <v>0.35183334777941</v>
      </c>
      <c r="J9" s="17">
        <v>0.37363889329386302</v>
      </c>
      <c r="K9" s="17">
        <v>0.30592960540998598</v>
      </c>
      <c r="L9" s="17">
        <v>0.28481686003260498</v>
      </c>
      <c r="M9" s="17"/>
      <c r="N9" s="17">
        <v>0.33836649126246399</v>
      </c>
      <c r="O9" s="17">
        <v>0.34059491420275601</v>
      </c>
      <c r="P9" s="17">
        <v>0.27842651372326999</v>
      </c>
      <c r="Q9" s="17">
        <v>0.31018987374440199</v>
      </c>
      <c r="R9" s="17"/>
      <c r="S9" s="17">
        <v>0.30467436535854803</v>
      </c>
      <c r="T9" s="17">
        <v>0.29688585313282001</v>
      </c>
      <c r="U9" s="17">
        <v>0.30226806815118601</v>
      </c>
      <c r="V9" s="17">
        <v>0.26223994877066598</v>
      </c>
      <c r="W9" s="17">
        <v>0.316110117736837</v>
      </c>
      <c r="X9" s="17">
        <v>0.29373279540443598</v>
      </c>
      <c r="Y9" s="17">
        <v>0.31328602701630198</v>
      </c>
      <c r="Z9" s="17">
        <v>0.35583905098054103</v>
      </c>
      <c r="AA9" s="17">
        <v>0.38769497698091299</v>
      </c>
      <c r="AB9" s="17">
        <v>0.37630877444068001</v>
      </c>
      <c r="AC9" s="17">
        <v>0.35239708872960801</v>
      </c>
      <c r="AD9" s="17">
        <v>0.25093916239703401</v>
      </c>
      <c r="AE9" s="17"/>
      <c r="AF9" s="17">
        <v>0.23574700162950499</v>
      </c>
      <c r="AG9" s="17">
        <v>0.40679718539489701</v>
      </c>
      <c r="AH9" s="17">
        <v>0.30334655963678198</v>
      </c>
      <c r="AI9" s="17"/>
      <c r="AJ9" s="17">
        <v>0.14654366095770999</v>
      </c>
      <c r="AK9" s="17">
        <v>0.56618345982656204</v>
      </c>
      <c r="AL9" s="17">
        <v>0.39853779284194801</v>
      </c>
      <c r="AM9" s="17">
        <v>0.14645875499088201</v>
      </c>
      <c r="AN9" s="17">
        <v>0.238606863918956</v>
      </c>
      <c r="AO9" s="17"/>
      <c r="AP9" s="17">
        <v>6.8745584269580606E-2</v>
      </c>
      <c r="AQ9" s="17">
        <v>0.62373110759174699</v>
      </c>
      <c r="AR9" s="17">
        <v>0.31549073857329102</v>
      </c>
      <c r="AS9" s="17"/>
      <c r="AT9" s="17">
        <v>0.29746134794370799</v>
      </c>
      <c r="AU9" s="17">
        <v>0.28879521721760398</v>
      </c>
      <c r="AV9" s="17">
        <v>0.34360968332380198</v>
      </c>
      <c r="AW9" s="17">
        <v>0.38826567367313503</v>
      </c>
      <c r="AX9" s="17">
        <v>0.37956612929762101</v>
      </c>
      <c r="AY9" s="17"/>
      <c r="AZ9" s="17">
        <v>0.33983025836778102</v>
      </c>
      <c r="BA9" s="17">
        <v>0.316406897787743</v>
      </c>
      <c r="BB9" s="17">
        <v>0.27021964468683701</v>
      </c>
      <c r="BC9" s="17">
        <v>0.28741345401971202</v>
      </c>
      <c r="BD9" s="17">
        <v>0.313591599331488</v>
      </c>
      <c r="BE9" s="17"/>
      <c r="BF9" s="17">
        <v>0.33559152890365901</v>
      </c>
      <c r="BG9" s="17">
        <v>0.31090625343717798</v>
      </c>
      <c r="BH9" s="17">
        <v>0.32695782200468199</v>
      </c>
      <c r="BI9" s="17">
        <v>0.31852134633990897</v>
      </c>
      <c r="BJ9" s="17"/>
      <c r="BK9" s="17">
        <v>0.35386045347794998</v>
      </c>
      <c r="BL9" s="17">
        <v>0.34899824749366798</v>
      </c>
      <c r="BM9" s="17">
        <v>0.33958761963328699</v>
      </c>
      <c r="BN9" s="17">
        <v>0.29329565496513199</v>
      </c>
      <c r="BO9" s="17">
        <v>0.2524280795578</v>
      </c>
      <c r="BP9" s="17"/>
      <c r="BQ9" s="17">
        <v>0.326537647249179</v>
      </c>
      <c r="BR9" s="17">
        <v>0.307735865874396</v>
      </c>
      <c r="BS9" s="17"/>
      <c r="BT9" s="17">
        <v>0.283975182365168</v>
      </c>
      <c r="BU9" s="17">
        <v>0.35226758002241598</v>
      </c>
      <c r="BV9" s="17">
        <v>0.30203227640470298</v>
      </c>
      <c r="BW9" s="17">
        <v>0.35385596561886801</v>
      </c>
      <c r="BX9" s="17">
        <v>0.34360795701638602</v>
      </c>
      <c r="BY9" s="17">
        <v>0.29703870600785498</v>
      </c>
    </row>
    <row r="10" spans="2:77" ht="29" x14ac:dyDescent="0.35">
      <c r="B10" s="18" t="s">
        <v>115</v>
      </c>
      <c r="C10" s="17">
        <v>0.15890722485324801</v>
      </c>
      <c r="D10" s="17">
        <v>0.18114183738491699</v>
      </c>
      <c r="E10" s="17">
        <v>0.13819797544464199</v>
      </c>
      <c r="F10" s="17"/>
      <c r="G10" s="17">
        <v>0.130576182503571</v>
      </c>
      <c r="H10" s="17">
        <v>0.17328005565386501</v>
      </c>
      <c r="I10" s="17">
        <v>0.16834627605924399</v>
      </c>
      <c r="J10" s="17">
        <v>0.13665620209350399</v>
      </c>
      <c r="K10" s="17">
        <v>0.16364607938317999</v>
      </c>
      <c r="L10" s="17">
        <v>0.173423380802287</v>
      </c>
      <c r="M10" s="17"/>
      <c r="N10" s="17">
        <v>0.18687863666893101</v>
      </c>
      <c r="O10" s="17">
        <v>0.158073565239953</v>
      </c>
      <c r="P10" s="17">
        <v>0.161650859053347</v>
      </c>
      <c r="Q10" s="17">
        <v>0.12616615877079601</v>
      </c>
      <c r="R10" s="17"/>
      <c r="S10" s="17">
        <v>0.174436633165371</v>
      </c>
      <c r="T10" s="17">
        <v>0.17709194295609401</v>
      </c>
      <c r="U10" s="17">
        <v>0.14281827344408601</v>
      </c>
      <c r="V10" s="17">
        <v>0.176285318349342</v>
      </c>
      <c r="W10" s="17">
        <v>0.17420679652229401</v>
      </c>
      <c r="X10" s="17">
        <v>0.16394534269038399</v>
      </c>
      <c r="Y10" s="17">
        <v>0.16141040734974299</v>
      </c>
      <c r="Z10" s="17">
        <v>0.160978472194761</v>
      </c>
      <c r="AA10" s="17">
        <v>0.123964684784319</v>
      </c>
      <c r="AB10" s="17">
        <v>0.12733087954951799</v>
      </c>
      <c r="AC10" s="17">
        <v>0.119964300911668</v>
      </c>
      <c r="AD10" s="17">
        <v>0.22599454627964599</v>
      </c>
      <c r="AE10" s="17"/>
      <c r="AF10" s="17">
        <v>0.16537532955891901</v>
      </c>
      <c r="AG10" s="17">
        <v>0.15428943808925</v>
      </c>
      <c r="AH10" s="17">
        <v>0.18278791819323101</v>
      </c>
      <c r="AI10" s="17"/>
      <c r="AJ10" s="17">
        <v>0.220033869994542</v>
      </c>
      <c r="AK10" s="17">
        <v>0.109431487905194</v>
      </c>
      <c r="AL10" s="17">
        <v>0.18955965829113</v>
      </c>
      <c r="AM10" s="17">
        <v>0.18217256126247899</v>
      </c>
      <c r="AN10" s="17">
        <v>0.13511742012511599</v>
      </c>
      <c r="AO10" s="17"/>
      <c r="AP10" s="17">
        <v>0.28475400477431501</v>
      </c>
      <c r="AQ10" s="17">
        <v>0.114398605584664</v>
      </c>
      <c r="AR10" s="17">
        <v>0.17914644098095001</v>
      </c>
      <c r="AS10" s="17"/>
      <c r="AT10" s="17">
        <v>0.15668331545199801</v>
      </c>
      <c r="AU10" s="17">
        <v>0.155346054540448</v>
      </c>
      <c r="AV10" s="17">
        <v>0.15646434869547801</v>
      </c>
      <c r="AW10" s="17">
        <v>0.169820355779945</v>
      </c>
      <c r="AX10" s="17">
        <v>0.17601906181233901</v>
      </c>
      <c r="AY10" s="17"/>
      <c r="AZ10" s="17">
        <v>0.156460443308643</v>
      </c>
      <c r="BA10" s="17">
        <v>0.16230644931998001</v>
      </c>
      <c r="BB10" s="17">
        <v>0.123637416920876</v>
      </c>
      <c r="BC10" s="17">
        <v>0.182439712737997</v>
      </c>
      <c r="BD10" s="17">
        <v>0.14015506768422201</v>
      </c>
      <c r="BE10" s="17"/>
      <c r="BF10" s="17">
        <v>0.13075961425039401</v>
      </c>
      <c r="BG10" s="17">
        <v>0.16320582885163001</v>
      </c>
      <c r="BH10" s="17">
        <v>0.16577702613202999</v>
      </c>
      <c r="BI10" s="17">
        <v>0.185148009721081</v>
      </c>
      <c r="BJ10" s="17"/>
      <c r="BK10" s="17">
        <v>7.8517503169658401E-2</v>
      </c>
      <c r="BL10" s="17">
        <v>0.10552299384370099</v>
      </c>
      <c r="BM10" s="17">
        <v>0.14208347128997101</v>
      </c>
      <c r="BN10" s="17">
        <v>0.197220346981201</v>
      </c>
      <c r="BO10" s="17">
        <v>0.209362955525423</v>
      </c>
      <c r="BP10" s="17"/>
      <c r="BQ10" s="17">
        <v>0.171234123603764</v>
      </c>
      <c r="BR10" s="17">
        <v>0.14221143835594099</v>
      </c>
      <c r="BS10" s="17"/>
      <c r="BT10" s="17">
        <v>0.17510504296149201</v>
      </c>
      <c r="BU10" s="17">
        <v>0.149875703187168</v>
      </c>
      <c r="BV10" s="17">
        <v>0.12842028084794599</v>
      </c>
      <c r="BW10" s="17">
        <v>0.16660515871506301</v>
      </c>
      <c r="BX10" s="17">
        <v>0.160767769822245</v>
      </c>
      <c r="BY10" s="17">
        <v>0.10743779528161999</v>
      </c>
    </row>
    <row r="11" spans="2:77" x14ac:dyDescent="0.35">
      <c r="B11" s="18" t="s">
        <v>116</v>
      </c>
      <c r="C11" s="17">
        <v>0.11074774781803</v>
      </c>
      <c r="D11" s="17">
        <v>0.121078758930597</v>
      </c>
      <c r="E11" s="17">
        <v>0.101362915904234</v>
      </c>
      <c r="F11" s="17"/>
      <c r="G11" s="17">
        <v>0.11353321758180999</v>
      </c>
      <c r="H11" s="17">
        <v>9.1097008197632903E-2</v>
      </c>
      <c r="I11" s="17">
        <v>0.10009702579492299</v>
      </c>
      <c r="J11" s="17">
        <v>9.0304609630861898E-2</v>
      </c>
      <c r="K11" s="17">
        <v>9.6865980310126706E-2</v>
      </c>
      <c r="L11" s="17">
        <v>0.15935432790193099</v>
      </c>
      <c r="M11" s="17"/>
      <c r="N11" s="17">
        <v>0.129204272728837</v>
      </c>
      <c r="O11" s="17">
        <v>9.4137225575523301E-2</v>
      </c>
      <c r="P11" s="17">
        <v>0.12451332403540399</v>
      </c>
      <c r="Q11" s="17">
        <v>9.4396146925976795E-2</v>
      </c>
      <c r="R11" s="17"/>
      <c r="S11" s="17">
        <v>0.139267479736844</v>
      </c>
      <c r="T11" s="17">
        <v>0.112582426624624</v>
      </c>
      <c r="U11" s="17">
        <v>0.10951257190041799</v>
      </c>
      <c r="V11" s="17">
        <v>0.14022806676110999</v>
      </c>
      <c r="W11" s="17">
        <v>0.118665736868309</v>
      </c>
      <c r="X11" s="17">
        <v>0.10646559960896</v>
      </c>
      <c r="Y11" s="17">
        <v>9.6019870305701902E-2</v>
      </c>
      <c r="Z11" s="17">
        <v>0.12524052164671601</v>
      </c>
      <c r="AA11" s="17">
        <v>8.5712783053116498E-2</v>
      </c>
      <c r="AB11" s="17">
        <v>8.0542725950388999E-2</v>
      </c>
      <c r="AC11" s="17">
        <v>0.113691085620067</v>
      </c>
      <c r="AD11" s="17">
        <v>7.6445371323951197E-2</v>
      </c>
      <c r="AE11" s="17"/>
      <c r="AF11" s="17">
        <v>0.140011184110926</v>
      </c>
      <c r="AG11" s="17">
        <v>9.52216754939261E-2</v>
      </c>
      <c r="AH11" s="17">
        <v>8.8606707510844304E-2</v>
      </c>
      <c r="AI11" s="17"/>
      <c r="AJ11" s="17">
        <v>0.214886443888994</v>
      </c>
      <c r="AK11" s="17">
        <v>3.60764369282843E-2</v>
      </c>
      <c r="AL11" s="17">
        <v>8.1687096810026602E-2</v>
      </c>
      <c r="AM11" s="17">
        <v>3.1712345744486302E-2</v>
      </c>
      <c r="AN11" s="17">
        <v>9.2020759896882603E-2</v>
      </c>
      <c r="AO11" s="17"/>
      <c r="AP11" s="17">
        <v>0.365052297936519</v>
      </c>
      <c r="AQ11" s="17">
        <v>3.6392638506975501E-2</v>
      </c>
      <c r="AR11" s="17">
        <v>8.3060031599425502E-2</v>
      </c>
      <c r="AS11" s="17"/>
      <c r="AT11" s="17">
        <v>0.107197262780746</v>
      </c>
      <c r="AU11" s="17">
        <v>0.119167248084096</v>
      </c>
      <c r="AV11" s="17">
        <v>0.101789518923805</v>
      </c>
      <c r="AW11" s="17">
        <v>0.11176267747066</v>
      </c>
      <c r="AX11" s="17">
        <v>0.127500481812761</v>
      </c>
      <c r="AY11" s="17"/>
      <c r="AZ11" s="17">
        <v>0.110606153640573</v>
      </c>
      <c r="BA11" s="17">
        <v>9.4516942543334204E-2</v>
      </c>
      <c r="BB11" s="17">
        <v>7.2735081809082003E-2</v>
      </c>
      <c r="BC11" s="17">
        <v>0.15197809067808499</v>
      </c>
      <c r="BD11" s="17">
        <v>7.8046206454090494E-2</v>
      </c>
      <c r="BE11" s="17"/>
      <c r="BF11" s="17">
        <v>8.4263276553764893E-2</v>
      </c>
      <c r="BG11" s="17">
        <v>0.119086135539249</v>
      </c>
      <c r="BH11" s="17">
        <v>0.11658553545422801</v>
      </c>
      <c r="BI11" s="17">
        <v>0.12562945075120599</v>
      </c>
      <c r="BJ11" s="17"/>
      <c r="BK11" s="17">
        <v>8.2842309595582794E-2</v>
      </c>
      <c r="BL11" s="17">
        <v>4.6532425067997103E-2</v>
      </c>
      <c r="BM11" s="17">
        <v>9.3752507486035794E-2</v>
      </c>
      <c r="BN11" s="17">
        <v>0.13479018926167999</v>
      </c>
      <c r="BO11" s="17">
        <v>0.23329456764841999</v>
      </c>
      <c r="BP11" s="17"/>
      <c r="BQ11" s="17">
        <v>0.121393644750259</v>
      </c>
      <c r="BR11" s="17">
        <v>9.6328742206795007E-2</v>
      </c>
      <c r="BS11" s="17"/>
      <c r="BT11" s="17">
        <v>0.14478384583472101</v>
      </c>
      <c r="BU11" s="17">
        <v>8.9265169664477007E-2</v>
      </c>
      <c r="BV11" s="17">
        <v>9.7321009837553193E-2</v>
      </c>
      <c r="BW11" s="17">
        <v>9.8671133383148799E-2</v>
      </c>
      <c r="BX11" s="17">
        <v>9.0089823782066106E-2</v>
      </c>
      <c r="BY11" s="17">
        <v>7.4242853559021701E-2</v>
      </c>
    </row>
    <row r="12" spans="2:77" x14ac:dyDescent="0.35">
      <c r="B12" s="18" t="s">
        <v>117</v>
      </c>
      <c r="C12" s="17">
        <v>0.35092487981885401</v>
      </c>
      <c r="D12" s="17">
        <v>0.32315395064101299</v>
      </c>
      <c r="E12" s="17">
        <v>0.37586951560020998</v>
      </c>
      <c r="F12" s="17"/>
      <c r="G12" s="17">
        <v>0.39001814336170698</v>
      </c>
      <c r="H12" s="17">
        <v>0.33654122828355998</v>
      </c>
      <c r="I12" s="17">
        <v>0.33206593313052801</v>
      </c>
      <c r="J12" s="17">
        <v>0.343694883615136</v>
      </c>
      <c r="K12" s="17">
        <v>0.38911135901515298</v>
      </c>
      <c r="L12" s="17">
        <v>0.33218165591621102</v>
      </c>
      <c r="M12" s="17"/>
      <c r="N12" s="17">
        <v>0.30429975440593598</v>
      </c>
      <c r="O12" s="17">
        <v>0.34042459867695601</v>
      </c>
      <c r="P12" s="17">
        <v>0.37697435449928701</v>
      </c>
      <c r="Q12" s="17">
        <v>0.39132027982877499</v>
      </c>
      <c r="R12" s="17"/>
      <c r="S12" s="17">
        <v>0.30319740055209998</v>
      </c>
      <c r="T12" s="17">
        <v>0.35719471027266603</v>
      </c>
      <c r="U12" s="17">
        <v>0.38084658569131502</v>
      </c>
      <c r="V12" s="17">
        <v>0.36697399936984199</v>
      </c>
      <c r="W12" s="17">
        <v>0.34673387448777099</v>
      </c>
      <c r="X12" s="17">
        <v>0.371127170336576</v>
      </c>
      <c r="Y12" s="17">
        <v>0.37615154481983598</v>
      </c>
      <c r="Z12" s="17">
        <v>0.324415740796554</v>
      </c>
      <c r="AA12" s="17">
        <v>0.33020359677387501</v>
      </c>
      <c r="AB12" s="17">
        <v>0.36202535862507201</v>
      </c>
      <c r="AC12" s="17">
        <v>0.36780954262408699</v>
      </c>
      <c r="AD12" s="17">
        <v>0.35002994169798402</v>
      </c>
      <c r="AE12" s="17"/>
      <c r="AF12" s="17">
        <v>0.41614383606935101</v>
      </c>
      <c r="AG12" s="17">
        <v>0.28426360114068699</v>
      </c>
      <c r="AH12" s="17">
        <v>0.32663469145091401</v>
      </c>
      <c r="AI12" s="17"/>
      <c r="AJ12" s="17">
        <v>0.37401751840804198</v>
      </c>
      <c r="AK12" s="17">
        <v>0.24693824361990499</v>
      </c>
      <c r="AL12" s="17">
        <v>0.270054058937511</v>
      </c>
      <c r="AM12" s="17">
        <v>0.60968538479877099</v>
      </c>
      <c r="AN12" s="17">
        <v>0.41305845427157201</v>
      </c>
      <c r="AO12" s="17"/>
      <c r="AP12" s="17">
        <v>0.23771863466750601</v>
      </c>
      <c r="AQ12" s="17">
        <v>0.181579324177705</v>
      </c>
      <c r="AR12" s="17">
        <v>0.36148225260640698</v>
      </c>
      <c r="AS12" s="17"/>
      <c r="AT12" s="17">
        <v>0.37496607585819602</v>
      </c>
      <c r="AU12" s="17">
        <v>0.37336004803684197</v>
      </c>
      <c r="AV12" s="17">
        <v>0.33892104995160099</v>
      </c>
      <c r="AW12" s="17">
        <v>0.27623716978169599</v>
      </c>
      <c r="AX12" s="17">
        <v>0.26614926542302603</v>
      </c>
      <c r="AY12" s="17"/>
      <c r="AZ12" s="17">
        <v>0.33925749195979399</v>
      </c>
      <c r="BA12" s="17">
        <v>0.35206237263944601</v>
      </c>
      <c r="BB12" s="17">
        <v>0.405654956950247</v>
      </c>
      <c r="BC12" s="17">
        <v>0.33250139165731102</v>
      </c>
      <c r="BD12" s="17">
        <v>0.40231858025796102</v>
      </c>
      <c r="BE12" s="17"/>
      <c r="BF12" s="17">
        <v>0.37594288873722098</v>
      </c>
      <c r="BG12" s="17">
        <v>0.34082300352948702</v>
      </c>
      <c r="BH12" s="17">
        <v>0.34777728274859598</v>
      </c>
      <c r="BI12" s="17">
        <v>0.33308128499280698</v>
      </c>
      <c r="BJ12" s="17"/>
      <c r="BK12" s="17">
        <v>0.43457486833922099</v>
      </c>
      <c r="BL12" s="17">
        <v>0.40957664467952798</v>
      </c>
      <c r="BM12" s="17">
        <v>0.36482054899889899</v>
      </c>
      <c r="BN12" s="17">
        <v>0.31943821408843698</v>
      </c>
      <c r="BO12" s="17">
        <v>0.26848397943420999</v>
      </c>
      <c r="BP12" s="17"/>
      <c r="BQ12" s="17">
        <v>0.331559216905429</v>
      </c>
      <c r="BR12" s="17">
        <v>0.37715410258811</v>
      </c>
      <c r="BS12" s="17"/>
      <c r="BT12" s="17">
        <v>0.34582454515412198</v>
      </c>
      <c r="BU12" s="17">
        <v>0.3659858119278</v>
      </c>
      <c r="BV12" s="17">
        <v>0.363902510440408</v>
      </c>
      <c r="BW12" s="17">
        <v>0.31295994167822699</v>
      </c>
      <c r="BX12" s="17">
        <v>0.33430424334601699</v>
      </c>
      <c r="BY12" s="17">
        <v>0.42513802792685701</v>
      </c>
    </row>
    <row r="13" spans="2:77" x14ac:dyDescent="0.35">
      <c r="B13" s="18" t="s">
        <v>92</v>
      </c>
      <c r="C13" s="19">
        <v>6.0868241530225103E-2</v>
      </c>
      <c r="D13" s="19">
        <v>5.0520769759378803E-2</v>
      </c>
      <c r="E13" s="19">
        <v>7.0906433608924596E-2</v>
      </c>
      <c r="F13" s="19"/>
      <c r="G13" s="19">
        <v>8.9940742841842905E-2</v>
      </c>
      <c r="H13" s="19">
        <v>8.2051682260233502E-2</v>
      </c>
      <c r="I13" s="19">
        <v>4.7657417235895297E-2</v>
      </c>
      <c r="J13" s="19">
        <v>5.5705411366634899E-2</v>
      </c>
      <c r="K13" s="19">
        <v>4.4446975881554301E-2</v>
      </c>
      <c r="L13" s="19">
        <v>5.0223775346966898E-2</v>
      </c>
      <c r="M13" s="19"/>
      <c r="N13" s="19">
        <v>4.1250844933832603E-2</v>
      </c>
      <c r="O13" s="19">
        <v>6.6769696304811305E-2</v>
      </c>
      <c r="P13" s="19">
        <v>5.8434948688692402E-2</v>
      </c>
      <c r="Q13" s="19">
        <v>7.7927540730050399E-2</v>
      </c>
      <c r="R13" s="19"/>
      <c r="S13" s="19">
        <v>7.8424121187136001E-2</v>
      </c>
      <c r="T13" s="19">
        <v>5.6245067013796599E-2</v>
      </c>
      <c r="U13" s="19">
        <v>6.45545008129947E-2</v>
      </c>
      <c r="V13" s="19">
        <v>5.42726667490405E-2</v>
      </c>
      <c r="W13" s="19">
        <v>4.4283474384789898E-2</v>
      </c>
      <c r="X13" s="19">
        <v>6.4729091959644394E-2</v>
      </c>
      <c r="Y13" s="19">
        <v>5.3132150508416798E-2</v>
      </c>
      <c r="Z13" s="19">
        <v>3.3526214381428297E-2</v>
      </c>
      <c r="AA13" s="19">
        <v>7.2423958407776601E-2</v>
      </c>
      <c r="AB13" s="19">
        <v>5.3792261434340703E-2</v>
      </c>
      <c r="AC13" s="19">
        <v>4.6137982114570403E-2</v>
      </c>
      <c r="AD13" s="19">
        <v>9.6590978301384703E-2</v>
      </c>
      <c r="AE13" s="19"/>
      <c r="AF13" s="19">
        <v>4.2722648631299903E-2</v>
      </c>
      <c r="AG13" s="19">
        <v>5.94280998812396E-2</v>
      </c>
      <c r="AH13" s="19">
        <v>9.8624123208228207E-2</v>
      </c>
      <c r="AI13" s="19"/>
      <c r="AJ13" s="19">
        <v>4.45185067507117E-2</v>
      </c>
      <c r="AK13" s="19">
        <v>4.1370371720054498E-2</v>
      </c>
      <c r="AL13" s="19">
        <v>6.0161393119384302E-2</v>
      </c>
      <c r="AM13" s="19">
        <v>2.9970953203382701E-2</v>
      </c>
      <c r="AN13" s="19">
        <v>0.121196501787473</v>
      </c>
      <c r="AO13" s="19"/>
      <c r="AP13" s="19">
        <v>4.3729478352079201E-2</v>
      </c>
      <c r="AQ13" s="19">
        <v>4.3898324138908602E-2</v>
      </c>
      <c r="AR13" s="19">
        <v>6.0820536239925303E-2</v>
      </c>
      <c r="AS13" s="19"/>
      <c r="AT13" s="19">
        <v>6.3691997965352701E-2</v>
      </c>
      <c r="AU13" s="19">
        <v>6.3331432121010306E-2</v>
      </c>
      <c r="AV13" s="19">
        <v>5.92153991053136E-2</v>
      </c>
      <c r="AW13" s="19">
        <v>5.3914123294563902E-2</v>
      </c>
      <c r="AX13" s="19">
        <v>5.0765061654253298E-2</v>
      </c>
      <c r="AY13" s="19"/>
      <c r="AZ13" s="19">
        <v>5.3845652723209299E-2</v>
      </c>
      <c r="BA13" s="19">
        <v>7.4707337709495905E-2</v>
      </c>
      <c r="BB13" s="19">
        <v>0.12775289963295799</v>
      </c>
      <c r="BC13" s="19">
        <v>4.5667350906895499E-2</v>
      </c>
      <c r="BD13" s="19">
        <v>6.5888546272238904E-2</v>
      </c>
      <c r="BE13" s="19"/>
      <c r="BF13" s="19">
        <v>7.3442691554960707E-2</v>
      </c>
      <c r="BG13" s="19">
        <v>6.5978778642456007E-2</v>
      </c>
      <c r="BH13" s="19">
        <v>4.29023336604639E-2</v>
      </c>
      <c r="BI13" s="19">
        <v>3.7619908194995402E-2</v>
      </c>
      <c r="BJ13" s="19"/>
      <c r="BK13" s="19">
        <v>5.0204865417587001E-2</v>
      </c>
      <c r="BL13" s="19">
        <v>8.9369688915105702E-2</v>
      </c>
      <c r="BM13" s="19">
        <v>5.9755852591806699E-2</v>
      </c>
      <c r="BN13" s="19">
        <v>5.5255594703549203E-2</v>
      </c>
      <c r="BO13" s="19">
        <v>3.6430417834147903E-2</v>
      </c>
      <c r="BP13" s="19"/>
      <c r="BQ13" s="19">
        <v>4.9275367491369501E-2</v>
      </c>
      <c r="BR13" s="19">
        <v>7.6569850974757298E-2</v>
      </c>
      <c r="BS13" s="19"/>
      <c r="BT13" s="19">
        <v>5.0311383684496502E-2</v>
      </c>
      <c r="BU13" s="19">
        <v>4.2605735198138199E-2</v>
      </c>
      <c r="BV13" s="19">
        <v>0.10832392246939</v>
      </c>
      <c r="BW13" s="19">
        <v>6.7907800604693203E-2</v>
      </c>
      <c r="BX13" s="19">
        <v>7.12302060332866E-2</v>
      </c>
      <c r="BY13" s="19">
        <v>9.6142617224646801E-2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0.308170408242192</v>
      </c>
      <c r="D9" s="17">
        <v>0.31965507720422798</v>
      </c>
      <c r="E9" s="17">
        <v>0.296845709071826</v>
      </c>
      <c r="F9" s="17"/>
      <c r="G9" s="17">
        <v>0.26950853564079202</v>
      </c>
      <c r="H9" s="17">
        <v>0.32349745443347</v>
      </c>
      <c r="I9" s="17">
        <v>0.35106713278200802</v>
      </c>
      <c r="J9" s="17">
        <v>0.37265147015980798</v>
      </c>
      <c r="K9" s="17">
        <v>0.277274400554122</v>
      </c>
      <c r="L9" s="17">
        <v>0.25492784405631702</v>
      </c>
      <c r="M9" s="17"/>
      <c r="N9" s="17">
        <v>0.31420365237805498</v>
      </c>
      <c r="O9" s="17">
        <v>0.329579376604275</v>
      </c>
      <c r="P9" s="17">
        <v>0.29670686357494203</v>
      </c>
      <c r="Q9" s="17">
        <v>0.29099125074816201</v>
      </c>
      <c r="R9" s="17"/>
      <c r="S9" s="17">
        <v>0.29322505559406797</v>
      </c>
      <c r="T9" s="17">
        <v>0.28090425078886</v>
      </c>
      <c r="U9" s="17">
        <v>0.28045883323543802</v>
      </c>
      <c r="V9" s="17">
        <v>0.240706414469643</v>
      </c>
      <c r="W9" s="17">
        <v>0.30284585282515902</v>
      </c>
      <c r="X9" s="17">
        <v>0.29973559088959301</v>
      </c>
      <c r="Y9" s="17">
        <v>0.31906057902217</v>
      </c>
      <c r="Z9" s="17">
        <v>0.40732798666129799</v>
      </c>
      <c r="AA9" s="17">
        <v>0.36882590608986299</v>
      </c>
      <c r="AB9" s="17">
        <v>0.34845992838693102</v>
      </c>
      <c r="AC9" s="17">
        <v>0.33495041956504001</v>
      </c>
      <c r="AD9" s="17">
        <v>0.261240656840658</v>
      </c>
      <c r="AE9" s="17"/>
      <c r="AF9" s="17">
        <v>0.21312500713389301</v>
      </c>
      <c r="AG9" s="17">
        <v>0.407503221750037</v>
      </c>
      <c r="AH9" s="17">
        <v>0.30467469145620801</v>
      </c>
      <c r="AI9" s="17"/>
      <c r="AJ9" s="17">
        <v>0.125444825633617</v>
      </c>
      <c r="AK9" s="17">
        <v>0.58903806916998402</v>
      </c>
      <c r="AL9" s="17">
        <v>0.34295851551023498</v>
      </c>
      <c r="AM9" s="17">
        <v>7.4894452627557895E-2</v>
      </c>
      <c r="AN9" s="17">
        <v>0.233813641611507</v>
      </c>
      <c r="AO9" s="17"/>
      <c r="AP9" s="17">
        <v>8.3167702141187003E-2</v>
      </c>
      <c r="AQ9" s="17">
        <v>0.63471794083788102</v>
      </c>
      <c r="AR9" s="17">
        <v>0.245193250063517</v>
      </c>
      <c r="AS9" s="17"/>
      <c r="AT9" s="17">
        <v>0.27518215038416799</v>
      </c>
      <c r="AU9" s="17">
        <v>0.283038624503268</v>
      </c>
      <c r="AV9" s="17">
        <v>0.331291749716983</v>
      </c>
      <c r="AW9" s="17">
        <v>0.36324404648415798</v>
      </c>
      <c r="AX9" s="17">
        <v>0.40142549894678498</v>
      </c>
      <c r="AY9" s="17"/>
      <c r="AZ9" s="17">
        <v>0.33911107276436903</v>
      </c>
      <c r="BA9" s="17">
        <v>0.314620593393721</v>
      </c>
      <c r="BB9" s="17">
        <v>0.21266369878246499</v>
      </c>
      <c r="BC9" s="17">
        <v>0.25558929070560399</v>
      </c>
      <c r="BD9" s="17">
        <v>0.30877788697950898</v>
      </c>
      <c r="BE9" s="17"/>
      <c r="BF9" s="17">
        <v>0.31103736843871799</v>
      </c>
      <c r="BG9" s="17">
        <v>0.30747967587784703</v>
      </c>
      <c r="BH9" s="17">
        <v>0.31292642777139401</v>
      </c>
      <c r="BI9" s="17">
        <v>0.31073975872363802</v>
      </c>
      <c r="BJ9" s="17"/>
      <c r="BK9" s="17">
        <v>0.39252653331598603</v>
      </c>
      <c r="BL9" s="17">
        <v>0.33158442552648798</v>
      </c>
      <c r="BM9" s="17">
        <v>0.31602903109504898</v>
      </c>
      <c r="BN9" s="17">
        <v>0.28741913456062701</v>
      </c>
      <c r="BO9" s="17">
        <v>0.28097156114759803</v>
      </c>
      <c r="BP9" s="17"/>
      <c r="BQ9" s="17">
        <v>0.32183209599520501</v>
      </c>
      <c r="BR9" s="17">
        <v>0.28966675809193798</v>
      </c>
      <c r="BS9" s="17"/>
      <c r="BT9" s="17">
        <v>0.26882675360894498</v>
      </c>
      <c r="BU9" s="17">
        <v>0.32793145603990098</v>
      </c>
      <c r="BV9" s="17">
        <v>0.33521800115175898</v>
      </c>
      <c r="BW9" s="17">
        <v>0.32990692107688402</v>
      </c>
      <c r="BX9" s="17">
        <v>0.358194046239518</v>
      </c>
      <c r="BY9" s="17">
        <v>0.22569411571144599</v>
      </c>
    </row>
    <row r="10" spans="2:77" ht="29" x14ac:dyDescent="0.35">
      <c r="B10" s="18" t="s">
        <v>115</v>
      </c>
      <c r="C10" s="17">
        <v>0.118378822333606</v>
      </c>
      <c r="D10" s="17">
        <v>0.132916870316556</v>
      </c>
      <c r="E10" s="17">
        <v>0.104449624683982</v>
      </c>
      <c r="F10" s="17"/>
      <c r="G10" s="17">
        <v>0.120789223552853</v>
      </c>
      <c r="H10" s="17">
        <v>0.135189886935389</v>
      </c>
      <c r="I10" s="17">
        <v>0.14897481677277999</v>
      </c>
      <c r="J10" s="17">
        <v>9.6035748625529493E-2</v>
      </c>
      <c r="K10" s="17">
        <v>9.7437669580840894E-2</v>
      </c>
      <c r="L10" s="17">
        <v>0.110541489563925</v>
      </c>
      <c r="M10" s="17"/>
      <c r="N10" s="17">
        <v>0.15227189460453799</v>
      </c>
      <c r="O10" s="17">
        <v>0.10214035843620101</v>
      </c>
      <c r="P10" s="17">
        <v>0.118267177540419</v>
      </c>
      <c r="Q10" s="17">
        <v>9.9308252280121995E-2</v>
      </c>
      <c r="R10" s="17"/>
      <c r="S10" s="17">
        <v>0.176346363113386</v>
      </c>
      <c r="T10" s="17">
        <v>0.10491027872432999</v>
      </c>
      <c r="U10" s="17">
        <v>7.8445889647997702E-2</v>
      </c>
      <c r="V10" s="17">
        <v>0.13994551258740101</v>
      </c>
      <c r="W10" s="17">
        <v>0.112583540823532</v>
      </c>
      <c r="X10" s="17">
        <v>0.11880557504488599</v>
      </c>
      <c r="Y10" s="17">
        <v>9.3306905090999703E-2</v>
      </c>
      <c r="Z10" s="17">
        <v>0.10922216034081</v>
      </c>
      <c r="AA10" s="17">
        <v>0.110853710734334</v>
      </c>
      <c r="AB10" s="17">
        <v>0.10879179374159501</v>
      </c>
      <c r="AC10" s="17">
        <v>8.7518640939641304E-2</v>
      </c>
      <c r="AD10" s="17">
        <v>0.147283709677067</v>
      </c>
      <c r="AE10" s="17"/>
      <c r="AF10" s="17">
        <v>0.112438560846989</v>
      </c>
      <c r="AG10" s="17">
        <v>0.122384393155464</v>
      </c>
      <c r="AH10" s="17">
        <v>0.13110120850652099</v>
      </c>
      <c r="AI10" s="17"/>
      <c r="AJ10" s="17">
        <v>0.135240364343856</v>
      </c>
      <c r="AK10" s="17">
        <v>8.7063752462291005E-2</v>
      </c>
      <c r="AL10" s="17">
        <v>0.210018962733199</v>
      </c>
      <c r="AM10" s="17">
        <v>0.105098492078203</v>
      </c>
      <c r="AN10" s="17">
        <v>0.103032232113642</v>
      </c>
      <c r="AO10" s="17"/>
      <c r="AP10" s="17">
        <v>0.148134728571619</v>
      </c>
      <c r="AQ10" s="17">
        <v>0.110627474908175</v>
      </c>
      <c r="AR10" s="17">
        <v>0.190038188592621</v>
      </c>
      <c r="AS10" s="17"/>
      <c r="AT10" s="17">
        <v>0.109260319571354</v>
      </c>
      <c r="AU10" s="17">
        <v>9.7589324643874903E-2</v>
      </c>
      <c r="AV10" s="17">
        <v>0.13457771681071701</v>
      </c>
      <c r="AW10" s="17">
        <v>0.15834800874850799</v>
      </c>
      <c r="AX10" s="17">
        <v>0.216343339594783</v>
      </c>
      <c r="AY10" s="17"/>
      <c r="AZ10" s="17">
        <v>0.13016312689658699</v>
      </c>
      <c r="BA10" s="17">
        <v>0.10310604603247001</v>
      </c>
      <c r="BB10" s="17">
        <v>0.12604671816950999</v>
      </c>
      <c r="BC10" s="17">
        <v>0.119926766704858</v>
      </c>
      <c r="BD10" s="17">
        <v>9.2829200245935106E-2</v>
      </c>
      <c r="BE10" s="17"/>
      <c r="BF10" s="17">
        <v>9.2034764448091194E-2</v>
      </c>
      <c r="BG10" s="17">
        <v>0.11933254874912901</v>
      </c>
      <c r="BH10" s="17">
        <v>0.12217601633179399</v>
      </c>
      <c r="BI10" s="17">
        <v>0.16425887240342199</v>
      </c>
      <c r="BJ10" s="17"/>
      <c r="BK10" s="17">
        <v>5.1514655025139099E-2</v>
      </c>
      <c r="BL10" s="17">
        <v>8.0123568612100196E-2</v>
      </c>
      <c r="BM10" s="17">
        <v>0.10852878169159499</v>
      </c>
      <c r="BN10" s="17">
        <v>0.14194063190526399</v>
      </c>
      <c r="BO10" s="17">
        <v>0.16672596928444</v>
      </c>
      <c r="BP10" s="17"/>
      <c r="BQ10" s="17">
        <v>0.121174759027464</v>
      </c>
      <c r="BR10" s="17">
        <v>0.114591952412354</v>
      </c>
      <c r="BS10" s="17"/>
      <c r="BT10" s="17">
        <v>0.114380991588311</v>
      </c>
      <c r="BU10" s="17">
        <v>0.12564396760546001</v>
      </c>
      <c r="BV10" s="17">
        <v>0.10058671568013999</v>
      </c>
      <c r="BW10" s="17">
        <v>0.14490828685090801</v>
      </c>
      <c r="BX10" s="17">
        <v>0.11289070646528</v>
      </c>
      <c r="BY10" s="17">
        <v>0.13616866435896799</v>
      </c>
    </row>
    <row r="11" spans="2:77" x14ac:dyDescent="0.35">
      <c r="B11" s="18" t="s">
        <v>116</v>
      </c>
      <c r="C11" s="17">
        <v>0.176878138014436</v>
      </c>
      <c r="D11" s="17">
        <v>0.18939826891160999</v>
      </c>
      <c r="E11" s="17">
        <v>0.16577910224447201</v>
      </c>
      <c r="F11" s="17"/>
      <c r="G11" s="17">
        <v>0.113738693486669</v>
      </c>
      <c r="H11" s="17">
        <v>0.117135011157838</v>
      </c>
      <c r="I11" s="17">
        <v>0.123065468458225</v>
      </c>
      <c r="J11" s="17">
        <v>0.17437331273949999</v>
      </c>
      <c r="K11" s="17">
        <v>0.211060174546227</v>
      </c>
      <c r="L11" s="17">
        <v>0.29012311291454101</v>
      </c>
      <c r="M11" s="17"/>
      <c r="N11" s="17">
        <v>0.20031078448680001</v>
      </c>
      <c r="O11" s="17">
        <v>0.17385802287597901</v>
      </c>
      <c r="P11" s="17">
        <v>0.169233863087972</v>
      </c>
      <c r="Q11" s="17">
        <v>0.15963880628006</v>
      </c>
      <c r="R11" s="17"/>
      <c r="S11" s="17">
        <v>0.18493833915885299</v>
      </c>
      <c r="T11" s="17">
        <v>0.21080017918233901</v>
      </c>
      <c r="U11" s="17">
        <v>0.23834611020112201</v>
      </c>
      <c r="V11" s="17">
        <v>0.218203330269922</v>
      </c>
      <c r="W11" s="17">
        <v>0.18305547091528099</v>
      </c>
      <c r="X11" s="17">
        <v>0.19871661963786799</v>
      </c>
      <c r="Y11" s="17">
        <v>0.18313605661576399</v>
      </c>
      <c r="Z11" s="17">
        <v>0.163836924271722</v>
      </c>
      <c r="AA11" s="17">
        <v>0.120689196732401</v>
      </c>
      <c r="AB11" s="17">
        <v>0.105004811328265</v>
      </c>
      <c r="AC11" s="17">
        <v>0.131748148005673</v>
      </c>
      <c r="AD11" s="17">
        <v>0.121598304606609</v>
      </c>
      <c r="AE11" s="17"/>
      <c r="AF11" s="17">
        <v>0.25112291743661902</v>
      </c>
      <c r="AG11" s="17">
        <v>0.15188996787393</v>
      </c>
      <c r="AH11" s="17">
        <v>0.102627831406731</v>
      </c>
      <c r="AI11" s="17"/>
      <c r="AJ11" s="17">
        <v>0.375401338337849</v>
      </c>
      <c r="AK11" s="17">
        <v>4.09083145560801E-2</v>
      </c>
      <c r="AL11" s="17">
        <v>0.117500463829683</v>
      </c>
      <c r="AM11" s="17">
        <v>0.113790683398327</v>
      </c>
      <c r="AN11" s="17">
        <v>0.10759163802138499</v>
      </c>
      <c r="AO11" s="17"/>
      <c r="AP11" s="17">
        <v>0.57030710556097697</v>
      </c>
      <c r="AQ11" s="17">
        <v>3.7701811033336599E-2</v>
      </c>
      <c r="AR11" s="17">
        <v>0.11321296497826</v>
      </c>
      <c r="AS11" s="17"/>
      <c r="AT11" s="17">
        <v>0.213564409127044</v>
      </c>
      <c r="AU11" s="17">
        <v>0.169985217571235</v>
      </c>
      <c r="AV11" s="17">
        <v>0.13538656815309899</v>
      </c>
      <c r="AW11" s="17">
        <v>0.18579776486271299</v>
      </c>
      <c r="AX11" s="17">
        <v>0.143764091098287</v>
      </c>
      <c r="AY11" s="17"/>
      <c r="AZ11" s="17">
        <v>0.15742098546213701</v>
      </c>
      <c r="BA11" s="17">
        <v>0.14489125657268201</v>
      </c>
      <c r="BB11" s="17">
        <v>7.7088473428139598E-2</v>
      </c>
      <c r="BC11" s="17">
        <v>0.285763319012237</v>
      </c>
      <c r="BD11" s="17">
        <v>0.14658973923912999</v>
      </c>
      <c r="BE11" s="17"/>
      <c r="BF11" s="17">
        <v>0.14962646316728501</v>
      </c>
      <c r="BG11" s="17">
        <v>0.182108689726214</v>
      </c>
      <c r="BH11" s="17">
        <v>0.18432536717338799</v>
      </c>
      <c r="BI11" s="17">
        <v>0.19725305379548599</v>
      </c>
      <c r="BJ11" s="17"/>
      <c r="BK11" s="17">
        <v>0.146857166498088</v>
      </c>
      <c r="BL11" s="17">
        <v>7.8757793993977102E-2</v>
      </c>
      <c r="BM11" s="17">
        <v>0.15111081397330201</v>
      </c>
      <c r="BN11" s="17">
        <v>0.22547660694006799</v>
      </c>
      <c r="BO11" s="17">
        <v>0.298305772704832</v>
      </c>
      <c r="BP11" s="17"/>
      <c r="BQ11" s="17">
        <v>0.19901998390762701</v>
      </c>
      <c r="BR11" s="17">
        <v>0.14688880013060801</v>
      </c>
      <c r="BS11" s="17"/>
      <c r="BT11" s="17">
        <v>0.25985245250836703</v>
      </c>
      <c r="BU11" s="17">
        <v>0.14552809308251399</v>
      </c>
      <c r="BV11" s="17">
        <v>0.13272091203761699</v>
      </c>
      <c r="BW11" s="17">
        <v>0.12325524955174701</v>
      </c>
      <c r="BX11" s="17">
        <v>0.118374604184614</v>
      </c>
      <c r="BY11" s="17">
        <v>5.8059778268752499E-2</v>
      </c>
    </row>
    <row r="12" spans="2:77" x14ac:dyDescent="0.35">
      <c r="B12" s="18" t="s">
        <v>117</v>
      </c>
      <c r="C12" s="17">
        <v>0.29953954185925202</v>
      </c>
      <c r="D12" s="17">
        <v>0.28321153874251798</v>
      </c>
      <c r="E12" s="17">
        <v>0.31455306233085001</v>
      </c>
      <c r="F12" s="17"/>
      <c r="G12" s="17">
        <v>0.386970721691696</v>
      </c>
      <c r="H12" s="17">
        <v>0.30898278380425698</v>
      </c>
      <c r="I12" s="17">
        <v>0.286789081326698</v>
      </c>
      <c r="J12" s="17">
        <v>0.26477073308753701</v>
      </c>
      <c r="K12" s="17">
        <v>0.31581419465363503</v>
      </c>
      <c r="L12" s="17">
        <v>0.26140332689059798</v>
      </c>
      <c r="M12" s="17"/>
      <c r="N12" s="17">
        <v>0.26090617712120701</v>
      </c>
      <c r="O12" s="17">
        <v>0.29107913892725601</v>
      </c>
      <c r="P12" s="17">
        <v>0.32363611818145199</v>
      </c>
      <c r="Q12" s="17">
        <v>0.32915726673837398</v>
      </c>
      <c r="R12" s="17"/>
      <c r="S12" s="17">
        <v>0.25454238938773499</v>
      </c>
      <c r="T12" s="17">
        <v>0.31115892834290398</v>
      </c>
      <c r="U12" s="17">
        <v>0.28880814528300702</v>
      </c>
      <c r="V12" s="17">
        <v>0.30230392797621197</v>
      </c>
      <c r="W12" s="17">
        <v>0.29475041326928503</v>
      </c>
      <c r="X12" s="17">
        <v>0.31448786680796897</v>
      </c>
      <c r="Y12" s="17">
        <v>0.28581922592419601</v>
      </c>
      <c r="Z12" s="17">
        <v>0.27756561787351902</v>
      </c>
      <c r="AA12" s="17">
        <v>0.29666187096636198</v>
      </c>
      <c r="AB12" s="17">
        <v>0.34504297908005699</v>
      </c>
      <c r="AC12" s="17">
        <v>0.357188482693369</v>
      </c>
      <c r="AD12" s="17">
        <v>0.28969724576249301</v>
      </c>
      <c r="AE12" s="17"/>
      <c r="AF12" s="17">
        <v>0.340805195144322</v>
      </c>
      <c r="AG12" s="17">
        <v>0.234383045994873</v>
      </c>
      <c r="AH12" s="17">
        <v>0.29297012307722398</v>
      </c>
      <c r="AI12" s="17"/>
      <c r="AJ12" s="17">
        <v>0.284458050444371</v>
      </c>
      <c r="AK12" s="17">
        <v>0.21301439103915501</v>
      </c>
      <c r="AL12" s="17">
        <v>0.2433830228909</v>
      </c>
      <c r="AM12" s="17">
        <v>0.65388093846140205</v>
      </c>
      <c r="AN12" s="17">
        <v>0.37556351746672301</v>
      </c>
      <c r="AO12" s="17"/>
      <c r="AP12" s="17">
        <v>0.151165004790212</v>
      </c>
      <c r="AQ12" s="17">
        <v>0.153754013083891</v>
      </c>
      <c r="AR12" s="17">
        <v>0.34675901027738798</v>
      </c>
      <c r="AS12" s="17"/>
      <c r="AT12" s="17">
        <v>0.28699732610829098</v>
      </c>
      <c r="AU12" s="17">
        <v>0.35306007535872003</v>
      </c>
      <c r="AV12" s="17">
        <v>0.30301758568537601</v>
      </c>
      <c r="AW12" s="17">
        <v>0.21461909207431901</v>
      </c>
      <c r="AX12" s="17">
        <v>0.19851682308209501</v>
      </c>
      <c r="AY12" s="17"/>
      <c r="AZ12" s="17">
        <v>0.28217272273174099</v>
      </c>
      <c r="BA12" s="17">
        <v>0.31120866510890099</v>
      </c>
      <c r="BB12" s="17">
        <v>0.46497601911703401</v>
      </c>
      <c r="BC12" s="17">
        <v>0.264134990243032</v>
      </c>
      <c r="BD12" s="17">
        <v>0.34837625770109099</v>
      </c>
      <c r="BE12" s="17"/>
      <c r="BF12" s="17">
        <v>0.32739439294210598</v>
      </c>
      <c r="BG12" s="17">
        <v>0.29326881789204201</v>
      </c>
      <c r="BH12" s="17">
        <v>0.29875216015716199</v>
      </c>
      <c r="BI12" s="17">
        <v>0.26101590155814303</v>
      </c>
      <c r="BJ12" s="17"/>
      <c r="BK12" s="17">
        <v>0.30625844653654399</v>
      </c>
      <c r="BL12" s="17">
        <v>0.39667600164744998</v>
      </c>
      <c r="BM12" s="17">
        <v>0.31506007887093801</v>
      </c>
      <c r="BN12" s="17">
        <v>0.25995516174873501</v>
      </c>
      <c r="BO12" s="17">
        <v>0.198873376676059</v>
      </c>
      <c r="BP12" s="17"/>
      <c r="BQ12" s="17">
        <v>0.26890288904944099</v>
      </c>
      <c r="BR12" s="17">
        <v>0.34103440805852803</v>
      </c>
      <c r="BS12" s="17"/>
      <c r="BT12" s="17">
        <v>0.273995942233625</v>
      </c>
      <c r="BU12" s="17">
        <v>0.304452793301973</v>
      </c>
      <c r="BV12" s="17">
        <v>0.29581438523433901</v>
      </c>
      <c r="BW12" s="17">
        <v>0.30096259244622098</v>
      </c>
      <c r="BX12" s="17">
        <v>0.31308261613073901</v>
      </c>
      <c r="BY12" s="17">
        <v>0.43799295362426199</v>
      </c>
    </row>
    <row r="13" spans="2:77" x14ac:dyDescent="0.35">
      <c r="B13" s="18" t="s">
        <v>92</v>
      </c>
      <c r="C13" s="19">
        <v>9.7033089550514207E-2</v>
      </c>
      <c r="D13" s="19">
        <v>7.4818244825087005E-2</v>
      </c>
      <c r="E13" s="19">
        <v>0.11837250166887101</v>
      </c>
      <c r="F13" s="19"/>
      <c r="G13" s="19">
        <v>0.10899282562798999</v>
      </c>
      <c r="H13" s="19">
        <v>0.11519486366904499</v>
      </c>
      <c r="I13" s="19">
        <v>9.0103500660288799E-2</v>
      </c>
      <c r="J13" s="19">
        <v>9.2168735387626502E-2</v>
      </c>
      <c r="K13" s="19">
        <v>9.8413560665175703E-2</v>
      </c>
      <c r="L13" s="19">
        <v>8.3004226574620296E-2</v>
      </c>
      <c r="M13" s="19"/>
      <c r="N13" s="19">
        <v>7.2307491409400002E-2</v>
      </c>
      <c r="O13" s="19">
        <v>0.10334310315629</v>
      </c>
      <c r="P13" s="19">
        <v>9.2155977615215601E-2</v>
      </c>
      <c r="Q13" s="19">
        <v>0.12090442395328201</v>
      </c>
      <c r="R13" s="19"/>
      <c r="S13" s="19">
        <v>9.0947852745958305E-2</v>
      </c>
      <c r="T13" s="19">
        <v>9.2226362961566194E-2</v>
      </c>
      <c r="U13" s="19">
        <v>0.113941021632435</v>
      </c>
      <c r="V13" s="19">
        <v>9.8840814696820906E-2</v>
      </c>
      <c r="W13" s="19">
        <v>0.106764722166743</v>
      </c>
      <c r="X13" s="19">
        <v>6.8254347619683603E-2</v>
      </c>
      <c r="Y13" s="19">
        <v>0.11867723334687</v>
      </c>
      <c r="Z13" s="19">
        <v>4.2047310852650899E-2</v>
      </c>
      <c r="AA13" s="19">
        <v>0.10296931547704</v>
      </c>
      <c r="AB13" s="19">
        <v>9.2700487463151404E-2</v>
      </c>
      <c r="AC13" s="19">
        <v>8.8594308796277096E-2</v>
      </c>
      <c r="AD13" s="19">
        <v>0.18018008311317299</v>
      </c>
      <c r="AE13" s="19"/>
      <c r="AF13" s="19">
        <v>8.2508319438176297E-2</v>
      </c>
      <c r="AG13" s="19">
        <v>8.3839371225696097E-2</v>
      </c>
      <c r="AH13" s="19">
        <v>0.16862614555331501</v>
      </c>
      <c r="AI13" s="19"/>
      <c r="AJ13" s="19">
        <v>7.9455421240305496E-2</v>
      </c>
      <c r="AK13" s="19">
        <v>6.9975472772489805E-2</v>
      </c>
      <c r="AL13" s="19">
        <v>8.6139035035982803E-2</v>
      </c>
      <c r="AM13" s="19">
        <v>5.2335433434510303E-2</v>
      </c>
      <c r="AN13" s="19">
        <v>0.17999897078674201</v>
      </c>
      <c r="AO13" s="19"/>
      <c r="AP13" s="19">
        <v>4.7225458936005903E-2</v>
      </c>
      <c r="AQ13" s="19">
        <v>6.3198760136716894E-2</v>
      </c>
      <c r="AR13" s="19">
        <v>0.104796586088214</v>
      </c>
      <c r="AS13" s="19"/>
      <c r="AT13" s="19">
        <v>0.114995794809143</v>
      </c>
      <c r="AU13" s="19">
        <v>9.6326757922901796E-2</v>
      </c>
      <c r="AV13" s="19">
        <v>9.5726379633824396E-2</v>
      </c>
      <c r="AW13" s="19">
        <v>7.7991087830301994E-2</v>
      </c>
      <c r="AX13" s="19">
        <v>3.9950247278049897E-2</v>
      </c>
      <c r="AY13" s="19"/>
      <c r="AZ13" s="19">
        <v>9.1132092145166002E-2</v>
      </c>
      <c r="BA13" s="19">
        <v>0.12617343889222599</v>
      </c>
      <c r="BB13" s="19">
        <v>0.119225090502851</v>
      </c>
      <c r="BC13" s="19">
        <v>7.4585633334270096E-2</v>
      </c>
      <c r="BD13" s="19">
        <v>0.103426915834335</v>
      </c>
      <c r="BE13" s="19"/>
      <c r="BF13" s="19">
        <v>0.119907011003799</v>
      </c>
      <c r="BG13" s="19">
        <v>9.7810267754768906E-2</v>
      </c>
      <c r="BH13" s="19">
        <v>8.1820028566262096E-2</v>
      </c>
      <c r="BI13" s="19">
        <v>6.6732413519309697E-2</v>
      </c>
      <c r="BJ13" s="19"/>
      <c r="BK13" s="19">
        <v>0.102843198624243</v>
      </c>
      <c r="BL13" s="19">
        <v>0.112858210219984</v>
      </c>
      <c r="BM13" s="19">
        <v>0.10927129436911499</v>
      </c>
      <c r="BN13" s="19">
        <v>8.5208464845306101E-2</v>
      </c>
      <c r="BO13" s="19">
        <v>5.5123320187071702E-2</v>
      </c>
      <c r="BP13" s="19"/>
      <c r="BQ13" s="19">
        <v>8.90702720202627E-2</v>
      </c>
      <c r="BR13" s="19">
        <v>0.107818081306573</v>
      </c>
      <c r="BS13" s="19"/>
      <c r="BT13" s="19">
        <v>8.2943860060751606E-2</v>
      </c>
      <c r="BU13" s="19">
        <v>9.64436899701515E-2</v>
      </c>
      <c r="BV13" s="19">
        <v>0.135659985896146</v>
      </c>
      <c r="BW13" s="19">
        <v>0.100966950074241</v>
      </c>
      <c r="BX13" s="19">
        <v>9.7458026979849205E-2</v>
      </c>
      <c r="BY13" s="19">
        <v>0.14208448803657101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114</v>
      </c>
      <c r="C9" s="17">
        <v>0.27739765956498502</v>
      </c>
      <c r="D9" s="17">
        <v>0.29285395244878298</v>
      </c>
      <c r="E9" s="17">
        <v>0.26362007981209501</v>
      </c>
      <c r="F9" s="17"/>
      <c r="G9" s="17">
        <v>0.242920310961904</v>
      </c>
      <c r="H9" s="17">
        <v>0.28531571901584002</v>
      </c>
      <c r="I9" s="17">
        <v>0.30501728589289501</v>
      </c>
      <c r="J9" s="17">
        <v>0.34394800632943201</v>
      </c>
      <c r="K9" s="17">
        <v>0.26891937730160198</v>
      </c>
      <c r="L9" s="17">
        <v>0.223081530229115</v>
      </c>
      <c r="M9" s="17"/>
      <c r="N9" s="17">
        <v>0.29073439972877102</v>
      </c>
      <c r="O9" s="17">
        <v>0.291866232045431</v>
      </c>
      <c r="P9" s="17">
        <v>0.264687947023726</v>
      </c>
      <c r="Q9" s="17">
        <v>0.26009369303653901</v>
      </c>
      <c r="R9" s="17"/>
      <c r="S9" s="17">
        <v>0.26635903285856899</v>
      </c>
      <c r="T9" s="17">
        <v>0.23919045557010099</v>
      </c>
      <c r="U9" s="17">
        <v>0.26148257880407699</v>
      </c>
      <c r="V9" s="17">
        <v>0.21662812901369399</v>
      </c>
      <c r="W9" s="17">
        <v>0.25132427675181901</v>
      </c>
      <c r="X9" s="17">
        <v>0.26694026752215</v>
      </c>
      <c r="Y9" s="17">
        <v>0.29213378416054803</v>
      </c>
      <c r="Z9" s="17">
        <v>0.38061100449958302</v>
      </c>
      <c r="AA9" s="17">
        <v>0.34445513901347502</v>
      </c>
      <c r="AB9" s="17">
        <v>0.30551033920935</v>
      </c>
      <c r="AC9" s="17">
        <v>0.29531316764230697</v>
      </c>
      <c r="AD9" s="17">
        <v>0.27486428012470798</v>
      </c>
      <c r="AE9" s="17"/>
      <c r="AF9" s="17">
        <v>0.19832954723280899</v>
      </c>
      <c r="AG9" s="17">
        <v>0.37627973053449498</v>
      </c>
      <c r="AH9" s="17">
        <v>0.24151661311880901</v>
      </c>
      <c r="AI9" s="17"/>
      <c r="AJ9" s="17">
        <v>0.11966170909033701</v>
      </c>
      <c r="AK9" s="17">
        <v>0.53046310181693501</v>
      </c>
      <c r="AL9" s="17">
        <v>0.33156391376092198</v>
      </c>
      <c r="AM9" s="17">
        <v>0.108334449017801</v>
      </c>
      <c r="AN9" s="17">
        <v>0.18352058042133201</v>
      </c>
      <c r="AO9" s="17"/>
      <c r="AP9" s="17">
        <v>7.3960888084305398E-2</v>
      </c>
      <c r="AQ9" s="17">
        <v>0.56660486146103195</v>
      </c>
      <c r="AR9" s="17">
        <v>0.254913186561044</v>
      </c>
      <c r="AS9" s="17"/>
      <c r="AT9" s="17">
        <v>0.24331357907430401</v>
      </c>
      <c r="AU9" s="17">
        <v>0.25820940201977399</v>
      </c>
      <c r="AV9" s="17">
        <v>0.30199957956291001</v>
      </c>
      <c r="AW9" s="17">
        <v>0.31818010884451797</v>
      </c>
      <c r="AX9" s="17">
        <v>0.34906310006167601</v>
      </c>
      <c r="AY9" s="17"/>
      <c r="AZ9" s="17">
        <v>0.31701761660326899</v>
      </c>
      <c r="BA9" s="17">
        <v>0.24541497280150701</v>
      </c>
      <c r="BB9" s="17">
        <v>0.20372462036941999</v>
      </c>
      <c r="BC9" s="17">
        <v>0.228587803048938</v>
      </c>
      <c r="BD9" s="17">
        <v>0.28201912409308699</v>
      </c>
      <c r="BE9" s="17"/>
      <c r="BF9" s="17">
        <v>0.28162114177185599</v>
      </c>
      <c r="BG9" s="17">
        <v>0.28091922395636998</v>
      </c>
      <c r="BH9" s="17">
        <v>0.285840932296831</v>
      </c>
      <c r="BI9" s="17">
        <v>0.27542947319344302</v>
      </c>
      <c r="BJ9" s="17"/>
      <c r="BK9" s="17">
        <v>0.37219357106523798</v>
      </c>
      <c r="BL9" s="17">
        <v>0.31730157706539802</v>
      </c>
      <c r="BM9" s="17">
        <v>0.27358276886740601</v>
      </c>
      <c r="BN9" s="17">
        <v>0.25521861411112501</v>
      </c>
      <c r="BO9" s="17">
        <v>0.27643271586481499</v>
      </c>
      <c r="BP9" s="17"/>
      <c r="BQ9" s="17">
        <v>0.28871989461867198</v>
      </c>
      <c r="BR9" s="17">
        <v>0.262062608717685</v>
      </c>
      <c r="BS9" s="17"/>
      <c r="BT9" s="17">
        <v>0.24132023929001001</v>
      </c>
      <c r="BU9" s="17">
        <v>0.30249161303940098</v>
      </c>
      <c r="BV9" s="17">
        <v>0.26717277388486799</v>
      </c>
      <c r="BW9" s="17">
        <v>0.31670032103117501</v>
      </c>
      <c r="BX9" s="17">
        <v>0.31239791158809899</v>
      </c>
      <c r="BY9" s="17">
        <v>0.25343805540025799</v>
      </c>
    </row>
    <row r="10" spans="2:77" ht="29" x14ac:dyDescent="0.35">
      <c r="B10" s="18" t="s">
        <v>115</v>
      </c>
      <c r="C10" s="17">
        <v>0.23272690438575</v>
      </c>
      <c r="D10" s="17">
        <v>0.230399795375126</v>
      </c>
      <c r="E10" s="17">
        <v>0.23440849509156</v>
      </c>
      <c r="F10" s="17"/>
      <c r="G10" s="17">
        <v>0.238203732282532</v>
      </c>
      <c r="H10" s="17">
        <v>0.24901237560744099</v>
      </c>
      <c r="I10" s="17">
        <v>0.25508104032296203</v>
      </c>
      <c r="J10" s="17">
        <v>0.18852103173669199</v>
      </c>
      <c r="K10" s="17">
        <v>0.208722382650505</v>
      </c>
      <c r="L10" s="17">
        <v>0.249788143024401</v>
      </c>
      <c r="M10" s="17"/>
      <c r="N10" s="17">
        <v>0.28172726539612702</v>
      </c>
      <c r="O10" s="17">
        <v>0.23740088876094301</v>
      </c>
      <c r="P10" s="17">
        <v>0.20375198956608601</v>
      </c>
      <c r="Q10" s="17">
        <v>0.20139452820387799</v>
      </c>
      <c r="R10" s="17"/>
      <c r="S10" s="17">
        <v>0.24435102190437599</v>
      </c>
      <c r="T10" s="17">
        <v>0.24546090783884</v>
      </c>
      <c r="U10" s="17">
        <v>0.23013408441508701</v>
      </c>
      <c r="V10" s="17">
        <v>0.245832906044436</v>
      </c>
      <c r="W10" s="17">
        <v>0.25887886578582398</v>
      </c>
      <c r="X10" s="17">
        <v>0.25121364230597598</v>
      </c>
      <c r="Y10" s="17">
        <v>0.23433332985313901</v>
      </c>
      <c r="Z10" s="17">
        <v>0.24175458761885499</v>
      </c>
      <c r="AA10" s="17">
        <v>0.18980692154481399</v>
      </c>
      <c r="AB10" s="17">
        <v>0.21157797087350899</v>
      </c>
      <c r="AC10" s="17">
        <v>0.21690920420615201</v>
      </c>
      <c r="AD10" s="17">
        <v>0.205137265359431</v>
      </c>
      <c r="AE10" s="17"/>
      <c r="AF10" s="17">
        <v>0.22152738142914699</v>
      </c>
      <c r="AG10" s="17">
        <v>0.23700834834760701</v>
      </c>
      <c r="AH10" s="17">
        <v>0.25431942729338303</v>
      </c>
      <c r="AI10" s="17"/>
      <c r="AJ10" s="17">
        <v>0.25626873593294602</v>
      </c>
      <c r="AK10" s="17">
        <v>0.18698725444473599</v>
      </c>
      <c r="AL10" s="17">
        <v>0.283207250645654</v>
      </c>
      <c r="AM10" s="17">
        <v>0.27391643284699102</v>
      </c>
      <c r="AN10" s="17">
        <v>0.255832383115219</v>
      </c>
      <c r="AO10" s="17"/>
      <c r="AP10" s="17">
        <v>0.28168955932180001</v>
      </c>
      <c r="AQ10" s="17">
        <v>0.220165047030948</v>
      </c>
      <c r="AR10" s="17">
        <v>0.26718468562983699</v>
      </c>
      <c r="AS10" s="17"/>
      <c r="AT10" s="17">
        <v>0.23569984087767401</v>
      </c>
      <c r="AU10" s="17">
        <v>0.21987236975879601</v>
      </c>
      <c r="AV10" s="17">
        <v>0.247668608089778</v>
      </c>
      <c r="AW10" s="17">
        <v>0.26300851339273901</v>
      </c>
      <c r="AX10" s="17">
        <v>0.273341826845866</v>
      </c>
      <c r="AY10" s="17"/>
      <c r="AZ10" s="17">
        <v>0.23020261944140399</v>
      </c>
      <c r="BA10" s="17">
        <v>0.25221022299191798</v>
      </c>
      <c r="BB10" s="17">
        <v>0.20669726331885699</v>
      </c>
      <c r="BC10" s="17">
        <v>0.25233317558442497</v>
      </c>
      <c r="BD10" s="17">
        <v>0.19719722143798299</v>
      </c>
      <c r="BE10" s="17"/>
      <c r="BF10" s="17">
        <v>0.20925145025257899</v>
      </c>
      <c r="BG10" s="17">
        <v>0.228140566388778</v>
      </c>
      <c r="BH10" s="17">
        <v>0.25287831435381403</v>
      </c>
      <c r="BI10" s="17">
        <v>0.25461381719906101</v>
      </c>
      <c r="BJ10" s="17"/>
      <c r="BK10" s="17">
        <v>0.15877700189645799</v>
      </c>
      <c r="BL10" s="17">
        <v>0.20251045003603599</v>
      </c>
      <c r="BM10" s="17">
        <v>0.23916663570319899</v>
      </c>
      <c r="BN10" s="17">
        <v>0.248952659285825</v>
      </c>
      <c r="BO10" s="17">
        <v>0.218935151964505</v>
      </c>
      <c r="BP10" s="17"/>
      <c r="BQ10" s="17">
        <v>0.23482844170825901</v>
      </c>
      <c r="BR10" s="17">
        <v>0.22988054220148499</v>
      </c>
      <c r="BS10" s="17"/>
      <c r="BT10" s="17">
        <v>0.226939174080243</v>
      </c>
      <c r="BU10" s="17">
        <v>0.23605423808311199</v>
      </c>
      <c r="BV10" s="17">
        <v>0.22847620559165999</v>
      </c>
      <c r="BW10" s="17">
        <v>0.24743992708670401</v>
      </c>
      <c r="BX10" s="17">
        <v>0.23127169066317901</v>
      </c>
      <c r="BY10" s="17">
        <v>0.25623665321581801</v>
      </c>
    </row>
    <row r="11" spans="2:77" x14ac:dyDescent="0.35">
      <c r="B11" s="18" t="s">
        <v>116</v>
      </c>
      <c r="C11" s="17">
        <v>0.15909829650481</v>
      </c>
      <c r="D11" s="17">
        <v>0.16754734175415101</v>
      </c>
      <c r="E11" s="17">
        <v>0.15186384244047901</v>
      </c>
      <c r="F11" s="17"/>
      <c r="G11" s="17">
        <v>0.14754802840817899</v>
      </c>
      <c r="H11" s="17">
        <v>0.13322088552467001</v>
      </c>
      <c r="I11" s="17">
        <v>0.102818845011048</v>
      </c>
      <c r="J11" s="17">
        <v>0.14222159279077001</v>
      </c>
      <c r="K11" s="17">
        <v>0.15241603859369099</v>
      </c>
      <c r="L11" s="17">
        <v>0.25155277592506198</v>
      </c>
      <c r="M11" s="17"/>
      <c r="N11" s="17">
        <v>0.15791625445924101</v>
      </c>
      <c r="O11" s="17">
        <v>0.15031354918188999</v>
      </c>
      <c r="P11" s="17">
        <v>0.184180869051629</v>
      </c>
      <c r="Q11" s="17">
        <v>0.14563630564126101</v>
      </c>
      <c r="R11" s="17"/>
      <c r="S11" s="17">
        <v>0.18144635362869899</v>
      </c>
      <c r="T11" s="17">
        <v>0.18475068227121999</v>
      </c>
      <c r="U11" s="17">
        <v>0.185075586493993</v>
      </c>
      <c r="V11" s="17">
        <v>0.188341946874508</v>
      </c>
      <c r="W11" s="17">
        <v>0.163161942076994</v>
      </c>
      <c r="X11" s="17">
        <v>0.18168128278194401</v>
      </c>
      <c r="Y11" s="17">
        <v>0.15248261261723101</v>
      </c>
      <c r="Z11" s="17">
        <v>0.13301888369453599</v>
      </c>
      <c r="AA11" s="17">
        <v>0.120828883449296</v>
      </c>
      <c r="AB11" s="17">
        <v>8.5625904610476797E-2</v>
      </c>
      <c r="AC11" s="17">
        <v>0.13321252739738601</v>
      </c>
      <c r="AD11" s="17">
        <v>0.16562152662869101</v>
      </c>
      <c r="AE11" s="17"/>
      <c r="AF11" s="17">
        <v>0.21516814486192701</v>
      </c>
      <c r="AG11" s="17">
        <v>0.124247470553638</v>
      </c>
      <c r="AH11" s="17">
        <v>0.13383542853943201</v>
      </c>
      <c r="AI11" s="17"/>
      <c r="AJ11" s="17">
        <v>0.314574840195116</v>
      </c>
      <c r="AK11" s="17">
        <v>3.87882073866746E-2</v>
      </c>
      <c r="AL11" s="17">
        <v>9.4904724165078905E-2</v>
      </c>
      <c r="AM11" s="17">
        <v>0.136854340546015</v>
      </c>
      <c r="AN11" s="17">
        <v>0.12857881934657001</v>
      </c>
      <c r="AO11" s="17"/>
      <c r="AP11" s="17">
        <v>0.49090684269408302</v>
      </c>
      <c r="AQ11" s="17">
        <v>3.6701455166002699E-2</v>
      </c>
      <c r="AR11" s="17">
        <v>0.11458519312399899</v>
      </c>
      <c r="AS11" s="17"/>
      <c r="AT11" s="17">
        <v>0.16992007288494601</v>
      </c>
      <c r="AU11" s="17">
        <v>0.15928508999879901</v>
      </c>
      <c r="AV11" s="17">
        <v>0.127766313114104</v>
      </c>
      <c r="AW11" s="17">
        <v>0.166261541117673</v>
      </c>
      <c r="AX11" s="17">
        <v>0.15171670773614701</v>
      </c>
      <c r="AY11" s="17"/>
      <c r="AZ11" s="17">
        <v>0.14059937641369399</v>
      </c>
      <c r="BA11" s="17">
        <v>0.13925452207257499</v>
      </c>
      <c r="BB11" s="17">
        <v>0.124672866966166</v>
      </c>
      <c r="BC11" s="17">
        <v>0.24622259950370301</v>
      </c>
      <c r="BD11" s="17">
        <v>0.121611890447666</v>
      </c>
      <c r="BE11" s="17"/>
      <c r="BF11" s="17">
        <v>0.122165769964777</v>
      </c>
      <c r="BG11" s="17">
        <v>0.18182774441612901</v>
      </c>
      <c r="BH11" s="17">
        <v>0.142988062762053</v>
      </c>
      <c r="BI11" s="17">
        <v>0.17625764818400499</v>
      </c>
      <c r="BJ11" s="17"/>
      <c r="BK11" s="17">
        <v>9.1469242929077793E-2</v>
      </c>
      <c r="BL11" s="17">
        <v>8.2018249949910096E-2</v>
      </c>
      <c r="BM11" s="17">
        <v>0.13843231962678801</v>
      </c>
      <c r="BN11" s="17">
        <v>0.20014794046776499</v>
      </c>
      <c r="BO11" s="17">
        <v>0.26233285656406602</v>
      </c>
      <c r="BP11" s="17"/>
      <c r="BQ11" s="17">
        <v>0.175018611131977</v>
      </c>
      <c r="BR11" s="17">
        <v>0.137535519088959</v>
      </c>
      <c r="BS11" s="17"/>
      <c r="BT11" s="17">
        <v>0.213594122183631</v>
      </c>
      <c r="BU11" s="17">
        <v>0.13400843885466401</v>
      </c>
      <c r="BV11" s="17">
        <v>0.14051574401004999</v>
      </c>
      <c r="BW11" s="17">
        <v>0.13285076397767301</v>
      </c>
      <c r="BX11" s="17">
        <v>0.122335563490984</v>
      </c>
      <c r="BY11" s="17">
        <v>6.6083293551005298E-2</v>
      </c>
    </row>
    <row r="12" spans="2:77" x14ac:dyDescent="0.35">
      <c r="B12" s="18" t="s">
        <v>117</v>
      </c>
      <c r="C12" s="17">
        <v>0.235262249369459</v>
      </c>
      <c r="D12" s="17">
        <v>0.23586006755290601</v>
      </c>
      <c r="E12" s="17">
        <v>0.23314996172647701</v>
      </c>
      <c r="F12" s="17"/>
      <c r="G12" s="17">
        <v>0.25559577555485802</v>
      </c>
      <c r="H12" s="17">
        <v>0.23051166727668401</v>
      </c>
      <c r="I12" s="17">
        <v>0.253562125099215</v>
      </c>
      <c r="J12" s="17">
        <v>0.23034967473342999</v>
      </c>
      <c r="K12" s="17">
        <v>0.26432666104125302</v>
      </c>
      <c r="L12" s="17">
        <v>0.19531353300433599</v>
      </c>
      <c r="M12" s="17"/>
      <c r="N12" s="17">
        <v>0.197371641064089</v>
      </c>
      <c r="O12" s="17">
        <v>0.219613033952793</v>
      </c>
      <c r="P12" s="17">
        <v>0.25839292576018902</v>
      </c>
      <c r="Q12" s="17">
        <v>0.27257524287878798</v>
      </c>
      <c r="R12" s="17"/>
      <c r="S12" s="17">
        <v>0.21179303165215199</v>
      </c>
      <c r="T12" s="17">
        <v>0.230569366179107</v>
      </c>
      <c r="U12" s="17">
        <v>0.231511088612331</v>
      </c>
      <c r="V12" s="17">
        <v>0.24003911363316699</v>
      </c>
      <c r="W12" s="17">
        <v>0.225177472869517</v>
      </c>
      <c r="X12" s="17">
        <v>0.22073887244179899</v>
      </c>
      <c r="Y12" s="17">
        <v>0.221984148793617</v>
      </c>
      <c r="Z12" s="17">
        <v>0.167912953812274</v>
      </c>
      <c r="AA12" s="17">
        <v>0.25019638904604902</v>
      </c>
      <c r="AB12" s="17">
        <v>0.312242853430934</v>
      </c>
      <c r="AC12" s="17">
        <v>0.24655578594306601</v>
      </c>
      <c r="AD12" s="17">
        <v>0.24836026067595399</v>
      </c>
      <c r="AE12" s="17"/>
      <c r="AF12" s="17">
        <v>0.27588106777746702</v>
      </c>
      <c r="AG12" s="17">
        <v>0.182717259665891</v>
      </c>
      <c r="AH12" s="17">
        <v>0.22597906728023601</v>
      </c>
      <c r="AI12" s="17"/>
      <c r="AJ12" s="17">
        <v>0.22157121683808501</v>
      </c>
      <c r="AK12" s="17">
        <v>0.17787154362284499</v>
      </c>
      <c r="AL12" s="17">
        <v>0.19145900782174799</v>
      </c>
      <c r="AM12" s="17">
        <v>0.42059061124981501</v>
      </c>
      <c r="AN12" s="17">
        <v>0.280083606797008</v>
      </c>
      <c r="AO12" s="17"/>
      <c r="AP12" s="17">
        <v>0.103273234092915</v>
      </c>
      <c r="AQ12" s="17">
        <v>0.11401326898414001</v>
      </c>
      <c r="AR12" s="17">
        <v>0.26748324781467497</v>
      </c>
      <c r="AS12" s="17"/>
      <c r="AT12" s="17">
        <v>0.233543611338655</v>
      </c>
      <c r="AU12" s="17">
        <v>0.26822569904289401</v>
      </c>
      <c r="AV12" s="17">
        <v>0.23756708590320999</v>
      </c>
      <c r="AW12" s="17">
        <v>0.17619777278913801</v>
      </c>
      <c r="AX12" s="17">
        <v>0.18194949360589299</v>
      </c>
      <c r="AY12" s="17"/>
      <c r="AZ12" s="17">
        <v>0.2259637014882</v>
      </c>
      <c r="BA12" s="17">
        <v>0.26156973987903398</v>
      </c>
      <c r="BB12" s="17">
        <v>0.27304418982800699</v>
      </c>
      <c r="BC12" s="17">
        <v>0.19213533095917801</v>
      </c>
      <c r="BD12" s="17">
        <v>0.287494726490021</v>
      </c>
      <c r="BE12" s="17"/>
      <c r="BF12" s="17">
        <v>0.28027741657510102</v>
      </c>
      <c r="BG12" s="17">
        <v>0.21193162703392601</v>
      </c>
      <c r="BH12" s="17">
        <v>0.23290355197627599</v>
      </c>
      <c r="BI12" s="17">
        <v>0.224693543319234</v>
      </c>
      <c r="BJ12" s="17"/>
      <c r="BK12" s="17">
        <v>0.30703430063032799</v>
      </c>
      <c r="BL12" s="17">
        <v>0.29082996715321002</v>
      </c>
      <c r="BM12" s="17">
        <v>0.24856745863985</v>
      </c>
      <c r="BN12" s="17">
        <v>0.20398105513422701</v>
      </c>
      <c r="BO12" s="17">
        <v>0.16704243334591001</v>
      </c>
      <c r="BP12" s="17"/>
      <c r="BQ12" s="17">
        <v>0.22030909732408499</v>
      </c>
      <c r="BR12" s="17">
        <v>0.25551508335991202</v>
      </c>
      <c r="BS12" s="17"/>
      <c r="BT12" s="17">
        <v>0.230004311675128</v>
      </c>
      <c r="BU12" s="17">
        <v>0.23450481083130401</v>
      </c>
      <c r="BV12" s="17">
        <v>0.22960363327731201</v>
      </c>
      <c r="BW12" s="17">
        <v>0.21315546355762499</v>
      </c>
      <c r="BX12" s="17">
        <v>0.245823515178862</v>
      </c>
      <c r="BY12" s="17">
        <v>0.27912282887597201</v>
      </c>
    </row>
    <row r="13" spans="2:77" x14ac:dyDescent="0.35">
      <c r="B13" s="18" t="s">
        <v>92</v>
      </c>
      <c r="C13" s="19">
        <v>9.5514890174995704E-2</v>
      </c>
      <c r="D13" s="19">
        <v>7.3338842869033305E-2</v>
      </c>
      <c r="E13" s="19">
        <v>0.11695762092938899</v>
      </c>
      <c r="F13" s="19"/>
      <c r="G13" s="19">
        <v>0.11573215279252699</v>
      </c>
      <c r="H13" s="19">
        <v>0.101939352575365</v>
      </c>
      <c r="I13" s="19">
        <v>8.3520703673879704E-2</v>
      </c>
      <c r="J13" s="19">
        <v>9.4959694409676096E-2</v>
      </c>
      <c r="K13" s="19">
        <v>0.10561554041295</v>
      </c>
      <c r="L13" s="19">
        <v>8.0264017817085698E-2</v>
      </c>
      <c r="M13" s="19"/>
      <c r="N13" s="19">
        <v>7.2250439351772194E-2</v>
      </c>
      <c r="O13" s="19">
        <v>0.10080629605894199</v>
      </c>
      <c r="P13" s="19">
        <v>8.8986268598368598E-2</v>
      </c>
      <c r="Q13" s="19">
        <v>0.120300230239534</v>
      </c>
      <c r="R13" s="19"/>
      <c r="S13" s="19">
        <v>9.6050559956203693E-2</v>
      </c>
      <c r="T13" s="19">
        <v>0.100028588140733</v>
      </c>
      <c r="U13" s="19">
        <v>9.1796661674510893E-2</v>
      </c>
      <c r="V13" s="19">
        <v>0.109157904434195</v>
      </c>
      <c r="W13" s="19">
        <v>0.101457442515846</v>
      </c>
      <c r="X13" s="19">
        <v>7.9425934948131396E-2</v>
      </c>
      <c r="Y13" s="19">
        <v>9.9066124575464196E-2</v>
      </c>
      <c r="Z13" s="19">
        <v>7.6702570374751894E-2</v>
      </c>
      <c r="AA13" s="19">
        <v>9.4712666946366597E-2</v>
      </c>
      <c r="AB13" s="19">
        <v>8.5042931875729602E-2</v>
      </c>
      <c r="AC13" s="19">
        <v>0.108009314811089</v>
      </c>
      <c r="AD13" s="19">
        <v>0.106016667211216</v>
      </c>
      <c r="AE13" s="19"/>
      <c r="AF13" s="19">
        <v>8.9093858698649497E-2</v>
      </c>
      <c r="AG13" s="19">
        <v>7.9747190898368805E-2</v>
      </c>
      <c r="AH13" s="19">
        <v>0.14434946376814001</v>
      </c>
      <c r="AI13" s="19"/>
      <c r="AJ13" s="19">
        <v>8.7923497943515797E-2</v>
      </c>
      <c r="AK13" s="19">
        <v>6.5889892728809005E-2</v>
      </c>
      <c r="AL13" s="19">
        <v>9.8865103606597796E-2</v>
      </c>
      <c r="AM13" s="19">
        <v>6.0304166339378802E-2</v>
      </c>
      <c r="AN13" s="19">
        <v>0.15198461031987101</v>
      </c>
      <c r="AO13" s="19"/>
      <c r="AP13" s="19">
        <v>5.0169475806896402E-2</v>
      </c>
      <c r="AQ13" s="19">
        <v>6.2515367357876994E-2</v>
      </c>
      <c r="AR13" s="19">
        <v>9.5833686870444898E-2</v>
      </c>
      <c r="AS13" s="19"/>
      <c r="AT13" s="19">
        <v>0.11752289582442101</v>
      </c>
      <c r="AU13" s="19">
        <v>9.4407439179737498E-2</v>
      </c>
      <c r="AV13" s="19">
        <v>8.4998413329997496E-2</v>
      </c>
      <c r="AW13" s="19">
        <v>7.6352063855932295E-2</v>
      </c>
      <c r="AX13" s="19">
        <v>4.3928871750417001E-2</v>
      </c>
      <c r="AY13" s="19"/>
      <c r="AZ13" s="19">
        <v>8.6216686053431996E-2</v>
      </c>
      <c r="BA13" s="19">
        <v>0.101550542254966</v>
      </c>
      <c r="BB13" s="19">
        <v>0.19186105951755</v>
      </c>
      <c r="BC13" s="19">
        <v>8.0721090903756093E-2</v>
      </c>
      <c r="BD13" s="19">
        <v>0.111677037531243</v>
      </c>
      <c r="BE13" s="19"/>
      <c r="BF13" s="19">
        <v>0.106684221435688</v>
      </c>
      <c r="BG13" s="19">
        <v>9.7180838204797101E-2</v>
      </c>
      <c r="BH13" s="19">
        <v>8.5389138611025303E-2</v>
      </c>
      <c r="BI13" s="19">
        <v>6.9005518104257799E-2</v>
      </c>
      <c r="BJ13" s="19"/>
      <c r="BK13" s="19">
        <v>7.0525883478897003E-2</v>
      </c>
      <c r="BL13" s="19">
        <v>0.107339755795446</v>
      </c>
      <c r="BM13" s="19">
        <v>0.10025081716275699</v>
      </c>
      <c r="BN13" s="19">
        <v>9.1699731001058798E-2</v>
      </c>
      <c r="BO13" s="19">
        <v>7.5256842260704407E-2</v>
      </c>
      <c r="BP13" s="19"/>
      <c r="BQ13" s="19">
        <v>8.1123955217006605E-2</v>
      </c>
      <c r="BR13" s="19">
        <v>0.11500624663195901</v>
      </c>
      <c r="BS13" s="19"/>
      <c r="BT13" s="19">
        <v>8.81421527709884E-2</v>
      </c>
      <c r="BU13" s="19">
        <v>9.2940899191518198E-2</v>
      </c>
      <c r="BV13" s="19">
        <v>0.134231643236111</v>
      </c>
      <c r="BW13" s="19">
        <v>8.9853524346822394E-2</v>
      </c>
      <c r="BX13" s="19">
        <v>8.8171319078876306E-2</v>
      </c>
      <c r="BY13" s="19">
        <v>0.14511916895694699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1454</v>
      </c>
      <c r="D7" s="10">
        <v>721</v>
      </c>
      <c r="E7" s="10">
        <v>729</v>
      </c>
      <c r="F7" s="10"/>
      <c r="G7" s="10">
        <v>237</v>
      </c>
      <c r="H7" s="10">
        <v>298</v>
      </c>
      <c r="I7" s="10">
        <v>243</v>
      </c>
      <c r="J7" s="10">
        <v>277</v>
      </c>
      <c r="K7" s="10">
        <v>177</v>
      </c>
      <c r="L7" s="10">
        <v>222</v>
      </c>
      <c r="M7" s="10"/>
      <c r="N7" s="10">
        <v>437</v>
      </c>
      <c r="O7" s="10">
        <v>431</v>
      </c>
      <c r="P7" s="10">
        <v>252</v>
      </c>
      <c r="Q7" s="10">
        <v>331</v>
      </c>
      <c r="R7" s="10"/>
      <c r="S7" s="10">
        <v>213</v>
      </c>
      <c r="T7" s="10">
        <v>183</v>
      </c>
      <c r="U7" s="10">
        <v>90</v>
      </c>
      <c r="V7" s="10">
        <v>107</v>
      </c>
      <c r="W7" s="10">
        <v>111</v>
      </c>
      <c r="X7" s="10">
        <v>133</v>
      </c>
      <c r="Y7" s="10">
        <v>145</v>
      </c>
      <c r="Z7" s="10">
        <v>86</v>
      </c>
      <c r="AA7" s="10">
        <v>210</v>
      </c>
      <c r="AB7" s="10">
        <v>95</v>
      </c>
      <c r="AC7" s="10">
        <v>65</v>
      </c>
      <c r="AD7" s="10">
        <v>16</v>
      </c>
      <c r="AE7" s="10"/>
      <c r="AF7" s="10">
        <v>365</v>
      </c>
      <c r="AG7" s="10">
        <v>760</v>
      </c>
      <c r="AH7" s="10">
        <v>179</v>
      </c>
      <c r="AI7" s="10"/>
      <c r="AJ7" s="10">
        <v>187</v>
      </c>
      <c r="AK7" s="10">
        <v>950</v>
      </c>
      <c r="AL7" s="10">
        <v>62</v>
      </c>
      <c r="AM7" s="10">
        <v>8</v>
      </c>
      <c r="AN7" s="10">
        <v>127</v>
      </c>
      <c r="AO7" s="10"/>
      <c r="AP7" s="10" t="s">
        <v>129</v>
      </c>
      <c r="AQ7" s="10">
        <v>1454</v>
      </c>
      <c r="AR7" s="10" t="s">
        <v>129</v>
      </c>
      <c r="AS7" s="10"/>
      <c r="AT7" s="10">
        <v>310</v>
      </c>
      <c r="AU7" s="10">
        <v>326</v>
      </c>
      <c r="AV7" s="10">
        <v>429</v>
      </c>
      <c r="AW7" s="10">
        <v>185</v>
      </c>
      <c r="AX7" s="10">
        <v>28</v>
      </c>
      <c r="AY7" s="10"/>
      <c r="AZ7" s="10">
        <v>742</v>
      </c>
      <c r="BA7" s="10">
        <v>248</v>
      </c>
      <c r="BB7" s="10">
        <v>65</v>
      </c>
      <c r="BC7" s="10">
        <v>220</v>
      </c>
      <c r="BD7" s="10">
        <v>177</v>
      </c>
      <c r="BE7" s="10"/>
      <c r="BF7" s="10">
        <v>253</v>
      </c>
      <c r="BG7" s="10">
        <v>552</v>
      </c>
      <c r="BH7" s="10">
        <v>321</v>
      </c>
      <c r="BI7" s="10">
        <v>263</v>
      </c>
      <c r="BJ7" s="10"/>
      <c r="BK7" s="10">
        <v>51</v>
      </c>
      <c r="BL7" s="10">
        <v>264</v>
      </c>
      <c r="BM7" s="10">
        <v>524</v>
      </c>
      <c r="BN7" s="10">
        <v>514</v>
      </c>
      <c r="BO7" s="10">
        <v>101</v>
      </c>
      <c r="BP7" s="10"/>
      <c r="BQ7" s="10">
        <v>848</v>
      </c>
      <c r="BR7" s="10">
        <v>606</v>
      </c>
      <c r="BS7" s="10"/>
      <c r="BT7" s="10">
        <v>430</v>
      </c>
      <c r="BU7" s="10">
        <v>395</v>
      </c>
      <c r="BV7" s="10">
        <v>102</v>
      </c>
      <c r="BW7" s="10">
        <v>155</v>
      </c>
      <c r="BX7" s="10">
        <v>305</v>
      </c>
      <c r="BY7" s="10">
        <v>56</v>
      </c>
    </row>
    <row r="8" spans="2:77" ht="30" customHeight="1" x14ac:dyDescent="0.35">
      <c r="B8" s="11" t="s">
        <v>19</v>
      </c>
      <c r="C8" s="11">
        <v>1444</v>
      </c>
      <c r="D8" s="11">
        <v>723</v>
      </c>
      <c r="E8" s="11">
        <v>717</v>
      </c>
      <c r="F8" s="11"/>
      <c r="G8" s="11">
        <v>228</v>
      </c>
      <c r="H8" s="11">
        <v>294</v>
      </c>
      <c r="I8" s="11">
        <v>268</v>
      </c>
      <c r="J8" s="11">
        <v>272</v>
      </c>
      <c r="K8" s="11">
        <v>170</v>
      </c>
      <c r="L8" s="11">
        <v>213</v>
      </c>
      <c r="M8" s="11"/>
      <c r="N8" s="11">
        <v>385</v>
      </c>
      <c r="O8" s="11">
        <v>397</v>
      </c>
      <c r="P8" s="11">
        <v>291</v>
      </c>
      <c r="Q8" s="11">
        <v>369</v>
      </c>
      <c r="R8" s="11"/>
      <c r="S8" s="11">
        <v>224</v>
      </c>
      <c r="T8" s="11">
        <v>168</v>
      </c>
      <c r="U8" s="11">
        <v>92</v>
      </c>
      <c r="V8" s="11">
        <v>104</v>
      </c>
      <c r="W8" s="11">
        <v>106</v>
      </c>
      <c r="X8" s="11">
        <v>140</v>
      </c>
      <c r="Y8" s="11">
        <v>135</v>
      </c>
      <c r="Z8" s="11">
        <v>78</v>
      </c>
      <c r="AA8" s="11">
        <v>199</v>
      </c>
      <c r="AB8" s="11">
        <v>111</v>
      </c>
      <c r="AC8" s="11">
        <v>70</v>
      </c>
      <c r="AD8" s="11">
        <v>18</v>
      </c>
      <c r="AE8" s="11"/>
      <c r="AF8" s="11">
        <v>368</v>
      </c>
      <c r="AG8" s="11">
        <v>747</v>
      </c>
      <c r="AH8" s="11">
        <v>183</v>
      </c>
      <c r="AI8" s="11"/>
      <c r="AJ8" s="11">
        <v>185</v>
      </c>
      <c r="AK8" s="11">
        <v>941</v>
      </c>
      <c r="AL8" s="11">
        <v>58</v>
      </c>
      <c r="AM8" s="11">
        <v>8</v>
      </c>
      <c r="AN8" s="11">
        <v>133</v>
      </c>
      <c r="AO8" s="11"/>
      <c r="AP8" s="11" t="s">
        <v>129</v>
      </c>
      <c r="AQ8" s="11">
        <v>1444</v>
      </c>
      <c r="AR8" s="11" t="s">
        <v>129</v>
      </c>
      <c r="AS8" s="11"/>
      <c r="AT8" s="11">
        <v>322</v>
      </c>
      <c r="AU8" s="11">
        <v>333</v>
      </c>
      <c r="AV8" s="11">
        <v>414</v>
      </c>
      <c r="AW8" s="11">
        <v>173</v>
      </c>
      <c r="AX8" s="11">
        <v>25</v>
      </c>
      <c r="AY8" s="11"/>
      <c r="AZ8" s="11">
        <v>736</v>
      </c>
      <c r="BA8" s="11">
        <v>258</v>
      </c>
      <c r="BB8" s="11">
        <v>63</v>
      </c>
      <c r="BC8" s="11">
        <v>208</v>
      </c>
      <c r="BD8" s="11">
        <v>177</v>
      </c>
      <c r="BE8" s="11"/>
      <c r="BF8" s="11">
        <v>262</v>
      </c>
      <c r="BG8" s="11">
        <v>558</v>
      </c>
      <c r="BH8" s="11">
        <v>314</v>
      </c>
      <c r="BI8" s="11">
        <v>246</v>
      </c>
      <c r="BJ8" s="11"/>
      <c r="BK8" s="11">
        <v>52</v>
      </c>
      <c r="BL8" s="11">
        <v>267</v>
      </c>
      <c r="BM8" s="11">
        <v>533</v>
      </c>
      <c r="BN8" s="11">
        <v>495</v>
      </c>
      <c r="BO8" s="11">
        <v>97</v>
      </c>
      <c r="BP8" s="11"/>
      <c r="BQ8" s="11">
        <v>847</v>
      </c>
      <c r="BR8" s="11">
        <v>597</v>
      </c>
      <c r="BS8" s="11"/>
      <c r="BT8" s="11">
        <v>417</v>
      </c>
      <c r="BU8" s="11">
        <v>383</v>
      </c>
      <c r="BV8" s="11">
        <v>110</v>
      </c>
      <c r="BW8" s="11">
        <v>163</v>
      </c>
      <c r="BX8" s="11">
        <v>307</v>
      </c>
      <c r="BY8" s="11">
        <v>53</v>
      </c>
    </row>
    <row r="9" spans="2:77" ht="43.5" x14ac:dyDescent="0.35">
      <c r="B9" s="18" t="s">
        <v>127</v>
      </c>
      <c r="C9" s="17">
        <v>0.50005283519504595</v>
      </c>
      <c r="D9" s="17">
        <v>0.51152368817848703</v>
      </c>
      <c r="E9" s="17">
        <v>0.48966968725027799</v>
      </c>
      <c r="F9" s="17"/>
      <c r="G9" s="17">
        <v>0.452743769022731</v>
      </c>
      <c r="H9" s="17">
        <v>0.53966867917128103</v>
      </c>
      <c r="I9" s="17">
        <v>0.46143264120000599</v>
      </c>
      <c r="J9" s="17">
        <v>0.52547650593442496</v>
      </c>
      <c r="K9" s="17">
        <v>0.50313574579062803</v>
      </c>
      <c r="L9" s="17">
        <v>0.50972356549579101</v>
      </c>
      <c r="M9" s="17"/>
      <c r="N9" s="17">
        <v>0.54900174166553495</v>
      </c>
      <c r="O9" s="17">
        <v>0.460122023481562</v>
      </c>
      <c r="P9" s="17">
        <v>0.52097341539273601</v>
      </c>
      <c r="Q9" s="17">
        <v>0.47446527898031099</v>
      </c>
      <c r="R9" s="17"/>
      <c r="S9" s="17">
        <v>0.50732818175255801</v>
      </c>
      <c r="T9" s="17">
        <v>0.49079770293327601</v>
      </c>
      <c r="U9" s="17">
        <v>0.37858048946699702</v>
      </c>
      <c r="V9" s="17">
        <v>0.51581159583314795</v>
      </c>
      <c r="W9" s="17">
        <v>0.48590079313201401</v>
      </c>
      <c r="X9" s="17">
        <v>0.59797322021997701</v>
      </c>
      <c r="Y9" s="17">
        <v>0.53241837882795895</v>
      </c>
      <c r="Z9" s="17">
        <v>0.43571400291635698</v>
      </c>
      <c r="AA9" s="17">
        <v>0.53800561894114596</v>
      </c>
      <c r="AB9" s="17">
        <v>0.40926544534506198</v>
      </c>
      <c r="AC9" s="17">
        <v>0.52198605896074701</v>
      </c>
      <c r="AD9" s="17">
        <v>0.44158596169013797</v>
      </c>
      <c r="AE9" s="17"/>
      <c r="AF9" s="17">
        <v>0.47825725219352899</v>
      </c>
      <c r="AG9" s="17">
        <v>0.54573935033971099</v>
      </c>
      <c r="AH9" s="17">
        <v>0.43307107822059199</v>
      </c>
      <c r="AI9" s="17"/>
      <c r="AJ9" s="17">
        <v>0.23574148727334601</v>
      </c>
      <c r="AK9" s="17">
        <v>0.60199498142736096</v>
      </c>
      <c r="AL9" s="17">
        <v>0.41122757968673901</v>
      </c>
      <c r="AM9" s="17">
        <v>0.357147888867755</v>
      </c>
      <c r="AN9" s="17">
        <v>0.362774964588504</v>
      </c>
      <c r="AO9" s="17"/>
      <c r="AP9" s="17" t="s">
        <v>130</v>
      </c>
      <c r="AQ9" s="17">
        <v>0.50005283519504595</v>
      </c>
      <c r="AR9" s="17" t="s">
        <v>130</v>
      </c>
      <c r="AS9" s="17"/>
      <c r="AT9" s="17">
        <v>0.52435557046744097</v>
      </c>
      <c r="AU9" s="17">
        <v>0.47304815731047201</v>
      </c>
      <c r="AV9" s="17">
        <v>0.47897380452393601</v>
      </c>
      <c r="AW9" s="17">
        <v>0.57040637371251002</v>
      </c>
      <c r="AX9" s="17">
        <v>0.62473368787198003</v>
      </c>
      <c r="AY9" s="17"/>
      <c r="AZ9" s="17">
        <v>0.493805475470871</v>
      </c>
      <c r="BA9" s="17">
        <v>0.52817012434502697</v>
      </c>
      <c r="BB9" s="17">
        <v>0.39674189902962997</v>
      </c>
      <c r="BC9" s="17">
        <v>0.51870592166416796</v>
      </c>
      <c r="BD9" s="17">
        <v>0.50065351854220796</v>
      </c>
      <c r="BE9" s="17"/>
      <c r="BF9" s="17">
        <v>0.52661736701199102</v>
      </c>
      <c r="BG9" s="17">
        <v>0.49504442965046402</v>
      </c>
      <c r="BH9" s="17">
        <v>0.49129659855575503</v>
      </c>
      <c r="BI9" s="17">
        <v>0.51319101945640799</v>
      </c>
      <c r="BJ9" s="17"/>
      <c r="BK9" s="17">
        <v>0.53782783050066796</v>
      </c>
      <c r="BL9" s="17">
        <v>0.45309723001909202</v>
      </c>
      <c r="BM9" s="17">
        <v>0.44751266115006599</v>
      </c>
      <c r="BN9" s="17">
        <v>0.53275309841503604</v>
      </c>
      <c r="BO9" s="17">
        <v>0.73214714967672301</v>
      </c>
      <c r="BP9" s="17"/>
      <c r="BQ9" s="17">
        <v>0.52723458488748698</v>
      </c>
      <c r="BR9" s="17">
        <v>0.46144459505042501</v>
      </c>
      <c r="BS9" s="17"/>
      <c r="BT9" s="17">
        <v>0.53126412861885897</v>
      </c>
      <c r="BU9" s="17">
        <v>0.48901131712903101</v>
      </c>
      <c r="BV9" s="17">
        <v>0.45739573998455202</v>
      </c>
      <c r="BW9" s="17">
        <v>0.49709185829343699</v>
      </c>
      <c r="BX9" s="17">
        <v>0.49305226158256099</v>
      </c>
      <c r="BY9" s="17">
        <v>0.50856210552343395</v>
      </c>
    </row>
    <row r="10" spans="2:77" ht="43.5" x14ac:dyDescent="0.35">
      <c r="B10" s="18" t="s">
        <v>128</v>
      </c>
      <c r="C10" s="17">
        <v>0.48502863308147398</v>
      </c>
      <c r="D10" s="17">
        <v>0.47594712324247901</v>
      </c>
      <c r="E10" s="17">
        <v>0.492922513886973</v>
      </c>
      <c r="F10" s="17"/>
      <c r="G10" s="17">
        <v>0.52958134533813095</v>
      </c>
      <c r="H10" s="17">
        <v>0.44669030200561299</v>
      </c>
      <c r="I10" s="17">
        <v>0.51624085715544499</v>
      </c>
      <c r="J10" s="17">
        <v>0.46404229521831097</v>
      </c>
      <c r="K10" s="17">
        <v>0.48082267712519899</v>
      </c>
      <c r="L10" s="17">
        <v>0.481099715509688</v>
      </c>
      <c r="M10" s="17"/>
      <c r="N10" s="17">
        <v>0.43903878255086698</v>
      </c>
      <c r="O10" s="17">
        <v>0.52614333627697896</v>
      </c>
      <c r="P10" s="17">
        <v>0.46764354647270701</v>
      </c>
      <c r="Q10" s="17">
        <v>0.503345919532038</v>
      </c>
      <c r="R10" s="17"/>
      <c r="S10" s="17">
        <v>0.46996783695691302</v>
      </c>
      <c r="T10" s="17">
        <v>0.49920218982515802</v>
      </c>
      <c r="U10" s="17">
        <v>0.58885566268654099</v>
      </c>
      <c r="V10" s="17">
        <v>0.46120288058884001</v>
      </c>
      <c r="W10" s="17">
        <v>0.48725526747081999</v>
      </c>
      <c r="X10" s="17">
        <v>0.39522897316538202</v>
      </c>
      <c r="Y10" s="17">
        <v>0.45286740166046702</v>
      </c>
      <c r="Z10" s="17">
        <v>0.54324959962931596</v>
      </c>
      <c r="AA10" s="17">
        <v>0.45220318983710101</v>
      </c>
      <c r="AB10" s="17">
        <v>0.59073455465493796</v>
      </c>
      <c r="AC10" s="17">
        <v>0.47801394103925299</v>
      </c>
      <c r="AD10" s="17">
        <v>0.55841403830986303</v>
      </c>
      <c r="AE10" s="17"/>
      <c r="AF10" s="17">
        <v>0.50468549468619806</v>
      </c>
      <c r="AG10" s="17">
        <v>0.444010206737813</v>
      </c>
      <c r="AH10" s="17">
        <v>0.54146044868321697</v>
      </c>
      <c r="AI10" s="17"/>
      <c r="AJ10" s="17">
        <v>0.74900519816243205</v>
      </c>
      <c r="AK10" s="17">
        <v>0.38795020207998498</v>
      </c>
      <c r="AL10" s="17">
        <v>0.57336024366553595</v>
      </c>
      <c r="AM10" s="17">
        <v>0.64285211113224505</v>
      </c>
      <c r="AN10" s="17">
        <v>0.60747788246679102</v>
      </c>
      <c r="AO10" s="17"/>
      <c r="AP10" s="17" t="s">
        <v>130</v>
      </c>
      <c r="AQ10" s="17">
        <v>0.48502863308147398</v>
      </c>
      <c r="AR10" s="17" t="s">
        <v>130</v>
      </c>
      <c r="AS10" s="17"/>
      <c r="AT10" s="17">
        <v>0.45900781037350302</v>
      </c>
      <c r="AU10" s="17">
        <v>0.50071752035245398</v>
      </c>
      <c r="AV10" s="17">
        <v>0.51003588428228097</v>
      </c>
      <c r="AW10" s="17">
        <v>0.42959362628748998</v>
      </c>
      <c r="AX10" s="17">
        <v>0.37526631212801997</v>
      </c>
      <c r="AY10" s="17"/>
      <c r="AZ10" s="17">
        <v>0.49552417255347198</v>
      </c>
      <c r="BA10" s="17">
        <v>0.45557488538542401</v>
      </c>
      <c r="BB10" s="17">
        <v>0.58542180999301097</v>
      </c>
      <c r="BC10" s="17">
        <v>0.47191504394647399</v>
      </c>
      <c r="BD10" s="17">
        <v>0.46302690437128402</v>
      </c>
      <c r="BE10" s="17"/>
      <c r="BF10" s="17">
        <v>0.45314414022386801</v>
      </c>
      <c r="BG10" s="17">
        <v>0.48589461366742398</v>
      </c>
      <c r="BH10" s="17">
        <v>0.499656502319139</v>
      </c>
      <c r="BI10" s="17">
        <v>0.482973056035019</v>
      </c>
      <c r="BJ10" s="17"/>
      <c r="BK10" s="17">
        <v>0.46217216949933199</v>
      </c>
      <c r="BL10" s="17">
        <v>0.52702707749469702</v>
      </c>
      <c r="BM10" s="17">
        <v>0.53555803887882103</v>
      </c>
      <c r="BN10" s="17">
        <v>0.452704695730623</v>
      </c>
      <c r="BO10" s="17">
        <v>0.26785285032327699</v>
      </c>
      <c r="BP10" s="17"/>
      <c r="BQ10" s="17">
        <v>0.46492194546961002</v>
      </c>
      <c r="BR10" s="17">
        <v>0.51358764170363103</v>
      </c>
      <c r="BS10" s="17"/>
      <c r="BT10" s="17">
        <v>0.45656957531039</v>
      </c>
      <c r="BU10" s="17">
        <v>0.50200696496963604</v>
      </c>
      <c r="BV10" s="17">
        <v>0.50748574727280604</v>
      </c>
      <c r="BW10" s="17">
        <v>0.48539207316358102</v>
      </c>
      <c r="BX10" s="17">
        <v>0.49265328536213798</v>
      </c>
      <c r="BY10" s="17">
        <v>0.455103058853433</v>
      </c>
    </row>
    <row r="11" spans="2:77" x14ac:dyDescent="0.35">
      <c r="B11" s="18" t="s">
        <v>92</v>
      </c>
      <c r="C11" s="19">
        <v>1.491853172348E-2</v>
      </c>
      <c r="D11" s="19">
        <v>1.2529188579034199E-2</v>
      </c>
      <c r="E11" s="19">
        <v>1.7407798862749301E-2</v>
      </c>
      <c r="F11" s="19"/>
      <c r="G11" s="19">
        <v>1.7674885639138799E-2</v>
      </c>
      <c r="H11" s="19">
        <v>1.3641018823106E-2</v>
      </c>
      <c r="I11" s="19">
        <v>2.2326501644549201E-2</v>
      </c>
      <c r="J11" s="19">
        <v>1.0481198847263999E-2</v>
      </c>
      <c r="K11" s="19">
        <v>1.6041577084173E-2</v>
      </c>
      <c r="L11" s="19">
        <v>9.1767189945212192E-3</v>
      </c>
      <c r="M11" s="19"/>
      <c r="N11" s="19">
        <v>1.19594757835987E-2</v>
      </c>
      <c r="O11" s="19">
        <v>1.37346402414585E-2</v>
      </c>
      <c r="P11" s="19">
        <v>1.1383038134557001E-2</v>
      </c>
      <c r="Q11" s="19">
        <v>2.2188801487651299E-2</v>
      </c>
      <c r="R11" s="19"/>
      <c r="S11" s="19">
        <v>2.27039812905293E-2</v>
      </c>
      <c r="T11" s="19">
        <v>1.00001072415659E-2</v>
      </c>
      <c r="U11" s="19">
        <v>3.2563847846461498E-2</v>
      </c>
      <c r="V11" s="19">
        <v>2.2985523578011601E-2</v>
      </c>
      <c r="W11" s="19">
        <v>2.6843939397165801E-2</v>
      </c>
      <c r="X11" s="19">
        <v>6.7978066146418999E-3</v>
      </c>
      <c r="Y11" s="19">
        <v>1.4714219511574001E-2</v>
      </c>
      <c r="Z11" s="19">
        <v>2.1036397454327001E-2</v>
      </c>
      <c r="AA11" s="19">
        <v>9.7911912217528707E-3</v>
      </c>
      <c r="AB11" s="19">
        <v>0</v>
      </c>
      <c r="AC11" s="19">
        <v>0</v>
      </c>
      <c r="AD11" s="19">
        <v>0</v>
      </c>
      <c r="AE11" s="19"/>
      <c r="AF11" s="19">
        <v>1.7057253120272099E-2</v>
      </c>
      <c r="AG11" s="19">
        <v>1.02504429224754E-2</v>
      </c>
      <c r="AH11" s="19">
        <v>2.54684730961908E-2</v>
      </c>
      <c r="AI11" s="19"/>
      <c r="AJ11" s="19">
        <v>1.52533145642221E-2</v>
      </c>
      <c r="AK11" s="19">
        <v>1.00548164926539E-2</v>
      </c>
      <c r="AL11" s="19">
        <v>1.54121766477245E-2</v>
      </c>
      <c r="AM11" s="19">
        <v>0</v>
      </c>
      <c r="AN11" s="19">
        <v>2.97471529447055E-2</v>
      </c>
      <c r="AO11" s="19"/>
      <c r="AP11" s="19" t="s">
        <v>130</v>
      </c>
      <c r="AQ11" s="19">
        <v>1.491853172348E-2</v>
      </c>
      <c r="AR11" s="19" t="s">
        <v>130</v>
      </c>
      <c r="AS11" s="19"/>
      <c r="AT11" s="19">
        <v>1.66366191590561E-2</v>
      </c>
      <c r="AU11" s="19">
        <v>2.62343223370737E-2</v>
      </c>
      <c r="AV11" s="19">
        <v>1.09903111937834E-2</v>
      </c>
      <c r="AW11" s="19">
        <v>0</v>
      </c>
      <c r="AX11" s="19">
        <v>0</v>
      </c>
      <c r="AY11" s="19"/>
      <c r="AZ11" s="19">
        <v>1.06703519756574E-2</v>
      </c>
      <c r="BA11" s="19">
        <v>1.62549902695482E-2</v>
      </c>
      <c r="BB11" s="19">
        <v>1.7836290977358501E-2</v>
      </c>
      <c r="BC11" s="19">
        <v>9.3790343893583993E-3</v>
      </c>
      <c r="BD11" s="19">
        <v>3.6319577086508403E-2</v>
      </c>
      <c r="BE11" s="19"/>
      <c r="BF11" s="19">
        <v>2.02384927641403E-2</v>
      </c>
      <c r="BG11" s="19">
        <v>1.90609566821121E-2</v>
      </c>
      <c r="BH11" s="19">
        <v>9.0468991251059297E-3</v>
      </c>
      <c r="BI11" s="19">
        <v>3.8359245085724499E-3</v>
      </c>
      <c r="BJ11" s="19"/>
      <c r="BK11" s="19">
        <v>0</v>
      </c>
      <c r="BL11" s="19">
        <v>1.9875692486210801E-2</v>
      </c>
      <c r="BM11" s="19">
        <v>1.6929299971113601E-2</v>
      </c>
      <c r="BN11" s="19">
        <v>1.4542205854340601E-2</v>
      </c>
      <c r="BO11" s="19">
        <v>0</v>
      </c>
      <c r="BP11" s="19"/>
      <c r="BQ11" s="19">
        <v>7.8434696429031895E-3</v>
      </c>
      <c r="BR11" s="19">
        <v>2.4967763245944199E-2</v>
      </c>
      <c r="BS11" s="19"/>
      <c r="BT11" s="19">
        <v>1.21662960707509E-2</v>
      </c>
      <c r="BU11" s="19">
        <v>8.9817179013337908E-3</v>
      </c>
      <c r="BV11" s="19">
        <v>3.5118512742642001E-2</v>
      </c>
      <c r="BW11" s="19">
        <v>1.7516068542982301E-2</v>
      </c>
      <c r="BX11" s="19">
        <v>1.42944530553009E-2</v>
      </c>
      <c r="BY11" s="19">
        <v>3.63348356231337E-2</v>
      </c>
    </row>
    <row r="12" spans="2:77" x14ac:dyDescent="0.35">
      <c r="B12" s="16" t="s">
        <v>541</v>
      </c>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832</v>
      </c>
      <c r="D7" s="10">
        <v>435</v>
      </c>
      <c r="E7" s="10">
        <v>397</v>
      </c>
      <c r="F7" s="10"/>
      <c r="G7" s="10">
        <v>87</v>
      </c>
      <c r="H7" s="10">
        <v>115</v>
      </c>
      <c r="I7" s="10">
        <v>93</v>
      </c>
      <c r="J7" s="10">
        <v>148</v>
      </c>
      <c r="K7" s="10">
        <v>126</v>
      </c>
      <c r="L7" s="10">
        <v>263</v>
      </c>
      <c r="M7" s="10"/>
      <c r="N7" s="10">
        <v>299</v>
      </c>
      <c r="O7" s="10">
        <v>211</v>
      </c>
      <c r="P7" s="10">
        <v>161</v>
      </c>
      <c r="Q7" s="10">
        <v>157</v>
      </c>
      <c r="R7" s="10"/>
      <c r="S7" s="10">
        <v>121</v>
      </c>
      <c r="T7" s="10">
        <v>143</v>
      </c>
      <c r="U7" s="10">
        <v>72</v>
      </c>
      <c r="V7" s="10">
        <v>82</v>
      </c>
      <c r="W7" s="10">
        <v>62</v>
      </c>
      <c r="X7" s="10">
        <v>80</v>
      </c>
      <c r="Y7" s="10">
        <v>61</v>
      </c>
      <c r="Z7" s="10">
        <v>35</v>
      </c>
      <c r="AA7" s="10">
        <v>90</v>
      </c>
      <c r="AB7" s="10">
        <v>40</v>
      </c>
      <c r="AC7" s="10">
        <v>33</v>
      </c>
      <c r="AD7" s="10">
        <v>13</v>
      </c>
      <c r="AE7" s="10"/>
      <c r="AF7" s="10">
        <v>439</v>
      </c>
      <c r="AG7" s="10">
        <v>284</v>
      </c>
      <c r="AH7" s="10">
        <v>63</v>
      </c>
      <c r="AI7" s="10"/>
      <c r="AJ7" s="10">
        <v>724</v>
      </c>
      <c r="AK7" s="10">
        <v>22</v>
      </c>
      <c r="AL7" s="10">
        <v>8</v>
      </c>
      <c r="AM7" s="10">
        <v>3</v>
      </c>
      <c r="AN7" s="10">
        <v>40</v>
      </c>
      <c r="AO7" s="10"/>
      <c r="AP7" s="10">
        <v>832</v>
      </c>
      <c r="AQ7" s="10" t="s">
        <v>129</v>
      </c>
      <c r="AR7" s="10" t="s">
        <v>129</v>
      </c>
      <c r="AS7" s="10"/>
      <c r="AT7" s="10">
        <v>200</v>
      </c>
      <c r="AU7" s="10">
        <v>187</v>
      </c>
      <c r="AV7" s="10">
        <v>196</v>
      </c>
      <c r="AW7" s="10">
        <v>113</v>
      </c>
      <c r="AX7" s="10">
        <v>11</v>
      </c>
      <c r="AY7" s="10"/>
      <c r="AZ7" s="10">
        <v>367</v>
      </c>
      <c r="BA7" s="10">
        <v>111</v>
      </c>
      <c r="BB7" s="10">
        <v>23</v>
      </c>
      <c r="BC7" s="10">
        <v>265</v>
      </c>
      <c r="BD7" s="10">
        <v>66</v>
      </c>
      <c r="BE7" s="10"/>
      <c r="BF7" s="10">
        <v>110</v>
      </c>
      <c r="BG7" s="10">
        <v>315</v>
      </c>
      <c r="BH7" s="10">
        <v>192</v>
      </c>
      <c r="BI7" s="10">
        <v>179</v>
      </c>
      <c r="BJ7" s="10"/>
      <c r="BK7" s="10">
        <v>17</v>
      </c>
      <c r="BL7" s="10">
        <v>67</v>
      </c>
      <c r="BM7" s="10">
        <v>262</v>
      </c>
      <c r="BN7" s="10">
        <v>380</v>
      </c>
      <c r="BO7" s="10">
        <v>106</v>
      </c>
      <c r="BP7" s="10"/>
      <c r="BQ7" s="10">
        <v>525</v>
      </c>
      <c r="BR7" s="10">
        <v>307</v>
      </c>
      <c r="BS7" s="10"/>
      <c r="BT7" s="10">
        <v>426</v>
      </c>
      <c r="BU7" s="10">
        <v>178</v>
      </c>
      <c r="BV7" s="10">
        <v>41</v>
      </c>
      <c r="BW7" s="10">
        <v>59</v>
      </c>
      <c r="BX7" s="10">
        <v>115</v>
      </c>
      <c r="BY7" s="10">
        <v>11</v>
      </c>
    </row>
    <row r="8" spans="2:77" ht="30" customHeight="1" x14ac:dyDescent="0.35">
      <c r="B8" s="11" t="s">
        <v>19</v>
      </c>
      <c r="C8" s="11">
        <v>816</v>
      </c>
      <c r="D8" s="11">
        <v>428</v>
      </c>
      <c r="E8" s="11">
        <v>388</v>
      </c>
      <c r="F8" s="11"/>
      <c r="G8" s="11">
        <v>86</v>
      </c>
      <c r="H8" s="11">
        <v>110</v>
      </c>
      <c r="I8" s="11">
        <v>107</v>
      </c>
      <c r="J8" s="11">
        <v>140</v>
      </c>
      <c r="K8" s="11">
        <v>120</v>
      </c>
      <c r="L8" s="11">
        <v>251</v>
      </c>
      <c r="M8" s="11"/>
      <c r="N8" s="11">
        <v>262</v>
      </c>
      <c r="O8" s="11">
        <v>195</v>
      </c>
      <c r="P8" s="11">
        <v>183</v>
      </c>
      <c r="Q8" s="11">
        <v>172</v>
      </c>
      <c r="R8" s="11"/>
      <c r="S8" s="11">
        <v>128</v>
      </c>
      <c r="T8" s="11">
        <v>126</v>
      </c>
      <c r="U8" s="11">
        <v>72</v>
      </c>
      <c r="V8" s="11">
        <v>79</v>
      </c>
      <c r="W8" s="11">
        <v>58</v>
      </c>
      <c r="X8" s="11">
        <v>83</v>
      </c>
      <c r="Y8" s="11">
        <v>59</v>
      </c>
      <c r="Z8" s="11">
        <v>32</v>
      </c>
      <c r="AA8" s="11">
        <v>84</v>
      </c>
      <c r="AB8" s="11">
        <v>43</v>
      </c>
      <c r="AC8" s="11">
        <v>38</v>
      </c>
      <c r="AD8" s="11">
        <v>14</v>
      </c>
      <c r="AE8" s="11"/>
      <c r="AF8" s="11">
        <v>435</v>
      </c>
      <c r="AG8" s="11">
        <v>272</v>
      </c>
      <c r="AH8" s="11">
        <v>63</v>
      </c>
      <c r="AI8" s="11"/>
      <c r="AJ8" s="11">
        <v>707</v>
      </c>
      <c r="AK8" s="11">
        <v>22</v>
      </c>
      <c r="AL8" s="11">
        <v>8</v>
      </c>
      <c r="AM8" s="11">
        <v>3</v>
      </c>
      <c r="AN8" s="11">
        <v>40</v>
      </c>
      <c r="AO8" s="11"/>
      <c r="AP8" s="11">
        <v>816</v>
      </c>
      <c r="AQ8" s="11" t="s">
        <v>129</v>
      </c>
      <c r="AR8" s="11" t="s">
        <v>129</v>
      </c>
      <c r="AS8" s="11"/>
      <c r="AT8" s="11">
        <v>202</v>
      </c>
      <c r="AU8" s="11">
        <v>191</v>
      </c>
      <c r="AV8" s="11">
        <v>187</v>
      </c>
      <c r="AW8" s="11">
        <v>105</v>
      </c>
      <c r="AX8" s="11">
        <v>10</v>
      </c>
      <c r="AY8" s="11"/>
      <c r="AZ8" s="11">
        <v>364</v>
      </c>
      <c r="BA8" s="11">
        <v>113</v>
      </c>
      <c r="BB8" s="11">
        <v>22</v>
      </c>
      <c r="BC8" s="11">
        <v>252</v>
      </c>
      <c r="BD8" s="11">
        <v>65</v>
      </c>
      <c r="BE8" s="11"/>
      <c r="BF8" s="11">
        <v>108</v>
      </c>
      <c r="BG8" s="11">
        <v>322</v>
      </c>
      <c r="BH8" s="11">
        <v>187</v>
      </c>
      <c r="BI8" s="11">
        <v>164</v>
      </c>
      <c r="BJ8" s="11"/>
      <c r="BK8" s="11">
        <v>18</v>
      </c>
      <c r="BL8" s="11">
        <v>68</v>
      </c>
      <c r="BM8" s="11">
        <v>259</v>
      </c>
      <c r="BN8" s="11">
        <v>369</v>
      </c>
      <c r="BO8" s="11">
        <v>102</v>
      </c>
      <c r="BP8" s="11"/>
      <c r="BQ8" s="11">
        <v>512</v>
      </c>
      <c r="BR8" s="11">
        <v>303</v>
      </c>
      <c r="BS8" s="11"/>
      <c r="BT8" s="11">
        <v>411</v>
      </c>
      <c r="BU8" s="11">
        <v>174</v>
      </c>
      <c r="BV8" s="11">
        <v>43</v>
      </c>
      <c r="BW8" s="11">
        <v>58</v>
      </c>
      <c r="BX8" s="11">
        <v>116</v>
      </c>
      <c r="BY8" s="11">
        <v>11</v>
      </c>
    </row>
    <row r="9" spans="2:77" ht="43.5" x14ac:dyDescent="0.35">
      <c r="B9" s="18" t="s">
        <v>132</v>
      </c>
      <c r="C9" s="17">
        <v>0.41587726320818502</v>
      </c>
      <c r="D9" s="17">
        <v>0.44636342422366798</v>
      </c>
      <c r="E9" s="17">
        <v>0.38226755518258299</v>
      </c>
      <c r="F9" s="17"/>
      <c r="G9" s="17">
        <v>0.59098118146234202</v>
      </c>
      <c r="H9" s="17">
        <v>0.52140888310031897</v>
      </c>
      <c r="I9" s="17">
        <v>0.47731409698523503</v>
      </c>
      <c r="J9" s="17">
        <v>0.39080935079425</v>
      </c>
      <c r="K9" s="17">
        <v>0.28456749669074799</v>
      </c>
      <c r="L9" s="17">
        <v>0.35993075017684201</v>
      </c>
      <c r="M9" s="17"/>
      <c r="N9" s="17">
        <v>0.41040071692077101</v>
      </c>
      <c r="O9" s="17">
        <v>0.41192689510838698</v>
      </c>
      <c r="P9" s="17">
        <v>0.40935323209378399</v>
      </c>
      <c r="Q9" s="17">
        <v>0.42256996814879999</v>
      </c>
      <c r="R9" s="17"/>
      <c r="S9" s="17">
        <v>0.48808455212334101</v>
      </c>
      <c r="T9" s="17">
        <v>0.35339553874968299</v>
      </c>
      <c r="U9" s="17">
        <v>0.35215911274025202</v>
      </c>
      <c r="V9" s="17">
        <v>0.45145254300062998</v>
      </c>
      <c r="W9" s="17">
        <v>0.41957410359255698</v>
      </c>
      <c r="X9" s="17">
        <v>0.44539958138695601</v>
      </c>
      <c r="Y9" s="17">
        <v>0.40156909621040598</v>
      </c>
      <c r="Z9" s="17">
        <v>0.44057337098160199</v>
      </c>
      <c r="AA9" s="17">
        <v>0.37279149987195698</v>
      </c>
      <c r="AB9" s="17">
        <v>0.38410848070275799</v>
      </c>
      <c r="AC9" s="17">
        <v>0.46590632852939801</v>
      </c>
      <c r="AD9" s="17">
        <v>0.47940304863084299</v>
      </c>
      <c r="AE9" s="17"/>
      <c r="AF9" s="17">
        <v>0.388980604510543</v>
      </c>
      <c r="AG9" s="17">
        <v>0.42772315739265199</v>
      </c>
      <c r="AH9" s="17">
        <v>0.53238407222404005</v>
      </c>
      <c r="AI9" s="17"/>
      <c r="AJ9" s="17">
        <v>0.409165927559344</v>
      </c>
      <c r="AK9" s="17">
        <v>0.32266200559353497</v>
      </c>
      <c r="AL9" s="17">
        <v>0.42696681142367099</v>
      </c>
      <c r="AM9" s="17">
        <v>1</v>
      </c>
      <c r="AN9" s="17">
        <v>0.52336170143749206</v>
      </c>
      <c r="AO9" s="17"/>
      <c r="AP9" s="17">
        <v>0.41587726320818502</v>
      </c>
      <c r="AQ9" s="17" t="s">
        <v>130</v>
      </c>
      <c r="AR9" s="17" t="s">
        <v>130</v>
      </c>
      <c r="AS9" s="17"/>
      <c r="AT9" s="17">
        <v>0.39147753876233699</v>
      </c>
      <c r="AU9" s="17">
        <v>0.33784855988638501</v>
      </c>
      <c r="AV9" s="17">
        <v>0.45149815955788702</v>
      </c>
      <c r="AW9" s="17">
        <v>0.53702881392566804</v>
      </c>
      <c r="AX9" s="17">
        <v>0.46411852816922899</v>
      </c>
      <c r="AY9" s="17"/>
      <c r="AZ9" s="17">
        <v>0.476937070169066</v>
      </c>
      <c r="BA9" s="17">
        <v>0.46638653564560301</v>
      </c>
      <c r="BB9" s="17">
        <v>0.39396713000401801</v>
      </c>
      <c r="BC9" s="17">
        <v>0.33264740767457801</v>
      </c>
      <c r="BD9" s="17">
        <v>0.31638506155264301</v>
      </c>
      <c r="BE9" s="17"/>
      <c r="BF9" s="17">
        <v>0.34319368356257102</v>
      </c>
      <c r="BG9" s="17">
        <v>0.446546859226988</v>
      </c>
      <c r="BH9" s="17">
        <v>0.397835976444606</v>
      </c>
      <c r="BI9" s="17">
        <v>0.41733230941990701</v>
      </c>
      <c r="BJ9" s="17"/>
      <c r="BK9" s="17">
        <v>0.31044715152334801</v>
      </c>
      <c r="BL9" s="17">
        <v>0.38217554760983002</v>
      </c>
      <c r="BM9" s="17">
        <v>0.36898427463863798</v>
      </c>
      <c r="BN9" s="17">
        <v>0.42474936590498602</v>
      </c>
      <c r="BO9" s="17">
        <v>0.54442311733738102</v>
      </c>
      <c r="BP9" s="17"/>
      <c r="BQ9" s="17">
        <v>0.40055047805625599</v>
      </c>
      <c r="BR9" s="17">
        <v>0.44174280844321001</v>
      </c>
      <c r="BS9" s="17"/>
      <c r="BT9" s="17">
        <v>0.34035426457411699</v>
      </c>
      <c r="BU9" s="17">
        <v>0.49913116296265497</v>
      </c>
      <c r="BV9" s="17">
        <v>0.47050182265821699</v>
      </c>
      <c r="BW9" s="17">
        <v>0.51464301151458802</v>
      </c>
      <c r="BX9" s="17">
        <v>0.48625315849386902</v>
      </c>
      <c r="BY9" s="17">
        <v>0.433404578766097</v>
      </c>
    </row>
    <row r="10" spans="2:77" ht="43.5" x14ac:dyDescent="0.35">
      <c r="B10" s="18" t="s">
        <v>133</v>
      </c>
      <c r="C10" s="17">
        <v>0.55986314446838903</v>
      </c>
      <c r="D10" s="17">
        <v>0.53088440710291696</v>
      </c>
      <c r="E10" s="17">
        <v>0.59181098143315203</v>
      </c>
      <c r="F10" s="17"/>
      <c r="G10" s="17">
        <v>0.38343273912922998</v>
      </c>
      <c r="H10" s="17">
        <v>0.45586472763989</v>
      </c>
      <c r="I10" s="17">
        <v>0.51099950156576301</v>
      </c>
      <c r="J10" s="17">
        <v>0.56999818913037703</v>
      </c>
      <c r="K10" s="17">
        <v>0.70596330486516401</v>
      </c>
      <c r="L10" s="17">
        <v>0.61148259429331797</v>
      </c>
      <c r="M10" s="17"/>
      <c r="N10" s="17">
        <v>0.57353810653666204</v>
      </c>
      <c r="O10" s="17">
        <v>0.55086674096287502</v>
      </c>
      <c r="P10" s="17">
        <v>0.56448680399093898</v>
      </c>
      <c r="Q10" s="17">
        <v>0.55685154964820405</v>
      </c>
      <c r="R10" s="17"/>
      <c r="S10" s="17">
        <v>0.48825343904690899</v>
      </c>
      <c r="T10" s="17">
        <v>0.63162049253783903</v>
      </c>
      <c r="U10" s="17">
        <v>0.60146279810082603</v>
      </c>
      <c r="V10" s="17">
        <v>0.54854745699937002</v>
      </c>
      <c r="W10" s="17">
        <v>0.54528696096417895</v>
      </c>
      <c r="X10" s="17">
        <v>0.51964579221021201</v>
      </c>
      <c r="Y10" s="17">
        <v>0.58444357940908798</v>
      </c>
      <c r="Z10" s="17">
        <v>0.53423503537241301</v>
      </c>
      <c r="AA10" s="17">
        <v>0.58359439970738403</v>
      </c>
      <c r="AB10" s="17">
        <v>0.58560723944168502</v>
      </c>
      <c r="AC10" s="17">
        <v>0.53409367147060205</v>
      </c>
      <c r="AD10" s="17">
        <v>0.52059695136915796</v>
      </c>
      <c r="AE10" s="17"/>
      <c r="AF10" s="17">
        <v>0.58538796547551597</v>
      </c>
      <c r="AG10" s="17">
        <v>0.54402613835979297</v>
      </c>
      <c r="AH10" s="17">
        <v>0.45240268697258501</v>
      </c>
      <c r="AI10" s="17"/>
      <c r="AJ10" s="17">
        <v>0.56742153585375299</v>
      </c>
      <c r="AK10" s="17">
        <v>0.58140892741572603</v>
      </c>
      <c r="AL10" s="17">
        <v>0.57303318857632801</v>
      </c>
      <c r="AM10" s="17">
        <v>0</v>
      </c>
      <c r="AN10" s="17">
        <v>0.476638298562508</v>
      </c>
      <c r="AO10" s="17"/>
      <c r="AP10" s="17">
        <v>0.55986314446838903</v>
      </c>
      <c r="AQ10" s="17" t="s">
        <v>130</v>
      </c>
      <c r="AR10" s="17" t="s">
        <v>130</v>
      </c>
      <c r="AS10" s="17"/>
      <c r="AT10" s="17">
        <v>0.57293655896850904</v>
      </c>
      <c r="AU10" s="17">
        <v>0.63960795853213204</v>
      </c>
      <c r="AV10" s="17">
        <v>0.52569568998368899</v>
      </c>
      <c r="AW10" s="17">
        <v>0.44451201312079802</v>
      </c>
      <c r="AX10" s="17">
        <v>0.53588147183077095</v>
      </c>
      <c r="AY10" s="17"/>
      <c r="AZ10" s="17">
        <v>0.50075301473855605</v>
      </c>
      <c r="BA10" s="17">
        <v>0.48678150820020499</v>
      </c>
      <c r="BB10" s="17">
        <v>0.60603286999598205</v>
      </c>
      <c r="BC10" s="17">
        <v>0.64205955250408897</v>
      </c>
      <c r="BD10" s="17">
        <v>0.68361493844735699</v>
      </c>
      <c r="BE10" s="17"/>
      <c r="BF10" s="17">
        <v>0.61843290689200003</v>
      </c>
      <c r="BG10" s="17">
        <v>0.533879075916458</v>
      </c>
      <c r="BH10" s="17">
        <v>0.58154265988570297</v>
      </c>
      <c r="BI10" s="17">
        <v>0.56164294400826298</v>
      </c>
      <c r="BJ10" s="17"/>
      <c r="BK10" s="17">
        <v>0.63822337003977303</v>
      </c>
      <c r="BL10" s="17">
        <v>0.58425375256912204</v>
      </c>
      <c r="BM10" s="17">
        <v>0.60516747923162595</v>
      </c>
      <c r="BN10" s="17">
        <v>0.54847701892412704</v>
      </c>
      <c r="BO10" s="17">
        <v>0.45557688266261898</v>
      </c>
      <c r="BP10" s="17"/>
      <c r="BQ10" s="17">
        <v>0.57245534546564003</v>
      </c>
      <c r="BR10" s="17">
        <v>0.53861249462406102</v>
      </c>
      <c r="BS10" s="17"/>
      <c r="BT10" s="17">
        <v>0.63518375516630099</v>
      </c>
      <c r="BU10" s="17">
        <v>0.46815279830693901</v>
      </c>
      <c r="BV10" s="17">
        <v>0.50280463817521404</v>
      </c>
      <c r="BW10" s="17">
        <v>0.48535698848541198</v>
      </c>
      <c r="BX10" s="17">
        <v>0.48877013056641699</v>
      </c>
      <c r="BY10" s="17">
        <v>0.56659542123390305</v>
      </c>
    </row>
    <row r="11" spans="2:77" x14ac:dyDescent="0.35">
      <c r="B11" s="18" t="s">
        <v>92</v>
      </c>
      <c r="C11" s="19">
        <v>2.4259592323425401E-2</v>
      </c>
      <c r="D11" s="19">
        <v>2.2752168673414799E-2</v>
      </c>
      <c r="E11" s="19">
        <v>2.59214633842655E-2</v>
      </c>
      <c r="F11" s="19"/>
      <c r="G11" s="19">
        <v>2.55860794084279E-2</v>
      </c>
      <c r="H11" s="19">
        <v>2.2726389259791199E-2</v>
      </c>
      <c r="I11" s="19">
        <v>1.16864014490012E-2</v>
      </c>
      <c r="J11" s="19">
        <v>3.9192460075373102E-2</v>
      </c>
      <c r="K11" s="19">
        <v>9.4691984440884794E-3</v>
      </c>
      <c r="L11" s="19">
        <v>2.85866555298399E-2</v>
      </c>
      <c r="M11" s="19"/>
      <c r="N11" s="19">
        <v>1.6061176542566599E-2</v>
      </c>
      <c r="O11" s="19">
        <v>3.7206363928738197E-2</v>
      </c>
      <c r="P11" s="19">
        <v>2.6159963915277699E-2</v>
      </c>
      <c r="Q11" s="19">
        <v>2.05784822029965E-2</v>
      </c>
      <c r="R11" s="19"/>
      <c r="S11" s="19">
        <v>2.3662008829749399E-2</v>
      </c>
      <c r="T11" s="19">
        <v>1.4983968712478E-2</v>
      </c>
      <c r="U11" s="19">
        <v>4.6378089158921998E-2</v>
      </c>
      <c r="V11" s="19">
        <v>0</v>
      </c>
      <c r="W11" s="19">
        <v>3.5138935443263901E-2</v>
      </c>
      <c r="X11" s="19">
        <v>3.49546264028327E-2</v>
      </c>
      <c r="Y11" s="19">
        <v>1.3987324380505799E-2</v>
      </c>
      <c r="Z11" s="19">
        <v>2.51915936459851E-2</v>
      </c>
      <c r="AA11" s="19">
        <v>4.36141004206584E-2</v>
      </c>
      <c r="AB11" s="19">
        <v>3.0284279855556599E-2</v>
      </c>
      <c r="AC11" s="19">
        <v>0</v>
      </c>
      <c r="AD11" s="19">
        <v>0</v>
      </c>
      <c r="AE11" s="19"/>
      <c r="AF11" s="19">
        <v>2.5631430013941501E-2</v>
      </c>
      <c r="AG11" s="19">
        <v>2.8250704247555599E-2</v>
      </c>
      <c r="AH11" s="19">
        <v>1.5213240803375E-2</v>
      </c>
      <c r="AI11" s="19"/>
      <c r="AJ11" s="19">
        <v>2.3412536586903201E-2</v>
      </c>
      <c r="AK11" s="19">
        <v>9.5929066990738998E-2</v>
      </c>
      <c r="AL11" s="19">
        <v>0</v>
      </c>
      <c r="AM11" s="19">
        <v>0</v>
      </c>
      <c r="AN11" s="19">
        <v>0</v>
      </c>
      <c r="AO11" s="19"/>
      <c r="AP11" s="19">
        <v>2.4259592323425401E-2</v>
      </c>
      <c r="AQ11" s="19" t="s">
        <v>130</v>
      </c>
      <c r="AR11" s="19" t="s">
        <v>130</v>
      </c>
      <c r="AS11" s="19"/>
      <c r="AT11" s="19">
        <v>3.5585902269154701E-2</v>
      </c>
      <c r="AU11" s="19">
        <v>2.2543481581482699E-2</v>
      </c>
      <c r="AV11" s="19">
        <v>2.28061504584239E-2</v>
      </c>
      <c r="AW11" s="19">
        <v>1.84591729535338E-2</v>
      </c>
      <c r="AX11" s="19">
        <v>0</v>
      </c>
      <c r="AY11" s="19"/>
      <c r="AZ11" s="19">
        <v>2.2309915092377501E-2</v>
      </c>
      <c r="BA11" s="19">
        <v>4.6831956154191799E-2</v>
      </c>
      <c r="BB11" s="19">
        <v>0</v>
      </c>
      <c r="BC11" s="19">
        <v>2.5293039821332401E-2</v>
      </c>
      <c r="BD11" s="19">
        <v>0</v>
      </c>
      <c r="BE11" s="19"/>
      <c r="BF11" s="19">
        <v>3.83734095454294E-2</v>
      </c>
      <c r="BG11" s="19">
        <v>1.9574064856554399E-2</v>
      </c>
      <c r="BH11" s="19">
        <v>2.0621363669692E-2</v>
      </c>
      <c r="BI11" s="19">
        <v>2.1024746571830101E-2</v>
      </c>
      <c r="BJ11" s="19"/>
      <c r="BK11" s="19">
        <v>5.1329478436878899E-2</v>
      </c>
      <c r="BL11" s="19">
        <v>3.3570699821048301E-2</v>
      </c>
      <c r="BM11" s="19">
        <v>2.5848246129736099E-2</v>
      </c>
      <c r="BN11" s="19">
        <v>2.6773615170886701E-2</v>
      </c>
      <c r="BO11" s="19">
        <v>0</v>
      </c>
      <c r="BP11" s="19"/>
      <c r="BQ11" s="19">
        <v>2.6994176478103898E-2</v>
      </c>
      <c r="BR11" s="19">
        <v>1.96446969327299E-2</v>
      </c>
      <c r="BS11" s="19"/>
      <c r="BT11" s="19">
        <v>2.4461980259582201E-2</v>
      </c>
      <c r="BU11" s="19">
        <v>3.2716038730406197E-2</v>
      </c>
      <c r="BV11" s="19">
        <v>2.6693539166568699E-2</v>
      </c>
      <c r="BW11" s="19">
        <v>0</v>
      </c>
      <c r="BX11" s="19">
        <v>2.4976710939714201E-2</v>
      </c>
      <c r="BY11" s="19">
        <v>0</v>
      </c>
    </row>
    <row r="12" spans="2:77" x14ac:dyDescent="0.35">
      <c r="B12" s="16" t="s">
        <v>542</v>
      </c>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H22"/>
  <sheetViews>
    <sheetView showGridLines="0" workbookViewId="0">
      <pane xSplit="2" topLeftCell="C1" activePane="topRight" state="frozen"/>
      <selection pane="topRight" activeCell="D16" sqref="D16"/>
    </sheetView>
  </sheetViews>
  <sheetFormatPr defaultColWidth="10.90625" defaultRowHeight="14.5" x14ac:dyDescent="0.35"/>
  <cols>
    <col min="2" max="2" width="25.7265625" customWidth="1"/>
    <col min="3" max="8" width="20.7265625" customWidth="1"/>
  </cols>
  <sheetData>
    <row r="2" spans="2:8" ht="40" customHeight="1" x14ac:dyDescent="0.35">
      <c r="D2" s="33" t="s">
        <v>149</v>
      </c>
      <c r="E2" s="29"/>
      <c r="F2" s="29"/>
      <c r="G2" s="29"/>
      <c r="H2" s="29"/>
    </row>
    <row r="6" spans="2:8" ht="50" customHeight="1" x14ac:dyDescent="0.35">
      <c r="B6" s="20" t="s">
        <v>14</v>
      </c>
      <c r="C6" s="20" t="s">
        <v>135</v>
      </c>
      <c r="D6" s="20" t="s">
        <v>136</v>
      </c>
      <c r="E6" s="20" t="s">
        <v>137</v>
      </c>
      <c r="F6" s="20" t="s">
        <v>138</v>
      </c>
      <c r="G6" s="20" t="s">
        <v>139</v>
      </c>
    </row>
    <row r="7" spans="2:8" x14ac:dyDescent="0.35">
      <c r="B7" s="18" t="s">
        <v>140</v>
      </c>
      <c r="C7" s="17">
        <v>0.24435113626680099</v>
      </c>
      <c r="D7" s="17">
        <v>0.21547446920555799</v>
      </c>
      <c r="E7" s="17">
        <v>0.13924766636384001</v>
      </c>
      <c r="F7" s="17">
        <v>0.19793441740890599</v>
      </c>
      <c r="G7" s="17">
        <v>0.16127808410456501</v>
      </c>
    </row>
    <row r="8" spans="2:8" x14ac:dyDescent="0.35">
      <c r="B8" s="18" t="s">
        <v>141</v>
      </c>
      <c r="C8" s="17">
        <v>0.33671163860309899</v>
      </c>
      <c r="D8" s="17">
        <v>0.26503826278225001</v>
      </c>
      <c r="E8" s="17">
        <v>0.32924554436714698</v>
      </c>
      <c r="F8" s="17">
        <v>0.30744852637561598</v>
      </c>
      <c r="G8" s="17">
        <v>0.30301783112119701</v>
      </c>
    </row>
    <row r="9" spans="2:8" x14ac:dyDescent="0.35">
      <c r="B9" s="18" t="s">
        <v>142</v>
      </c>
      <c r="C9" s="17">
        <v>0.21054373993428499</v>
      </c>
      <c r="D9" s="17">
        <v>0.23316909661698801</v>
      </c>
      <c r="E9" s="17">
        <v>0.219257134295299</v>
      </c>
      <c r="F9" s="17">
        <v>0.22160983433525799</v>
      </c>
      <c r="G9" s="17">
        <v>0.18773995601959201</v>
      </c>
    </row>
    <row r="10" spans="2:8" x14ac:dyDescent="0.35">
      <c r="B10" s="18" t="s">
        <v>143</v>
      </c>
      <c r="C10" s="17">
        <v>0.119513693276613</v>
      </c>
      <c r="D10" s="17">
        <v>0.122689467697337</v>
      </c>
      <c r="E10" s="17">
        <v>0.146662874563801</v>
      </c>
      <c r="F10" s="17">
        <v>0.16774468208328899</v>
      </c>
      <c r="G10" s="17">
        <v>0.19829374252587001</v>
      </c>
    </row>
    <row r="11" spans="2:8" x14ac:dyDescent="0.35">
      <c r="B11" s="18" t="s">
        <v>144</v>
      </c>
      <c r="C11" s="17">
        <v>8.2605313345468501E-2</v>
      </c>
      <c r="D11" s="17">
        <v>0.133491651708428</v>
      </c>
      <c r="E11" s="17">
        <v>0.10956688016987701</v>
      </c>
      <c r="F11" s="17">
        <v>9.2294835875505493E-2</v>
      </c>
      <c r="G11" s="17">
        <v>0.132116115448496</v>
      </c>
    </row>
    <row r="12" spans="2:8" x14ac:dyDescent="0.35">
      <c r="B12" s="18" t="s">
        <v>145</v>
      </c>
      <c r="C12" s="17">
        <v>6.27447857373297E-3</v>
      </c>
      <c r="D12" s="17">
        <v>3.0137051989439001E-2</v>
      </c>
      <c r="E12" s="17">
        <v>5.6019900240036703E-2</v>
      </c>
      <c r="F12" s="17">
        <v>1.2967703921425501E-2</v>
      </c>
      <c r="G12" s="17">
        <v>1.7554270780280899E-2</v>
      </c>
    </row>
    <row r="13" spans="2:8" x14ac:dyDescent="0.35">
      <c r="B13" s="23" t="s">
        <v>146</v>
      </c>
      <c r="C13" s="21">
        <v>0.58106277486989999</v>
      </c>
      <c r="D13" s="21">
        <v>0.48051273198780697</v>
      </c>
      <c r="E13" s="21">
        <v>0.46849321073098599</v>
      </c>
      <c r="F13" s="21">
        <v>0.50538294378452198</v>
      </c>
      <c r="G13" s="21">
        <v>0.46429591522576102</v>
      </c>
    </row>
    <row r="14" spans="2:8" x14ac:dyDescent="0.35">
      <c r="B14" s="23" t="s">
        <v>147</v>
      </c>
      <c r="C14" s="21">
        <v>0.20211900662208099</v>
      </c>
      <c r="D14" s="21">
        <v>0.25618111940576499</v>
      </c>
      <c r="E14" s="21">
        <v>0.25622975473367798</v>
      </c>
      <c r="F14" s="21">
        <v>0.26003951795879399</v>
      </c>
      <c r="G14" s="21">
        <v>0.33040985797436601</v>
      </c>
    </row>
    <row r="15" spans="2:8" x14ac:dyDescent="0.35">
      <c r="B15" s="23" t="s">
        <v>148</v>
      </c>
      <c r="C15" s="22">
        <v>0.378943768247819</v>
      </c>
      <c r="D15" s="22">
        <v>0.22433161258204201</v>
      </c>
      <c r="E15" s="22">
        <v>0.212263455997309</v>
      </c>
      <c r="F15" s="22">
        <v>0.24534342582572799</v>
      </c>
      <c r="G15" s="22">
        <v>0.13388605725139499</v>
      </c>
    </row>
    <row r="16" spans="2:8" x14ac:dyDescent="0.35">
      <c r="B16" s="16"/>
      <c r="C16" s="16"/>
      <c r="D16" s="16"/>
      <c r="E16" s="16"/>
      <c r="F16" s="16"/>
      <c r="G16" s="16"/>
    </row>
    <row r="17" spans="2:2" x14ac:dyDescent="0.35">
      <c r="B17" t="s">
        <v>95</v>
      </c>
    </row>
    <row r="18" spans="2:2" x14ac:dyDescent="0.35">
      <c r="B18" t="s">
        <v>96</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150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0.13924766636384001</v>
      </c>
      <c r="D9" s="17">
        <v>0.149929962086989</v>
      </c>
      <c r="E9" s="17">
        <v>0.129236206152512</v>
      </c>
      <c r="F9" s="17"/>
      <c r="G9" s="17">
        <v>0.117235465427232</v>
      </c>
      <c r="H9" s="17">
        <v>0.18334356367230301</v>
      </c>
      <c r="I9" s="17">
        <v>0.116257551988772</v>
      </c>
      <c r="J9" s="17">
        <v>0.16889014349669801</v>
      </c>
      <c r="K9" s="17">
        <v>0.10553093077844999</v>
      </c>
      <c r="L9" s="17">
        <v>0.135226084709241</v>
      </c>
      <c r="M9" s="17"/>
      <c r="N9" s="17">
        <v>0.13621437935939501</v>
      </c>
      <c r="O9" s="17">
        <v>0.13751432375123601</v>
      </c>
      <c r="P9" s="17">
        <v>0.152145808981171</v>
      </c>
      <c r="Q9" s="17">
        <v>0.13274205145983101</v>
      </c>
      <c r="R9" s="17"/>
      <c r="S9" s="17">
        <v>0.14877361447611201</v>
      </c>
      <c r="T9" s="17">
        <v>0.138558452560886</v>
      </c>
      <c r="U9" s="17">
        <v>0.12881902373574899</v>
      </c>
      <c r="V9" s="17">
        <v>0.118729990516362</v>
      </c>
      <c r="W9" s="17">
        <v>0.119488221220304</v>
      </c>
      <c r="X9" s="17">
        <v>0.15045952213095401</v>
      </c>
      <c r="Y9" s="17">
        <v>0.15512207811041301</v>
      </c>
      <c r="Z9" s="17">
        <v>0.165636590664032</v>
      </c>
      <c r="AA9" s="17">
        <v>0.170244861159733</v>
      </c>
      <c r="AB9" s="17">
        <v>0.12407594211789701</v>
      </c>
      <c r="AC9" s="17">
        <v>0.101690866338563</v>
      </c>
      <c r="AD9" s="17">
        <v>0.11653537874922799</v>
      </c>
      <c r="AE9" s="17"/>
      <c r="AF9" s="17">
        <v>0.12421075515873101</v>
      </c>
      <c r="AG9" s="17">
        <v>0.17915152697682901</v>
      </c>
      <c r="AH9" s="17">
        <v>9.0799750694288195E-2</v>
      </c>
      <c r="AI9" s="17"/>
      <c r="AJ9" s="17">
        <v>8.9533898193759898E-2</v>
      </c>
      <c r="AK9" s="17">
        <v>0.27268863088560003</v>
      </c>
      <c r="AL9" s="17">
        <v>8.6026330660705003E-2</v>
      </c>
      <c r="AM9" s="17">
        <v>0.15170363655979999</v>
      </c>
      <c r="AN9" s="17">
        <v>7.9924413228952801E-2</v>
      </c>
      <c r="AO9" s="17"/>
      <c r="AP9" s="17">
        <v>0.105558737729496</v>
      </c>
      <c r="AQ9" s="17">
        <v>0.26065553426452098</v>
      </c>
      <c r="AR9" s="17">
        <v>7.5354014031515898E-2</v>
      </c>
      <c r="AS9" s="17"/>
      <c r="AT9" s="17">
        <v>0.13593369789582199</v>
      </c>
      <c r="AU9" s="17">
        <v>0.123365088813885</v>
      </c>
      <c r="AV9" s="17">
        <v>0.14163603132098401</v>
      </c>
      <c r="AW9" s="17">
        <v>0.155744503344173</v>
      </c>
      <c r="AX9" s="17">
        <v>0.21977433408917499</v>
      </c>
      <c r="AY9" s="17"/>
      <c r="AZ9" s="17">
        <v>0.15522225182886601</v>
      </c>
      <c r="BA9" s="17">
        <v>0.121694377913247</v>
      </c>
      <c r="BB9" s="17">
        <v>0.10201253976914799</v>
      </c>
      <c r="BC9" s="17">
        <v>0.131928455772331</v>
      </c>
      <c r="BD9" s="17">
        <v>0.130142275884855</v>
      </c>
      <c r="BE9" s="17"/>
      <c r="BF9" s="17">
        <v>0.149737119414768</v>
      </c>
      <c r="BG9" s="17">
        <v>0.123631774927556</v>
      </c>
      <c r="BH9" s="17">
        <v>0.15604204618501299</v>
      </c>
      <c r="BI9" s="17">
        <v>0.15332170541621501</v>
      </c>
      <c r="BJ9" s="17"/>
      <c r="BK9" s="17">
        <v>0.241605215929282</v>
      </c>
      <c r="BL9" s="17">
        <v>0.137303888906047</v>
      </c>
      <c r="BM9" s="17">
        <v>0.122626246703237</v>
      </c>
      <c r="BN9" s="17">
        <v>0.13659437101757699</v>
      </c>
      <c r="BO9" s="17">
        <v>0.19620678568019001</v>
      </c>
      <c r="BP9" s="17"/>
      <c r="BQ9" s="17">
        <v>0.151073478407378</v>
      </c>
      <c r="BR9" s="17">
        <v>0.123230561248254</v>
      </c>
      <c r="BS9" s="17"/>
      <c r="BT9" s="17">
        <v>0.133017230830104</v>
      </c>
      <c r="BU9" s="17">
        <v>0.129614718107886</v>
      </c>
      <c r="BV9" s="17">
        <v>0.14574871943228501</v>
      </c>
      <c r="BW9" s="17">
        <v>0.17529298787427899</v>
      </c>
      <c r="BX9" s="17">
        <v>0.15130290781803299</v>
      </c>
      <c r="BY9" s="17">
        <v>0.109128661563417</v>
      </c>
    </row>
    <row r="10" spans="2:77" x14ac:dyDescent="0.35">
      <c r="B10" s="18" t="s">
        <v>141</v>
      </c>
      <c r="C10" s="17">
        <v>0.32924554436714698</v>
      </c>
      <c r="D10" s="17">
        <v>0.32759488036182199</v>
      </c>
      <c r="E10" s="17">
        <v>0.33036426660169999</v>
      </c>
      <c r="F10" s="17"/>
      <c r="G10" s="17">
        <v>0.39961177702111</v>
      </c>
      <c r="H10" s="17">
        <v>0.31964860073204199</v>
      </c>
      <c r="I10" s="17">
        <v>0.361516755634396</v>
      </c>
      <c r="J10" s="17">
        <v>0.30949192768718198</v>
      </c>
      <c r="K10" s="17">
        <v>0.28238122737315102</v>
      </c>
      <c r="L10" s="17">
        <v>0.31140341012534101</v>
      </c>
      <c r="M10" s="17"/>
      <c r="N10" s="17">
        <v>0.357646851644632</v>
      </c>
      <c r="O10" s="17">
        <v>0.32936764066215202</v>
      </c>
      <c r="P10" s="17">
        <v>0.321997477303686</v>
      </c>
      <c r="Q10" s="17">
        <v>0.30470798693135498</v>
      </c>
      <c r="R10" s="17"/>
      <c r="S10" s="17">
        <v>0.34079083476300498</v>
      </c>
      <c r="T10" s="17">
        <v>0.30891811193332203</v>
      </c>
      <c r="U10" s="17">
        <v>0.33787471426132398</v>
      </c>
      <c r="V10" s="17">
        <v>0.303078254077223</v>
      </c>
      <c r="W10" s="17">
        <v>0.38191028768725399</v>
      </c>
      <c r="X10" s="17">
        <v>0.31913773554434799</v>
      </c>
      <c r="Y10" s="17">
        <v>0.321005765279611</v>
      </c>
      <c r="Z10" s="17">
        <v>0.36825731076859702</v>
      </c>
      <c r="AA10" s="17">
        <v>0.330085711261349</v>
      </c>
      <c r="AB10" s="17">
        <v>0.32510136929759098</v>
      </c>
      <c r="AC10" s="17">
        <v>0.34043379723035699</v>
      </c>
      <c r="AD10" s="17">
        <v>0.28699427057354998</v>
      </c>
      <c r="AE10" s="17"/>
      <c r="AF10" s="17">
        <v>0.26857067302127702</v>
      </c>
      <c r="AG10" s="17">
        <v>0.368296391915303</v>
      </c>
      <c r="AH10" s="17">
        <v>0.32469511139526502</v>
      </c>
      <c r="AI10" s="17"/>
      <c r="AJ10" s="17">
        <v>0.24654326603391799</v>
      </c>
      <c r="AK10" s="17">
        <v>0.43452964516008302</v>
      </c>
      <c r="AL10" s="17">
        <v>0.43416003160841798</v>
      </c>
      <c r="AM10" s="17">
        <v>0.16105474791570701</v>
      </c>
      <c r="AN10" s="17">
        <v>0.266880262288682</v>
      </c>
      <c r="AO10" s="17"/>
      <c r="AP10" s="17">
        <v>0.22204335074825299</v>
      </c>
      <c r="AQ10" s="17">
        <v>0.50939618501968797</v>
      </c>
      <c r="AR10" s="17">
        <v>0.37109769405681398</v>
      </c>
      <c r="AS10" s="17"/>
      <c r="AT10" s="17">
        <v>0.29994628547895602</v>
      </c>
      <c r="AU10" s="17">
        <v>0.33885247188287898</v>
      </c>
      <c r="AV10" s="17">
        <v>0.34376698812062501</v>
      </c>
      <c r="AW10" s="17">
        <v>0.36296332796460301</v>
      </c>
      <c r="AX10" s="17">
        <v>0.33856479146617602</v>
      </c>
      <c r="AY10" s="17"/>
      <c r="AZ10" s="17">
        <v>0.33617027760312501</v>
      </c>
      <c r="BA10" s="17">
        <v>0.34679650279372798</v>
      </c>
      <c r="BB10" s="17">
        <v>0.388782156678876</v>
      </c>
      <c r="BC10" s="17">
        <v>0.308794326383724</v>
      </c>
      <c r="BD10" s="17">
        <v>0.29019580978849202</v>
      </c>
      <c r="BE10" s="17"/>
      <c r="BF10" s="17">
        <v>0.319193913902662</v>
      </c>
      <c r="BG10" s="17">
        <v>0.31974100972081199</v>
      </c>
      <c r="BH10" s="17">
        <v>0.34638634605238799</v>
      </c>
      <c r="BI10" s="17">
        <v>0.34049710178173598</v>
      </c>
      <c r="BJ10" s="17"/>
      <c r="BK10" s="17">
        <v>0.23595012744863</v>
      </c>
      <c r="BL10" s="17">
        <v>0.314991763964733</v>
      </c>
      <c r="BM10" s="17">
        <v>0.338203693099493</v>
      </c>
      <c r="BN10" s="17">
        <v>0.34244079721673598</v>
      </c>
      <c r="BO10" s="17">
        <v>0.29104190211023101</v>
      </c>
      <c r="BP10" s="17"/>
      <c r="BQ10" s="17">
        <v>0.33477334607753401</v>
      </c>
      <c r="BR10" s="17">
        <v>0.321758584424996</v>
      </c>
      <c r="BS10" s="17"/>
      <c r="BT10" s="17">
        <v>0.30798733122935901</v>
      </c>
      <c r="BU10" s="17">
        <v>0.36325085103941002</v>
      </c>
      <c r="BV10" s="17">
        <v>0.30619425468429001</v>
      </c>
      <c r="BW10" s="17">
        <v>0.32662076939017798</v>
      </c>
      <c r="BX10" s="17">
        <v>0.328465467416521</v>
      </c>
      <c r="BY10" s="17">
        <v>0.38588975272533599</v>
      </c>
    </row>
    <row r="11" spans="2:77" x14ac:dyDescent="0.35">
      <c r="B11" s="18" t="s">
        <v>142</v>
      </c>
      <c r="C11" s="17">
        <v>0.219257134295299</v>
      </c>
      <c r="D11" s="17">
        <v>0.206362172090096</v>
      </c>
      <c r="E11" s="17">
        <v>0.23134675235924501</v>
      </c>
      <c r="F11" s="17"/>
      <c r="G11" s="17">
        <v>0.25708673912850499</v>
      </c>
      <c r="H11" s="17">
        <v>0.22937872686366001</v>
      </c>
      <c r="I11" s="17">
        <v>0.216170730836963</v>
      </c>
      <c r="J11" s="17">
        <v>0.187068005821491</v>
      </c>
      <c r="K11" s="17">
        <v>0.24532749929197301</v>
      </c>
      <c r="L11" s="17">
        <v>0.197131062348121</v>
      </c>
      <c r="M11" s="17"/>
      <c r="N11" s="17">
        <v>0.209942054781597</v>
      </c>
      <c r="O11" s="17">
        <v>0.213266464119093</v>
      </c>
      <c r="P11" s="17">
        <v>0.21993971316348301</v>
      </c>
      <c r="Q11" s="17">
        <v>0.23594499436606201</v>
      </c>
      <c r="R11" s="17"/>
      <c r="S11" s="17">
        <v>0.24193975487658601</v>
      </c>
      <c r="T11" s="17">
        <v>0.20116600494654299</v>
      </c>
      <c r="U11" s="17">
        <v>0.22787932517908299</v>
      </c>
      <c r="V11" s="17">
        <v>0.23510394408456001</v>
      </c>
      <c r="W11" s="17">
        <v>0.18199692464206099</v>
      </c>
      <c r="X11" s="17">
        <v>0.225490531514694</v>
      </c>
      <c r="Y11" s="17">
        <v>0.20678462172343401</v>
      </c>
      <c r="Z11" s="17">
        <v>0.20419436187207499</v>
      </c>
      <c r="AA11" s="17">
        <v>0.19151114666041599</v>
      </c>
      <c r="AB11" s="17">
        <v>0.24706941910289801</v>
      </c>
      <c r="AC11" s="17">
        <v>0.229085539738488</v>
      </c>
      <c r="AD11" s="17">
        <v>0.24488714999428299</v>
      </c>
      <c r="AE11" s="17"/>
      <c r="AF11" s="17">
        <v>0.20852873990682799</v>
      </c>
      <c r="AG11" s="17">
        <v>0.19851867683941299</v>
      </c>
      <c r="AH11" s="17">
        <v>0.281657085400075</v>
      </c>
      <c r="AI11" s="17"/>
      <c r="AJ11" s="17">
        <v>0.230980520805147</v>
      </c>
      <c r="AK11" s="17">
        <v>0.16986180267377901</v>
      </c>
      <c r="AL11" s="17">
        <v>0.224473103023315</v>
      </c>
      <c r="AM11" s="17">
        <v>9.2257327468151698E-2</v>
      </c>
      <c r="AN11" s="17">
        <v>0.24779374316903599</v>
      </c>
      <c r="AO11" s="17"/>
      <c r="AP11" s="17">
        <v>0.237270781531774</v>
      </c>
      <c r="AQ11" s="17">
        <v>0.14617751290262301</v>
      </c>
      <c r="AR11" s="17">
        <v>0.26764846919822499</v>
      </c>
      <c r="AS11" s="17"/>
      <c r="AT11" s="17">
        <v>0.22927361914931499</v>
      </c>
      <c r="AU11" s="17">
        <v>0.207619867042036</v>
      </c>
      <c r="AV11" s="17">
        <v>0.229976706643548</v>
      </c>
      <c r="AW11" s="17">
        <v>0.20599920807415401</v>
      </c>
      <c r="AX11" s="17">
        <v>0.158507477717138</v>
      </c>
      <c r="AY11" s="17"/>
      <c r="AZ11" s="17">
        <v>0.21592646705266899</v>
      </c>
      <c r="BA11" s="17">
        <v>0.236554303805453</v>
      </c>
      <c r="BB11" s="17">
        <v>0.25458451318487402</v>
      </c>
      <c r="BC11" s="17">
        <v>0.196376795785107</v>
      </c>
      <c r="BD11" s="17">
        <v>0.23788158590681699</v>
      </c>
      <c r="BE11" s="17"/>
      <c r="BF11" s="17">
        <v>0.23842839228583701</v>
      </c>
      <c r="BG11" s="17">
        <v>0.23347726283386599</v>
      </c>
      <c r="BH11" s="17">
        <v>0.18051041533686399</v>
      </c>
      <c r="BI11" s="17">
        <v>0.20758673676065201</v>
      </c>
      <c r="BJ11" s="17"/>
      <c r="BK11" s="17">
        <v>0.224514674935649</v>
      </c>
      <c r="BL11" s="17">
        <v>0.24747329265285001</v>
      </c>
      <c r="BM11" s="17">
        <v>0.23445710398277</v>
      </c>
      <c r="BN11" s="17">
        <v>0.19685004430376801</v>
      </c>
      <c r="BO11" s="17">
        <v>0.18762538248664701</v>
      </c>
      <c r="BP11" s="17"/>
      <c r="BQ11" s="17">
        <v>0.213596238373914</v>
      </c>
      <c r="BR11" s="17">
        <v>0.22692435957229501</v>
      </c>
      <c r="BS11" s="17"/>
      <c r="BT11" s="17">
        <v>0.195530428893229</v>
      </c>
      <c r="BU11" s="17">
        <v>0.212329184800787</v>
      </c>
      <c r="BV11" s="17">
        <v>0.23486514633378799</v>
      </c>
      <c r="BW11" s="17">
        <v>0.245339122388537</v>
      </c>
      <c r="BX11" s="17">
        <v>0.25507788392609598</v>
      </c>
      <c r="BY11" s="17">
        <v>0.242991381501211</v>
      </c>
    </row>
    <row r="12" spans="2:77" x14ac:dyDescent="0.35">
      <c r="B12" s="18" t="s">
        <v>143</v>
      </c>
      <c r="C12" s="17">
        <v>0.146662874563801</v>
      </c>
      <c r="D12" s="17">
        <v>0.154832418436117</v>
      </c>
      <c r="E12" s="17">
        <v>0.138787015799713</v>
      </c>
      <c r="F12" s="17"/>
      <c r="G12" s="17">
        <v>0.109024022312455</v>
      </c>
      <c r="H12" s="17">
        <v>0.134780663886616</v>
      </c>
      <c r="I12" s="17">
        <v>0.139561287420088</v>
      </c>
      <c r="J12" s="17">
        <v>0.15419111898281701</v>
      </c>
      <c r="K12" s="17">
        <v>0.14544096652392299</v>
      </c>
      <c r="L12" s="17">
        <v>0.18180209327394101</v>
      </c>
      <c r="M12" s="17"/>
      <c r="N12" s="17">
        <v>0.15728831037581201</v>
      </c>
      <c r="O12" s="17">
        <v>0.14569794694482899</v>
      </c>
      <c r="P12" s="17">
        <v>0.140453608753978</v>
      </c>
      <c r="Q12" s="17">
        <v>0.142377334572443</v>
      </c>
      <c r="R12" s="17"/>
      <c r="S12" s="17">
        <v>0.13486969303391499</v>
      </c>
      <c r="T12" s="17">
        <v>0.16767364560539899</v>
      </c>
      <c r="U12" s="17">
        <v>0.10393550815541699</v>
      </c>
      <c r="V12" s="17">
        <v>0.14244972264324299</v>
      </c>
      <c r="W12" s="17">
        <v>0.14604543706025999</v>
      </c>
      <c r="X12" s="17">
        <v>0.14815728848315499</v>
      </c>
      <c r="Y12" s="17">
        <v>0.15156121936665001</v>
      </c>
      <c r="Z12" s="17">
        <v>0.128148872045135</v>
      </c>
      <c r="AA12" s="17">
        <v>0.15337194859849901</v>
      </c>
      <c r="AB12" s="17">
        <v>0.137812676489698</v>
      </c>
      <c r="AC12" s="17">
        <v>0.187202402916998</v>
      </c>
      <c r="AD12" s="17">
        <v>0.18048758180694599</v>
      </c>
      <c r="AE12" s="17"/>
      <c r="AF12" s="17">
        <v>0.173978667257155</v>
      </c>
      <c r="AG12" s="17">
        <v>0.13394021313111901</v>
      </c>
      <c r="AH12" s="17">
        <v>0.138803939614496</v>
      </c>
      <c r="AI12" s="17"/>
      <c r="AJ12" s="17">
        <v>0.207410095879282</v>
      </c>
      <c r="AK12" s="17">
        <v>6.7733520256427204E-2</v>
      </c>
      <c r="AL12" s="17">
        <v>0.13359929154481401</v>
      </c>
      <c r="AM12" s="17">
        <v>0.20753290691523599</v>
      </c>
      <c r="AN12" s="17">
        <v>0.15241784946307399</v>
      </c>
      <c r="AO12" s="17"/>
      <c r="AP12" s="17">
        <v>0.233201092911859</v>
      </c>
      <c r="AQ12" s="17">
        <v>4.5397744767483698E-2</v>
      </c>
      <c r="AR12" s="17">
        <v>0.159723520061683</v>
      </c>
      <c r="AS12" s="17"/>
      <c r="AT12" s="17">
        <v>0.14614588154565</v>
      </c>
      <c r="AU12" s="17">
        <v>0.14958432533322399</v>
      </c>
      <c r="AV12" s="17">
        <v>0.14056785029949001</v>
      </c>
      <c r="AW12" s="17">
        <v>0.15006021013798301</v>
      </c>
      <c r="AX12" s="17">
        <v>0.117642953944347</v>
      </c>
      <c r="AY12" s="17"/>
      <c r="AZ12" s="17">
        <v>0.13294760361913599</v>
      </c>
      <c r="BA12" s="17">
        <v>0.13999441012056801</v>
      </c>
      <c r="BB12" s="17">
        <v>0.13505067017163699</v>
      </c>
      <c r="BC12" s="17">
        <v>0.19033928425827901</v>
      </c>
      <c r="BD12" s="17">
        <v>0.13984051010843199</v>
      </c>
      <c r="BE12" s="17"/>
      <c r="BF12" s="17">
        <v>0.11734185584842401</v>
      </c>
      <c r="BG12" s="17">
        <v>0.15702685844113401</v>
      </c>
      <c r="BH12" s="17">
        <v>0.157893561938097</v>
      </c>
      <c r="BI12" s="17">
        <v>0.15074974342044201</v>
      </c>
      <c r="BJ12" s="17"/>
      <c r="BK12" s="17">
        <v>0.103555581269885</v>
      </c>
      <c r="BL12" s="17">
        <v>0.117209591449332</v>
      </c>
      <c r="BM12" s="17">
        <v>0.13905300738231</v>
      </c>
      <c r="BN12" s="17">
        <v>0.16702020511955201</v>
      </c>
      <c r="BO12" s="17">
        <v>0.16918927000045</v>
      </c>
      <c r="BP12" s="17"/>
      <c r="BQ12" s="17">
        <v>0.14043823988408599</v>
      </c>
      <c r="BR12" s="17">
        <v>0.15509363835439999</v>
      </c>
      <c r="BS12" s="17"/>
      <c r="BT12" s="17">
        <v>0.17692803304067101</v>
      </c>
      <c r="BU12" s="17">
        <v>0.13789937720790499</v>
      </c>
      <c r="BV12" s="17">
        <v>9.8852059879371498E-2</v>
      </c>
      <c r="BW12" s="17">
        <v>0.129234521431349</v>
      </c>
      <c r="BX12" s="17">
        <v>0.122479620252226</v>
      </c>
      <c r="BY12" s="17">
        <v>0.16068510060039101</v>
      </c>
    </row>
    <row r="13" spans="2:77" x14ac:dyDescent="0.35">
      <c r="B13" s="18" t="s">
        <v>144</v>
      </c>
      <c r="C13" s="17">
        <v>0.10956688016987701</v>
      </c>
      <c r="D13" s="17">
        <v>0.11557338591291599</v>
      </c>
      <c r="E13" s="17">
        <v>0.103806204610699</v>
      </c>
      <c r="F13" s="17"/>
      <c r="G13" s="17">
        <v>6.7216662262463103E-2</v>
      </c>
      <c r="H13" s="17">
        <v>7.2392056337967095E-2</v>
      </c>
      <c r="I13" s="17">
        <v>0.106945015228348</v>
      </c>
      <c r="J13" s="17">
        <v>0.126071035804346</v>
      </c>
      <c r="K13" s="17">
        <v>0.166533507847277</v>
      </c>
      <c r="L13" s="17">
        <v>0.118510727478598</v>
      </c>
      <c r="M13" s="17"/>
      <c r="N13" s="17">
        <v>0.100197857229642</v>
      </c>
      <c r="O13" s="17">
        <v>0.11342046609975499</v>
      </c>
      <c r="P13" s="17">
        <v>0.108273734898905</v>
      </c>
      <c r="Q13" s="17">
        <v>0.11558998768883801</v>
      </c>
      <c r="R13" s="17"/>
      <c r="S13" s="17">
        <v>7.7508856051509797E-2</v>
      </c>
      <c r="T13" s="17">
        <v>0.122575706875516</v>
      </c>
      <c r="U13" s="17">
        <v>0.142640339738204</v>
      </c>
      <c r="V13" s="17">
        <v>0.13141843908353801</v>
      </c>
      <c r="W13" s="17">
        <v>0.120192315465522</v>
      </c>
      <c r="X13" s="17">
        <v>0.10119815361752001</v>
      </c>
      <c r="Y13" s="17">
        <v>0.12143574898375301</v>
      </c>
      <c r="Z13" s="17">
        <v>9.7498976020013797E-2</v>
      </c>
      <c r="AA13" s="17">
        <v>8.7527861786458605E-2</v>
      </c>
      <c r="AB13" s="17">
        <v>0.103447956627925</v>
      </c>
      <c r="AC13" s="17">
        <v>0.114922295808774</v>
      </c>
      <c r="AD13" s="17">
        <v>0.12386962425073</v>
      </c>
      <c r="AE13" s="17"/>
      <c r="AF13" s="17">
        <v>0.17992643583928999</v>
      </c>
      <c r="AG13" s="17">
        <v>6.5606099837497794E-2</v>
      </c>
      <c r="AH13" s="17">
        <v>6.9179389561208296E-2</v>
      </c>
      <c r="AI13" s="17"/>
      <c r="AJ13" s="17">
        <v>0.18023579060390299</v>
      </c>
      <c r="AK13" s="17">
        <v>2.5479761779664999E-2</v>
      </c>
      <c r="AL13" s="17">
        <v>5.8436665888748802E-2</v>
      </c>
      <c r="AM13" s="17">
        <v>0.35091944826787402</v>
      </c>
      <c r="AN13" s="17">
        <v>0.122924336498486</v>
      </c>
      <c r="AO13" s="17"/>
      <c r="AP13" s="17">
        <v>0.160636833157632</v>
      </c>
      <c r="AQ13" s="17">
        <v>1.1170419334659201E-2</v>
      </c>
      <c r="AR13" s="17">
        <v>6.8799404868579495E-2</v>
      </c>
      <c r="AS13" s="17"/>
      <c r="AT13" s="17">
        <v>0.123241704682386</v>
      </c>
      <c r="AU13" s="17">
        <v>0.12721165429880599</v>
      </c>
      <c r="AV13" s="17">
        <v>9.4112109365018695E-2</v>
      </c>
      <c r="AW13" s="17">
        <v>8.4258022027311599E-2</v>
      </c>
      <c r="AX13" s="17">
        <v>8.5422273283458194E-2</v>
      </c>
      <c r="AY13" s="17"/>
      <c r="AZ13" s="17">
        <v>0.112798587872956</v>
      </c>
      <c r="BA13" s="17">
        <v>8.2377260305598804E-2</v>
      </c>
      <c r="BB13" s="17">
        <v>6.8854172561969296E-2</v>
      </c>
      <c r="BC13" s="17">
        <v>0.124018203647264</v>
      </c>
      <c r="BD13" s="17">
        <v>0.12274842523752599</v>
      </c>
      <c r="BE13" s="17"/>
      <c r="BF13" s="17">
        <v>0.11135928958812701</v>
      </c>
      <c r="BG13" s="17">
        <v>0.10365839974265199</v>
      </c>
      <c r="BH13" s="17">
        <v>0.121752962829039</v>
      </c>
      <c r="BI13" s="17">
        <v>0.107179443619858</v>
      </c>
      <c r="BJ13" s="17"/>
      <c r="BK13" s="17">
        <v>0.119130477045089</v>
      </c>
      <c r="BL13" s="17">
        <v>0.11649450010788601</v>
      </c>
      <c r="BM13" s="17">
        <v>0.10754310749154999</v>
      </c>
      <c r="BN13" s="17">
        <v>0.106869295649181</v>
      </c>
      <c r="BO13" s="17">
        <v>0.113813100080004</v>
      </c>
      <c r="BP13" s="17"/>
      <c r="BQ13" s="17">
        <v>0.104960214869995</v>
      </c>
      <c r="BR13" s="17">
        <v>0.115806235409829</v>
      </c>
      <c r="BS13" s="17"/>
      <c r="BT13" s="17">
        <v>0.12953565044163301</v>
      </c>
      <c r="BU13" s="17">
        <v>9.9173609147893596E-2</v>
      </c>
      <c r="BV13" s="17">
        <v>0.148478185879273</v>
      </c>
      <c r="BW13" s="17">
        <v>7.8498054992713506E-2</v>
      </c>
      <c r="BX13" s="17">
        <v>9.14496544938629E-2</v>
      </c>
      <c r="BY13" s="17">
        <v>5.03700048209864E-2</v>
      </c>
    </row>
    <row r="14" spans="2:77" x14ac:dyDescent="0.35">
      <c r="B14" s="18" t="s">
        <v>145</v>
      </c>
      <c r="C14" s="17">
        <v>5.6019900240036703E-2</v>
      </c>
      <c r="D14" s="17">
        <v>4.5707181112059299E-2</v>
      </c>
      <c r="E14" s="17">
        <v>6.6459554476131499E-2</v>
      </c>
      <c r="F14" s="17"/>
      <c r="G14" s="17">
        <v>4.9825333848235002E-2</v>
      </c>
      <c r="H14" s="17">
        <v>6.0456388507412001E-2</v>
      </c>
      <c r="I14" s="17">
        <v>5.9548658891432703E-2</v>
      </c>
      <c r="J14" s="17">
        <v>5.4287768207465198E-2</v>
      </c>
      <c r="K14" s="17">
        <v>5.4785868185226697E-2</v>
      </c>
      <c r="L14" s="17">
        <v>5.5926622064758999E-2</v>
      </c>
      <c r="M14" s="17"/>
      <c r="N14" s="17">
        <v>3.8710546608922397E-2</v>
      </c>
      <c r="O14" s="17">
        <v>6.0733158422935501E-2</v>
      </c>
      <c r="P14" s="17">
        <v>5.7189656898776899E-2</v>
      </c>
      <c r="Q14" s="17">
        <v>6.8637644981471305E-2</v>
      </c>
      <c r="R14" s="17"/>
      <c r="S14" s="17">
        <v>5.61172467988727E-2</v>
      </c>
      <c r="T14" s="17">
        <v>6.1108078078334002E-2</v>
      </c>
      <c r="U14" s="17">
        <v>5.8851088930222201E-2</v>
      </c>
      <c r="V14" s="17">
        <v>6.9219649595073707E-2</v>
      </c>
      <c r="W14" s="17">
        <v>5.0366813924598998E-2</v>
      </c>
      <c r="X14" s="17">
        <v>5.55567687093299E-2</v>
      </c>
      <c r="Y14" s="17">
        <v>4.40905665361397E-2</v>
      </c>
      <c r="Z14" s="17">
        <v>3.6263888630147699E-2</v>
      </c>
      <c r="AA14" s="17">
        <v>6.7258470533544598E-2</v>
      </c>
      <c r="AB14" s="17">
        <v>6.24926363639903E-2</v>
      </c>
      <c r="AC14" s="17">
        <v>2.6665097966820601E-2</v>
      </c>
      <c r="AD14" s="17">
        <v>4.72259946252633E-2</v>
      </c>
      <c r="AE14" s="17"/>
      <c r="AF14" s="17">
        <v>4.4784728816718702E-2</v>
      </c>
      <c r="AG14" s="17">
        <v>5.4487091299838898E-2</v>
      </c>
      <c r="AH14" s="17">
        <v>9.4864723334667403E-2</v>
      </c>
      <c r="AI14" s="17"/>
      <c r="AJ14" s="17">
        <v>4.5296428483991201E-2</v>
      </c>
      <c r="AK14" s="17">
        <v>2.97066392444452E-2</v>
      </c>
      <c r="AL14" s="17">
        <v>6.3304577273999296E-2</v>
      </c>
      <c r="AM14" s="17">
        <v>3.65319328732309E-2</v>
      </c>
      <c r="AN14" s="17">
        <v>0.13005939535177</v>
      </c>
      <c r="AO14" s="17"/>
      <c r="AP14" s="17">
        <v>4.1289203920986499E-2</v>
      </c>
      <c r="AQ14" s="17">
        <v>2.7202603711025199E-2</v>
      </c>
      <c r="AR14" s="17">
        <v>5.7376897783182799E-2</v>
      </c>
      <c r="AS14" s="17"/>
      <c r="AT14" s="17">
        <v>6.5458811247871299E-2</v>
      </c>
      <c r="AU14" s="17">
        <v>5.3366592629168701E-2</v>
      </c>
      <c r="AV14" s="17">
        <v>4.9940314250334399E-2</v>
      </c>
      <c r="AW14" s="17">
        <v>4.0974728451774703E-2</v>
      </c>
      <c r="AX14" s="17">
        <v>8.0088169499706097E-2</v>
      </c>
      <c r="AY14" s="17"/>
      <c r="AZ14" s="17">
        <v>4.6934812023247501E-2</v>
      </c>
      <c r="BA14" s="17">
        <v>7.2583145061405299E-2</v>
      </c>
      <c r="BB14" s="17">
        <v>5.0715947633495503E-2</v>
      </c>
      <c r="BC14" s="17">
        <v>4.8542934153296503E-2</v>
      </c>
      <c r="BD14" s="17">
        <v>7.9191393073877306E-2</v>
      </c>
      <c r="BE14" s="17"/>
      <c r="BF14" s="17">
        <v>6.3939428960183106E-2</v>
      </c>
      <c r="BG14" s="17">
        <v>6.24646943339809E-2</v>
      </c>
      <c r="BH14" s="17">
        <v>3.7414667658599902E-2</v>
      </c>
      <c r="BI14" s="17">
        <v>4.0665269001097099E-2</v>
      </c>
      <c r="BJ14" s="17"/>
      <c r="BK14" s="17">
        <v>7.5243923371465002E-2</v>
      </c>
      <c r="BL14" s="17">
        <v>6.6526962919151597E-2</v>
      </c>
      <c r="BM14" s="17">
        <v>5.8116841340639901E-2</v>
      </c>
      <c r="BN14" s="17">
        <v>5.0225286693185399E-2</v>
      </c>
      <c r="BO14" s="17">
        <v>4.21235596424775E-2</v>
      </c>
      <c r="BP14" s="17"/>
      <c r="BQ14" s="17">
        <v>5.5158482387093297E-2</v>
      </c>
      <c r="BR14" s="17">
        <v>5.7186620990226103E-2</v>
      </c>
      <c r="BS14" s="17"/>
      <c r="BT14" s="17">
        <v>5.7001325565002703E-2</v>
      </c>
      <c r="BU14" s="17">
        <v>5.7732259696118102E-2</v>
      </c>
      <c r="BV14" s="17">
        <v>6.5861633790992496E-2</v>
      </c>
      <c r="BW14" s="17">
        <v>4.5014543922943899E-2</v>
      </c>
      <c r="BX14" s="17">
        <v>5.1224466093260299E-2</v>
      </c>
      <c r="BY14" s="17">
        <v>5.0935098788658303E-2</v>
      </c>
    </row>
    <row r="15" spans="2:77" x14ac:dyDescent="0.35">
      <c r="B15" s="18" t="s">
        <v>146</v>
      </c>
      <c r="C15" s="21">
        <v>0.46849321073098599</v>
      </c>
      <c r="D15" s="21">
        <v>0.47752484244881099</v>
      </c>
      <c r="E15" s="21">
        <v>0.45960047275421201</v>
      </c>
      <c r="F15" s="21"/>
      <c r="G15" s="21">
        <v>0.51684724244834201</v>
      </c>
      <c r="H15" s="21">
        <v>0.50299216440434502</v>
      </c>
      <c r="I15" s="21">
        <v>0.47777430762316903</v>
      </c>
      <c r="J15" s="21">
        <v>0.47838207118388099</v>
      </c>
      <c r="K15" s="21">
        <v>0.38791215815160102</v>
      </c>
      <c r="L15" s="21">
        <v>0.44662949483458197</v>
      </c>
      <c r="M15" s="21"/>
      <c r="N15" s="21">
        <v>0.49386123100402701</v>
      </c>
      <c r="O15" s="21">
        <v>0.46688196441338797</v>
      </c>
      <c r="P15" s="21">
        <v>0.47414328628485802</v>
      </c>
      <c r="Q15" s="21">
        <v>0.43745003839118601</v>
      </c>
      <c r="R15" s="21"/>
      <c r="S15" s="21">
        <v>0.48956444923911702</v>
      </c>
      <c r="T15" s="21">
        <v>0.44747656449420797</v>
      </c>
      <c r="U15" s="21">
        <v>0.46669373799707298</v>
      </c>
      <c r="V15" s="21">
        <v>0.42180824459358501</v>
      </c>
      <c r="W15" s="21">
        <v>0.50139850890755799</v>
      </c>
      <c r="X15" s="21">
        <v>0.46959725767530103</v>
      </c>
      <c r="Y15" s="21">
        <v>0.47612784339002401</v>
      </c>
      <c r="Z15" s="21">
        <v>0.53389390143262905</v>
      </c>
      <c r="AA15" s="21">
        <v>0.50033057242108203</v>
      </c>
      <c r="AB15" s="21">
        <v>0.449177311415489</v>
      </c>
      <c r="AC15" s="21">
        <v>0.44212466356892</v>
      </c>
      <c r="AD15" s="21">
        <v>0.40352964932277802</v>
      </c>
      <c r="AE15" s="21"/>
      <c r="AF15" s="21">
        <v>0.392781428180008</v>
      </c>
      <c r="AG15" s="21">
        <v>0.54744791889213096</v>
      </c>
      <c r="AH15" s="21">
        <v>0.415494862089553</v>
      </c>
      <c r="AI15" s="21"/>
      <c r="AJ15" s="21">
        <v>0.33607716422767703</v>
      </c>
      <c r="AK15" s="21">
        <v>0.70721827604568399</v>
      </c>
      <c r="AL15" s="21">
        <v>0.52018636226912296</v>
      </c>
      <c r="AM15" s="21">
        <v>0.31275838447550702</v>
      </c>
      <c r="AN15" s="21">
        <v>0.346804675517634</v>
      </c>
      <c r="AO15" s="21"/>
      <c r="AP15" s="21">
        <v>0.32760208847774902</v>
      </c>
      <c r="AQ15" s="21">
        <v>0.77005171928420901</v>
      </c>
      <c r="AR15" s="21">
        <v>0.44645170808833001</v>
      </c>
      <c r="AS15" s="21"/>
      <c r="AT15" s="21">
        <v>0.43587998337477901</v>
      </c>
      <c r="AU15" s="21">
        <v>0.46221756069676401</v>
      </c>
      <c r="AV15" s="21">
        <v>0.48540301944160902</v>
      </c>
      <c r="AW15" s="21">
        <v>0.51870783130877596</v>
      </c>
      <c r="AX15" s="21">
        <v>0.55833912555535103</v>
      </c>
      <c r="AY15" s="21"/>
      <c r="AZ15" s="21">
        <v>0.49139252943199102</v>
      </c>
      <c r="BA15" s="21">
        <v>0.46849088070697498</v>
      </c>
      <c r="BB15" s="21">
        <v>0.49079469644802398</v>
      </c>
      <c r="BC15" s="21">
        <v>0.44072278215605398</v>
      </c>
      <c r="BD15" s="21">
        <v>0.42033808567334702</v>
      </c>
      <c r="BE15" s="21"/>
      <c r="BF15" s="21">
        <v>0.46893103331742902</v>
      </c>
      <c r="BG15" s="21">
        <v>0.44337278464836699</v>
      </c>
      <c r="BH15" s="21">
        <v>0.50242839223740099</v>
      </c>
      <c r="BI15" s="21">
        <v>0.49381880719795201</v>
      </c>
      <c r="BJ15" s="21"/>
      <c r="BK15" s="21">
        <v>0.477555343377912</v>
      </c>
      <c r="BL15" s="21">
        <v>0.452295652870781</v>
      </c>
      <c r="BM15" s="21">
        <v>0.46082993980273002</v>
      </c>
      <c r="BN15" s="21">
        <v>0.47903516823431302</v>
      </c>
      <c r="BO15" s="21">
        <v>0.48724868779042102</v>
      </c>
      <c r="BP15" s="21"/>
      <c r="BQ15" s="21">
        <v>0.48584682448491201</v>
      </c>
      <c r="BR15" s="21">
        <v>0.44498914567324999</v>
      </c>
      <c r="BS15" s="21"/>
      <c r="BT15" s="21">
        <v>0.44100456205946298</v>
      </c>
      <c r="BU15" s="21">
        <v>0.49286556914729601</v>
      </c>
      <c r="BV15" s="21">
        <v>0.45194297411657502</v>
      </c>
      <c r="BW15" s="21">
        <v>0.50191375726445697</v>
      </c>
      <c r="BX15" s="21">
        <v>0.47976837523455501</v>
      </c>
      <c r="BY15" s="21">
        <v>0.49501841428875298</v>
      </c>
    </row>
    <row r="16" spans="2:77" x14ac:dyDescent="0.35">
      <c r="B16" s="18" t="s">
        <v>147</v>
      </c>
      <c r="C16" s="21">
        <v>0.25622975473367798</v>
      </c>
      <c r="D16" s="21">
        <v>0.270405804349033</v>
      </c>
      <c r="E16" s="21">
        <v>0.24259322041041201</v>
      </c>
      <c r="F16" s="21"/>
      <c r="G16" s="21">
        <v>0.17624068457491801</v>
      </c>
      <c r="H16" s="21">
        <v>0.207172720224583</v>
      </c>
      <c r="I16" s="21">
        <v>0.24650630264843601</v>
      </c>
      <c r="J16" s="21">
        <v>0.28026215478716299</v>
      </c>
      <c r="K16" s="21">
        <v>0.31197447437119902</v>
      </c>
      <c r="L16" s="21">
        <v>0.30031282075253801</v>
      </c>
      <c r="M16" s="21"/>
      <c r="N16" s="21">
        <v>0.25748616760545401</v>
      </c>
      <c r="O16" s="21">
        <v>0.259118413044584</v>
      </c>
      <c r="P16" s="21">
        <v>0.24872734365288299</v>
      </c>
      <c r="Q16" s="21">
        <v>0.257967322261281</v>
      </c>
      <c r="R16" s="21"/>
      <c r="S16" s="21">
        <v>0.212378549085425</v>
      </c>
      <c r="T16" s="21">
        <v>0.29024935248091499</v>
      </c>
      <c r="U16" s="21">
        <v>0.246575847893621</v>
      </c>
      <c r="V16" s="21">
        <v>0.27386816172678202</v>
      </c>
      <c r="W16" s="21">
        <v>0.26623775252578202</v>
      </c>
      <c r="X16" s="21">
        <v>0.24935544210067501</v>
      </c>
      <c r="Y16" s="21">
        <v>0.27299696835040199</v>
      </c>
      <c r="Z16" s="21">
        <v>0.22564784806514901</v>
      </c>
      <c r="AA16" s="21">
        <v>0.240899810384958</v>
      </c>
      <c r="AB16" s="21">
        <v>0.241260633117623</v>
      </c>
      <c r="AC16" s="21">
        <v>0.30212469872577202</v>
      </c>
      <c r="AD16" s="21">
        <v>0.30435720605767602</v>
      </c>
      <c r="AE16" s="21"/>
      <c r="AF16" s="21">
        <v>0.35390510309644502</v>
      </c>
      <c r="AG16" s="21">
        <v>0.199546312968616</v>
      </c>
      <c r="AH16" s="21">
        <v>0.207983329175704</v>
      </c>
      <c r="AI16" s="21"/>
      <c r="AJ16" s="21">
        <v>0.38764588648318399</v>
      </c>
      <c r="AK16" s="21">
        <v>9.3213282036092193E-2</v>
      </c>
      <c r="AL16" s="21">
        <v>0.192035957433563</v>
      </c>
      <c r="AM16" s="21">
        <v>0.55845235518311098</v>
      </c>
      <c r="AN16" s="21">
        <v>0.27534218596156002</v>
      </c>
      <c r="AO16" s="21"/>
      <c r="AP16" s="21">
        <v>0.39383792606949097</v>
      </c>
      <c r="AQ16" s="21">
        <v>5.6568164102142902E-2</v>
      </c>
      <c r="AR16" s="21">
        <v>0.22852292493026299</v>
      </c>
      <c r="AS16" s="21"/>
      <c r="AT16" s="21">
        <v>0.26938758622803499</v>
      </c>
      <c r="AU16" s="21">
        <v>0.27679597963203101</v>
      </c>
      <c r="AV16" s="21">
        <v>0.234679959664508</v>
      </c>
      <c r="AW16" s="21">
        <v>0.23431823216529499</v>
      </c>
      <c r="AX16" s="21">
        <v>0.20306522722780501</v>
      </c>
      <c r="AY16" s="21"/>
      <c r="AZ16" s="21">
        <v>0.24574619149209201</v>
      </c>
      <c r="BA16" s="21">
        <v>0.22237167042616601</v>
      </c>
      <c r="BB16" s="21">
        <v>0.20390484273360601</v>
      </c>
      <c r="BC16" s="21">
        <v>0.31435748790554202</v>
      </c>
      <c r="BD16" s="21">
        <v>0.26258893534595801</v>
      </c>
      <c r="BE16" s="21"/>
      <c r="BF16" s="21">
        <v>0.22870114543655101</v>
      </c>
      <c r="BG16" s="21">
        <v>0.26068525818378602</v>
      </c>
      <c r="BH16" s="21">
        <v>0.27964652476713497</v>
      </c>
      <c r="BI16" s="21">
        <v>0.25792918704029999</v>
      </c>
      <c r="BJ16" s="21"/>
      <c r="BK16" s="21">
        <v>0.22268605831497401</v>
      </c>
      <c r="BL16" s="21">
        <v>0.233704091557218</v>
      </c>
      <c r="BM16" s="21">
        <v>0.24659611487385999</v>
      </c>
      <c r="BN16" s="21">
        <v>0.27388950076873297</v>
      </c>
      <c r="BO16" s="21">
        <v>0.28300237008045398</v>
      </c>
      <c r="BP16" s="21"/>
      <c r="BQ16" s="21">
        <v>0.24539845475408101</v>
      </c>
      <c r="BR16" s="21">
        <v>0.27089987376422903</v>
      </c>
      <c r="BS16" s="21"/>
      <c r="BT16" s="21">
        <v>0.30646368348230502</v>
      </c>
      <c r="BU16" s="21">
        <v>0.23707298635579899</v>
      </c>
      <c r="BV16" s="21">
        <v>0.24733024575864501</v>
      </c>
      <c r="BW16" s="21">
        <v>0.20773257642406201</v>
      </c>
      <c r="BX16" s="21">
        <v>0.213929274746089</v>
      </c>
      <c r="BY16" s="21">
        <v>0.21105510542137801</v>
      </c>
    </row>
    <row r="17" spans="2:77" x14ac:dyDescent="0.35">
      <c r="B17" s="18" t="s">
        <v>148</v>
      </c>
      <c r="C17" s="22">
        <v>0.212263455997309</v>
      </c>
      <c r="D17" s="22">
        <v>0.207119038099778</v>
      </c>
      <c r="E17" s="22">
        <v>0.2170072523438</v>
      </c>
      <c r="F17" s="22"/>
      <c r="G17" s="22">
        <v>0.34060655787342398</v>
      </c>
      <c r="H17" s="22">
        <v>0.29581944417976203</v>
      </c>
      <c r="I17" s="22">
        <v>0.23126800497473299</v>
      </c>
      <c r="J17" s="22">
        <v>0.198119916396718</v>
      </c>
      <c r="K17" s="22">
        <v>7.5937683780401402E-2</v>
      </c>
      <c r="L17" s="22">
        <v>0.14631667408204399</v>
      </c>
      <c r="M17" s="22"/>
      <c r="N17" s="22">
        <v>0.236375063398573</v>
      </c>
      <c r="O17" s="22">
        <v>0.20776355136880401</v>
      </c>
      <c r="P17" s="22">
        <v>0.22541594263197501</v>
      </c>
      <c r="Q17" s="22">
        <v>0.17948271612990499</v>
      </c>
      <c r="R17" s="22"/>
      <c r="S17" s="22">
        <v>0.27718590015369199</v>
      </c>
      <c r="T17" s="22">
        <v>0.15722721201329301</v>
      </c>
      <c r="U17" s="22">
        <v>0.22011789010345201</v>
      </c>
      <c r="V17" s="22">
        <v>0.14794008286680299</v>
      </c>
      <c r="W17" s="22">
        <v>0.235160756381776</v>
      </c>
      <c r="X17" s="22">
        <v>0.22024181557462699</v>
      </c>
      <c r="Y17" s="22">
        <v>0.20313087503962199</v>
      </c>
      <c r="Z17" s="22">
        <v>0.30824605336748001</v>
      </c>
      <c r="AA17" s="22">
        <v>0.25943076203612397</v>
      </c>
      <c r="AB17" s="22">
        <v>0.207916678297866</v>
      </c>
      <c r="AC17" s="22">
        <v>0.139999964843148</v>
      </c>
      <c r="AD17" s="22">
        <v>9.9172443265102397E-2</v>
      </c>
      <c r="AE17" s="22"/>
      <c r="AF17" s="22">
        <v>3.8876325083563097E-2</v>
      </c>
      <c r="AG17" s="22">
        <v>0.34790160592351499</v>
      </c>
      <c r="AH17" s="22">
        <v>0.207511532913849</v>
      </c>
      <c r="AI17" s="22"/>
      <c r="AJ17" s="22">
        <v>-5.1568722255507002E-2</v>
      </c>
      <c r="AK17" s="22">
        <v>0.61400499400959097</v>
      </c>
      <c r="AL17" s="22">
        <v>0.32815040483556002</v>
      </c>
      <c r="AM17" s="22">
        <v>-0.24569397070760399</v>
      </c>
      <c r="AN17" s="22">
        <v>7.1462489556074593E-2</v>
      </c>
      <c r="AO17" s="22"/>
      <c r="AP17" s="22">
        <v>-6.62358375917418E-2</v>
      </c>
      <c r="AQ17" s="22">
        <v>0.71348355518206596</v>
      </c>
      <c r="AR17" s="22">
        <v>0.21792878315806699</v>
      </c>
      <c r="AS17" s="22"/>
      <c r="AT17" s="22">
        <v>0.16649239714674399</v>
      </c>
      <c r="AU17" s="22">
        <v>0.185421581064734</v>
      </c>
      <c r="AV17" s="22">
        <v>0.25072305977710102</v>
      </c>
      <c r="AW17" s="22">
        <v>0.284389599143481</v>
      </c>
      <c r="AX17" s="22">
        <v>0.35527389832754602</v>
      </c>
      <c r="AY17" s="22"/>
      <c r="AZ17" s="22">
        <v>0.24564633793989801</v>
      </c>
      <c r="BA17" s="22">
        <v>0.24611921028080899</v>
      </c>
      <c r="BB17" s="22">
        <v>0.286889853714418</v>
      </c>
      <c r="BC17" s="22">
        <v>0.12636529425051199</v>
      </c>
      <c r="BD17" s="22">
        <v>0.15774915032738901</v>
      </c>
      <c r="BE17" s="22"/>
      <c r="BF17" s="22">
        <v>0.24022988788087901</v>
      </c>
      <c r="BG17" s="22">
        <v>0.182687526464582</v>
      </c>
      <c r="BH17" s="22">
        <v>0.22278186747026499</v>
      </c>
      <c r="BI17" s="22">
        <v>0.235889620157652</v>
      </c>
      <c r="BJ17" s="22"/>
      <c r="BK17" s="22">
        <v>0.25486928506293799</v>
      </c>
      <c r="BL17" s="22">
        <v>0.218591561313563</v>
      </c>
      <c r="BM17" s="22">
        <v>0.21423382492887</v>
      </c>
      <c r="BN17" s="22">
        <v>0.20514566746557999</v>
      </c>
      <c r="BO17" s="22">
        <v>0.20424631770996701</v>
      </c>
      <c r="BP17" s="22"/>
      <c r="BQ17" s="22">
        <v>0.240448369730831</v>
      </c>
      <c r="BR17" s="22">
        <v>0.17408927190902099</v>
      </c>
      <c r="BS17" s="22"/>
      <c r="BT17" s="22">
        <v>0.13454087857715899</v>
      </c>
      <c r="BU17" s="22">
        <v>0.25579258279149703</v>
      </c>
      <c r="BV17" s="22">
        <v>0.20461272835793101</v>
      </c>
      <c r="BW17" s="22">
        <v>0.29418118084039402</v>
      </c>
      <c r="BX17" s="22">
        <v>0.26583910048846499</v>
      </c>
      <c r="BY17" s="22">
        <v>0.28396330886737597</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151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0.16127808410456501</v>
      </c>
      <c r="D9" s="17">
        <v>0.16442827402712401</v>
      </c>
      <c r="E9" s="17">
        <v>0.15764818656357901</v>
      </c>
      <c r="F9" s="17"/>
      <c r="G9" s="17">
        <v>0.146255217720208</v>
      </c>
      <c r="H9" s="17">
        <v>0.14142194637720801</v>
      </c>
      <c r="I9" s="17">
        <v>0.18304340225676999</v>
      </c>
      <c r="J9" s="17">
        <v>0.165373921288299</v>
      </c>
      <c r="K9" s="17">
        <v>0.190639702794377</v>
      </c>
      <c r="L9" s="17">
        <v>0.14677839407111701</v>
      </c>
      <c r="M9" s="17"/>
      <c r="N9" s="17">
        <v>0.116735714903967</v>
      </c>
      <c r="O9" s="17">
        <v>0.15276835423426899</v>
      </c>
      <c r="P9" s="17">
        <v>0.18624447299791499</v>
      </c>
      <c r="Q9" s="17">
        <v>0.19651678230928499</v>
      </c>
      <c r="R9" s="17"/>
      <c r="S9" s="17">
        <v>0.135611700185919</v>
      </c>
      <c r="T9" s="17">
        <v>0.15437997431641401</v>
      </c>
      <c r="U9" s="17">
        <v>0.17113578903056201</v>
      </c>
      <c r="V9" s="17">
        <v>0.18039021236224401</v>
      </c>
      <c r="W9" s="17">
        <v>0.16749482323284301</v>
      </c>
      <c r="X9" s="17">
        <v>0.166552535418383</v>
      </c>
      <c r="Y9" s="17">
        <v>0.184208236776506</v>
      </c>
      <c r="Z9" s="17">
        <v>0.113416106461459</v>
      </c>
      <c r="AA9" s="17">
        <v>0.14449962834704899</v>
      </c>
      <c r="AB9" s="17">
        <v>0.18796547783407699</v>
      </c>
      <c r="AC9" s="17">
        <v>0.13542875903439</v>
      </c>
      <c r="AD9" s="17">
        <v>0.223868293886336</v>
      </c>
      <c r="AE9" s="17"/>
      <c r="AF9" s="17">
        <v>0.21178872357329301</v>
      </c>
      <c r="AG9" s="17">
        <v>0.11470100141020401</v>
      </c>
      <c r="AH9" s="17">
        <v>0.19846984485891001</v>
      </c>
      <c r="AI9" s="17"/>
      <c r="AJ9" s="17">
        <v>0.17201370699593499</v>
      </c>
      <c r="AK9" s="17">
        <v>9.6122437152899198E-2</v>
      </c>
      <c r="AL9" s="17">
        <v>0.10039076800718499</v>
      </c>
      <c r="AM9" s="17">
        <v>0.34706182999403201</v>
      </c>
      <c r="AN9" s="17">
        <v>0.26206743921595099</v>
      </c>
      <c r="AO9" s="17"/>
      <c r="AP9" s="17">
        <v>0.109324577673519</v>
      </c>
      <c r="AQ9" s="17">
        <v>6.8337225367869195E-2</v>
      </c>
      <c r="AR9" s="17">
        <v>0.15424044372083301</v>
      </c>
      <c r="AS9" s="17"/>
      <c r="AT9" s="17">
        <v>0.20324957537558599</v>
      </c>
      <c r="AU9" s="17">
        <v>0.17409745694974099</v>
      </c>
      <c r="AV9" s="17">
        <v>0.12923828265854101</v>
      </c>
      <c r="AW9" s="17">
        <v>0.10016249948759599</v>
      </c>
      <c r="AX9" s="17">
        <v>9.5564483299301201E-2</v>
      </c>
      <c r="AY9" s="17"/>
      <c r="AZ9" s="17">
        <v>0.166649111348698</v>
      </c>
      <c r="BA9" s="17">
        <v>0.164797235557681</v>
      </c>
      <c r="BB9" s="17">
        <v>9.4716437002802994E-2</v>
      </c>
      <c r="BC9" s="17">
        <v>0.14230368128805701</v>
      </c>
      <c r="BD9" s="17">
        <v>0.19071864532375099</v>
      </c>
      <c r="BE9" s="17"/>
      <c r="BF9" s="17">
        <v>0.19794815009856201</v>
      </c>
      <c r="BG9" s="17">
        <v>0.156705556231961</v>
      </c>
      <c r="BH9" s="17">
        <v>0.15395938244831001</v>
      </c>
      <c r="BI9" s="17">
        <v>0.13053221637048901</v>
      </c>
      <c r="BJ9" s="17"/>
      <c r="BK9" s="17">
        <v>0.31246489172034803</v>
      </c>
      <c r="BL9" s="17">
        <v>0.208770683808091</v>
      </c>
      <c r="BM9" s="17">
        <v>0.16007469799673399</v>
      </c>
      <c r="BN9" s="17">
        <v>0.13113187761203901</v>
      </c>
      <c r="BO9" s="17">
        <v>0.14418355227912399</v>
      </c>
      <c r="BP9" s="17"/>
      <c r="BQ9" s="17">
        <v>0.158389840137455</v>
      </c>
      <c r="BR9" s="17">
        <v>0.16518997675517799</v>
      </c>
      <c r="BS9" s="17"/>
      <c r="BT9" s="17">
        <v>0.14611538131367199</v>
      </c>
      <c r="BU9" s="17">
        <v>0.166480452229783</v>
      </c>
      <c r="BV9" s="17">
        <v>0.23441517445898999</v>
      </c>
      <c r="BW9" s="17">
        <v>0.18069923069465799</v>
      </c>
      <c r="BX9" s="17">
        <v>0.14097703459652799</v>
      </c>
      <c r="BY9" s="17">
        <v>0.17700638339590599</v>
      </c>
    </row>
    <row r="10" spans="2:77" x14ac:dyDescent="0.35">
      <c r="B10" s="18" t="s">
        <v>141</v>
      </c>
      <c r="C10" s="17">
        <v>0.30301783112119701</v>
      </c>
      <c r="D10" s="17">
        <v>0.286922304410897</v>
      </c>
      <c r="E10" s="17">
        <v>0.318403085537599</v>
      </c>
      <c r="F10" s="17"/>
      <c r="G10" s="17">
        <v>0.27473906789983499</v>
      </c>
      <c r="H10" s="17">
        <v>0.31070959130195702</v>
      </c>
      <c r="I10" s="17">
        <v>0.32231083000870497</v>
      </c>
      <c r="J10" s="17">
        <v>0.26554633004093903</v>
      </c>
      <c r="K10" s="17">
        <v>0.34339906731702502</v>
      </c>
      <c r="L10" s="17">
        <v>0.30349131900946302</v>
      </c>
      <c r="M10" s="17"/>
      <c r="N10" s="17">
        <v>0.28608404808002502</v>
      </c>
      <c r="O10" s="17">
        <v>0.29299340946811497</v>
      </c>
      <c r="P10" s="17">
        <v>0.32187954712857397</v>
      </c>
      <c r="Q10" s="17">
        <v>0.31648418691799501</v>
      </c>
      <c r="R10" s="17"/>
      <c r="S10" s="17">
        <v>0.30545893740633601</v>
      </c>
      <c r="T10" s="17">
        <v>0.309854300246929</v>
      </c>
      <c r="U10" s="17">
        <v>0.30240740421569301</v>
      </c>
      <c r="V10" s="17">
        <v>0.33708152822296</v>
      </c>
      <c r="W10" s="17">
        <v>0.28710460378867098</v>
      </c>
      <c r="X10" s="17">
        <v>0.246980803906585</v>
      </c>
      <c r="Y10" s="17">
        <v>0.29222467561886201</v>
      </c>
      <c r="Z10" s="17">
        <v>0.25231904235781699</v>
      </c>
      <c r="AA10" s="17">
        <v>0.30808999385490798</v>
      </c>
      <c r="AB10" s="17">
        <v>0.28850955907180198</v>
      </c>
      <c r="AC10" s="17">
        <v>0.34905357607612802</v>
      </c>
      <c r="AD10" s="17">
        <v>0.41168681039436</v>
      </c>
      <c r="AE10" s="17"/>
      <c r="AF10" s="17">
        <v>0.321778746468661</v>
      </c>
      <c r="AG10" s="17">
        <v>0.29411635577012002</v>
      </c>
      <c r="AH10" s="17">
        <v>0.28881519884707602</v>
      </c>
      <c r="AI10" s="17"/>
      <c r="AJ10" s="17">
        <v>0.338512299080724</v>
      </c>
      <c r="AK10" s="17">
        <v>0.24878141177244401</v>
      </c>
      <c r="AL10" s="17">
        <v>0.291537357021041</v>
      </c>
      <c r="AM10" s="17">
        <v>0.24771969207349701</v>
      </c>
      <c r="AN10" s="17">
        <v>0.30617916857913602</v>
      </c>
      <c r="AO10" s="17"/>
      <c r="AP10" s="17">
        <v>0.306746188601978</v>
      </c>
      <c r="AQ10" s="17">
        <v>0.22756671480084101</v>
      </c>
      <c r="AR10" s="17">
        <v>0.33364356832125502</v>
      </c>
      <c r="AS10" s="17"/>
      <c r="AT10" s="17">
        <v>0.32131162709369898</v>
      </c>
      <c r="AU10" s="17">
        <v>0.305306042799522</v>
      </c>
      <c r="AV10" s="17">
        <v>0.30529876029290498</v>
      </c>
      <c r="AW10" s="17">
        <v>0.28292888467983102</v>
      </c>
      <c r="AX10" s="17">
        <v>0.173057279032165</v>
      </c>
      <c r="AY10" s="17"/>
      <c r="AZ10" s="17">
        <v>0.28460170099793303</v>
      </c>
      <c r="BA10" s="17">
        <v>0.317561554586897</v>
      </c>
      <c r="BB10" s="17">
        <v>0.27140395521292199</v>
      </c>
      <c r="BC10" s="17">
        <v>0.32030385417747598</v>
      </c>
      <c r="BD10" s="17">
        <v>0.33805872979839602</v>
      </c>
      <c r="BE10" s="17"/>
      <c r="BF10" s="17">
        <v>0.30842162350685598</v>
      </c>
      <c r="BG10" s="17">
        <v>0.30158090151885703</v>
      </c>
      <c r="BH10" s="17">
        <v>0.30891692953815703</v>
      </c>
      <c r="BI10" s="17">
        <v>0.29235364965175598</v>
      </c>
      <c r="BJ10" s="17"/>
      <c r="BK10" s="17">
        <v>0.304629076098826</v>
      </c>
      <c r="BL10" s="17">
        <v>0.30909555095504898</v>
      </c>
      <c r="BM10" s="17">
        <v>0.309466338612298</v>
      </c>
      <c r="BN10" s="17">
        <v>0.30150626513573597</v>
      </c>
      <c r="BO10" s="17">
        <v>0.26308804746062298</v>
      </c>
      <c r="BP10" s="17"/>
      <c r="BQ10" s="17">
        <v>0.30641453700421201</v>
      </c>
      <c r="BR10" s="17">
        <v>0.29841726796539197</v>
      </c>
      <c r="BS10" s="17"/>
      <c r="BT10" s="17">
        <v>0.31294475513598702</v>
      </c>
      <c r="BU10" s="17">
        <v>0.30855683498309999</v>
      </c>
      <c r="BV10" s="17">
        <v>0.26471059938031999</v>
      </c>
      <c r="BW10" s="17">
        <v>0.292139868421947</v>
      </c>
      <c r="BX10" s="17">
        <v>0.30500153111064399</v>
      </c>
      <c r="BY10" s="17">
        <v>0.26237657641370499</v>
      </c>
    </row>
    <row r="11" spans="2:77" x14ac:dyDescent="0.35">
      <c r="B11" s="18" t="s">
        <v>142</v>
      </c>
      <c r="C11" s="17">
        <v>0.18773995601959201</v>
      </c>
      <c r="D11" s="17">
        <v>0.18595641913438399</v>
      </c>
      <c r="E11" s="17">
        <v>0.190224113437298</v>
      </c>
      <c r="F11" s="17"/>
      <c r="G11" s="17">
        <v>0.23685982184835999</v>
      </c>
      <c r="H11" s="17">
        <v>0.18682955256102801</v>
      </c>
      <c r="I11" s="17">
        <v>0.17712480647547199</v>
      </c>
      <c r="J11" s="17">
        <v>0.17326447582271201</v>
      </c>
      <c r="K11" s="17">
        <v>0.184883975796379</v>
      </c>
      <c r="L11" s="17">
        <v>0.178050784037524</v>
      </c>
      <c r="M11" s="17"/>
      <c r="N11" s="17">
        <v>0.177677283068681</v>
      </c>
      <c r="O11" s="17">
        <v>0.18690248842361501</v>
      </c>
      <c r="P11" s="17">
        <v>0.188767449067899</v>
      </c>
      <c r="Q11" s="17">
        <v>0.198000974511955</v>
      </c>
      <c r="R11" s="17"/>
      <c r="S11" s="17">
        <v>0.20434074849568201</v>
      </c>
      <c r="T11" s="17">
        <v>0.193325542373738</v>
      </c>
      <c r="U11" s="17">
        <v>0.19254967244497601</v>
      </c>
      <c r="V11" s="17">
        <v>0.153515553064757</v>
      </c>
      <c r="W11" s="17">
        <v>0.193833899366426</v>
      </c>
      <c r="X11" s="17">
        <v>0.198450527537919</v>
      </c>
      <c r="Y11" s="17">
        <v>0.190459715738651</v>
      </c>
      <c r="Z11" s="17">
        <v>0.233289139787204</v>
      </c>
      <c r="AA11" s="17">
        <v>0.20054523985959699</v>
      </c>
      <c r="AB11" s="17">
        <v>0.185175134982871</v>
      </c>
      <c r="AC11" s="17">
        <v>0.121178493246894</v>
      </c>
      <c r="AD11" s="17">
        <v>0.13306490163469001</v>
      </c>
      <c r="AE11" s="17"/>
      <c r="AF11" s="17">
        <v>0.170391457922803</v>
      </c>
      <c r="AG11" s="17">
        <v>0.17826903145974199</v>
      </c>
      <c r="AH11" s="17">
        <v>0.22407316459940299</v>
      </c>
      <c r="AI11" s="17"/>
      <c r="AJ11" s="17">
        <v>0.179108559150951</v>
      </c>
      <c r="AK11" s="17">
        <v>0.196336305492466</v>
      </c>
      <c r="AL11" s="17">
        <v>0.19971704368243001</v>
      </c>
      <c r="AM11" s="17">
        <v>0.17531628251275</v>
      </c>
      <c r="AN11" s="17">
        <v>0.18437535268244501</v>
      </c>
      <c r="AO11" s="17"/>
      <c r="AP11" s="17">
        <v>0.20122306638877399</v>
      </c>
      <c r="AQ11" s="17">
        <v>0.20833839131378901</v>
      </c>
      <c r="AR11" s="17">
        <v>0.18431561874696401</v>
      </c>
      <c r="AS11" s="17"/>
      <c r="AT11" s="17">
        <v>0.19342263408925001</v>
      </c>
      <c r="AU11" s="17">
        <v>0.193992333608312</v>
      </c>
      <c r="AV11" s="17">
        <v>0.191975337142232</v>
      </c>
      <c r="AW11" s="17">
        <v>0.17433669824147599</v>
      </c>
      <c r="AX11" s="17">
        <v>0.173882520846978</v>
      </c>
      <c r="AY11" s="17"/>
      <c r="AZ11" s="17">
        <v>0.184682054092878</v>
      </c>
      <c r="BA11" s="17">
        <v>0.185837550297205</v>
      </c>
      <c r="BB11" s="17">
        <v>0.27502129651853202</v>
      </c>
      <c r="BC11" s="17">
        <v>0.17333436230846899</v>
      </c>
      <c r="BD11" s="17">
        <v>0.19011206171171199</v>
      </c>
      <c r="BE11" s="17"/>
      <c r="BF11" s="17">
        <v>0.19401577686715499</v>
      </c>
      <c r="BG11" s="17">
        <v>0.20948329982288999</v>
      </c>
      <c r="BH11" s="17">
        <v>0.16586641685071599</v>
      </c>
      <c r="BI11" s="17">
        <v>0.15572128961166101</v>
      </c>
      <c r="BJ11" s="17"/>
      <c r="BK11" s="17">
        <v>0.15490252080480901</v>
      </c>
      <c r="BL11" s="17">
        <v>0.16863864453112701</v>
      </c>
      <c r="BM11" s="17">
        <v>0.208249855785967</v>
      </c>
      <c r="BN11" s="17">
        <v>0.176909940792113</v>
      </c>
      <c r="BO11" s="17">
        <v>0.19282970059702501</v>
      </c>
      <c r="BP11" s="17"/>
      <c r="BQ11" s="17">
        <v>0.18211200232606001</v>
      </c>
      <c r="BR11" s="17">
        <v>0.19536256371562599</v>
      </c>
      <c r="BS11" s="17"/>
      <c r="BT11" s="17">
        <v>0.18500284886652901</v>
      </c>
      <c r="BU11" s="17">
        <v>0.164070132692305</v>
      </c>
      <c r="BV11" s="17">
        <v>0.20222717150601199</v>
      </c>
      <c r="BW11" s="17">
        <v>0.20717739093950099</v>
      </c>
      <c r="BX11" s="17">
        <v>0.20938493886887599</v>
      </c>
      <c r="BY11" s="17">
        <v>0.181933237247138</v>
      </c>
    </row>
    <row r="12" spans="2:77" x14ac:dyDescent="0.35">
      <c r="B12" s="18" t="s">
        <v>143</v>
      </c>
      <c r="C12" s="17">
        <v>0.19829374252587001</v>
      </c>
      <c r="D12" s="17">
        <v>0.203177209162341</v>
      </c>
      <c r="E12" s="17">
        <v>0.19271408420636599</v>
      </c>
      <c r="F12" s="17"/>
      <c r="G12" s="17">
        <v>0.20612777099596699</v>
      </c>
      <c r="H12" s="17">
        <v>0.18317805175728</v>
      </c>
      <c r="I12" s="17">
        <v>0.179077662181956</v>
      </c>
      <c r="J12" s="17">
        <v>0.22878248722790701</v>
      </c>
      <c r="K12" s="17">
        <v>0.15673130461000001</v>
      </c>
      <c r="L12" s="17">
        <v>0.223860345977068</v>
      </c>
      <c r="M12" s="17"/>
      <c r="N12" s="17">
        <v>0.242712608012491</v>
      </c>
      <c r="O12" s="17">
        <v>0.21388019117889201</v>
      </c>
      <c r="P12" s="17">
        <v>0.159845971702884</v>
      </c>
      <c r="Q12" s="17">
        <v>0.16575235328892701</v>
      </c>
      <c r="R12" s="17"/>
      <c r="S12" s="17">
        <v>0.20366412639564299</v>
      </c>
      <c r="T12" s="17">
        <v>0.19764472672562</v>
      </c>
      <c r="U12" s="17">
        <v>0.17842693618188399</v>
      </c>
      <c r="V12" s="17">
        <v>0.205326153753497</v>
      </c>
      <c r="W12" s="17">
        <v>0.193927403473826</v>
      </c>
      <c r="X12" s="17">
        <v>0.240682323690041</v>
      </c>
      <c r="Y12" s="17">
        <v>0.19042475616462601</v>
      </c>
      <c r="Z12" s="17">
        <v>0.206659429351883</v>
      </c>
      <c r="AA12" s="17">
        <v>0.20309763251466201</v>
      </c>
      <c r="AB12" s="17">
        <v>0.17883552807405201</v>
      </c>
      <c r="AC12" s="17">
        <v>0.209183005566626</v>
      </c>
      <c r="AD12" s="17">
        <v>0.12331452019825299</v>
      </c>
      <c r="AE12" s="17"/>
      <c r="AF12" s="17">
        <v>0.171396989750219</v>
      </c>
      <c r="AG12" s="17">
        <v>0.22747362653217901</v>
      </c>
      <c r="AH12" s="17">
        <v>0.17297950700792</v>
      </c>
      <c r="AI12" s="17"/>
      <c r="AJ12" s="17">
        <v>0.18021040216452799</v>
      </c>
      <c r="AK12" s="17">
        <v>0.25271717710487202</v>
      </c>
      <c r="AL12" s="17">
        <v>0.25797012743313202</v>
      </c>
      <c r="AM12" s="17">
        <v>0.108371167999153</v>
      </c>
      <c r="AN12" s="17">
        <v>0.13909183641276601</v>
      </c>
      <c r="AO12" s="17"/>
      <c r="AP12" s="17">
        <v>0.21408496798759499</v>
      </c>
      <c r="AQ12" s="17">
        <v>0.28497276742092298</v>
      </c>
      <c r="AR12" s="17">
        <v>0.207759527259819</v>
      </c>
      <c r="AS12" s="17"/>
      <c r="AT12" s="17">
        <v>0.16577357336322401</v>
      </c>
      <c r="AU12" s="17">
        <v>0.19221007387890199</v>
      </c>
      <c r="AV12" s="17">
        <v>0.209142494547811</v>
      </c>
      <c r="AW12" s="17">
        <v>0.23268795399778699</v>
      </c>
      <c r="AX12" s="17">
        <v>0.331459155747719</v>
      </c>
      <c r="AY12" s="17"/>
      <c r="AZ12" s="17">
        <v>0.19706407087642999</v>
      </c>
      <c r="BA12" s="17">
        <v>0.19504691108330099</v>
      </c>
      <c r="BB12" s="17">
        <v>0.20808892173153901</v>
      </c>
      <c r="BC12" s="17">
        <v>0.22394190206481199</v>
      </c>
      <c r="BD12" s="17">
        <v>0.16342877298517</v>
      </c>
      <c r="BE12" s="17"/>
      <c r="BF12" s="17">
        <v>0.15493172086496501</v>
      </c>
      <c r="BG12" s="17">
        <v>0.19332793966442</v>
      </c>
      <c r="BH12" s="17">
        <v>0.22091603788884201</v>
      </c>
      <c r="BI12" s="17">
        <v>0.235564033195406</v>
      </c>
      <c r="BJ12" s="17"/>
      <c r="BK12" s="17">
        <v>0.110142500922578</v>
      </c>
      <c r="BL12" s="17">
        <v>0.162184793882241</v>
      </c>
      <c r="BM12" s="17">
        <v>0.192113725528755</v>
      </c>
      <c r="BN12" s="17">
        <v>0.23024977236584701</v>
      </c>
      <c r="BO12" s="17">
        <v>0.190794217878443</v>
      </c>
      <c r="BP12" s="17"/>
      <c r="BQ12" s="17">
        <v>0.19535693466861401</v>
      </c>
      <c r="BR12" s="17">
        <v>0.20227141103444901</v>
      </c>
      <c r="BS12" s="17"/>
      <c r="BT12" s="17">
        <v>0.20396863371238799</v>
      </c>
      <c r="BU12" s="17">
        <v>0.219159881427614</v>
      </c>
      <c r="BV12" s="17">
        <v>0.155560266448628</v>
      </c>
      <c r="BW12" s="17">
        <v>0.189533898876941</v>
      </c>
      <c r="BX12" s="17">
        <v>0.17344172645395001</v>
      </c>
      <c r="BY12" s="17">
        <v>0.24841982794793699</v>
      </c>
    </row>
    <row r="13" spans="2:77" x14ac:dyDescent="0.35">
      <c r="B13" s="18" t="s">
        <v>144</v>
      </c>
      <c r="C13" s="17">
        <v>0.132116115448496</v>
      </c>
      <c r="D13" s="17">
        <v>0.14421378135459401</v>
      </c>
      <c r="E13" s="17">
        <v>0.121142060292745</v>
      </c>
      <c r="F13" s="17"/>
      <c r="G13" s="17">
        <v>0.117050826620304</v>
      </c>
      <c r="H13" s="17">
        <v>0.15409503316144599</v>
      </c>
      <c r="I13" s="17">
        <v>0.123320178487087</v>
      </c>
      <c r="J13" s="17">
        <v>0.14771156990523501</v>
      </c>
      <c r="K13" s="17">
        <v>0.106763431851558</v>
      </c>
      <c r="L13" s="17">
        <v>0.13572505965113699</v>
      </c>
      <c r="M13" s="17"/>
      <c r="N13" s="17">
        <v>0.16273025675937</v>
      </c>
      <c r="O13" s="17">
        <v>0.134123124840481</v>
      </c>
      <c r="P13" s="17">
        <v>0.125875606805601</v>
      </c>
      <c r="Q13" s="17">
        <v>0.103371246487185</v>
      </c>
      <c r="R13" s="17"/>
      <c r="S13" s="17">
        <v>0.13808076735038899</v>
      </c>
      <c r="T13" s="17">
        <v>0.127009681557614</v>
      </c>
      <c r="U13" s="17">
        <v>0.15160187947510401</v>
      </c>
      <c r="V13" s="17">
        <v>0.10978485971946</v>
      </c>
      <c r="W13" s="17">
        <v>0.13625078882813099</v>
      </c>
      <c r="X13" s="17">
        <v>0.134313856052169</v>
      </c>
      <c r="Y13" s="17">
        <v>0.115646796414448</v>
      </c>
      <c r="Z13" s="17">
        <v>0.16970572343503701</v>
      </c>
      <c r="AA13" s="17">
        <v>0.118410947766753</v>
      </c>
      <c r="AB13" s="17">
        <v>0.13881480468500501</v>
      </c>
      <c r="AC13" s="17">
        <v>0.16363251617211899</v>
      </c>
      <c r="AD13" s="17">
        <v>9.6784533275669896E-2</v>
      </c>
      <c r="AE13" s="17"/>
      <c r="AF13" s="17">
        <v>0.112015590898524</v>
      </c>
      <c r="AG13" s="17">
        <v>0.16633895793787301</v>
      </c>
      <c r="AH13" s="17">
        <v>9.4248352412897904E-2</v>
      </c>
      <c r="AI13" s="17"/>
      <c r="AJ13" s="17">
        <v>0.11862621968619699</v>
      </c>
      <c r="AK13" s="17">
        <v>0.19181970939898699</v>
      </c>
      <c r="AL13" s="17">
        <v>0.141559830858943</v>
      </c>
      <c r="AM13" s="17">
        <v>0.121531027420568</v>
      </c>
      <c r="AN13" s="17">
        <v>7.9378692434395201E-2</v>
      </c>
      <c r="AO13" s="17"/>
      <c r="AP13" s="17">
        <v>0.16012802900916301</v>
      </c>
      <c r="AQ13" s="17">
        <v>0.19503684158545601</v>
      </c>
      <c r="AR13" s="17">
        <v>0.102886218708585</v>
      </c>
      <c r="AS13" s="17"/>
      <c r="AT13" s="17">
        <v>9.7746335449931707E-2</v>
      </c>
      <c r="AU13" s="17">
        <v>0.116178504692134</v>
      </c>
      <c r="AV13" s="17">
        <v>0.15015657054017401</v>
      </c>
      <c r="AW13" s="17">
        <v>0.19643857931453301</v>
      </c>
      <c r="AX13" s="17">
        <v>0.17906926827351999</v>
      </c>
      <c r="AY13" s="17"/>
      <c r="AZ13" s="17">
        <v>0.14890417611663201</v>
      </c>
      <c r="BA13" s="17">
        <v>0.119477164065244</v>
      </c>
      <c r="BB13" s="17">
        <v>0.123588641042364</v>
      </c>
      <c r="BC13" s="17">
        <v>0.12871304243262299</v>
      </c>
      <c r="BD13" s="17">
        <v>9.8445016884946196E-2</v>
      </c>
      <c r="BE13" s="17"/>
      <c r="BF13" s="17">
        <v>0.121737002650149</v>
      </c>
      <c r="BG13" s="17">
        <v>0.11900407529167099</v>
      </c>
      <c r="BH13" s="17">
        <v>0.13905957265253999</v>
      </c>
      <c r="BI13" s="17">
        <v>0.173790553724121</v>
      </c>
      <c r="BJ13" s="17"/>
      <c r="BK13" s="17">
        <v>8.9363294875884403E-2</v>
      </c>
      <c r="BL13" s="17">
        <v>0.13651848803544001</v>
      </c>
      <c r="BM13" s="17">
        <v>0.11020560262875401</v>
      </c>
      <c r="BN13" s="17">
        <v>0.14433003659231</v>
      </c>
      <c r="BO13" s="17">
        <v>0.19409083379363801</v>
      </c>
      <c r="BP13" s="17"/>
      <c r="BQ13" s="17">
        <v>0.14117218660856501</v>
      </c>
      <c r="BR13" s="17">
        <v>0.119850400149536</v>
      </c>
      <c r="BS13" s="17"/>
      <c r="BT13" s="17">
        <v>0.13649238986706599</v>
      </c>
      <c r="BU13" s="17">
        <v>0.12596660032094301</v>
      </c>
      <c r="BV13" s="17">
        <v>0.111280715897576</v>
      </c>
      <c r="BW13" s="17">
        <v>0.125504833484991</v>
      </c>
      <c r="BX13" s="17">
        <v>0.15079902504798301</v>
      </c>
      <c r="BY13" s="17">
        <v>9.5955060816126203E-2</v>
      </c>
    </row>
    <row r="14" spans="2:77" x14ac:dyDescent="0.35">
      <c r="B14" s="18" t="s">
        <v>145</v>
      </c>
      <c r="C14" s="17">
        <v>1.7554270780280899E-2</v>
      </c>
      <c r="D14" s="17">
        <v>1.5302011910660499E-2</v>
      </c>
      <c r="E14" s="17">
        <v>1.9868469962412601E-2</v>
      </c>
      <c r="F14" s="17"/>
      <c r="G14" s="17">
        <v>1.8967294915325499E-2</v>
      </c>
      <c r="H14" s="17">
        <v>2.3765824841081501E-2</v>
      </c>
      <c r="I14" s="17">
        <v>1.5123120590009099E-2</v>
      </c>
      <c r="J14" s="17">
        <v>1.93212157149086E-2</v>
      </c>
      <c r="K14" s="17">
        <v>1.75825176306613E-2</v>
      </c>
      <c r="L14" s="17">
        <v>1.20940972536923E-2</v>
      </c>
      <c r="M14" s="17"/>
      <c r="N14" s="17">
        <v>1.40600891754664E-2</v>
      </c>
      <c r="O14" s="17">
        <v>1.93324318546289E-2</v>
      </c>
      <c r="P14" s="17">
        <v>1.7386952297127299E-2</v>
      </c>
      <c r="Q14" s="17">
        <v>1.9874456484653101E-2</v>
      </c>
      <c r="R14" s="17"/>
      <c r="S14" s="17">
        <v>1.28437201660317E-2</v>
      </c>
      <c r="T14" s="17">
        <v>1.7785774779685199E-2</v>
      </c>
      <c r="U14" s="17">
        <v>3.87831865178125E-3</v>
      </c>
      <c r="V14" s="17">
        <v>1.3901692877081999E-2</v>
      </c>
      <c r="W14" s="17">
        <v>2.1388481310103302E-2</v>
      </c>
      <c r="X14" s="17">
        <v>1.3019953394902599E-2</v>
      </c>
      <c r="Y14" s="17">
        <v>2.7035819286905498E-2</v>
      </c>
      <c r="Z14" s="17">
        <v>2.4610558606600001E-2</v>
      </c>
      <c r="AA14" s="17">
        <v>2.5356557657030199E-2</v>
      </c>
      <c r="AB14" s="17">
        <v>2.0699495352192801E-2</v>
      </c>
      <c r="AC14" s="17">
        <v>2.1523649903841799E-2</v>
      </c>
      <c r="AD14" s="17">
        <v>1.12809406106908E-2</v>
      </c>
      <c r="AE14" s="17"/>
      <c r="AF14" s="17">
        <v>1.26284913864991E-2</v>
      </c>
      <c r="AG14" s="17">
        <v>1.9101026889881301E-2</v>
      </c>
      <c r="AH14" s="17">
        <v>2.1413932273793498E-2</v>
      </c>
      <c r="AI14" s="17"/>
      <c r="AJ14" s="17">
        <v>1.1528812921664E-2</v>
      </c>
      <c r="AK14" s="17">
        <v>1.42229590783313E-2</v>
      </c>
      <c r="AL14" s="17">
        <v>8.8248729972682204E-3</v>
      </c>
      <c r="AM14" s="17">
        <v>0</v>
      </c>
      <c r="AN14" s="17">
        <v>2.89075106753055E-2</v>
      </c>
      <c r="AO14" s="17"/>
      <c r="AP14" s="17">
        <v>8.4931703389710695E-3</v>
      </c>
      <c r="AQ14" s="17">
        <v>1.5748059511122299E-2</v>
      </c>
      <c r="AR14" s="17">
        <v>1.7154623242543299E-2</v>
      </c>
      <c r="AS14" s="17"/>
      <c r="AT14" s="17">
        <v>1.8496254628308301E-2</v>
      </c>
      <c r="AU14" s="17">
        <v>1.8215588071386998E-2</v>
      </c>
      <c r="AV14" s="17">
        <v>1.4188554818337199E-2</v>
      </c>
      <c r="AW14" s="17">
        <v>1.34453842787772E-2</v>
      </c>
      <c r="AX14" s="17">
        <v>4.6967292800316703E-2</v>
      </c>
      <c r="AY14" s="17"/>
      <c r="AZ14" s="17">
        <v>1.8098886567429098E-2</v>
      </c>
      <c r="BA14" s="17">
        <v>1.72795844096728E-2</v>
      </c>
      <c r="BB14" s="17">
        <v>2.7180748491839601E-2</v>
      </c>
      <c r="BC14" s="17">
        <v>1.1403157728562799E-2</v>
      </c>
      <c r="BD14" s="17">
        <v>1.9236773296024901E-2</v>
      </c>
      <c r="BE14" s="17"/>
      <c r="BF14" s="17">
        <v>2.2945726012313698E-2</v>
      </c>
      <c r="BG14" s="17">
        <v>1.9898227470201101E-2</v>
      </c>
      <c r="BH14" s="17">
        <v>1.1281660621434099E-2</v>
      </c>
      <c r="BI14" s="17">
        <v>1.20382574465672E-2</v>
      </c>
      <c r="BJ14" s="17"/>
      <c r="BK14" s="17">
        <v>2.8497715577555101E-2</v>
      </c>
      <c r="BL14" s="17">
        <v>1.47918387880525E-2</v>
      </c>
      <c r="BM14" s="17">
        <v>1.9889779447492501E-2</v>
      </c>
      <c r="BN14" s="17">
        <v>1.5872107501954901E-2</v>
      </c>
      <c r="BO14" s="17">
        <v>1.50136479911468E-2</v>
      </c>
      <c r="BP14" s="17"/>
      <c r="BQ14" s="17">
        <v>1.6554499255094501E-2</v>
      </c>
      <c r="BR14" s="17">
        <v>1.8908380379818301E-2</v>
      </c>
      <c r="BS14" s="17"/>
      <c r="BT14" s="17">
        <v>1.54759911043564E-2</v>
      </c>
      <c r="BU14" s="17">
        <v>1.5766098346254701E-2</v>
      </c>
      <c r="BV14" s="17">
        <v>3.1806072308473397E-2</v>
      </c>
      <c r="BW14" s="17">
        <v>4.9447775819623802E-3</v>
      </c>
      <c r="BX14" s="17">
        <v>2.0395743922019299E-2</v>
      </c>
      <c r="BY14" s="17">
        <v>3.4308914179188701E-2</v>
      </c>
    </row>
    <row r="15" spans="2:77" x14ac:dyDescent="0.35">
      <c r="B15" s="18" t="s">
        <v>146</v>
      </c>
      <c r="C15" s="21">
        <v>0.46429591522576102</v>
      </c>
      <c r="D15" s="21">
        <v>0.45135057843802101</v>
      </c>
      <c r="E15" s="21">
        <v>0.47605127210117798</v>
      </c>
      <c r="F15" s="21"/>
      <c r="G15" s="21">
        <v>0.42099428562004398</v>
      </c>
      <c r="H15" s="21">
        <v>0.45213153767916497</v>
      </c>
      <c r="I15" s="21">
        <v>0.50535423226547505</v>
      </c>
      <c r="J15" s="21">
        <v>0.430920251329237</v>
      </c>
      <c r="K15" s="21">
        <v>0.53403877011140199</v>
      </c>
      <c r="L15" s="21">
        <v>0.45026971308058</v>
      </c>
      <c r="M15" s="21"/>
      <c r="N15" s="21">
        <v>0.40281976298399202</v>
      </c>
      <c r="O15" s="21">
        <v>0.44576176370238402</v>
      </c>
      <c r="P15" s="21">
        <v>0.50812402012648905</v>
      </c>
      <c r="Q15" s="21">
        <v>0.51300096922728</v>
      </c>
      <c r="R15" s="21"/>
      <c r="S15" s="21">
        <v>0.44107063759225501</v>
      </c>
      <c r="T15" s="21">
        <v>0.46423427456334299</v>
      </c>
      <c r="U15" s="21">
        <v>0.47354319324625499</v>
      </c>
      <c r="V15" s="21">
        <v>0.51747174058520495</v>
      </c>
      <c r="W15" s="21">
        <v>0.45459942702151401</v>
      </c>
      <c r="X15" s="21">
        <v>0.413533339324968</v>
      </c>
      <c r="Y15" s="21">
        <v>0.476432912395369</v>
      </c>
      <c r="Z15" s="21">
        <v>0.36573514881927599</v>
      </c>
      <c r="AA15" s="21">
        <v>0.45258962220195698</v>
      </c>
      <c r="AB15" s="21">
        <v>0.476475036905879</v>
      </c>
      <c r="AC15" s="21">
        <v>0.48448233511051803</v>
      </c>
      <c r="AD15" s="21">
        <v>0.63555510428069595</v>
      </c>
      <c r="AE15" s="21"/>
      <c r="AF15" s="21">
        <v>0.53356747004195504</v>
      </c>
      <c r="AG15" s="21">
        <v>0.40881735718032503</v>
      </c>
      <c r="AH15" s="21">
        <v>0.48728504370598602</v>
      </c>
      <c r="AI15" s="21"/>
      <c r="AJ15" s="21">
        <v>0.51052600607665999</v>
      </c>
      <c r="AK15" s="21">
        <v>0.34490384892534298</v>
      </c>
      <c r="AL15" s="21">
        <v>0.39192812502822599</v>
      </c>
      <c r="AM15" s="21">
        <v>0.59478152206752899</v>
      </c>
      <c r="AN15" s="21">
        <v>0.56824660779508795</v>
      </c>
      <c r="AO15" s="21"/>
      <c r="AP15" s="21">
        <v>0.41607076627549699</v>
      </c>
      <c r="AQ15" s="21">
        <v>0.29590394016871002</v>
      </c>
      <c r="AR15" s="21">
        <v>0.48788401204208798</v>
      </c>
      <c r="AS15" s="21"/>
      <c r="AT15" s="21">
        <v>0.52456120246928495</v>
      </c>
      <c r="AU15" s="21">
        <v>0.47940349974926399</v>
      </c>
      <c r="AV15" s="21">
        <v>0.43453704295144702</v>
      </c>
      <c r="AW15" s="21">
        <v>0.383091384167427</v>
      </c>
      <c r="AX15" s="21">
        <v>0.26862176233146601</v>
      </c>
      <c r="AY15" s="21"/>
      <c r="AZ15" s="21">
        <v>0.451250812346631</v>
      </c>
      <c r="BA15" s="21">
        <v>0.482358790144578</v>
      </c>
      <c r="BB15" s="21">
        <v>0.36612039221572501</v>
      </c>
      <c r="BC15" s="21">
        <v>0.46260753546553302</v>
      </c>
      <c r="BD15" s="21">
        <v>0.52877737512214695</v>
      </c>
      <c r="BE15" s="21"/>
      <c r="BF15" s="21">
        <v>0.50636977360541802</v>
      </c>
      <c r="BG15" s="21">
        <v>0.458286457750818</v>
      </c>
      <c r="BH15" s="21">
        <v>0.462876311986468</v>
      </c>
      <c r="BI15" s="21">
        <v>0.42288586602224398</v>
      </c>
      <c r="BJ15" s="21"/>
      <c r="BK15" s="21">
        <v>0.61709396781917303</v>
      </c>
      <c r="BL15" s="21">
        <v>0.51786623476313998</v>
      </c>
      <c r="BM15" s="21">
        <v>0.46954103660903201</v>
      </c>
      <c r="BN15" s="21">
        <v>0.43263814274777501</v>
      </c>
      <c r="BO15" s="21">
        <v>0.40727159973974703</v>
      </c>
      <c r="BP15" s="21"/>
      <c r="BQ15" s="21">
        <v>0.464804377141667</v>
      </c>
      <c r="BR15" s="21">
        <v>0.46360724472057002</v>
      </c>
      <c r="BS15" s="21"/>
      <c r="BT15" s="21">
        <v>0.45906013644965898</v>
      </c>
      <c r="BU15" s="21">
        <v>0.47503728721288302</v>
      </c>
      <c r="BV15" s="21">
        <v>0.499125773839311</v>
      </c>
      <c r="BW15" s="21">
        <v>0.47283909911660499</v>
      </c>
      <c r="BX15" s="21">
        <v>0.44597856570717198</v>
      </c>
      <c r="BY15" s="21">
        <v>0.43938295980961101</v>
      </c>
    </row>
    <row r="16" spans="2:77" x14ac:dyDescent="0.35">
      <c r="B16" s="18" t="s">
        <v>147</v>
      </c>
      <c r="C16" s="21">
        <v>0.33040985797436601</v>
      </c>
      <c r="D16" s="21">
        <v>0.34739099051693401</v>
      </c>
      <c r="E16" s="21">
        <v>0.31385614449911098</v>
      </c>
      <c r="F16" s="21"/>
      <c r="G16" s="21">
        <v>0.32317859761627099</v>
      </c>
      <c r="H16" s="21">
        <v>0.33727308491872598</v>
      </c>
      <c r="I16" s="21">
        <v>0.30239784066904302</v>
      </c>
      <c r="J16" s="21">
        <v>0.37649405713314199</v>
      </c>
      <c r="K16" s="21">
        <v>0.26349473646155802</v>
      </c>
      <c r="L16" s="21">
        <v>0.35958540562820401</v>
      </c>
      <c r="M16" s="21"/>
      <c r="N16" s="21">
        <v>0.40544286477186098</v>
      </c>
      <c r="O16" s="21">
        <v>0.34800331601937301</v>
      </c>
      <c r="P16" s="21">
        <v>0.28572157850848501</v>
      </c>
      <c r="Q16" s="21">
        <v>0.269123599776111</v>
      </c>
      <c r="R16" s="21"/>
      <c r="S16" s="21">
        <v>0.34174489374603201</v>
      </c>
      <c r="T16" s="21">
        <v>0.324654408283234</v>
      </c>
      <c r="U16" s="21">
        <v>0.33002881565698799</v>
      </c>
      <c r="V16" s="21">
        <v>0.315111013472957</v>
      </c>
      <c r="W16" s="21">
        <v>0.330178192301957</v>
      </c>
      <c r="X16" s="21">
        <v>0.37499617974221</v>
      </c>
      <c r="Y16" s="21">
        <v>0.30607155257907498</v>
      </c>
      <c r="Z16" s="21">
        <v>0.37636515278692001</v>
      </c>
      <c r="AA16" s="21">
        <v>0.32150858028141499</v>
      </c>
      <c r="AB16" s="21">
        <v>0.31765033275905702</v>
      </c>
      <c r="AC16" s="21">
        <v>0.37281552173874599</v>
      </c>
      <c r="AD16" s="21">
        <v>0.220099053473923</v>
      </c>
      <c r="AE16" s="21"/>
      <c r="AF16" s="21">
        <v>0.28341258064874297</v>
      </c>
      <c r="AG16" s="21">
        <v>0.39381258447005202</v>
      </c>
      <c r="AH16" s="21">
        <v>0.267227859420818</v>
      </c>
      <c r="AI16" s="21"/>
      <c r="AJ16" s="21">
        <v>0.29883662185072501</v>
      </c>
      <c r="AK16" s="21">
        <v>0.44453688650385897</v>
      </c>
      <c r="AL16" s="21">
        <v>0.39952995829207499</v>
      </c>
      <c r="AM16" s="21">
        <v>0.22990219541972101</v>
      </c>
      <c r="AN16" s="21">
        <v>0.218470528847162</v>
      </c>
      <c r="AO16" s="21"/>
      <c r="AP16" s="21">
        <v>0.37421299699675797</v>
      </c>
      <c r="AQ16" s="21">
        <v>0.48000960900637901</v>
      </c>
      <c r="AR16" s="21">
        <v>0.310645745968405</v>
      </c>
      <c r="AS16" s="21"/>
      <c r="AT16" s="21">
        <v>0.26351990881315601</v>
      </c>
      <c r="AU16" s="21">
        <v>0.30838857857103702</v>
      </c>
      <c r="AV16" s="21">
        <v>0.35929906508798398</v>
      </c>
      <c r="AW16" s="21">
        <v>0.42912653331231998</v>
      </c>
      <c r="AX16" s="21">
        <v>0.51052842402123899</v>
      </c>
      <c r="AY16" s="21"/>
      <c r="AZ16" s="21">
        <v>0.345968246993062</v>
      </c>
      <c r="BA16" s="21">
        <v>0.31452407514854402</v>
      </c>
      <c r="BB16" s="21">
        <v>0.33167756277390298</v>
      </c>
      <c r="BC16" s="21">
        <v>0.35265494449743501</v>
      </c>
      <c r="BD16" s="21">
        <v>0.261873789870116</v>
      </c>
      <c r="BE16" s="21"/>
      <c r="BF16" s="21">
        <v>0.27666872351511401</v>
      </c>
      <c r="BG16" s="21">
        <v>0.31233201495609098</v>
      </c>
      <c r="BH16" s="21">
        <v>0.359975610541382</v>
      </c>
      <c r="BI16" s="21">
        <v>0.40935458691952697</v>
      </c>
      <c r="BJ16" s="21"/>
      <c r="BK16" s="21">
        <v>0.199505795798462</v>
      </c>
      <c r="BL16" s="21">
        <v>0.29870328191767997</v>
      </c>
      <c r="BM16" s="21">
        <v>0.302319328157509</v>
      </c>
      <c r="BN16" s="21">
        <v>0.37457980895815701</v>
      </c>
      <c r="BO16" s="21">
        <v>0.38488505167208098</v>
      </c>
      <c r="BP16" s="21"/>
      <c r="BQ16" s="21">
        <v>0.33652912127717799</v>
      </c>
      <c r="BR16" s="21">
        <v>0.32212181118398597</v>
      </c>
      <c r="BS16" s="21"/>
      <c r="BT16" s="21">
        <v>0.34046102357945501</v>
      </c>
      <c r="BU16" s="21">
        <v>0.34512648174855698</v>
      </c>
      <c r="BV16" s="21">
        <v>0.26684098234620401</v>
      </c>
      <c r="BW16" s="21">
        <v>0.31503873236193197</v>
      </c>
      <c r="BX16" s="21">
        <v>0.32424075150193299</v>
      </c>
      <c r="BY16" s="21">
        <v>0.34437488876406303</v>
      </c>
    </row>
    <row r="17" spans="2:77" x14ac:dyDescent="0.35">
      <c r="B17" s="18" t="s">
        <v>148</v>
      </c>
      <c r="C17" s="22">
        <v>0.13388605725139499</v>
      </c>
      <c r="D17" s="22">
        <v>0.103959587921087</v>
      </c>
      <c r="E17" s="22">
        <v>0.162195127602067</v>
      </c>
      <c r="F17" s="22"/>
      <c r="G17" s="22">
        <v>9.7815688003773202E-2</v>
      </c>
      <c r="H17" s="22">
        <v>0.114858452760439</v>
      </c>
      <c r="I17" s="22">
        <v>0.202956391596432</v>
      </c>
      <c r="J17" s="22">
        <v>5.4426194196095602E-2</v>
      </c>
      <c r="K17" s="22">
        <v>0.27054403364984397</v>
      </c>
      <c r="L17" s="22">
        <v>9.0684307452375504E-2</v>
      </c>
      <c r="M17" s="22"/>
      <c r="N17" s="22">
        <v>-2.6231017878688401E-3</v>
      </c>
      <c r="O17" s="22">
        <v>9.7758447683010799E-2</v>
      </c>
      <c r="P17" s="22">
        <v>0.22240244161800399</v>
      </c>
      <c r="Q17" s="22">
        <v>0.243877369451169</v>
      </c>
      <c r="R17" s="22"/>
      <c r="S17" s="22">
        <v>9.9325743846222794E-2</v>
      </c>
      <c r="T17" s="22">
        <v>0.13957986628010899</v>
      </c>
      <c r="U17" s="22">
        <v>0.14351437758926699</v>
      </c>
      <c r="V17" s="22">
        <v>0.20236072711224801</v>
      </c>
      <c r="W17" s="22">
        <v>0.124421234719557</v>
      </c>
      <c r="X17" s="22">
        <v>3.85371595827581E-2</v>
      </c>
      <c r="Y17" s="22">
        <v>0.17036135981629399</v>
      </c>
      <c r="Z17" s="22">
        <v>-1.06300039676433E-2</v>
      </c>
      <c r="AA17" s="22">
        <v>0.13108104192054201</v>
      </c>
      <c r="AB17" s="22">
        <v>0.15882470414682201</v>
      </c>
      <c r="AC17" s="22">
        <v>0.111666813371773</v>
      </c>
      <c r="AD17" s="22">
        <v>0.415456050806773</v>
      </c>
      <c r="AE17" s="22"/>
      <c r="AF17" s="22">
        <v>0.25015488939321201</v>
      </c>
      <c r="AG17" s="22">
        <v>1.5004772710272901E-2</v>
      </c>
      <c r="AH17" s="22">
        <v>0.22005718428516699</v>
      </c>
      <c r="AI17" s="22"/>
      <c r="AJ17" s="22">
        <v>0.211689384225934</v>
      </c>
      <c r="AK17" s="22">
        <v>-9.9633037578515798E-2</v>
      </c>
      <c r="AL17" s="22">
        <v>-7.6018332638491696E-3</v>
      </c>
      <c r="AM17" s="22">
        <v>0.36487932664780798</v>
      </c>
      <c r="AN17" s="22">
        <v>0.34977607894792601</v>
      </c>
      <c r="AO17" s="22"/>
      <c r="AP17" s="22">
        <v>4.1857769278738501E-2</v>
      </c>
      <c r="AQ17" s="22">
        <v>-0.18410566883766899</v>
      </c>
      <c r="AR17" s="22">
        <v>0.17723826607368301</v>
      </c>
      <c r="AS17" s="22"/>
      <c r="AT17" s="22">
        <v>0.26104129365612899</v>
      </c>
      <c r="AU17" s="22">
        <v>0.171014921178227</v>
      </c>
      <c r="AV17" s="22">
        <v>7.5237977863462202E-2</v>
      </c>
      <c r="AW17" s="22">
        <v>-4.6035149144893199E-2</v>
      </c>
      <c r="AX17" s="22">
        <v>-0.24190666168977301</v>
      </c>
      <c r="AY17" s="22"/>
      <c r="AZ17" s="22">
        <v>0.10528256535357</v>
      </c>
      <c r="BA17" s="22">
        <v>0.167834714996034</v>
      </c>
      <c r="BB17" s="22">
        <v>3.4442829441822302E-2</v>
      </c>
      <c r="BC17" s="22">
        <v>0.10995259096809799</v>
      </c>
      <c r="BD17" s="22">
        <v>0.26690358525203101</v>
      </c>
      <c r="BE17" s="22"/>
      <c r="BF17" s="22">
        <v>0.229701050090304</v>
      </c>
      <c r="BG17" s="22">
        <v>0.145954442794727</v>
      </c>
      <c r="BH17" s="22">
        <v>0.10290070144508499</v>
      </c>
      <c r="BI17" s="22">
        <v>1.3531279102717401E-2</v>
      </c>
      <c r="BJ17" s="22"/>
      <c r="BK17" s="22">
        <v>0.41758817202071102</v>
      </c>
      <c r="BL17" s="22">
        <v>0.21916295284546</v>
      </c>
      <c r="BM17" s="22">
        <v>0.16722170845152301</v>
      </c>
      <c r="BN17" s="22">
        <v>5.8058333789618201E-2</v>
      </c>
      <c r="BO17" s="22">
        <v>2.2386548067666E-2</v>
      </c>
      <c r="BP17" s="22"/>
      <c r="BQ17" s="22">
        <v>0.12827525586448801</v>
      </c>
      <c r="BR17" s="22">
        <v>0.14148543353658399</v>
      </c>
      <c r="BS17" s="22"/>
      <c r="BT17" s="22">
        <v>0.118599112870205</v>
      </c>
      <c r="BU17" s="22">
        <v>0.12991080546432601</v>
      </c>
      <c r="BV17" s="22">
        <v>0.23228479149310699</v>
      </c>
      <c r="BW17" s="22">
        <v>0.15780036675467399</v>
      </c>
      <c r="BX17" s="22">
        <v>0.12173781420523901</v>
      </c>
      <c r="BY17" s="22">
        <v>9.5008071045547898E-2</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152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0.19793441740890599</v>
      </c>
      <c r="D9" s="17">
        <v>0.19266925989717401</v>
      </c>
      <c r="E9" s="17">
        <v>0.20177149502747799</v>
      </c>
      <c r="F9" s="17"/>
      <c r="G9" s="17">
        <v>0.20278499541581399</v>
      </c>
      <c r="H9" s="17">
        <v>0.20963858675076399</v>
      </c>
      <c r="I9" s="17">
        <v>0.21096840515349</v>
      </c>
      <c r="J9" s="17">
        <v>0.18732057487869699</v>
      </c>
      <c r="K9" s="17">
        <v>0.21198767275226901</v>
      </c>
      <c r="L9" s="17">
        <v>0.173905578595456</v>
      </c>
      <c r="M9" s="17"/>
      <c r="N9" s="17">
        <v>0.17526583076625499</v>
      </c>
      <c r="O9" s="17">
        <v>0.19119040884233601</v>
      </c>
      <c r="P9" s="17">
        <v>0.20305295639055601</v>
      </c>
      <c r="Q9" s="17">
        <v>0.22470384643590399</v>
      </c>
      <c r="R9" s="17"/>
      <c r="S9" s="17">
        <v>0.167006147583803</v>
      </c>
      <c r="T9" s="17">
        <v>0.198201919565962</v>
      </c>
      <c r="U9" s="17">
        <v>0.194074035162518</v>
      </c>
      <c r="V9" s="17">
        <v>0.22685708131835799</v>
      </c>
      <c r="W9" s="17">
        <v>0.194933147507383</v>
      </c>
      <c r="X9" s="17">
        <v>0.17971689782816699</v>
      </c>
      <c r="Y9" s="17">
        <v>0.201940523607016</v>
      </c>
      <c r="Z9" s="17">
        <v>0.23407015253215099</v>
      </c>
      <c r="AA9" s="17">
        <v>0.19697854528811101</v>
      </c>
      <c r="AB9" s="17">
        <v>0.20633579445737499</v>
      </c>
      <c r="AC9" s="17">
        <v>0.185736143596959</v>
      </c>
      <c r="AD9" s="17">
        <v>0.26618532182385202</v>
      </c>
      <c r="AE9" s="17"/>
      <c r="AF9" s="17">
        <v>0.22489383216782399</v>
      </c>
      <c r="AG9" s="17">
        <v>0.16254722049532</v>
      </c>
      <c r="AH9" s="17">
        <v>0.22425095317167501</v>
      </c>
      <c r="AI9" s="17"/>
      <c r="AJ9" s="17">
        <v>0.19100280119555901</v>
      </c>
      <c r="AK9" s="17">
        <v>0.140923945208482</v>
      </c>
      <c r="AL9" s="17">
        <v>0.14126084847835901</v>
      </c>
      <c r="AM9" s="17">
        <v>0.28092760123204102</v>
      </c>
      <c r="AN9" s="17">
        <v>0.30716950432658502</v>
      </c>
      <c r="AO9" s="17"/>
      <c r="AP9" s="17">
        <v>8.8289148256106398E-2</v>
      </c>
      <c r="AQ9" s="17">
        <v>0.110087516464175</v>
      </c>
      <c r="AR9" s="17">
        <v>0.179365361142244</v>
      </c>
      <c r="AS9" s="17"/>
      <c r="AT9" s="17">
        <v>0.212514972536925</v>
      </c>
      <c r="AU9" s="17">
        <v>0.20840940126596</v>
      </c>
      <c r="AV9" s="17">
        <v>0.20541884807161701</v>
      </c>
      <c r="AW9" s="17">
        <v>0.133773681731296</v>
      </c>
      <c r="AX9" s="17">
        <v>0.12412951715678699</v>
      </c>
      <c r="AY9" s="17"/>
      <c r="AZ9" s="17">
        <v>0.193292649035575</v>
      </c>
      <c r="BA9" s="17">
        <v>0.21015198899441501</v>
      </c>
      <c r="BB9" s="17">
        <v>0.207282903144201</v>
      </c>
      <c r="BC9" s="17">
        <v>0.166224573146496</v>
      </c>
      <c r="BD9" s="17">
        <v>0.24299708116236099</v>
      </c>
      <c r="BE9" s="17"/>
      <c r="BF9" s="17">
        <v>0.23496474533622</v>
      </c>
      <c r="BG9" s="17">
        <v>0.184385208040697</v>
      </c>
      <c r="BH9" s="17">
        <v>0.197001963432823</v>
      </c>
      <c r="BI9" s="17">
        <v>0.18806004457427</v>
      </c>
      <c r="BJ9" s="17"/>
      <c r="BK9" s="17">
        <v>0.286648762796474</v>
      </c>
      <c r="BL9" s="17">
        <v>0.25393590033298902</v>
      </c>
      <c r="BM9" s="17">
        <v>0.20088939354479801</v>
      </c>
      <c r="BN9" s="17">
        <v>0.168244803453549</v>
      </c>
      <c r="BO9" s="17">
        <v>0.16660316934356401</v>
      </c>
      <c r="BP9" s="17"/>
      <c r="BQ9" s="17">
        <v>0.18519348236011299</v>
      </c>
      <c r="BR9" s="17">
        <v>0.215190982556063</v>
      </c>
      <c r="BS9" s="17"/>
      <c r="BT9" s="17">
        <v>0.18693787948444601</v>
      </c>
      <c r="BU9" s="17">
        <v>0.205812367188346</v>
      </c>
      <c r="BV9" s="17">
        <v>0.25545190059560102</v>
      </c>
      <c r="BW9" s="17">
        <v>0.18934321285875699</v>
      </c>
      <c r="BX9" s="17">
        <v>0.18786781860278301</v>
      </c>
      <c r="BY9" s="17">
        <v>0.19178411614794899</v>
      </c>
    </row>
    <row r="10" spans="2:77" x14ac:dyDescent="0.35">
      <c r="B10" s="18" t="s">
        <v>141</v>
      </c>
      <c r="C10" s="17">
        <v>0.30744852637561598</v>
      </c>
      <c r="D10" s="17">
        <v>0.29114360077095103</v>
      </c>
      <c r="E10" s="17">
        <v>0.32360523054752999</v>
      </c>
      <c r="F10" s="17"/>
      <c r="G10" s="17">
        <v>0.33516316386967798</v>
      </c>
      <c r="H10" s="17">
        <v>0.30965915013244499</v>
      </c>
      <c r="I10" s="17">
        <v>0.31336164212256701</v>
      </c>
      <c r="J10" s="17">
        <v>0.30701486336774803</v>
      </c>
      <c r="K10" s="17">
        <v>0.295137278671736</v>
      </c>
      <c r="L10" s="17">
        <v>0.29098920066008499</v>
      </c>
      <c r="M10" s="17"/>
      <c r="N10" s="17">
        <v>0.316047785664681</v>
      </c>
      <c r="O10" s="17">
        <v>0.33472640458991398</v>
      </c>
      <c r="P10" s="17">
        <v>0.30163642544185598</v>
      </c>
      <c r="Q10" s="17">
        <v>0.27817199368499901</v>
      </c>
      <c r="R10" s="17"/>
      <c r="S10" s="17">
        <v>0.31296288134040001</v>
      </c>
      <c r="T10" s="17">
        <v>0.31214608225053703</v>
      </c>
      <c r="U10" s="17">
        <v>0.33865062214170699</v>
      </c>
      <c r="V10" s="17">
        <v>0.29780070437827699</v>
      </c>
      <c r="W10" s="17">
        <v>0.34955724015061401</v>
      </c>
      <c r="X10" s="17">
        <v>0.28338983844201598</v>
      </c>
      <c r="Y10" s="17">
        <v>0.30379722144896198</v>
      </c>
      <c r="Z10" s="17">
        <v>0.27560255410605999</v>
      </c>
      <c r="AA10" s="17">
        <v>0.28226699583613701</v>
      </c>
      <c r="AB10" s="17">
        <v>0.31232677181255197</v>
      </c>
      <c r="AC10" s="17">
        <v>0.28965595324753801</v>
      </c>
      <c r="AD10" s="17">
        <v>0.34036552388028801</v>
      </c>
      <c r="AE10" s="17"/>
      <c r="AF10" s="17">
        <v>0.30608388306413498</v>
      </c>
      <c r="AG10" s="17">
        <v>0.30309139883153402</v>
      </c>
      <c r="AH10" s="17">
        <v>0.29438189257595698</v>
      </c>
      <c r="AI10" s="17"/>
      <c r="AJ10" s="17">
        <v>0.328685718396314</v>
      </c>
      <c r="AK10" s="17">
        <v>0.249764971433657</v>
      </c>
      <c r="AL10" s="17">
        <v>0.375734294780602</v>
      </c>
      <c r="AM10" s="17">
        <v>0.30261628683576702</v>
      </c>
      <c r="AN10" s="17">
        <v>0.29281962507041598</v>
      </c>
      <c r="AO10" s="17"/>
      <c r="AP10" s="17">
        <v>0.32100315263847901</v>
      </c>
      <c r="AQ10" s="17">
        <v>0.24547184881707801</v>
      </c>
      <c r="AR10" s="17">
        <v>0.39304942146069499</v>
      </c>
      <c r="AS10" s="17"/>
      <c r="AT10" s="17">
        <v>0.279394405983377</v>
      </c>
      <c r="AU10" s="17">
        <v>0.32216428276415598</v>
      </c>
      <c r="AV10" s="17">
        <v>0.328013002548451</v>
      </c>
      <c r="AW10" s="17">
        <v>0.30586695810006898</v>
      </c>
      <c r="AX10" s="17">
        <v>0.29338038388110299</v>
      </c>
      <c r="AY10" s="17"/>
      <c r="AZ10" s="17">
        <v>0.30357554801898201</v>
      </c>
      <c r="BA10" s="17">
        <v>0.31265702669357398</v>
      </c>
      <c r="BB10" s="17">
        <v>0.35079965439496802</v>
      </c>
      <c r="BC10" s="17">
        <v>0.30869846567169401</v>
      </c>
      <c r="BD10" s="17">
        <v>0.30108300931081999</v>
      </c>
      <c r="BE10" s="17"/>
      <c r="BF10" s="17">
        <v>0.273200199792757</v>
      </c>
      <c r="BG10" s="17">
        <v>0.30363259103127999</v>
      </c>
      <c r="BH10" s="17">
        <v>0.32420200261058502</v>
      </c>
      <c r="BI10" s="17">
        <v>0.32782533250062201</v>
      </c>
      <c r="BJ10" s="17"/>
      <c r="BK10" s="17">
        <v>0.26710849750301802</v>
      </c>
      <c r="BL10" s="17">
        <v>0.29649389940646398</v>
      </c>
      <c r="BM10" s="17">
        <v>0.33168486378791701</v>
      </c>
      <c r="BN10" s="17">
        <v>0.30508211678075098</v>
      </c>
      <c r="BO10" s="17">
        <v>0.236553384152111</v>
      </c>
      <c r="BP10" s="17"/>
      <c r="BQ10" s="17">
        <v>0.29796993862777099</v>
      </c>
      <c r="BR10" s="17">
        <v>0.32028650619007398</v>
      </c>
      <c r="BS10" s="17"/>
      <c r="BT10" s="17">
        <v>0.29714900332872901</v>
      </c>
      <c r="BU10" s="17">
        <v>0.33536435992545999</v>
      </c>
      <c r="BV10" s="17">
        <v>0.24596754809820401</v>
      </c>
      <c r="BW10" s="17">
        <v>0.29846775110497098</v>
      </c>
      <c r="BX10" s="17">
        <v>0.311145162790746</v>
      </c>
      <c r="BY10" s="17">
        <v>0.35961343938255202</v>
      </c>
    </row>
    <row r="11" spans="2:77" x14ac:dyDescent="0.35">
      <c r="B11" s="18" t="s">
        <v>142</v>
      </c>
      <c r="C11" s="17">
        <v>0.22160983433525799</v>
      </c>
      <c r="D11" s="17">
        <v>0.20891428784333399</v>
      </c>
      <c r="E11" s="17">
        <v>0.23440536019840799</v>
      </c>
      <c r="F11" s="17"/>
      <c r="G11" s="17">
        <v>0.23601828624662799</v>
      </c>
      <c r="H11" s="17">
        <v>0.19119915013025399</v>
      </c>
      <c r="I11" s="17">
        <v>0.23142431989342699</v>
      </c>
      <c r="J11" s="17">
        <v>0.21196402962300501</v>
      </c>
      <c r="K11" s="17">
        <v>0.21017172627560199</v>
      </c>
      <c r="L11" s="17">
        <v>0.24419176766577</v>
      </c>
      <c r="M11" s="17"/>
      <c r="N11" s="17">
        <v>0.209740768926543</v>
      </c>
      <c r="O11" s="17">
        <v>0.20486469688231601</v>
      </c>
      <c r="P11" s="17">
        <v>0.23264379205331401</v>
      </c>
      <c r="Q11" s="17">
        <v>0.24024347869284099</v>
      </c>
      <c r="R11" s="17"/>
      <c r="S11" s="17">
        <v>0.21613800236062999</v>
      </c>
      <c r="T11" s="17">
        <v>0.22765593568114101</v>
      </c>
      <c r="U11" s="17">
        <v>0.22110588502477799</v>
      </c>
      <c r="V11" s="17">
        <v>0.218262661460289</v>
      </c>
      <c r="W11" s="17">
        <v>0.19762154132473</v>
      </c>
      <c r="X11" s="17">
        <v>0.25294274446675102</v>
      </c>
      <c r="Y11" s="17">
        <v>0.24575857257789899</v>
      </c>
      <c r="Z11" s="17">
        <v>0.20909509386060801</v>
      </c>
      <c r="AA11" s="17">
        <v>0.21880353233031299</v>
      </c>
      <c r="AB11" s="17">
        <v>0.22026331869271801</v>
      </c>
      <c r="AC11" s="17">
        <v>0.22559966532360801</v>
      </c>
      <c r="AD11" s="17">
        <v>0.154071074937178</v>
      </c>
      <c r="AE11" s="17"/>
      <c r="AF11" s="17">
        <v>0.22082994894186</v>
      </c>
      <c r="AG11" s="17">
        <v>0.21511541213073901</v>
      </c>
      <c r="AH11" s="17">
        <v>0.24620214873947099</v>
      </c>
      <c r="AI11" s="17"/>
      <c r="AJ11" s="17">
        <v>0.228044955406245</v>
      </c>
      <c r="AK11" s="17">
        <v>0.23498323084109901</v>
      </c>
      <c r="AL11" s="17">
        <v>0.239472137755322</v>
      </c>
      <c r="AM11" s="17">
        <v>0.17065117780703601</v>
      </c>
      <c r="AN11" s="17">
        <v>0.20681694362939701</v>
      </c>
      <c r="AO11" s="17"/>
      <c r="AP11" s="17">
        <v>0.26216424500236601</v>
      </c>
      <c r="AQ11" s="17">
        <v>0.258132583217766</v>
      </c>
      <c r="AR11" s="17">
        <v>0.21555324485702099</v>
      </c>
      <c r="AS11" s="17"/>
      <c r="AT11" s="17">
        <v>0.24506235491151701</v>
      </c>
      <c r="AU11" s="17">
        <v>0.23573023243399799</v>
      </c>
      <c r="AV11" s="17">
        <v>0.187420143382451</v>
      </c>
      <c r="AW11" s="17">
        <v>0.21033904127092801</v>
      </c>
      <c r="AX11" s="17">
        <v>0.29343794191028899</v>
      </c>
      <c r="AY11" s="17"/>
      <c r="AZ11" s="17">
        <v>0.22061193576914501</v>
      </c>
      <c r="BA11" s="17">
        <v>0.19435039055327599</v>
      </c>
      <c r="BB11" s="17">
        <v>0.234457736574683</v>
      </c>
      <c r="BC11" s="17">
        <v>0.23530536563898699</v>
      </c>
      <c r="BD11" s="17">
        <v>0.23723963203871701</v>
      </c>
      <c r="BE11" s="17"/>
      <c r="BF11" s="17">
        <v>0.22028580088036401</v>
      </c>
      <c r="BG11" s="17">
        <v>0.248253974997933</v>
      </c>
      <c r="BH11" s="17">
        <v>0.198898833262106</v>
      </c>
      <c r="BI11" s="17">
        <v>0.179926032692868</v>
      </c>
      <c r="BJ11" s="17"/>
      <c r="BK11" s="17">
        <v>0.25952846474360602</v>
      </c>
      <c r="BL11" s="17">
        <v>0.21299173406922101</v>
      </c>
      <c r="BM11" s="17">
        <v>0.215870780037555</v>
      </c>
      <c r="BN11" s="17">
        <v>0.227919766330272</v>
      </c>
      <c r="BO11" s="17">
        <v>0.22168269742379901</v>
      </c>
      <c r="BP11" s="17"/>
      <c r="BQ11" s="17">
        <v>0.22882792717938799</v>
      </c>
      <c r="BR11" s="17">
        <v>0.21183351188121999</v>
      </c>
      <c r="BS11" s="17"/>
      <c r="BT11" s="17">
        <v>0.22651038205292601</v>
      </c>
      <c r="BU11" s="17">
        <v>0.214740370073154</v>
      </c>
      <c r="BV11" s="17">
        <v>0.220387116269291</v>
      </c>
      <c r="BW11" s="17">
        <v>0.232019353959668</v>
      </c>
      <c r="BX11" s="17">
        <v>0.21927998728540099</v>
      </c>
      <c r="BY11" s="17">
        <v>0.230792352641848</v>
      </c>
    </row>
    <row r="12" spans="2:77" x14ac:dyDescent="0.35">
      <c r="B12" s="18" t="s">
        <v>143</v>
      </c>
      <c r="C12" s="17">
        <v>0.16774468208328899</v>
      </c>
      <c r="D12" s="17">
        <v>0.18630412681768699</v>
      </c>
      <c r="E12" s="17">
        <v>0.14962900935765799</v>
      </c>
      <c r="F12" s="17"/>
      <c r="G12" s="17">
        <v>0.132843539303204</v>
      </c>
      <c r="H12" s="17">
        <v>0.173909928575741</v>
      </c>
      <c r="I12" s="17">
        <v>0.13869646414923101</v>
      </c>
      <c r="J12" s="17">
        <v>0.184239734889589</v>
      </c>
      <c r="K12" s="17">
        <v>0.18754481527821301</v>
      </c>
      <c r="L12" s="17">
        <v>0.182874891247231</v>
      </c>
      <c r="M12" s="17"/>
      <c r="N12" s="17">
        <v>0.18461560678755701</v>
      </c>
      <c r="O12" s="17">
        <v>0.174586001982873</v>
      </c>
      <c r="P12" s="17">
        <v>0.16026419502188599</v>
      </c>
      <c r="Q12" s="17">
        <v>0.146359262231125</v>
      </c>
      <c r="R12" s="17"/>
      <c r="S12" s="17">
        <v>0.160377340558956</v>
      </c>
      <c r="T12" s="17">
        <v>0.17756686995238699</v>
      </c>
      <c r="U12" s="17">
        <v>0.147445071759469</v>
      </c>
      <c r="V12" s="17">
        <v>0.16314753159839901</v>
      </c>
      <c r="W12" s="17">
        <v>0.18185324364705799</v>
      </c>
      <c r="X12" s="17">
        <v>0.174228870746235</v>
      </c>
      <c r="Y12" s="17">
        <v>0.15037914433171301</v>
      </c>
      <c r="Z12" s="17">
        <v>0.17375697454918801</v>
      </c>
      <c r="AA12" s="17">
        <v>0.18676178852839601</v>
      </c>
      <c r="AB12" s="17">
        <v>0.15034384968658901</v>
      </c>
      <c r="AC12" s="17">
        <v>0.19366789959803199</v>
      </c>
      <c r="AD12" s="17">
        <v>0.152817583657642</v>
      </c>
      <c r="AE12" s="17"/>
      <c r="AF12" s="17">
        <v>0.15942312692174601</v>
      </c>
      <c r="AG12" s="17">
        <v>0.18978201090143201</v>
      </c>
      <c r="AH12" s="17">
        <v>0.14427403330462599</v>
      </c>
      <c r="AI12" s="17"/>
      <c r="AJ12" s="17">
        <v>0.170205277385193</v>
      </c>
      <c r="AK12" s="17">
        <v>0.21756431541250401</v>
      </c>
      <c r="AL12" s="17">
        <v>0.16561078082585701</v>
      </c>
      <c r="AM12" s="17">
        <v>0.17043638133755701</v>
      </c>
      <c r="AN12" s="17">
        <v>0.10831195518906001</v>
      </c>
      <c r="AO12" s="17"/>
      <c r="AP12" s="17">
        <v>0.20999325801820101</v>
      </c>
      <c r="AQ12" s="17">
        <v>0.23425678662386601</v>
      </c>
      <c r="AR12" s="17">
        <v>0.138476870895132</v>
      </c>
      <c r="AS12" s="17"/>
      <c r="AT12" s="17">
        <v>0.16164268342218499</v>
      </c>
      <c r="AU12" s="17">
        <v>0.136525059767203</v>
      </c>
      <c r="AV12" s="17">
        <v>0.18572177306107501</v>
      </c>
      <c r="AW12" s="17">
        <v>0.220977804905165</v>
      </c>
      <c r="AX12" s="17">
        <v>0.150283199033765</v>
      </c>
      <c r="AY12" s="17"/>
      <c r="AZ12" s="17">
        <v>0.16893103186689501</v>
      </c>
      <c r="BA12" s="17">
        <v>0.175020750392096</v>
      </c>
      <c r="BB12" s="17">
        <v>0.107058367881296</v>
      </c>
      <c r="BC12" s="17">
        <v>0.18939933949461399</v>
      </c>
      <c r="BD12" s="17">
        <v>0.13995244747624799</v>
      </c>
      <c r="BE12" s="17"/>
      <c r="BF12" s="17">
        <v>0.163973976682178</v>
      </c>
      <c r="BG12" s="17">
        <v>0.156149899820131</v>
      </c>
      <c r="BH12" s="17">
        <v>0.18942473417710401</v>
      </c>
      <c r="BI12" s="17">
        <v>0.18402242601189001</v>
      </c>
      <c r="BJ12" s="17"/>
      <c r="BK12" s="17">
        <v>8.9135554972695305E-2</v>
      </c>
      <c r="BL12" s="17">
        <v>0.145847502891124</v>
      </c>
      <c r="BM12" s="17">
        <v>0.15798676948620799</v>
      </c>
      <c r="BN12" s="17">
        <v>0.18769460909898</v>
      </c>
      <c r="BO12" s="17">
        <v>0.20278689883491699</v>
      </c>
      <c r="BP12" s="17"/>
      <c r="BQ12" s="17">
        <v>0.16856423417510699</v>
      </c>
      <c r="BR12" s="17">
        <v>0.16663466511751701</v>
      </c>
      <c r="BS12" s="17"/>
      <c r="BT12" s="17">
        <v>0.18494411626364601</v>
      </c>
      <c r="BU12" s="17">
        <v>0.15649646734438499</v>
      </c>
      <c r="BV12" s="17">
        <v>0.13923009070495199</v>
      </c>
      <c r="BW12" s="17">
        <v>0.15299786348191799</v>
      </c>
      <c r="BX12" s="17">
        <v>0.170749360427943</v>
      </c>
      <c r="BY12" s="17">
        <v>0.140441617874733</v>
      </c>
    </row>
    <row r="13" spans="2:77" x14ac:dyDescent="0.35">
      <c r="B13" s="18" t="s">
        <v>144</v>
      </c>
      <c r="C13" s="17">
        <v>9.2294835875505493E-2</v>
      </c>
      <c r="D13" s="17">
        <v>0.11166782191550199</v>
      </c>
      <c r="E13" s="17">
        <v>7.3953976202139601E-2</v>
      </c>
      <c r="F13" s="17"/>
      <c r="G13" s="17">
        <v>7.1188053457931305E-2</v>
      </c>
      <c r="H13" s="17">
        <v>9.6984344851863802E-2</v>
      </c>
      <c r="I13" s="17">
        <v>8.9514482574279894E-2</v>
      </c>
      <c r="J13" s="17">
        <v>9.8728056759096294E-2</v>
      </c>
      <c r="K13" s="17">
        <v>8.7216020157636895E-2</v>
      </c>
      <c r="L13" s="17">
        <v>0.102965670795686</v>
      </c>
      <c r="M13" s="17"/>
      <c r="N13" s="17">
        <v>0.10206850127870799</v>
      </c>
      <c r="O13" s="17">
        <v>8.7371035124905502E-2</v>
      </c>
      <c r="P13" s="17">
        <v>9.4142850435705402E-2</v>
      </c>
      <c r="Q13" s="17">
        <v>8.6521055227869501E-2</v>
      </c>
      <c r="R13" s="17"/>
      <c r="S13" s="17">
        <v>0.13333675307399501</v>
      </c>
      <c r="T13" s="17">
        <v>7.5957576771525204E-2</v>
      </c>
      <c r="U13" s="17">
        <v>8.2247937845408597E-2</v>
      </c>
      <c r="V13" s="17">
        <v>7.88893100996262E-2</v>
      </c>
      <c r="W13" s="17">
        <v>7.2979093254788893E-2</v>
      </c>
      <c r="X13" s="17">
        <v>9.6427231775300201E-2</v>
      </c>
      <c r="Y13" s="17">
        <v>8.3216554904690002E-2</v>
      </c>
      <c r="Z13" s="17">
        <v>0.102380887132592</v>
      </c>
      <c r="AA13" s="17">
        <v>0.1031284377734</v>
      </c>
      <c r="AB13" s="17">
        <v>9.2143756787322201E-2</v>
      </c>
      <c r="AC13" s="17">
        <v>8.6190574109313994E-2</v>
      </c>
      <c r="AD13" s="17">
        <v>5.30004744127286E-2</v>
      </c>
      <c r="AE13" s="17"/>
      <c r="AF13" s="17">
        <v>7.9601485446520501E-2</v>
      </c>
      <c r="AG13" s="17">
        <v>0.11957575958476301</v>
      </c>
      <c r="AH13" s="17">
        <v>6.9193391584325595E-2</v>
      </c>
      <c r="AI13" s="17"/>
      <c r="AJ13" s="17">
        <v>7.7925659127724894E-2</v>
      </c>
      <c r="AK13" s="17">
        <v>0.148313450122387</v>
      </c>
      <c r="AL13" s="17">
        <v>7.4706307652834397E-2</v>
      </c>
      <c r="AM13" s="17">
        <v>7.5368552787599893E-2</v>
      </c>
      <c r="AN13" s="17">
        <v>4.8273187839429701E-2</v>
      </c>
      <c r="AO13" s="17"/>
      <c r="AP13" s="17">
        <v>0.11487546159989501</v>
      </c>
      <c r="AQ13" s="17">
        <v>0.140473426366201</v>
      </c>
      <c r="AR13" s="17">
        <v>6.6573509853329299E-2</v>
      </c>
      <c r="AS13" s="17"/>
      <c r="AT13" s="17">
        <v>8.4208059834746204E-2</v>
      </c>
      <c r="AU13" s="17">
        <v>8.3930809571068105E-2</v>
      </c>
      <c r="AV13" s="17">
        <v>8.3729836093119597E-2</v>
      </c>
      <c r="AW13" s="17">
        <v>0.120110999046732</v>
      </c>
      <c r="AX13" s="17">
        <v>0.138768958018055</v>
      </c>
      <c r="AY13" s="17"/>
      <c r="AZ13" s="17">
        <v>0.10175405269915599</v>
      </c>
      <c r="BA13" s="17">
        <v>9.0914499314084699E-2</v>
      </c>
      <c r="BB13" s="17">
        <v>6.1480095904978597E-2</v>
      </c>
      <c r="BC13" s="17">
        <v>9.7097184136657605E-2</v>
      </c>
      <c r="BD13" s="17">
        <v>6.1729228308880099E-2</v>
      </c>
      <c r="BE13" s="17"/>
      <c r="BF13" s="17">
        <v>9.2341446232327304E-2</v>
      </c>
      <c r="BG13" s="17">
        <v>9.6609538357422406E-2</v>
      </c>
      <c r="BH13" s="17">
        <v>7.9444081415425E-2</v>
      </c>
      <c r="BI13" s="17">
        <v>0.112665924951988</v>
      </c>
      <c r="BJ13" s="17"/>
      <c r="BK13" s="17">
        <v>9.0353924968990598E-2</v>
      </c>
      <c r="BL13" s="17">
        <v>7.9679270957690604E-2</v>
      </c>
      <c r="BM13" s="17">
        <v>7.7187903073288794E-2</v>
      </c>
      <c r="BN13" s="17">
        <v>9.9381738660784702E-2</v>
      </c>
      <c r="BO13" s="17">
        <v>0.16376678821504001</v>
      </c>
      <c r="BP13" s="17"/>
      <c r="BQ13" s="17">
        <v>0.108606103706386</v>
      </c>
      <c r="BR13" s="17">
        <v>7.0202543992816099E-2</v>
      </c>
      <c r="BS13" s="17"/>
      <c r="BT13" s="17">
        <v>9.6747512615263404E-2</v>
      </c>
      <c r="BU13" s="17">
        <v>7.6243988369307306E-2</v>
      </c>
      <c r="BV13" s="17">
        <v>0.103266289620043</v>
      </c>
      <c r="BW13" s="17">
        <v>0.113893898278197</v>
      </c>
      <c r="BX13" s="17">
        <v>0.10051918666828</v>
      </c>
      <c r="BY13" s="17">
        <v>5.0191018362763899E-2</v>
      </c>
    </row>
    <row r="14" spans="2:77" x14ac:dyDescent="0.35">
      <c r="B14" s="18" t="s">
        <v>145</v>
      </c>
      <c r="C14" s="17">
        <v>1.2967703921425501E-2</v>
      </c>
      <c r="D14" s="17">
        <v>9.3009027553523794E-3</v>
      </c>
      <c r="E14" s="17">
        <v>1.66349286667868E-2</v>
      </c>
      <c r="F14" s="17"/>
      <c r="G14" s="17">
        <v>2.2001961706744101E-2</v>
      </c>
      <c r="H14" s="17">
        <v>1.86088395589332E-2</v>
      </c>
      <c r="I14" s="17">
        <v>1.6034686107004599E-2</v>
      </c>
      <c r="J14" s="17">
        <v>1.0732740481863699E-2</v>
      </c>
      <c r="K14" s="17">
        <v>7.9424868645433799E-3</v>
      </c>
      <c r="L14" s="17">
        <v>5.0728910357715103E-3</v>
      </c>
      <c r="M14" s="17"/>
      <c r="N14" s="17">
        <v>1.22615065762561E-2</v>
      </c>
      <c r="O14" s="17">
        <v>7.2614525776554797E-3</v>
      </c>
      <c r="P14" s="17">
        <v>8.2597806566830703E-3</v>
      </c>
      <c r="Q14" s="17">
        <v>2.40003637272607E-2</v>
      </c>
      <c r="R14" s="17"/>
      <c r="S14" s="17">
        <v>1.01788750822163E-2</v>
      </c>
      <c r="T14" s="17">
        <v>8.4716157784472095E-3</v>
      </c>
      <c r="U14" s="17">
        <v>1.6476448066119701E-2</v>
      </c>
      <c r="V14" s="17">
        <v>1.5042711145050999E-2</v>
      </c>
      <c r="W14" s="17">
        <v>3.0557341154264501E-3</v>
      </c>
      <c r="X14" s="17">
        <v>1.3294416741530099E-2</v>
      </c>
      <c r="Y14" s="17">
        <v>1.490798312972E-2</v>
      </c>
      <c r="Z14" s="17">
        <v>5.0943378194008397E-3</v>
      </c>
      <c r="AA14" s="17">
        <v>1.20607002436444E-2</v>
      </c>
      <c r="AB14" s="17">
        <v>1.85865085634437E-2</v>
      </c>
      <c r="AC14" s="17">
        <v>1.9149764124550099E-2</v>
      </c>
      <c r="AD14" s="17">
        <v>3.3560021288311502E-2</v>
      </c>
      <c r="AE14" s="17"/>
      <c r="AF14" s="17">
        <v>9.1677234579152205E-3</v>
      </c>
      <c r="AG14" s="17">
        <v>9.8881980562118606E-3</v>
      </c>
      <c r="AH14" s="17">
        <v>2.1697580623944598E-2</v>
      </c>
      <c r="AI14" s="17"/>
      <c r="AJ14" s="17">
        <v>4.1355884889641903E-3</v>
      </c>
      <c r="AK14" s="17">
        <v>8.45008698187023E-3</v>
      </c>
      <c r="AL14" s="17">
        <v>3.21563050702577E-3</v>
      </c>
      <c r="AM14" s="17">
        <v>0</v>
      </c>
      <c r="AN14" s="17">
        <v>3.6608783945112099E-2</v>
      </c>
      <c r="AO14" s="17"/>
      <c r="AP14" s="17">
        <v>3.6747344849530298E-3</v>
      </c>
      <c r="AQ14" s="17">
        <v>1.15778385109142E-2</v>
      </c>
      <c r="AR14" s="17">
        <v>6.9815917915781499E-3</v>
      </c>
      <c r="AS14" s="17"/>
      <c r="AT14" s="17">
        <v>1.71775233112492E-2</v>
      </c>
      <c r="AU14" s="17">
        <v>1.32402141976149E-2</v>
      </c>
      <c r="AV14" s="17">
        <v>9.6963968432859995E-3</v>
      </c>
      <c r="AW14" s="17">
        <v>8.9315149458102597E-3</v>
      </c>
      <c r="AX14" s="17">
        <v>0</v>
      </c>
      <c r="AY14" s="17"/>
      <c r="AZ14" s="17">
        <v>1.1834782610247899E-2</v>
      </c>
      <c r="BA14" s="17">
        <v>1.6905344052553901E-2</v>
      </c>
      <c r="BB14" s="17">
        <v>3.8921242099871703E-2</v>
      </c>
      <c r="BC14" s="17">
        <v>3.2750719115505799E-3</v>
      </c>
      <c r="BD14" s="17">
        <v>1.6998601702975399E-2</v>
      </c>
      <c r="BE14" s="17"/>
      <c r="BF14" s="17">
        <v>1.52338310761549E-2</v>
      </c>
      <c r="BG14" s="17">
        <v>1.0968787752536201E-2</v>
      </c>
      <c r="BH14" s="17">
        <v>1.10283851019564E-2</v>
      </c>
      <c r="BI14" s="17">
        <v>7.50023926836245E-3</v>
      </c>
      <c r="BJ14" s="17"/>
      <c r="BK14" s="17">
        <v>7.2247950152158303E-3</v>
      </c>
      <c r="BL14" s="17">
        <v>1.1051692342511301E-2</v>
      </c>
      <c r="BM14" s="17">
        <v>1.63802900702344E-2</v>
      </c>
      <c r="BN14" s="17">
        <v>1.1676965675663601E-2</v>
      </c>
      <c r="BO14" s="17">
        <v>8.6070620305698405E-3</v>
      </c>
      <c r="BP14" s="17"/>
      <c r="BQ14" s="17">
        <v>1.0838313951233801E-2</v>
      </c>
      <c r="BR14" s="17">
        <v>1.5851790262309699E-2</v>
      </c>
      <c r="BS14" s="17"/>
      <c r="BT14" s="17">
        <v>7.7111062549904798E-3</v>
      </c>
      <c r="BU14" s="17">
        <v>1.1342447099348099E-2</v>
      </c>
      <c r="BV14" s="17">
        <v>3.5697054711909502E-2</v>
      </c>
      <c r="BW14" s="17">
        <v>1.3277920316489699E-2</v>
      </c>
      <c r="BX14" s="17">
        <v>1.0438484224847401E-2</v>
      </c>
      <c r="BY14" s="17">
        <v>2.7177455590152801E-2</v>
      </c>
    </row>
    <row r="15" spans="2:77" x14ac:dyDescent="0.35">
      <c r="B15" s="18" t="s">
        <v>146</v>
      </c>
      <c r="C15" s="21">
        <v>0.50538294378452198</v>
      </c>
      <c r="D15" s="21">
        <v>0.48381286066812501</v>
      </c>
      <c r="E15" s="21">
        <v>0.52537672557500803</v>
      </c>
      <c r="F15" s="21"/>
      <c r="G15" s="21">
        <v>0.537948159285492</v>
      </c>
      <c r="H15" s="21">
        <v>0.51929773688320802</v>
      </c>
      <c r="I15" s="21">
        <v>0.52433004727605803</v>
      </c>
      <c r="J15" s="21">
        <v>0.49433543824644599</v>
      </c>
      <c r="K15" s="21">
        <v>0.50712495142400504</v>
      </c>
      <c r="L15" s="21">
        <v>0.46489477925554201</v>
      </c>
      <c r="M15" s="21"/>
      <c r="N15" s="21">
        <v>0.49131361643093602</v>
      </c>
      <c r="O15" s="21">
        <v>0.52591681343225005</v>
      </c>
      <c r="P15" s="21">
        <v>0.50468938183241197</v>
      </c>
      <c r="Q15" s="21">
        <v>0.50287584012090303</v>
      </c>
      <c r="R15" s="21"/>
      <c r="S15" s="21">
        <v>0.47996902892420301</v>
      </c>
      <c r="T15" s="21">
        <v>0.51034800181649898</v>
      </c>
      <c r="U15" s="21">
        <v>0.53272465730422502</v>
      </c>
      <c r="V15" s="21">
        <v>0.52465778569663502</v>
      </c>
      <c r="W15" s="21">
        <v>0.54449038765799596</v>
      </c>
      <c r="X15" s="21">
        <v>0.46310673627018401</v>
      </c>
      <c r="Y15" s="21">
        <v>0.50573774505597802</v>
      </c>
      <c r="Z15" s="21">
        <v>0.50967270663821096</v>
      </c>
      <c r="AA15" s="21">
        <v>0.479245541124247</v>
      </c>
      <c r="AB15" s="21">
        <v>0.51866256626992702</v>
      </c>
      <c r="AC15" s="21">
        <v>0.47539209684449701</v>
      </c>
      <c r="AD15" s="21">
        <v>0.60655084570413997</v>
      </c>
      <c r="AE15" s="21"/>
      <c r="AF15" s="21">
        <v>0.53097771523195902</v>
      </c>
      <c r="AG15" s="21">
        <v>0.46563861932685402</v>
      </c>
      <c r="AH15" s="21">
        <v>0.51863284574763202</v>
      </c>
      <c r="AI15" s="21"/>
      <c r="AJ15" s="21">
        <v>0.51968851959187301</v>
      </c>
      <c r="AK15" s="21">
        <v>0.39068891664214001</v>
      </c>
      <c r="AL15" s="21">
        <v>0.51699514325896101</v>
      </c>
      <c r="AM15" s="21">
        <v>0.58354388806780699</v>
      </c>
      <c r="AN15" s="21">
        <v>0.599989129397001</v>
      </c>
      <c r="AO15" s="21"/>
      <c r="AP15" s="21">
        <v>0.40929230089458501</v>
      </c>
      <c r="AQ15" s="21">
        <v>0.35555936528125298</v>
      </c>
      <c r="AR15" s="21">
        <v>0.57241478260293899</v>
      </c>
      <c r="AS15" s="21"/>
      <c r="AT15" s="21">
        <v>0.49190937852030298</v>
      </c>
      <c r="AU15" s="21">
        <v>0.53057368403011596</v>
      </c>
      <c r="AV15" s="21">
        <v>0.53343185062006804</v>
      </c>
      <c r="AW15" s="21">
        <v>0.43964063983136498</v>
      </c>
      <c r="AX15" s="21">
        <v>0.41750990103788999</v>
      </c>
      <c r="AY15" s="21"/>
      <c r="AZ15" s="21">
        <v>0.49686819705455698</v>
      </c>
      <c r="BA15" s="21">
        <v>0.52280901568798899</v>
      </c>
      <c r="BB15" s="21">
        <v>0.55808255753917002</v>
      </c>
      <c r="BC15" s="21">
        <v>0.47492303881818998</v>
      </c>
      <c r="BD15" s="21">
        <v>0.54408009047317996</v>
      </c>
      <c r="BE15" s="21"/>
      <c r="BF15" s="21">
        <v>0.50816494512897603</v>
      </c>
      <c r="BG15" s="21">
        <v>0.48801779907197701</v>
      </c>
      <c r="BH15" s="21">
        <v>0.52120396604340802</v>
      </c>
      <c r="BI15" s="21">
        <v>0.51588537707489202</v>
      </c>
      <c r="BJ15" s="21"/>
      <c r="BK15" s="21">
        <v>0.55375726029949202</v>
      </c>
      <c r="BL15" s="21">
        <v>0.55042979973945305</v>
      </c>
      <c r="BM15" s="21">
        <v>0.53257425733271502</v>
      </c>
      <c r="BN15" s="21">
        <v>0.47332692023430001</v>
      </c>
      <c r="BO15" s="21">
        <v>0.40315655349567397</v>
      </c>
      <c r="BP15" s="21"/>
      <c r="BQ15" s="21">
        <v>0.48316342098788501</v>
      </c>
      <c r="BR15" s="21">
        <v>0.53547748874613699</v>
      </c>
      <c r="BS15" s="21"/>
      <c r="BT15" s="21">
        <v>0.48408688281317402</v>
      </c>
      <c r="BU15" s="21">
        <v>0.54117672711380604</v>
      </c>
      <c r="BV15" s="21">
        <v>0.50141944869380495</v>
      </c>
      <c r="BW15" s="21">
        <v>0.48781096396372797</v>
      </c>
      <c r="BX15" s="21">
        <v>0.49901298139352801</v>
      </c>
      <c r="BY15" s="21">
        <v>0.55139755553050096</v>
      </c>
    </row>
    <row r="16" spans="2:77" x14ac:dyDescent="0.35">
      <c r="B16" s="18" t="s">
        <v>147</v>
      </c>
      <c r="C16" s="21">
        <v>0.26003951795879399</v>
      </c>
      <c r="D16" s="21">
        <v>0.297971948733189</v>
      </c>
      <c r="E16" s="21">
        <v>0.223582985559797</v>
      </c>
      <c r="F16" s="21"/>
      <c r="G16" s="21">
        <v>0.204031592761136</v>
      </c>
      <c r="H16" s="21">
        <v>0.27089427342760403</v>
      </c>
      <c r="I16" s="21">
        <v>0.22821094672351</v>
      </c>
      <c r="J16" s="21">
        <v>0.28296779164868602</v>
      </c>
      <c r="K16" s="21">
        <v>0.27476083543585</v>
      </c>
      <c r="L16" s="21">
        <v>0.28584056204291702</v>
      </c>
      <c r="M16" s="21"/>
      <c r="N16" s="21">
        <v>0.28668410806626499</v>
      </c>
      <c r="O16" s="21">
        <v>0.26195703710777901</v>
      </c>
      <c r="P16" s="21">
        <v>0.25440704545759102</v>
      </c>
      <c r="Q16" s="21">
        <v>0.23288031745899401</v>
      </c>
      <c r="R16" s="21"/>
      <c r="S16" s="21">
        <v>0.29371409363295098</v>
      </c>
      <c r="T16" s="21">
        <v>0.253524446723913</v>
      </c>
      <c r="U16" s="21">
        <v>0.22969300960487801</v>
      </c>
      <c r="V16" s="21">
        <v>0.242036841698025</v>
      </c>
      <c r="W16" s="21">
        <v>0.25483233690184698</v>
      </c>
      <c r="X16" s="21">
        <v>0.27065610252153499</v>
      </c>
      <c r="Y16" s="21">
        <v>0.233595699236403</v>
      </c>
      <c r="Z16" s="21">
        <v>0.27613786168178001</v>
      </c>
      <c r="AA16" s="21">
        <v>0.28989022630179601</v>
      </c>
      <c r="AB16" s="21">
        <v>0.24248760647391099</v>
      </c>
      <c r="AC16" s="21">
        <v>0.27985847370734601</v>
      </c>
      <c r="AD16" s="21">
        <v>0.20581805807037001</v>
      </c>
      <c r="AE16" s="21"/>
      <c r="AF16" s="21">
        <v>0.239024612368266</v>
      </c>
      <c r="AG16" s="21">
        <v>0.30935777048619501</v>
      </c>
      <c r="AH16" s="21">
        <v>0.21346742488895201</v>
      </c>
      <c r="AI16" s="21"/>
      <c r="AJ16" s="21">
        <v>0.24813093651291801</v>
      </c>
      <c r="AK16" s="21">
        <v>0.36587776553489099</v>
      </c>
      <c r="AL16" s="21">
        <v>0.24031708847869199</v>
      </c>
      <c r="AM16" s="21">
        <v>0.245804934125157</v>
      </c>
      <c r="AN16" s="21">
        <v>0.15658514302849</v>
      </c>
      <c r="AO16" s="21"/>
      <c r="AP16" s="21">
        <v>0.32486871961809599</v>
      </c>
      <c r="AQ16" s="21">
        <v>0.37473021299006698</v>
      </c>
      <c r="AR16" s="21">
        <v>0.20505038074846199</v>
      </c>
      <c r="AS16" s="21"/>
      <c r="AT16" s="21">
        <v>0.24585074325693099</v>
      </c>
      <c r="AU16" s="21">
        <v>0.22045586933827099</v>
      </c>
      <c r="AV16" s="21">
        <v>0.26945160915419503</v>
      </c>
      <c r="AW16" s="21">
        <v>0.341088803951897</v>
      </c>
      <c r="AX16" s="21">
        <v>0.28905215705182102</v>
      </c>
      <c r="AY16" s="21"/>
      <c r="AZ16" s="21">
        <v>0.27068508456605</v>
      </c>
      <c r="BA16" s="21">
        <v>0.26593524970618099</v>
      </c>
      <c r="BB16" s="21">
        <v>0.16853846378627499</v>
      </c>
      <c r="BC16" s="21">
        <v>0.28649652363127198</v>
      </c>
      <c r="BD16" s="21">
        <v>0.201681675785128</v>
      </c>
      <c r="BE16" s="21"/>
      <c r="BF16" s="21">
        <v>0.25631542291450499</v>
      </c>
      <c r="BG16" s="21">
        <v>0.25275943817755397</v>
      </c>
      <c r="BH16" s="21">
        <v>0.26886881559252901</v>
      </c>
      <c r="BI16" s="21">
        <v>0.29668835096387702</v>
      </c>
      <c r="BJ16" s="21"/>
      <c r="BK16" s="21">
        <v>0.17948947994168599</v>
      </c>
      <c r="BL16" s="21">
        <v>0.22552677384881401</v>
      </c>
      <c r="BM16" s="21">
        <v>0.23517467255949701</v>
      </c>
      <c r="BN16" s="21">
        <v>0.28707634775976398</v>
      </c>
      <c r="BO16" s="21">
        <v>0.366553687049957</v>
      </c>
      <c r="BP16" s="21"/>
      <c r="BQ16" s="21">
        <v>0.27717033788149298</v>
      </c>
      <c r="BR16" s="21">
        <v>0.23683720911033301</v>
      </c>
      <c r="BS16" s="21"/>
      <c r="BT16" s="21">
        <v>0.28169162887890897</v>
      </c>
      <c r="BU16" s="21">
        <v>0.23274045571369201</v>
      </c>
      <c r="BV16" s="21">
        <v>0.24249638032499499</v>
      </c>
      <c r="BW16" s="21">
        <v>0.26689176176011498</v>
      </c>
      <c r="BX16" s="21">
        <v>0.271268547096223</v>
      </c>
      <c r="BY16" s="21">
        <v>0.19063263623749699</v>
      </c>
    </row>
    <row r="17" spans="2:77" x14ac:dyDescent="0.35">
      <c r="B17" s="18" t="s">
        <v>148</v>
      </c>
      <c r="C17" s="22">
        <v>0.24534342582572799</v>
      </c>
      <c r="D17" s="22">
        <v>0.18584091193493599</v>
      </c>
      <c r="E17" s="22">
        <v>0.30179374001521098</v>
      </c>
      <c r="F17" s="22"/>
      <c r="G17" s="22">
        <v>0.33391656652435597</v>
      </c>
      <c r="H17" s="22">
        <v>0.24840346345560399</v>
      </c>
      <c r="I17" s="22">
        <v>0.29611910055254698</v>
      </c>
      <c r="J17" s="22">
        <v>0.21136764659776</v>
      </c>
      <c r="K17" s="22">
        <v>0.23236411598815601</v>
      </c>
      <c r="L17" s="22">
        <v>0.17905421721262499</v>
      </c>
      <c r="M17" s="22"/>
      <c r="N17" s="22">
        <v>0.204629508364671</v>
      </c>
      <c r="O17" s="22">
        <v>0.26395977632447198</v>
      </c>
      <c r="P17" s="22">
        <v>0.250282336374821</v>
      </c>
      <c r="Q17" s="22">
        <v>0.26999552266190902</v>
      </c>
      <c r="R17" s="22"/>
      <c r="S17" s="22">
        <v>0.18625493529125201</v>
      </c>
      <c r="T17" s="22">
        <v>0.25682355509258598</v>
      </c>
      <c r="U17" s="22">
        <v>0.30303164769934698</v>
      </c>
      <c r="V17" s="22">
        <v>0.28262094399860999</v>
      </c>
      <c r="W17" s="22">
        <v>0.28965805075614898</v>
      </c>
      <c r="X17" s="22">
        <v>0.19245063374864799</v>
      </c>
      <c r="Y17" s="22">
        <v>0.27214204581957502</v>
      </c>
      <c r="Z17" s="22">
        <v>0.23353484495643101</v>
      </c>
      <c r="AA17" s="22">
        <v>0.18935531482245099</v>
      </c>
      <c r="AB17" s="22">
        <v>0.27617495979601597</v>
      </c>
      <c r="AC17" s="22">
        <v>0.195533623137151</v>
      </c>
      <c r="AD17" s="22">
        <v>0.40073278763377002</v>
      </c>
      <c r="AE17" s="22"/>
      <c r="AF17" s="22">
        <v>0.29195310286369303</v>
      </c>
      <c r="AG17" s="22">
        <v>0.15628084884065799</v>
      </c>
      <c r="AH17" s="22">
        <v>0.30516542085867998</v>
      </c>
      <c r="AI17" s="22"/>
      <c r="AJ17" s="22">
        <v>0.271557583078955</v>
      </c>
      <c r="AK17" s="22">
        <v>2.4811151107248498E-2</v>
      </c>
      <c r="AL17" s="22">
        <v>0.27667805478026902</v>
      </c>
      <c r="AM17" s="22">
        <v>0.33773895394265002</v>
      </c>
      <c r="AN17" s="22">
        <v>0.44340398636851103</v>
      </c>
      <c r="AO17" s="22"/>
      <c r="AP17" s="22">
        <v>8.4423581276489204E-2</v>
      </c>
      <c r="AQ17" s="22">
        <v>-1.91708477088137E-2</v>
      </c>
      <c r="AR17" s="22">
        <v>0.367364401854478</v>
      </c>
      <c r="AS17" s="22"/>
      <c r="AT17" s="22">
        <v>0.24605863526337099</v>
      </c>
      <c r="AU17" s="22">
        <v>0.31011781469184502</v>
      </c>
      <c r="AV17" s="22">
        <v>0.26398024146587301</v>
      </c>
      <c r="AW17" s="22">
        <v>9.8551835879467906E-2</v>
      </c>
      <c r="AX17" s="22">
        <v>0.12845774398606899</v>
      </c>
      <c r="AY17" s="22"/>
      <c r="AZ17" s="22">
        <v>0.226183112488507</v>
      </c>
      <c r="BA17" s="22">
        <v>0.256873765981808</v>
      </c>
      <c r="BB17" s="22">
        <v>0.389544093752895</v>
      </c>
      <c r="BC17" s="22">
        <v>0.188426515186918</v>
      </c>
      <c r="BD17" s="22">
        <v>0.34239841468805299</v>
      </c>
      <c r="BE17" s="22"/>
      <c r="BF17" s="22">
        <v>0.25184952221447099</v>
      </c>
      <c r="BG17" s="22">
        <v>0.23525836089442301</v>
      </c>
      <c r="BH17" s="22">
        <v>0.25233515045087901</v>
      </c>
      <c r="BI17" s="22">
        <v>0.21919702611101499</v>
      </c>
      <c r="BJ17" s="22"/>
      <c r="BK17" s="22">
        <v>0.374267780357807</v>
      </c>
      <c r="BL17" s="22">
        <v>0.32490302589063802</v>
      </c>
      <c r="BM17" s="22">
        <v>0.29739958477321798</v>
      </c>
      <c r="BN17" s="22">
        <v>0.186250572474535</v>
      </c>
      <c r="BO17" s="22">
        <v>3.6602866445717502E-2</v>
      </c>
      <c r="BP17" s="22"/>
      <c r="BQ17" s="22">
        <v>0.205993083106391</v>
      </c>
      <c r="BR17" s="22">
        <v>0.29864027963580397</v>
      </c>
      <c r="BS17" s="22"/>
      <c r="BT17" s="22">
        <v>0.202395253934265</v>
      </c>
      <c r="BU17" s="22">
        <v>0.30843627140011398</v>
      </c>
      <c r="BV17" s="22">
        <v>0.25892306836881002</v>
      </c>
      <c r="BW17" s="22">
        <v>0.220919202203613</v>
      </c>
      <c r="BX17" s="22">
        <v>0.22774443429730501</v>
      </c>
      <c r="BY17" s="22">
        <v>0.36076491929300403</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153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0.24435113626680099</v>
      </c>
      <c r="D9" s="17">
        <v>0.21051175434590899</v>
      </c>
      <c r="E9" s="17">
        <v>0.27612871136057099</v>
      </c>
      <c r="F9" s="17"/>
      <c r="G9" s="17">
        <v>0.33393995484084799</v>
      </c>
      <c r="H9" s="17">
        <v>0.27778723482140399</v>
      </c>
      <c r="I9" s="17">
        <v>0.26048151447522799</v>
      </c>
      <c r="J9" s="17">
        <v>0.228764209735421</v>
      </c>
      <c r="K9" s="17">
        <v>0.217349217072975</v>
      </c>
      <c r="L9" s="17">
        <v>0.17525602673128199</v>
      </c>
      <c r="M9" s="17"/>
      <c r="N9" s="17">
        <v>0.20236781128877601</v>
      </c>
      <c r="O9" s="17">
        <v>0.22899740138566901</v>
      </c>
      <c r="P9" s="17">
        <v>0.26102633321362201</v>
      </c>
      <c r="Q9" s="17">
        <v>0.29155880339032603</v>
      </c>
      <c r="R9" s="17"/>
      <c r="S9" s="17">
        <v>0.2302816303511</v>
      </c>
      <c r="T9" s="17">
        <v>0.254047123999393</v>
      </c>
      <c r="U9" s="17">
        <v>0.243297136662603</v>
      </c>
      <c r="V9" s="17">
        <v>0.26709445730144399</v>
      </c>
      <c r="W9" s="17">
        <v>0.237570149086341</v>
      </c>
      <c r="X9" s="17">
        <v>0.23412167448528501</v>
      </c>
      <c r="Y9" s="17">
        <v>0.24540821107544999</v>
      </c>
      <c r="Z9" s="17">
        <v>0.23486779980434999</v>
      </c>
      <c r="AA9" s="17">
        <v>0.218578654916535</v>
      </c>
      <c r="AB9" s="17">
        <v>0.24765939082345201</v>
      </c>
      <c r="AC9" s="17">
        <v>0.225380171010272</v>
      </c>
      <c r="AD9" s="17">
        <v>0.37529192121647198</v>
      </c>
      <c r="AE9" s="17"/>
      <c r="AF9" s="17">
        <v>0.255065442864158</v>
      </c>
      <c r="AG9" s="17">
        <v>0.201543316968088</v>
      </c>
      <c r="AH9" s="17">
        <v>0.30214459509144498</v>
      </c>
      <c r="AI9" s="17"/>
      <c r="AJ9" s="17">
        <v>0.20293591519621099</v>
      </c>
      <c r="AK9" s="17">
        <v>0.207563620915963</v>
      </c>
      <c r="AL9" s="17">
        <v>0.18239155542865301</v>
      </c>
      <c r="AM9" s="17">
        <v>0.30230888390701199</v>
      </c>
      <c r="AN9" s="17">
        <v>0.39318985408297902</v>
      </c>
      <c r="AO9" s="17"/>
      <c r="AP9" s="17">
        <v>0.13818145840284299</v>
      </c>
      <c r="AQ9" s="17">
        <v>0.20415257219740501</v>
      </c>
      <c r="AR9" s="17">
        <v>0.24079484403799301</v>
      </c>
      <c r="AS9" s="17"/>
      <c r="AT9" s="17">
        <v>0.24189086272201701</v>
      </c>
      <c r="AU9" s="17">
        <v>0.27796398184191501</v>
      </c>
      <c r="AV9" s="17">
        <v>0.224614054631678</v>
      </c>
      <c r="AW9" s="17">
        <v>0.19162959404791099</v>
      </c>
      <c r="AX9" s="17">
        <v>0.164944648021217</v>
      </c>
      <c r="AY9" s="17"/>
      <c r="AZ9" s="17">
        <v>0.23993696871447401</v>
      </c>
      <c r="BA9" s="17">
        <v>0.2925955597487</v>
      </c>
      <c r="BB9" s="17">
        <v>0.320102938532495</v>
      </c>
      <c r="BC9" s="17">
        <v>0.17208788869889599</v>
      </c>
      <c r="BD9" s="17">
        <v>0.290306996304801</v>
      </c>
      <c r="BE9" s="17"/>
      <c r="BF9" s="17">
        <v>0.28671158040164202</v>
      </c>
      <c r="BG9" s="17">
        <v>0.22991233427360699</v>
      </c>
      <c r="BH9" s="17">
        <v>0.236363074276117</v>
      </c>
      <c r="BI9" s="17">
        <v>0.21941566720517799</v>
      </c>
      <c r="BJ9" s="17"/>
      <c r="BK9" s="17">
        <v>0.376284836700013</v>
      </c>
      <c r="BL9" s="17">
        <v>0.318235382809399</v>
      </c>
      <c r="BM9" s="17">
        <v>0.25610310966155603</v>
      </c>
      <c r="BN9" s="17">
        <v>0.19189364271303899</v>
      </c>
      <c r="BO9" s="17">
        <v>0.22187585263033499</v>
      </c>
      <c r="BP9" s="17"/>
      <c r="BQ9" s="17">
        <v>0.223111740742652</v>
      </c>
      <c r="BR9" s="17">
        <v>0.27311817817896</v>
      </c>
      <c r="BS9" s="17"/>
      <c r="BT9" s="17">
        <v>0.19386072998662601</v>
      </c>
      <c r="BU9" s="17">
        <v>0.254332302245944</v>
      </c>
      <c r="BV9" s="17">
        <v>0.34423889669361901</v>
      </c>
      <c r="BW9" s="17">
        <v>0.25817324439783201</v>
      </c>
      <c r="BX9" s="17">
        <v>0.25659665653001101</v>
      </c>
      <c r="BY9" s="17">
        <v>0.365376715405209</v>
      </c>
    </row>
    <row r="10" spans="2:77" x14ac:dyDescent="0.35">
      <c r="B10" s="18" t="s">
        <v>141</v>
      </c>
      <c r="C10" s="17">
        <v>0.33671163860309899</v>
      </c>
      <c r="D10" s="17">
        <v>0.331784540210114</v>
      </c>
      <c r="E10" s="17">
        <v>0.34156943411833202</v>
      </c>
      <c r="F10" s="17"/>
      <c r="G10" s="17">
        <v>0.33131703609191798</v>
      </c>
      <c r="H10" s="17">
        <v>0.31759838419911501</v>
      </c>
      <c r="I10" s="17">
        <v>0.34220178007490298</v>
      </c>
      <c r="J10" s="17">
        <v>0.34147066370059098</v>
      </c>
      <c r="K10" s="17">
        <v>0.31763274026174099</v>
      </c>
      <c r="L10" s="17">
        <v>0.360219504827204</v>
      </c>
      <c r="M10" s="17"/>
      <c r="N10" s="17">
        <v>0.351202996468505</v>
      </c>
      <c r="O10" s="17">
        <v>0.34935689052126001</v>
      </c>
      <c r="P10" s="17">
        <v>0.30142789745430898</v>
      </c>
      <c r="Q10" s="17">
        <v>0.33836174990326401</v>
      </c>
      <c r="R10" s="17"/>
      <c r="S10" s="17">
        <v>0.33269922061183999</v>
      </c>
      <c r="T10" s="17">
        <v>0.36559425499519299</v>
      </c>
      <c r="U10" s="17">
        <v>0.37171376429582098</v>
      </c>
      <c r="V10" s="17">
        <v>0.32393306838168601</v>
      </c>
      <c r="W10" s="17">
        <v>0.322840545263265</v>
      </c>
      <c r="X10" s="17">
        <v>0.29522147667245702</v>
      </c>
      <c r="Y10" s="17">
        <v>0.29784951175785201</v>
      </c>
      <c r="Z10" s="17">
        <v>0.31770344083708302</v>
      </c>
      <c r="AA10" s="17">
        <v>0.35053684664930501</v>
      </c>
      <c r="AB10" s="17">
        <v>0.35289749302984702</v>
      </c>
      <c r="AC10" s="17">
        <v>0.34516883831404099</v>
      </c>
      <c r="AD10" s="17">
        <v>0.347905661875893</v>
      </c>
      <c r="AE10" s="17"/>
      <c r="AF10" s="17">
        <v>0.33136447516662398</v>
      </c>
      <c r="AG10" s="17">
        <v>0.34005525527528901</v>
      </c>
      <c r="AH10" s="17">
        <v>0.33813028633532499</v>
      </c>
      <c r="AI10" s="17"/>
      <c r="AJ10" s="17">
        <v>0.349689907359792</v>
      </c>
      <c r="AK10" s="17">
        <v>0.298607629445794</v>
      </c>
      <c r="AL10" s="17">
        <v>0.38089299323542702</v>
      </c>
      <c r="AM10" s="17">
        <v>0.290329880572609</v>
      </c>
      <c r="AN10" s="17">
        <v>0.33292545913789101</v>
      </c>
      <c r="AO10" s="17"/>
      <c r="AP10" s="17">
        <v>0.33690066491658899</v>
      </c>
      <c r="AQ10" s="17">
        <v>0.30765675576682</v>
      </c>
      <c r="AR10" s="17">
        <v>0.35133034771284999</v>
      </c>
      <c r="AS10" s="17"/>
      <c r="AT10" s="17">
        <v>0.34346789890768997</v>
      </c>
      <c r="AU10" s="17">
        <v>0.32438885054918898</v>
      </c>
      <c r="AV10" s="17">
        <v>0.35899298512396499</v>
      </c>
      <c r="AW10" s="17">
        <v>0.32605628288932398</v>
      </c>
      <c r="AX10" s="17">
        <v>0.25725344075181</v>
      </c>
      <c r="AY10" s="17"/>
      <c r="AZ10" s="17">
        <v>0.33184747957331301</v>
      </c>
      <c r="BA10" s="17">
        <v>0.30966869492959698</v>
      </c>
      <c r="BB10" s="17">
        <v>0.35581853491659798</v>
      </c>
      <c r="BC10" s="17">
        <v>0.36572838209400599</v>
      </c>
      <c r="BD10" s="17">
        <v>0.33166023300518799</v>
      </c>
      <c r="BE10" s="17"/>
      <c r="BF10" s="17">
        <v>0.309591985132329</v>
      </c>
      <c r="BG10" s="17">
        <v>0.33914432697352098</v>
      </c>
      <c r="BH10" s="17">
        <v>0.34746076025609401</v>
      </c>
      <c r="BI10" s="17">
        <v>0.33983407472296601</v>
      </c>
      <c r="BJ10" s="17"/>
      <c r="BK10" s="17">
        <v>0.30000758068380301</v>
      </c>
      <c r="BL10" s="17">
        <v>0.32986552475610298</v>
      </c>
      <c r="BM10" s="17">
        <v>0.34043608416883597</v>
      </c>
      <c r="BN10" s="17">
        <v>0.34551842584921</v>
      </c>
      <c r="BO10" s="17">
        <v>0.30538034018174898</v>
      </c>
      <c r="BP10" s="17"/>
      <c r="BQ10" s="17">
        <v>0.32430673603964399</v>
      </c>
      <c r="BR10" s="17">
        <v>0.353513074950636</v>
      </c>
      <c r="BS10" s="17"/>
      <c r="BT10" s="17">
        <v>0.35060523181534198</v>
      </c>
      <c r="BU10" s="17">
        <v>0.33800822635988598</v>
      </c>
      <c r="BV10" s="17">
        <v>0.27931235898873802</v>
      </c>
      <c r="BW10" s="17">
        <v>0.33769949158817802</v>
      </c>
      <c r="BX10" s="17">
        <v>0.32831611046957998</v>
      </c>
      <c r="BY10" s="17">
        <v>0.37145469215691301</v>
      </c>
    </row>
    <row r="11" spans="2:77" x14ac:dyDescent="0.35">
      <c r="B11" s="18" t="s">
        <v>142</v>
      </c>
      <c r="C11" s="17">
        <v>0.21054373993428499</v>
      </c>
      <c r="D11" s="17">
        <v>0.22192895951802399</v>
      </c>
      <c r="E11" s="17">
        <v>0.200240288401694</v>
      </c>
      <c r="F11" s="17"/>
      <c r="G11" s="17">
        <v>0.186593861636354</v>
      </c>
      <c r="H11" s="17">
        <v>0.17885921118027701</v>
      </c>
      <c r="I11" s="17">
        <v>0.19406372265897201</v>
      </c>
      <c r="J11" s="17">
        <v>0.20587096890039699</v>
      </c>
      <c r="K11" s="17">
        <v>0.23409978710106399</v>
      </c>
      <c r="L11" s="17">
        <v>0.253574632179288</v>
      </c>
      <c r="M11" s="17"/>
      <c r="N11" s="17">
        <v>0.19456111932784301</v>
      </c>
      <c r="O11" s="17">
        <v>0.20372250937223099</v>
      </c>
      <c r="P11" s="17">
        <v>0.24089375925404399</v>
      </c>
      <c r="Q11" s="17">
        <v>0.20827892326435099</v>
      </c>
      <c r="R11" s="17"/>
      <c r="S11" s="17">
        <v>0.19455712690940899</v>
      </c>
      <c r="T11" s="17">
        <v>0.19270787045721599</v>
      </c>
      <c r="U11" s="17">
        <v>0.20135339085335399</v>
      </c>
      <c r="V11" s="17">
        <v>0.22899822272036399</v>
      </c>
      <c r="W11" s="17">
        <v>0.23667703634349299</v>
      </c>
      <c r="X11" s="17">
        <v>0.234057512977524</v>
      </c>
      <c r="Y11" s="17">
        <v>0.20961611625933699</v>
      </c>
      <c r="Z11" s="17">
        <v>0.24777042572132699</v>
      </c>
      <c r="AA11" s="17">
        <v>0.20800670017161901</v>
      </c>
      <c r="AB11" s="17">
        <v>0.17760244798601099</v>
      </c>
      <c r="AC11" s="17">
        <v>0.26084358724141699</v>
      </c>
      <c r="AD11" s="17">
        <v>0.17726801072198101</v>
      </c>
      <c r="AE11" s="17"/>
      <c r="AF11" s="17">
        <v>0.22496229936631701</v>
      </c>
      <c r="AG11" s="17">
        <v>0.19868312386349801</v>
      </c>
      <c r="AH11" s="17">
        <v>0.228392783171942</v>
      </c>
      <c r="AI11" s="17"/>
      <c r="AJ11" s="17">
        <v>0.24659397072247</v>
      </c>
      <c r="AK11" s="17">
        <v>0.21071875049246999</v>
      </c>
      <c r="AL11" s="17">
        <v>0.217311351697276</v>
      </c>
      <c r="AM11" s="17">
        <v>0.151454681010876</v>
      </c>
      <c r="AN11" s="17">
        <v>0.15942370698536501</v>
      </c>
      <c r="AO11" s="17"/>
      <c r="AP11" s="17">
        <v>0.273376754769874</v>
      </c>
      <c r="AQ11" s="17">
        <v>0.216804060403613</v>
      </c>
      <c r="AR11" s="17">
        <v>0.24143800890470199</v>
      </c>
      <c r="AS11" s="17"/>
      <c r="AT11" s="17">
        <v>0.229951177828084</v>
      </c>
      <c r="AU11" s="17">
        <v>0.21259071175145</v>
      </c>
      <c r="AV11" s="17">
        <v>0.19804964842188699</v>
      </c>
      <c r="AW11" s="17">
        <v>0.18771968917324899</v>
      </c>
      <c r="AX11" s="17">
        <v>0.262896508141716</v>
      </c>
      <c r="AY11" s="17"/>
      <c r="AZ11" s="17">
        <v>0.199322135353422</v>
      </c>
      <c r="BA11" s="17">
        <v>0.23390568186913499</v>
      </c>
      <c r="BB11" s="17">
        <v>0.15465663095464199</v>
      </c>
      <c r="BC11" s="17">
        <v>0.234660231152475</v>
      </c>
      <c r="BD11" s="17">
        <v>0.20261446834713101</v>
      </c>
      <c r="BE11" s="17"/>
      <c r="BF11" s="17">
        <v>0.21229263045817501</v>
      </c>
      <c r="BG11" s="17">
        <v>0.23170148053301701</v>
      </c>
      <c r="BH11" s="17">
        <v>0.194434369786604</v>
      </c>
      <c r="BI11" s="17">
        <v>0.18965093979127101</v>
      </c>
      <c r="BJ11" s="17"/>
      <c r="BK11" s="17">
        <v>0.194606802107055</v>
      </c>
      <c r="BL11" s="17">
        <v>0.17259740765466</v>
      </c>
      <c r="BM11" s="17">
        <v>0.21974742326945801</v>
      </c>
      <c r="BN11" s="17">
        <v>0.21828715993421</v>
      </c>
      <c r="BO11" s="17">
        <v>0.215505438887865</v>
      </c>
      <c r="BP11" s="17"/>
      <c r="BQ11" s="17">
        <v>0.225141044339631</v>
      </c>
      <c r="BR11" s="17">
        <v>0.190772872766448</v>
      </c>
      <c r="BS11" s="17"/>
      <c r="BT11" s="17">
        <v>0.23512626807996001</v>
      </c>
      <c r="BU11" s="17">
        <v>0.17997113682305399</v>
      </c>
      <c r="BV11" s="17">
        <v>0.21457021768598</v>
      </c>
      <c r="BW11" s="17">
        <v>0.21828007884932399</v>
      </c>
      <c r="BX11" s="17">
        <v>0.215272486667198</v>
      </c>
      <c r="BY11" s="17">
        <v>0.113919430687377</v>
      </c>
    </row>
    <row r="12" spans="2:77" x14ac:dyDescent="0.35">
      <c r="B12" s="18" t="s">
        <v>143</v>
      </c>
      <c r="C12" s="17">
        <v>0.119513693276613</v>
      </c>
      <c r="D12" s="17">
        <v>0.138313001416076</v>
      </c>
      <c r="E12" s="17">
        <v>0.10190860775789801</v>
      </c>
      <c r="F12" s="17"/>
      <c r="G12" s="17">
        <v>8.5407377659704894E-2</v>
      </c>
      <c r="H12" s="17">
        <v>0.122020888910086</v>
      </c>
      <c r="I12" s="17">
        <v>0.106978116968679</v>
      </c>
      <c r="J12" s="17">
        <v>0.13435607480716</v>
      </c>
      <c r="K12" s="17">
        <v>0.133370051600601</v>
      </c>
      <c r="L12" s="17">
        <v>0.12901645017703001</v>
      </c>
      <c r="M12" s="17"/>
      <c r="N12" s="17">
        <v>0.141095038444527</v>
      </c>
      <c r="O12" s="17">
        <v>0.13083056943062299</v>
      </c>
      <c r="P12" s="17">
        <v>0.10297941755609299</v>
      </c>
      <c r="Q12" s="17">
        <v>9.9693095821399499E-2</v>
      </c>
      <c r="R12" s="17"/>
      <c r="S12" s="17">
        <v>0.129862083927027</v>
      </c>
      <c r="T12" s="17">
        <v>0.124865122297455</v>
      </c>
      <c r="U12" s="17">
        <v>9.8560290465304096E-2</v>
      </c>
      <c r="V12" s="17">
        <v>0.117217352630385</v>
      </c>
      <c r="W12" s="17">
        <v>0.119193132620287</v>
      </c>
      <c r="X12" s="17">
        <v>0.122399336020029</v>
      </c>
      <c r="Y12" s="17">
        <v>0.12897373453771199</v>
      </c>
      <c r="Z12" s="17">
        <v>0.11008719327189299</v>
      </c>
      <c r="AA12" s="17">
        <v>0.14141617850240301</v>
      </c>
      <c r="AB12" s="17">
        <v>0.115046408754399</v>
      </c>
      <c r="AC12" s="17">
        <v>8.8983833218226394E-2</v>
      </c>
      <c r="AD12" s="17">
        <v>7.4019988613225507E-2</v>
      </c>
      <c r="AE12" s="17"/>
      <c r="AF12" s="17">
        <v>0.113335902963019</v>
      </c>
      <c r="AG12" s="17">
        <v>0.14382347061208201</v>
      </c>
      <c r="AH12" s="17">
        <v>7.3673230492108999E-2</v>
      </c>
      <c r="AI12" s="17"/>
      <c r="AJ12" s="17">
        <v>0.127694766692864</v>
      </c>
      <c r="AK12" s="17">
        <v>0.14774952833603899</v>
      </c>
      <c r="AL12" s="17">
        <v>0.13457692662288201</v>
      </c>
      <c r="AM12" s="17">
        <v>0.14198090962495399</v>
      </c>
      <c r="AN12" s="17">
        <v>5.8931312208637301E-2</v>
      </c>
      <c r="AO12" s="17"/>
      <c r="AP12" s="17">
        <v>0.155515704000973</v>
      </c>
      <c r="AQ12" s="17">
        <v>0.14526908052849299</v>
      </c>
      <c r="AR12" s="17">
        <v>9.3284390451299701E-2</v>
      </c>
      <c r="AS12" s="17"/>
      <c r="AT12" s="17">
        <v>0.11338091454803501</v>
      </c>
      <c r="AU12" s="17">
        <v>0.106651359421121</v>
      </c>
      <c r="AV12" s="17">
        <v>0.12725252606739601</v>
      </c>
      <c r="AW12" s="17">
        <v>0.167679182361267</v>
      </c>
      <c r="AX12" s="17">
        <v>0.122298495488062</v>
      </c>
      <c r="AY12" s="17"/>
      <c r="AZ12" s="17">
        <v>0.12350296431128301</v>
      </c>
      <c r="BA12" s="17">
        <v>9.3933033656111498E-2</v>
      </c>
      <c r="BB12" s="17">
        <v>0.109603694170129</v>
      </c>
      <c r="BC12" s="17">
        <v>0.142433797895721</v>
      </c>
      <c r="BD12" s="17">
        <v>0.10781203422709799</v>
      </c>
      <c r="BE12" s="17"/>
      <c r="BF12" s="17">
        <v>0.10259317618204999</v>
      </c>
      <c r="BG12" s="17">
        <v>0.114578953196932</v>
      </c>
      <c r="BH12" s="17">
        <v>0.13132250927758701</v>
      </c>
      <c r="BI12" s="17">
        <v>0.13947224525243099</v>
      </c>
      <c r="BJ12" s="17"/>
      <c r="BK12" s="17">
        <v>6.3397932331482498E-2</v>
      </c>
      <c r="BL12" s="17">
        <v>0.101760858562242</v>
      </c>
      <c r="BM12" s="17">
        <v>0.106298876867783</v>
      </c>
      <c r="BN12" s="17">
        <v>0.14838296334543399</v>
      </c>
      <c r="BO12" s="17">
        <v>0.108646386758691</v>
      </c>
      <c r="BP12" s="17"/>
      <c r="BQ12" s="17">
        <v>0.12979188443665801</v>
      </c>
      <c r="BR12" s="17">
        <v>0.105592715368084</v>
      </c>
      <c r="BS12" s="17"/>
      <c r="BT12" s="17">
        <v>0.12928085346791601</v>
      </c>
      <c r="BU12" s="17">
        <v>0.137767902229884</v>
      </c>
      <c r="BV12" s="17">
        <v>6.3582185788764206E-2</v>
      </c>
      <c r="BW12" s="17">
        <v>0.103280036660816</v>
      </c>
      <c r="BX12" s="17">
        <v>0.111145897455805</v>
      </c>
      <c r="BY12" s="17">
        <v>9.0279386822678401E-2</v>
      </c>
    </row>
    <row r="13" spans="2:77" x14ac:dyDescent="0.35">
      <c r="B13" s="18" t="s">
        <v>144</v>
      </c>
      <c r="C13" s="17">
        <v>8.2605313345468501E-2</v>
      </c>
      <c r="D13" s="17">
        <v>9.1188551063834097E-2</v>
      </c>
      <c r="E13" s="17">
        <v>7.3836864388071702E-2</v>
      </c>
      <c r="F13" s="17"/>
      <c r="G13" s="17">
        <v>5.9274159256508502E-2</v>
      </c>
      <c r="H13" s="17">
        <v>9.1196579143001305E-2</v>
      </c>
      <c r="I13" s="17">
        <v>8.8038622634302593E-2</v>
      </c>
      <c r="J13" s="17">
        <v>8.2104178278037301E-2</v>
      </c>
      <c r="K13" s="17">
        <v>9.3682886692088199E-2</v>
      </c>
      <c r="L13" s="17">
        <v>7.9786244664157596E-2</v>
      </c>
      <c r="M13" s="17"/>
      <c r="N13" s="17">
        <v>0.104342648433414</v>
      </c>
      <c r="O13" s="17">
        <v>8.3395808118654005E-2</v>
      </c>
      <c r="P13" s="17">
        <v>8.8060854482793299E-2</v>
      </c>
      <c r="Q13" s="17">
        <v>5.2646222074981999E-2</v>
      </c>
      <c r="R13" s="17"/>
      <c r="S13" s="17">
        <v>0.104621196363087</v>
      </c>
      <c r="T13" s="17">
        <v>5.9548171325864999E-2</v>
      </c>
      <c r="U13" s="17">
        <v>7.8545568567560398E-2</v>
      </c>
      <c r="V13" s="17">
        <v>6.2756898966119801E-2</v>
      </c>
      <c r="W13" s="17">
        <v>7.7505048375608607E-2</v>
      </c>
      <c r="X13" s="17">
        <v>0.103579688062672</v>
      </c>
      <c r="Y13" s="17">
        <v>0.10185561724636701</v>
      </c>
      <c r="Z13" s="17">
        <v>8.9571140365347801E-2</v>
      </c>
      <c r="AA13" s="17">
        <v>7.58224796844017E-2</v>
      </c>
      <c r="AB13" s="17">
        <v>9.91234155981187E-2</v>
      </c>
      <c r="AC13" s="17">
        <v>7.5483428274831094E-2</v>
      </c>
      <c r="AD13" s="17">
        <v>2.55144175724294E-2</v>
      </c>
      <c r="AE13" s="17"/>
      <c r="AF13" s="17">
        <v>6.9683794837398005E-2</v>
      </c>
      <c r="AG13" s="17">
        <v>0.109805121649209</v>
      </c>
      <c r="AH13" s="17">
        <v>5.0251223872839E-2</v>
      </c>
      <c r="AI13" s="17"/>
      <c r="AJ13" s="17">
        <v>6.9930961152592605E-2</v>
      </c>
      <c r="AK13" s="17">
        <v>0.12825763380767599</v>
      </c>
      <c r="AL13" s="17">
        <v>7.8455286278637099E-2</v>
      </c>
      <c r="AM13" s="17">
        <v>0.113925644884548</v>
      </c>
      <c r="AN13" s="17">
        <v>4.5740377860553197E-2</v>
      </c>
      <c r="AO13" s="17"/>
      <c r="AP13" s="17">
        <v>9.1787794810728796E-2</v>
      </c>
      <c r="AQ13" s="17">
        <v>0.118717005492974</v>
      </c>
      <c r="AR13" s="17">
        <v>6.7270697366264801E-2</v>
      </c>
      <c r="AS13" s="17"/>
      <c r="AT13" s="17">
        <v>6.4600996934282506E-2</v>
      </c>
      <c r="AU13" s="17">
        <v>7.1283096331386894E-2</v>
      </c>
      <c r="AV13" s="17">
        <v>8.7638081517129401E-2</v>
      </c>
      <c r="AW13" s="17">
        <v>0.117119965410157</v>
      </c>
      <c r="AX13" s="17">
        <v>0.19260690759719501</v>
      </c>
      <c r="AY13" s="17"/>
      <c r="AZ13" s="17">
        <v>9.7766397100344002E-2</v>
      </c>
      <c r="BA13" s="17">
        <v>6.6717379652870404E-2</v>
      </c>
      <c r="BB13" s="17">
        <v>5.9818201426135101E-2</v>
      </c>
      <c r="BC13" s="17">
        <v>8.2846821641080898E-2</v>
      </c>
      <c r="BD13" s="17">
        <v>5.5286779654429997E-2</v>
      </c>
      <c r="BE13" s="17"/>
      <c r="BF13" s="17">
        <v>8.1997605519467304E-2</v>
      </c>
      <c r="BG13" s="17">
        <v>7.8952231980857907E-2</v>
      </c>
      <c r="BH13" s="17">
        <v>8.6862561699789606E-2</v>
      </c>
      <c r="BI13" s="17">
        <v>0.104838420234856</v>
      </c>
      <c r="BJ13" s="17"/>
      <c r="BK13" s="17">
        <v>5.5943091441769899E-2</v>
      </c>
      <c r="BL13" s="17">
        <v>7.2882899689766495E-2</v>
      </c>
      <c r="BM13" s="17">
        <v>7.0482536740681001E-2</v>
      </c>
      <c r="BN13" s="17">
        <v>8.9793367101882404E-2</v>
      </c>
      <c r="BO13" s="17">
        <v>0.14297385532686099</v>
      </c>
      <c r="BP13" s="17"/>
      <c r="BQ13" s="17">
        <v>9.0548494151240999E-2</v>
      </c>
      <c r="BR13" s="17">
        <v>7.1846917943127295E-2</v>
      </c>
      <c r="BS13" s="17"/>
      <c r="BT13" s="17">
        <v>8.6174097928463894E-2</v>
      </c>
      <c r="BU13" s="17">
        <v>8.4281108753933798E-2</v>
      </c>
      <c r="BV13" s="17">
        <v>7.6960622410480503E-2</v>
      </c>
      <c r="BW13" s="17">
        <v>7.7864220423725095E-2</v>
      </c>
      <c r="BX13" s="17">
        <v>8.7377785216986498E-2</v>
      </c>
      <c r="BY13" s="17">
        <v>3.8976091599086701E-2</v>
      </c>
    </row>
    <row r="14" spans="2:77" x14ac:dyDescent="0.35">
      <c r="B14" s="18" t="s">
        <v>145</v>
      </c>
      <c r="C14" s="17">
        <v>6.27447857373297E-3</v>
      </c>
      <c r="D14" s="17">
        <v>6.2731934460423704E-3</v>
      </c>
      <c r="E14" s="17">
        <v>6.3160939734332802E-3</v>
      </c>
      <c r="F14" s="17"/>
      <c r="G14" s="17">
        <v>3.46761051466677E-3</v>
      </c>
      <c r="H14" s="17">
        <v>1.2537701746116301E-2</v>
      </c>
      <c r="I14" s="17">
        <v>8.2362431879159596E-3</v>
      </c>
      <c r="J14" s="17">
        <v>7.4339045783938596E-3</v>
      </c>
      <c r="K14" s="17">
        <v>3.8653172715313799E-3</v>
      </c>
      <c r="L14" s="17">
        <v>2.1471414210376201E-3</v>
      </c>
      <c r="M14" s="17"/>
      <c r="N14" s="17">
        <v>6.4303860369358604E-3</v>
      </c>
      <c r="O14" s="17">
        <v>3.69682117156173E-3</v>
      </c>
      <c r="P14" s="17">
        <v>5.6117380391384301E-3</v>
      </c>
      <c r="Q14" s="17">
        <v>9.4612055456776995E-3</v>
      </c>
      <c r="R14" s="17"/>
      <c r="S14" s="17">
        <v>7.9787418375376097E-3</v>
      </c>
      <c r="T14" s="17">
        <v>3.2374569248775202E-3</v>
      </c>
      <c r="U14" s="17">
        <v>6.5298491553571498E-3</v>
      </c>
      <c r="V14" s="17">
        <v>0</v>
      </c>
      <c r="W14" s="17">
        <v>6.2140883110060503E-3</v>
      </c>
      <c r="X14" s="17">
        <v>1.06203117820322E-2</v>
      </c>
      <c r="Y14" s="17">
        <v>1.6296809123281599E-2</v>
      </c>
      <c r="Z14" s="17">
        <v>0</v>
      </c>
      <c r="AA14" s="17">
        <v>5.6391400757356399E-3</v>
      </c>
      <c r="AB14" s="17">
        <v>7.6708438081731101E-3</v>
      </c>
      <c r="AC14" s="17">
        <v>4.1401419412135203E-3</v>
      </c>
      <c r="AD14" s="17">
        <v>0</v>
      </c>
      <c r="AE14" s="17"/>
      <c r="AF14" s="17">
        <v>5.5880848024842701E-3</v>
      </c>
      <c r="AG14" s="17">
        <v>6.0897116318339899E-3</v>
      </c>
      <c r="AH14" s="17">
        <v>7.4078810363398303E-3</v>
      </c>
      <c r="AI14" s="17"/>
      <c r="AJ14" s="17">
        <v>3.1544788760713201E-3</v>
      </c>
      <c r="AK14" s="17">
        <v>7.1028370020576603E-3</v>
      </c>
      <c r="AL14" s="17">
        <v>6.3718867371255596E-3</v>
      </c>
      <c r="AM14" s="17">
        <v>0</v>
      </c>
      <c r="AN14" s="17">
        <v>9.7892897245737496E-3</v>
      </c>
      <c r="AO14" s="17"/>
      <c r="AP14" s="17">
        <v>4.2376230989923996E-3</v>
      </c>
      <c r="AQ14" s="17">
        <v>7.40052561069552E-3</v>
      </c>
      <c r="AR14" s="17">
        <v>5.8817115268906001E-3</v>
      </c>
      <c r="AS14" s="17"/>
      <c r="AT14" s="17">
        <v>6.7081490598914096E-3</v>
      </c>
      <c r="AU14" s="17">
        <v>7.1220001049384302E-3</v>
      </c>
      <c r="AV14" s="17">
        <v>3.4527042379437901E-3</v>
      </c>
      <c r="AW14" s="17">
        <v>9.7952861180908204E-3</v>
      </c>
      <c r="AX14" s="17">
        <v>0</v>
      </c>
      <c r="AY14" s="17"/>
      <c r="AZ14" s="17">
        <v>7.6240549471643104E-3</v>
      </c>
      <c r="BA14" s="17">
        <v>3.1796501435851698E-3</v>
      </c>
      <c r="BB14" s="17">
        <v>0</v>
      </c>
      <c r="BC14" s="17">
        <v>2.24287851782213E-3</v>
      </c>
      <c r="BD14" s="17">
        <v>1.23194884613517E-2</v>
      </c>
      <c r="BE14" s="17"/>
      <c r="BF14" s="17">
        <v>6.8130223063361198E-3</v>
      </c>
      <c r="BG14" s="17">
        <v>5.7106730420643497E-3</v>
      </c>
      <c r="BH14" s="17">
        <v>3.55672470380799E-3</v>
      </c>
      <c r="BI14" s="17">
        <v>6.78865279329795E-3</v>
      </c>
      <c r="BJ14" s="17"/>
      <c r="BK14" s="17">
        <v>9.7597567358773795E-3</v>
      </c>
      <c r="BL14" s="17">
        <v>4.6579265278295897E-3</v>
      </c>
      <c r="BM14" s="17">
        <v>6.9319692916857004E-3</v>
      </c>
      <c r="BN14" s="17">
        <v>6.1244410562239998E-3</v>
      </c>
      <c r="BO14" s="17">
        <v>5.6181262144997897E-3</v>
      </c>
      <c r="BP14" s="17"/>
      <c r="BQ14" s="17">
        <v>7.1001002901743999E-3</v>
      </c>
      <c r="BR14" s="17">
        <v>5.1562407927445899E-3</v>
      </c>
      <c r="BS14" s="17"/>
      <c r="BT14" s="17">
        <v>4.9528187216926201E-3</v>
      </c>
      <c r="BU14" s="17">
        <v>5.6393235872976696E-3</v>
      </c>
      <c r="BV14" s="17">
        <v>2.1335718432418299E-2</v>
      </c>
      <c r="BW14" s="17">
        <v>4.7029280801245401E-3</v>
      </c>
      <c r="BX14" s="17">
        <v>1.29106366041922E-3</v>
      </c>
      <c r="BY14" s="17">
        <v>1.9993683328736502E-2</v>
      </c>
    </row>
    <row r="15" spans="2:77" x14ac:dyDescent="0.35">
      <c r="B15" s="18" t="s">
        <v>146</v>
      </c>
      <c r="C15" s="21">
        <v>0.58106277486989999</v>
      </c>
      <c r="D15" s="21">
        <v>0.54229629455602302</v>
      </c>
      <c r="E15" s="21">
        <v>0.617698145478903</v>
      </c>
      <c r="F15" s="21"/>
      <c r="G15" s="21">
        <v>0.66525699093276602</v>
      </c>
      <c r="H15" s="21">
        <v>0.59538561902051901</v>
      </c>
      <c r="I15" s="21">
        <v>0.60268329455013103</v>
      </c>
      <c r="J15" s="21">
        <v>0.57023487343601098</v>
      </c>
      <c r="K15" s="21">
        <v>0.53498195733471599</v>
      </c>
      <c r="L15" s="21">
        <v>0.53547553155848604</v>
      </c>
      <c r="M15" s="21"/>
      <c r="N15" s="21">
        <v>0.55357080775728096</v>
      </c>
      <c r="O15" s="21">
        <v>0.578354291906929</v>
      </c>
      <c r="P15" s="21">
        <v>0.56245423066793099</v>
      </c>
      <c r="Q15" s="21">
        <v>0.62992055329358998</v>
      </c>
      <c r="R15" s="21"/>
      <c r="S15" s="21">
        <v>0.56298085096293904</v>
      </c>
      <c r="T15" s="21">
        <v>0.61964137899458605</v>
      </c>
      <c r="U15" s="21">
        <v>0.61501090095842403</v>
      </c>
      <c r="V15" s="21">
        <v>0.59102752568313099</v>
      </c>
      <c r="W15" s="21">
        <v>0.560410694349606</v>
      </c>
      <c r="X15" s="21">
        <v>0.529343151157742</v>
      </c>
      <c r="Y15" s="21">
        <v>0.54325772283330198</v>
      </c>
      <c r="Z15" s="21">
        <v>0.55257124064143204</v>
      </c>
      <c r="AA15" s="21">
        <v>0.56911550156584101</v>
      </c>
      <c r="AB15" s="21">
        <v>0.60055688385329797</v>
      </c>
      <c r="AC15" s="21">
        <v>0.57054900932431196</v>
      </c>
      <c r="AD15" s="21">
        <v>0.72319758309236404</v>
      </c>
      <c r="AE15" s="21"/>
      <c r="AF15" s="21">
        <v>0.58642991803078204</v>
      </c>
      <c r="AG15" s="21">
        <v>0.54159857224337704</v>
      </c>
      <c r="AH15" s="21">
        <v>0.64027488142677003</v>
      </c>
      <c r="AI15" s="21"/>
      <c r="AJ15" s="21">
        <v>0.55262582255600201</v>
      </c>
      <c r="AK15" s="21">
        <v>0.50617125036175703</v>
      </c>
      <c r="AL15" s="21">
        <v>0.56328454866407995</v>
      </c>
      <c r="AM15" s="21">
        <v>0.59263876447962105</v>
      </c>
      <c r="AN15" s="21">
        <v>0.72611531322086997</v>
      </c>
      <c r="AO15" s="21"/>
      <c r="AP15" s="21">
        <v>0.475082123319432</v>
      </c>
      <c r="AQ15" s="21">
        <v>0.51180932796422396</v>
      </c>
      <c r="AR15" s="21">
        <v>0.59212519175084299</v>
      </c>
      <c r="AS15" s="21"/>
      <c r="AT15" s="21">
        <v>0.58535876162970701</v>
      </c>
      <c r="AU15" s="21">
        <v>0.60235283239110404</v>
      </c>
      <c r="AV15" s="21">
        <v>0.58360703975564399</v>
      </c>
      <c r="AW15" s="21">
        <v>0.517685876937236</v>
      </c>
      <c r="AX15" s="21">
        <v>0.422198088773027</v>
      </c>
      <c r="AY15" s="21"/>
      <c r="AZ15" s="21">
        <v>0.57178444828778696</v>
      </c>
      <c r="BA15" s="21">
        <v>0.60226425467829703</v>
      </c>
      <c r="BB15" s="21">
        <v>0.67592147344909403</v>
      </c>
      <c r="BC15" s="21">
        <v>0.53781627079290095</v>
      </c>
      <c r="BD15" s="21">
        <v>0.62196722930998805</v>
      </c>
      <c r="BE15" s="21"/>
      <c r="BF15" s="21">
        <v>0.59630356553397101</v>
      </c>
      <c r="BG15" s="21">
        <v>0.56905666124712895</v>
      </c>
      <c r="BH15" s="21">
        <v>0.58382383453221098</v>
      </c>
      <c r="BI15" s="21">
        <v>0.55924974192814403</v>
      </c>
      <c r="BJ15" s="21"/>
      <c r="BK15" s="21">
        <v>0.67629241738381496</v>
      </c>
      <c r="BL15" s="21">
        <v>0.64810090756550198</v>
      </c>
      <c r="BM15" s="21">
        <v>0.596539193830392</v>
      </c>
      <c r="BN15" s="21">
        <v>0.53741206856224899</v>
      </c>
      <c r="BO15" s="21">
        <v>0.52725619281208402</v>
      </c>
      <c r="BP15" s="21"/>
      <c r="BQ15" s="21">
        <v>0.54741847678229605</v>
      </c>
      <c r="BR15" s="21">
        <v>0.626631253129596</v>
      </c>
      <c r="BS15" s="21"/>
      <c r="BT15" s="21">
        <v>0.54446596180196705</v>
      </c>
      <c r="BU15" s="21">
        <v>0.59234052860582997</v>
      </c>
      <c r="BV15" s="21">
        <v>0.62355125568235703</v>
      </c>
      <c r="BW15" s="21">
        <v>0.59587273598600998</v>
      </c>
      <c r="BX15" s="21">
        <v>0.58491276699959105</v>
      </c>
      <c r="BY15" s="21">
        <v>0.73683140756212195</v>
      </c>
    </row>
    <row r="16" spans="2:77" x14ac:dyDescent="0.35">
      <c r="B16" s="18" t="s">
        <v>147</v>
      </c>
      <c r="C16" s="21">
        <v>0.20211900662208099</v>
      </c>
      <c r="D16" s="21">
        <v>0.22950155247991</v>
      </c>
      <c r="E16" s="21">
        <v>0.17574547214597</v>
      </c>
      <c r="F16" s="21"/>
      <c r="G16" s="21">
        <v>0.14468153691621299</v>
      </c>
      <c r="H16" s="21">
        <v>0.213217468053088</v>
      </c>
      <c r="I16" s="21">
        <v>0.19501673960298099</v>
      </c>
      <c r="J16" s="21">
        <v>0.21646025308519801</v>
      </c>
      <c r="K16" s="21">
        <v>0.22705293829268899</v>
      </c>
      <c r="L16" s="21">
        <v>0.20880269484118799</v>
      </c>
      <c r="M16" s="21"/>
      <c r="N16" s="21">
        <v>0.24543768687794101</v>
      </c>
      <c r="O16" s="21">
        <v>0.21422637754927701</v>
      </c>
      <c r="P16" s="21">
        <v>0.19104027203888599</v>
      </c>
      <c r="Q16" s="21">
        <v>0.152339317896381</v>
      </c>
      <c r="R16" s="21"/>
      <c r="S16" s="21">
        <v>0.234483280290114</v>
      </c>
      <c r="T16" s="21">
        <v>0.18441329362332001</v>
      </c>
      <c r="U16" s="21">
        <v>0.17710585903286499</v>
      </c>
      <c r="V16" s="21">
        <v>0.17997425159650501</v>
      </c>
      <c r="W16" s="21">
        <v>0.196698180995896</v>
      </c>
      <c r="X16" s="21">
        <v>0.22597902408270101</v>
      </c>
      <c r="Y16" s="21">
        <v>0.23082935178407901</v>
      </c>
      <c r="Z16" s="21">
        <v>0.199658333637241</v>
      </c>
      <c r="AA16" s="21">
        <v>0.21723865818680499</v>
      </c>
      <c r="AB16" s="21">
        <v>0.214169824352517</v>
      </c>
      <c r="AC16" s="21">
        <v>0.16446726149305799</v>
      </c>
      <c r="AD16" s="21">
        <v>9.95344061856549E-2</v>
      </c>
      <c r="AE16" s="21"/>
      <c r="AF16" s="21">
        <v>0.18301969780041699</v>
      </c>
      <c r="AG16" s="21">
        <v>0.25362859226129097</v>
      </c>
      <c r="AH16" s="21">
        <v>0.12392445436494801</v>
      </c>
      <c r="AI16" s="21"/>
      <c r="AJ16" s="21">
        <v>0.19762572784545601</v>
      </c>
      <c r="AK16" s="21">
        <v>0.27600716214371501</v>
      </c>
      <c r="AL16" s="21">
        <v>0.213032212901519</v>
      </c>
      <c r="AM16" s="21">
        <v>0.255906554509502</v>
      </c>
      <c r="AN16" s="21">
        <v>0.10467169006919</v>
      </c>
      <c r="AO16" s="21"/>
      <c r="AP16" s="21">
        <v>0.24730349881170199</v>
      </c>
      <c r="AQ16" s="21">
        <v>0.263986086021467</v>
      </c>
      <c r="AR16" s="21">
        <v>0.160555087817565</v>
      </c>
      <c r="AS16" s="21"/>
      <c r="AT16" s="21">
        <v>0.17798191148231701</v>
      </c>
      <c r="AU16" s="21">
        <v>0.17793445575250799</v>
      </c>
      <c r="AV16" s="21">
        <v>0.21489060758452599</v>
      </c>
      <c r="AW16" s="21">
        <v>0.28479914777142401</v>
      </c>
      <c r="AX16" s="21">
        <v>0.314905403085257</v>
      </c>
      <c r="AY16" s="21"/>
      <c r="AZ16" s="21">
        <v>0.22126936141162701</v>
      </c>
      <c r="BA16" s="21">
        <v>0.160650413308982</v>
      </c>
      <c r="BB16" s="21">
        <v>0.169421895596264</v>
      </c>
      <c r="BC16" s="21">
        <v>0.22528061953680201</v>
      </c>
      <c r="BD16" s="21">
        <v>0.163098813881528</v>
      </c>
      <c r="BE16" s="21"/>
      <c r="BF16" s="21">
        <v>0.18459078170151699</v>
      </c>
      <c r="BG16" s="21">
        <v>0.19353118517779</v>
      </c>
      <c r="BH16" s="21">
        <v>0.21818507097737699</v>
      </c>
      <c r="BI16" s="21">
        <v>0.244310665487287</v>
      </c>
      <c r="BJ16" s="21"/>
      <c r="BK16" s="21">
        <v>0.11934102377325199</v>
      </c>
      <c r="BL16" s="21">
        <v>0.17464375825200801</v>
      </c>
      <c r="BM16" s="21">
        <v>0.176781413608464</v>
      </c>
      <c r="BN16" s="21">
        <v>0.23817633044731701</v>
      </c>
      <c r="BO16" s="21">
        <v>0.251620242085552</v>
      </c>
      <c r="BP16" s="21"/>
      <c r="BQ16" s="21">
        <v>0.22034037858789901</v>
      </c>
      <c r="BR16" s="21">
        <v>0.17743963331121099</v>
      </c>
      <c r="BS16" s="21"/>
      <c r="BT16" s="21">
        <v>0.21545495139637999</v>
      </c>
      <c r="BU16" s="21">
        <v>0.22204901098381799</v>
      </c>
      <c r="BV16" s="21">
        <v>0.140542808199245</v>
      </c>
      <c r="BW16" s="21">
        <v>0.18114425708454099</v>
      </c>
      <c r="BX16" s="21">
        <v>0.198523682672792</v>
      </c>
      <c r="BY16" s="21">
        <v>0.12925547842176499</v>
      </c>
    </row>
    <row r="17" spans="2:77" x14ac:dyDescent="0.35">
      <c r="B17" s="18" t="s">
        <v>148</v>
      </c>
      <c r="C17" s="22">
        <v>0.378943768247819</v>
      </c>
      <c r="D17" s="22">
        <v>0.31279474207611302</v>
      </c>
      <c r="E17" s="22">
        <v>0.44195267333293298</v>
      </c>
      <c r="F17" s="22"/>
      <c r="G17" s="22">
        <v>0.52057545401655303</v>
      </c>
      <c r="H17" s="22">
        <v>0.38216815096743101</v>
      </c>
      <c r="I17" s="22">
        <v>0.40766655494714898</v>
      </c>
      <c r="J17" s="22">
        <v>0.35377462035081397</v>
      </c>
      <c r="K17" s="22">
        <v>0.30792901904202602</v>
      </c>
      <c r="L17" s="22">
        <v>0.32667283671729802</v>
      </c>
      <c r="M17" s="22"/>
      <c r="N17" s="22">
        <v>0.30813312087933897</v>
      </c>
      <c r="O17" s="22">
        <v>0.36412791435765202</v>
      </c>
      <c r="P17" s="22">
        <v>0.37141395862904503</v>
      </c>
      <c r="Q17" s="22">
        <v>0.47758123539720798</v>
      </c>
      <c r="R17" s="22"/>
      <c r="S17" s="22">
        <v>0.32849757067282498</v>
      </c>
      <c r="T17" s="22">
        <v>0.43522808537126501</v>
      </c>
      <c r="U17" s="22">
        <v>0.43790504192556001</v>
      </c>
      <c r="V17" s="22">
        <v>0.41105327408662601</v>
      </c>
      <c r="W17" s="22">
        <v>0.36371251335371002</v>
      </c>
      <c r="X17" s="22">
        <v>0.30336412707504101</v>
      </c>
      <c r="Y17" s="22">
        <v>0.312428371049223</v>
      </c>
      <c r="Z17" s="22">
        <v>0.35291290700419198</v>
      </c>
      <c r="AA17" s="22">
        <v>0.35187684337903602</v>
      </c>
      <c r="AB17" s="22">
        <v>0.386387059500781</v>
      </c>
      <c r="AC17" s="22">
        <v>0.406081747831255</v>
      </c>
      <c r="AD17" s="22">
        <v>0.62366317690670903</v>
      </c>
      <c r="AE17" s="22"/>
      <c r="AF17" s="22">
        <v>0.40341022023036499</v>
      </c>
      <c r="AG17" s="22">
        <v>0.28796997998208601</v>
      </c>
      <c r="AH17" s="22">
        <v>0.51635042706182199</v>
      </c>
      <c r="AI17" s="22"/>
      <c r="AJ17" s="22">
        <v>0.355000094710546</v>
      </c>
      <c r="AK17" s="22">
        <v>0.23016408821804099</v>
      </c>
      <c r="AL17" s="22">
        <v>0.35025233576256098</v>
      </c>
      <c r="AM17" s="22">
        <v>0.33673220997011899</v>
      </c>
      <c r="AN17" s="22">
        <v>0.62144362315168</v>
      </c>
      <c r="AO17" s="22"/>
      <c r="AP17" s="22">
        <v>0.22777862450773001</v>
      </c>
      <c r="AQ17" s="22">
        <v>0.24782324194275701</v>
      </c>
      <c r="AR17" s="22">
        <v>0.43157010393327799</v>
      </c>
      <c r="AS17" s="22"/>
      <c r="AT17" s="22">
        <v>0.40737685014739</v>
      </c>
      <c r="AU17" s="22">
        <v>0.424418376638596</v>
      </c>
      <c r="AV17" s="22">
        <v>0.36871643217111799</v>
      </c>
      <c r="AW17" s="22">
        <v>0.23288672916581099</v>
      </c>
      <c r="AX17" s="22">
        <v>0.10729268568776899</v>
      </c>
      <c r="AY17" s="22"/>
      <c r="AZ17" s="22">
        <v>0.35051508687616101</v>
      </c>
      <c r="BA17" s="22">
        <v>0.44161384136931497</v>
      </c>
      <c r="BB17" s="22">
        <v>0.50649957785282895</v>
      </c>
      <c r="BC17" s="22">
        <v>0.3125356512561</v>
      </c>
      <c r="BD17" s="22">
        <v>0.45886841542846002</v>
      </c>
      <c r="BE17" s="22"/>
      <c r="BF17" s="22">
        <v>0.41171278383245402</v>
      </c>
      <c r="BG17" s="22">
        <v>0.375525476069339</v>
      </c>
      <c r="BH17" s="22">
        <v>0.36563876355483399</v>
      </c>
      <c r="BI17" s="22">
        <v>0.314939076440857</v>
      </c>
      <c r="BJ17" s="22"/>
      <c r="BK17" s="22">
        <v>0.55695139361056301</v>
      </c>
      <c r="BL17" s="22">
        <v>0.47345714931349397</v>
      </c>
      <c r="BM17" s="22">
        <v>0.419757780221928</v>
      </c>
      <c r="BN17" s="22">
        <v>0.29923573811493198</v>
      </c>
      <c r="BO17" s="22">
        <v>0.27563595072653202</v>
      </c>
      <c r="BP17" s="22"/>
      <c r="BQ17" s="22">
        <v>0.32707809819439698</v>
      </c>
      <c r="BR17" s="22">
        <v>0.44919161981838501</v>
      </c>
      <c r="BS17" s="22"/>
      <c r="BT17" s="22">
        <v>0.329011010405587</v>
      </c>
      <c r="BU17" s="22">
        <v>0.37029151762201301</v>
      </c>
      <c r="BV17" s="22">
        <v>0.483008447483112</v>
      </c>
      <c r="BW17" s="22">
        <v>0.41472847890146902</v>
      </c>
      <c r="BX17" s="22">
        <v>0.38638908432679903</v>
      </c>
      <c r="BY17" s="22">
        <v>0.60757592914035696</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0.21547446920555799</v>
      </c>
      <c r="D9" s="17">
        <v>0.22108938420086499</v>
      </c>
      <c r="E9" s="17">
        <v>0.20778025113147999</v>
      </c>
      <c r="F9" s="17"/>
      <c r="G9" s="17">
        <v>0.22728706532092299</v>
      </c>
      <c r="H9" s="17">
        <v>0.27762322395002298</v>
      </c>
      <c r="I9" s="17">
        <v>0.234947404609263</v>
      </c>
      <c r="J9" s="17">
        <v>0.23288696904199399</v>
      </c>
      <c r="K9" s="17">
        <v>0.17176304971963399</v>
      </c>
      <c r="L9" s="17">
        <v>0.156526709766</v>
      </c>
      <c r="M9" s="17"/>
      <c r="N9" s="17">
        <v>0.224913788955108</v>
      </c>
      <c r="O9" s="17">
        <v>0.237023652472064</v>
      </c>
      <c r="P9" s="17">
        <v>0.19504608905519999</v>
      </c>
      <c r="Q9" s="17">
        <v>0.19992958755276</v>
      </c>
      <c r="R9" s="17"/>
      <c r="S9" s="17">
        <v>0.237931192587155</v>
      </c>
      <c r="T9" s="17">
        <v>0.210102959911912</v>
      </c>
      <c r="U9" s="17">
        <v>0.200152326544452</v>
      </c>
      <c r="V9" s="17">
        <v>0.14015766110530201</v>
      </c>
      <c r="W9" s="17">
        <v>0.22160842580422099</v>
      </c>
      <c r="X9" s="17">
        <v>0.20619841747089701</v>
      </c>
      <c r="Y9" s="17">
        <v>0.213239885522892</v>
      </c>
      <c r="Z9" s="17">
        <v>0.23436706753647099</v>
      </c>
      <c r="AA9" s="17">
        <v>0.236591597893998</v>
      </c>
      <c r="AB9" s="17">
        <v>0.23421735624637199</v>
      </c>
      <c r="AC9" s="17">
        <v>0.24966370347094199</v>
      </c>
      <c r="AD9" s="17">
        <v>0.20473467202916301</v>
      </c>
      <c r="AE9" s="17"/>
      <c r="AF9" s="17">
        <v>0.14390926850949001</v>
      </c>
      <c r="AG9" s="17">
        <v>0.28848457006193201</v>
      </c>
      <c r="AH9" s="17">
        <v>0.17962777201285501</v>
      </c>
      <c r="AI9" s="17"/>
      <c r="AJ9" s="17">
        <v>9.0761145224648995E-2</v>
      </c>
      <c r="AK9" s="17">
        <v>0.38282676703444402</v>
      </c>
      <c r="AL9" s="17">
        <v>0.264750309423812</v>
      </c>
      <c r="AM9" s="17">
        <v>0.14688749235642501</v>
      </c>
      <c r="AN9" s="17">
        <v>0.165475933235088</v>
      </c>
      <c r="AO9" s="17"/>
      <c r="AP9" s="17">
        <v>5.8334972947396202E-2</v>
      </c>
      <c r="AQ9" s="17">
        <v>0.38482098743807602</v>
      </c>
      <c r="AR9" s="17">
        <v>0.21954362345468301</v>
      </c>
      <c r="AS9" s="17"/>
      <c r="AT9" s="17">
        <v>0.167575995195448</v>
      </c>
      <c r="AU9" s="17">
        <v>0.18841667947872001</v>
      </c>
      <c r="AV9" s="17">
        <v>0.24591311152581499</v>
      </c>
      <c r="AW9" s="17">
        <v>0.27903485902986402</v>
      </c>
      <c r="AX9" s="17">
        <v>0.26983032752261599</v>
      </c>
      <c r="AY9" s="17"/>
      <c r="AZ9" s="17">
        <v>0.245633668031907</v>
      </c>
      <c r="BA9" s="17">
        <v>0.221304143440992</v>
      </c>
      <c r="BB9" s="17">
        <v>0.19637559547242001</v>
      </c>
      <c r="BC9" s="17">
        <v>0.15223546874077301</v>
      </c>
      <c r="BD9" s="17">
        <v>0.206656152288345</v>
      </c>
      <c r="BE9" s="17"/>
      <c r="BF9" s="17">
        <v>0.225716846500503</v>
      </c>
      <c r="BG9" s="17">
        <v>0.188536193433055</v>
      </c>
      <c r="BH9" s="17">
        <v>0.24387310659388101</v>
      </c>
      <c r="BI9" s="17">
        <v>0.25002301068466398</v>
      </c>
      <c r="BJ9" s="17"/>
      <c r="BK9" s="17">
        <v>0.31740808153546601</v>
      </c>
      <c r="BL9" s="17">
        <v>0.26647585019586301</v>
      </c>
      <c r="BM9" s="17">
        <v>0.20278182926667501</v>
      </c>
      <c r="BN9" s="17">
        <v>0.190832261317921</v>
      </c>
      <c r="BO9" s="17">
        <v>0.24487030252629299</v>
      </c>
      <c r="BP9" s="17"/>
      <c r="BQ9" s="17">
        <v>0.21851458395709999</v>
      </c>
      <c r="BR9" s="17">
        <v>0.211356879871343</v>
      </c>
      <c r="BS9" s="17"/>
      <c r="BT9" s="17">
        <v>0.17574845647047899</v>
      </c>
      <c r="BU9" s="17">
        <v>0.23055348857277</v>
      </c>
      <c r="BV9" s="17">
        <v>0.214259914696769</v>
      </c>
      <c r="BW9" s="17">
        <v>0.23331351156404301</v>
      </c>
      <c r="BX9" s="17">
        <v>0.26357530829637399</v>
      </c>
      <c r="BY9" s="17">
        <v>0.23786664393995599</v>
      </c>
    </row>
    <row r="10" spans="2:77" x14ac:dyDescent="0.35">
      <c r="B10" s="18" t="s">
        <v>141</v>
      </c>
      <c r="C10" s="17">
        <v>0.26503826278225001</v>
      </c>
      <c r="D10" s="17">
        <v>0.26119567088217699</v>
      </c>
      <c r="E10" s="17">
        <v>0.26922352023864399</v>
      </c>
      <c r="F10" s="17"/>
      <c r="G10" s="17">
        <v>0.36022823778576901</v>
      </c>
      <c r="H10" s="17">
        <v>0.31146136071515601</v>
      </c>
      <c r="I10" s="17">
        <v>0.29142555684601901</v>
      </c>
      <c r="J10" s="17">
        <v>0.26446633481043103</v>
      </c>
      <c r="K10" s="17">
        <v>0.222692891212591</v>
      </c>
      <c r="L10" s="17">
        <v>0.17141804553074599</v>
      </c>
      <c r="M10" s="17"/>
      <c r="N10" s="17">
        <v>0.28660875855151002</v>
      </c>
      <c r="O10" s="17">
        <v>0.26388895889159802</v>
      </c>
      <c r="P10" s="17">
        <v>0.26058728864103697</v>
      </c>
      <c r="Q10" s="17">
        <v>0.24922322811229</v>
      </c>
      <c r="R10" s="17"/>
      <c r="S10" s="17">
        <v>0.32348710230688499</v>
      </c>
      <c r="T10" s="17">
        <v>0.24780388903672601</v>
      </c>
      <c r="U10" s="17">
        <v>0.275915214984784</v>
      </c>
      <c r="V10" s="17">
        <v>0.26241239645115599</v>
      </c>
      <c r="W10" s="17">
        <v>0.25967091029414102</v>
      </c>
      <c r="X10" s="17">
        <v>0.254707122420268</v>
      </c>
      <c r="Y10" s="17">
        <v>0.24650590156793001</v>
      </c>
      <c r="Z10" s="17">
        <v>0.231350600671926</v>
      </c>
      <c r="AA10" s="17">
        <v>0.249481494974791</v>
      </c>
      <c r="AB10" s="17">
        <v>0.30159947160845202</v>
      </c>
      <c r="AC10" s="17">
        <v>0.20455147393899301</v>
      </c>
      <c r="AD10" s="17">
        <v>0.231552380282496</v>
      </c>
      <c r="AE10" s="17"/>
      <c r="AF10" s="17">
        <v>0.213851087270823</v>
      </c>
      <c r="AG10" s="17">
        <v>0.27274442598697801</v>
      </c>
      <c r="AH10" s="17">
        <v>0.31676800151671902</v>
      </c>
      <c r="AI10" s="17"/>
      <c r="AJ10" s="17">
        <v>0.169186154173773</v>
      </c>
      <c r="AK10" s="17">
        <v>0.33512848499147002</v>
      </c>
      <c r="AL10" s="17">
        <v>0.33231335037687398</v>
      </c>
      <c r="AM10" s="17">
        <v>0.22510650115525799</v>
      </c>
      <c r="AN10" s="17">
        <v>0.25870885264703802</v>
      </c>
      <c r="AO10" s="17"/>
      <c r="AP10" s="17">
        <v>0.12709823213006799</v>
      </c>
      <c r="AQ10" s="17">
        <v>0.37239983847512798</v>
      </c>
      <c r="AR10" s="17">
        <v>0.35871881823336299</v>
      </c>
      <c r="AS10" s="17"/>
      <c r="AT10" s="17">
        <v>0.230317955425487</v>
      </c>
      <c r="AU10" s="17">
        <v>0.28356619988263099</v>
      </c>
      <c r="AV10" s="17">
        <v>0.28512097160726901</v>
      </c>
      <c r="AW10" s="17">
        <v>0.30187099112529497</v>
      </c>
      <c r="AX10" s="17">
        <v>0.31522809770624299</v>
      </c>
      <c r="AY10" s="17"/>
      <c r="AZ10" s="17">
        <v>0.28521240122854502</v>
      </c>
      <c r="BA10" s="17">
        <v>0.29265234408242002</v>
      </c>
      <c r="BB10" s="17">
        <v>0.41011893474810601</v>
      </c>
      <c r="BC10" s="17">
        <v>0.169523863184353</v>
      </c>
      <c r="BD10" s="17">
        <v>0.26611937594863899</v>
      </c>
      <c r="BE10" s="17"/>
      <c r="BF10" s="17">
        <v>0.24600275105118</v>
      </c>
      <c r="BG10" s="17">
        <v>0.26639502375372798</v>
      </c>
      <c r="BH10" s="17">
        <v>0.27746892112876198</v>
      </c>
      <c r="BI10" s="17">
        <v>0.265427718696302</v>
      </c>
      <c r="BJ10" s="17"/>
      <c r="BK10" s="17">
        <v>0.28766486766679999</v>
      </c>
      <c r="BL10" s="17">
        <v>0.27069857498429101</v>
      </c>
      <c r="BM10" s="17">
        <v>0.27849731263920302</v>
      </c>
      <c r="BN10" s="17">
        <v>0.25836750065113401</v>
      </c>
      <c r="BO10" s="17">
        <v>0.205995468187987</v>
      </c>
      <c r="BP10" s="17"/>
      <c r="BQ10" s="17">
        <v>0.24639906910329501</v>
      </c>
      <c r="BR10" s="17">
        <v>0.29028354178097099</v>
      </c>
      <c r="BS10" s="17"/>
      <c r="BT10" s="17">
        <v>0.208595066386835</v>
      </c>
      <c r="BU10" s="17">
        <v>0.29419500940992399</v>
      </c>
      <c r="BV10" s="17">
        <v>0.30037019474631099</v>
      </c>
      <c r="BW10" s="17">
        <v>0.29249225245440003</v>
      </c>
      <c r="BX10" s="17">
        <v>0.29772173207735197</v>
      </c>
      <c r="BY10" s="17">
        <v>0.36284674595157501</v>
      </c>
    </row>
    <row r="11" spans="2:77" x14ac:dyDescent="0.35">
      <c r="B11" s="18" t="s">
        <v>142</v>
      </c>
      <c r="C11" s="17">
        <v>0.23316909661698801</v>
      </c>
      <c r="D11" s="17">
        <v>0.229557230661008</v>
      </c>
      <c r="E11" s="17">
        <v>0.23663428105988399</v>
      </c>
      <c r="F11" s="17"/>
      <c r="G11" s="17">
        <v>0.235878679118153</v>
      </c>
      <c r="H11" s="17">
        <v>0.21895041142757499</v>
      </c>
      <c r="I11" s="17">
        <v>0.235130888813678</v>
      </c>
      <c r="J11" s="17">
        <v>0.21059436106065299</v>
      </c>
      <c r="K11" s="17">
        <v>0.24663132172208699</v>
      </c>
      <c r="L11" s="17">
        <v>0.25066577366204701</v>
      </c>
      <c r="M11" s="17"/>
      <c r="N11" s="17">
        <v>0.20069390731859299</v>
      </c>
      <c r="O11" s="17">
        <v>0.225422590370538</v>
      </c>
      <c r="P11" s="17">
        <v>0.27320461972817001</v>
      </c>
      <c r="Q11" s="17">
        <v>0.23854381176816</v>
      </c>
      <c r="R11" s="17"/>
      <c r="S11" s="17">
        <v>0.20493796695935801</v>
      </c>
      <c r="T11" s="17">
        <v>0.25571615761241301</v>
      </c>
      <c r="U11" s="17">
        <v>0.20504104649976801</v>
      </c>
      <c r="V11" s="17">
        <v>0.25687809399970502</v>
      </c>
      <c r="W11" s="17">
        <v>0.20485619944932801</v>
      </c>
      <c r="X11" s="17">
        <v>0.25944074761798502</v>
      </c>
      <c r="Y11" s="17">
        <v>0.23263191848064699</v>
      </c>
      <c r="Z11" s="17">
        <v>0.24312088114979799</v>
      </c>
      <c r="AA11" s="17">
        <v>0.24163615163288299</v>
      </c>
      <c r="AB11" s="17">
        <v>0.232941444139383</v>
      </c>
      <c r="AC11" s="17">
        <v>0.20965894633111301</v>
      </c>
      <c r="AD11" s="17">
        <v>0.25536413918561901</v>
      </c>
      <c r="AE11" s="17"/>
      <c r="AF11" s="17">
        <v>0.23971069560212799</v>
      </c>
      <c r="AG11" s="17">
        <v>0.21690098691180801</v>
      </c>
      <c r="AH11" s="17">
        <v>0.27796228451520899</v>
      </c>
      <c r="AI11" s="17"/>
      <c r="AJ11" s="17">
        <v>0.25730700682369101</v>
      </c>
      <c r="AK11" s="17">
        <v>0.181336697464029</v>
      </c>
      <c r="AL11" s="17">
        <v>0.23997819427693501</v>
      </c>
      <c r="AM11" s="17">
        <v>0.30851382915769898</v>
      </c>
      <c r="AN11" s="17">
        <v>0.28056050550871398</v>
      </c>
      <c r="AO11" s="17"/>
      <c r="AP11" s="17">
        <v>0.20799147707371299</v>
      </c>
      <c r="AQ11" s="17">
        <v>0.16865898170089999</v>
      </c>
      <c r="AR11" s="17">
        <v>0.28159978974590699</v>
      </c>
      <c r="AS11" s="17"/>
      <c r="AT11" s="17">
        <v>0.28129838896223702</v>
      </c>
      <c r="AU11" s="17">
        <v>0.22653236833489299</v>
      </c>
      <c r="AV11" s="17">
        <v>0.218501461197256</v>
      </c>
      <c r="AW11" s="17">
        <v>0.17395994992004399</v>
      </c>
      <c r="AX11" s="17">
        <v>0.19867522270181601</v>
      </c>
      <c r="AY11" s="17"/>
      <c r="AZ11" s="17">
        <v>0.21056882490456699</v>
      </c>
      <c r="BA11" s="17">
        <v>0.24550891427566501</v>
      </c>
      <c r="BB11" s="17">
        <v>0.23221991721690999</v>
      </c>
      <c r="BC11" s="17">
        <v>0.26678171464252598</v>
      </c>
      <c r="BD11" s="17">
        <v>0.24128261714688801</v>
      </c>
      <c r="BE11" s="17"/>
      <c r="BF11" s="17">
        <v>0.26367044637820902</v>
      </c>
      <c r="BG11" s="17">
        <v>0.24564497035518601</v>
      </c>
      <c r="BH11" s="17">
        <v>0.19632964375999601</v>
      </c>
      <c r="BI11" s="17">
        <v>0.203276791018106</v>
      </c>
      <c r="BJ11" s="17"/>
      <c r="BK11" s="17">
        <v>0.187008587973722</v>
      </c>
      <c r="BL11" s="17">
        <v>0.19919671566434</v>
      </c>
      <c r="BM11" s="17">
        <v>0.24824439630040401</v>
      </c>
      <c r="BN11" s="17">
        <v>0.24112635402622501</v>
      </c>
      <c r="BO11" s="17">
        <v>0.21166094116099801</v>
      </c>
      <c r="BP11" s="17"/>
      <c r="BQ11" s="17">
        <v>0.23420010691526999</v>
      </c>
      <c r="BR11" s="17">
        <v>0.231772676628066</v>
      </c>
      <c r="BS11" s="17"/>
      <c r="BT11" s="17">
        <v>0.246746569842138</v>
      </c>
      <c r="BU11" s="17">
        <v>0.21934610900860299</v>
      </c>
      <c r="BV11" s="17">
        <v>0.20965143530977801</v>
      </c>
      <c r="BW11" s="17">
        <v>0.26117589029146598</v>
      </c>
      <c r="BX11" s="17">
        <v>0.22922369789869099</v>
      </c>
      <c r="BY11" s="17">
        <v>0.18449247845613301</v>
      </c>
    </row>
    <row r="12" spans="2:77" x14ac:dyDescent="0.35">
      <c r="B12" s="18" t="s">
        <v>143</v>
      </c>
      <c r="C12" s="17">
        <v>0.122689467697337</v>
      </c>
      <c r="D12" s="17">
        <v>0.13087201437552201</v>
      </c>
      <c r="E12" s="17">
        <v>0.115481288014201</v>
      </c>
      <c r="F12" s="17"/>
      <c r="G12" s="17">
        <v>7.3626932447738297E-2</v>
      </c>
      <c r="H12" s="17">
        <v>9.2390452069029599E-2</v>
      </c>
      <c r="I12" s="17">
        <v>0.125292797387868</v>
      </c>
      <c r="J12" s="17">
        <v>0.118334842297338</v>
      </c>
      <c r="K12" s="17">
        <v>0.15112234730259799</v>
      </c>
      <c r="L12" s="17">
        <v>0.16234347760182199</v>
      </c>
      <c r="M12" s="17"/>
      <c r="N12" s="17">
        <v>0.13422910748183101</v>
      </c>
      <c r="O12" s="17">
        <v>0.120134037639573</v>
      </c>
      <c r="P12" s="17">
        <v>0.11674340660902401</v>
      </c>
      <c r="Q12" s="17">
        <v>0.119831813135152</v>
      </c>
      <c r="R12" s="17"/>
      <c r="S12" s="17">
        <v>0.12091654163132499</v>
      </c>
      <c r="T12" s="17">
        <v>0.107611209795953</v>
      </c>
      <c r="U12" s="17">
        <v>9.9880586480856196E-2</v>
      </c>
      <c r="V12" s="17">
        <v>0.14265633481121001</v>
      </c>
      <c r="W12" s="17">
        <v>0.132718038662718</v>
      </c>
      <c r="X12" s="17">
        <v>0.100073608458236</v>
      </c>
      <c r="Y12" s="17">
        <v>0.149720123843502</v>
      </c>
      <c r="Z12" s="17">
        <v>0.13168772795077399</v>
      </c>
      <c r="AA12" s="17">
        <v>0.119464998677068</v>
      </c>
      <c r="AB12" s="17">
        <v>0.112245301126456</v>
      </c>
      <c r="AC12" s="17">
        <v>0.16838810656478501</v>
      </c>
      <c r="AD12" s="17">
        <v>0.12473472196110701</v>
      </c>
      <c r="AE12" s="17"/>
      <c r="AF12" s="17">
        <v>0.15467424350918699</v>
      </c>
      <c r="AG12" s="17">
        <v>0.11430503186714699</v>
      </c>
      <c r="AH12" s="17">
        <v>9.1467033817034193E-2</v>
      </c>
      <c r="AI12" s="17"/>
      <c r="AJ12" s="17">
        <v>0.206310638408845</v>
      </c>
      <c r="AK12" s="17">
        <v>5.0240580463970098E-2</v>
      </c>
      <c r="AL12" s="17">
        <v>9.0126177078622402E-2</v>
      </c>
      <c r="AM12" s="17">
        <v>0.12236795073215501</v>
      </c>
      <c r="AN12" s="17">
        <v>8.6934140940735705E-2</v>
      </c>
      <c r="AO12" s="17"/>
      <c r="AP12" s="17">
        <v>0.25722143124402902</v>
      </c>
      <c r="AQ12" s="17">
        <v>4.4031039942658598E-2</v>
      </c>
      <c r="AR12" s="17">
        <v>6.6473225552695997E-2</v>
      </c>
      <c r="AS12" s="17"/>
      <c r="AT12" s="17">
        <v>0.122273515795258</v>
      </c>
      <c r="AU12" s="17">
        <v>0.12751735269370601</v>
      </c>
      <c r="AV12" s="17">
        <v>0.120085207073181</v>
      </c>
      <c r="AW12" s="17">
        <v>0.124446656621092</v>
      </c>
      <c r="AX12" s="17">
        <v>0.184806348798186</v>
      </c>
      <c r="AY12" s="17"/>
      <c r="AZ12" s="17">
        <v>0.11688047699279</v>
      </c>
      <c r="BA12" s="17">
        <v>0.11829351432266901</v>
      </c>
      <c r="BB12" s="17">
        <v>5.7799782784367197E-2</v>
      </c>
      <c r="BC12" s="17">
        <v>0.16363718291826301</v>
      </c>
      <c r="BD12" s="17">
        <v>0.105642217449851</v>
      </c>
      <c r="BE12" s="17"/>
      <c r="BF12" s="17">
        <v>0.10647966075206</v>
      </c>
      <c r="BG12" s="17">
        <v>0.11353287343502499</v>
      </c>
      <c r="BH12" s="17">
        <v>0.14347855149424399</v>
      </c>
      <c r="BI12" s="17">
        <v>0.134029342155908</v>
      </c>
      <c r="BJ12" s="17"/>
      <c r="BK12" s="17">
        <v>8.8973499195377503E-2</v>
      </c>
      <c r="BL12" s="17">
        <v>9.4071586540260294E-2</v>
      </c>
      <c r="BM12" s="17">
        <v>0.124838713419018</v>
      </c>
      <c r="BN12" s="17">
        <v>0.13029793440100801</v>
      </c>
      <c r="BO12" s="17">
        <v>0.152201250381227</v>
      </c>
      <c r="BP12" s="17"/>
      <c r="BQ12" s="17">
        <v>0.129512827440667</v>
      </c>
      <c r="BR12" s="17">
        <v>0.11344777927475901</v>
      </c>
      <c r="BS12" s="17"/>
      <c r="BT12" s="17">
        <v>0.15626661881460699</v>
      </c>
      <c r="BU12" s="17">
        <v>0.112671740555459</v>
      </c>
      <c r="BV12" s="17">
        <v>0.112555033138446</v>
      </c>
      <c r="BW12" s="17">
        <v>8.9115242238738998E-2</v>
      </c>
      <c r="BX12" s="17">
        <v>9.3864305535945894E-2</v>
      </c>
      <c r="BY12" s="17">
        <v>0.117408247831009</v>
      </c>
    </row>
    <row r="13" spans="2:77" x14ac:dyDescent="0.35">
      <c r="B13" s="18" t="s">
        <v>144</v>
      </c>
      <c r="C13" s="17">
        <v>0.133491651708428</v>
      </c>
      <c r="D13" s="17">
        <v>0.13169049568678901</v>
      </c>
      <c r="E13" s="17">
        <v>0.13611070215103099</v>
      </c>
      <c r="F13" s="17"/>
      <c r="G13" s="17">
        <v>6.3771000326233895E-2</v>
      </c>
      <c r="H13" s="17">
        <v>6.1061493561251602E-2</v>
      </c>
      <c r="I13" s="17">
        <v>9.1584253896331694E-2</v>
      </c>
      <c r="J13" s="17">
        <v>0.14809497235775301</v>
      </c>
      <c r="K13" s="17">
        <v>0.18058392619970501</v>
      </c>
      <c r="L13" s="17">
        <v>0.22920253116536199</v>
      </c>
      <c r="M13" s="17"/>
      <c r="N13" s="17">
        <v>0.13948411852563</v>
      </c>
      <c r="O13" s="17">
        <v>0.12780008374031801</v>
      </c>
      <c r="P13" s="17">
        <v>0.121997269632178</v>
      </c>
      <c r="Q13" s="17">
        <v>0.14196549939985201</v>
      </c>
      <c r="R13" s="17"/>
      <c r="S13" s="17">
        <v>9.2028433211135005E-2</v>
      </c>
      <c r="T13" s="17">
        <v>0.14573289507239001</v>
      </c>
      <c r="U13" s="17">
        <v>0.16632607155079099</v>
      </c>
      <c r="V13" s="17">
        <v>0.17537463588865301</v>
      </c>
      <c r="W13" s="17">
        <v>0.151620361678203</v>
      </c>
      <c r="X13" s="17">
        <v>0.156389902159146</v>
      </c>
      <c r="Y13" s="17">
        <v>0.113231399236131</v>
      </c>
      <c r="Z13" s="17">
        <v>0.14117666002104401</v>
      </c>
      <c r="AA13" s="17">
        <v>0.12748065999344499</v>
      </c>
      <c r="AB13" s="17">
        <v>8.4473049096822198E-2</v>
      </c>
      <c r="AC13" s="17">
        <v>0.13879920611866201</v>
      </c>
      <c r="AD13" s="17">
        <v>0.153672973297904</v>
      </c>
      <c r="AE13" s="17"/>
      <c r="AF13" s="17">
        <v>0.215316304821282</v>
      </c>
      <c r="AG13" s="17">
        <v>8.7574587366337303E-2</v>
      </c>
      <c r="AH13" s="17">
        <v>9.39982465040924E-2</v>
      </c>
      <c r="AI13" s="17"/>
      <c r="AJ13" s="17">
        <v>0.25402988041581798</v>
      </c>
      <c r="AK13" s="17">
        <v>3.3977204102265901E-2</v>
      </c>
      <c r="AL13" s="17">
        <v>6.0295690784654701E-2</v>
      </c>
      <c r="AM13" s="17">
        <v>0.19712422659846299</v>
      </c>
      <c r="AN13" s="17">
        <v>0.138245091435442</v>
      </c>
      <c r="AO13" s="17"/>
      <c r="AP13" s="17">
        <v>0.33421328393871003</v>
      </c>
      <c r="AQ13" s="17">
        <v>1.81850364693984E-2</v>
      </c>
      <c r="AR13" s="17">
        <v>5.7696030866655097E-2</v>
      </c>
      <c r="AS13" s="17"/>
      <c r="AT13" s="17">
        <v>0.157028239206183</v>
      </c>
      <c r="AU13" s="17">
        <v>0.13913865078384799</v>
      </c>
      <c r="AV13" s="17">
        <v>0.115216973585342</v>
      </c>
      <c r="AW13" s="17">
        <v>9.8984553144168305E-2</v>
      </c>
      <c r="AX13" s="17">
        <v>3.1460003271138202E-2</v>
      </c>
      <c r="AY13" s="17"/>
      <c r="AZ13" s="17">
        <v>0.119200257139406</v>
      </c>
      <c r="BA13" s="17">
        <v>8.7192311854668997E-2</v>
      </c>
      <c r="BB13" s="17">
        <v>5.4312952902714901E-2</v>
      </c>
      <c r="BC13" s="17">
        <v>0.21575681837650401</v>
      </c>
      <c r="BD13" s="17">
        <v>0.13970782711937399</v>
      </c>
      <c r="BE13" s="17"/>
      <c r="BF13" s="17">
        <v>0.115189788387162</v>
      </c>
      <c r="BG13" s="17">
        <v>0.15616344219939601</v>
      </c>
      <c r="BH13" s="17">
        <v>0.116083292554172</v>
      </c>
      <c r="BI13" s="17">
        <v>0.12697074018846</v>
      </c>
      <c r="BJ13" s="17"/>
      <c r="BK13" s="17">
        <v>8.6379505207089799E-2</v>
      </c>
      <c r="BL13" s="17">
        <v>0.125106848931507</v>
      </c>
      <c r="BM13" s="17">
        <v>0.11468438846215501</v>
      </c>
      <c r="BN13" s="17">
        <v>0.15438239147395699</v>
      </c>
      <c r="BO13" s="17">
        <v>0.16645832454548601</v>
      </c>
      <c r="BP13" s="17"/>
      <c r="BQ13" s="17">
        <v>0.141222489791791</v>
      </c>
      <c r="BR13" s="17">
        <v>0.12302085733448501</v>
      </c>
      <c r="BS13" s="17"/>
      <c r="BT13" s="17">
        <v>0.189398059061268</v>
      </c>
      <c r="BU13" s="17">
        <v>0.11354932707391401</v>
      </c>
      <c r="BV13" s="17">
        <v>0.10295642858337101</v>
      </c>
      <c r="BW13" s="17">
        <v>9.1817335148594997E-2</v>
      </c>
      <c r="BX13" s="17">
        <v>9.0955693907197793E-2</v>
      </c>
      <c r="BY13" s="17">
        <v>3.7311033476885601E-2</v>
      </c>
    </row>
    <row r="14" spans="2:77" x14ac:dyDescent="0.35">
      <c r="B14" s="18" t="s">
        <v>145</v>
      </c>
      <c r="C14" s="17">
        <v>3.0137051989439001E-2</v>
      </c>
      <c r="D14" s="17">
        <v>2.5595204193639001E-2</v>
      </c>
      <c r="E14" s="17">
        <v>3.476995740476E-2</v>
      </c>
      <c r="F14" s="17"/>
      <c r="G14" s="17">
        <v>3.9208085001182599E-2</v>
      </c>
      <c r="H14" s="17">
        <v>3.8513058276964302E-2</v>
      </c>
      <c r="I14" s="17">
        <v>2.16190984468396E-2</v>
      </c>
      <c r="J14" s="17">
        <v>2.5622520431830002E-2</v>
      </c>
      <c r="K14" s="17">
        <v>2.7206463843385199E-2</v>
      </c>
      <c r="L14" s="17">
        <v>2.9843462274023399E-2</v>
      </c>
      <c r="M14" s="17"/>
      <c r="N14" s="17">
        <v>1.40703191673289E-2</v>
      </c>
      <c r="O14" s="17">
        <v>2.5730676885909898E-2</v>
      </c>
      <c r="P14" s="17">
        <v>3.24213263343913E-2</v>
      </c>
      <c r="Q14" s="17">
        <v>5.0506060031786197E-2</v>
      </c>
      <c r="R14" s="17"/>
      <c r="S14" s="17">
        <v>2.0698763304141998E-2</v>
      </c>
      <c r="T14" s="17">
        <v>3.3032888570606697E-2</v>
      </c>
      <c r="U14" s="17">
        <v>5.2684753939349002E-2</v>
      </c>
      <c r="V14" s="17">
        <v>2.2520877743975199E-2</v>
      </c>
      <c r="W14" s="17">
        <v>2.95260641113885E-2</v>
      </c>
      <c r="X14" s="17">
        <v>2.31902018734674E-2</v>
      </c>
      <c r="Y14" s="17">
        <v>4.4670771348898797E-2</v>
      </c>
      <c r="Z14" s="17">
        <v>1.8297062669986701E-2</v>
      </c>
      <c r="AA14" s="17">
        <v>2.5345096827813999E-2</v>
      </c>
      <c r="AB14" s="17">
        <v>3.4523377782513999E-2</v>
      </c>
      <c r="AC14" s="17">
        <v>2.8938563575506102E-2</v>
      </c>
      <c r="AD14" s="17">
        <v>2.9941113243711698E-2</v>
      </c>
      <c r="AE14" s="17"/>
      <c r="AF14" s="17">
        <v>3.2538400287089202E-2</v>
      </c>
      <c r="AG14" s="17">
        <v>1.9990397805797502E-2</v>
      </c>
      <c r="AH14" s="17">
        <v>4.0176661634090401E-2</v>
      </c>
      <c r="AI14" s="17"/>
      <c r="AJ14" s="17">
        <v>2.2405174953224902E-2</v>
      </c>
      <c r="AK14" s="17">
        <v>1.6490265943821299E-2</v>
      </c>
      <c r="AL14" s="17">
        <v>1.25362780591018E-2</v>
      </c>
      <c r="AM14" s="17">
        <v>0</v>
      </c>
      <c r="AN14" s="17">
        <v>7.0075476232981895E-2</v>
      </c>
      <c r="AO14" s="17"/>
      <c r="AP14" s="17">
        <v>1.5140602666084101E-2</v>
      </c>
      <c r="AQ14" s="17">
        <v>1.19041159738397E-2</v>
      </c>
      <c r="AR14" s="17">
        <v>1.5968512146696399E-2</v>
      </c>
      <c r="AS14" s="17"/>
      <c r="AT14" s="17">
        <v>4.1505905415386402E-2</v>
      </c>
      <c r="AU14" s="17">
        <v>3.4828748826202301E-2</v>
      </c>
      <c r="AV14" s="17">
        <v>1.51622750111377E-2</v>
      </c>
      <c r="AW14" s="17">
        <v>2.1702990159535598E-2</v>
      </c>
      <c r="AX14" s="17">
        <v>0</v>
      </c>
      <c r="AY14" s="17"/>
      <c r="AZ14" s="17">
        <v>2.25043717027841E-2</v>
      </c>
      <c r="BA14" s="17">
        <v>3.5048772023585702E-2</v>
      </c>
      <c r="BB14" s="17">
        <v>4.9172816875482098E-2</v>
      </c>
      <c r="BC14" s="17">
        <v>3.20649521375806E-2</v>
      </c>
      <c r="BD14" s="17">
        <v>4.05918100469028E-2</v>
      </c>
      <c r="BE14" s="17"/>
      <c r="BF14" s="17">
        <v>4.2940506930886399E-2</v>
      </c>
      <c r="BG14" s="17">
        <v>2.9727496823609499E-2</v>
      </c>
      <c r="BH14" s="17">
        <v>2.2766484468945299E-2</v>
      </c>
      <c r="BI14" s="17">
        <v>2.0272397256560701E-2</v>
      </c>
      <c r="BJ14" s="17"/>
      <c r="BK14" s="17">
        <v>3.2565458421544402E-2</v>
      </c>
      <c r="BL14" s="17">
        <v>4.4450423683738097E-2</v>
      </c>
      <c r="BM14" s="17">
        <v>3.0953359912543998E-2</v>
      </c>
      <c r="BN14" s="17">
        <v>2.4993558129755102E-2</v>
      </c>
      <c r="BO14" s="17">
        <v>1.8813713198009101E-2</v>
      </c>
      <c r="BP14" s="17"/>
      <c r="BQ14" s="17">
        <v>3.0150922791877002E-2</v>
      </c>
      <c r="BR14" s="17">
        <v>3.0118265110375599E-2</v>
      </c>
      <c r="BS14" s="17"/>
      <c r="BT14" s="17">
        <v>2.3245229424672401E-2</v>
      </c>
      <c r="BU14" s="17">
        <v>2.9684325379329302E-2</v>
      </c>
      <c r="BV14" s="17">
        <v>6.0206993525323799E-2</v>
      </c>
      <c r="BW14" s="17">
        <v>3.2085768302757299E-2</v>
      </c>
      <c r="BX14" s="17">
        <v>2.4659262284439799E-2</v>
      </c>
      <c r="BY14" s="17">
        <v>6.0074850344440801E-2</v>
      </c>
    </row>
    <row r="15" spans="2:77" x14ac:dyDescent="0.35">
      <c r="B15" s="18" t="s">
        <v>146</v>
      </c>
      <c r="C15" s="21">
        <v>0.48051273198780697</v>
      </c>
      <c r="D15" s="21">
        <v>0.48228505508304198</v>
      </c>
      <c r="E15" s="21">
        <v>0.47700377137012401</v>
      </c>
      <c r="F15" s="21"/>
      <c r="G15" s="21">
        <v>0.58751530310669198</v>
      </c>
      <c r="H15" s="21">
        <v>0.58908458466517899</v>
      </c>
      <c r="I15" s="21">
        <v>0.52637296145528301</v>
      </c>
      <c r="J15" s="21">
        <v>0.49735330385242499</v>
      </c>
      <c r="K15" s="21">
        <v>0.39445594093222502</v>
      </c>
      <c r="L15" s="21">
        <v>0.32794475529674599</v>
      </c>
      <c r="M15" s="21"/>
      <c r="N15" s="21">
        <v>0.51152254750661796</v>
      </c>
      <c r="O15" s="21">
        <v>0.50091261136366105</v>
      </c>
      <c r="P15" s="21">
        <v>0.45563337769623702</v>
      </c>
      <c r="Q15" s="21">
        <v>0.44915281566505</v>
      </c>
      <c r="R15" s="21"/>
      <c r="S15" s="21">
        <v>0.56141829489404005</v>
      </c>
      <c r="T15" s="21">
        <v>0.45790684894863798</v>
      </c>
      <c r="U15" s="21">
        <v>0.47606754152923603</v>
      </c>
      <c r="V15" s="21">
        <v>0.40257005755645697</v>
      </c>
      <c r="W15" s="21">
        <v>0.48127933609836199</v>
      </c>
      <c r="X15" s="21">
        <v>0.46090553989116501</v>
      </c>
      <c r="Y15" s="21">
        <v>0.45974578709082098</v>
      </c>
      <c r="Z15" s="21">
        <v>0.465717668208396</v>
      </c>
      <c r="AA15" s="21">
        <v>0.48607309286878903</v>
      </c>
      <c r="AB15" s="21">
        <v>0.53581682785482398</v>
      </c>
      <c r="AC15" s="21">
        <v>0.454215177409935</v>
      </c>
      <c r="AD15" s="21">
        <v>0.43628705231165898</v>
      </c>
      <c r="AE15" s="21"/>
      <c r="AF15" s="21">
        <v>0.35776035578031301</v>
      </c>
      <c r="AG15" s="21">
        <v>0.56122899604890997</v>
      </c>
      <c r="AH15" s="21">
        <v>0.49639577352957398</v>
      </c>
      <c r="AI15" s="21"/>
      <c r="AJ15" s="21">
        <v>0.25994729939842198</v>
      </c>
      <c r="AK15" s="21">
        <v>0.71795525202591404</v>
      </c>
      <c r="AL15" s="21">
        <v>0.59706365980068599</v>
      </c>
      <c r="AM15" s="21">
        <v>0.371993993511683</v>
      </c>
      <c r="AN15" s="21">
        <v>0.42418478588212699</v>
      </c>
      <c r="AO15" s="21"/>
      <c r="AP15" s="21">
        <v>0.185433205077464</v>
      </c>
      <c r="AQ15" s="21">
        <v>0.75722082591320405</v>
      </c>
      <c r="AR15" s="21">
        <v>0.57826244168804597</v>
      </c>
      <c r="AS15" s="21"/>
      <c r="AT15" s="21">
        <v>0.39789395062093502</v>
      </c>
      <c r="AU15" s="21">
        <v>0.47198287936135103</v>
      </c>
      <c r="AV15" s="21">
        <v>0.53103408313308298</v>
      </c>
      <c r="AW15" s="21">
        <v>0.58090585015516005</v>
      </c>
      <c r="AX15" s="21">
        <v>0.58505842522885998</v>
      </c>
      <c r="AY15" s="21"/>
      <c r="AZ15" s="21">
        <v>0.53084606926045197</v>
      </c>
      <c r="BA15" s="21">
        <v>0.51395648752341105</v>
      </c>
      <c r="BB15" s="21">
        <v>0.60649453022052502</v>
      </c>
      <c r="BC15" s="21">
        <v>0.32175933192512601</v>
      </c>
      <c r="BD15" s="21">
        <v>0.47277552823698399</v>
      </c>
      <c r="BE15" s="21"/>
      <c r="BF15" s="21">
        <v>0.47171959755168402</v>
      </c>
      <c r="BG15" s="21">
        <v>0.45493121718678398</v>
      </c>
      <c r="BH15" s="21">
        <v>0.52134202772264304</v>
      </c>
      <c r="BI15" s="21">
        <v>0.51545072938096503</v>
      </c>
      <c r="BJ15" s="21"/>
      <c r="BK15" s="21">
        <v>0.60507294920226595</v>
      </c>
      <c r="BL15" s="21">
        <v>0.53717442518015501</v>
      </c>
      <c r="BM15" s="21">
        <v>0.48127914190587801</v>
      </c>
      <c r="BN15" s="21">
        <v>0.44919976196905498</v>
      </c>
      <c r="BO15" s="21">
        <v>0.45086577071428002</v>
      </c>
      <c r="BP15" s="21"/>
      <c r="BQ15" s="21">
        <v>0.464913653060395</v>
      </c>
      <c r="BR15" s="21">
        <v>0.50164042165231504</v>
      </c>
      <c r="BS15" s="21"/>
      <c r="BT15" s="21">
        <v>0.38434352285731399</v>
      </c>
      <c r="BU15" s="21">
        <v>0.52474849798269396</v>
      </c>
      <c r="BV15" s="21">
        <v>0.51463010944308096</v>
      </c>
      <c r="BW15" s="21">
        <v>0.52580576401844303</v>
      </c>
      <c r="BX15" s="21">
        <v>0.56129704037372596</v>
      </c>
      <c r="BY15" s="21">
        <v>0.600713389891532</v>
      </c>
    </row>
    <row r="16" spans="2:77" x14ac:dyDescent="0.35">
      <c r="B16" s="18" t="s">
        <v>147</v>
      </c>
      <c r="C16" s="21">
        <v>0.25618111940576499</v>
      </c>
      <c r="D16" s="21">
        <v>0.26256251006231202</v>
      </c>
      <c r="E16" s="21">
        <v>0.25159199016523198</v>
      </c>
      <c r="F16" s="21"/>
      <c r="G16" s="21">
        <v>0.137397932773972</v>
      </c>
      <c r="H16" s="21">
        <v>0.153451945630281</v>
      </c>
      <c r="I16" s="21">
        <v>0.21687705128420001</v>
      </c>
      <c r="J16" s="21">
        <v>0.26642981465509102</v>
      </c>
      <c r="K16" s="21">
        <v>0.33170627350230297</v>
      </c>
      <c r="L16" s="21">
        <v>0.39154600876718398</v>
      </c>
      <c r="M16" s="21"/>
      <c r="N16" s="21">
        <v>0.27371322600746101</v>
      </c>
      <c r="O16" s="21">
        <v>0.24793412137989099</v>
      </c>
      <c r="P16" s="21">
        <v>0.23874067624120199</v>
      </c>
      <c r="Q16" s="21">
        <v>0.26179731253500399</v>
      </c>
      <c r="R16" s="21"/>
      <c r="S16" s="21">
        <v>0.21294497484246</v>
      </c>
      <c r="T16" s="21">
        <v>0.25334410486834202</v>
      </c>
      <c r="U16" s="21">
        <v>0.266206658031647</v>
      </c>
      <c r="V16" s="21">
        <v>0.31803097069986302</v>
      </c>
      <c r="W16" s="21">
        <v>0.284338400340921</v>
      </c>
      <c r="X16" s="21">
        <v>0.25646351061738198</v>
      </c>
      <c r="Y16" s="21">
        <v>0.26295152307963299</v>
      </c>
      <c r="Z16" s="21">
        <v>0.272864387971819</v>
      </c>
      <c r="AA16" s="21">
        <v>0.24694565867051399</v>
      </c>
      <c r="AB16" s="21">
        <v>0.19671835022327799</v>
      </c>
      <c r="AC16" s="21">
        <v>0.30718731268344601</v>
      </c>
      <c r="AD16" s="21">
        <v>0.27840769525901099</v>
      </c>
      <c r="AE16" s="21"/>
      <c r="AF16" s="21">
        <v>0.36999054833046902</v>
      </c>
      <c r="AG16" s="21">
        <v>0.20187961923348499</v>
      </c>
      <c r="AH16" s="21">
        <v>0.185465280321127</v>
      </c>
      <c r="AI16" s="21"/>
      <c r="AJ16" s="21">
        <v>0.46034051882466298</v>
      </c>
      <c r="AK16" s="21">
        <v>8.4217784566236006E-2</v>
      </c>
      <c r="AL16" s="21">
        <v>0.15042186786327699</v>
      </c>
      <c r="AM16" s="21">
        <v>0.31949217733061802</v>
      </c>
      <c r="AN16" s="21">
        <v>0.22517923237617701</v>
      </c>
      <c r="AO16" s="21"/>
      <c r="AP16" s="21">
        <v>0.59143471518273905</v>
      </c>
      <c r="AQ16" s="21">
        <v>6.2216076412057002E-2</v>
      </c>
      <c r="AR16" s="21">
        <v>0.124169256419351</v>
      </c>
      <c r="AS16" s="21"/>
      <c r="AT16" s="21">
        <v>0.279301755001441</v>
      </c>
      <c r="AU16" s="21">
        <v>0.26665600347755403</v>
      </c>
      <c r="AV16" s="21">
        <v>0.23530218065852301</v>
      </c>
      <c r="AW16" s="21">
        <v>0.22343120976526101</v>
      </c>
      <c r="AX16" s="21">
        <v>0.21626635206932401</v>
      </c>
      <c r="AY16" s="21"/>
      <c r="AZ16" s="21">
        <v>0.23608073413219599</v>
      </c>
      <c r="BA16" s="21">
        <v>0.20548582617733799</v>
      </c>
      <c r="BB16" s="21">
        <v>0.11211273568708199</v>
      </c>
      <c r="BC16" s="21">
        <v>0.37939400129476702</v>
      </c>
      <c r="BD16" s="21">
        <v>0.24535004456922499</v>
      </c>
      <c r="BE16" s="21"/>
      <c r="BF16" s="21">
        <v>0.22166944913922099</v>
      </c>
      <c r="BG16" s="21">
        <v>0.26969631563442098</v>
      </c>
      <c r="BH16" s="21">
        <v>0.25956184404841598</v>
      </c>
      <c r="BI16" s="21">
        <v>0.261000082344368</v>
      </c>
      <c r="BJ16" s="21"/>
      <c r="BK16" s="21">
        <v>0.17535300440246701</v>
      </c>
      <c r="BL16" s="21">
        <v>0.21917843547176799</v>
      </c>
      <c r="BM16" s="21">
        <v>0.23952310188117301</v>
      </c>
      <c r="BN16" s="21">
        <v>0.284680325874965</v>
      </c>
      <c r="BO16" s="21">
        <v>0.31865957492671398</v>
      </c>
      <c r="BP16" s="21"/>
      <c r="BQ16" s="21">
        <v>0.27073531723245797</v>
      </c>
      <c r="BR16" s="21">
        <v>0.236468636609243</v>
      </c>
      <c r="BS16" s="21"/>
      <c r="BT16" s="21">
        <v>0.34566467787587501</v>
      </c>
      <c r="BU16" s="21">
        <v>0.226221067629373</v>
      </c>
      <c r="BV16" s="21">
        <v>0.21551146172181701</v>
      </c>
      <c r="BW16" s="21">
        <v>0.18093257738733401</v>
      </c>
      <c r="BX16" s="21">
        <v>0.18481999944314401</v>
      </c>
      <c r="BY16" s="21">
        <v>0.154719281307894</v>
      </c>
    </row>
    <row r="17" spans="2:77" x14ac:dyDescent="0.35">
      <c r="B17" s="18" t="s">
        <v>148</v>
      </c>
      <c r="C17" s="22">
        <v>0.22433161258204201</v>
      </c>
      <c r="D17" s="22">
        <v>0.21972254502072999</v>
      </c>
      <c r="E17" s="22">
        <v>0.225411781204892</v>
      </c>
      <c r="F17" s="22"/>
      <c r="G17" s="22">
        <v>0.45011737033271998</v>
      </c>
      <c r="H17" s="22">
        <v>0.43563263903489802</v>
      </c>
      <c r="I17" s="22">
        <v>0.30949591017108302</v>
      </c>
      <c r="J17" s="22">
        <v>0.23092348919733399</v>
      </c>
      <c r="K17" s="22">
        <v>6.2749667429922107E-2</v>
      </c>
      <c r="L17" s="22">
        <v>-6.3601253470438004E-2</v>
      </c>
      <c r="M17" s="22"/>
      <c r="N17" s="22">
        <v>0.23780932149915801</v>
      </c>
      <c r="O17" s="22">
        <v>0.25297848998377098</v>
      </c>
      <c r="P17" s="22">
        <v>0.216892701455035</v>
      </c>
      <c r="Q17" s="22">
        <v>0.18735550313004701</v>
      </c>
      <c r="R17" s="22"/>
      <c r="S17" s="22">
        <v>0.34847332005158099</v>
      </c>
      <c r="T17" s="22">
        <v>0.20456274408029601</v>
      </c>
      <c r="U17" s="22">
        <v>0.20986088349759</v>
      </c>
      <c r="V17" s="22">
        <v>8.4539086856594794E-2</v>
      </c>
      <c r="W17" s="22">
        <v>0.19694093575744101</v>
      </c>
      <c r="X17" s="22">
        <v>0.20444202927378299</v>
      </c>
      <c r="Y17" s="22">
        <v>0.19679426401118899</v>
      </c>
      <c r="Z17" s="22">
        <v>0.192853280236578</v>
      </c>
      <c r="AA17" s="22">
        <v>0.23912743419827501</v>
      </c>
      <c r="AB17" s="22">
        <v>0.33909847763154599</v>
      </c>
      <c r="AC17" s="22">
        <v>0.14702786472648899</v>
      </c>
      <c r="AD17" s="22">
        <v>0.157879357052648</v>
      </c>
      <c r="AE17" s="22"/>
      <c r="AF17" s="22">
        <v>-1.2230192550156199E-2</v>
      </c>
      <c r="AG17" s="22">
        <v>0.359349376815425</v>
      </c>
      <c r="AH17" s="22">
        <v>0.31093049320844701</v>
      </c>
      <c r="AI17" s="22"/>
      <c r="AJ17" s="22">
        <v>-0.200393219426241</v>
      </c>
      <c r="AK17" s="22">
        <v>0.63373746745967796</v>
      </c>
      <c r="AL17" s="22">
        <v>0.44664179193740899</v>
      </c>
      <c r="AM17" s="22">
        <v>5.2501816181064698E-2</v>
      </c>
      <c r="AN17" s="22">
        <v>0.19900555350594901</v>
      </c>
      <c r="AO17" s="22"/>
      <c r="AP17" s="22">
        <v>-0.40600151010527502</v>
      </c>
      <c r="AQ17" s="22">
        <v>0.69500474950114699</v>
      </c>
      <c r="AR17" s="22">
        <v>0.45409318526869502</v>
      </c>
      <c r="AS17" s="22"/>
      <c r="AT17" s="22">
        <v>0.11859219561949499</v>
      </c>
      <c r="AU17" s="22">
        <v>0.205326875883796</v>
      </c>
      <c r="AV17" s="22">
        <v>0.29573190247455999</v>
      </c>
      <c r="AW17" s="22">
        <v>0.35747464038989901</v>
      </c>
      <c r="AX17" s="22">
        <v>0.36879207315953499</v>
      </c>
      <c r="AY17" s="22"/>
      <c r="AZ17" s="22">
        <v>0.29476533512825598</v>
      </c>
      <c r="BA17" s="22">
        <v>0.30847066134607398</v>
      </c>
      <c r="BB17" s="22">
        <v>0.494381794533443</v>
      </c>
      <c r="BC17" s="22">
        <v>-5.7634669369641803E-2</v>
      </c>
      <c r="BD17" s="22">
        <v>0.227425483667759</v>
      </c>
      <c r="BE17" s="22"/>
      <c r="BF17" s="22">
        <v>0.25005014841246198</v>
      </c>
      <c r="BG17" s="22">
        <v>0.185234901552362</v>
      </c>
      <c r="BH17" s="22">
        <v>0.26178018367422701</v>
      </c>
      <c r="BI17" s="22">
        <v>0.25445064703659698</v>
      </c>
      <c r="BJ17" s="22"/>
      <c r="BK17" s="22">
        <v>0.42971994479979903</v>
      </c>
      <c r="BL17" s="22">
        <v>0.31799598970838699</v>
      </c>
      <c r="BM17" s="22">
        <v>0.24175604002470499</v>
      </c>
      <c r="BN17" s="22">
        <v>0.16451943609409</v>
      </c>
      <c r="BO17" s="22">
        <v>0.13220619578756601</v>
      </c>
      <c r="BP17" s="22"/>
      <c r="BQ17" s="22">
        <v>0.194178335827937</v>
      </c>
      <c r="BR17" s="22">
        <v>0.26517178504307098</v>
      </c>
      <c r="BS17" s="22"/>
      <c r="BT17" s="22">
        <v>3.8678844981439399E-2</v>
      </c>
      <c r="BU17" s="22">
        <v>0.29852743035332102</v>
      </c>
      <c r="BV17" s="22">
        <v>0.29911864772126401</v>
      </c>
      <c r="BW17" s="22">
        <v>0.344873186631109</v>
      </c>
      <c r="BX17" s="22">
        <v>0.37647704093058199</v>
      </c>
      <c r="BY17" s="22">
        <v>0.44599410858363697</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Y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155</v>
      </c>
      <c r="C9" s="17">
        <v>0.68092617899672603</v>
      </c>
      <c r="D9" s="17">
        <v>0.61984614606770105</v>
      </c>
      <c r="E9" s="17">
        <v>0.73993404513944905</v>
      </c>
      <c r="F9" s="17"/>
      <c r="G9" s="17">
        <v>0.73629208093618503</v>
      </c>
      <c r="H9" s="17">
        <v>0.75511125460105</v>
      </c>
      <c r="I9" s="17">
        <v>0.73539365160241299</v>
      </c>
      <c r="J9" s="17">
        <v>0.702184694399695</v>
      </c>
      <c r="K9" s="17">
        <v>0.65857159510026797</v>
      </c>
      <c r="L9" s="17">
        <v>0.53746322855950301</v>
      </c>
      <c r="M9" s="17"/>
      <c r="N9" s="17">
        <v>0.62107715268550101</v>
      </c>
      <c r="O9" s="17">
        <v>0.69622891267711395</v>
      </c>
      <c r="P9" s="17">
        <v>0.67917099417157001</v>
      </c>
      <c r="Q9" s="17">
        <v>0.73433507651988905</v>
      </c>
      <c r="R9" s="17"/>
      <c r="S9" s="17">
        <v>0.67795995625829697</v>
      </c>
      <c r="T9" s="17">
        <v>0.67357049991396101</v>
      </c>
      <c r="U9" s="17">
        <v>0.66561534134424905</v>
      </c>
      <c r="V9" s="17">
        <v>0.652932439271392</v>
      </c>
      <c r="W9" s="17">
        <v>0.70084235658076299</v>
      </c>
      <c r="X9" s="17">
        <v>0.66070048156515504</v>
      </c>
      <c r="Y9" s="17">
        <v>0.67186193883370504</v>
      </c>
      <c r="Z9" s="17">
        <v>0.70899583649867703</v>
      </c>
      <c r="AA9" s="17">
        <v>0.70528628969929297</v>
      </c>
      <c r="AB9" s="17">
        <v>0.70926759103524095</v>
      </c>
      <c r="AC9" s="17">
        <v>0.63202694946639704</v>
      </c>
      <c r="AD9" s="17">
        <v>0.75964653126318804</v>
      </c>
      <c r="AE9" s="17"/>
      <c r="AF9" s="17">
        <v>0.63437312694515402</v>
      </c>
      <c r="AG9" s="17">
        <v>0.68215193713557398</v>
      </c>
      <c r="AH9" s="17">
        <v>0.73703447677060296</v>
      </c>
      <c r="AI9" s="17"/>
      <c r="AJ9" s="17">
        <v>0.60136630530651802</v>
      </c>
      <c r="AK9" s="17">
        <v>0.72451458673067004</v>
      </c>
      <c r="AL9" s="17">
        <v>0.634851772811724</v>
      </c>
      <c r="AM9" s="17">
        <v>0.629081266909437</v>
      </c>
      <c r="AN9" s="17">
        <v>0.77381296589515602</v>
      </c>
      <c r="AO9" s="17"/>
      <c r="AP9" s="17">
        <v>0.58965952499152197</v>
      </c>
      <c r="AQ9" s="17">
        <v>0.744770470288043</v>
      </c>
      <c r="AR9" s="17">
        <v>0.67098791293678905</v>
      </c>
      <c r="AS9" s="17"/>
      <c r="AT9" s="17">
        <v>0.699263477271027</v>
      </c>
      <c r="AU9" s="17">
        <v>0.70618508613624997</v>
      </c>
      <c r="AV9" s="17">
        <v>0.66325006245084595</v>
      </c>
      <c r="AW9" s="17">
        <v>0.662163913877715</v>
      </c>
      <c r="AX9" s="17">
        <v>0.50153763083937397</v>
      </c>
      <c r="AY9" s="17"/>
      <c r="AZ9" s="17">
        <v>0.69112902262801401</v>
      </c>
      <c r="BA9" s="17">
        <v>0.72515014037225001</v>
      </c>
      <c r="BB9" s="17">
        <v>0.79746345594365597</v>
      </c>
      <c r="BC9" s="17">
        <v>0.54162816163528205</v>
      </c>
      <c r="BD9" s="17">
        <v>0.77515811852833905</v>
      </c>
      <c r="BE9" s="17"/>
      <c r="BF9" s="17">
        <v>0.72608755417525395</v>
      </c>
      <c r="BG9" s="17">
        <v>0.68500251860775796</v>
      </c>
      <c r="BH9" s="17">
        <v>0.66790835156371398</v>
      </c>
      <c r="BI9" s="17">
        <v>0.62973798529429503</v>
      </c>
      <c r="BJ9" s="17"/>
      <c r="BK9" s="17">
        <v>0.81225064059954699</v>
      </c>
      <c r="BL9" s="17">
        <v>0.80711388424929498</v>
      </c>
      <c r="BM9" s="17">
        <v>0.73487105265544606</v>
      </c>
      <c r="BN9" s="17">
        <v>0.59646993764300305</v>
      </c>
      <c r="BO9" s="17">
        <v>0.48463567962912801</v>
      </c>
      <c r="BP9" s="17"/>
      <c r="BQ9" s="17">
        <v>0.658712033584132</v>
      </c>
      <c r="BR9" s="17">
        <v>0.71101344072695205</v>
      </c>
      <c r="BS9" s="17"/>
      <c r="BT9" s="17">
        <v>0.58560107217131196</v>
      </c>
      <c r="BU9" s="17">
        <v>0.71129912181871602</v>
      </c>
      <c r="BV9" s="17">
        <v>0.74150929439793201</v>
      </c>
      <c r="BW9" s="17">
        <v>0.72287021833402698</v>
      </c>
      <c r="BX9" s="17">
        <v>0.76028350103682196</v>
      </c>
      <c r="BY9" s="17">
        <v>0.80660091739977802</v>
      </c>
    </row>
    <row r="10" spans="2:77" x14ac:dyDescent="0.35">
      <c r="B10" s="18" t="s">
        <v>156</v>
      </c>
      <c r="C10" s="17">
        <v>0.545914730864273</v>
      </c>
      <c r="D10" s="17">
        <v>0.48459542097915598</v>
      </c>
      <c r="E10" s="17">
        <v>0.60442181643760795</v>
      </c>
      <c r="F10" s="17"/>
      <c r="G10" s="17">
        <v>0.42537668117809702</v>
      </c>
      <c r="H10" s="17">
        <v>0.49038979462105903</v>
      </c>
      <c r="I10" s="17">
        <v>0.49448598320084602</v>
      </c>
      <c r="J10" s="17">
        <v>0.58242650243001903</v>
      </c>
      <c r="K10" s="17">
        <v>0.55726260874849798</v>
      </c>
      <c r="L10" s="17">
        <v>0.67555274060751502</v>
      </c>
      <c r="M10" s="17"/>
      <c r="N10" s="17">
        <v>0.54497071735598701</v>
      </c>
      <c r="O10" s="17">
        <v>0.56530346295237599</v>
      </c>
      <c r="P10" s="17">
        <v>0.53008920181686703</v>
      </c>
      <c r="Q10" s="17">
        <v>0.54168743115302598</v>
      </c>
      <c r="R10" s="17"/>
      <c r="S10" s="17">
        <v>0.42402934031140899</v>
      </c>
      <c r="T10" s="17">
        <v>0.569510350758762</v>
      </c>
      <c r="U10" s="17">
        <v>0.60525000690890096</v>
      </c>
      <c r="V10" s="17">
        <v>0.55836863260452296</v>
      </c>
      <c r="W10" s="17">
        <v>0.57387288112321699</v>
      </c>
      <c r="X10" s="17">
        <v>0.47563582618940897</v>
      </c>
      <c r="Y10" s="17">
        <v>0.51230288048980999</v>
      </c>
      <c r="Z10" s="17">
        <v>0.57806477611700602</v>
      </c>
      <c r="AA10" s="17">
        <v>0.57980905660585602</v>
      </c>
      <c r="AB10" s="17">
        <v>0.57414549519138502</v>
      </c>
      <c r="AC10" s="17">
        <v>0.64275800866258304</v>
      </c>
      <c r="AD10" s="17">
        <v>0.63921670952955001</v>
      </c>
      <c r="AE10" s="17"/>
      <c r="AF10" s="17">
        <v>0.52603912893949001</v>
      </c>
      <c r="AG10" s="17">
        <v>0.60216511816443397</v>
      </c>
      <c r="AH10" s="17">
        <v>0.47081460055591301</v>
      </c>
      <c r="AI10" s="17"/>
      <c r="AJ10" s="17">
        <v>0.52371428011538002</v>
      </c>
      <c r="AK10" s="17">
        <v>0.58336323775088905</v>
      </c>
      <c r="AL10" s="17">
        <v>0.61968593554764995</v>
      </c>
      <c r="AM10" s="17">
        <v>0.35292884988306999</v>
      </c>
      <c r="AN10" s="17">
        <v>0.50209022585974605</v>
      </c>
      <c r="AO10" s="17"/>
      <c r="AP10" s="17">
        <v>0.47267263039288199</v>
      </c>
      <c r="AQ10" s="17">
        <v>0.596309693416602</v>
      </c>
      <c r="AR10" s="17">
        <v>0.56785869677295897</v>
      </c>
      <c r="AS10" s="17"/>
      <c r="AT10" s="17">
        <v>0.54109282875868003</v>
      </c>
      <c r="AU10" s="17">
        <v>0.52736667754433297</v>
      </c>
      <c r="AV10" s="17">
        <v>0.566601370554213</v>
      </c>
      <c r="AW10" s="17">
        <v>0.498742585141564</v>
      </c>
      <c r="AX10" s="17">
        <v>0.56245377797849005</v>
      </c>
      <c r="AY10" s="17"/>
      <c r="AZ10" s="17">
        <v>0.49546939562492298</v>
      </c>
      <c r="BA10" s="17">
        <v>0.52598953886922095</v>
      </c>
      <c r="BB10" s="17">
        <v>0.45600136335582098</v>
      </c>
      <c r="BC10" s="17">
        <v>0.67333493429754099</v>
      </c>
      <c r="BD10" s="17">
        <v>0.58685905107068803</v>
      </c>
      <c r="BE10" s="17"/>
      <c r="BF10" s="17">
        <v>0.55197646346256701</v>
      </c>
      <c r="BG10" s="17">
        <v>0.54946668068485804</v>
      </c>
      <c r="BH10" s="17">
        <v>0.54311143050392896</v>
      </c>
      <c r="BI10" s="17">
        <v>0.52449676273028401</v>
      </c>
      <c r="BJ10" s="17"/>
      <c r="BK10" s="17">
        <v>0.38756283031216299</v>
      </c>
      <c r="BL10" s="17">
        <v>0.56537298798788105</v>
      </c>
      <c r="BM10" s="17">
        <v>0.56152412666829599</v>
      </c>
      <c r="BN10" s="17">
        <v>0.54988777039463499</v>
      </c>
      <c r="BO10" s="17">
        <v>0.47429140910038797</v>
      </c>
      <c r="BP10" s="17"/>
      <c r="BQ10" s="17">
        <v>0.55817722921503599</v>
      </c>
      <c r="BR10" s="17">
        <v>0.52930616949523202</v>
      </c>
      <c r="BS10" s="17"/>
      <c r="BT10" s="17">
        <v>0.59714734237345202</v>
      </c>
      <c r="BU10" s="17">
        <v>0.55016151341728503</v>
      </c>
      <c r="BV10" s="17">
        <v>0.47988642149571098</v>
      </c>
      <c r="BW10" s="17">
        <v>0.54190053426592699</v>
      </c>
      <c r="BX10" s="17">
        <v>0.47349379133161601</v>
      </c>
      <c r="BY10" s="17">
        <v>0.48660260152330997</v>
      </c>
    </row>
    <row r="11" spans="2:77" x14ac:dyDescent="0.35">
      <c r="B11" s="18" t="s">
        <v>157</v>
      </c>
      <c r="C11" s="17">
        <v>0.37518255928907701</v>
      </c>
      <c r="D11" s="17">
        <v>0.40131235833909701</v>
      </c>
      <c r="E11" s="17">
        <v>0.350402771485602</v>
      </c>
      <c r="F11" s="17"/>
      <c r="G11" s="17">
        <v>0.34881475952187302</v>
      </c>
      <c r="H11" s="17">
        <v>0.36921366687552298</v>
      </c>
      <c r="I11" s="17">
        <v>0.402071379440958</v>
      </c>
      <c r="J11" s="17">
        <v>0.37900507058252297</v>
      </c>
      <c r="K11" s="17">
        <v>0.382438312353724</v>
      </c>
      <c r="L11" s="17">
        <v>0.367834027179609</v>
      </c>
      <c r="M11" s="17"/>
      <c r="N11" s="17">
        <v>0.41857818157654803</v>
      </c>
      <c r="O11" s="17">
        <v>0.401773041609503</v>
      </c>
      <c r="P11" s="17">
        <v>0.34649452700710398</v>
      </c>
      <c r="Q11" s="17">
        <v>0.326825543904115</v>
      </c>
      <c r="R11" s="17"/>
      <c r="S11" s="17">
        <v>0.36844029761166802</v>
      </c>
      <c r="T11" s="17">
        <v>0.397579031340141</v>
      </c>
      <c r="U11" s="17">
        <v>0.31661932929657299</v>
      </c>
      <c r="V11" s="17">
        <v>0.36512104131481299</v>
      </c>
      <c r="W11" s="17">
        <v>0.40145989642000202</v>
      </c>
      <c r="X11" s="17">
        <v>0.36820620556545902</v>
      </c>
      <c r="Y11" s="17">
        <v>0.40871679159931601</v>
      </c>
      <c r="Z11" s="17">
        <v>0.410239333299253</v>
      </c>
      <c r="AA11" s="17">
        <v>0.34162803549698101</v>
      </c>
      <c r="AB11" s="17">
        <v>0.413226699896379</v>
      </c>
      <c r="AC11" s="17">
        <v>0.32193043853353898</v>
      </c>
      <c r="AD11" s="17">
        <v>0.41702749958479901</v>
      </c>
      <c r="AE11" s="17"/>
      <c r="AF11" s="17">
        <v>0.33947713001225599</v>
      </c>
      <c r="AG11" s="17">
        <v>0.40560406409202698</v>
      </c>
      <c r="AH11" s="17">
        <v>0.39016094664016898</v>
      </c>
      <c r="AI11" s="17"/>
      <c r="AJ11" s="17">
        <v>0.36647215303916397</v>
      </c>
      <c r="AK11" s="17">
        <v>0.391165574501882</v>
      </c>
      <c r="AL11" s="17">
        <v>0.37938135249397997</v>
      </c>
      <c r="AM11" s="17">
        <v>0.31388677534057402</v>
      </c>
      <c r="AN11" s="17">
        <v>0.40091021385322101</v>
      </c>
      <c r="AO11" s="17"/>
      <c r="AP11" s="17">
        <v>0.36265395998450001</v>
      </c>
      <c r="AQ11" s="17">
        <v>0.39173800927112501</v>
      </c>
      <c r="AR11" s="17">
        <v>0.40797158754247997</v>
      </c>
      <c r="AS11" s="17"/>
      <c r="AT11" s="17">
        <v>0.31914755800407302</v>
      </c>
      <c r="AU11" s="17">
        <v>0.405726679766855</v>
      </c>
      <c r="AV11" s="17">
        <v>0.40371570030252102</v>
      </c>
      <c r="AW11" s="17">
        <v>0.39971360151731</v>
      </c>
      <c r="AX11" s="17">
        <v>0.38589236895828</v>
      </c>
      <c r="AY11" s="17"/>
      <c r="AZ11" s="17">
        <v>0.39386773977338502</v>
      </c>
      <c r="BA11" s="17">
        <v>0.34662342168608201</v>
      </c>
      <c r="BB11" s="17">
        <v>0.38398010509068298</v>
      </c>
      <c r="BC11" s="17">
        <v>0.37286343400296201</v>
      </c>
      <c r="BD11" s="17">
        <v>0.34490741933424202</v>
      </c>
      <c r="BE11" s="17"/>
      <c r="BF11" s="17">
        <v>0.30108776135784399</v>
      </c>
      <c r="BG11" s="17">
        <v>0.37946579694735999</v>
      </c>
      <c r="BH11" s="17">
        <v>0.39726248458834001</v>
      </c>
      <c r="BI11" s="17">
        <v>0.43317895130570999</v>
      </c>
      <c r="BJ11" s="17"/>
      <c r="BK11" s="17">
        <v>0.41646415335054698</v>
      </c>
      <c r="BL11" s="17">
        <v>0.33882366974903699</v>
      </c>
      <c r="BM11" s="17">
        <v>0.363107246901684</v>
      </c>
      <c r="BN11" s="17">
        <v>0.40658364618451498</v>
      </c>
      <c r="BO11" s="17">
        <v>0.34279316778445701</v>
      </c>
      <c r="BP11" s="17"/>
      <c r="BQ11" s="17">
        <v>0.376814375841445</v>
      </c>
      <c r="BR11" s="17">
        <v>0.37297239586415598</v>
      </c>
      <c r="BS11" s="17"/>
      <c r="BT11" s="17">
        <v>0.37756541896135798</v>
      </c>
      <c r="BU11" s="17">
        <v>0.42185681360921001</v>
      </c>
      <c r="BV11" s="17">
        <v>0.31244964866837399</v>
      </c>
      <c r="BW11" s="17">
        <v>0.33232131109345597</v>
      </c>
      <c r="BX11" s="17">
        <v>0.35939748784584702</v>
      </c>
      <c r="BY11" s="17">
        <v>0.36216852036288699</v>
      </c>
    </row>
    <row r="12" spans="2:77" x14ac:dyDescent="0.35">
      <c r="B12" s="18" t="s">
        <v>158</v>
      </c>
      <c r="C12" s="17">
        <v>0.29452453521048999</v>
      </c>
      <c r="D12" s="17">
        <v>0.31902041740165998</v>
      </c>
      <c r="E12" s="17">
        <v>0.27201091176508702</v>
      </c>
      <c r="F12" s="17"/>
      <c r="G12" s="17">
        <v>0.159197724678734</v>
      </c>
      <c r="H12" s="17">
        <v>0.15539627655114299</v>
      </c>
      <c r="I12" s="17">
        <v>0.22582386641809701</v>
      </c>
      <c r="J12" s="17">
        <v>0.30832826376556699</v>
      </c>
      <c r="K12" s="17">
        <v>0.44461359129227901</v>
      </c>
      <c r="L12" s="17">
        <v>0.44148618910508403</v>
      </c>
      <c r="M12" s="17"/>
      <c r="N12" s="17">
        <v>0.26694399923365503</v>
      </c>
      <c r="O12" s="17">
        <v>0.26272872750459603</v>
      </c>
      <c r="P12" s="17">
        <v>0.33440058604633</v>
      </c>
      <c r="Q12" s="17">
        <v>0.319467478513491</v>
      </c>
      <c r="R12" s="17"/>
      <c r="S12" s="17">
        <v>0.223079210380349</v>
      </c>
      <c r="T12" s="17">
        <v>0.32462799183504099</v>
      </c>
      <c r="U12" s="17">
        <v>0.314950875692805</v>
      </c>
      <c r="V12" s="17">
        <v>0.36658373744912398</v>
      </c>
      <c r="W12" s="17">
        <v>0.27573659116705401</v>
      </c>
      <c r="X12" s="17">
        <v>0.36060229489854001</v>
      </c>
      <c r="Y12" s="17">
        <v>0.32297625217293002</v>
      </c>
      <c r="Z12" s="17">
        <v>0.31106212316225101</v>
      </c>
      <c r="AA12" s="17">
        <v>0.29824156313820899</v>
      </c>
      <c r="AB12" s="17">
        <v>0.232040228910707</v>
      </c>
      <c r="AC12" s="17">
        <v>0.26954725998055501</v>
      </c>
      <c r="AD12" s="17">
        <v>0.18939747602763399</v>
      </c>
      <c r="AE12" s="17"/>
      <c r="AF12" s="17">
        <v>0.50578534284097498</v>
      </c>
      <c r="AG12" s="17">
        <v>0.153714322630468</v>
      </c>
      <c r="AH12" s="17">
        <v>0.23137841718382099</v>
      </c>
      <c r="AI12" s="17"/>
      <c r="AJ12" s="17">
        <v>0.487346436001796</v>
      </c>
      <c r="AK12" s="17">
        <v>0.140228716674104</v>
      </c>
      <c r="AL12" s="17">
        <v>0.15614054358829499</v>
      </c>
      <c r="AM12" s="17">
        <v>0.58475137430826296</v>
      </c>
      <c r="AN12" s="17">
        <v>0.268024761686181</v>
      </c>
      <c r="AO12" s="17"/>
      <c r="AP12" s="17">
        <v>0.45841823925502201</v>
      </c>
      <c r="AQ12" s="17">
        <v>0.15908718289172599</v>
      </c>
      <c r="AR12" s="17">
        <v>0.16760571855721301</v>
      </c>
      <c r="AS12" s="17"/>
      <c r="AT12" s="17">
        <v>0.412320666321077</v>
      </c>
      <c r="AU12" s="17">
        <v>0.301539444690546</v>
      </c>
      <c r="AV12" s="17">
        <v>0.213060950077165</v>
      </c>
      <c r="AW12" s="17">
        <v>0.20741512816942201</v>
      </c>
      <c r="AX12" s="17">
        <v>0.21176282246954101</v>
      </c>
      <c r="AY12" s="17"/>
      <c r="AZ12" s="17">
        <v>0.25145898476942502</v>
      </c>
      <c r="BA12" s="17">
        <v>0.26629215297363701</v>
      </c>
      <c r="BB12" s="17">
        <v>0.153306713611952</v>
      </c>
      <c r="BC12" s="17">
        <v>0.43934970167877602</v>
      </c>
      <c r="BD12" s="17">
        <v>0.30308720627267199</v>
      </c>
      <c r="BE12" s="17"/>
      <c r="BF12" s="17">
        <v>0.329705889862624</v>
      </c>
      <c r="BG12" s="17">
        <v>0.31000433793432702</v>
      </c>
      <c r="BH12" s="17">
        <v>0.25928434224775998</v>
      </c>
      <c r="BI12" s="17">
        <v>0.26585928496676398</v>
      </c>
      <c r="BJ12" s="17"/>
      <c r="BK12" s="17">
        <v>0.270350166928991</v>
      </c>
      <c r="BL12" s="17">
        <v>0.26182511124598901</v>
      </c>
      <c r="BM12" s="17">
        <v>0.28330105131369598</v>
      </c>
      <c r="BN12" s="17">
        <v>0.31036017469751398</v>
      </c>
      <c r="BO12" s="17">
        <v>0.35681949540300001</v>
      </c>
      <c r="BP12" s="17"/>
      <c r="BQ12" s="17">
        <v>0.33565039119737</v>
      </c>
      <c r="BR12" s="17">
        <v>0.23882289240700999</v>
      </c>
      <c r="BS12" s="17"/>
      <c r="BT12" s="17">
        <v>0.37392950179184598</v>
      </c>
      <c r="BU12" s="17">
        <v>0.242118083905557</v>
      </c>
      <c r="BV12" s="17">
        <v>0.31729378907239097</v>
      </c>
      <c r="BW12" s="17">
        <v>0.29134008897386099</v>
      </c>
      <c r="BX12" s="17">
        <v>0.21917665400400199</v>
      </c>
      <c r="BY12" s="17">
        <v>0.18826935106836001</v>
      </c>
    </row>
    <row r="13" spans="2:77" x14ac:dyDescent="0.35">
      <c r="B13" s="18" t="s">
        <v>159</v>
      </c>
      <c r="C13" s="17">
        <v>0.18274554916121799</v>
      </c>
      <c r="D13" s="17">
        <v>0.18557267041939601</v>
      </c>
      <c r="E13" s="17">
        <v>0.17917986200859201</v>
      </c>
      <c r="F13" s="17"/>
      <c r="G13" s="17">
        <v>0.175411227462653</v>
      </c>
      <c r="H13" s="17">
        <v>0.14953933722828899</v>
      </c>
      <c r="I13" s="17">
        <v>0.17636867090723499</v>
      </c>
      <c r="J13" s="17">
        <v>0.18834220789662201</v>
      </c>
      <c r="K13" s="17">
        <v>0.209245519440831</v>
      </c>
      <c r="L13" s="17">
        <v>0.19743319126832701</v>
      </c>
      <c r="M13" s="17"/>
      <c r="N13" s="17">
        <v>0.21255852963069799</v>
      </c>
      <c r="O13" s="17">
        <v>0.207772644542356</v>
      </c>
      <c r="P13" s="17">
        <v>0.13119562568806201</v>
      </c>
      <c r="Q13" s="17">
        <v>0.17147920830878399</v>
      </c>
      <c r="R13" s="17"/>
      <c r="S13" s="17">
        <v>0.16509028425411301</v>
      </c>
      <c r="T13" s="17">
        <v>0.18588219519552901</v>
      </c>
      <c r="U13" s="17">
        <v>0.16884750131259699</v>
      </c>
      <c r="V13" s="17">
        <v>0.19008864164140299</v>
      </c>
      <c r="W13" s="17">
        <v>0.217275377084553</v>
      </c>
      <c r="X13" s="17">
        <v>0.18235619591326899</v>
      </c>
      <c r="Y13" s="17">
        <v>0.18311633769333199</v>
      </c>
      <c r="Z13" s="17">
        <v>0.15831849583773799</v>
      </c>
      <c r="AA13" s="17">
        <v>0.18959709379623599</v>
      </c>
      <c r="AB13" s="17">
        <v>0.195446024854876</v>
      </c>
      <c r="AC13" s="17">
        <v>0.18337501296098499</v>
      </c>
      <c r="AD13" s="17">
        <v>0.15420576123225799</v>
      </c>
      <c r="AE13" s="17"/>
      <c r="AF13" s="17">
        <v>0.130908245219022</v>
      </c>
      <c r="AG13" s="17">
        <v>0.23378204026368499</v>
      </c>
      <c r="AH13" s="17">
        <v>0.156705261342407</v>
      </c>
      <c r="AI13" s="17"/>
      <c r="AJ13" s="17">
        <v>0.139557308616413</v>
      </c>
      <c r="AK13" s="17">
        <v>0.21386805333668199</v>
      </c>
      <c r="AL13" s="17">
        <v>0.27493316859459599</v>
      </c>
      <c r="AM13" s="17">
        <v>3.23146301172745E-2</v>
      </c>
      <c r="AN13" s="17">
        <v>0.15661326898486599</v>
      </c>
      <c r="AO13" s="17"/>
      <c r="AP13" s="17">
        <v>0.13703965612817401</v>
      </c>
      <c r="AQ13" s="17">
        <v>0.197815069546429</v>
      </c>
      <c r="AR13" s="17">
        <v>0.24280483615873899</v>
      </c>
      <c r="AS13" s="17"/>
      <c r="AT13" s="17">
        <v>0.150100366814126</v>
      </c>
      <c r="AU13" s="17">
        <v>0.155874485940935</v>
      </c>
      <c r="AV13" s="17">
        <v>0.216433277138461</v>
      </c>
      <c r="AW13" s="17">
        <v>0.23481050307795601</v>
      </c>
      <c r="AX13" s="17">
        <v>0.33684903393413901</v>
      </c>
      <c r="AY13" s="17"/>
      <c r="AZ13" s="17">
        <v>0.18316658518875201</v>
      </c>
      <c r="BA13" s="17">
        <v>0.18304219408693401</v>
      </c>
      <c r="BB13" s="17">
        <v>0.22404398163692699</v>
      </c>
      <c r="BC13" s="17">
        <v>0.19491847896185999</v>
      </c>
      <c r="BD13" s="17">
        <v>0.14809730157064399</v>
      </c>
      <c r="BE13" s="17"/>
      <c r="BF13" s="17">
        <v>0.17021924081659401</v>
      </c>
      <c r="BG13" s="17">
        <v>0.175029073296286</v>
      </c>
      <c r="BH13" s="17">
        <v>0.19327385556426799</v>
      </c>
      <c r="BI13" s="17">
        <v>0.19530584994265199</v>
      </c>
      <c r="BJ13" s="17"/>
      <c r="BK13" s="17">
        <v>0.10942195349419501</v>
      </c>
      <c r="BL13" s="17">
        <v>0.15067747742454801</v>
      </c>
      <c r="BM13" s="17">
        <v>0.16892213683251101</v>
      </c>
      <c r="BN13" s="17">
        <v>0.220070175076545</v>
      </c>
      <c r="BO13" s="17">
        <v>0.17233861455333099</v>
      </c>
      <c r="BP13" s="17"/>
      <c r="BQ13" s="17">
        <v>0.17383842517520501</v>
      </c>
      <c r="BR13" s="17">
        <v>0.19480952757016501</v>
      </c>
      <c r="BS13" s="17"/>
      <c r="BT13" s="17">
        <v>0.199480798114131</v>
      </c>
      <c r="BU13" s="17">
        <v>0.19336696063061401</v>
      </c>
      <c r="BV13" s="17">
        <v>0.15480206173797101</v>
      </c>
      <c r="BW13" s="17">
        <v>0.14272704393477201</v>
      </c>
      <c r="BX13" s="17">
        <v>0.152840491637485</v>
      </c>
      <c r="BY13" s="17">
        <v>0.248134944334648</v>
      </c>
    </row>
    <row r="14" spans="2:77" x14ac:dyDescent="0.35">
      <c r="B14" s="18" t="s">
        <v>160</v>
      </c>
      <c r="C14" s="17">
        <v>0.15869745749640299</v>
      </c>
      <c r="D14" s="17">
        <v>0.14364153559113799</v>
      </c>
      <c r="E14" s="17">
        <v>0.17315014171909199</v>
      </c>
      <c r="F14" s="17"/>
      <c r="G14" s="17">
        <v>0.26078273842435301</v>
      </c>
      <c r="H14" s="17">
        <v>0.22334171009193399</v>
      </c>
      <c r="I14" s="17">
        <v>0.16732645399630899</v>
      </c>
      <c r="J14" s="17">
        <v>0.129957160846325</v>
      </c>
      <c r="K14" s="17">
        <v>0.11074345836048199</v>
      </c>
      <c r="L14" s="17">
        <v>8.6780788971875106E-2</v>
      </c>
      <c r="M14" s="17"/>
      <c r="N14" s="17">
        <v>0.145268919279955</v>
      </c>
      <c r="O14" s="17">
        <v>0.15338764919429099</v>
      </c>
      <c r="P14" s="17">
        <v>0.17879193169843199</v>
      </c>
      <c r="Q14" s="17">
        <v>0.16138128917393299</v>
      </c>
      <c r="R14" s="17"/>
      <c r="S14" s="17">
        <v>0.23129544332506499</v>
      </c>
      <c r="T14" s="17">
        <v>0.13981867268196899</v>
      </c>
      <c r="U14" s="17">
        <v>0.16088748638787301</v>
      </c>
      <c r="V14" s="17">
        <v>0.14504465798854199</v>
      </c>
      <c r="W14" s="17">
        <v>0.119020527078765</v>
      </c>
      <c r="X14" s="17">
        <v>0.122675100644839</v>
      </c>
      <c r="Y14" s="17">
        <v>0.15130666974363299</v>
      </c>
      <c r="Z14" s="17">
        <v>0.13807558723681199</v>
      </c>
      <c r="AA14" s="17">
        <v>0.168477648085604</v>
      </c>
      <c r="AB14" s="17">
        <v>0.16345559508549701</v>
      </c>
      <c r="AC14" s="17">
        <v>0.18943508893078601</v>
      </c>
      <c r="AD14" s="17">
        <v>8.3536127732148496E-2</v>
      </c>
      <c r="AE14" s="17"/>
      <c r="AF14" s="17">
        <v>0.10755946196588199</v>
      </c>
      <c r="AG14" s="17">
        <v>0.16787326747252099</v>
      </c>
      <c r="AH14" s="17">
        <v>0.20193071334092899</v>
      </c>
      <c r="AI14" s="17"/>
      <c r="AJ14" s="17">
        <v>0.110616196559191</v>
      </c>
      <c r="AK14" s="17">
        <v>0.196686403064987</v>
      </c>
      <c r="AL14" s="17">
        <v>0.14460970240781701</v>
      </c>
      <c r="AM14" s="17">
        <v>8.2191885907367201E-2</v>
      </c>
      <c r="AN14" s="17">
        <v>0.182510280523278</v>
      </c>
      <c r="AO14" s="17"/>
      <c r="AP14" s="17">
        <v>0.122520882835572</v>
      </c>
      <c r="AQ14" s="17">
        <v>0.182358100673878</v>
      </c>
      <c r="AR14" s="17">
        <v>0.146443904726309</v>
      </c>
      <c r="AS14" s="17"/>
      <c r="AT14" s="17">
        <v>0.15059801544139201</v>
      </c>
      <c r="AU14" s="17">
        <v>0.15053145773146301</v>
      </c>
      <c r="AV14" s="17">
        <v>0.17326568500112499</v>
      </c>
      <c r="AW14" s="17">
        <v>0.17199633619536001</v>
      </c>
      <c r="AX14" s="17">
        <v>0.22538635791942399</v>
      </c>
      <c r="AY14" s="17"/>
      <c r="AZ14" s="17">
        <v>0.16801590362938101</v>
      </c>
      <c r="BA14" s="17">
        <v>0.180496002120798</v>
      </c>
      <c r="BB14" s="17">
        <v>0.23259543816299799</v>
      </c>
      <c r="BC14" s="17">
        <v>9.9107007770101202E-2</v>
      </c>
      <c r="BD14" s="17">
        <v>0.165403460449529</v>
      </c>
      <c r="BE14" s="17"/>
      <c r="BF14" s="17">
        <v>0.18091185913458499</v>
      </c>
      <c r="BG14" s="17">
        <v>0.147694165292625</v>
      </c>
      <c r="BH14" s="17">
        <v>0.16332503114432501</v>
      </c>
      <c r="BI14" s="17">
        <v>0.15145807642582201</v>
      </c>
      <c r="BJ14" s="17"/>
      <c r="BK14" s="17">
        <v>0.17540977370848701</v>
      </c>
      <c r="BL14" s="17">
        <v>0.197129830358729</v>
      </c>
      <c r="BM14" s="17">
        <v>0.167174072222949</v>
      </c>
      <c r="BN14" s="17">
        <v>0.134984019489616</v>
      </c>
      <c r="BO14" s="17">
        <v>0.14053138180462299</v>
      </c>
      <c r="BP14" s="17"/>
      <c r="BQ14" s="17">
        <v>0.15020094891324401</v>
      </c>
      <c r="BR14" s="17">
        <v>0.170205290581429</v>
      </c>
      <c r="BS14" s="17"/>
      <c r="BT14" s="17">
        <v>0.111278289815886</v>
      </c>
      <c r="BU14" s="17">
        <v>0.126839716731208</v>
      </c>
      <c r="BV14" s="17">
        <v>0.20216643871189599</v>
      </c>
      <c r="BW14" s="17">
        <v>0.17757082999120499</v>
      </c>
      <c r="BX14" s="17">
        <v>0.26405889248429498</v>
      </c>
      <c r="BY14" s="17">
        <v>0.16993295560084201</v>
      </c>
    </row>
    <row r="15" spans="2:77" x14ac:dyDescent="0.35">
      <c r="B15" s="18" t="s">
        <v>161</v>
      </c>
      <c r="C15" s="17">
        <v>0.134660610537539</v>
      </c>
      <c r="D15" s="17">
        <v>0.14789114891112401</v>
      </c>
      <c r="E15" s="17">
        <v>0.122057954335044</v>
      </c>
      <c r="F15" s="17"/>
      <c r="G15" s="17">
        <v>0.147974972554165</v>
      </c>
      <c r="H15" s="17">
        <v>0.13344228780280701</v>
      </c>
      <c r="I15" s="17">
        <v>0.12584967867267899</v>
      </c>
      <c r="J15" s="17">
        <v>0.12478298854187</v>
      </c>
      <c r="K15" s="17">
        <v>0.14526784677166901</v>
      </c>
      <c r="L15" s="17">
        <v>0.13486691717501501</v>
      </c>
      <c r="M15" s="17"/>
      <c r="N15" s="17">
        <v>0.111933241238374</v>
      </c>
      <c r="O15" s="17">
        <v>0.13875056481162301</v>
      </c>
      <c r="P15" s="17">
        <v>0.14101926333040599</v>
      </c>
      <c r="Q15" s="17">
        <v>0.14605074121265799</v>
      </c>
      <c r="R15" s="17"/>
      <c r="S15" s="17">
        <v>0.19138714331661699</v>
      </c>
      <c r="T15" s="17">
        <v>0.11348994471509</v>
      </c>
      <c r="U15" s="17">
        <v>0.13881510007085901</v>
      </c>
      <c r="V15" s="17">
        <v>0.11789476637639</v>
      </c>
      <c r="W15" s="17">
        <v>0.14191732149119801</v>
      </c>
      <c r="X15" s="17">
        <v>0.17545324759246</v>
      </c>
      <c r="Y15" s="17">
        <v>0.128508477178054</v>
      </c>
      <c r="Z15" s="17">
        <v>0.126021795349265</v>
      </c>
      <c r="AA15" s="17">
        <v>0.12827782720775399</v>
      </c>
      <c r="AB15" s="17">
        <v>8.5294729519676302E-2</v>
      </c>
      <c r="AC15" s="17">
        <v>0.110868267405333</v>
      </c>
      <c r="AD15" s="17">
        <v>0.10057510633297199</v>
      </c>
      <c r="AE15" s="17"/>
      <c r="AF15" s="17">
        <v>0.15632869337644101</v>
      </c>
      <c r="AG15" s="17">
        <v>0.112171242230052</v>
      </c>
      <c r="AH15" s="17">
        <v>0.14403648744594</v>
      </c>
      <c r="AI15" s="17"/>
      <c r="AJ15" s="17">
        <v>0.15428534436985999</v>
      </c>
      <c r="AK15" s="17">
        <v>0.12087551136062299</v>
      </c>
      <c r="AL15" s="17">
        <v>0.109468539602203</v>
      </c>
      <c r="AM15" s="17">
        <v>0.18375817519621801</v>
      </c>
      <c r="AN15" s="17">
        <v>0.13433062740822399</v>
      </c>
      <c r="AO15" s="17"/>
      <c r="AP15" s="17">
        <v>0.148202902771638</v>
      </c>
      <c r="AQ15" s="17">
        <v>0.122030168650494</v>
      </c>
      <c r="AR15" s="17">
        <v>0.13560620947091701</v>
      </c>
      <c r="AS15" s="17"/>
      <c r="AT15" s="17">
        <v>0.15572036886391699</v>
      </c>
      <c r="AU15" s="17">
        <v>0.141652557846666</v>
      </c>
      <c r="AV15" s="17">
        <v>0.122567623644995</v>
      </c>
      <c r="AW15" s="17">
        <v>0.118193590048102</v>
      </c>
      <c r="AX15" s="17">
        <v>7.9213875061194705E-2</v>
      </c>
      <c r="AY15" s="17"/>
      <c r="AZ15" s="17">
        <v>0.13494010418485</v>
      </c>
      <c r="BA15" s="17">
        <v>0.117974234595351</v>
      </c>
      <c r="BB15" s="17">
        <v>0.13740471416761901</v>
      </c>
      <c r="BC15" s="17">
        <v>0.14742345666782899</v>
      </c>
      <c r="BD15" s="17">
        <v>0.12947613072710701</v>
      </c>
      <c r="BE15" s="17"/>
      <c r="BF15" s="17">
        <v>0.14188954648150501</v>
      </c>
      <c r="BG15" s="17">
        <v>0.146699435613765</v>
      </c>
      <c r="BH15" s="17">
        <v>0.122999648481582</v>
      </c>
      <c r="BI15" s="17">
        <v>0.11968010914156001</v>
      </c>
      <c r="BJ15" s="17"/>
      <c r="BK15" s="17">
        <v>0.115977108695478</v>
      </c>
      <c r="BL15" s="17">
        <v>0.12781395854076499</v>
      </c>
      <c r="BM15" s="17">
        <v>0.123933869966468</v>
      </c>
      <c r="BN15" s="17">
        <v>0.14337740729146201</v>
      </c>
      <c r="BO15" s="17">
        <v>0.17023950730874499</v>
      </c>
      <c r="BP15" s="17"/>
      <c r="BQ15" s="17">
        <v>0.13270404191920901</v>
      </c>
      <c r="BR15" s="17">
        <v>0.137310624347184</v>
      </c>
      <c r="BS15" s="17"/>
      <c r="BT15" s="17">
        <v>0.14144573062646301</v>
      </c>
      <c r="BU15" s="17">
        <v>0.120657766265966</v>
      </c>
      <c r="BV15" s="17">
        <v>0.168060974890135</v>
      </c>
      <c r="BW15" s="17">
        <v>0.136058747991052</v>
      </c>
      <c r="BX15" s="17">
        <v>0.12274019365523001</v>
      </c>
      <c r="BY15" s="17">
        <v>0.15341061140596299</v>
      </c>
    </row>
    <row r="16" spans="2:77" x14ac:dyDescent="0.35">
      <c r="B16" s="18" t="s">
        <v>162</v>
      </c>
      <c r="C16" s="17">
        <v>0.12597380020281901</v>
      </c>
      <c r="D16" s="17">
        <v>0.14550988681645699</v>
      </c>
      <c r="E16" s="17">
        <v>0.107172641556259</v>
      </c>
      <c r="F16" s="17"/>
      <c r="G16" s="17">
        <v>0.114196877054748</v>
      </c>
      <c r="H16" s="17">
        <v>0.13125367376599301</v>
      </c>
      <c r="I16" s="17">
        <v>0.14789288601554401</v>
      </c>
      <c r="J16" s="17">
        <v>0.15158481565833701</v>
      </c>
      <c r="K16" s="17">
        <v>0.11538210145661799</v>
      </c>
      <c r="L16" s="17">
        <v>9.8019840343717204E-2</v>
      </c>
      <c r="M16" s="17"/>
      <c r="N16" s="17">
        <v>0.14155197921377899</v>
      </c>
      <c r="O16" s="17">
        <v>0.13525524579546999</v>
      </c>
      <c r="P16" s="17">
        <v>0.119749241629361</v>
      </c>
      <c r="Q16" s="17">
        <v>0.10470774843295701</v>
      </c>
      <c r="R16" s="17"/>
      <c r="S16" s="17">
        <v>0.151880901627889</v>
      </c>
      <c r="T16" s="17">
        <v>0.103982611121232</v>
      </c>
      <c r="U16" s="17">
        <v>0.113786450601705</v>
      </c>
      <c r="V16" s="17">
        <v>9.5257235367136803E-2</v>
      </c>
      <c r="W16" s="17">
        <v>0.108412323883275</v>
      </c>
      <c r="X16" s="17">
        <v>9.9592303813980002E-2</v>
      </c>
      <c r="Y16" s="17">
        <v>0.12959058515714</v>
      </c>
      <c r="Z16" s="17">
        <v>0.10049403140013401</v>
      </c>
      <c r="AA16" s="17">
        <v>0.12177267452363599</v>
      </c>
      <c r="AB16" s="17">
        <v>0.19651193888526999</v>
      </c>
      <c r="AC16" s="17">
        <v>0.10303190965063901</v>
      </c>
      <c r="AD16" s="17">
        <v>0.21161012618672601</v>
      </c>
      <c r="AE16" s="17"/>
      <c r="AF16" s="17">
        <v>5.0266337387737198E-2</v>
      </c>
      <c r="AG16" s="17">
        <v>0.20295655749301</v>
      </c>
      <c r="AH16" s="17">
        <v>0.11469508538688</v>
      </c>
      <c r="AI16" s="17"/>
      <c r="AJ16" s="17">
        <v>6.5740454688423294E-2</v>
      </c>
      <c r="AK16" s="17">
        <v>0.17355485650257199</v>
      </c>
      <c r="AL16" s="17">
        <v>0.23461721013256201</v>
      </c>
      <c r="AM16" s="17">
        <v>0.111033752347917</v>
      </c>
      <c r="AN16" s="17">
        <v>7.9274525922501005E-2</v>
      </c>
      <c r="AO16" s="17"/>
      <c r="AP16" s="17">
        <v>7.4865188000712707E-2</v>
      </c>
      <c r="AQ16" s="17">
        <v>0.16468984556744301</v>
      </c>
      <c r="AR16" s="17">
        <v>0.21376969298555001</v>
      </c>
      <c r="AS16" s="17"/>
      <c r="AT16" s="17">
        <v>9.2328045227250702E-2</v>
      </c>
      <c r="AU16" s="17">
        <v>9.8858217416044794E-2</v>
      </c>
      <c r="AV16" s="17">
        <v>0.15668984981348599</v>
      </c>
      <c r="AW16" s="17">
        <v>0.14384709257005801</v>
      </c>
      <c r="AX16" s="17">
        <v>0.152376786615116</v>
      </c>
      <c r="AY16" s="17"/>
      <c r="AZ16" s="17">
        <v>0.141574541501227</v>
      </c>
      <c r="BA16" s="17">
        <v>0.11597719544304599</v>
      </c>
      <c r="BB16" s="17">
        <v>0.140064700052839</v>
      </c>
      <c r="BC16" s="17">
        <v>0.10059208038532499</v>
      </c>
      <c r="BD16" s="17">
        <v>0.11612727269281201</v>
      </c>
      <c r="BE16" s="17"/>
      <c r="BF16" s="17">
        <v>0.13362007543492399</v>
      </c>
      <c r="BG16" s="17">
        <v>0.11429950584255399</v>
      </c>
      <c r="BH16" s="17">
        <v>0.139520027396945</v>
      </c>
      <c r="BI16" s="17">
        <v>0.13487718113560901</v>
      </c>
      <c r="BJ16" s="17"/>
      <c r="BK16" s="17">
        <v>9.1500114817370901E-2</v>
      </c>
      <c r="BL16" s="17">
        <v>0.12967353834400899</v>
      </c>
      <c r="BM16" s="17">
        <v>0.13802802535834899</v>
      </c>
      <c r="BN16" s="17">
        <v>0.118044406521774</v>
      </c>
      <c r="BO16" s="17">
        <v>0.110657348624231</v>
      </c>
      <c r="BP16" s="17"/>
      <c r="BQ16" s="17">
        <v>0.117299012401168</v>
      </c>
      <c r="BR16" s="17">
        <v>0.13772309805762101</v>
      </c>
      <c r="BS16" s="17"/>
      <c r="BT16" s="17">
        <v>0.11376287812015901</v>
      </c>
      <c r="BU16" s="17">
        <v>0.15379243658091199</v>
      </c>
      <c r="BV16" s="17">
        <v>0.115200765108094</v>
      </c>
      <c r="BW16" s="17">
        <v>0.11686664803581701</v>
      </c>
      <c r="BX16" s="17">
        <v>0.12672058101603001</v>
      </c>
      <c r="BY16" s="17">
        <v>0.119943781678686</v>
      </c>
    </row>
    <row r="17" spans="2:77" x14ac:dyDescent="0.35">
      <c r="B17" s="18" t="s">
        <v>163</v>
      </c>
      <c r="C17" s="17">
        <v>0.119300769535441</v>
      </c>
      <c r="D17" s="17">
        <v>0.13657704466696999</v>
      </c>
      <c r="E17" s="17">
        <v>0.103182877487228</v>
      </c>
      <c r="F17" s="17"/>
      <c r="G17" s="17">
        <v>0.175617336213961</v>
      </c>
      <c r="H17" s="17">
        <v>0.18573454293875699</v>
      </c>
      <c r="I17" s="17">
        <v>0.13302086154975501</v>
      </c>
      <c r="J17" s="17">
        <v>0.10055559996265</v>
      </c>
      <c r="K17" s="17">
        <v>7.5404884208969902E-2</v>
      </c>
      <c r="L17" s="17">
        <v>6.1447092043829303E-2</v>
      </c>
      <c r="M17" s="17"/>
      <c r="N17" s="17">
        <v>0.14882999083373999</v>
      </c>
      <c r="O17" s="17">
        <v>0.103651458887423</v>
      </c>
      <c r="P17" s="17">
        <v>0.12961475149451501</v>
      </c>
      <c r="Q17" s="17">
        <v>9.4280873630295997E-2</v>
      </c>
      <c r="R17" s="17"/>
      <c r="S17" s="17">
        <v>0.15807360369217899</v>
      </c>
      <c r="T17" s="17">
        <v>9.3479470319467003E-2</v>
      </c>
      <c r="U17" s="17">
        <v>0.11466182954644499</v>
      </c>
      <c r="V17" s="17">
        <v>0.12815909957063401</v>
      </c>
      <c r="W17" s="17">
        <v>0.10648823106328199</v>
      </c>
      <c r="X17" s="17">
        <v>0.14034646896720401</v>
      </c>
      <c r="Y17" s="17">
        <v>0.12685984921507701</v>
      </c>
      <c r="Z17" s="17">
        <v>0.12970018407548201</v>
      </c>
      <c r="AA17" s="17">
        <v>9.5834164337895503E-2</v>
      </c>
      <c r="AB17" s="17">
        <v>0.104493200533758</v>
      </c>
      <c r="AC17" s="17">
        <v>0.114171836848194</v>
      </c>
      <c r="AD17" s="17">
        <v>0.107831421673292</v>
      </c>
      <c r="AE17" s="17"/>
      <c r="AF17" s="17">
        <v>0.11818540698865899</v>
      </c>
      <c r="AG17" s="17">
        <v>0.101942483081515</v>
      </c>
      <c r="AH17" s="17">
        <v>0.16002712691749699</v>
      </c>
      <c r="AI17" s="17"/>
      <c r="AJ17" s="17">
        <v>0.119160049032631</v>
      </c>
      <c r="AK17" s="17">
        <v>0.11948737807990301</v>
      </c>
      <c r="AL17" s="17">
        <v>8.6906527384363705E-2</v>
      </c>
      <c r="AM17" s="17">
        <v>0.139555586041861</v>
      </c>
      <c r="AN17" s="17">
        <v>0.14570864874068301</v>
      </c>
      <c r="AO17" s="17"/>
      <c r="AP17" s="17">
        <v>0.130452665455457</v>
      </c>
      <c r="AQ17" s="17">
        <v>0.118744999158508</v>
      </c>
      <c r="AR17" s="17">
        <v>0.110387007105144</v>
      </c>
      <c r="AS17" s="17"/>
      <c r="AT17" s="17">
        <v>9.8824024312474404E-2</v>
      </c>
      <c r="AU17" s="17">
        <v>0.10800211592931901</v>
      </c>
      <c r="AV17" s="17">
        <v>0.13275469605499601</v>
      </c>
      <c r="AW17" s="17">
        <v>0.17752980496127899</v>
      </c>
      <c r="AX17" s="17">
        <v>0.10510642128429901</v>
      </c>
      <c r="AY17" s="17"/>
      <c r="AZ17" s="17">
        <v>0.150692639601814</v>
      </c>
      <c r="BA17" s="17">
        <v>0.130774905443555</v>
      </c>
      <c r="BB17" s="17">
        <v>0.100723644959072</v>
      </c>
      <c r="BC17" s="17">
        <v>6.51870672316196E-2</v>
      </c>
      <c r="BD17" s="17">
        <v>8.2456368237205493E-2</v>
      </c>
      <c r="BE17" s="17"/>
      <c r="BF17" s="17">
        <v>8.0635462483995196E-2</v>
      </c>
      <c r="BG17" s="17">
        <v>0.110435599831211</v>
      </c>
      <c r="BH17" s="17">
        <v>0.13780648110063001</v>
      </c>
      <c r="BI17" s="17">
        <v>0.15002592758913699</v>
      </c>
      <c r="BJ17" s="17"/>
      <c r="BK17" s="17">
        <v>0.162728912408028</v>
      </c>
      <c r="BL17" s="17">
        <v>0.110135383334207</v>
      </c>
      <c r="BM17" s="17">
        <v>0.10732596433994999</v>
      </c>
      <c r="BN17" s="17">
        <v>0.123691247673924</v>
      </c>
      <c r="BO17" s="17">
        <v>0.15984565249997101</v>
      </c>
      <c r="BP17" s="17"/>
      <c r="BQ17" s="17">
        <v>0.11107597715379899</v>
      </c>
      <c r="BR17" s="17">
        <v>0.13044058502089001</v>
      </c>
      <c r="BS17" s="17"/>
      <c r="BT17" s="17">
        <v>9.2494282110897899E-2</v>
      </c>
      <c r="BU17" s="17">
        <v>0.121476493795031</v>
      </c>
      <c r="BV17" s="17">
        <v>0.1257830698571</v>
      </c>
      <c r="BW17" s="17">
        <v>0.117352712999072</v>
      </c>
      <c r="BX17" s="17">
        <v>0.171620756105967</v>
      </c>
      <c r="BY17" s="17">
        <v>9.3274773023896307E-2</v>
      </c>
    </row>
    <row r="18" spans="2:77" x14ac:dyDescent="0.35">
      <c r="B18" s="18" t="s">
        <v>164</v>
      </c>
      <c r="C18" s="17">
        <v>8.4936113472420499E-2</v>
      </c>
      <c r="D18" s="17">
        <v>7.9404004864756794E-2</v>
      </c>
      <c r="E18" s="17">
        <v>8.9839066040168294E-2</v>
      </c>
      <c r="F18" s="17"/>
      <c r="G18" s="17">
        <v>7.5941843990411595E-2</v>
      </c>
      <c r="H18" s="17">
        <v>7.3986960278341105E-2</v>
      </c>
      <c r="I18" s="17">
        <v>8.5567045626584196E-2</v>
      </c>
      <c r="J18" s="17">
        <v>6.4642483590743094E-2</v>
      </c>
      <c r="K18" s="17">
        <v>8.0167552371813902E-2</v>
      </c>
      <c r="L18" s="17">
        <v>0.118985738591899</v>
      </c>
      <c r="M18" s="17"/>
      <c r="N18" s="17">
        <v>9.5359937459309499E-2</v>
      </c>
      <c r="O18" s="17">
        <v>7.8656254355935804E-2</v>
      </c>
      <c r="P18" s="17">
        <v>8.69479570817389E-2</v>
      </c>
      <c r="Q18" s="17">
        <v>7.7766591019945597E-2</v>
      </c>
      <c r="R18" s="17"/>
      <c r="S18" s="17">
        <v>6.3427490750374294E-2</v>
      </c>
      <c r="T18" s="17">
        <v>9.4799359576349801E-2</v>
      </c>
      <c r="U18" s="17">
        <v>0.110935300339654</v>
      </c>
      <c r="V18" s="17">
        <v>0.11399324071103401</v>
      </c>
      <c r="W18" s="17">
        <v>7.2771712305098102E-2</v>
      </c>
      <c r="X18" s="17">
        <v>7.6738295677476295E-2</v>
      </c>
      <c r="Y18" s="17">
        <v>7.0103931994122806E-2</v>
      </c>
      <c r="Z18" s="17">
        <v>7.1130217571372598E-2</v>
      </c>
      <c r="AA18" s="17">
        <v>8.2038601562958002E-2</v>
      </c>
      <c r="AB18" s="17">
        <v>8.1046541849896306E-2</v>
      </c>
      <c r="AC18" s="17">
        <v>0.100203532122282</v>
      </c>
      <c r="AD18" s="17">
        <v>9.3843604912164993E-2</v>
      </c>
      <c r="AE18" s="17"/>
      <c r="AF18" s="17">
        <v>0.101603465558603</v>
      </c>
      <c r="AG18" s="17">
        <v>7.1570038939046496E-2</v>
      </c>
      <c r="AH18" s="17">
        <v>8.5769752666890506E-2</v>
      </c>
      <c r="AI18" s="17"/>
      <c r="AJ18" s="17">
        <v>0.116533144589803</v>
      </c>
      <c r="AK18" s="17">
        <v>6.2563617802902496E-2</v>
      </c>
      <c r="AL18" s="17">
        <v>8.1601534861597297E-2</v>
      </c>
      <c r="AM18" s="17">
        <v>8.2457054569555502E-2</v>
      </c>
      <c r="AN18" s="17">
        <v>6.2204164359909199E-2</v>
      </c>
      <c r="AO18" s="17"/>
      <c r="AP18" s="17">
        <v>0.12217375630759</v>
      </c>
      <c r="AQ18" s="17">
        <v>5.89262228709121E-2</v>
      </c>
      <c r="AR18" s="17">
        <v>6.64995881069671E-2</v>
      </c>
      <c r="AS18" s="17"/>
      <c r="AT18" s="17">
        <v>8.3282678462255705E-2</v>
      </c>
      <c r="AU18" s="17">
        <v>8.4949217941177699E-2</v>
      </c>
      <c r="AV18" s="17">
        <v>8.2490539222103906E-2</v>
      </c>
      <c r="AW18" s="17">
        <v>8.2506762458020994E-2</v>
      </c>
      <c r="AX18" s="17">
        <v>4.7755654865554303E-2</v>
      </c>
      <c r="AY18" s="17"/>
      <c r="AZ18" s="17">
        <v>7.5550933651711893E-2</v>
      </c>
      <c r="BA18" s="17">
        <v>9.36591434866067E-2</v>
      </c>
      <c r="BB18" s="17">
        <v>7.4450864136678702E-2</v>
      </c>
      <c r="BC18" s="17">
        <v>0.115664951568713</v>
      </c>
      <c r="BD18" s="17">
        <v>6.2150373123067502E-2</v>
      </c>
      <c r="BE18" s="17"/>
      <c r="BF18" s="17">
        <v>9.7691553372025897E-2</v>
      </c>
      <c r="BG18" s="17">
        <v>7.6095626207256503E-2</v>
      </c>
      <c r="BH18" s="17">
        <v>7.3926858131047005E-2</v>
      </c>
      <c r="BI18" s="17">
        <v>0.102481673159348</v>
      </c>
      <c r="BJ18" s="17"/>
      <c r="BK18" s="17">
        <v>8.40372759410178E-2</v>
      </c>
      <c r="BL18" s="17">
        <v>5.3895140255237901E-2</v>
      </c>
      <c r="BM18" s="17">
        <v>7.8017220511097496E-2</v>
      </c>
      <c r="BN18" s="17">
        <v>9.9138424381283993E-2</v>
      </c>
      <c r="BO18" s="17">
        <v>0.118924836607637</v>
      </c>
      <c r="BP18" s="17"/>
      <c r="BQ18" s="17">
        <v>8.6767622089188201E-2</v>
      </c>
      <c r="BR18" s="17">
        <v>8.2455483311306504E-2</v>
      </c>
      <c r="BS18" s="17"/>
      <c r="BT18" s="17">
        <v>0.112362384127772</v>
      </c>
      <c r="BU18" s="17">
        <v>6.91800594326068E-2</v>
      </c>
      <c r="BV18" s="17">
        <v>4.8970268162405697E-2</v>
      </c>
      <c r="BW18" s="17">
        <v>8.3806188218199698E-2</v>
      </c>
      <c r="BX18" s="17">
        <v>7.2659893193083705E-2</v>
      </c>
      <c r="BY18" s="17">
        <v>5.5995684355990102E-2</v>
      </c>
    </row>
    <row r="19" spans="2:77" ht="29" x14ac:dyDescent="0.35">
      <c r="B19" s="18" t="s">
        <v>165</v>
      </c>
      <c r="C19" s="17">
        <v>6.3333155806730795E-2</v>
      </c>
      <c r="D19" s="17">
        <v>8.1289785222211003E-2</v>
      </c>
      <c r="E19" s="17">
        <v>4.6190306808439899E-2</v>
      </c>
      <c r="F19" s="17"/>
      <c r="G19" s="17">
        <v>3.6769806033243702E-2</v>
      </c>
      <c r="H19" s="17">
        <v>3.2645487703940802E-2</v>
      </c>
      <c r="I19" s="17">
        <v>5.5601051006080197E-2</v>
      </c>
      <c r="J19" s="17">
        <v>6.13338328688297E-2</v>
      </c>
      <c r="K19" s="17">
        <v>6.5925496711494197E-2</v>
      </c>
      <c r="L19" s="17">
        <v>0.112045014485223</v>
      </c>
      <c r="M19" s="17"/>
      <c r="N19" s="17">
        <v>6.7893111072351395E-2</v>
      </c>
      <c r="O19" s="17">
        <v>5.3880439899719697E-2</v>
      </c>
      <c r="P19" s="17">
        <v>6.7263495434677203E-2</v>
      </c>
      <c r="Q19" s="17">
        <v>6.3873875916690998E-2</v>
      </c>
      <c r="R19" s="17"/>
      <c r="S19" s="17">
        <v>5.0752949894336701E-2</v>
      </c>
      <c r="T19" s="17">
        <v>8.5571206566158006E-2</v>
      </c>
      <c r="U19" s="17">
        <v>7.2165326594846105E-2</v>
      </c>
      <c r="V19" s="17">
        <v>8.2732800632963802E-2</v>
      </c>
      <c r="W19" s="17">
        <v>5.2534093264369502E-2</v>
      </c>
      <c r="X19" s="17">
        <v>5.8058897095084501E-2</v>
      </c>
      <c r="Y19" s="17">
        <v>4.4502950048993399E-2</v>
      </c>
      <c r="Z19" s="17">
        <v>6.0200247059957697E-2</v>
      </c>
      <c r="AA19" s="17">
        <v>6.3982690860781496E-2</v>
      </c>
      <c r="AB19" s="17">
        <v>5.93848290498269E-2</v>
      </c>
      <c r="AC19" s="17">
        <v>6.7947942871703207E-2</v>
      </c>
      <c r="AD19" s="17">
        <v>4.1117491660046399E-2</v>
      </c>
      <c r="AE19" s="17"/>
      <c r="AF19" s="17">
        <v>9.4124801601505298E-2</v>
      </c>
      <c r="AG19" s="17">
        <v>4.8776402465859001E-2</v>
      </c>
      <c r="AH19" s="17">
        <v>5.1855790409995398E-2</v>
      </c>
      <c r="AI19" s="17"/>
      <c r="AJ19" s="17">
        <v>0.109981598318646</v>
      </c>
      <c r="AK19" s="17">
        <v>3.2417289872314799E-2</v>
      </c>
      <c r="AL19" s="17">
        <v>6.4416514596567706E-2</v>
      </c>
      <c r="AM19" s="17">
        <v>0.15827702207192901</v>
      </c>
      <c r="AN19" s="17">
        <v>3.7894821283253097E-2</v>
      </c>
      <c r="AO19" s="17"/>
      <c r="AP19" s="17">
        <v>0.11215738722035</v>
      </c>
      <c r="AQ19" s="17">
        <v>3.4968463478880198E-2</v>
      </c>
      <c r="AR19" s="17">
        <v>5.6523790510333398E-2</v>
      </c>
      <c r="AS19" s="17"/>
      <c r="AT19" s="17">
        <v>6.96240516803628E-2</v>
      </c>
      <c r="AU19" s="17">
        <v>5.7356494079288098E-2</v>
      </c>
      <c r="AV19" s="17">
        <v>6.23582853981458E-2</v>
      </c>
      <c r="AW19" s="17">
        <v>4.4604172815661397E-2</v>
      </c>
      <c r="AX19" s="17">
        <v>0.11247598376753699</v>
      </c>
      <c r="AY19" s="17"/>
      <c r="AZ19" s="17">
        <v>5.8664061323060998E-2</v>
      </c>
      <c r="BA19" s="17">
        <v>4.5410143893560198E-2</v>
      </c>
      <c r="BB19" s="17">
        <v>3.55941529325325E-2</v>
      </c>
      <c r="BC19" s="17">
        <v>0.101944150641169</v>
      </c>
      <c r="BD19" s="17">
        <v>5.1970539902136202E-2</v>
      </c>
      <c r="BE19" s="17"/>
      <c r="BF19" s="17">
        <v>5.5932537302559399E-2</v>
      </c>
      <c r="BG19" s="17">
        <v>6.2791556933522105E-2</v>
      </c>
      <c r="BH19" s="17">
        <v>6.6363428270070204E-2</v>
      </c>
      <c r="BI19" s="17">
        <v>6.73271145934079E-2</v>
      </c>
      <c r="BJ19" s="17"/>
      <c r="BK19" s="17">
        <v>4.3765180950855603E-2</v>
      </c>
      <c r="BL19" s="17">
        <v>4.19028951345315E-2</v>
      </c>
      <c r="BM19" s="17">
        <v>6.4687159624754104E-2</v>
      </c>
      <c r="BN19" s="17">
        <v>7.0192807914553207E-2</v>
      </c>
      <c r="BO19" s="17">
        <v>7.8391479087814797E-2</v>
      </c>
      <c r="BP19" s="17"/>
      <c r="BQ19" s="17">
        <v>6.7631332987399401E-2</v>
      </c>
      <c r="BR19" s="17">
        <v>5.7511622752195603E-2</v>
      </c>
      <c r="BS19" s="17"/>
      <c r="BT19" s="17">
        <v>7.9984671845609395E-2</v>
      </c>
      <c r="BU19" s="17">
        <v>4.8781396934315803E-2</v>
      </c>
      <c r="BV19" s="17">
        <v>6.3996938603261194E-2</v>
      </c>
      <c r="BW19" s="17">
        <v>6.02667268128175E-2</v>
      </c>
      <c r="BX19" s="17">
        <v>5.7083453739887102E-2</v>
      </c>
      <c r="BY19" s="17">
        <v>3.0532900736090999E-2</v>
      </c>
    </row>
    <row r="20" spans="2:77" x14ac:dyDescent="0.35">
      <c r="B20" s="18" t="s">
        <v>166</v>
      </c>
      <c r="C20" s="17">
        <v>5.9763303994974801E-2</v>
      </c>
      <c r="D20" s="17">
        <v>5.8501684034921703E-2</v>
      </c>
      <c r="E20" s="17">
        <v>6.13807861990203E-2</v>
      </c>
      <c r="F20" s="17"/>
      <c r="G20" s="17">
        <v>5.3232571652522098E-2</v>
      </c>
      <c r="H20" s="17">
        <v>6.1122907938132E-2</v>
      </c>
      <c r="I20" s="17">
        <v>5.1381655850919201E-2</v>
      </c>
      <c r="J20" s="17">
        <v>5.5513265730296198E-2</v>
      </c>
      <c r="K20" s="17">
        <v>6.5110522369656795E-2</v>
      </c>
      <c r="L20" s="17">
        <v>6.9686937027223894E-2</v>
      </c>
      <c r="M20" s="17"/>
      <c r="N20" s="17">
        <v>5.6271607034844802E-2</v>
      </c>
      <c r="O20" s="17">
        <v>4.5437518183822301E-2</v>
      </c>
      <c r="P20" s="17">
        <v>5.85103027465688E-2</v>
      </c>
      <c r="Q20" s="17">
        <v>7.8397200707053499E-2</v>
      </c>
      <c r="R20" s="17"/>
      <c r="S20" s="17">
        <v>5.6756360043798998E-2</v>
      </c>
      <c r="T20" s="17">
        <v>4.6902328734173E-2</v>
      </c>
      <c r="U20" s="17">
        <v>7.6186183879401098E-2</v>
      </c>
      <c r="V20" s="17">
        <v>4.34665271698731E-2</v>
      </c>
      <c r="W20" s="17">
        <v>7.6816119013592601E-2</v>
      </c>
      <c r="X20" s="17">
        <v>7.06068135538509E-2</v>
      </c>
      <c r="Y20" s="17">
        <v>7.9828495585399506E-2</v>
      </c>
      <c r="Z20" s="17">
        <v>7.1634400793203296E-2</v>
      </c>
      <c r="AA20" s="17">
        <v>5.6195625203523301E-2</v>
      </c>
      <c r="AB20" s="17">
        <v>5.05662587851302E-2</v>
      </c>
      <c r="AC20" s="17">
        <v>6.4203827882347894E-2</v>
      </c>
      <c r="AD20" s="17">
        <v>2.6069410898944701E-2</v>
      </c>
      <c r="AE20" s="17"/>
      <c r="AF20" s="17">
        <v>8.2608414013044196E-2</v>
      </c>
      <c r="AG20" s="17">
        <v>4.6463367287543897E-2</v>
      </c>
      <c r="AH20" s="17">
        <v>4.7266826826246798E-2</v>
      </c>
      <c r="AI20" s="17"/>
      <c r="AJ20" s="17">
        <v>8.0054600751962607E-2</v>
      </c>
      <c r="AK20" s="17">
        <v>4.5701256341889998E-2</v>
      </c>
      <c r="AL20" s="17">
        <v>5.5213652152211398E-2</v>
      </c>
      <c r="AM20" s="17">
        <v>0.11232378500034899</v>
      </c>
      <c r="AN20" s="17">
        <v>4.7334248427567803E-2</v>
      </c>
      <c r="AO20" s="17"/>
      <c r="AP20" s="17">
        <v>9.7113807242052999E-2</v>
      </c>
      <c r="AQ20" s="17">
        <v>4.59283063618088E-2</v>
      </c>
      <c r="AR20" s="17">
        <v>4.7980089289212498E-2</v>
      </c>
      <c r="AS20" s="17"/>
      <c r="AT20" s="17">
        <v>7.5124322267148297E-2</v>
      </c>
      <c r="AU20" s="17">
        <v>6.05036345942686E-2</v>
      </c>
      <c r="AV20" s="17">
        <v>5.1739931243699099E-2</v>
      </c>
      <c r="AW20" s="17">
        <v>4.6228950906891601E-2</v>
      </c>
      <c r="AX20" s="17">
        <v>3.6638689320681803E-2</v>
      </c>
      <c r="AY20" s="17"/>
      <c r="AZ20" s="17">
        <v>6.0053751116279502E-2</v>
      </c>
      <c r="BA20" s="17">
        <v>5.9272915240735503E-2</v>
      </c>
      <c r="BB20" s="17">
        <v>3.9258422218986601E-2</v>
      </c>
      <c r="BC20" s="17">
        <v>6.1490166348189601E-2</v>
      </c>
      <c r="BD20" s="17">
        <v>6.3550906107808905E-2</v>
      </c>
      <c r="BE20" s="17"/>
      <c r="BF20" s="17">
        <v>5.8006109468663997E-2</v>
      </c>
      <c r="BG20" s="17">
        <v>6.8307927111467603E-2</v>
      </c>
      <c r="BH20" s="17">
        <v>5.9866003180298298E-2</v>
      </c>
      <c r="BI20" s="17">
        <v>4.9518049366562997E-2</v>
      </c>
      <c r="BJ20" s="17"/>
      <c r="BK20" s="17">
        <v>3.5023070193210597E-2</v>
      </c>
      <c r="BL20" s="17">
        <v>5.4302765650738903E-2</v>
      </c>
      <c r="BM20" s="17">
        <v>5.2011755467892697E-2</v>
      </c>
      <c r="BN20" s="17">
        <v>6.8039254379587993E-2</v>
      </c>
      <c r="BO20" s="17">
        <v>8.18557895851348E-2</v>
      </c>
      <c r="BP20" s="17"/>
      <c r="BQ20" s="17">
        <v>7.0514706065471E-2</v>
      </c>
      <c r="BR20" s="17">
        <v>4.5201400214578698E-2</v>
      </c>
      <c r="BS20" s="17"/>
      <c r="BT20" s="17">
        <v>7.3193941063503395E-2</v>
      </c>
      <c r="BU20" s="17">
        <v>5.2201588537588703E-2</v>
      </c>
      <c r="BV20" s="17">
        <v>6.25671676317891E-2</v>
      </c>
      <c r="BW20" s="17">
        <v>6.6491545161419099E-2</v>
      </c>
      <c r="BX20" s="17">
        <v>4.6188812962445903E-2</v>
      </c>
      <c r="BY20" s="17">
        <v>2.7247497470952699E-2</v>
      </c>
    </row>
    <row r="21" spans="2:77" ht="29" x14ac:dyDescent="0.35">
      <c r="B21" s="18" t="s">
        <v>167</v>
      </c>
      <c r="C21" s="17">
        <v>4.1424853281696199E-2</v>
      </c>
      <c r="D21" s="17">
        <v>4.9343528993486901E-2</v>
      </c>
      <c r="E21" s="17">
        <v>3.3485239495218602E-2</v>
      </c>
      <c r="F21" s="17"/>
      <c r="G21" s="17">
        <v>8.7438937659634494E-2</v>
      </c>
      <c r="H21" s="17">
        <v>6.7499498235267893E-2</v>
      </c>
      <c r="I21" s="17">
        <v>4.8052666806460302E-2</v>
      </c>
      <c r="J21" s="17">
        <v>3.5460741799182502E-2</v>
      </c>
      <c r="K21" s="17">
        <v>1.5608810458696601E-2</v>
      </c>
      <c r="L21" s="17">
        <v>6.3916973412078901E-3</v>
      </c>
      <c r="M21" s="17"/>
      <c r="N21" s="17">
        <v>4.9107071865093402E-2</v>
      </c>
      <c r="O21" s="17">
        <v>3.4405687273429998E-2</v>
      </c>
      <c r="P21" s="17">
        <v>3.7410792600657897E-2</v>
      </c>
      <c r="Q21" s="17">
        <v>4.4543196884581297E-2</v>
      </c>
      <c r="R21" s="17"/>
      <c r="S21" s="17">
        <v>6.6929377848333194E-2</v>
      </c>
      <c r="T21" s="17">
        <v>3.9820877105854399E-2</v>
      </c>
      <c r="U21" s="17">
        <v>3.32171887714134E-2</v>
      </c>
      <c r="V21" s="17">
        <v>4.0285083759599001E-2</v>
      </c>
      <c r="W21" s="17">
        <v>2.5946388926071099E-2</v>
      </c>
      <c r="X21" s="17">
        <v>5.5641374722472402E-2</v>
      </c>
      <c r="Y21" s="17">
        <v>3.18094965019294E-2</v>
      </c>
      <c r="Z21" s="17">
        <v>1.6874953381047102E-2</v>
      </c>
      <c r="AA21" s="17">
        <v>4.7285167861759701E-2</v>
      </c>
      <c r="AB21" s="17">
        <v>3.9693190557228697E-2</v>
      </c>
      <c r="AC21" s="17">
        <v>3.0566348260439601E-2</v>
      </c>
      <c r="AD21" s="17">
        <v>8.2387860040155202E-3</v>
      </c>
      <c r="AE21" s="17"/>
      <c r="AF21" s="17">
        <v>3.0294619241489799E-2</v>
      </c>
      <c r="AG21" s="17">
        <v>3.9108069154460301E-2</v>
      </c>
      <c r="AH21" s="17">
        <v>6.18054038413599E-2</v>
      </c>
      <c r="AI21" s="17"/>
      <c r="AJ21" s="17">
        <v>2.9229303902161202E-2</v>
      </c>
      <c r="AK21" s="17">
        <v>4.7969166371308498E-2</v>
      </c>
      <c r="AL21" s="17">
        <v>2.58165994406882E-2</v>
      </c>
      <c r="AM21" s="17">
        <v>5.2547976145624502E-2</v>
      </c>
      <c r="AN21" s="17">
        <v>6.0665045740546403E-2</v>
      </c>
      <c r="AO21" s="17"/>
      <c r="AP21" s="17">
        <v>4.3961320669272101E-2</v>
      </c>
      <c r="AQ21" s="17">
        <v>4.3893101847331403E-2</v>
      </c>
      <c r="AR21" s="17">
        <v>4.2715994938417198E-2</v>
      </c>
      <c r="AS21" s="17"/>
      <c r="AT21" s="17">
        <v>3.8066023752862603E-2</v>
      </c>
      <c r="AU21" s="17">
        <v>4.8337091127215299E-2</v>
      </c>
      <c r="AV21" s="17">
        <v>3.4345103226293E-2</v>
      </c>
      <c r="AW21" s="17">
        <v>6.3880390452337496E-2</v>
      </c>
      <c r="AX21" s="17">
        <v>7.8221008679247001E-2</v>
      </c>
      <c r="AY21" s="17"/>
      <c r="AZ21" s="17">
        <v>5.1061727552076303E-2</v>
      </c>
      <c r="BA21" s="17">
        <v>5.3106405750995497E-2</v>
      </c>
      <c r="BB21" s="17">
        <v>7.3499348210918899E-2</v>
      </c>
      <c r="BC21" s="17">
        <v>1.01240773653089E-2</v>
      </c>
      <c r="BD21" s="17">
        <v>3.1505042112134E-2</v>
      </c>
      <c r="BE21" s="17"/>
      <c r="BF21" s="17">
        <v>3.8242456089765099E-2</v>
      </c>
      <c r="BG21" s="17">
        <v>4.3003057725417397E-2</v>
      </c>
      <c r="BH21" s="17">
        <v>4.0518724981095398E-2</v>
      </c>
      <c r="BI21" s="17">
        <v>4.0555762416198703E-2</v>
      </c>
      <c r="BJ21" s="17"/>
      <c r="BK21" s="17">
        <v>8.2567238626484796E-2</v>
      </c>
      <c r="BL21" s="17">
        <v>3.3391691463375499E-2</v>
      </c>
      <c r="BM21" s="17">
        <v>3.5236380746869397E-2</v>
      </c>
      <c r="BN21" s="17">
        <v>3.8026662845099202E-2</v>
      </c>
      <c r="BO21" s="17">
        <v>8.9406955607793395E-2</v>
      </c>
      <c r="BP21" s="17"/>
      <c r="BQ21" s="17">
        <v>2.9189021967271099E-2</v>
      </c>
      <c r="BR21" s="17">
        <v>5.7997296308709798E-2</v>
      </c>
      <c r="BS21" s="17"/>
      <c r="BT21" s="17">
        <v>2.7696844512228602E-2</v>
      </c>
      <c r="BU21" s="17">
        <v>3.6726620766148403E-2</v>
      </c>
      <c r="BV21" s="17">
        <v>5.0642812329330801E-2</v>
      </c>
      <c r="BW21" s="17">
        <v>6.0117876699744298E-2</v>
      </c>
      <c r="BX21" s="17">
        <v>5.6843084717154602E-2</v>
      </c>
      <c r="BY21" s="17">
        <v>5.1809633390727701E-2</v>
      </c>
    </row>
    <row r="22" spans="2:77" ht="29" x14ac:dyDescent="0.35">
      <c r="B22" s="18" t="s">
        <v>168</v>
      </c>
      <c r="C22" s="17">
        <v>3.3575159225815901E-2</v>
      </c>
      <c r="D22" s="17">
        <v>3.36344815087979E-2</v>
      </c>
      <c r="E22" s="17">
        <v>3.3277738524355303E-2</v>
      </c>
      <c r="F22" s="17"/>
      <c r="G22" s="17">
        <v>6.6155171341255994E-2</v>
      </c>
      <c r="H22" s="17">
        <v>3.9836416809286103E-2</v>
      </c>
      <c r="I22" s="17">
        <v>4.4438325730952299E-2</v>
      </c>
      <c r="J22" s="17">
        <v>3.2586263373791502E-2</v>
      </c>
      <c r="K22" s="17">
        <v>1.13371450191586E-2</v>
      </c>
      <c r="L22" s="17">
        <v>1.36695418473232E-2</v>
      </c>
      <c r="M22" s="17"/>
      <c r="N22" s="17">
        <v>3.8318420856747498E-2</v>
      </c>
      <c r="O22" s="17">
        <v>2.7973932593712801E-2</v>
      </c>
      <c r="P22" s="17">
        <v>3.90945715352191E-2</v>
      </c>
      <c r="Q22" s="17">
        <v>2.9887968825190701E-2</v>
      </c>
      <c r="R22" s="17"/>
      <c r="S22" s="17">
        <v>4.5009556313312903E-2</v>
      </c>
      <c r="T22" s="17">
        <v>3.0048864339178999E-2</v>
      </c>
      <c r="U22" s="17">
        <v>3.7677949587257897E-2</v>
      </c>
      <c r="V22" s="17">
        <v>2.6461025778771401E-2</v>
      </c>
      <c r="W22" s="17">
        <v>4.8975005788482399E-2</v>
      </c>
      <c r="X22" s="17">
        <v>3.2189490836542399E-2</v>
      </c>
      <c r="Y22" s="17">
        <v>3.0284992029137699E-2</v>
      </c>
      <c r="Z22" s="17">
        <v>3.0396259897235E-2</v>
      </c>
      <c r="AA22" s="17">
        <v>3.4772822000792701E-2</v>
      </c>
      <c r="AB22" s="17">
        <v>1.0030129421547599E-2</v>
      </c>
      <c r="AC22" s="17">
        <v>4.2614156910405002E-2</v>
      </c>
      <c r="AD22" s="17">
        <v>3.83663715135334E-2</v>
      </c>
      <c r="AE22" s="17"/>
      <c r="AF22" s="17">
        <v>2.6741014417001999E-2</v>
      </c>
      <c r="AG22" s="17">
        <v>3.6253547215886001E-2</v>
      </c>
      <c r="AH22" s="17">
        <v>3.3873405266296501E-2</v>
      </c>
      <c r="AI22" s="17"/>
      <c r="AJ22" s="17">
        <v>1.9846656377317098E-2</v>
      </c>
      <c r="AK22" s="17">
        <v>4.8330897861162597E-2</v>
      </c>
      <c r="AL22" s="17">
        <v>4.2142690872457797E-2</v>
      </c>
      <c r="AM22" s="17">
        <v>2.3772233466147898E-2</v>
      </c>
      <c r="AN22" s="17">
        <v>2.1950066846532199E-2</v>
      </c>
      <c r="AO22" s="17"/>
      <c r="AP22" s="17">
        <v>2.9037381903627899E-2</v>
      </c>
      <c r="AQ22" s="17">
        <v>3.9728052842080697E-2</v>
      </c>
      <c r="AR22" s="17">
        <v>4.0796338778850701E-2</v>
      </c>
      <c r="AS22" s="17"/>
      <c r="AT22" s="17">
        <v>2.0106589507649E-2</v>
      </c>
      <c r="AU22" s="17">
        <v>3.6543801988752303E-2</v>
      </c>
      <c r="AV22" s="17">
        <v>4.0417084077712398E-2</v>
      </c>
      <c r="AW22" s="17">
        <v>3.5776950980397799E-2</v>
      </c>
      <c r="AX22" s="17">
        <v>3.0729199757171002E-2</v>
      </c>
      <c r="AY22" s="17"/>
      <c r="AZ22" s="17">
        <v>3.4823809609755098E-2</v>
      </c>
      <c r="BA22" s="17">
        <v>3.8051185899189502E-2</v>
      </c>
      <c r="BB22" s="17">
        <v>6.8959180373285606E-2</v>
      </c>
      <c r="BC22" s="17">
        <v>1.3955478421252601E-2</v>
      </c>
      <c r="BD22" s="17">
        <v>4.4234268330015702E-2</v>
      </c>
      <c r="BE22" s="17"/>
      <c r="BF22" s="17">
        <v>2.7330229935530699E-2</v>
      </c>
      <c r="BG22" s="17">
        <v>3.0068102103976001E-2</v>
      </c>
      <c r="BH22" s="17">
        <v>3.87765220054039E-2</v>
      </c>
      <c r="BI22" s="17">
        <v>4.0535332847750502E-2</v>
      </c>
      <c r="BJ22" s="17"/>
      <c r="BK22" s="17">
        <v>6.8230842010818804E-2</v>
      </c>
      <c r="BL22" s="17">
        <v>3.4799474812536299E-2</v>
      </c>
      <c r="BM22" s="17">
        <v>2.6371604594162101E-2</v>
      </c>
      <c r="BN22" s="17">
        <v>3.2501929114850697E-2</v>
      </c>
      <c r="BO22" s="17">
        <v>5.77108192125712E-2</v>
      </c>
      <c r="BP22" s="17"/>
      <c r="BQ22" s="17">
        <v>3.8787020538540898E-2</v>
      </c>
      <c r="BR22" s="17">
        <v>2.6516114976979002E-2</v>
      </c>
      <c r="BS22" s="17"/>
      <c r="BT22" s="17">
        <v>2.6621060398960901E-2</v>
      </c>
      <c r="BU22" s="17">
        <v>4.84524281965341E-2</v>
      </c>
      <c r="BV22" s="17">
        <v>3.07093110143935E-2</v>
      </c>
      <c r="BW22" s="17">
        <v>4.1642829522963103E-2</v>
      </c>
      <c r="BX22" s="17">
        <v>2.3423030573814001E-2</v>
      </c>
      <c r="BY22" s="17">
        <v>5.2097260969600698E-2</v>
      </c>
    </row>
    <row r="23" spans="2:77" x14ac:dyDescent="0.35">
      <c r="B23" s="18" t="s">
        <v>169</v>
      </c>
      <c r="C23" s="17">
        <v>2.9745815945676501E-2</v>
      </c>
      <c r="D23" s="17">
        <v>3.3360527682200401E-2</v>
      </c>
      <c r="E23" s="17">
        <v>2.6404248090784298E-2</v>
      </c>
      <c r="F23" s="17"/>
      <c r="G23" s="17">
        <v>3.65925382516104E-2</v>
      </c>
      <c r="H23" s="17">
        <v>2.5023482894050202E-2</v>
      </c>
      <c r="I23" s="17">
        <v>3.5012363496977797E-2</v>
      </c>
      <c r="J23" s="17">
        <v>1.68342297543406E-2</v>
      </c>
      <c r="K23" s="17">
        <v>1.3923533236852199E-2</v>
      </c>
      <c r="L23" s="17">
        <v>4.5825468128740401E-2</v>
      </c>
      <c r="M23" s="17"/>
      <c r="N23" s="17">
        <v>2.4685015546178999E-2</v>
      </c>
      <c r="O23" s="17">
        <v>2.4112115524180799E-2</v>
      </c>
      <c r="P23" s="17">
        <v>4.3957071371188601E-2</v>
      </c>
      <c r="Q23" s="17">
        <v>2.89830567003923E-2</v>
      </c>
      <c r="R23" s="17"/>
      <c r="S23" s="17">
        <v>3.5544356107623298E-2</v>
      </c>
      <c r="T23" s="17">
        <v>3.6131350623334703E-2</v>
      </c>
      <c r="U23" s="17">
        <v>9.7872416707573493E-3</v>
      </c>
      <c r="V23" s="17">
        <v>3.9642886655314201E-2</v>
      </c>
      <c r="W23" s="17">
        <v>2.93798296000173E-3</v>
      </c>
      <c r="X23" s="17">
        <v>2.6948620571113899E-2</v>
      </c>
      <c r="Y23" s="17">
        <v>3.1739317891791199E-2</v>
      </c>
      <c r="Z23" s="17">
        <v>2.3244119509503801E-2</v>
      </c>
      <c r="AA23" s="17">
        <v>3.09438504361913E-2</v>
      </c>
      <c r="AB23" s="17">
        <v>3.5034974972899903E-2</v>
      </c>
      <c r="AC23" s="17">
        <v>4.0310927999279399E-2</v>
      </c>
      <c r="AD23" s="17">
        <v>3.5135581648405398E-2</v>
      </c>
      <c r="AE23" s="17"/>
      <c r="AF23" s="17">
        <v>3.1339202728818502E-2</v>
      </c>
      <c r="AG23" s="17">
        <v>2.7821181646954098E-2</v>
      </c>
      <c r="AH23" s="17">
        <v>3.4588254404356998E-2</v>
      </c>
      <c r="AI23" s="17"/>
      <c r="AJ23" s="17">
        <v>2.86673023908206E-2</v>
      </c>
      <c r="AK23" s="17">
        <v>3.1727282804315499E-2</v>
      </c>
      <c r="AL23" s="17">
        <v>3.7197189791782603E-2</v>
      </c>
      <c r="AM23" s="17">
        <v>1.47158068368887E-2</v>
      </c>
      <c r="AN23" s="17">
        <v>3.8507734058054903E-2</v>
      </c>
      <c r="AO23" s="17"/>
      <c r="AP23" s="17">
        <v>2.98450863161164E-2</v>
      </c>
      <c r="AQ23" s="17">
        <v>3.0212381224170599E-2</v>
      </c>
      <c r="AR23" s="17">
        <v>4.14279388312601E-2</v>
      </c>
      <c r="AS23" s="17"/>
      <c r="AT23" s="17">
        <v>3.3874029044533301E-2</v>
      </c>
      <c r="AU23" s="17">
        <v>2.9771293897738402E-2</v>
      </c>
      <c r="AV23" s="17">
        <v>2.5993486504362801E-2</v>
      </c>
      <c r="AW23" s="17">
        <v>2.9663017657574401E-2</v>
      </c>
      <c r="AX23" s="17">
        <v>5.2597739543382198E-2</v>
      </c>
      <c r="AY23" s="17"/>
      <c r="AZ23" s="17">
        <v>2.9637725250627099E-2</v>
      </c>
      <c r="BA23" s="17">
        <v>3.2214404954178703E-2</v>
      </c>
      <c r="BB23" s="17">
        <v>1.50391819847686E-2</v>
      </c>
      <c r="BC23" s="17">
        <v>3.4402829930506897E-2</v>
      </c>
      <c r="BD23" s="17">
        <v>2.4797662303414E-2</v>
      </c>
      <c r="BE23" s="17"/>
      <c r="BF23" s="17">
        <v>2.5350493232968899E-2</v>
      </c>
      <c r="BG23" s="17">
        <v>2.8353414419942002E-2</v>
      </c>
      <c r="BH23" s="17">
        <v>3.9931081597125898E-2</v>
      </c>
      <c r="BI23" s="17">
        <v>2.5251518587951299E-2</v>
      </c>
      <c r="BJ23" s="17"/>
      <c r="BK23" s="17">
        <v>2.6433879130441099E-2</v>
      </c>
      <c r="BL23" s="17">
        <v>2.3352554108649299E-2</v>
      </c>
      <c r="BM23" s="17">
        <v>3.0477812320594402E-2</v>
      </c>
      <c r="BN23" s="17">
        <v>2.61963719064368E-2</v>
      </c>
      <c r="BO23" s="17">
        <v>5.9264094017585797E-2</v>
      </c>
      <c r="BP23" s="17"/>
      <c r="BQ23" s="17">
        <v>3.3624999569010397E-2</v>
      </c>
      <c r="BR23" s="17">
        <v>2.4491775747097301E-2</v>
      </c>
      <c r="BS23" s="17"/>
      <c r="BT23" s="17">
        <v>2.85793962962624E-2</v>
      </c>
      <c r="BU23" s="17">
        <v>3.15609341190492E-2</v>
      </c>
      <c r="BV23" s="17">
        <v>3.7109937813220001E-2</v>
      </c>
      <c r="BW23" s="17">
        <v>3.8890586241860398E-2</v>
      </c>
      <c r="BX23" s="17">
        <v>2.47492200913495E-2</v>
      </c>
      <c r="BY23" s="17">
        <v>1.08129619252077E-2</v>
      </c>
    </row>
    <row r="24" spans="2:77" x14ac:dyDescent="0.35">
      <c r="B24" s="18" t="s">
        <v>170</v>
      </c>
      <c r="C24" s="19">
        <v>3.3965604661279E-3</v>
      </c>
      <c r="D24" s="19">
        <v>4.0873280297005297E-3</v>
      </c>
      <c r="E24" s="19">
        <v>2.74327436683477E-3</v>
      </c>
      <c r="F24" s="19"/>
      <c r="G24" s="19">
        <v>4.0587927641535402E-3</v>
      </c>
      <c r="H24" s="19">
        <v>6.4821959522412802E-3</v>
      </c>
      <c r="I24" s="19">
        <v>4.0425222452651899E-3</v>
      </c>
      <c r="J24" s="19">
        <v>4.8947369911779897E-3</v>
      </c>
      <c r="K24" s="19">
        <v>1.47133159338133E-3</v>
      </c>
      <c r="L24" s="19">
        <v>0</v>
      </c>
      <c r="M24" s="19"/>
      <c r="N24" s="19">
        <v>3.3347341340513701E-3</v>
      </c>
      <c r="O24" s="19">
        <v>3.5870707398625301E-3</v>
      </c>
      <c r="P24" s="19">
        <v>2.8847318751240199E-3</v>
      </c>
      <c r="Q24" s="19">
        <v>3.7635139890923202E-3</v>
      </c>
      <c r="R24" s="19"/>
      <c r="S24" s="19">
        <v>3.9716505690700803E-3</v>
      </c>
      <c r="T24" s="19">
        <v>1.5869930498922801E-3</v>
      </c>
      <c r="U24" s="19">
        <v>2.9777653895194599E-3</v>
      </c>
      <c r="V24" s="19">
        <v>2.5531784982023901E-3</v>
      </c>
      <c r="W24" s="19">
        <v>0</v>
      </c>
      <c r="X24" s="19">
        <v>9.4103384225324403E-3</v>
      </c>
      <c r="Y24" s="19">
        <v>4.6964151521250398E-3</v>
      </c>
      <c r="Z24" s="19">
        <v>8.9497291939027203E-3</v>
      </c>
      <c r="AA24" s="19">
        <v>0</v>
      </c>
      <c r="AB24" s="19">
        <v>3.7423831536028298E-3</v>
      </c>
      <c r="AC24" s="19">
        <v>0</v>
      </c>
      <c r="AD24" s="19">
        <v>8.3049202981164694E-3</v>
      </c>
      <c r="AE24" s="19"/>
      <c r="AF24" s="19">
        <v>3.68813746570172E-3</v>
      </c>
      <c r="AG24" s="19">
        <v>1.8970847317265E-3</v>
      </c>
      <c r="AH24" s="19">
        <v>7.0875594422551702E-3</v>
      </c>
      <c r="AI24" s="19"/>
      <c r="AJ24" s="19">
        <v>0</v>
      </c>
      <c r="AK24" s="19">
        <v>3.7712254580670301E-3</v>
      </c>
      <c r="AL24" s="19">
        <v>2.3860403052466199E-3</v>
      </c>
      <c r="AM24" s="19">
        <v>0</v>
      </c>
      <c r="AN24" s="19">
        <v>3.7241152324541198E-3</v>
      </c>
      <c r="AO24" s="19"/>
      <c r="AP24" s="19">
        <v>0</v>
      </c>
      <c r="AQ24" s="19">
        <v>2.9980061370673298E-3</v>
      </c>
      <c r="AR24" s="19">
        <v>0</v>
      </c>
      <c r="AS24" s="19"/>
      <c r="AT24" s="19">
        <v>1.0099425607943699E-3</v>
      </c>
      <c r="AU24" s="19">
        <v>5.2600539797590697E-3</v>
      </c>
      <c r="AV24" s="19">
        <v>4.1216567883675696E-3</v>
      </c>
      <c r="AW24" s="19">
        <v>1.4260160201719099E-3</v>
      </c>
      <c r="AX24" s="19">
        <v>0</v>
      </c>
      <c r="AY24" s="19"/>
      <c r="AZ24" s="19">
        <v>3.87877417793305E-3</v>
      </c>
      <c r="BA24" s="19">
        <v>4.1387957043806404E-3</v>
      </c>
      <c r="BB24" s="19">
        <v>0</v>
      </c>
      <c r="BC24" s="19">
        <v>1.0039330991787601E-3</v>
      </c>
      <c r="BD24" s="19">
        <v>3.9844196826722402E-3</v>
      </c>
      <c r="BE24" s="19"/>
      <c r="BF24" s="19">
        <v>6.7706867298678898E-3</v>
      </c>
      <c r="BG24" s="19">
        <v>2.63961637037441E-3</v>
      </c>
      <c r="BH24" s="19">
        <v>0</v>
      </c>
      <c r="BI24" s="19">
        <v>6.5950954642170498E-3</v>
      </c>
      <c r="BJ24" s="19"/>
      <c r="BK24" s="19">
        <v>0</v>
      </c>
      <c r="BL24" s="19">
        <v>2.9675903456839502E-3</v>
      </c>
      <c r="BM24" s="19">
        <v>3.7084880797385198E-3</v>
      </c>
      <c r="BN24" s="19">
        <v>4.2545709212784399E-3</v>
      </c>
      <c r="BO24" s="19">
        <v>0</v>
      </c>
      <c r="BP24" s="19"/>
      <c r="BQ24" s="19">
        <v>1.67491109212283E-3</v>
      </c>
      <c r="BR24" s="19">
        <v>5.7283951760062398E-3</v>
      </c>
      <c r="BS24" s="19"/>
      <c r="BT24" s="19">
        <v>3.0813746431411801E-3</v>
      </c>
      <c r="BU24" s="19">
        <v>3.6074444714641902E-3</v>
      </c>
      <c r="BV24" s="19">
        <v>3.3560439897493601E-3</v>
      </c>
      <c r="BW24" s="19">
        <v>5.1270474419295104E-3</v>
      </c>
      <c r="BX24" s="19">
        <v>0</v>
      </c>
      <c r="BY24" s="19">
        <v>2.2523017980892401E-2</v>
      </c>
    </row>
    <row r="25" spans="2:77" x14ac:dyDescent="0.35">
      <c r="B25" s="16"/>
    </row>
    <row r="26" spans="2:77" x14ac:dyDescent="0.35">
      <c r="B26" t="s">
        <v>95</v>
      </c>
    </row>
    <row r="27" spans="2:77" x14ac:dyDescent="0.35">
      <c r="B27" t="s">
        <v>96</v>
      </c>
    </row>
    <row r="29" spans="2:77" x14ac:dyDescent="0.35">
      <c r="B2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N18"/>
  <sheetViews>
    <sheetView showGridLines="0" topLeftCell="A2" workbookViewId="0">
      <pane xSplit="2" topLeftCell="C1" activePane="topRight" state="frozen"/>
      <selection pane="topRight" activeCell="A11" sqref="A11:XFD11"/>
    </sheetView>
  </sheetViews>
  <sheetFormatPr defaultColWidth="10.90625" defaultRowHeight="14.5" x14ac:dyDescent="0.35"/>
  <cols>
    <col min="2" max="2" width="25.7265625" customWidth="1"/>
    <col min="3" max="14" width="20.7265625" customWidth="1"/>
  </cols>
  <sheetData>
    <row r="2" spans="2:14" ht="40" customHeight="1" x14ac:dyDescent="0.35">
      <c r="D2" s="33" t="s">
        <v>187</v>
      </c>
      <c r="E2" s="29"/>
      <c r="F2" s="29"/>
      <c r="G2" s="29"/>
      <c r="H2" s="29"/>
      <c r="I2" s="29"/>
      <c r="J2" s="29"/>
      <c r="K2" s="29"/>
      <c r="L2" s="29"/>
      <c r="M2" s="29"/>
      <c r="N2" s="29"/>
    </row>
    <row r="6" spans="2:14" ht="50" customHeight="1" x14ac:dyDescent="0.35">
      <c r="B6" s="20" t="s">
        <v>14</v>
      </c>
      <c r="C6" s="20" t="s">
        <v>172</v>
      </c>
      <c r="D6" s="20" t="s">
        <v>173</v>
      </c>
      <c r="E6" s="20" t="s">
        <v>174</v>
      </c>
      <c r="F6" s="20" t="s">
        <v>175</v>
      </c>
      <c r="G6" s="20" t="s">
        <v>176</v>
      </c>
      <c r="H6" s="20" t="s">
        <v>177</v>
      </c>
      <c r="I6" s="20" t="s">
        <v>178</v>
      </c>
      <c r="J6" s="20" t="s">
        <v>179</v>
      </c>
      <c r="K6" s="20" t="s">
        <v>180</v>
      </c>
      <c r="L6" s="20" t="s">
        <v>181</v>
      </c>
      <c r="M6" s="20" t="s">
        <v>182</v>
      </c>
    </row>
    <row r="7" spans="2:14" x14ac:dyDescent="0.35">
      <c r="B7" s="18" t="s">
        <v>183</v>
      </c>
      <c r="C7" s="17">
        <v>0.253347646866462</v>
      </c>
      <c r="D7" s="17">
        <v>0.46610132386663999</v>
      </c>
      <c r="E7" s="17">
        <v>0.41075234272533201</v>
      </c>
      <c r="F7" s="17">
        <v>0.43700315379249899</v>
      </c>
      <c r="G7" s="17">
        <v>0.49546284072282498</v>
      </c>
      <c r="H7" s="17">
        <v>0.46215792948962497</v>
      </c>
      <c r="I7" s="17">
        <v>0.443700893056163</v>
      </c>
      <c r="J7" s="17">
        <v>0.55013525654552797</v>
      </c>
      <c r="K7" s="17">
        <v>0.56989750766252201</v>
      </c>
      <c r="L7" s="17">
        <v>0.68968216850720399</v>
      </c>
      <c r="M7" s="17">
        <v>0.75426369104920399</v>
      </c>
    </row>
    <row r="8" spans="2:14" x14ac:dyDescent="0.35">
      <c r="B8" s="18" t="s">
        <v>184</v>
      </c>
      <c r="C8" s="17">
        <v>0.380387051708308</v>
      </c>
      <c r="D8" s="17">
        <v>0.24766578730959199</v>
      </c>
      <c r="E8" s="17">
        <v>0.35475936527675</v>
      </c>
      <c r="F8" s="17">
        <v>0.34321914843058499</v>
      </c>
      <c r="G8" s="17">
        <v>0.365153643424803</v>
      </c>
      <c r="H8" s="17">
        <v>0.41404336031267303</v>
      </c>
      <c r="I8" s="17">
        <v>0.43733463398943201</v>
      </c>
      <c r="J8" s="17">
        <v>0.37186589344609</v>
      </c>
      <c r="K8" s="17">
        <v>0.35992570463756901</v>
      </c>
      <c r="L8" s="17">
        <v>0.26440728029912702</v>
      </c>
      <c r="M8" s="17">
        <v>0.209641692248552</v>
      </c>
    </row>
    <row r="9" spans="2:14" x14ac:dyDescent="0.35">
      <c r="B9" s="18" t="s">
        <v>185</v>
      </c>
      <c r="C9" s="17">
        <v>0.22380907286155799</v>
      </c>
      <c r="D9" s="17">
        <v>0.168675208236054</v>
      </c>
      <c r="E9" s="17">
        <v>0.16727612972512801</v>
      </c>
      <c r="F9" s="17">
        <v>0.134398829825879</v>
      </c>
      <c r="G9" s="17">
        <v>9.9161800513290904E-2</v>
      </c>
      <c r="H9" s="17">
        <v>8.9842965023156404E-2</v>
      </c>
      <c r="I9" s="17">
        <v>8.0862409909819202E-2</v>
      </c>
      <c r="J9" s="17">
        <v>5.2256962977228399E-2</v>
      </c>
      <c r="K9" s="17">
        <v>5.5152350254437703E-2</v>
      </c>
      <c r="L9" s="17">
        <v>3.6667082900234398E-2</v>
      </c>
      <c r="M9" s="17">
        <v>2.3636692354642799E-2</v>
      </c>
    </row>
    <row r="10" spans="2:14" x14ac:dyDescent="0.35">
      <c r="B10" s="18" t="s">
        <v>186</v>
      </c>
      <c r="C10" s="17">
        <v>8.5050228391406496E-2</v>
      </c>
      <c r="D10" s="17">
        <v>8.2371537074273193E-2</v>
      </c>
      <c r="E10" s="17">
        <v>3.9306075599649402E-2</v>
      </c>
      <c r="F10" s="17">
        <v>7.1607548251411995E-2</v>
      </c>
      <c r="G10" s="17">
        <v>1.9369595353252399E-2</v>
      </c>
      <c r="H10" s="17">
        <v>1.2231585202653E-2</v>
      </c>
      <c r="I10" s="17">
        <v>1.4944271992109501E-2</v>
      </c>
      <c r="J10" s="17">
        <v>6.8762346563572196E-3</v>
      </c>
      <c r="K10" s="17">
        <v>5.8425612346781697E-3</v>
      </c>
      <c r="L10" s="17">
        <v>3.9962334234801E-3</v>
      </c>
      <c r="M10" s="17">
        <v>7.17231285597593E-3</v>
      </c>
    </row>
    <row r="11" spans="2:14" x14ac:dyDescent="0.35">
      <c r="B11" s="25" t="s">
        <v>145</v>
      </c>
      <c r="C11" s="26">
        <v>5.7406000172266103E-2</v>
      </c>
      <c r="D11" s="26">
        <v>3.5186143513439898E-2</v>
      </c>
      <c r="E11" s="26">
        <v>2.7906086673140599E-2</v>
      </c>
      <c r="F11" s="26">
        <v>1.3771319699625599E-2</v>
      </c>
      <c r="G11" s="26">
        <v>2.0852119985828799E-2</v>
      </c>
      <c r="H11" s="26">
        <v>2.1724159971893E-2</v>
      </c>
      <c r="I11" s="26">
        <v>2.3157791052476E-2</v>
      </c>
      <c r="J11" s="26">
        <v>1.8865652374795899E-2</v>
      </c>
      <c r="K11" s="26">
        <v>9.1818762107934802E-3</v>
      </c>
      <c r="L11" s="26">
        <v>5.2472348699541599E-3</v>
      </c>
      <c r="M11" s="26">
        <v>5.2856114916249404E-3</v>
      </c>
    </row>
    <row r="12" spans="2:14" x14ac:dyDescent="0.35">
      <c r="B12" s="16"/>
      <c r="C12" s="16"/>
      <c r="D12" s="16"/>
      <c r="E12" s="16"/>
      <c r="F12" s="16"/>
      <c r="G12" s="16"/>
      <c r="H12" s="16"/>
      <c r="I12" s="16"/>
      <c r="J12" s="16"/>
      <c r="K12" s="16"/>
      <c r="L12" s="16"/>
      <c r="M12" s="16"/>
    </row>
    <row r="13" spans="2:14" x14ac:dyDescent="0.35">
      <c r="B13" t="s">
        <v>95</v>
      </c>
    </row>
    <row r="14" spans="2:14" x14ac:dyDescent="0.35">
      <c r="B14" t="s">
        <v>96</v>
      </c>
    </row>
    <row r="18" spans="2:2" x14ac:dyDescent="0.35">
      <c r="B18" s="8" t="str">
        <f>HYPERLINK("#'Contents'!A1", "Return to Contents")</f>
        <v>Return to Contents</v>
      </c>
    </row>
  </sheetData>
  <mergeCells count="1">
    <mergeCell ref="D2:N2"/>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Y18"/>
  <sheetViews>
    <sheetView showGridLines="0" topLeftCell="A6" workbookViewId="0">
      <pane xSplit="2" topLeftCell="C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188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0.75426369104920399</v>
      </c>
      <c r="D9" s="17">
        <v>0.701809090524533</v>
      </c>
      <c r="E9" s="17">
        <v>0.80499817718376698</v>
      </c>
      <c r="F9" s="17"/>
      <c r="G9" s="17">
        <v>0.71128347199894104</v>
      </c>
      <c r="H9" s="17">
        <v>0.72852528919888904</v>
      </c>
      <c r="I9" s="17">
        <v>0.72054278589239495</v>
      </c>
      <c r="J9" s="17">
        <v>0.742149551776076</v>
      </c>
      <c r="K9" s="17">
        <v>0.77919654422376206</v>
      </c>
      <c r="L9" s="17">
        <v>0.82425593287541798</v>
      </c>
      <c r="M9" s="17"/>
      <c r="N9" s="17">
        <v>0.73648664475015102</v>
      </c>
      <c r="O9" s="17">
        <v>0.75905876920767301</v>
      </c>
      <c r="P9" s="17">
        <v>0.74719549154011999</v>
      </c>
      <c r="Q9" s="17">
        <v>0.77609589965940096</v>
      </c>
      <c r="R9" s="17"/>
      <c r="S9" s="17">
        <v>0.71565232583014404</v>
      </c>
      <c r="T9" s="17">
        <v>0.76145899665105499</v>
      </c>
      <c r="U9" s="17">
        <v>0.76433100097332796</v>
      </c>
      <c r="V9" s="17">
        <v>0.74606580619261598</v>
      </c>
      <c r="W9" s="17">
        <v>0.71532948994208401</v>
      </c>
      <c r="X9" s="17">
        <v>0.738592776866551</v>
      </c>
      <c r="Y9" s="17">
        <v>0.75024863173994805</v>
      </c>
      <c r="Z9" s="17">
        <v>0.74970244124333496</v>
      </c>
      <c r="AA9" s="17">
        <v>0.76328047849376801</v>
      </c>
      <c r="AB9" s="17">
        <v>0.76785782154396898</v>
      </c>
      <c r="AC9" s="17">
        <v>0.81543104094107399</v>
      </c>
      <c r="AD9" s="17">
        <v>0.88043582836344803</v>
      </c>
      <c r="AE9" s="17"/>
      <c r="AF9" s="17">
        <v>0.762266197493362</v>
      </c>
      <c r="AG9" s="17">
        <v>0.761208206733895</v>
      </c>
      <c r="AH9" s="17">
        <v>0.72913580175830195</v>
      </c>
      <c r="AI9" s="17"/>
      <c r="AJ9" s="17">
        <v>0.73664231569949801</v>
      </c>
      <c r="AK9" s="17">
        <v>0.77247624925546798</v>
      </c>
      <c r="AL9" s="17">
        <v>0.727030292910959</v>
      </c>
      <c r="AM9" s="17">
        <v>0.66124582726921</v>
      </c>
      <c r="AN9" s="17">
        <v>0.75599403290852996</v>
      </c>
      <c r="AO9" s="17"/>
      <c r="AP9" s="17">
        <v>0.69399127734853805</v>
      </c>
      <c r="AQ9" s="17">
        <v>0.785296305919292</v>
      </c>
      <c r="AR9" s="17">
        <v>0.73737243644545403</v>
      </c>
      <c r="AS9" s="17"/>
      <c r="AT9" s="17">
        <v>0.77934694165030904</v>
      </c>
      <c r="AU9" s="17">
        <v>0.72560758384674295</v>
      </c>
      <c r="AV9" s="17">
        <v>0.76025641866559202</v>
      </c>
      <c r="AW9" s="17">
        <v>0.75234721302169405</v>
      </c>
      <c r="AX9" s="17">
        <v>0.72951658183162005</v>
      </c>
      <c r="AY9" s="17"/>
      <c r="AZ9" s="17">
        <v>0.710469809067099</v>
      </c>
      <c r="BA9" s="17">
        <v>0.77309103241809296</v>
      </c>
      <c r="BB9" s="17">
        <v>0.73209399385100504</v>
      </c>
      <c r="BC9" s="17">
        <v>0.83144728031613402</v>
      </c>
      <c r="BD9" s="17">
        <v>0.77304256353825196</v>
      </c>
      <c r="BE9" s="17"/>
      <c r="BF9" s="17">
        <v>0.79796122423581195</v>
      </c>
      <c r="BG9" s="17">
        <v>0.738986843049522</v>
      </c>
      <c r="BH9" s="17">
        <v>0.74764828161811603</v>
      </c>
      <c r="BI9" s="17">
        <v>0.74126168170778695</v>
      </c>
      <c r="BJ9" s="17"/>
      <c r="BK9" s="17">
        <v>0.78478890355157205</v>
      </c>
      <c r="BL9" s="17">
        <v>0.79093640695069201</v>
      </c>
      <c r="BM9" s="17">
        <v>0.76143980281981205</v>
      </c>
      <c r="BN9" s="17">
        <v>0.73913933566923196</v>
      </c>
      <c r="BO9" s="17">
        <v>0.69767263323390205</v>
      </c>
      <c r="BP9" s="17"/>
      <c r="BQ9" s="17">
        <v>0.77666979147050297</v>
      </c>
      <c r="BR9" s="17">
        <v>0.72391644179841097</v>
      </c>
      <c r="BS9" s="17"/>
      <c r="BT9" s="17">
        <v>0.76777477608299405</v>
      </c>
      <c r="BU9" s="17">
        <v>0.73344456108244005</v>
      </c>
      <c r="BV9" s="17">
        <v>0.752873325689011</v>
      </c>
      <c r="BW9" s="17">
        <v>0.76465472763686904</v>
      </c>
      <c r="BX9" s="17">
        <v>0.74987150783912004</v>
      </c>
      <c r="BY9" s="17">
        <v>0.74218522804580001</v>
      </c>
    </row>
    <row r="10" spans="2:77" x14ac:dyDescent="0.35">
      <c r="B10" s="18" t="s">
        <v>184</v>
      </c>
      <c r="C10" s="17">
        <v>0.209641692248552</v>
      </c>
      <c r="D10" s="17">
        <v>0.25026249106881099</v>
      </c>
      <c r="E10" s="17">
        <v>0.170241008488663</v>
      </c>
      <c r="F10" s="17"/>
      <c r="G10" s="17">
        <v>0.224431534599736</v>
      </c>
      <c r="H10" s="17">
        <v>0.211205653177585</v>
      </c>
      <c r="I10" s="17">
        <v>0.24755486538730301</v>
      </c>
      <c r="J10" s="17">
        <v>0.226815685490554</v>
      </c>
      <c r="K10" s="17">
        <v>0.188059549623942</v>
      </c>
      <c r="L10" s="17">
        <v>0.16825602091567601</v>
      </c>
      <c r="M10" s="17"/>
      <c r="N10" s="17">
        <v>0.23445171552452601</v>
      </c>
      <c r="O10" s="17">
        <v>0.202632700191195</v>
      </c>
      <c r="P10" s="17">
        <v>0.21662966192434599</v>
      </c>
      <c r="Q10" s="17">
        <v>0.182074886215989</v>
      </c>
      <c r="R10" s="17"/>
      <c r="S10" s="17">
        <v>0.231970885882537</v>
      </c>
      <c r="T10" s="17">
        <v>0.210303505023864</v>
      </c>
      <c r="U10" s="17">
        <v>0.19867229535372599</v>
      </c>
      <c r="V10" s="17">
        <v>0.210259830513472</v>
      </c>
      <c r="W10" s="17">
        <v>0.25014453942293702</v>
      </c>
      <c r="X10" s="17">
        <v>0.22218535573796899</v>
      </c>
      <c r="Y10" s="17">
        <v>0.22450111061083999</v>
      </c>
      <c r="Z10" s="17">
        <v>0.19935419263500401</v>
      </c>
      <c r="AA10" s="17">
        <v>0.20758706309174299</v>
      </c>
      <c r="AB10" s="17">
        <v>0.20408740802074299</v>
      </c>
      <c r="AC10" s="17">
        <v>0.14666228452359301</v>
      </c>
      <c r="AD10" s="17">
        <v>0.10046866532976199</v>
      </c>
      <c r="AE10" s="17"/>
      <c r="AF10" s="17">
        <v>0.20050820465824101</v>
      </c>
      <c r="AG10" s="17">
        <v>0.20843952309810199</v>
      </c>
      <c r="AH10" s="17">
        <v>0.233190721988602</v>
      </c>
      <c r="AI10" s="17"/>
      <c r="AJ10" s="17">
        <v>0.22677371996408799</v>
      </c>
      <c r="AK10" s="17">
        <v>0.19612704988028601</v>
      </c>
      <c r="AL10" s="17">
        <v>0.24743671795661601</v>
      </c>
      <c r="AM10" s="17">
        <v>0.28346745617976599</v>
      </c>
      <c r="AN10" s="17">
        <v>0.206746830394645</v>
      </c>
      <c r="AO10" s="17"/>
      <c r="AP10" s="17">
        <v>0.25878180052578498</v>
      </c>
      <c r="AQ10" s="17">
        <v>0.189137366399212</v>
      </c>
      <c r="AR10" s="17">
        <v>0.229544654693458</v>
      </c>
      <c r="AS10" s="17"/>
      <c r="AT10" s="17">
        <v>0.18683406400810801</v>
      </c>
      <c r="AU10" s="17">
        <v>0.23161600586109701</v>
      </c>
      <c r="AV10" s="17">
        <v>0.20516281263115399</v>
      </c>
      <c r="AW10" s="17">
        <v>0.21242528930758101</v>
      </c>
      <c r="AX10" s="17">
        <v>0.19494610124295</v>
      </c>
      <c r="AY10" s="17"/>
      <c r="AZ10" s="17">
        <v>0.23729763686876901</v>
      </c>
      <c r="BA10" s="17">
        <v>0.18848451663636401</v>
      </c>
      <c r="BB10" s="17">
        <v>0.22222541142567501</v>
      </c>
      <c r="BC10" s="17">
        <v>0.15998024942309799</v>
      </c>
      <c r="BD10" s="17">
        <v>0.21094635123206601</v>
      </c>
      <c r="BE10" s="17"/>
      <c r="BF10" s="17">
        <v>0.166199447231548</v>
      </c>
      <c r="BG10" s="17">
        <v>0.22099147946091799</v>
      </c>
      <c r="BH10" s="17">
        <v>0.21810618349439401</v>
      </c>
      <c r="BI10" s="17">
        <v>0.22310460933632001</v>
      </c>
      <c r="BJ10" s="17"/>
      <c r="BK10" s="17">
        <v>0.176093611887565</v>
      </c>
      <c r="BL10" s="17">
        <v>0.181486151599453</v>
      </c>
      <c r="BM10" s="17">
        <v>0.20443523271103101</v>
      </c>
      <c r="BN10" s="17">
        <v>0.229005552951906</v>
      </c>
      <c r="BO10" s="17">
        <v>0.21750546037198701</v>
      </c>
      <c r="BP10" s="17"/>
      <c r="BQ10" s="17">
        <v>0.19597671798753499</v>
      </c>
      <c r="BR10" s="17">
        <v>0.22814979370785601</v>
      </c>
      <c r="BS10" s="17"/>
      <c r="BT10" s="17">
        <v>0.20553064409602301</v>
      </c>
      <c r="BU10" s="17">
        <v>0.227812111073009</v>
      </c>
      <c r="BV10" s="17">
        <v>0.209332706330082</v>
      </c>
      <c r="BW10" s="17">
        <v>0.195962063446352</v>
      </c>
      <c r="BX10" s="17">
        <v>0.20206085109486699</v>
      </c>
      <c r="BY10" s="17">
        <v>0.20403537634796101</v>
      </c>
    </row>
    <row r="11" spans="2:77" x14ac:dyDescent="0.35">
      <c r="B11" s="18" t="s">
        <v>185</v>
      </c>
      <c r="C11" s="17">
        <v>2.3636692354642799E-2</v>
      </c>
      <c r="D11" s="17">
        <v>3.30418657941575E-2</v>
      </c>
      <c r="E11" s="17">
        <v>1.45964193066546E-2</v>
      </c>
      <c r="F11" s="17"/>
      <c r="G11" s="17">
        <v>4.3302522372177403E-2</v>
      </c>
      <c r="H11" s="17">
        <v>3.7033543243010898E-2</v>
      </c>
      <c r="I11" s="17">
        <v>2.66580940491776E-2</v>
      </c>
      <c r="J11" s="17">
        <v>1.54019413663566E-2</v>
      </c>
      <c r="K11" s="17">
        <v>1.98311299984371E-2</v>
      </c>
      <c r="L11" s="17">
        <v>6.4817097448584497E-3</v>
      </c>
      <c r="M11" s="17"/>
      <c r="N11" s="17">
        <v>2.1584371674539801E-2</v>
      </c>
      <c r="O11" s="17">
        <v>2.7999994006698802E-2</v>
      </c>
      <c r="P11" s="17">
        <v>1.8659972806610799E-2</v>
      </c>
      <c r="Q11" s="17">
        <v>2.6027908560083701E-2</v>
      </c>
      <c r="R11" s="17"/>
      <c r="S11" s="17">
        <v>3.3803639011403701E-2</v>
      </c>
      <c r="T11" s="17">
        <v>1.7550426022756999E-2</v>
      </c>
      <c r="U11" s="17">
        <v>2.6596399352817799E-2</v>
      </c>
      <c r="V11" s="17">
        <v>2.8969700991331698E-2</v>
      </c>
      <c r="W11" s="17">
        <v>1.30766625133691E-2</v>
      </c>
      <c r="X11" s="17">
        <v>2.62341695337115E-2</v>
      </c>
      <c r="Y11" s="17">
        <v>1.5821942201954299E-2</v>
      </c>
      <c r="Z11" s="17">
        <v>2.9807154422925999E-2</v>
      </c>
      <c r="AA11" s="17">
        <v>2.4654063396326701E-2</v>
      </c>
      <c r="AB11" s="17">
        <v>2.0688155029785299E-2</v>
      </c>
      <c r="AC11" s="17">
        <v>2.6853519858521E-2</v>
      </c>
      <c r="AD11" s="17">
        <v>7.9270638083542202E-3</v>
      </c>
      <c r="AE11" s="17"/>
      <c r="AF11" s="17">
        <v>2.26928385975434E-2</v>
      </c>
      <c r="AG11" s="17">
        <v>2.20581302067024E-2</v>
      </c>
      <c r="AH11" s="17">
        <v>2.9699490562123801E-2</v>
      </c>
      <c r="AI11" s="17"/>
      <c r="AJ11" s="17">
        <v>2.92946734870091E-2</v>
      </c>
      <c r="AK11" s="17">
        <v>1.9608186576035799E-2</v>
      </c>
      <c r="AL11" s="17">
        <v>2.55329891324255E-2</v>
      </c>
      <c r="AM11" s="17">
        <v>3.6693108050303097E-2</v>
      </c>
      <c r="AN11" s="17">
        <v>1.5474089645715601E-2</v>
      </c>
      <c r="AO11" s="17"/>
      <c r="AP11" s="17">
        <v>3.5543429736943598E-2</v>
      </c>
      <c r="AQ11" s="17">
        <v>1.7637241947020599E-2</v>
      </c>
      <c r="AR11" s="17">
        <v>2.9263758516312199E-2</v>
      </c>
      <c r="AS11" s="17"/>
      <c r="AT11" s="17">
        <v>2.5101555692849602E-2</v>
      </c>
      <c r="AU11" s="17">
        <v>2.2813407644693501E-2</v>
      </c>
      <c r="AV11" s="17">
        <v>2.3037852597624399E-2</v>
      </c>
      <c r="AW11" s="17">
        <v>2.5357976733997499E-2</v>
      </c>
      <c r="AX11" s="17">
        <v>5.8878693266167799E-2</v>
      </c>
      <c r="AY11" s="17"/>
      <c r="AZ11" s="17">
        <v>3.56687704958508E-2</v>
      </c>
      <c r="BA11" s="17">
        <v>2.3340284373713101E-2</v>
      </c>
      <c r="BB11" s="17">
        <v>2.9204409755765801E-2</v>
      </c>
      <c r="BC11" s="17">
        <v>5.0648982666283704E-3</v>
      </c>
      <c r="BD11" s="17">
        <v>8.6653749545503207E-3</v>
      </c>
      <c r="BE11" s="17"/>
      <c r="BF11" s="17">
        <v>1.66312946357823E-2</v>
      </c>
      <c r="BG11" s="17">
        <v>2.90147888669662E-2</v>
      </c>
      <c r="BH11" s="17">
        <v>2.54886690484602E-2</v>
      </c>
      <c r="BI11" s="17">
        <v>2.1684393057401E-2</v>
      </c>
      <c r="BJ11" s="17"/>
      <c r="BK11" s="17">
        <v>1.49969415591474E-2</v>
      </c>
      <c r="BL11" s="17">
        <v>1.6093002125667302E-2</v>
      </c>
      <c r="BM11" s="17">
        <v>2.01242818551222E-2</v>
      </c>
      <c r="BN11" s="17">
        <v>2.10538686220741E-2</v>
      </c>
      <c r="BO11" s="17">
        <v>7.5215507743346899E-2</v>
      </c>
      <c r="BP11" s="17"/>
      <c r="BQ11" s="17">
        <v>1.8864907106689199E-2</v>
      </c>
      <c r="BR11" s="17">
        <v>3.0099689197826199E-2</v>
      </c>
      <c r="BS11" s="17"/>
      <c r="BT11" s="17">
        <v>2.02110522725896E-2</v>
      </c>
      <c r="BU11" s="17">
        <v>2.30503253488063E-2</v>
      </c>
      <c r="BV11" s="17">
        <v>2.783236434782E-2</v>
      </c>
      <c r="BW11" s="17">
        <v>3.0476333134620399E-2</v>
      </c>
      <c r="BX11" s="17">
        <v>2.7759226584695901E-2</v>
      </c>
      <c r="BY11" s="17">
        <v>2.1058391493060699E-2</v>
      </c>
    </row>
    <row r="12" spans="2:77" x14ac:dyDescent="0.35">
      <c r="B12" s="18" t="s">
        <v>186</v>
      </c>
      <c r="C12" s="17">
        <v>7.17231285597593E-3</v>
      </c>
      <c r="D12" s="17">
        <v>9.3957644220339503E-3</v>
      </c>
      <c r="E12" s="17">
        <v>5.0453179163573404E-3</v>
      </c>
      <c r="F12" s="17"/>
      <c r="G12" s="17">
        <v>1.49821397036148E-2</v>
      </c>
      <c r="H12" s="17">
        <v>1.3630454152538499E-2</v>
      </c>
      <c r="I12" s="17">
        <v>2.9086708425025598E-3</v>
      </c>
      <c r="J12" s="17">
        <v>1.04911367023705E-2</v>
      </c>
      <c r="K12" s="17">
        <v>3.4209489458519602E-3</v>
      </c>
      <c r="L12" s="17">
        <v>0</v>
      </c>
      <c r="M12" s="17"/>
      <c r="N12" s="17">
        <v>6.59622695057944E-3</v>
      </c>
      <c r="O12" s="17">
        <v>7.7160333258383101E-3</v>
      </c>
      <c r="P12" s="17">
        <v>7.7830300583623703E-3</v>
      </c>
      <c r="Q12" s="17">
        <v>6.7918149429717E-3</v>
      </c>
      <c r="R12" s="17"/>
      <c r="S12" s="17">
        <v>1.01650432540704E-2</v>
      </c>
      <c r="T12" s="17">
        <v>5.3902864956756101E-3</v>
      </c>
      <c r="U12" s="17">
        <v>1.0400304320128201E-2</v>
      </c>
      <c r="V12" s="17">
        <v>8.6853769278938692E-3</v>
      </c>
      <c r="W12" s="17">
        <v>1.4343064021872499E-2</v>
      </c>
      <c r="X12" s="17">
        <v>2.5685462457806E-3</v>
      </c>
      <c r="Y12" s="17">
        <v>5.8762374218787701E-3</v>
      </c>
      <c r="Z12" s="17">
        <v>1.6058398828932601E-2</v>
      </c>
      <c r="AA12" s="17">
        <v>1.89702473477403E-3</v>
      </c>
      <c r="AB12" s="17">
        <v>3.6242322518991099E-3</v>
      </c>
      <c r="AC12" s="17">
        <v>1.10531546768124E-2</v>
      </c>
      <c r="AD12" s="17">
        <v>0</v>
      </c>
      <c r="AE12" s="17"/>
      <c r="AF12" s="17">
        <v>7.6184104301326898E-3</v>
      </c>
      <c r="AG12" s="17">
        <v>4.1474271972566801E-3</v>
      </c>
      <c r="AH12" s="17">
        <v>4.30672496142207E-3</v>
      </c>
      <c r="AI12" s="17"/>
      <c r="AJ12" s="17">
        <v>6.1604968877931997E-3</v>
      </c>
      <c r="AK12" s="17">
        <v>8.6462878365207701E-3</v>
      </c>
      <c r="AL12" s="17">
        <v>0</v>
      </c>
      <c r="AM12" s="17">
        <v>0</v>
      </c>
      <c r="AN12" s="17">
        <v>4.7125395812981901E-3</v>
      </c>
      <c r="AO12" s="17"/>
      <c r="AP12" s="17">
        <v>1.0646120651526699E-2</v>
      </c>
      <c r="AQ12" s="17">
        <v>6.2503182050121803E-3</v>
      </c>
      <c r="AR12" s="17">
        <v>0</v>
      </c>
      <c r="AS12" s="17"/>
      <c r="AT12" s="17">
        <v>3.4513975709151799E-3</v>
      </c>
      <c r="AU12" s="17">
        <v>1.0870608088586E-2</v>
      </c>
      <c r="AV12" s="17">
        <v>6.4410835454426401E-3</v>
      </c>
      <c r="AW12" s="17">
        <v>7.3905594127529799E-3</v>
      </c>
      <c r="AX12" s="17">
        <v>1.6658623659261702E-2</v>
      </c>
      <c r="AY12" s="17"/>
      <c r="AZ12" s="17">
        <v>1.0398761340649E-2</v>
      </c>
      <c r="BA12" s="17">
        <v>7.66660148664696E-3</v>
      </c>
      <c r="BB12" s="17">
        <v>9.8499693409737094E-3</v>
      </c>
      <c r="BC12" s="17">
        <v>0</v>
      </c>
      <c r="BD12" s="17">
        <v>5.67509768026355E-3</v>
      </c>
      <c r="BE12" s="17"/>
      <c r="BF12" s="17">
        <v>8.48954822932157E-3</v>
      </c>
      <c r="BG12" s="17">
        <v>6.1503984366997402E-3</v>
      </c>
      <c r="BH12" s="17">
        <v>5.9796781698595904E-3</v>
      </c>
      <c r="BI12" s="17">
        <v>1.0461332048890999E-2</v>
      </c>
      <c r="BJ12" s="17"/>
      <c r="BK12" s="17">
        <v>8.5883281663325598E-3</v>
      </c>
      <c r="BL12" s="17">
        <v>4.7215096306577201E-3</v>
      </c>
      <c r="BM12" s="17">
        <v>6.5370490889699803E-3</v>
      </c>
      <c r="BN12" s="17">
        <v>8.3007127039386296E-3</v>
      </c>
      <c r="BO12" s="17">
        <v>9.6063986507646804E-3</v>
      </c>
      <c r="BP12" s="17"/>
      <c r="BQ12" s="17">
        <v>5.7711259384277402E-3</v>
      </c>
      <c r="BR12" s="17">
        <v>9.0701071099624393E-3</v>
      </c>
      <c r="BS12" s="17"/>
      <c r="BT12" s="17">
        <v>4.5614835797339699E-3</v>
      </c>
      <c r="BU12" s="17">
        <v>1.0717566918068199E-2</v>
      </c>
      <c r="BV12" s="17">
        <v>9.9616036330864993E-3</v>
      </c>
      <c r="BW12" s="17">
        <v>8.9068757821588393E-3</v>
      </c>
      <c r="BX12" s="17">
        <v>5.6122644158947896E-3</v>
      </c>
      <c r="BY12" s="17">
        <v>1.01979861322856E-2</v>
      </c>
    </row>
    <row r="13" spans="2:77" x14ac:dyDescent="0.35">
      <c r="B13" s="27" t="s">
        <v>145</v>
      </c>
      <c r="C13" s="26">
        <v>5.2856114916249404E-3</v>
      </c>
      <c r="D13" s="26">
        <v>5.4907881904645399E-3</v>
      </c>
      <c r="E13" s="26">
        <v>5.1190771045581101E-3</v>
      </c>
      <c r="F13" s="26"/>
      <c r="G13" s="26">
        <v>6.0003313255312697E-3</v>
      </c>
      <c r="H13" s="26">
        <v>9.6050602279762892E-3</v>
      </c>
      <c r="I13" s="26">
        <v>2.33558382862149E-3</v>
      </c>
      <c r="J13" s="26">
        <v>5.1416846646427598E-3</v>
      </c>
      <c r="K13" s="26">
        <v>9.4918272080065196E-3</v>
      </c>
      <c r="L13" s="26">
        <v>1.00633646404842E-3</v>
      </c>
      <c r="M13" s="26"/>
      <c r="N13" s="26">
        <v>8.8104110020390805E-4</v>
      </c>
      <c r="O13" s="26">
        <v>2.5925032685948498E-3</v>
      </c>
      <c r="P13" s="26">
        <v>9.7318436705604097E-3</v>
      </c>
      <c r="Q13" s="26">
        <v>9.0094906215548096E-3</v>
      </c>
      <c r="R13" s="26"/>
      <c r="S13" s="26">
        <v>8.4081060218453001E-3</v>
      </c>
      <c r="T13" s="26">
        <v>5.2967858066480201E-3</v>
      </c>
      <c r="U13" s="26">
        <v>0</v>
      </c>
      <c r="V13" s="26">
        <v>6.0192853746870801E-3</v>
      </c>
      <c r="W13" s="26">
        <v>7.1062440997373202E-3</v>
      </c>
      <c r="X13" s="26">
        <v>1.0419151615988E-2</v>
      </c>
      <c r="Y13" s="26">
        <v>3.55207802537912E-3</v>
      </c>
      <c r="Z13" s="26">
        <v>5.0778128698023804E-3</v>
      </c>
      <c r="AA13" s="26">
        <v>2.58137028338888E-3</v>
      </c>
      <c r="AB13" s="26">
        <v>3.7423831536028298E-3</v>
      </c>
      <c r="AC13" s="26">
        <v>0</v>
      </c>
      <c r="AD13" s="26">
        <v>1.11684424984364E-2</v>
      </c>
      <c r="AE13" s="26"/>
      <c r="AF13" s="26">
        <v>6.9143488207203301E-3</v>
      </c>
      <c r="AG13" s="26">
        <v>4.1467127640445103E-3</v>
      </c>
      <c r="AH13" s="26">
        <v>3.66726072955023E-3</v>
      </c>
      <c r="AI13" s="26"/>
      <c r="AJ13" s="26">
        <v>1.1287939616116799E-3</v>
      </c>
      <c r="AK13" s="26">
        <v>3.1422264516895401E-3</v>
      </c>
      <c r="AL13" s="26">
        <v>0</v>
      </c>
      <c r="AM13" s="26">
        <v>1.85936085007209E-2</v>
      </c>
      <c r="AN13" s="26">
        <v>1.70725074698116E-2</v>
      </c>
      <c r="AO13" s="26"/>
      <c r="AP13" s="26">
        <v>1.0373717372071901E-3</v>
      </c>
      <c r="AQ13" s="26">
        <v>1.67876752946393E-3</v>
      </c>
      <c r="AR13" s="26">
        <v>3.8191503447760999E-3</v>
      </c>
      <c r="AS13" s="26"/>
      <c r="AT13" s="26">
        <v>5.2660410778187401E-3</v>
      </c>
      <c r="AU13" s="26">
        <v>9.0923945588807491E-3</v>
      </c>
      <c r="AV13" s="26">
        <v>5.1018325601872496E-3</v>
      </c>
      <c r="AW13" s="26">
        <v>2.4789615239743201E-3</v>
      </c>
      <c r="AX13" s="26">
        <v>0</v>
      </c>
      <c r="AY13" s="26"/>
      <c r="AZ13" s="26">
        <v>6.1650222276321996E-3</v>
      </c>
      <c r="BA13" s="26">
        <v>7.41756508518286E-3</v>
      </c>
      <c r="BB13" s="26">
        <v>6.6262156265804503E-3</v>
      </c>
      <c r="BC13" s="26">
        <v>3.5075719941392398E-3</v>
      </c>
      <c r="BD13" s="26">
        <v>1.6706125948678699E-3</v>
      </c>
      <c r="BE13" s="26"/>
      <c r="BF13" s="26">
        <v>1.07184856675357E-2</v>
      </c>
      <c r="BG13" s="26">
        <v>4.8564901858943804E-3</v>
      </c>
      <c r="BH13" s="26">
        <v>2.7771876691699E-3</v>
      </c>
      <c r="BI13" s="26">
        <v>3.4879838496010302E-3</v>
      </c>
      <c r="BJ13" s="26"/>
      <c r="BK13" s="26">
        <v>1.5532214835382099E-2</v>
      </c>
      <c r="BL13" s="26">
        <v>6.7629296935294101E-3</v>
      </c>
      <c r="BM13" s="26">
        <v>7.4636335250644597E-3</v>
      </c>
      <c r="BN13" s="26">
        <v>2.5005300528494201E-3</v>
      </c>
      <c r="BO13" s="26">
        <v>0</v>
      </c>
      <c r="BP13" s="26"/>
      <c r="BQ13" s="26">
        <v>2.7174574968450598E-3</v>
      </c>
      <c r="BR13" s="26">
        <v>8.7639681859438094E-3</v>
      </c>
      <c r="BS13" s="26"/>
      <c r="BT13" s="26">
        <v>1.92204396865937E-3</v>
      </c>
      <c r="BU13" s="26">
        <v>4.97543557767729E-3</v>
      </c>
      <c r="BV13" s="26">
        <v>0</v>
      </c>
      <c r="BW13" s="26">
        <v>0</v>
      </c>
      <c r="BX13" s="26">
        <v>1.4696150065421699E-2</v>
      </c>
      <c r="BY13" s="26">
        <v>2.2523017980892401E-2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Y18"/>
  <sheetViews>
    <sheetView showGridLines="0" topLeftCell="A6" workbookViewId="0">
      <pane xSplit="2" topLeftCell="C1" activePane="topRight" state="frozen"/>
      <selection pane="topRight" activeCell="B8" sqref="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0.55013525654552797</v>
      </c>
      <c r="D9" s="17">
        <v>0.54627250602991695</v>
      </c>
      <c r="E9" s="17">
        <v>0.554031834623256</v>
      </c>
      <c r="F9" s="17"/>
      <c r="G9" s="17">
        <v>0.461626804814535</v>
      </c>
      <c r="H9" s="17">
        <v>0.54010379746961301</v>
      </c>
      <c r="I9" s="17">
        <v>0.52343837967119999</v>
      </c>
      <c r="J9" s="17">
        <v>0.54062523641119098</v>
      </c>
      <c r="K9" s="17">
        <v>0.59234467987802497</v>
      </c>
      <c r="L9" s="17">
        <v>0.61836885312265799</v>
      </c>
      <c r="M9" s="17"/>
      <c r="N9" s="17">
        <v>0.58690312498482899</v>
      </c>
      <c r="O9" s="17">
        <v>0.54573551691504896</v>
      </c>
      <c r="P9" s="17">
        <v>0.53656659255500705</v>
      </c>
      <c r="Q9" s="17">
        <v>0.52628361683203795</v>
      </c>
      <c r="R9" s="17"/>
      <c r="S9" s="17">
        <v>0.58254390780917298</v>
      </c>
      <c r="T9" s="17">
        <v>0.56313965708374403</v>
      </c>
      <c r="U9" s="17">
        <v>0.52074177655110498</v>
      </c>
      <c r="V9" s="17">
        <v>0.51918036462223605</v>
      </c>
      <c r="W9" s="17">
        <v>0.53429886561975504</v>
      </c>
      <c r="X9" s="17">
        <v>0.54048489463781901</v>
      </c>
      <c r="Y9" s="17">
        <v>0.57022916323273398</v>
      </c>
      <c r="Z9" s="17">
        <v>0.55705558507969199</v>
      </c>
      <c r="AA9" s="17">
        <v>0.55545533023062499</v>
      </c>
      <c r="AB9" s="17">
        <v>0.55058659915100805</v>
      </c>
      <c r="AC9" s="17">
        <v>0.51584777698264095</v>
      </c>
      <c r="AD9" s="17">
        <v>0.553297128586836</v>
      </c>
      <c r="AE9" s="17"/>
      <c r="AF9" s="17">
        <v>0.59341944231750599</v>
      </c>
      <c r="AG9" s="17">
        <v>0.536852891611586</v>
      </c>
      <c r="AH9" s="17">
        <v>0.54361763879224301</v>
      </c>
      <c r="AI9" s="17"/>
      <c r="AJ9" s="17">
        <v>0.61318856670300503</v>
      </c>
      <c r="AK9" s="17">
        <v>0.51973498047215805</v>
      </c>
      <c r="AL9" s="17">
        <v>0.50191756699007595</v>
      </c>
      <c r="AM9" s="17">
        <v>0.53125067228301304</v>
      </c>
      <c r="AN9" s="17">
        <v>0.55413114699958199</v>
      </c>
      <c r="AO9" s="17"/>
      <c r="AP9" s="17">
        <v>0.58951659562694703</v>
      </c>
      <c r="AQ9" s="17">
        <v>0.54741409805575902</v>
      </c>
      <c r="AR9" s="17">
        <v>0.53306855636693695</v>
      </c>
      <c r="AS9" s="17"/>
      <c r="AT9" s="17">
        <v>0.53615375056555403</v>
      </c>
      <c r="AU9" s="17">
        <v>0.499703902673656</v>
      </c>
      <c r="AV9" s="17">
        <v>0.57251590009791797</v>
      </c>
      <c r="AW9" s="17">
        <v>0.58993337658918399</v>
      </c>
      <c r="AX9" s="17">
        <v>0.49374431307476202</v>
      </c>
      <c r="AY9" s="17"/>
      <c r="AZ9" s="17">
        <v>0.54791441913513494</v>
      </c>
      <c r="BA9" s="17">
        <v>0.50760430379788202</v>
      </c>
      <c r="BB9" s="17">
        <v>0.48288503650511699</v>
      </c>
      <c r="BC9" s="17">
        <v>0.61234435385444597</v>
      </c>
      <c r="BD9" s="17">
        <v>0.53449209942651299</v>
      </c>
      <c r="BE9" s="17"/>
      <c r="BF9" s="17">
        <v>0.55201686585460696</v>
      </c>
      <c r="BG9" s="17">
        <v>0.53106152262515605</v>
      </c>
      <c r="BH9" s="17">
        <v>0.55869934451900305</v>
      </c>
      <c r="BI9" s="17">
        <v>0.59754560854827099</v>
      </c>
      <c r="BJ9" s="17"/>
      <c r="BK9" s="17">
        <v>0.55946102510825702</v>
      </c>
      <c r="BL9" s="17">
        <v>0.51686635819725102</v>
      </c>
      <c r="BM9" s="17">
        <v>0.53184362102576299</v>
      </c>
      <c r="BN9" s="17">
        <v>0.57633044806782496</v>
      </c>
      <c r="BO9" s="17">
        <v>0.58342362514199497</v>
      </c>
      <c r="BP9" s="17"/>
      <c r="BQ9" s="17">
        <v>0.57279397333386906</v>
      </c>
      <c r="BR9" s="17">
        <v>0.51944585887482797</v>
      </c>
      <c r="BS9" s="17"/>
      <c r="BT9" s="17">
        <v>0.59177100252516102</v>
      </c>
      <c r="BU9" s="17">
        <v>0.53030890784204499</v>
      </c>
      <c r="BV9" s="17">
        <v>0.47994553990222399</v>
      </c>
      <c r="BW9" s="17">
        <v>0.52595561428616999</v>
      </c>
      <c r="BX9" s="17">
        <v>0.56390800193722701</v>
      </c>
      <c r="BY9" s="17">
        <v>0.34652978850319299</v>
      </c>
    </row>
    <row r="10" spans="2:77" x14ac:dyDescent="0.35">
      <c r="B10" s="18" t="s">
        <v>184</v>
      </c>
      <c r="C10" s="17">
        <v>0.37186589344609</v>
      </c>
      <c r="D10" s="17">
        <v>0.37101031218095198</v>
      </c>
      <c r="E10" s="17">
        <v>0.37403880719969501</v>
      </c>
      <c r="F10" s="17"/>
      <c r="G10" s="17">
        <v>0.39436738232511098</v>
      </c>
      <c r="H10" s="17">
        <v>0.360115390544404</v>
      </c>
      <c r="I10" s="17">
        <v>0.39184924878843702</v>
      </c>
      <c r="J10" s="17">
        <v>0.38368251371090401</v>
      </c>
      <c r="K10" s="17">
        <v>0.35202456972410601</v>
      </c>
      <c r="L10" s="17">
        <v>0.35385355005255997</v>
      </c>
      <c r="M10" s="17"/>
      <c r="N10" s="17">
        <v>0.364940123373036</v>
      </c>
      <c r="O10" s="17">
        <v>0.38549499566486101</v>
      </c>
      <c r="P10" s="17">
        <v>0.365320241612902</v>
      </c>
      <c r="Q10" s="17">
        <v>0.37137710871309998</v>
      </c>
      <c r="R10" s="17"/>
      <c r="S10" s="17">
        <v>0.3421821026188</v>
      </c>
      <c r="T10" s="17">
        <v>0.36532941070972502</v>
      </c>
      <c r="U10" s="17">
        <v>0.39551191797512297</v>
      </c>
      <c r="V10" s="17">
        <v>0.377742273761006</v>
      </c>
      <c r="W10" s="17">
        <v>0.35042983218593798</v>
      </c>
      <c r="X10" s="17">
        <v>0.40871118855523197</v>
      </c>
      <c r="Y10" s="17">
        <v>0.36766050019798602</v>
      </c>
      <c r="Z10" s="17">
        <v>0.35152098533575099</v>
      </c>
      <c r="AA10" s="17">
        <v>0.37173209565240001</v>
      </c>
      <c r="AB10" s="17">
        <v>0.36957947599072399</v>
      </c>
      <c r="AC10" s="17">
        <v>0.42282312966218799</v>
      </c>
      <c r="AD10" s="17">
        <v>0.35824986767373901</v>
      </c>
      <c r="AE10" s="17"/>
      <c r="AF10" s="17">
        <v>0.337903859422301</v>
      </c>
      <c r="AG10" s="17">
        <v>0.40200549707564098</v>
      </c>
      <c r="AH10" s="17">
        <v>0.35383620712819103</v>
      </c>
      <c r="AI10" s="17"/>
      <c r="AJ10" s="17">
        <v>0.34074953901121802</v>
      </c>
      <c r="AK10" s="17">
        <v>0.39885596414260799</v>
      </c>
      <c r="AL10" s="17">
        <v>0.43990019350304199</v>
      </c>
      <c r="AM10" s="17">
        <v>0.35258615619900702</v>
      </c>
      <c r="AN10" s="17">
        <v>0.33857697343238302</v>
      </c>
      <c r="AO10" s="17"/>
      <c r="AP10" s="17">
        <v>0.35477126812597598</v>
      </c>
      <c r="AQ10" s="17">
        <v>0.38547671412433199</v>
      </c>
      <c r="AR10" s="17">
        <v>0.39941676729230302</v>
      </c>
      <c r="AS10" s="17"/>
      <c r="AT10" s="17">
        <v>0.38573536398325198</v>
      </c>
      <c r="AU10" s="17">
        <v>0.40169447917101703</v>
      </c>
      <c r="AV10" s="17">
        <v>0.36728747874302498</v>
      </c>
      <c r="AW10" s="17">
        <v>0.34797325573861898</v>
      </c>
      <c r="AX10" s="17">
        <v>0.34994558014935501</v>
      </c>
      <c r="AY10" s="17"/>
      <c r="AZ10" s="17">
        <v>0.37477451446836901</v>
      </c>
      <c r="BA10" s="17">
        <v>0.38140140303422898</v>
      </c>
      <c r="BB10" s="17">
        <v>0.40533389522799801</v>
      </c>
      <c r="BC10" s="17">
        <v>0.35178755792961097</v>
      </c>
      <c r="BD10" s="17">
        <v>0.377579363228774</v>
      </c>
      <c r="BE10" s="17"/>
      <c r="BF10" s="17">
        <v>0.35273673850778903</v>
      </c>
      <c r="BG10" s="17">
        <v>0.39694728724807599</v>
      </c>
      <c r="BH10" s="17">
        <v>0.36031439105241198</v>
      </c>
      <c r="BI10" s="17">
        <v>0.339269623392497</v>
      </c>
      <c r="BJ10" s="17"/>
      <c r="BK10" s="17">
        <v>0.31507776257029002</v>
      </c>
      <c r="BL10" s="17">
        <v>0.399261429895028</v>
      </c>
      <c r="BM10" s="17">
        <v>0.388845687731255</v>
      </c>
      <c r="BN10" s="17">
        <v>0.35747756434184502</v>
      </c>
      <c r="BO10" s="17">
        <v>0.32104090916570499</v>
      </c>
      <c r="BP10" s="17"/>
      <c r="BQ10" s="17">
        <v>0.35918611502450698</v>
      </c>
      <c r="BR10" s="17">
        <v>0.38903962689230998</v>
      </c>
      <c r="BS10" s="17"/>
      <c r="BT10" s="17">
        <v>0.34940679536903102</v>
      </c>
      <c r="BU10" s="17">
        <v>0.39197374280639002</v>
      </c>
      <c r="BV10" s="17">
        <v>0.38240209623564098</v>
      </c>
      <c r="BW10" s="17">
        <v>0.37438698369145901</v>
      </c>
      <c r="BX10" s="17">
        <v>0.35766075101811701</v>
      </c>
      <c r="BY10" s="17">
        <v>0.554974655747414</v>
      </c>
    </row>
    <row r="11" spans="2:77" x14ac:dyDescent="0.35">
      <c r="B11" s="18" t="s">
        <v>185</v>
      </c>
      <c r="C11" s="17">
        <v>5.2256962977228399E-2</v>
      </c>
      <c r="D11" s="17">
        <v>6.1214365106411199E-2</v>
      </c>
      <c r="E11" s="17">
        <v>4.2334168305043399E-2</v>
      </c>
      <c r="F11" s="17"/>
      <c r="G11" s="17">
        <v>9.9515681598406597E-2</v>
      </c>
      <c r="H11" s="17">
        <v>7.4136158680638595E-2</v>
      </c>
      <c r="I11" s="17">
        <v>5.8838869153985E-2</v>
      </c>
      <c r="J11" s="17">
        <v>5.3340892016374E-2</v>
      </c>
      <c r="K11" s="17">
        <v>2.65063153420486E-2</v>
      </c>
      <c r="L11" s="17">
        <v>1.40521557245005E-2</v>
      </c>
      <c r="M11" s="17"/>
      <c r="N11" s="17">
        <v>4.1981687929205598E-2</v>
      </c>
      <c r="O11" s="17">
        <v>4.3405008722462099E-2</v>
      </c>
      <c r="P11" s="17">
        <v>6.58115872843551E-2</v>
      </c>
      <c r="Q11" s="17">
        <v>6.0465977409425199E-2</v>
      </c>
      <c r="R11" s="17"/>
      <c r="S11" s="17">
        <v>4.8806973012910697E-2</v>
      </c>
      <c r="T11" s="17">
        <v>5.2709815037198099E-2</v>
      </c>
      <c r="U11" s="17">
        <v>6.4426585869006098E-2</v>
      </c>
      <c r="V11" s="17">
        <v>6.8798138514687898E-2</v>
      </c>
      <c r="W11" s="17">
        <v>6.9795735886148305E-2</v>
      </c>
      <c r="X11" s="17">
        <v>2.6796108712949102E-2</v>
      </c>
      <c r="Y11" s="17">
        <v>4.6987717140430103E-2</v>
      </c>
      <c r="Z11" s="17">
        <v>6.4068341855524097E-2</v>
      </c>
      <c r="AA11" s="17">
        <v>5.38732063736636E-2</v>
      </c>
      <c r="AB11" s="17">
        <v>4.5010812398773498E-2</v>
      </c>
      <c r="AC11" s="17">
        <v>3.2860719096001502E-2</v>
      </c>
      <c r="AD11" s="17">
        <v>6.6163112009436004E-2</v>
      </c>
      <c r="AE11" s="17"/>
      <c r="AF11" s="17">
        <v>4.5533194718680101E-2</v>
      </c>
      <c r="AG11" s="17">
        <v>4.2851474483056103E-2</v>
      </c>
      <c r="AH11" s="17">
        <v>6.7309896924040893E-2</v>
      </c>
      <c r="AI11" s="17"/>
      <c r="AJ11" s="17">
        <v>3.5668845916360298E-2</v>
      </c>
      <c r="AK11" s="17">
        <v>5.8917406540886202E-2</v>
      </c>
      <c r="AL11" s="17">
        <v>4.2278040870736402E-2</v>
      </c>
      <c r="AM11" s="17">
        <v>7.9290742906282199E-2</v>
      </c>
      <c r="AN11" s="17">
        <v>5.8605588691804197E-2</v>
      </c>
      <c r="AO11" s="17"/>
      <c r="AP11" s="17">
        <v>4.83432683544004E-2</v>
      </c>
      <c r="AQ11" s="17">
        <v>5.1215563923281103E-2</v>
      </c>
      <c r="AR11" s="17">
        <v>6.1974881075913701E-2</v>
      </c>
      <c r="AS11" s="17"/>
      <c r="AT11" s="17">
        <v>4.8333518948632199E-2</v>
      </c>
      <c r="AU11" s="17">
        <v>6.5076347828319697E-2</v>
      </c>
      <c r="AV11" s="17">
        <v>4.4336255775999603E-2</v>
      </c>
      <c r="AW11" s="17">
        <v>4.3663772721587099E-2</v>
      </c>
      <c r="AX11" s="17">
        <v>9.6911989441258797E-2</v>
      </c>
      <c r="AY11" s="17"/>
      <c r="AZ11" s="17">
        <v>6.02936498346393E-2</v>
      </c>
      <c r="BA11" s="17">
        <v>6.3359031297629806E-2</v>
      </c>
      <c r="BB11" s="17">
        <v>8.9004862503372098E-2</v>
      </c>
      <c r="BC11" s="17">
        <v>1.8403504078649598E-2</v>
      </c>
      <c r="BD11" s="17">
        <v>4.9943077588353403E-2</v>
      </c>
      <c r="BE11" s="17"/>
      <c r="BF11" s="17">
        <v>4.73660596836432E-2</v>
      </c>
      <c r="BG11" s="17">
        <v>4.8746196646761698E-2</v>
      </c>
      <c r="BH11" s="17">
        <v>5.9614885759567998E-2</v>
      </c>
      <c r="BI11" s="17">
        <v>5.2413277604645897E-2</v>
      </c>
      <c r="BJ11" s="17"/>
      <c r="BK11" s="17">
        <v>6.9358307140448106E-2</v>
      </c>
      <c r="BL11" s="17">
        <v>4.5504229638889601E-2</v>
      </c>
      <c r="BM11" s="17">
        <v>5.1158898026608203E-2</v>
      </c>
      <c r="BN11" s="17">
        <v>4.9502381138325301E-2</v>
      </c>
      <c r="BO11" s="17">
        <v>7.8812142585528794E-2</v>
      </c>
      <c r="BP11" s="17"/>
      <c r="BQ11" s="17">
        <v>4.4320710155445801E-2</v>
      </c>
      <c r="BR11" s="17">
        <v>6.3005974986074298E-2</v>
      </c>
      <c r="BS11" s="17"/>
      <c r="BT11" s="17">
        <v>4.3153014339972699E-2</v>
      </c>
      <c r="BU11" s="17">
        <v>5.1345429534385902E-2</v>
      </c>
      <c r="BV11" s="17">
        <v>9.2759070874904995E-2</v>
      </c>
      <c r="BW11" s="17">
        <v>6.6474755376860595E-2</v>
      </c>
      <c r="BX11" s="17">
        <v>5.0132640259909697E-2</v>
      </c>
      <c r="BY11" s="17">
        <v>5.0009691428244102E-2</v>
      </c>
    </row>
    <row r="12" spans="2:77" x14ac:dyDescent="0.35">
      <c r="B12" s="18" t="s">
        <v>186</v>
      </c>
      <c r="C12" s="17">
        <v>6.8762346563572196E-3</v>
      </c>
      <c r="D12" s="17">
        <v>9.2734397722924796E-3</v>
      </c>
      <c r="E12" s="17">
        <v>4.57751416778307E-3</v>
      </c>
      <c r="F12" s="17"/>
      <c r="G12" s="17">
        <v>1.6229568838904099E-2</v>
      </c>
      <c r="H12" s="17">
        <v>4.6907594262713204E-3</v>
      </c>
      <c r="I12" s="17">
        <v>6.0124444080134802E-3</v>
      </c>
      <c r="J12" s="17">
        <v>4.8071345288317304E-3</v>
      </c>
      <c r="K12" s="17">
        <v>8.8059175569791294E-3</v>
      </c>
      <c r="L12" s="17">
        <v>3.5110273933086598E-3</v>
      </c>
      <c r="M12" s="17"/>
      <c r="N12" s="17">
        <v>2.4789143978793502E-3</v>
      </c>
      <c r="O12" s="17">
        <v>4.5857133351455102E-3</v>
      </c>
      <c r="P12" s="17">
        <v>1.33500229591556E-2</v>
      </c>
      <c r="Q12" s="17">
        <v>8.4096691039181291E-3</v>
      </c>
      <c r="R12" s="17"/>
      <c r="S12" s="17">
        <v>6.4596196563754798E-3</v>
      </c>
      <c r="T12" s="17">
        <v>5.3807954885430904E-3</v>
      </c>
      <c r="U12" s="17">
        <v>2.9167938383208498E-3</v>
      </c>
      <c r="V12" s="17">
        <v>1.18499821955088E-2</v>
      </c>
      <c r="W12" s="17">
        <v>2.1983737109736699E-2</v>
      </c>
      <c r="X12" s="17">
        <v>6.03243722522874E-3</v>
      </c>
      <c r="Y12" s="17">
        <v>0</v>
      </c>
      <c r="Z12" s="17">
        <v>6.2011579820308799E-3</v>
      </c>
      <c r="AA12" s="17">
        <v>1.87048741960336E-3</v>
      </c>
      <c r="AB12" s="17">
        <v>9.4135266860433803E-3</v>
      </c>
      <c r="AC12" s="17">
        <v>5.1012110737615303E-3</v>
      </c>
      <c r="AD12" s="17">
        <v>1.11214492315526E-2</v>
      </c>
      <c r="AE12" s="17"/>
      <c r="AF12" s="17">
        <v>7.9135339097965197E-3</v>
      </c>
      <c r="AG12" s="17">
        <v>4.9571634562063397E-3</v>
      </c>
      <c r="AH12" s="17">
        <v>2.1144946952689702E-3</v>
      </c>
      <c r="AI12" s="17"/>
      <c r="AJ12" s="17">
        <v>2.8095063864370202E-3</v>
      </c>
      <c r="AK12" s="17">
        <v>7.6837773256525996E-3</v>
      </c>
      <c r="AL12" s="17">
        <v>0</v>
      </c>
      <c r="AM12" s="17">
        <v>3.6872428611697899E-2</v>
      </c>
      <c r="AN12" s="17">
        <v>4.3876715769076702E-3</v>
      </c>
      <c r="AO12" s="17"/>
      <c r="AP12" s="17">
        <v>1.0114353097743999E-3</v>
      </c>
      <c r="AQ12" s="17">
        <v>4.1878786311130003E-3</v>
      </c>
      <c r="AR12" s="17">
        <v>0</v>
      </c>
      <c r="AS12" s="17"/>
      <c r="AT12" s="17">
        <v>4.4067044587155603E-3</v>
      </c>
      <c r="AU12" s="17">
        <v>1.1855270874021301E-2</v>
      </c>
      <c r="AV12" s="17">
        <v>1.1597950237439601E-3</v>
      </c>
      <c r="AW12" s="17">
        <v>8.8835477402632503E-3</v>
      </c>
      <c r="AX12" s="17">
        <v>5.9398117334624599E-2</v>
      </c>
      <c r="AY12" s="17"/>
      <c r="AZ12" s="17">
        <v>4.9710056023131296E-3</v>
      </c>
      <c r="BA12" s="17">
        <v>6.7266078241303403E-3</v>
      </c>
      <c r="BB12" s="17">
        <v>1.4182440875210299E-2</v>
      </c>
      <c r="BC12" s="17">
        <v>6.1737408774096602E-3</v>
      </c>
      <c r="BD12" s="17">
        <v>1.3075445212836601E-2</v>
      </c>
      <c r="BE12" s="17"/>
      <c r="BF12" s="17">
        <v>1.7238590614947001E-2</v>
      </c>
      <c r="BG12" s="17">
        <v>5.5388972567554399E-3</v>
      </c>
      <c r="BH12" s="17">
        <v>5.1728871918268098E-3</v>
      </c>
      <c r="BI12" s="17">
        <v>2.9574985091400702E-3</v>
      </c>
      <c r="BJ12" s="17"/>
      <c r="BK12" s="17">
        <v>3.7794727934840601E-2</v>
      </c>
      <c r="BL12" s="17">
        <v>8.1211915025480499E-3</v>
      </c>
      <c r="BM12" s="17">
        <v>6.3608636066747404E-3</v>
      </c>
      <c r="BN12" s="17">
        <v>4.2698018476492296E-3</v>
      </c>
      <c r="BO12" s="17">
        <v>5.7562408932624104E-3</v>
      </c>
      <c r="BP12" s="17"/>
      <c r="BQ12" s="17">
        <v>5.3678211154650803E-3</v>
      </c>
      <c r="BR12" s="17">
        <v>8.9192586916869692E-3</v>
      </c>
      <c r="BS12" s="17"/>
      <c r="BT12" s="17">
        <v>6.4734573017556198E-3</v>
      </c>
      <c r="BU12" s="17">
        <v>4.4148439381180397E-3</v>
      </c>
      <c r="BV12" s="17">
        <v>8.48227297550486E-3</v>
      </c>
      <c r="BW12" s="17">
        <v>1.6444677079770698E-2</v>
      </c>
      <c r="BX12" s="17">
        <v>5.3061011584551298E-3</v>
      </c>
      <c r="BY12" s="17">
        <v>1.01979861322856E-2</v>
      </c>
    </row>
    <row r="13" spans="2:77" x14ac:dyDescent="0.35">
      <c r="B13" s="27" t="s">
        <v>145</v>
      </c>
      <c r="C13" s="26">
        <v>1.8865652374795899E-2</v>
      </c>
      <c r="D13" s="26">
        <v>1.22293769104274E-2</v>
      </c>
      <c r="E13" s="26">
        <v>2.5017675704222898E-2</v>
      </c>
      <c r="F13" s="26"/>
      <c r="G13" s="26">
        <v>2.8260562423043398E-2</v>
      </c>
      <c r="H13" s="26">
        <v>2.0953893879072899E-2</v>
      </c>
      <c r="I13" s="26">
        <v>1.98610579783647E-2</v>
      </c>
      <c r="J13" s="26">
        <v>1.7544223332699099E-2</v>
      </c>
      <c r="K13" s="26">
        <v>2.0318517498841001E-2</v>
      </c>
      <c r="L13" s="26">
        <v>1.02144137069725E-2</v>
      </c>
      <c r="M13" s="26"/>
      <c r="N13" s="26">
        <v>3.6961493150509399E-3</v>
      </c>
      <c r="O13" s="26">
        <v>2.07787653624825E-2</v>
      </c>
      <c r="P13" s="26">
        <v>1.8951555588579701E-2</v>
      </c>
      <c r="Q13" s="26">
        <v>3.3463627941518699E-2</v>
      </c>
      <c r="R13" s="26"/>
      <c r="S13" s="26">
        <v>2.00073969027415E-2</v>
      </c>
      <c r="T13" s="26">
        <v>1.3440321680789E-2</v>
      </c>
      <c r="U13" s="26">
        <v>1.6402925766444601E-2</v>
      </c>
      <c r="V13" s="26">
        <v>2.24292409065611E-2</v>
      </c>
      <c r="W13" s="26">
        <v>2.3491829198422399E-2</v>
      </c>
      <c r="X13" s="26">
        <v>1.79753708687703E-2</v>
      </c>
      <c r="Y13" s="26">
        <v>1.51226194288502E-2</v>
      </c>
      <c r="Z13" s="26">
        <v>2.1153929747001501E-2</v>
      </c>
      <c r="AA13" s="26">
        <v>1.7068880323708499E-2</v>
      </c>
      <c r="AB13" s="26">
        <v>2.54095857734511E-2</v>
      </c>
      <c r="AC13" s="26">
        <v>2.3367163185408501E-2</v>
      </c>
      <c r="AD13" s="26">
        <v>1.11684424984364E-2</v>
      </c>
      <c r="AE13" s="26"/>
      <c r="AF13" s="26">
        <v>1.5229969631715801E-2</v>
      </c>
      <c r="AG13" s="26">
        <v>1.3332973373510601E-2</v>
      </c>
      <c r="AH13" s="26">
        <v>3.3121762460256401E-2</v>
      </c>
      <c r="AI13" s="26"/>
      <c r="AJ13" s="26">
        <v>7.5835419829801904E-3</v>
      </c>
      <c r="AK13" s="26">
        <v>1.4807871518695699E-2</v>
      </c>
      <c r="AL13" s="26">
        <v>1.59041986361457E-2</v>
      </c>
      <c r="AM13" s="26">
        <v>0</v>
      </c>
      <c r="AN13" s="26">
        <v>4.4298619299323203E-2</v>
      </c>
      <c r="AO13" s="26"/>
      <c r="AP13" s="26">
        <v>6.3574325829025696E-3</v>
      </c>
      <c r="AQ13" s="26">
        <v>1.17057452655155E-2</v>
      </c>
      <c r="AR13" s="26">
        <v>5.5397952648461903E-3</v>
      </c>
      <c r="AS13" s="26"/>
      <c r="AT13" s="26">
        <v>2.5370662043846401E-2</v>
      </c>
      <c r="AU13" s="26">
        <v>2.1669999452985901E-2</v>
      </c>
      <c r="AV13" s="26">
        <v>1.4700570359313299E-2</v>
      </c>
      <c r="AW13" s="26">
        <v>9.5460472103464592E-3</v>
      </c>
      <c r="AX13" s="26">
        <v>0</v>
      </c>
      <c r="AY13" s="26"/>
      <c r="AZ13" s="26">
        <v>1.2046410959543501E-2</v>
      </c>
      <c r="BA13" s="26">
        <v>4.0908654046128701E-2</v>
      </c>
      <c r="BB13" s="26">
        <v>8.5937648883032802E-3</v>
      </c>
      <c r="BC13" s="26">
        <v>1.1290843259884499E-2</v>
      </c>
      <c r="BD13" s="26">
        <v>2.4910014543523401E-2</v>
      </c>
      <c r="BE13" s="26"/>
      <c r="BF13" s="26">
        <v>3.0641745339013999E-2</v>
      </c>
      <c r="BG13" s="26">
        <v>1.7706096223250398E-2</v>
      </c>
      <c r="BH13" s="26">
        <v>1.6198491477189301E-2</v>
      </c>
      <c r="BI13" s="26">
        <v>7.8139919454463802E-3</v>
      </c>
      <c r="BJ13" s="26"/>
      <c r="BK13" s="26">
        <v>1.8308177246164199E-2</v>
      </c>
      <c r="BL13" s="26">
        <v>3.0246790766282901E-2</v>
      </c>
      <c r="BM13" s="26">
        <v>2.17909296096989E-2</v>
      </c>
      <c r="BN13" s="26">
        <v>1.2419804604356099E-2</v>
      </c>
      <c r="BO13" s="26">
        <v>1.0967082213508599E-2</v>
      </c>
      <c r="BP13" s="26"/>
      <c r="BQ13" s="26">
        <v>1.8331380370713801E-2</v>
      </c>
      <c r="BR13" s="26">
        <v>1.9589280555101E-2</v>
      </c>
      <c r="BS13" s="26"/>
      <c r="BT13" s="26">
        <v>9.1957304640803896E-3</v>
      </c>
      <c r="BU13" s="26">
        <v>2.19570758790615E-2</v>
      </c>
      <c r="BV13" s="26">
        <v>3.6411020011724901E-2</v>
      </c>
      <c r="BW13" s="26">
        <v>1.67379695657403E-2</v>
      </c>
      <c r="BX13" s="26">
        <v>2.2992505626291598E-2</v>
      </c>
      <c r="BY13" s="26">
        <v>3.8287878188862798E-2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Y18"/>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0.46215792948962497</v>
      </c>
      <c r="D9" s="17">
        <v>0.40625194184711699</v>
      </c>
      <c r="E9" s="17">
        <v>0.51382069415904896</v>
      </c>
      <c r="F9" s="17"/>
      <c r="G9" s="17">
        <v>0.61082541965737003</v>
      </c>
      <c r="H9" s="17">
        <v>0.62265346392667298</v>
      </c>
      <c r="I9" s="17">
        <v>0.54768076040815605</v>
      </c>
      <c r="J9" s="17">
        <v>0.45084488813446599</v>
      </c>
      <c r="K9" s="17">
        <v>0.36783529116228902</v>
      </c>
      <c r="L9" s="17">
        <v>0.23607295144920901</v>
      </c>
      <c r="M9" s="17"/>
      <c r="N9" s="17">
        <v>0.39147771412181098</v>
      </c>
      <c r="O9" s="17">
        <v>0.46750751030645599</v>
      </c>
      <c r="P9" s="17">
        <v>0.50090863632423299</v>
      </c>
      <c r="Q9" s="17">
        <v>0.49783968758491998</v>
      </c>
      <c r="R9" s="17"/>
      <c r="S9" s="17">
        <v>0.52368133330804401</v>
      </c>
      <c r="T9" s="17">
        <v>0.41107674247798298</v>
      </c>
      <c r="U9" s="17">
        <v>0.43362385983152002</v>
      </c>
      <c r="V9" s="17">
        <v>0.43624353010065903</v>
      </c>
      <c r="W9" s="17">
        <v>0.41962423695129902</v>
      </c>
      <c r="X9" s="17">
        <v>0.43756111031094802</v>
      </c>
      <c r="Y9" s="17">
        <v>0.45699115013293801</v>
      </c>
      <c r="Z9" s="17">
        <v>0.48540565661058599</v>
      </c>
      <c r="AA9" s="17">
        <v>0.44854545357662801</v>
      </c>
      <c r="AB9" s="17">
        <v>0.51037195277991299</v>
      </c>
      <c r="AC9" s="17">
        <v>0.46990369162672702</v>
      </c>
      <c r="AD9" s="17">
        <v>0.59908887628682905</v>
      </c>
      <c r="AE9" s="17"/>
      <c r="AF9" s="17">
        <v>0.38438327932434702</v>
      </c>
      <c r="AG9" s="17">
        <v>0.47102647364478001</v>
      </c>
      <c r="AH9" s="17">
        <v>0.55185632604372004</v>
      </c>
      <c r="AI9" s="17"/>
      <c r="AJ9" s="17">
        <v>0.32639684676448899</v>
      </c>
      <c r="AK9" s="17">
        <v>0.55867053898033903</v>
      </c>
      <c r="AL9" s="17">
        <v>0.38958721024759801</v>
      </c>
      <c r="AM9" s="17">
        <v>0.42480146229550703</v>
      </c>
      <c r="AN9" s="17">
        <v>0.56548262043333897</v>
      </c>
      <c r="AO9" s="17"/>
      <c r="AP9" s="17">
        <v>0.32022836680432498</v>
      </c>
      <c r="AQ9" s="17">
        <v>0.55210991693631495</v>
      </c>
      <c r="AR9" s="17">
        <v>0.44882860995232998</v>
      </c>
      <c r="AS9" s="17"/>
      <c r="AT9" s="17">
        <v>0.45052442543643001</v>
      </c>
      <c r="AU9" s="17">
        <v>0.47331144750715198</v>
      </c>
      <c r="AV9" s="17">
        <v>0.49678717535228301</v>
      </c>
      <c r="AW9" s="17">
        <v>0.45769799995462002</v>
      </c>
      <c r="AX9" s="17">
        <v>0.33644119566692499</v>
      </c>
      <c r="AY9" s="17"/>
      <c r="AZ9" s="17">
        <v>0.51426100653070095</v>
      </c>
      <c r="BA9" s="17">
        <v>0.54683210507108504</v>
      </c>
      <c r="BB9" s="17">
        <v>0.58809732112968105</v>
      </c>
      <c r="BC9" s="17">
        <v>0.22578724057485999</v>
      </c>
      <c r="BD9" s="17">
        <v>0.49530813856445</v>
      </c>
      <c r="BE9" s="17"/>
      <c r="BF9" s="17">
        <v>0.50511219926701001</v>
      </c>
      <c r="BG9" s="17">
        <v>0.44370201685030602</v>
      </c>
      <c r="BH9" s="17">
        <v>0.48267374957933201</v>
      </c>
      <c r="BI9" s="17">
        <v>0.42875477415540802</v>
      </c>
      <c r="BJ9" s="17"/>
      <c r="BK9" s="17">
        <v>0.67472568388286802</v>
      </c>
      <c r="BL9" s="17">
        <v>0.61240925815855396</v>
      </c>
      <c r="BM9" s="17">
        <v>0.47470281883029802</v>
      </c>
      <c r="BN9" s="17">
        <v>0.37286724706066798</v>
      </c>
      <c r="BO9" s="17">
        <v>0.41375964865758602</v>
      </c>
      <c r="BP9" s="17"/>
      <c r="BQ9" s="17">
        <v>0.43323257271710602</v>
      </c>
      <c r="BR9" s="17">
        <v>0.50133498373550101</v>
      </c>
      <c r="BS9" s="17"/>
      <c r="BT9" s="17">
        <v>0.31260918181349101</v>
      </c>
      <c r="BU9" s="17">
        <v>0.48748881570996799</v>
      </c>
      <c r="BV9" s="17">
        <v>0.57625215077165204</v>
      </c>
      <c r="BW9" s="17">
        <v>0.56467273220289005</v>
      </c>
      <c r="BX9" s="17">
        <v>0.60839073095325602</v>
      </c>
      <c r="BY9" s="17">
        <v>0.53997969856208305</v>
      </c>
    </row>
    <row r="10" spans="2:77" x14ac:dyDescent="0.35">
      <c r="B10" s="18" t="s">
        <v>184</v>
      </c>
      <c r="C10" s="17">
        <v>0.41404336031267303</v>
      </c>
      <c r="D10" s="17">
        <v>0.43931038243055198</v>
      </c>
      <c r="E10" s="17">
        <v>0.39152981572501799</v>
      </c>
      <c r="F10" s="17"/>
      <c r="G10" s="17">
        <v>0.31299750175483598</v>
      </c>
      <c r="H10" s="17">
        <v>0.28809115635822502</v>
      </c>
      <c r="I10" s="17">
        <v>0.372533897837932</v>
      </c>
      <c r="J10" s="17">
        <v>0.435535394832261</v>
      </c>
      <c r="K10" s="17">
        <v>0.45850519659676298</v>
      </c>
      <c r="L10" s="17">
        <v>0.56980770154816995</v>
      </c>
      <c r="M10" s="17"/>
      <c r="N10" s="17">
        <v>0.46439283591243302</v>
      </c>
      <c r="O10" s="17">
        <v>0.41083241482478999</v>
      </c>
      <c r="P10" s="17">
        <v>0.38810008537200402</v>
      </c>
      <c r="Q10" s="17">
        <v>0.38695043267208301</v>
      </c>
      <c r="R10" s="17"/>
      <c r="S10" s="17">
        <v>0.36661762531458703</v>
      </c>
      <c r="T10" s="17">
        <v>0.45003142752470399</v>
      </c>
      <c r="U10" s="17">
        <v>0.41295196426310898</v>
      </c>
      <c r="V10" s="17">
        <v>0.405210049244835</v>
      </c>
      <c r="W10" s="17">
        <v>0.43653799759060602</v>
      </c>
      <c r="X10" s="17">
        <v>0.41104693479193199</v>
      </c>
      <c r="Y10" s="17">
        <v>0.43079866133809303</v>
      </c>
      <c r="Z10" s="17">
        <v>0.45518807438737102</v>
      </c>
      <c r="AA10" s="17">
        <v>0.44567905451016199</v>
      </c>
      <c r="AB10" s="17">
        <v>0.385202935464384</v>
      </c>
      <c r="AC10" s="17">
        <v>0.42723150884400801</v>
      </c>
      <c r="AD10" s="17">
        <v>0.31418468929127802</v>
      </c>
      <c r="AE10" s="17"/>
      <c r="AF10" s="17">
        <v>0.45068883521978098</v>
      </c>
      <c r="AG10" s="17">
        <v>0.42164504649263701</v>
      </c>
      <c r="AH10" s="17">
        <v>0.34901028340930101</v>
      </c>
      <c r="AI10" s="17"/>
      <c r="AJ10" s="17">
        <v>0.48337626886260598</v>
      </c>
      <c r="AK10" s="17">
        <v>0.37450309938051102</v>
      </c>
      <c r="AL10" s="17">
        <v>0.47554022597833101</v>
      </c>
      <c r="AM10" s="17">
        <v>0.39683904544901399</v>
      </c>
      <c r="AN10" s="17">
        <v>0.33015871113394801</v>
      </c>
      <c r="AO10" s="17"/>
      <c r="AP10" s="17">
        <v>0.48266153808990803</v>
      </c>
      <c r="AQ10" s="17">
        <v>0.38483735834128602</v>
      </c>
      <c r="AR10" s="17">
        <v>0.42424503707781902</v>
      </c>
      <c r="AS10" s="17"/>
      <c r="AT10" s="17">
        <v>0.42331791051808498</v>
      </c>
      <c r="AU10" s="17">
        <v>0.41403724324075503</v>
      </c>
      <c r="AV10" s="17">
        <v>0.38476858219717303</v>
      </c>
      <c r="AW10" s="17">
        <v>0.41599854484125198</v>
      </c>
      <c r="AX10" s="17">
        <v>0.45013564146693902</v>
      </c>
      <c r="AY10" s="17"/>
      <c r="AZ10" s="17">
        <v>0.37714807833705999</v>
      </c>
      <c r="BA10" s="17">
        <v>0.37089236041803297</v>
      </c>
      <c r="BB10" s="17">
        <v>0.35962593502777801</v>
      </c>
      <c r="BC10" s="17">
        <v>0.56522436759557904</v>
      </c>
      <c r="BD10" s="17">
        <v>0.38319128140849301</v>
      </c>
      <c r="BE10" s="17"/>
      <c r="BF10" s="17">
        <v>0.38061414074476402</v>
      </c>
      <c r="BG10" s="17">
        <v>0.43099450108598403</v>
      </c>
      <c r="BH10" s="17">
        <v>0.39795514118089098</v>
      </c>
      <c r="BI10" s="17">
        <v>0.43562200243150501</v>
      </c>
      <c r="BJ10" s="17"/>
      <c r="BK10" s="17">
        <v>0.26148174505273702</v>
      </c>
      <c r="BL10" s="17">
        <v>0.31797450131917199</v>
      </c>
      <c r="BM10" s="17">
        <v>0.41773736994385602</v>
      </c>
      <c r="BN10" s="17">
        <v>0.46791170384867098</v>
      </c>
      <c r="BO10" s="17">
        <v>0.408084402849202</v>
      </c>
      <c r="BP10" s="17"/>
      <c r="BQ10" s="17">
        <v>0.43495485173909199</v>
      </c>
      <c r="BR10" s="17">
        <v>0.38572043795710997</v>
      </c>
      <c r="BS10" s="17"/>
      <c r="BT10" s="17">
        <v>0.51013117622539705</v>
      </c>
      <c r="BU10" s="17">
        <v>0.39475561983192198</v>
      </c>
      <c r="BV10" s="17">
        <v>0.36117266630123201</v>
      </c>
      <c r="BW10" s="17">
        <v>0.32407809052827002</v>
      </c>
      <c r="BX10" s="17">
        <v>0.32744723568009598</v>
      </c>
      <c r="BY10" s="17">
        <v>0.37180712586072701</v>
      </c>
    </row>
    <row r="11" spans="2:77" x14ac:dyDescent="0.35">
      <c r="B11" s="18" t="s">
        <v>185</v>
      </c>
      <c r="C11" s="17">
        <v>8.9842965023156404E-2</v>
      </c>
      <c r="D11" s="17">
        <v>0.11875940859258401</v>
      </c>
      <c r="E11" s="17">
        <v>6.2158868331796201E-2</v>
      </c>
      <c r="F11" s="17"/>
      <c r="G11" s="17">
        <v>5.7117181107074901E-2</v>
      </c>
      <c r="H11" s="17">
        <v>6.4449877570840503E-2</v>
      </c>
      <c r="I11" s="17">
        <v>5.3253240579372599E-2</v>
      </c>
      <c r="J11" s="17">
        <v>7.5139285892338203E-2</v>
      </c>
      <c r="K11" s="17">
        <v>0.12254618930752</v>
      </c>
      <c r="L11" s="17">
        <v>0.15196395605035601</v>
      </c>
      <c r="M11" s="17"/>
      <c r="N11" s="17">
        <v>0.11315638614149</v>
      </c>
      <c r="O11" s="17">
        <v>9.2776086695617793E-2</v>
      </c>
      <c r="P11" s="17">
        <v>7.6486734323204894E-2</v>
      </c>
      <c r="Q11" s="17">
        <v>7.3701444769796301E-2</v>
      </c>
      <c r="R11" s="17"/>
      <c r="S11" s="17">
        <v>7.6833292892199104E-2</v>
      </c>
      <c r="T11" s="17">
        <v>9.6651707237787807E-2</v>
      </c>
      <c r="U11" s="17">
        <v>0.116560685169687</v>
      </c>
      <c r="V11" s="17">
        <v>0.119783620322248</v>
      </c>
      <c r="W11" s="17">
        <v>0.102416240552864</v>
      </c>
      <c r="X11" s="17">
        <v>0.110565050086166</v>
      </c>
      <c r="Y11" s="17">
        <v>8.2287999054597702E-2</v>
      </c>
      <c r="Z11" s="17">
        <v>3.89391931187155E-2</v>
      </c>
      <c r="AA11" s="17">
        <v>8.3129847758905404E-2</v>
      </c>
      <c r="AB11" s="17">
        <v>6.7765785385658694E-2</v>
      </c>
      <c r="AC11" s="17">
        <v>8.6795513266146596E-2</v>
      </c>
      <c r="AD11" s="17">
        <v>5.2024083137843798E-2</v>
      </c>
      <c r="AE11" s="17"/>
      <c r="AF11" s="17">
        <v>0.122043695521561</v>
      </c>
      <c r="AG11" s="17">
        <v>8.0548924343793196E-2</v>
      </c>
      <c r="AH11" s="17">
        <v>5.8240662354143602E-2</v>
      </c>
      <c r="AI11" s="17"/>
      <c r="AJ11" s="17">
        <v>0.145911686475862</v>
      </c>
      <c r="AK11" s="17">
        <v>5.0227952909861699E-2</v>
      </c>
      <c r="AL11" s="17">
        <v>0.110543822321002</v>
      </c>
      <c r="AM11" s="17">
        <v>0.17835949225547901</v>
      </c>
      <c r="AN11" s="17">
        <v>4.8558608226310702E-2</v>
      </c>
      <c r="AO11" s="17"/>
      <c r="AP11" s="17">
        <v>0.15846464566465099</v>
      </c>
      <c r="AQ11" s="17">
        <v>4.8941360437358097E-2</v>
      </c>
      <c r="AR11" s="17">
        <v>0.102366750845914</v>
      </c>
      <c r="AS11" s="17"/>
      <c r="AT11" s="17">
        <v>8.58168273642511E-2</v>
      </c>
      <c r="AU11" s="17">
        <v>7.8730339932149299E-2</v>
      </c>
      <c r="AV11" s="17">
        <v>8.8854932544531806E-2</v>
      </c>
      <c r="AW11" s="17">
        <v>9.8339246564261198E-2</v>
      </c>
      <c r="AX11" s="17">
        <v>0.144122754232858</v>
      </c>
      <c r="AY11" s="17"/>
      <c r="AZ11" s="17">
        <v>8.0152009978744304E-2</v>
      </c>
      <c r="BA11" s="17">
        <v>5.5210590467677297E-2</v>
      </c>
      <c r="BB11" s="17">
        <v>2.85501487642176E-2</v>
      </c>
      <c r="BC11" s="17">
        <v>0.164884150824776</v>
      </c>
      <c r="BD11" s="17">
        <v>7.1551317901075606E-2</v>
      </c>
      <c r="BE11" s="17"/>
      <c r="BF11" s="17">
        <v>8.1603083440584506E-2</v>
      </c>
      <c r="BG11" s="17">
        <v>8.77465352722612E-2</v>
      </c>
      <c r="BH11" s="17">
        <v>9.0215420698288598E-2</v>
      </c>
      <c r="BI11" s="17">
        <v>0.10106918802133</v>
      </c>
      <c r="BJ11" s="17"/>
      <c r="BK11" s="17">
        <v>4.9407503993975498E-2</v>
      </c>
      <c r="BL11" s="17">
        <v>4.4770709357819599E-2</v>
      </c>
      <c r="BM11" s="17">
        <v>7.3240723952427894E-2</v>
      </c>
      <c r="BN11" s="17">
        <v>0.12018654295199201</v>
      </c>
      <c r="BO11" s="17">
        <v>0.14237295537401101</v>
      </c>
      <c r="BP11" s="17"/>
      <c r="BQ11" s="17">
        <v>9.5383802875872004E-2</v>
      </c>
      <c r="BR11" s="17">
        <v>8.23383486814947E-2</v>
      </c>
      <c r="BS11" s="17"/>
      <c r="BT11" s="17">
        <v>0.13640775234036501</v>
      </c>
      <c r="BU11" s="17">
        <v>8.3910767974499201E-2</v>
      </c>
      <c r="BV11" s="17">
        <v>3.9161126794670001E-2</v>
      </c>
      <c r="BW11" s="17">
        <v>7.5293334979112905E-2</v>
      </c>
      <c r="BX11" s="17">
        <v>4.1905878311256403E-2</v>
      </c>
      <c r="BY11" s="17">
        <v>3.8187114007718397E-2</v>
      </c>
    </row>
    <row r="12" spans="2:77" x14ac:dyDescent="0.35">
      <c r="B12" s="18" t="s">
        <v>186</v>
      </c>
      <c r="C12" s="17">
        <v>1.2231585202653E-2</v>
      </c>
      <c r="D12" s="17">
        <v>1.7434222346214698E-2</v>
      </c>
      <c r="E12" s="17">
        <v>7.2253736933596303E-3</v>
      </c>
      <c r="F12" s="17"/>
      <c r="G12" s="17">
        <v>5.1070451598158604E-3</v>
      </c>
      <c r="H12" s="17">
        <v>7.7686787748861104E-3</v>
      </c>
      <c r="I12" s="17">
        <v>1.2129369368786801E-2</v>
      </c>
      <c r="J12" s="17">
        <v>1.0343706523269399E-2</v>
      </c>
      <c r="K12" s="17">
        <v>2.4446802130344201E-2</v>
      </c>
      <c r="L12" s="17">
        <v>1.40472063454825E-2</v>
      </c>
      <c r="M12" s="17"/>
      <c r="N12" s="17">
        <v>1.75936269182791E-2</v>
      </c>
      <c r="O12" s="17">
        <v>9.3918276438972603E-3</v>
      </c>
      <c r="P12" s="17">
        <v>1.12072641467318E-2</v>
      </c>
      <c r="Q12" s="17">
        <v>9.51937571273501E-3</v>
      </c>
      <c r="R12" s="17"/>
      <c r="S12" s="17">
        <v>1.6650997345931399E-2</v>
      </c>
      <c r="T12" s="17">
        <v>1.50064822917705E-2</v>
      </c>
      <c r="U12" s="17">
        <v>1.2167815047901299E-2</v>
      </c>
      <c r="V12" s="17">
        <v>7.9513470788083202E-3</v>
      </c>
      <c r="W12" s="17">
        <v>1.19198536880441E-2</v>
      </c>
      <c r="X12" s="17">
        <v>1.1927520536297E-2</v>
      </c>
      <c r="Y12" s="17">
        <v>1.5666784436417901E-2</v>
      </c>
      <c r="Z12" s="17">
        <v>5.2218403957651899E-3</v>
      </c>
      <c r="AA12" s="17">
        <v>1.0057802491509499E-2</v>
      </c>
      <c r="AB12" s="17">
        <v>1.21121507434718E-2</v>
      </c>
      <c r="AC12" s="17">
        <v>4.7986573648228399E-3</v>
      </c>
      <c r="AD12" s="17">
        <v>1.5110778925883001E-2</v>
      </c>
      <c r="AE12" s="17"/>
      <c r="AF12" s="17">
        <v>1.7106626808455701E-2</v>
      </c>
      <c r="AG12" s="17">
        <v>1.09088585539207E-2</v>
      </c>
      <c r="AH12" s="17">
        <v>7.8789558418090998E-3</v>
      </c>
      <c r="AI12" s="17"/>
      <c r="AJ12" s="17">
        <v>2.4223801397961799E-2</v>
      </c>
      <c r="AK12" s="17">
        <v>5.0364941982923598E-3</v>
      </c>
      <c r="AL12" s="17">
        <v>6.0664020434421598E-3</v>
      </c>
      <c r="AM12" s="17">
        <v>0</v>
      </c>
      <c r="AN12" s="17">
        <v>2.12047736589841E-3</v>
      </c>
      <c r="AO12" s="17"/>
      <c r="AP12" s="17">
        <v>2.22313369830489E-2</v>
      </c>
      <c r="AQ12" s="17">
        <v>6.2811438898359301E-3</v>
      </c>
      <c r="AR12" s="17">
        <v>9.3676598247894108E-3</v>
      </c>
      <c r="AS12" s="17"/>
      <c r="AT12" s="17">
        <v>1.01459668928E-2</v>
      </c>
      <c r="AU12" s="17">
        <v>1.2185615113701099E-2</v>
      </c>
      <c r="AV12" s="17">
        <v>1.51886117996516E-2</v>
      </c>
      <c r="AW12" s="17">
        <v>1.2908775896491E-2</v>
      </c>
      <c r="AX12" s="17">
        <v>3.6116458642808998E-2</v>
      </c>
      <c r="AY12" s="17"/>
      <c r="AZ12" s="17">
        <v>1.2688975548237599E-2</v>
      </c>
      <c r="BA12" s="17">
        <v>8.5271212563276695E-3</v>
      </c>
      <c r="BB12" s="17">
        <v>2.3726595078323202E-2</v>
      </c>
      <c r="BC12" s="17">
        <v>1.6916541575162199E-2</v>
      </c>
      <c r="BD12" s="17">
        <v>3.9839087009799603E-3</v>
      </c>
      <c r="BE12" s="17"/>
      <c r="BF12" s="17">
        <v>6.8004446412080399E-3</v>
      </c>
      <c r="BG12" s="17">
        <v>1.30002605308409E-2</v>
      </c>
      <c r="BH12" s="17">
        <v>1.0280252013924599E-2</v>
      </c>
      <c r="BI12" s="17">
        <v>2.10103285264206E-2</v>
      </c>
      <c r="BJ12" s="17"/>
      <c r="BK12" s="17">
        <v>0</v>
      </c>
      <c r="BL12" s="17">
        <v>2.8094573849955099E-3</v>
      </c>
      <c r="BM12" s="17">
        <v>8.4442726996820303E-3</v>
      </c>
      <c r="BN12" s="17">
        <v>1.9571344176204101E-2</v>
      </c>
      <c r="BO12" s="17">
        <v>2.1597908211507501E-2</v>
      </c>
      <c r="BP12" s="17"/>
      <c r="BQ12" s="17">
        <v>1.49191550043578E-2</v>
      </c>
      <c r="BR12" s="17">
        <v>8.5914894645426707E-3</v>
      </c>
      <c r="BS12" s="17"/>
      <c r="BT12" s="17">
        <v>2.0212486269071701E-2</v>
      </c>
      <c r="BU12" s="17">
        <v>1.082940300075E-2</v>
      </c>
      <c r="BV12" s="17">
        <v>0</v>
      </c>
      <c r="BW12" s="17">
        <v>1.1436357687847501E-2</v>
      </c>
      <c r="BX12" s="17">
        <v>5.6399738540655001E-3</v>
      </c>
      <c r="BY12" s="17">
        <v>0</v>
      </c>
    </row>
    <row r="13" spans="2:77" x14ac:dyDescent="0.35">
      <c r="B13" s="27" t="s">
        <v>145</v>
      </c>
      <c r="C13" s="26">
        <v>2.1724159971893E-2</v>
      </c>
      <c r="D13" s="26">
        <v>1.8244044783533E-2</v>
      </c>
      <c r="E13" s="26">
        <v>2.5265248090777001E-2</v>
      </c>
      <c r="F13" s="26"/>
      <c r="G13" s="26">
        <v>1.39528523209027E-2</v>
      </c>
      <c r="H13" s="26">
        <v>1.7036823369376199E-2</v>
      </c>
      <c r="I13" s="26">
        <v>1.4402731805751899E-2</v>
      </c>
      <c r="J13" s="26">
        <v>2.8136724617665001E-2</v>
      </c>
      <c r="K13" s="26">
        <v>2.6666520803083401E-2</v>
      </c>
      <c r="L13" s="26">
        <v>2.8108184606782601E-2</v>
      </c>
      <c r="M13" s="26"/>
      <c r="N13" s="26">
        <v>1.33794369059875E-2</v>
      </c>
      <c r="O13" s="26">
        <v>1.9492160529239601E-2</v>
      </c>
      <c r="P13" s="26">
        <v>2.32972798338268E-2</v>
      </c>
      <c r="Q13" s="26">
        <v>3.1989059260465698E-2</v>
      </c>
      <c r="R13" s="26"/>
      <c r="S13" s="26">
        <v>1.6216751139238799E-2</v>
      </c>
      <c r="T13" s="26">
        <v>2.7233640467754599E-2</v>
      </c>
      <c r="U13" s="26">
        <v>2.46956756877829E-2</v>
      </c>
      <c r="V13" s="26">
        <v>3.0811453253450201E-2</v>
      </c>
      <c r="W13" s="26">
        <v>2.9501671217186401E-2</v>
      </c>
      <c r="X13" s="26">
        <v>2.8899384274656902E-2</v>
      </c>
      <c r="Y13" s="26">
        <v>1.42554050379532E-2</v>
      </c>
      <c r="Z13" s="26">
        <v>1.5245235487561499E-2</v>
      </c>
      <c r="AA13" s="26">
        <v>1.2587841662795101E-2</v>
      </c>
      <c r="AB13" s="26">
        <v>2.4547175626572201E-2</v>
      </c>
      <c r="AC13" s="26">
        <v>1.12706288982961E-2</v>
      </c>
      <c r="AD13" s="26">
        <v>1.9591572358166599E-2</v>
      </c>
      <c r="AE13" s="26"/>
      <c r="AF13" s="26">
        <v>2.5777563125855701E-2</v>
      </c>
      <c r="AG13" s="26">
        <v>1.58706969648689E-2</v>
      </c>
      <c r="AH13" s="26">
        <v>3.3013772351026302E-2</v>
      </c>
      <c r="AI13" s="26"/>
      <c r="AJ13" s="26">
        <v>2.009139649908E-2</v>
      </c>
      <c r="AK13" s="26">
        <v>1.15619145309965E-2</v>
      </c>
      <c r="AL13" s="26">
        <v>1.8262339409626498E-2</v>
      </c>
      <c r="AM13" s="26">
        <v>0</v>
      </c>
      <c r="AN13" s="26">
        <v>5.36795828405041E-2</v>
      </c>
      <c r="AO13" s="26"/>
      <c r="AP13" s="26">
        <v>1.64141124580677E-2</v>
      </c>
      <c r="AQ13" s="26">
        <v>7.8302203952047792E-3</v>
      </c>
      <c r="AR13" s="26">
        <v>1.51919422991483E-2</v>
      </c>
      <c r="AS13" s="26"/>
      <c r="AT13" s="26">
        <v>3.0194869788434001E-2</v>
      </c>
      <c r="AU13" s="26">
        <v>2.1735354206242001E-2</v>
      </c>
      <c r="AV13" s="26">
        <v>1.44006981063608E-2</v>
      </c>
      <c r="AW13" s="26">
        <v>1.50554327433751E-2</v>
      </c>
      <c r="AX13" s="26">
        <v>3.3183949990469898E-2</v>
      </c>
      <c r="AY13" s="26"/>
      <c r="AZ13" s="26">
        <v>1.5749929605256899E-2</v>
      </c>
      <c r="BA13" s="26">
        <v>1.8537822786877399E-2</v>
      </c>
      <c r="BB13" s="26">
        <v>0</v>
      </c>
      <c r="BC13" s="26">
        <v>2.7187699429622798E-2</v>
      </c>
      <c r="BD13" s="26">
        <v>4.5965353425000702E-2</v>
      </c>
      <c r="BE13" s="26"/>
      <c r="BF13" s="26">
        <v>2.5870131906433599E-2</v>
      </c>
      <c r="BG13" s="26">
        <v>2.45566862606077E-2</v>
      </c>
      <c r="BH13" s="26">
        <v>1.8875436527563801E-2</v>
      </c>
      <c r="BI13" s="26">
        <v>1.3543706865336701E-2</v>
      </c>
      <c r="BJ13" s="26"/>
      <c r="BK13" s="26">
        <v>1.4385067070419E-2</v>
      </c>
      <c r="BL13" s="26">
        <v>2.2036073779459198E-2</v>
      </c>
      <c r="BM13" s="26">
        <v>2.5874814573735701E-2</v>
      </c>
      <c r="BN13" s="26">
        <v>1.9463161962464001E-2</v>
      </c>
      <c r="BO13" s="26">
        <v>1.41850849076928E-2</v>
      </c>
      <c r="BP13" s="26"/>
      <c r="BQ13" s="26">
        <v>2.1509617663572199E-2</v>
      </c>
      <c r="BR13" s="26">
        <v>2.20147401613516E-2</v>
      </c>
      <c r="BS13" s="26"/>
      <c r="BT13" s="26">
        <v>2.06394033516747E-2</v>
      </c>
      <c r="BU13" s="26">
        <v>2.3015393482860198E-2</v>
      </c>
      <c r="BV13" s="26">
        <v>2.3414056132446799E-2</v>
      </c>
      <c r="BW13" s="26">
        <v>2.4519484601879402E-2</v>
      </c>
      <c r="BX13" s="26">
        <v>1.6616181201326199E-2</v>
      </c>
      <c r="BY13" s="26">
        <v>5.00260615694718E-2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Y18"/>
  <sheetViews>
    <sheetView showGridLines="0" topLeftCell="A6" workbookViewId="0">
      <pane xSplit="2" topLeftCell="C1" activePane="topRight" state="frozen"/>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0.43700315379249899</v>
      </c>
      <c r="D9" s="17">
        <v>0.41300951234406602</v>
      </c>
      <c r="E9" s="17">
        <v>0.45823852250122099</v>
      </c>
      <c r="F9" s="17"/>
      <c r="G9" s="17">
        <v>0.47525542914468399</v>
      </c>
      <c r="H9" s="17">
        <v>0.42545563763056699</v>
      </c>
      <c r="I9" s="17">
        <v>0.43178801007763101</v>
      </c>
      <c r="J9" s="17">
        <v>0.434776024813812</v>
      </c>
      <c r="K9" s="17">
        <v>0.43365133721883597</v>
      </c>
      <c r="L9" s="17">
        <v>0.42915911339586799</v>
      </c>
      <c r="M9" s="17"/>
      <c r="N9" s="17">
        <v>0.46495243262367097</v>
      </c>
      <c r="O9" s="17">
        <v>0.45676230233592802</v>
      </c>
      <c r="P9" s="17">
        <v>0.389663431222737</v>
      </c>
      <c r="Q9" s="17">
        <v>0.42802507172520798</v>
      </c>
      <c r="R9" s="17"/>
      <c r="S9" s="17">
        <v>0.461359574571723</v>
      </c>
      <c r="T9" s="17">
        <v>0.44393996209897502</v>
      </c>
      <c r="U9" s="17">
        <v>0.38669397842818998</v>
      </c>
      <c r="V9" s="17">
        <v>0.41203973788596598</v>
      </c>
      <c r="W9" s="17">
        <v>0.43473294498488602</v>
      </c>
      <c r="X9" s="17">
        <v>0.40973437675206098</v>
      </c>
      <c r="Y9" s="17">
        <v>0.451226738476804</v>
      </c>
      <c r="Z9" s="17">
        <v>0.47056915885161499</v>
      </c>
      <c r="AA9" s="17">
        <v>0.41222490929570799</v>
      </c>
      <c r="AB9" s="17">
        <v>0.45045079669312699</v>
      </c>
      <c r="AC9" s="17">
        <v>0.475514433316931</v>
      </c>
      <c r="AD9" s="17">
        <v>0.49367200926934801</v>
      </c>
      <c r="AE9" s="17"/>
      <c r="AF9" s="17">
        <v>0.34237680797502401</v>
      </c>
      <c r="AG9" s="17">
        <v>0.52092737193660898</v>
      </c>
      <c r="AH9" s="17">
        <v>0.39411632221685</v>
      </c>
      <c r="AI9" s="17"/>
      <c r="AJ9" s="17">
        <v>0.341020093972635</v>
      </c>
      <c r="AK9" s="17">
        <v>0.51719671985386595</v>
      </c>
      <c r="AL9" s="17">
        <v>0.54079526071933404</v>
      </c>
      <c r="AM9" s="17">
        <v>0.187046518953286</v>
      </c>
      <c r="AN9" s="17">
        <v>0.40638698502246801</v>
      </c>
      <c r="AO9" s="17"/>
      <c r="AP9" s="17">
        <v>0.35401950085980599</v>
      </c>
      <c r="AQ9" s="17">
        <v>0.516155192917362</v>
      </c>
      <c r="AR9" s="17">
        <v>0.51173450061676296</v>
      </c>
      <c r="AS9" s="17"/>
      <c r="AT9" s="17">
        <v>0.41397871593883601</v>
      </c>
      <c r="AU9" s="17">
        <v>0.39026738717038301</v>
      </c>
      <c r="AV9" s="17">
        <v>0.482667395837799</v>
      </c>
      <c r="AW9" s="17">
        <v>0.49834619724411</v>
      </c>
      <c r="AX9" s="17">
        <v>0.62439024799072895</v>
      </c>
      <c r="AY9" s="17"/>
      <c r="AZ9" s="17">
        <v>0.44067280484335403</v>
      </c>
      <c r="BA9" s="17">
        <v>0.43910407690002601</v>
      </c>
      <c r="BB9" s="17">
        <v>0.487165319015744</v>
      </c>
      <c r="BC9" s="17">
        <v>0.422400746725343</v>
      </c>
      <c r="BD9" s="17">
        <v>0.42465745031523</v>
      </c>
      <c r="BE9" s="17"/>
      <c r="BF9" s="17">
        <v>0.47455513461541199</v>
      </c>
      <c r="BG9" s="17">
        <v>0.41346279362562399</v>
      </c>
      <c r="BH9" s="17">
        <v>0.42832211646768198</v>
      </c>
      <c r="BI9" s="17">
        <v>0.45727224036791803</v>
      </c>
      <c r="BJ9" s="17"/>
      <c r="BK9" s="17">
        <v>0.41076687255803002</v>
      </c>
      <c r="BL9" s="17">
        <v>0.41716116726587299</v>
      </c>
      <c r="BM9" s="17">
        <v>0.43307470925736102</v>
      </c>
      <c r="BN9" s="17">
        <v>0.44733575175179302</v>
      </c>
      <c r="BO9" s="17">
        <v>0.461559691042848</v>
      </c>
      <c r="BP9" s="17"/>
      <c r="BQ9" s="17">
        <v>0.42788619693814101</v>
      </c>
      <c r="BR9" s="17">
        <v>0.44935133383568598</v>
      </c>
      <c r="BS9" s="17"/>
      <c r="BT9" s="17">
        <v>0.42888506261873399</v>
      </c>
      <c r="BU9" s="17">
        <v>0.44034724126929198</v>
      </c>
      <c r="BV9" s="17">
        <v>0.40417515367502599</v>
      </c>
      <c r="BW9" s="17">
        <v>0.40958009248758898</v>
      </c>
      <c r="BX9" s="17">
        <v>0.470986247243664</v>
      </c>
      <c r="BY9" s="17">
        <v>0.42353204263921801</v>
      </c>
    </row>
    <row r="10" spans="2:77" x14ac:dyDescent="0.35">
      <c r="B10" s="18" t="s">
        <v>184</v>
      </c>
      <c r="C10" s="17">
        <v>0.34321914843058499</v>
      </c>
      <c r="D10" s="17">
        <v>0.33043741885198202</v>
      </c>
      <c r="E10" s="17">
        <v>0.35651315741511103</v>
      </c>
      <c r="F10" s="17"/>
      <c r="G10" s="17">
        <v>0.329796460902541</v>
      </c>
      <c r="H10" s="17">
        <v>0.38315940461433101</v>
      </c>
      <c r="I10" s="17">
        <v>0.37413508113729199</v>
      </c>
      <c r="J10" s="17">
        <v>0.34187363972492402</v>
      </c>
      <c r="K10" s="17">
        <v>0.26619148727275299</v>
      </c>
      <c r="L10" s="17">
        <v>0.34732956482963701</v>
      </c>
      <c r="M10" s="17"/>
      <c r="N10" s="17">
        <v>0.35676780212943399</v>
      </c>
      <c r="O10" s="17">
        <v>0.33219621938096799</v>
      </c>
      <c r="P10" s="17">
        <v>0.34682268609049</v>
      </c>
      <c r="Q10" s="17">
        <v>0.33846858222896198</v>
      </c>
      <c r="R10" s="17"/>
      <c r="S10" s="17">
        <v>0.35286129997837001</v>
      </c>
      <c r="T10" s="17">
        <v>0.34826871728527897</v>
      </c>
      <c r="U10" s="17">
        <v>0.37665869995498502</v>
      </c>
      <c r="V10" s="17">
        <v>0.31486394657363098</v>
      </c>
      <c r="W10" s="17">
        <v>0.31228310522828701</v>
      </c>
      <c r="X10" s="17">
        <v>0.35534748042414399</v>
      </c>
      <c r="Y10" s="17">
        <v>0.353238324231954</v>
      </c>
      <c r="Z10" s="17">
        <v>0.32452258976516302</v>
      </c>
      <c r="AA10" s="17">
        <v>0.3809900176928</v>
      </c>
      <c r="AB10" s="17">
        <v>0.32683529032682701</v>
      </c>
      <c r="AC10" s="17">
        <v>0.30415786394795502</v>
      </c>
      <c r="AD10" s="17">
        <v>0.28173591802637199</v>
      </c>
      <c r="AE10" s="17"/>
      <c r="AF10" s="17">
        <v>0.349688031233026</v>
      </c>
      <c r="AG10" s="17">
        <v>0.31871496840046998</v>
      </c>
      <c r="AH10" s="17">
        <v>0.40436178102940401</v>
      </c>
      <c r="AI10" s="17"/>
      <c r="AJ10" s="17">
        <v>0.361657001124642</v>
      </c>
      <c r="AK10" s="17">
        <v>0.33724453662244902</v>
      </c>
      <c r="AL10" s="17">
        <v>0.33764570726531601</v>
      </c>
      <c r="AM10" s="17">
        <v>0.28690177354771101</v>
      </c>
      <c r="AN10" s="17">
        <v>0.35733829357861002</v>
      </c>
      <c r="AO10" s="17"/>
      <c r="AP10" s="17">
        <v>0.38273512855312602</v>
      </c>
      <c r="AQ10" s="17">
        <v>0.34524230890122098</v>
      </c>
      <c r="AR10" s="17">
        <v>0.34566572800051798</v>
      </c>
      <c r="AS10" s="17"/>
      <c r="AT10" s="17">
        <v>0.33768292111869602</v>
      </c>
      <c r="AU10" s="17">
        <v>0.342650403934675</v>
      </c>
      <c r="AV10" s="17">
        <v>0.33802627181108302</v>
      </c>
      <c r="AW10" s="17">
        <v>0.352460591896682</v>
      </c>
      <c r="AX10" s="17">
        <v>0.201957462733733</v>
      </c>
      <c r="AY10" s="17"/>
      <c r="AZ10" s="17">
        <v>0.34679217144969399</v>
      </c>
      <c r="BA10" s="17">
        <v>0.33379697329795899</v>
      </c>
      <c r="BB10" s="17">
        <v>0.33815421166805598</v>
      </c>
      <c r="BC10" s="17">
        <v>0.35056419720979398</v>
      </c>
      <c r="BD10" s="17">
        <v>0.33474601844210899</v>
      </c>
      <c r="BE10" s="17"/>
      <c r="BF10" s="17">
        <v>0.31172492191664097</v>
      </c>
      <c r="BG10" s="17">
        <v>0.34863911055154601</v>
      </c>
      <c r="BH10" s="17">
        <v>0.374996083777207</v>
      </c>
      <c r="BI10" s="17">
        <v>0.33850873183816999</v>
      </c>
      <c r="BJ10" s="17"/>
      <c r="BK10" s="17">
        <v>0.23592863639565401</v>
      </c>
      <c r="BL10" s="17">
        <v>0.36009057460095301</v>
      </c>
      <c r="BM10" s="17">
        <v>0.34887529721524202</v>
      </c>
      <c r="BN10" s="17">
        <v>0.34367572395065699</v>
      </c>
      <c r="BO10" s="17">
        <v>0.32308237327886602</v>
      </c>
      <c r="BP10" s="17"/>
      <c r="BQ10" s="17">
        <v>0.34807155344558</v>
      </c>
      <c r="BR10" s="17">
        <v>0.33664695863910099</v>
      </c>
      <c r="BS10" s="17"/>
      <c r="BT10" s="17">
        <v>0.32974651373741098</v>
      </c>
      <c r="BU10" s="17">
        <v>0.36195020578593201</v>
      </c>
      <c r="BV10" s="17">
        <v>0.33648071907565202</v>
      </c>
      <c r="BW10" s="17">
        <v>0.36511232389331999</v>
      </c>
      <c r="BX10" s="17">
        <v>0.33522341091303098</v>
      </c>
      <c r="BY10" s="17">
        <v>0.38215701422903398</v>
      </c>
    </row>
    <row r="11" spans="2:77" x14ac:dyDescent="0.35">
      <c r="B11" s="18" t="s">
        <v>185</v>
      </c>
      <c r="C11" s="17">
        <v>0.134398829825879</v>
      </c>
      <c r="D11" s="17">
        <v>0.15069844071643199</v>
      </c>
      <c r="E11" s="17">
        <v>0.119332613050832</v>
      </c>
      <c r="F11" s="17"/>
      <c r="G11" s="17">
        <v>0.12765756604905901</v>
      </c>
      <c r="H11" s="17">
        <v>0.122120107865466</v>
      </c>
      <c r="I11" s="17">
        <v>0.111118659837557</v>
      </c>
      <c r="J11" s="17">
        <v>0.13656048365580301</v>
      </c>
      <c r="K11" s="17">
        <v>0.15539011985805701</v>
      </c>
      <c r="L11" s="17">
        <v>0.15190967346630299</v>
      </c>
      <c r="M11" s="17"/>
      <c r="N11" s="17">
        <v>0.122396450074009</v>
      </c>
      <c r="O11" s="17">
        <v>0.11998928521129</v>
      </c>
      <c r="P11" s="17">
        <v>0.16359165567134101</v>
      </c>
      <c r="Q11" s="17">
        <v>0.136522090966858</v>
      </c>
      <c r="R11" s="17"/>
      <c r="S11" s="17">
        <v>0.115135161728908</v>
      </c>
      <c r="T11" s="17">
        <v>0.13016256720804001</v>
      </c>
      <c r="U11" s="17">
        <v>0.167266372231613</v>
      </c>
      <c r="V11" s="17">
        <v>0.16981172244257101</v>
      </c>
      <c r="W11" s="17">
        <v>0.16983435030753499</v>
      </c>
      <c r="X11" s="17">
        <v>0.13815148627193999</v>
      </c>
      <c r="Y11" s="17">
        <v>0.10791046503234</v>
      </c>
      <c r="Z11" s="17">
        <v>0.13321737353052401</v>
      </c>
      <c r="AA11" s="17">
        <v>0.125596284051948</v>
      </c>
      <c r="AB11" s="17">
        <v>0.12128130881909099</v>
      </c>
      <c r="AC11" s="17">
        <v>0.112579753453875</v>
      </c>
      <c r="AD11" s="17">
        <v>0.134729093511125</v>
      </c>
      <c r="AE11" s="17"/>
      <c r="AF11" s="17">
        <v>0.176913586633167</v>
      </c>
      <c r="AG11" s="17">
        <v>0.110307986088671</v>
      </c>
      <c r="AH11" s="17">
        <v>0.12175064090247301</v>
      </c>
      <c r="AI11" s="17"/>
      <c r="AJ11" s="17">
        <v>0.17900641927285499</v>
      </c>
      <c r="AK11" s="17">
        <v>9.5206990589051105E-2</v>
      </c>
      <c r="AL11" s="17">
        <v>8.7597738217152402E-2</v>
      </c>
      <c r="AM11" s="17">
        <v>0.22476845610013901</v>
      </c>
      <c r="AN11" s="17">
        <v>0.13655310120844799</v>
      </c>
      <c r="AO11" s="17"/>
      <c r="AP11" s="17">
        <v>0.179898352591704</v>
      </c>
      <c r="AQ11" s="17">
        <v>9.6423617895623703E-2</v>
      </c>
      <c r="AR11" s="17">
        <v>0.11135357306216299</v>
      </c>
      <c r="AS11" s="17"/>
      <c r="AT11" s="17">
        <v>0.14684912697145799</v>
      </c>
      <c r="AU11" s="17">
        <v>0.16179336683923901</v>
      </c>
      <c r="AV11" s="17">
        <v>0.11205461547798599</v>
      </c>
      <c r="AW11" s="17">
        <v>9.62350643505199E-2</v>
      </c>
      <c r="AX11" s="17">
        <v>0.128813024249818</v>
      </c>
      <c r="AY11" s="17"/>
      <c r="AZ11" s="17">
        <v>0.120477459410762</v>
      </c>
      <c r="BA11" s="17">
        <v>0.14616417851365199</v>
      </c>
      <c r="BB11" s="17">
        <v>0.105679500690864</v>
      </c>
      <c r="BC11" s="17">
        <v>0.16179114164014899</v>
      </c>
      <c r="BD11" s="17">
        <v>0.135603154449706</v>
      </c>
      <c r="BE11" s="17"/>
      <c r="BF11" s="17">
        <v>0.121539496806505</v>
      </c>
      <c r="BG11" s="17">
        <v>0.14260307185864399</v>
      </c>
      <c r="BH11" s="17">
        <v>0.13421419516878599</v>
      </c>
      <c r="BI11" s="17">
        <v>0.12972220002576401</v>
      </c>
      <c r="BJ11" s="17"/>
      <c r="BK11" s="17">
        <v>0.19094590151351701</v>
      </c>
      <c r="BL11" s="17">
        <v>0.133729079591838</v>
      </c>
      <c r="BM11" s="17">
        <v>0.12795071364483401</v>
      </c>
      <c r="BN11" s="17">
        <v>0.13501436382231</v>
      </c>
      <c r="BO11" s="17">
        <v>0.14048890594462499</v>
      </c>
      <c r="BP11" s="17"/>
      <c r="BQ11" s="17">
        <v>0.13998841317715099</v>
      </c>
      <c r="BR11" s="17">
        <v>0.12682819165236101</v>
      </c>
      <c r="BS11" s="17"/>
      <c r="BT11" s="17">
        <v>0.15743724744850601</v>
      </c>
      <c r="BU11" s="17">
        <v>0.12408308877781001</v>
      </c>
      <c r="BV11" s="17">
        <v>0.15680207257286999</v>
      </c>
      <c r="BW11" s="17">
        <v>0.13008350419345199</v>
      </c>
      <c r="BX11" s="17">
        <v>0.10493453999838601</v>
      </c>
      <c r="BY11" s="17">
        <v>8.7678629494595206E-2</v>
      </c>
    </row>
    <row r="12" spans="2:77" x14ac:dyDescent="0.35">
      <c r="B12" s="18" t="s">
        <v>186</v>
      </c>
      <c r="C12" s="17">
        <v>7.1607548251411995E-2</v>
      </c>
      <c r="D12" s="17">
        <v>9.6846501151298198E-2</v>
      </c>
      <c r="E12" s="17">
        <v>4.7400415901676603E-2</v>
      </c>
      <c r="F12" s="17"/>
      <c r="G12" s="17">
        <v>5.2123093978948903E-2</v>
      </c>
      <c r="H12" s="17">
        <v>5.9890464507885703E-2</v>
      </c>
      <c r="I12" s="17">
        <v>6.5912166031166106E-2</v>
      </c>
      <c r="J12" s="17">
        <v>7.2916089546355506E-2</v>
      </c>
      <c r="K12" s="17">
        <v>0.12697385518753801</v>
      </c>
      <c r="L12" s="17">
        <v>6.0622747946382102E-2</v>
      </c>
      <c r="M12" s="17"/>
      <c r="N12" s="17">
        <v>4.9938635541498702E-2</v>
      </c>
      <c r="O12" s="17">
        <v>7.7396923437084195E-2</v>
      </c>
      <c r="P12" s="17">
        <v>8.4044520922328905E-2</v>
      </c>
      <c r="Q12" s="17">
        <v>7.6292288598799898E-2</v>
      </c>
      <c r="R12" s="17"/>
      <c r="S12" s="17">
        <v>5.6500583919729702E-2</v>
      </c>
      <c r="T12" s="17">
        <v>6.4735209343672301E-2</v>
      </c>
      <c r="U12" s="17">
        <v>6.29893795515616E-2</v>
      </c>
      <c r="V12" s="17">
        <v>8.5978180522943995E-2</v>
      </c>
      <c r="W12" s="17">
        <v>6.2417097546788598E-2</v>
      </c>
      <c r="X12" s="17">
        <v>7.7417075961004195E-2</v>
      </c>
      <c r="Y12" s="17">
        <v>8.1428642501679499E-2</v>
      </c>
      <c r="Z12" s="17">
        <v>6.18423347217055E-2</v>
      </c>
      <c r="AA12" s="17">
        <v>7.2178480227802502E-2</v>
      </c>
      <c r="AB12" s="17">
        <v>8.0482655722489804E-2</v>
      </c>
      <c r="AC12" s="17">
        <v>9.7703481819935004E-2</v>
      </c>
      <c r="AD12" s="17">
        <v>7.0389616396601198E-2</v>
      </c>
      <c r="AE12" s="17"/>
      <c r="AF12" s="17">
        <v>0.118045291790064</v>
      </c>
      <c r="AG12" s="17">
        <v>3.8218254443632201E-2</v>
      </c>
      <c r="AH12" s="17">
        <v>6.0498064303421799E-2</v>
      </c>
      <c r="AI12" s="17"/>
      <c r="AJ12" s="17">
        <v>0.10718249131731999</v>
      </c>
      <c r="AK12" s="17">
        <v>3.8296806098239898E-2</v>
      </c>
      <c r="AL12" s="17">
        <v>3.3961293798197699E-2</v>
      </c>
      <c r="AM12" s="17">
        <v>0.30128325139886403</v>
      </c>
      <c r="AN12" s="17">
        <v>7.2448237409196703E-2</v>
      </c>
      <c r="AO12" s="17"/>
      <c r="AP12" s="17">
        <v>7.5787539617279298E-2</v>
      </c>
      <c r="AQ12" s="17">
        <v>3.3321212956563401E-2</v>
      </c>
      <c r="AR12" s="17">
        <v>3.12461983205564E-2</v>
      </c>
      <c r="AS12" s="17"/>
      <c r="AT12" s="17">
        <v>8.1422023150950096E-2</v>
      </c>
      <c r="AU12" s="17">
        <v>9.2524590962164796E-2</v>
      </c>
      <c r="AV12" s="17">
        <v>5.9210957072523399E-2</v>
      </c>
      <c r="AW12" s="17">
        <v>3.9808808068302698E-2</v>
      </c>
      <c r="AX12" s="17">
        <v>2.69327433316503E-2</v>
      </c>
      <c r="AY12" s="17"/>
      <c r="AZ12" s="17">
        <v>8.1115259970381798E-2</v>
      </c>
      <c r="BA12" s="17">
        <v>5.7488668867264101E-2</v>
      </c>
      <c r="BB12" s="17">
        <v>6.3211633520081106E-2</v>
      </c>
      <c r="BC12" s="17">
        <v>5.6457159899058897E-2</v>
      </c>
      <c r="BD12" s="17">
        <v>8.4125727680825602E-2</v>
      </c>
      <c r="BE12" s="17"/>
      <c r="BF12" s="17">
        <v>7.8164838955912905E-2</v>
      </c>
      <c r="BG12" s="17">
        <v>8.0422963450498999E-2</v>
      </c>
      <c r="BH12" s="17">
        <v>5.2373795488081E-2</v>
      </c>
      <c r="BI12" s="17">
        <v>6.5660267413955906E-2</v>
      </c>
      <c r="BJ12" s="17"/>
      <c r="BK12" s="17">
        <v>0.12857444699025999</v>
      </c>
      <c r="BL12" s="17">
        <v>7.7080804234168798E-2</v>
      </c>
      <c r="BM12" s="17">
        <v>7.12208654241821E-2</v>
      </c>
      <c r="BN12" s="17">
        <v>6.5119501207864097E-2</v>
      </c>
      <c r="BO12" s="17">
        <v>6.8007641979216493E-2</v>
      </c>
      <c r="BP12" s="17"/>
      <c r="BQ12" s="17">
        <v>6.8493804646131903E-2</v>
      </c>
      <c r="BR12" s="17">
        <v>7.5824861907771199E-2</v>
      </c>
      <c r="BS12" s="17"/>
      <c r="BT12" s="17">
        <v>7.6399251868643103E-2</v>
      </c>
      <c r="BU12" s="17">
        <v>5.7558373604474598E-2</v>
      </c>
      <c r="BV12" s="17">
        <v>7.6662409804311896E-2</v>
      </c>
      <c r="BW12" s="17">
        <v>8.5497648514000102E-2</v>
      </c>
      <c r="BX12" s="17">
        <v>7.2137433678690299E-2</v>
      </c>
      <c r="BY12" s="17">
        <v>7.3431747644098697E-2</v>
      </c>
    </row>
    <row r="13" spans="2:77" x14ac:dyDescent="0.35">
      <c r="B13" s="27" t="s">
        <v>145</v>
      </c>
      <c r="C13" s="26">
        <v>1.3771319699625599E-2</v>
      </c>
      <c r="D13" s="26">
        <v>9.0081269362224207E-3</v>
      </c>
      <c r="E13" s="26">
        <v>1.85152911311595E-2</v>
      </c>
      <c r="F13" s="26"/>
      <c r="G13" s="26">
        <v>1.5167449924767099E-2</v>
      </c>
      <c r="H13" s="26">
        <v>9.3743853817502693E-3</v>
      </c>
      <c r="I13" s="26">
        <v>1.7046082916353199E-2</v>
      </c>
      <c r="J13" s="26">
        <v>1.3873762259105599E-2</v>
      </c>
      <c r="K13" s="26">
        <v>1.7793200462816301E-2</v>
      </c>
      <c r="L13" s="26">
        <v>1.0978900361810101E-2</v>
      </c>
      <c r="M13" s="26"/>
      <c r="N13" s="26">
        <v>5.9446796313861999E-3</v>
      </c>
      <c r="O13" s="26">
        <v>1.36552696347294E-2</v>
      </c>
      <c r="P13" s="26">
        <v>1.58777060931037E-2</v>
      </c>
      <c r="Q13" s="26">
        <v>2.0691966480171801E-2</v>
      </c>
      <c r="R13" s="26"/>
      <c r="S13" s="26">
        <v>1.4143379801268299E-2</v>
      </c>
      <c r="T13" s="26">
        <v>1.28935440640334E-2</v>
      </c>
      <c r="U13" s="26">
        <v>6.39156983364963E-3</v>
      </c>
      <c r="V13" s="26">
        <v>1.7306412574889001E-2</v>
      </c>
      <c r="W13" s="26">
        <v>2.0732501932502902E-2</v>
      </c>
      <c r="X13" s="26">
        <v>1.9349580590850401E-2</v>
      </c>
      <c r="Y13" s="26">
        <v>6.1958297572223897E-3</v>
      </c>
      <c r="Z13" s="26">
        <v>9.8485431309923502E-3</v>
      </c>
      <c r="AA13" s="26">
        <v>9.0103087317415492E-3</v>
      </c>
      <c r="AB13" s="26">
        <v>2.0949948438464702E-2</v>
      </c>
      <c r="AC13" s="26">
        <v>1.00444674613043E-2</v>
      </c>
      <c r="AD13" s="26">
        <v>1.9473362796552901E-2</v>
      </c>
      <c r="AE13" s="26"/>
      <c r="AF13" s="26">
        <v>1.29762823687184E-2</v>
      </c>
      <c r="AG13" s="26">
        <v>1.1831419130617899E-2</v>
      </c>
      <c r="AH13" s="26">
        <v>1.9273191547851402E-2</v>
      </c>
      <c r="AI13" s="26"/>
      <c r="AJ13" s="26">
        <v>1.1133994312548801E-2</v>
      </c>
      <c r="AK13" s="26">
        <v>1.20549468363935E-2</v>
      </c>
      <c r="AL13" s="26">
        <v>0</v>
      </c>
      <c r="AM13" s="26">
        <v>0</v>
      </c>
      <c r="AN13" s="26">
        <v>2.7273382781277201E-2</v>
      </c>
      <c r="AO13" s="26"/>
      <c r="AP13" s="26">
        <v>7.5594783780851601E-3</v>
      </c>
      <c r="AQ13" s="26">
        <v>8.8576673292291297E-3</v>
      </c>
      <c r="AR13" s="26">
        <v>0</v>
      </c>
      <c r="AS13" s="26"/>
      <c r="AT13" s="26">
        <v>2.0067212820059299E-2</v>
      </c>
      <c r="AU13" s="26">
        <v>1.27642510935384E-2</v>
      </c>
      <c r="AV13" s="26">
        <v>8.0407598006081004E-3</v>
      </c>
      <c r="AW13" s="26">
        <v>1.3149338440385299E-2</v>
      </c>
      <c r="AX13" s="26">
        <v>1.7906521694069699E-2</v>
      </c>
      <c r="AY13" s="26"/>
      <c r="AZ13" s="26">
        <v>1.09423043258083E-2</v>
      </c>
      <c r="BA13" s="26">
        <v>2.3446102421099201E-2</v>
      </c>
      <c r="BB13" s="26">
        <v>5.78933510525503E-3</v>
      </c>
      <c r="BC13" s="26">
        <v>8.7867545256544392E-3</v>
      </c>
      <c r="BD13" s="26">
        <v>2.0867649112129301E-2</v>
      </c>
      <c r="BE13" s="26"/>
      <c r="BF13" s="26">
        <v>1.40156077055297E-2</v>
      </c>
      <c r="BG13" s="26">
        <v>1.4872060513687901E-2</v>
      </c>
      <c r="BH13" s="26">
        <v>1.00938090982443E-2</v>
      </c>
      <c r="BI13" s="26">
        <v>8.8365603541912807E-3</v>
      </c>
      <c r="BJ13" s="26"/>
      <c r="BK13" s="26">
        <v>3.37841425425386E-2</v>
      </c>
      <c r="BL13" s="26">
        <v>1.19383743071673E-2</v>
      </c>
      <c r="BM13" s="26">
        <v>1.88784144583816E-2</v>
      </c>
      <c r="BN13" s="26">
        <v>8.8546592673754993E-3</v>
      </c>
      <c r="BO13" s="26">
        <v>6.8613877544444297E-3</v>
      </c>
      <c r="BP13" s="26"/>
      <c r="BQ13" s="26">
        <v>1.5560031792996899E-2</v>
      </c>
      <c r="BR13" s="26">
        <v>1.1348653965081E-2</v>
      </c>
      <c r="BS13" s="26"/>
      <c r="BT13" s="26">
        <v>7.5319243267052199E-3</v>
      </c>
      <c r="BU13" s="26">
        <v>1.6061090562492501E-2</v>
      </c>
      <c r="BV13" s="26">
        <v>2.5879644872140499E-2</v>
      </c>
      <c r="BW13" s="26">
        <v>9.7264309116392896E-3</v>
      </c>
      <c r="BX13" s="26">
        <v>1.6718368166228799E-2</v>
      </c>
      <c r="BY13" s="26">
        <v>3.3200565993053502E-2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Y18"/>
  <sheetViews>
    <sheetView showGridLines="0" topLeftCell="A6" workbookViewId="0">
      <pane xSplit="2" topLeftCell="C1" activePane="topRight" state="frozen"/>
      <selection pane="topRight" activeCell="D13" sqre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0.68968216850720399</v>
      </c>
      <c r="D9" s="17">
        <v>0.64251267354486696</v>
      </c>
      <c r="E9" s="17">
        <v>0.73378804406980902</v>
      </c>
      <c r="F9" s="17"/>
      <c r="G9" s="17">
        <v>0.66901675656274795</v>
      </c>
      <c r="H9" s="17">
        <v>0.72435095524667403</v>
      </c>
      <c r="I9" s="17">
        <v>0.70031409423458602</v>
      </c>
      <c r="J9" s="17">
        <v>0.70873033664460405</v>
      </c>
      <c r="K9" s="17">
        <v>0.69569426105328402</v>
      </c>
      <c r="L9" s="17">
        <v>0.64722745778971102</v>
      </c>
      <c r="M9" s="17"/>
      <c r="N9" s="17">
        <v>0.60470587106248197</v>
      </c>
      <c r="O9" s="17">
        <v>0.69039778833518395</v>
      </c>
      <c r="P9" s="17">
        <v>0.71727660775566104</v>
      </c>
      <c r="Q9" s="17">
        <v>0.75601930034569298</v>
      </c>
      <c r="R9" s="17"/>
      <c r="S9" s="17">
        <v>0.66203390649865801</v>
      </c>
      <c r="T9" s="17">
        <v>0.68046622735302498</v>
      </c>
      <c r="U9" s="17">
        <v>0.63594976669613201</v>
      </c>
      <c r="V9" s="17">
        <v>0.65541672209008905</v>
      </c>
      <c r="W9" s="17">
        <v>0.68634822677254304</v>
      </c>
      <c r="X9" s="17">
        <v>0.66328359395750303</v>
      </c>
      <c r="Y9" s="17">
        <v>0.71512844456139701</v>
      </c>
      <c r="Z9" s="17">
        <v>0.71427838581540803</v>
      </c>
      <c r="AA9" s="17">
        <v>0.70842670634611604</v>
      </c>
      <c r="AB9" s="17">
        <v>0.73079131183461199</v>
      </c>
      <c r="AC9" s="17">
        <v>0.75031826210698704</v>
      </c>
      <c r="AD9" s="17">
        <v>0.79851305786503701</v>
      </c>
      <c r="AE9" s="17"/>
      <c r="AF9" s="17">
        <v>0.71152214673161096</v>
      </c>
      <c r="AG9" s="17">
        <v>0.66700243466236897</v>
      </c>
      <c r="AH9" s="17">
        <v>0.70214136060705001</v>
      </c>
      <c r="AI9" s="17"/>
      <c r="AJ9" s="17">
        <v>0.64336550009534399</v>
      </c>
      <c r="AK9" s="17">
        <v>0.72449394198189798</v>
      </c>
      <c r="AL9" s="17">
        <v>0.57586803898834005</v>
      </c>
      <c r="AM9" s="17">
        <v>0.77265675056220195</v>
      </c>
      <c r="AN9" s="17">
        <v>0.74494372522643504</v>
      </c>
      <c r="AO9" s="17"/>
      <c r="AP9" s="17">
        <v>0.60103494694779003</v>
      </c>
      <c r="AQ9" s="17">
        <v>0.74000196799760198</v>
      </c>
      <c r="AR9" s="17">
        <v>0.646950838103451</v>
      </c>
      <c r="AS9" s="17"/>
      <c r="AT9" s="17">
        <v>0.74043141561080095</v>
      </c>
      <c r="AU9" s="17">
        <v>0.69503693678601297</v>
      </c>
      <c r="AV9" s="17">
        <v>0.67783533843105004</v>
      </c>
      <c r="AW9" s="17">
        <v>0.59717157968321399</v>
      </c>
      <c r="AX9" s="17">
        <v>0.57595616464743005</v>
      </c>
      <c r="AY9" s="17"/>
      <c r="AZ9" s="17">
        <v>0.68670142483770202</v>
      </c>
      <c r="BA9" s="17">
        <v>0.71595521183518895</v>
      </c>
      <c r="BB9" s="17">
        <v>0.731613622761075</v>
      </c>
      <c r="BC9" s="17">
        <v>0.64079383783920996</v>
      </c>
      <c r="BD9" s="17">
        <v>0.73267764732611795</v>
      </c>
      <c r="BE9" s="17"/>
      <c r="BF9" s="17">
        <v>0.78039553849990595</v>
      </c>
      <c r="BG9" s="17">
        <v>0.694515131785722</v>
      </c>
      <c r="BH9" s="17">
        <v>0.67311060451589599</v>
      </c>
      <c r="BI9" s="17">
        <v>0.60481365229084905</v>
      </c>
      <c r="BJ9" s="17"/>
      <c r="BK9" s="17">
        <v>0.86444029133254896</v>
      </c>
      <c r="BL9" s="17">
        <v>0.79872961100512296</v>
      </c>
      <c r="BM9" s="17">
        <v>0.72306493687905704</v>
      </c>
      <c r="BN9" s="17">
        <v>0.62321431286849005</v>
      </c>
      <c r="BO9" s="17">
        <v>0.52818587488192603</v>
      </c>
      <c r="BP9" s="17"/>
      <c r="BQ9" s="17">
        <v>0.69945387687084004</v>
      </c>
      <c r="BR9" s="17">
        <v>0.67644718054671804</v>
      </c>
      <c r="BS9" s="17"/>
      <c r="BT9" s="17">
        <v>0.64596389030885204</v>
      </c>
      <c r="BU9" s="17">
        <v>0.68611675895712598</v>
      </c>
      <c r="BV9" s="17">
        <v>0.72268138796882497</v>
      </c>
      <c r="BW9" s="17">
        <v>0.76383955244338397</v>
      </c>
      <c r="BX9" s="17">
        <v>0.72896184303107503</v>
      </c>
      <c r="BY9" s="17">
        <v>0.70619011000953602</v>
      </c>
    </row>
    <row r="10" spans="2:77" x14ac:dyDescent="0.35">
      <c r="B10" s="18" t="s">
        <v>184</v>
      </c>
      <c r="C10" s="17">
        <v>0.26440728029912702</v>
      </c>
      <c r="D10" s="17">
        <v>0.28844553134487999</v>
      </c>
      <c r="E10" s="17">
        <v>0.242613821604757</v>
      </c>
      <c r="F10" s="17"/>
      <c r="G10" s="17">
        <v>0.26557038039537101</v>
      </c>
      <c r="H10" s="17">
        <v>0.21378432153166099</v>
      </c>
      <c r="I10" s="17">
        <v>0.26746338400011099</v>
      </c>
      <c r="J10" s="17">
        <v>0.258089345470424</v>
      </c>
      <c r="K10" s="17">
        <v>0.25629242134636399</v>
      </c>
      <c r="L10" s="17">
        <v>0.312732310950809</v>
      </c>
      <c r="M10" s="17"/>
      <c r="N10" s="17">
        <v>0.338012278584437</v>
      </c>
      <c r="O10" s="17">
        <v>0.26758925339867601</v>
      </c>
      <c r="P10" s="17">
        <v>0.240851634726446</v>
      </c>
      <c r="Q10" s="17">
        <v>0.20305056524210199</v>
      </c>
      <c r="R10" s="17"/>
      <c r="S10" s="17">
        <v>0.26831890534853903</v>
      </c>
      <c r="T10" s="17">
        <v>0.27933001404590202</v>
      </c>
      <c r="U10" s="17">
        <v>0.32009244937006598</v>
      </c>
      <c r="V10" s="17">
        <v>0.27734847064922002</v>
      </c>
      <c r="W10" s="17">
        <v>0.26066051431375997</v>
      </c>
      <c r="X10" s="17">
        <v>0.29283251991417703</v>
      </c>
      <c r="Y10" s="17">
        <v>0.25297395835414099</v>
      </c>
      <c r="Z10" s="17">
        <v>0.24416878473957401</v>
      </c>
      <c r="AA10" s="17">
        <v>0.25025625223079301</v>
      </c>
      <c r="AB10" s="17">
        <v>0.237507649435937</v>
      </c>
      <c r="AC10" s="17">
        <v>0.21453723348553999</v>
      </c>
      <c r="AD10" s="17">
        <v>0.190318499636526</v>
      </c>
      <c r="AE10" s="17"/>
      <c r="AF10" s="17">
        <v>0.24535770873440399</v>
      </c>
      <c r="AG10" s="17">
        <v>0.28900122571396603</v>
      </c>
      <c r="AH10" s="17">
        <v>0.24679843314509201</v>
      </c>
      <c r="AI10" s="17"/>
      <c r="AJ10" s="17">
        <v>0.30203948003673903</v>
      </c>
      <c r="AK10" s="17">
        <v>0.240386477436726</v>
      </c>
      <c r="AL10" s="17">
        <v>0.36348140749693703</v>
      </c>
      <c r="AM10" s="17">
        <v>0.18705384356051899</v>
      </c>
      <c r="AN10" s="17">
        <v>0.220686196785017</v>
      </c>
      <c r="AO10" s="17"/>
      <c r="AP10" s="17">
        <v>0.34015249703835099</v>
      </c>
      <c r="AQ10" s="17">
        <v>0.22746586565620899</v>
      </c>
      <c r="AR10" s="17">
        <v>0.30922012775077701</v>
      </c>
      <c r="AS10" s="17"/>
      <c r="AT10" s="17">
        <v>0.21942656103302199</v>
      </c>
      <c r="AU10" s="17">
        <v>0.25899024063329401</v>
      </c>
      <c r="AV10" s="17">
        <v>0.27694038667234699</v>
      </c>
      <c r="AW10" s="17">
        <v>0.33933163435490599</v>
      </c>
      <c r="AX10" s="17">
        <v>0.31946180244177103</v>
      </c>
      <c r="AY10" s="17"/>
      <c r="AZ10" s="17">
        <v>0.25784004326964299</v>
      </c>
      <c r="BA10" s="17">
        <v>0.25202153868548299</v>
      </c>
      <c r="BB10" s="17">
        <v>0.206989249168058</v>
      </c>
      <c r="BC10" s="17">
        <v>0.31242947963892898</v>
      </c>
      <c r="BD10" s="17">
        <v>0.24567613262559801</v>
      </c>
      <c r="BE10" s="17"/>
      <c r="BF10" s="17">
        <v>0.18934200671932599</v>
      </c>
      <c r="BG10" s="17">
        <v>0.26374860713480103</v>
      </c>
      <c r="BH10" s="17">
        <v>0.27102414601073699</v>
      </c>
      <c r="BI10" s="17">
        <v>0.33105660875440901</v>
      </c>
      <c r="BJ10" s="17"/>
      <c r="BK10" s="17">
        <v>8.9419296828969E-2</v>
      </c>
      <c r="BL10" s="17">
        <v>0.17642750956266401</v>
      </c>
      <c r="BM10" s="17">
        <v>0.244326515519002</v>
      </c>
      <c r="BN10" s="17">
        <v>0.32059009529455201</v>
      </c>
      <c r="BO10" s="17">
        <v>0.36198959816168802</v>
      </c>
      <c r="BP10" s="17"/>
      <c r="BQ10" s="17">
        <v>0.257106119792882</v>
      </c>
      <c r="BR10" s="17">
        <v>0.274296111177188</v>
      </c>
      <c r="BS10" s="17"/>
      <c r="BT10" s="17">
        <v>0.30183880963812498</v>
      </c>
      <c r="BU10" s="17">
        <v>0.27224809588742699</v>
      </c>
      <c r="BV10" s="17">
        <v>0.22615446074270601</v>
      </c>
      <c r="BW10" s="17">
        <v>0.18693120784428999</v>
      </c>
      <c r="BX10" s="17">
        <v>0.23694793627747901</v>
      </c>
      <c r="BY10" s="17">
        <v>0.22761847536143001</v>
      </c>
    </row>
    <row r="11" spans="2:77" x14ac:dyDescent="0.35">
      <c r="B11" s="18" t="s">
        <v>185</v>
      </c>
      <c r="C11" s="17">
        <v>3.6667082900234398E-2</v>
      </c>
      <c r="D11" s="17">
        <v>5.7503574889804898E-2</v>
      </c>
      <c r="E11" s="17">
        <v>1.6538025329008402E-2</v>
      </c>
      <c r="F11" s="17"/>
      <c r="G11" s="17">
        <v>4.8017851485816401E-2</v>
      </c>
      <c r="H11" s="17">
        <v>4.3090471777607699E-2</v>
      </c>
      <c r="I11" s="17">
        <v>2.8101244737073101E-2</v>
      </c>
      <c r="J11" s="17">
        <v>2.3520388913953701E-2</v>
      </c>
      <c r="K11" s="17">
        <v>4.0441566648007403E-2</v>
      </c>
      <c r="L11" s="17">
        <v>3.9018549317893898E-2</v>
      </c>
      <c r="M11" s="17"/>
      <c r="N11" s="17">
        <v>4.9088040932309403E-2</v>
      </c>
      <c r="O11" s="17">
        <v>3.4412681477132799E-2</v>
      </c>
      <c r="P11" s="17">
        <v>3.06025663065853E-2</v>
      </c>
      <c r="Q11" s="17">
        <v>3.0495628034601201E-2</v>
      </c>
      <c r="R11" s="17"/>
      <c r="S11" s="17">
        <v>5.5166338751550199E-2</v>
      </c>
      <c r="T11" s="17">
        <v>3.7062114656943701E-2</v>
      </c>
      <c r="U11" s="17">
        <v>4.0331448757273201E-2</v>
      </c>
      <c r="V11" s="17">
        <v>5.9235695511339198E-2</v>
      </c>
      <c r="W11" s="17">
        <v>3.8904860806909899E-2</v>
      </c>
      <c r="X11" s="17">
        <v>3.3652568816984398E-2</v>
      </c>
      <c r="Y11" s="17">
        <v>2.3570583289226201E-2</v>
      </c>
      <c r="Z11" s="17">
        <v>3.6702304139891798E-2</v>
      </c>
      <c r="AA11" s="17">
        <v>2.68837260511544E-2</v>
      </c>
      <c r="AB11" s="17">
        <v>2.2303536759600801E-2</v>
      </c>
      <c r="AC11" s="17">
        <v>2.99156187315276E-2</v>
      </c>
      <c r="AD11" s="17">
        <v>0</v>
      </c>
      <c r="AE11" s="17"/>
      <c r="AF11" s="17">
        <v>3.5353927840495999E-2</v>
      </c>
      <c r="AG11" s="17">
        <v>3.5685513235226798E-2</v>
      </c>
      <c r="AH11" s="17">
        <v>3.54763777147186E-2</v>
      </c>
      <c r="AI11" s="17"/>
      <c r="AJ11" s="17">
        <v>4.7918425205442303E-2</v>
      </c>
      <c r="AK11" s="17">
        <v>2.8449737396168701E-2</v>
      </c>
      <c r="AL11" s="17">
        <v>4.6169192847103302E-2</v>
      </c>
      <c r="AM11" s="17">
        <v>4.0289405877279201E-2</v>
      </c>
      <c r="AN11" s="17">
        <v>1.6320430336207399E-2</v>
      </c>
      <c r="AO11" s="17"/>
      <c r="AP11" s="17">
        <v>5.41094300387241E-2</v>
      </c>
      <c r="AQ11" s="17">
        <v>2.6604321403795199E-2</v>
      </c>
      <c r="AR11" s="17">
        <v>3.3900445388019999E-2</v>
      </c>
      <c r="AS11" s="17"/>
      <c r="AT11" s="17">
        <v>3.2846327971072099E-2</v>
      </c>
      <c r="AU11" s="17">
        <v>3.8136546376636299E-2</v>
      </c>
      <c r="AV11" s="17">
        <v>3.8101017966532202E-2</v>
      </c>
      <c r="AW11" s="17">
        <v>4.3178559530976601E-2</v>
      </c>
      <c r="AX11" s="17">
        <v>9.1459504555562801E-2</v>
      </c>
      <c r="AY11" s="17"/>
      <c r="AZ11" s="17">
        <v>4.0596859515244499E-2</v>
      </c>
      <c r="BA11" s="17">
        <v>2.6524291899873501E-2</v>
      </c>
      <c r="BB11" s="17">
        <v>5.1609515638674802E-2</v>
      </c>
      <c r="BC11" s="17">
        <v>4.47623763277697E-2</v>
      </c>
      <c r="BD11" s="17">
        <v>1.7894025527204298E-2</v>
      </c>
      <c r="BE11" s="17"/>
      <c r="BF11" s="17">
        <v>2.1842657095296401E-2</v>
      </c>
      <c r="BG11" s="17">
        <v>3.2568225384006597E-2</v>
      </c>
      <c r="BH11" s="17">
        <v>4.9705619491651198E-2</v>
      </c>
      <c r="BI11" s="17">
        <v>5.1165447622592397E-2</v>
      </c>
      <c r="BJ11" s="17"/>
      <c r="BK11" s="17">
        <v>3.9690818158336597E-2</v>
      </c>
      <c r="BL11" s="17">
        <v>1.7415727570772001E-2</v>
      </c>
      <c r="BM11" s="17">
        <v>2.1147993258974099E-2</v>
      </c>
      <c r="BN11" s="17">
        <v>4.7487347323864899E-2</v>
      </c>
      <c r="BO11" s="17">
        <v>0.104086670659381</v>
      </c>
      <c r="BP11" s="17"/>
      <c r="BQ11" s="17">
        <v>3.6738336446250401E-2</v>
      </c>
      <c r="BR11" s="17">
        <v>3.6570575740117697E-2</v>
      </c>
      <c r="BS11" s="17"/>
      <c r="BT11" s="17">
        <v>4.8683268443524802E-2</v>
      </c>
      <c r="BU11" s="17">
        <v>2.82800645727183E-2</v>
      </c>
      <c r="BV11" s="17">
        <v>4.7094222246500499E-2</v>
      </c>
      <c r="BW11" s="17">
        <v>3.8280606217266998E-2</v>
      </c>
      <c r="BX11" s="17">
        <v>1.9309002951192901E-2</v>
      </c>
      <c r="BY11" s="17">
        <v>4.3668396648141497E-2</v>
      </c>
    </row>
    <row r="12" spans="2:77" x14ac:dyDescent="0.35">
      <c r="B12" s="18" t="s">
        <v>186</v>
      </c>
      <c r="C12" s="17">
        <v>3.9962334234801E-3</v>
      </c>
      <c r="D12" s="17">
        <v>5.9539113164627597E-3</v>
      </c>
      <c r="E12" s="17">
        <v>2.1085675408542598E-3</v>
      </c>
      <c r="F12" s="17"/>
      <c r="G12" s="17">
        <v>1.1508938586885301E-2</v>
      </c>
      <c r="H12" s="17">
        <v>7.6299948420684898E-3</v>
      </c>
      <c r="I12" s="17">
        <v>1.78569319960884E-3</v>
      </c>
      <c r="J12" s="17">
        <v>4.6238276687249396E-3</v>
      </c>
      <c r="K12" s="17">
        <v>0</v>
      </c>
      <c r="L12" s="17">
        <v>0</v>
      </c>
      <c r="M12" s="17"/>
      <c r="N12" s="17">
        <v>4.3466205736760804E-3</v>
      </c>
      <c r="O12" s="17">
        <v>5.1469235399942796E-3</v>
      </c>
      <c r="P12" s="17">
        <v>2.6232411123457899E-3</v>
      </c>
      <c r="Q12" s="17">
        <v>3.6847832664621701E-3</v>
      </c>
      <c r="R12" s="17"/>
      <c r="S12" s="17">
        <v>7.7428729916922999E-3</v>
      </c>
      <c r="T12" s="17">
        <v>0</v>
      </c>
      <c r="U12" s="17">
        <v>0</v>
      </c>
      <c r="V12" s="17">
        <v>7.9991117493514001E-3</v>
      </c>
      <c r="W12" s="17">
        <v>7.1263177489323901E-3</v>
      </c>
      <c r="X12" s="17">
        <v>3.3693372371046298E-3</v>
      </c>
      <c r="Y12" s="17">
        <v>2.1311840380132899E-3</v>
      </c>
      <c r="Z12" s="17">
        <v>0</v>
      </c>
      <c r="AA12" s="17">
        <v>6.4014215239046801E-3</v>
      </c>
      <c r="AB12" s="17">
        <v>2.8183442172653398E-3</v>
      </c>
      <c r="AC12" s="17">
        <v>5.2288856759455304E-3</v>
      </c>
      <c r="AD12" s="17">
        <v>0</v>
      </c>
      <c r="AE12" s="17"/>
      <c r="AF12" s="17">
        <v>3.1674834551942599E-3</v>
      </c>
      <c r="AG12" s="17">
        <v>3.9751471947219799E-3</v>
      </c>
      <c r="AH12" s="17">
        <v>4.45718839278664E-3</v>
      </c>
      <c r="AI12" s="17"/>
      <c r="AJ12" s="17">
        <v>4.2457344827030096E-3</v>
      </c>
      <c r="AK12" s="17">
        <v>3.3024872610236699E-3</v>
      </c>
      <c r="AL12" s="17">
        <v>7.7118784129322198E-3</v>
      </c>
      <c r="AM12" s="17">
        <v>0</v>
      </c>
      <c r="AN12" s="17">
        <v>2.8747186413619601E-3</v>
      </c>
      <c r="AO12" s="17"/>
      <c r="AP12" s="17">
        <v>3.27588387035884E-3</v>
      </c>
      <c r="AQ12" s="17">
        <v>4.0686293749945604E-3</v>
      </c>
      <c r="AR12" s="17">
        <v>7.1186205949078599E-3</v>
      </c>
      <c r="AS12" s="17"/>
      <c r="AT12" s="17">
        <v>2.0989227260816801E-3</v>
      </c>
      <c r="AU12" s="17">
        <v>2.7184497573378799E-3</v>
      </c>
      <c r="AV12" s="17">
        <v>4.39831765107791E-3</v>
      </c>
      <c r="AW12" s="17">
        <v>7.8647597981298008E-3</v>
      </c>
      <c r="AX12" s="17">
        <v>1.3122528355235899E-2</v>
      </c>
      <c r="AY12" s="17"/>
      <c r="AZ12" s="17">
        <v>7.8011325743686296E-3</v>
      </c>
      <c r="BA12" s="17">
        <v>0</v>
      </c>
      <c r="BB12" s="17">
        <v>9.7876124321919205E-3</v>
      </c>
      <c r="BC12" s="17">
        <v>0</v>
      </c>
      <c r="BD12" s="17">
        <v>0</v>
      </c>
      <c r="BE12" s="17"/>
      <c r="BF12" s="17">
        <v>3.0076879174677699E-3</v>
      </c>
      <c r="BG12" s="17">
        <v>3.7830625602321699E-3</v>
      </c>
      <c r="BH12" s="17">
        <v>2.3625379127903598E-3</v>
      </c>
      <c r="BI12" s="17">
        <v>7.3402651704217101E-3</v>
      </c>
      <c r="BJ12" s="17"/>
      <c r="BK12" s="17">
        <v>0</v>
      </c>
      <c r="BL12" s="17">
        <v>1.79252832835051E-3</v>
      </c>
      <c r="BM12" s="17">
        <v>5.5880956547922104E-3</v>
      </c>
      <c r="BN12" s="17">
        <v>3.3369063571218301E-3</v>
      </c>
      <c r="BO12" s="17">
        <v>5.7378562970057199E-3</v>
      </c>
      <c r="BP12" s="17"/>
      <c r="BQ12" s="17">
        <v>2.4843715033763302E-3</v>
      </c>
      <c r="BR12" s="17">
        <v>6.0439280093063201E-3</v>
      </c>
      <c r="BS12" s="17"/>
      <c r="BT12" s="17">
        <v>1.8339020009750201E-3</v>
      </c>
      <c r="BU12" s="17">
        <v>6.0123166723011698E-3</v>
      </c>
      <c r="BV12" s="17">
        <v>4.0699290419679299E-3</v>
      </c>
      <c r="BW12" s="17">
        <v>8.3194713390691601E-3</v>
      </c>
      <c r="BX12" s="17">
        <v>4.2867440746411E-3</v>
      </c>
      <c r="BY12" s="17">
        <v>0</v>
      </c>
    </row>
    <row r="13" spans="2:77" x14ac:dyDescent="0.35">
      <c r="B13" s="27" t="s">
        <v>145</v>
      </c>
      <c r="C13" s="26">
        <v>5.2472348699541599E-3</v>
      </c>
      <c r="D13" s="26">
        <v>5.5843089039848198E-3</v>
      </c>
      <c r="E13" s="26">
        <v>4.9515414555711696E-3</v>
      </c>
      <c r="F13" s="26"/>
      <c r="G13" s="26">
        <v>5.8860729691789602E-3</v>
      </c>
      <c r="H13" s="26">
        <v>1.1144256601989E-2</v>
      </c>
      <c r="I13" s="26">
        <v>2.33558382862149E-3</v>
      </c>
      <c r="J13" s="26">
        <v>5.0361013022935204E-3</v>
      </c>
      <c r="K13" s="26">
        <v>7.5717509523447104E-3</v>
      </c>
      <c r="L13" s="26">
        <v>1.02168194158648E-3</v>
      </c>
      <c r="M13" s="26"/>
      <c r="N13" s="26">
        <v>3.8471888470954199E-3</v>
      </c>
      <c r="O13" s="26">
        <v>2.45335324901234E-3</v>
      </c>
      <c r="P13" s="26">
        <v>8.6459500989617705E-3</v>
      </c>
      <c r="Q13" s="26">
        <v>6.7497231111413201E-3</v>
      </c>
      <c r="R13" s="26"/>
      <c r="S13" s="26">
        <v>6.7379764095603298E-3</v>
      </c>
      <c r="T13" s="26">
        <v>3.1416439441286801E-3</v>
      </c>
      <c r="U13" s="26">
        <v>3.6263351765288198E-3</v>
      </c>
      <c r="V13" s="26">
        <v>0</v>
      </c>
      <c r="W13" s="26">
        <v>6.9600803578548096E-3</v>
      </c>
      <c r="X13" s="26">
        <v>6.8619800742302098E-3</v>
      </c>
      <c r="Y13" s="26">
        <v>6.1958297572223897E-3</v>
      </c>
      <c r="Z13" s="26">
        <v>4.8505253051260898E-3</v>
      </c>
      <c r="AA13" s="26">
        <v>8.0318938480316206E-3</v>
      </c>
      <c r="AB13" s="26">
        <v>6.5791577525852298E-3</v>
      </c>
      <c r="AC13" s="26">
        <v>0</v>
      </c>
      <c r="AD13" s="26">
        <v>1.11684424984364E-2</v>
      </c>
      <c r="AE13" s="26"/>
      <c r="AF13" s="26">
        <v>4.59873323829494E-3</v>
      </c>
      <c r="AG13" s="26">
        <v>4.3356791937166402E-3</v>
      </c>
      <c r="AH13" s="26">
        <v>1.11266401403535E-2</v>
      </c>
      <c r="AI13" s="26"/>
      <c r="AJ13" s="26">
        <v>2.43086017977173E-3</v>
      </c>
      <c r="AK13" s="26">
        <v>3.3673559241836799E-3</v>
      </c>
      <c r="AL13" s="26">
        <v>6.7694822546876697E-3</v>
      </c>
      <c r="AM13" s="26">
        <v>0</v>
      </c>
      <c r="AN13" s="26">
        <v>1.51749290109792E-2</v>
      </c>
      <c r="AO13" s="26"/>
      <c r="AP13" s="26">
        <v>1.42724210477606E-3</v>
      </c>
      <c r="AQ13" s="26">
        <v>1.8592155673997099E-3</v>
      </c>
      <c r="AR13" s="26">
        <v>2.8099681628443E-3</v>
      </c>
      <c r="AS13" s="26"/>
      <c r="AT13" s="26">
        <v>5.1967726590235299E-3</v>
      </c>
      <c r="AU13" s="26">
        <v>5.1178264467184103E-3</v>
      </c>
      <c r="AV13" s="26">
        <v>2.7249392789926801E-3</v>
      </c>
      <c r="AW13" s="26">
        <v>1.2453466632773099E-2</v>
      </c>
      <c r="AX13" s="26">
        <v>0</v>
      </c>
      <c r="AY13" s="26"/>
      <c r="AZ13" s="26">
        <v>7.0605398030416404E-3</v>
      </c>
      <c r="BA13" s="26">
        <v>5.4989575794545196E-3</v>
      </c>
      <c r="BB13" s="26">
        <v>0</v>
      </c>
      <c r="BC13" s="26">
        <v>2.0143061940913198E-3</v>
      </c>
      <c r="BD13" s="26">
        <v>3.7521945210793098E-3</v>
      </c>
      <c r="BE13" s="26"/>
      <c r="BF13" s="26">
        <v>5.4121097680038099E-3</v>
      </c>
      <c r="BG13" s="26">
        <v>5.3849731352377996E-3</v>
      </c>
      <c r="BH13" s="26">
        <v>3.7970920689257099E-3</v>
      </c>
      <c r="BI13" s="26">
        <v>5.6240261617283797E-3</v>
      </c>
      <c r="BJ13" s="26"/>
      <c r="BK13" s="26">
        <v>6.4495936801455302E-3</v>
      </c>
      <c r="BL13" s="26">
        <v>5.6346235330900002E-3</v>
      </c>
      <c r="BM13" s="26">
        <v>5.8724586881749403E-3</v>
      </c>
      <c r="BN13" s="26">
        <v>5.3713381559716703E-3</v>
      </c>
      <c r="BO13" s="26">
        <v>0</v>
      </c>
      <c r="BP13" s="26"/>
      <c r="BQ13" s="26">
        <v>4.2172953866510899E-3</v>
      </c>
      <c r="BR13" s="26">
        <v>6.6422045266696199E-3</v>
      </c>
      <c r="BS13" s="26"/>
      <c r="BT13" s="26">
        <v>1.68012960852346E-3</v>
      </c>
      <c r="BU13" s="26">
        <v>7.3427639104276798E-3</v>
      </c>
      <c r="BV13" s="26">
        <v>0</v>
      </c>
      <c r="BW13" s="26">
        <v>2.6291621559891599E-3</v>
      </c>
      <c r="BX13" s="26">
        <v>1.0494473665612E-2</v>
      </c>
      <c r="BY13" s="26">
        <v>2.2523017980892401E-2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Y18"/>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0.46610132386663999</v>
      </c>
      <c r="D9" s="17">
        <v>0.45168040235764301</v>
      </c>
      <c r="E9" s="17">
        <v>0.48125221183686301</v>
      </c>
      <c r="F9" s="17"/>
      <c r="G9" s="17">
        <v>0.221218643566061</v>
      </c>
      <c r="H9" s="17">
        <v>0.30063515206858499</v>
      </c>
      <c r="I9" s="17">
        <v>0.39871031985858302</v>
      </c>
      <c r="J9" s="17">
        <v>0.51340776355158901</v>
      </c>
      <c r="K9" s="17">
        <v>0.63291322588980603</v>
      </c>
      <c r="L9" s="17">
        <v>0.66786761789557902</v>
      </c>
      <c r="M9" s="17"/>
      <c r="N9" s="17">
        <v>0.40978654383422802</v>
      </c>
      <c r="O9" s="17">
        <v>0.424743109127735</v>
      </c>
      <c r="P9" s="17">
        <v>0.53016449247674102</v>
      </c>
      <c r="Q9" s="17">
        <v>0.51222454592371103</v>
      </c>
      <c r="R9" s="17"/>
      <c r="S9" s="17">
        <v>0.40712780943447802</v>
      </c>
      <c r="T9" s="17">
        <v>0.477632100909059</v>
      </c>
      <c r="U9" s="17">
        <v>0.47769083983642502</v>
      </c>
      <c r="V9" s="17">
        <v>0.54064477761754803</v>
      </c>
      <c r="W9" s="17">
        <v>0.46645610003034799</v>
      </c>
      <c r="X9" s="17">
        <v>0.48415844723471202</v>
      </c>
      <c r="Y9" s="17">
        <v>0.49098583444802302</v>
      </c>
      <c r="Z9" s="17">
        <v>0.46457167756641798</v>
      </c>
      <c r="AA9" s="17">
        <v>0.48771041136811799</v>
      </c>
      <c r="AB9" s="17">
        <v>0.38225626680208902</v>
      </c>
      <c r="AC9" s="17">
        <v>0.516302526762769</v>
      </c>
      <c r="AD9" s="17">
        <v>0.405944537633947</v>
      </c>
      <c r="AE9" s="17"/>
      <c r="AF9" s="17">
        <v>0.70833743778085001</v>
      </c>
      <c r="AG9" s="17">
        <v>0.32416985319449398</v>
      </c>
      <c r="AH9" s="17">
        <v>0.393279863977121</v>
      </c>
      <c r="AI9" s="17"/>
      <c r="AJ9" s="17">
        <v>0.68212732193237102</v>
      </c>
      <c r="AK9" s="17">
        <v>0.31612272893487298</v>
      </c>
      <c r="AL9" s="17">
        <v>0.30714062830047301</v>
      </c>
      <c r="AM9" s="17">
        <v>0.725185820774921</v>
      </c>
      <c r="AN9" s="17">
        <v>0.41270682242710199</v>
      </c>
      <c r="AO9" s="17"/>
      <c r="AP9" s="17">
        <v>0.64734991654381902</v>
      </c>
      <c r="AQ9" s="17">
        <v>0.33554273946052798</v>
      </c>
      <c r="AR9" s="17">
        <v>0.29006465026347</v>
      </c>
      <c r="AS9" s="17"/>
      <c r="AT9" s="17">
        <v>0.62203182354079101</v>
      </c>
      <c r="AU9" s="17">
        <v>0.47233483757133699</v>
      </c>
      <c r="AV9" s="17">
        <v>0.35348935461213599</v>
      </c>
      <c r="AW9" s="17">
        <v>0.32754949512994502</v>
      </c>
      <c r="AX9" s="17">
        <v>0.32539922103160601</v>
      </c>
      <c r="AY9" s="17"/>
      <c r="AZ9" s="17">
        <v>0.42141168866082201</v>
      </c>
      <c r="BA9" s="17">
        <v>0.41690169345830402</v>
      </c>
      <c r="BB9" s="17">
        <v>0.16837832682871801</v>
      </c>
      <c r="BC9" s="17">
        <v>0.651766716664269</v>
      </c>
      <c r="BD9" s="17">
        <v>0.49888723368552501</v>
      </c>
      <c r="BE9" s="17"/>
      <c r="BF9" s="17">
        <v>0.51144286533592198</v>
      </c>
      <c r="BG9" s="17">
        <v>0.49836639231517099</v>
      </c>
      <c r="BH9" s="17">
        <v>0.42819783235807501</v>
      </c>
      <c r="BI9" s="17">
        <v>0.41023627298501902</v>
      </c>
      <c r="BJ9" s="17"/>
      <c r="BK9" s="17">
        <v>0.48533121631000797</v>
      </c>
      <c r="BL9" s="17">
        <v>0.42688654307379098</v>
      </c>
      <c r="BM9" s="17">
        <v>0.46361020453426599</v>
      </c>
      <c r="BN9" s="17">
        <v>0.47265078866235399</v>
      </c>
      <c r="BO9" s="17">
        <v>0.52426789761800296</v>
      </c>
      <c r="BP9" s="17"/>
      <c r="BQ9" s="17">
        <v>0.53007349338351195</v>
      </c>
      <c r="BR9" s="17">
        <v>0.37945619879181702</v>
      </c>
      <c r="BS9" s="17"/>
      <c r="BT9" s="17">
        <v>0.58006428884113903</v>
      </c>
      <c r="BU9" s="17">
        <v>0.38337864928549598</v>
      </c>
      <c r="BV9" s="17">
        <v>0.52145501729253496</v>
      </c>
      <c r="BW9" s="17">
        <v>0.448372819810958</v>
      </c>
      <c r="BX9" s="17">
        <v>0.37778563613713401</v>
      </c>
      <c r="BY9" s="17">
        <v>0.25634083966193699</v>
      </c>
    </row>
    <row r="10" spans="2:77" x14ac:dyDescent="0.35">
      <c r="B10" s="18" t="s">
        <v>184</v>
      </c>
      <c r="C10" s="17">
        <v>0.24766578730959199</v>
      </c>
      <c r="D10" s="17">
        <v>0.25653061376612901</v>
      </c>
      <c r="E10" s="17">
        <v>0.24005692005037799</v>
      </c>
      <c r="F10" s="17"/>
      <c r="G10" s="17">
        <v>0.24000637924027499</v>
      </c>
      <c r="H10" s="17">
        <v>0.28554473771898198</v>
      </c>
      <c r="I10" s="17">
        <v>0.28244906956607402</v>
      </c>
      <c r="J10" s="17">
        <v>0.25011629150365</v>
      </c>
      <c r="K10" s="17">
        <v>0.203766027228649</v>
      </c>
      <c r="L10" s="17">
        <v>0.221244392547087</v>
      </c>
      <c r="M10" s="17"/>
      <c r="N10" s="17">
        <v>0.27266717837948901</v>
      </c>
      <c r="O10" s="17">
        <v>0.25701589967823901</v>
      </c>
      <c r="P10" s="17">
        <v>0.216848799795578</v>
      </c>
      <c r="Q10" s="17">
        <v>0.24039996987881701</v>
      </c>
      <c r="R10" s="17"/>
      <c r="S10" s="17">
        <v>0.26454640131225499</v>
      </c>
      <c r="T10" s="17">
        <v>0.26836296224929101</v>
      </c>
      <c r="U10" s="17">
        <v>0.26191059901435199</v>
      </c>
      <c r="V10" s="17">
        <v>0.210407817538419</v>
      </c>
      <c r="W10" s="17">
        <v>0.26231409421319302</v>
      </c>
      <c r="X10" s="17">
        <v>0.25882583262813702</v>
      </c>
      <c r="Y10" s="17">
        <v>0.23832087811755701</v>
      </c>
      <c r="Z10" s="17">
        <v>0.32859563185034601</v>
      </c>
      <c r="AA10" s="17">
        <v>0.23058487038924899</v>
      </c>
      <c r="AB10" s="17">
        <v>0.22783404400544799</v>
      </c>
      <c r="AC10" s="17">
        <v>0.168300581257009</v>
      </c>
      <c r="AD10" s="17">
        <v>0.256801465059673</v>
      </c>
      <c r="AE10" s="17"/>
      <c r="AF10" s="17">
        <v>0.190515945711873</v>
      </c>
      <c r="AG10" s="17">
        <v>0.29362457619011001</v>
      </c>
      <c r="AH10" s="17">
        <v>0.289783086686141</v>
      </c>
      <c r="AI10" s="17"/>
      <c r="AJ10" s="17">
        <v>0.21967402942397499</v>
      </c>
      <c r="AK10" s="17">
        <v>0.27452300959537901</v>
      </c>
      <c r="AL10" s="17">
        <v>0.28293461034398898</v>
      </c>
      <c r="AM10" s="17">
        <v>0.16164186402143299</v>
      </c>
      <c r="AN10" s="17">
        <v>0.29278065535073799</v>
      </c>
      <c r="AO10" s="17"/>
      <c r="AP10" s="17">
        <v>0.22800272563082799</v>
      </c>
      <c r="AQ10" s="17">
        <v>0.29195398654846899</v>
      </c>
      <c r="AR10" s="17">
        <v>0.31529971062947598</v>
      </c>
      <c r="AS10" s="17"/>
      <c r="AT10" s="17">
        <v>0.238280766333508</v>
      </c>
      <c r="AU10" s="17">
        <v>0.22099342120809901</v>
      </c>
      <c r="AV10" s="17">
        <v>0.25531432915930902</v>
      </c>
      <c r="AW10" s="17">
        <v>0.31808357126623399</v>
      </c>
      <c r="AX10" s="17">
        <v>0.23471726133109799</v>
      </c>
      <c r="AY10" s="17"/>
      <c r="AZ10" s="17">
        <v>0.25590317688194397</v>
      </c>
      <c r="BA10" s="17">
        <v>0.27595220038332402</v>
      </c>
      <c r="BB10" s="17">
        <v>0.23291995776028299</v>
      </c>
      <c r="BC10" s="17">
        <v>0.225641949471176</v>
      </c>
      <c r="BD10" s="17">
        <v>0.21815971634003001</v>
      </c>
      <c r="BE10" s="17"/>
      <c r="BF10" s="17">
        <v>0.24062229314212999</v>
      </c>
      <c r="BG10" s="17">
        <v>0.239560664441136</v>
      </c>
      <c r="BH10" s="17">
        <v>0.26140254927961298</v>
      </c>
      <c r="BI10" s="17">
        <v>0.26059944999284501</v>
      </c>
      <c r="BJ10" s="17"/>
      <c r="BK10" s="17">
        <v>0.202042610978483</v>
      </c>
      <c r="BL10" s="17">
        <v>0.231191243385965</v>
      </c>
      <c r="BM10" s="17">
        <v>0.24681489787437699</v>
      </c>
      <c r="BN10" s="17">
        <v>0.25925788674886002</v>
      </c>
      <c r="BO10" s="17">
        <v>0.25140373172013403</v>
      </c>
      <c r="BP10" s="17"/>
      <c r="BQ10" s="17">
        <v>0.25383551449737002</v>
      </c>
      <c r="BR10" s="17">
        <v>0.23930939127206899</v>
      </c>
      <c r="BS10" s="17"/>
      <c r="BT10" s="17">
        <v>0.233839849575495</v>
      </c>
      <c r="BU10" s="17">
        <v>0.28519651045848199</v>
      </c>
      <c r="BV10" s="17">
        <v>0.20261824868789499</v>
      </c>
      <c r="BW10" s="17">
        <v>0.25005718369823698</v>
      </c>
      <c r="BX10" s="17">
        <v>0.2456280622641</v>
      </c>
      <c r="BY10" s="17">
        <v>0.22106969930654599</v>
      </c>
    </row>
    <row r="11" spans="2:77" x14ac:dyDescent="0.35">
      <c r="B11" s="18" t="s">
        <v>185</v>
      </c>
      <c r="C11" s="17">
        <v>0.168675208236054</v>
      </c>
      <c r="D11" s="17">
        <v>0.18206850405198099</v>
      </c>
      <c r="E11" s="17">
        <v>0.15550358925236499</v>
      </c>
      <c r="F11" s="17"/>
      <c r="G11" s="17">
        <v>0.297202868428735</v>
      </c>
      <c r="H11" s="17">
        <v>0.25994835802250399</v>
      </c>
      <c r="I11" s="17">
        <v>0.191014823405253</v>
      </c>
      <c r="J11" s="17">
        <v>0.12910172964844899</v>
      </c>
      <c r="K11" s="17">
        <v>9.0166389968832306E-2</v>
      </c>
      <c r="L11" s="17">
        <v>7.5702094162054701E-2</v>
      </c>
      <c r="M11" s="17"/>
      <c r="N11" s="17">
        <v>0.18995271261615301</v>
      </c>
      <c r="O11" s="17">
        <v>0.181458752972913</v>
      </c>
      <c r="P11" s="17">
        <v>0.15098243626379701</v>
      </c>
      <c r="Q11" s="17">
        <v>0.14724452821164599</v>
      </c>
      <c r="R11" s="17"/>
      <c r="S11" s="17">
        <v>0.18291978852683699</v>
      </c>
      <c r="T11" s="17">
        <v>0.15704797643940399</v>
      </c>
      <c r="U11" s="17">
        <v>0.14662301210013601</v>
      </c>
      <c r="V11" s="17">
        <v>0.16567019717093601</v>
      </c>
      <c r="W11" s="17">
        <v>0.15386845248787301</v>
      </c>
      <c r="X11" s="17">
        <v>0.16440630695974801</v>
      </c>
      <c r="Y11" s="17">
        <v>0.20027147777308699</v>
      </c>
      <c r="Z11" s="17">
        <v>0.118081884270465</v>
      </c>
      <c r="AA11" s="17">
        <v>0.157212054781219</v>
      </c>
      <c r="AB11" s="17">
        <v>0.209124399703919</v>
      </c>
      <c r="AC11" s="17">
        <v>0.17464114101305001</v>
      </c>
      <c r="AD11" s="17">
        <v>0.16154662428253799</v>
      </c>
      <c r="AE11" s="17"/>
      <c r="AF11" s="17">
        <v>6.5028260957973594E-2</v>
      </c>
      <c r="AG11" s="17">
        <v>0.221127498626943</v>
      </c>
      <c r="AH11" s="17">
        <v>0.20284595139414199</v>
      </c>
      <c r="AI11" s="17"/>
      <c r="AJ11" s="17">
        <v>6.9579619878338203E-2</v>
      </c>
      <c r="AK11" s="17">
        <v>0.24216360308943699</v>
      </c>
      <c r="AL11" s="17">
        <v>0.26769058391153799</v>
      </c>
      <c r="AM11" s="17">
        <v>6.5135537296322502E-2</v>
      </c>
      <c r="AN11" s="17">
        <v>0.16774243814964199</v>
      </c>
      <c r="AO11" s="17"/>
      <c r="AP11" s="17">
        <v>8.6715725149759296E-2</v>
      </c>
      <c r="AQ11" s="17">
        <v>0.22193110380080799</v>
      </c>
      <c r="AR11" s="17">
        <v>0.28354046135843097</v>
      </c>
      <c r="AS11" s="17"/>
      <c r="AT11" s="17">
        <v>6.9842825389378804E-2</v>
      </c>
      <c r="AU11" s="17">
        <v>0.18254915530437499</v>
      </c>
      <c r="AV11" s="17">
        <v>0.23869791535798099</v>
      </c>
      <c r="AW11" s="17">
        <v>0.21137605242406499</v>
      </c>
      <c r="AX11" s="17">
        <v>0.229544767956748</v>
      </c>
      <c r="AY11" s="17"/>
      <c r="AZ11" s="17">
        <v>0.205001689921468</v>
      </c>
      <c r="BA11" s="17">
        <v>0.170518933205238</v>
      </c>
      <c r="BB11" s="17">
        <v>0.24993418088164701</v>
      </c>
      <c r="BC11" s="17">
        <v>7.9567817760171994E-2</v>
      </c>
      <c r="BD11" s="17">
        <v>0.152950669201533</v>
      </c>
      <c r="BE11" s="17"/>
      <c r="BF11" s="17">
        <v>0.137843118999318</v>
      </c>
      <c r="BG11" s="17">
        <v>0.15908051716591501</v>
      </c>
      <c r="BH11" s="17">
        <v>0.18615268257670201</v>
      </c>
      <c r="BI11" s="17">
        <v>0.19765813548398101</v>
      </c>
      <c r="BJ11" s="17"/>
      <c r="BK11" s="17">
        <v>0.186417408625173</v>
      </c>
      <c r="BL11" s="17">
        <v>0.17505570308866</v>
      </c>
      <c r="BM11" s="17">
        <v>0.175463603779038</v>
      </c>
      <c r="BN11" s="17">
        <v>0.156782988200244</v>
      </c>
      <c r="BO11" s="17">
        <v>0.170702303960894</v>
      </c>
      <c r="BP11" s="17"/>
      <c r="BQ11" s="17">
        <v>0.13256734140947901</v>
      </c>
      <c r="BR11" s="17">
        <v>0.217580390927234</v>
      </c>
      <c r="BS11" s="17"/>
      <c r="BT11" s="17">
        <v>0.10954853669498101</v>
      </c>
      <c r="BU11" s="17">
        <v>0.19255484416461</v>
      </c>
      <c r="BV11" s="17">
        <v>0.156208917116923</v>
      </c>
      <c r="BW11" s="17">
        <v>0.181779520894948</v>
      </c>
      <c r="BX11" s="17">
        <v>0.23310817299123299</v>
      </c>
      <c r="BY11" s="17">
        <v>0.27889186420208401</v>
      </c>
    </row>
    <row r="12" spans="2:77" x14ac:dyDescent="0.35">
      <c r="B12" s="18" t="s">
        <v>186</v>
      </c>
      <c r="C12" s="17">
        <v>8.2371537074273193E-2</v>
      </c>
      <c r="D12" s="17">
        <v>8.6016739881102602E-2</v>
      </c>
      <c r="E12" s="17">
        <v>7.7000962573400999E-2</v>
      </c>
      <c r="F12" s="17"/>
      <c r="G12" s="17">
        <v>0.16619923146523599</v>
      </c>
      <c r="H12" s="17">
        <v>9.6541317109822194E-2</v>
      </c>
      <c r="I12" s="17">
        <v>8.0174789541497593E-2</v>
      </c>
      <c r="J12" s="17">
        <v>8.1066559499424706E-2</v>
      </c>
      <c r="K12" s="17">
        <v>5.8867231721781599E-2</v>
      </c>
      <c r="L12" s="17">
        <v>3.3611783700582799E-2</v>
      </c>
      <c r="M12" s="17"/>
      <c r="N12" s="17">
        <v>0.102115721517541</v>
      </c>
      <c r="O12" s="17">
        <v>0.104877189512831</v>
      </c>
      <c r="P12" s="17">
        <v>6.4076763349082994E-2</v>
      </c>
      <c r="Q12" s="17">
        <v>5.39663754991428E-2</v>
      </c>
      <c r="R12" s="17"/>
      <c r="S12" s="17">
        <v>9.9633765755534898E-2</v>
      </c>
      <c r="T12" s="17">
        <v>6.8619947488149896E-2</v>
      </c>
      <c r="U12" s="17">
        <v>7.7938865217570805E-2</v>
      </c>
      <c r="V12" s="17">
        <v>5.4194821052913802E-2</v>
      </c>
      <c r="W12" s="17">
        <v>6.6197308113447997E-2</v>
      </c>
      <c r="X12" s="17">
        <v>6.6660452504957501E-2</v>
      </c>
      <c r="Y12" s="17">
        <v>4.9573077828435202E-2</v>
      </c>
      <c r="Z12" s="17">
        <v>6.2764658984203206E-2</v>
      </c>
      <c r="AA12" s="17">
        <v>0.10107328420160699</v>
      </c>
      <c r="AB12" s="17">
        <v>0.125688965399681</v>
      </c>
      <c r="AC12" s="17">
        <v>0.10435366232245601</v>
      </c>
      <c r="AD12" s="17">
        <v>0.12133825032098</v>
      </c>
      <c r="AE12" s="17"/>
      <c r="AF12" s="17">
        <v>2.1270253831253801E-2</v>
      </c>
      <c r="AG12" s="17">
        <v>0.12630154545090899</v>
      </c>
      <c r="AH12" s="17">
        <v>6.2595231590384603E-2</v>
      </c>
      <c r="AI12" s="17"/>
      <c r="AJ12" s="17">
        <v>1.81500954876644E-2</v>
      </c>
      <c r="AK12" s="17">
        <v>0.126818715736353</v>
      </c>
      <c r="AL12" s="17">
        <v>0.117229625494275</v>
      </c>
      <c r="AM12" s="17">
        <v>1.3698776192168201E-2</v>
      </c>
      <c r="AN12" s="17">
        <v>6.7151021357394494E-2</v>
      </c>
      <c r="AO12" s="17"/>
      <c r="AP12" s="17">
        <v>2.4574547732338699E-2</v>
      </c>
      <c r="AQ12" s="17">
        <v>0.111715464667661</v>
      </c>
      <c r="AR12" s="17">
        <v>8.1769550017926906E-2</v>
      </c>
      <c r="AS12" s="17"/>
      <c r="AT12" s="17">
        <v>3.9516376113814901E-2</v>
      </c>
      <c r="AU12" s="17">
        <v>7.7091306835532697E-2</v>
      </c>
      <c r="AV12" s="17">
        <v>0.11969689483099</v>
      </c>
      <c r="AW12" s="17">
        <v>0.105763279613229</v>
      </c>
      <c r="AX12" s="17">
        <v>0.19243222798647899</v>
      </c>
      <c r="AY12" s="17"/>
      <c r="AZ12" s="17">
        <v>8.7525133774569705E-2</v>
      </c>
      <c r="BA12" s="17">
        <v>8.0835409006179901E-2</v>
      </c>
      <c r="BB12" s="17">
        <v>0.22114335911455199</v>
      </c>
      <c r="BC12" s="17">
        <v>4.02476892573818E-2</v>
      </c>
      <c r="BD12" s="17">
        <v>8.5423302530868606E-2</v>
      </c>
      <c r="BE12" s="17"/>
      <c r="BF12" s="17">
        <v>6.8328479624049407E-2</v>
      </c>
      <c r="BG12" s="17">
        <v>7.1762650372714204E-2</v>
      </c>
      <c r="BH12" s="17">
        <v>9.2010002224777898E-2</v>
      </c>
      <c r="BI12" s="17">
        <v>0.102967420592012</v>
      </c>
      <c r="BJ12" s="17"/>
      <c r="BK12" s="17">
        <v>0.101236306286991</v>
      </c>
      <c r="BL12" s="17">
        <v>0.112440647627221</v>
      </c>
      <c r="BM12" s="17">
        <v>8.08218230894934E-2</v>
      </c>
      <c r="BN12" s="17">
        <v>7.9022783764049004E-2</v>
      </c>
      <c r="BO12" s="17">
        <v>3.2076127364562897E-2</v>
      </c>
      <c r="BP12" s="17"/>
      <c r="BQ12" s="17">
        <v>5.6697836610584897E-2</v>
      </c>
      <c r="BR12" s="17">
        <v>0.11714448607083899</v>
      </c>
      <c r="BS12" s="17"/>
      <c r="BT12" s="17">
        <v>5.8083611300786799E-2</v>
      </c>
      <c r="BU12" s="17">
        <v>0.108055858577231</v>
      </c>
      <c r="BV12" s="17">
        <v>9.1466311347844206E-2</v>
      </c>
      <c r="BW12" s="17">
        <v>8.5631604466794298E-2</v>
      </c>
      <c r="BX12" s="17">
        <v>9.14047405936151E-2</v>
      </c>
      <c r="BY12" s="17">
        <v>0.102581504122531</v>
      </c>
    </row>
    <row r="13" spans="2:77" x14ac:dyDescent="0.35">
      <c r="B13" s="27" t="s">
        <v>145</v>
      </c>
      <c r="C13" s="26">
        <v>3.5186143513439898E-2</v>
      </c>
      <c r="D13" s="26">
        <v>2.37037399431448E-2</v>
      </c>
      <c r="E13" s="26">
        <v>4.6186316286992699E-2</v>
      </c>
      <c r="F13" s="26"/>
      <c r="G13" s="26">
        <v>7.5372877299692997E-2</v>
      </c>
      <c r="H13" s="26">
        <v>5.7330435080106698E-2</v>
      </c>
      <c r="I13" s="26">
        <v>4.7650997628592699E-2</v>
      </c>
      <c r="J13" s="26">
        <v>2.6307655796887E-2</v>
      </c>
      <c r="K13" s="26">
        <v>1.4287125190930301E-2</v>
      </c>
      <c r="L13" s="26">
        <v>1.57411169469607E-3</v>
      </c>
      <c r="M13" s="26"/>
      <c r="N13" s="26">
        <v>2.5477843652589201E-2</v>
      </c>
      <c r="O13" s="26">
        <v>3.1905048708282001E-2</v>
      </c>
      <c r="P13" s="26">
        <v>3.7927508114800501E-2</v>
      </c>
      <c r="Q13" s="26">
        <v>4.61645804866831E-2</v>
      </c>
      <c r="R13" s="26"/>
      <c r="S13" s="26">
        <v>4.5772234970894797E-2</v>
      </c>
      <c r="T13" s="26">
        <v>2.8337012914095801E-2</v>
      </c>
      <c r="U13" s="26">
        <v>3.5836683831515601E-2</v>
      </c>
      <c r="V13" s="26">
        <v>2.9082386620184201E-2</v>
      </c>
      <c r="W13" s="26">
        <v>5.11640451551384E-2</v>
      </c>
      <c r="X13" s="26">
        <v>2.5948960672445301E-2</v>
      </c>
      <c r="Y13" s="26">
        <v>2.08487318328975E-2</v>
      </c>
      <c r="Z13" s="26">
        <v>2.59861473285674E-2</v>
      </c>
      <c r="AA13" s="26">
        <v>2.3419379259806201E-2</v>
      </c>
      <c r="AB13" s="26">
        <v>5.5096324088864002E-2</v>
      </c>
      <c r="AC13" s="26">
        <v>3.64020886447151E-2</v>
      </c>
      <c r="AD13" s="26">
        <v>5.4369122702862101E-2</v>
      </c>
      <c r="AE13" s="26"/>
      <c r="AF13" s="26">
        <v>1.48481017180496E-2</v>
      </c>
      <c r="AG13" s="26">
        <v>3.4776526537543803E-2</v>
      </c>
      <c r="AH13" s="26">
        <v>5.1495866352210699E-2</v>
      </c>
      <c r="AI13" s="26"/>
      <c r="AJ13" s="26">
        <v>1.0468933277651001E-2</v>
      </c>
      <c r="AK13" s="26">
        <v>4.0371942643958401E-2</v>
      </c>
      <c r="AL13" s="26">
        <v>2.5004551949725298E-2</v>
      </c>
      <c r="AM13" s="26">
        <v>3.43380017151554E-2</v>
      </c>
      <c r="AN13" s="26">
        <v>5.9619062715123697E-2</v>
      </c>
      <c r="AO13" s="26"/>
      <c r="AP13" s="26">
        <v>1.33570849432547E-2</v>
      </c>
      <c r="AQ13" s="26">
        <v>3.8856705522533001E-2</v>
      </c>
      <c r="AR13" s="26">
        <v>2.93256277306965E-2</v>
      </c>
      <c r="AS13" s="26"/>
      <c r="AT13" s="26">
        <v>3.03282086225076E-2</v>
      </c>
      <c r="AU13" s="26">
        <v>4.7031279080656303E-2</v>
      </c>
      <c r="AV13" s="26">
        <v>3.2801506039584601E-2</v>
      </c>
      <c r="AW13" s="26">
        <v>3.7227601566527997E-2</v>
      </c>
      <c r="AX13" s="26">
        <v>1.7906521694069699E-2</v>
      </c>
      <c r="AY13" s="26"/>
      <c r="AZ13" s="26">
        <v>3.0158310761196901E-2</v>
      </c>
      <c r="BA13" s="26">
        <v>5.5791763946953898E-2</v>
      </c>
      <c r="BB13" s="26">
        <v>0.12762417541480001</v>
      </c>
      <c r="BC13" s="26">
        <v>2.7758268470013999E-3</v>
      </c>
      <c r="BD13" s="26">
        <v>4.4579078242043699E-2</v>
      </c>
      <c r="BE13" s="26"/>
      <c r="BF13" s="26">
        <v>4.1763242898581403E-2</v>
      </c>
      <c r="BG13" s="26">
        <v>3.1229775705062999E-2</v>
      </c>
      <c r="BH13" s="26">
        <v>3.2236933560832098E-2</v>
      </c>
      <c r="BI13" s="26">
        <v>2.8538720946144101E-2</v>
      </c>
      <c r="BJ13" s="26"/>
      <c r="BK13" s="26">
        <v>2.49724577993444E-2</v>
      </c>
      <c r="BL13" s="26">
        <v>5.4425862824362799E-2</v>
      </c>
      <c r="BM13" s="26">
        <v>3.3289470722824899E-2</v>
      </c>
      <c r="BN13" s="26">
        <v>3.22855526244923E-2</v>
      </c>
      <c r="BO13" s="26">
        <v>2.1549939336407101E-2</v>
      </c>
      <c r="BP13" s="26"/>
      <c r="BQ13" s="26">
        <v>2.6825814099054001E-2</v>
      </c>
      <c r="BR13" s="26">
        <v>4.6509532938041998E-2</v>
      </c>
      <c r="BS13" s="26"/>
      <c r="BT13" s="26">
        <v>1.8463713587599101E-2</v>
      </c>
      <c r="BU13" s="26">
        <v>3.0814137514182001E-2</v>
      </c>
      <c r="BV13" s="26">
        <v>2.8251505554802801E-2</v>
      </c>
      <c r="BW13" s="26">
        <v>3.4158871129063101E-2</v>
      </c>
      <c r="BX13" s="26">
        <v>5.2073388013918399E-2</v>
      </c>
      <c r="BY13" s="26">
        <v>0.14111609270690101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Y18"/>
  <sheetViews>
    <sheetView showGridLines="0" topLeftCell="A6" workbookViewId="0">
      <pane xSplit="2" topLeftCell="C1" activePane="topRight" state="frozen"/>
      <selection pane="topRight" activeCell="B8" sqref="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0.56989750766252201</v>
      </c>
      <c r="D9" s="17">
        <v>0.54695991195659499</v>
      </c>
      <c r="E9" s="17">
        <v>0.59208061638309495</v>
      </c>
      <c r="F9" s="17"/>
      <c r="G9" s="17">
        <v>0.53437889811808703</v>
      </c>
      <c r="H9" s="17">
        <v>0.54313977621215204</v>
      </c>
      <c r="I9" s="17">
        <v>0.53223765173453497</v>
      </c>
      <c r="J9" s="17">
        <v>0.56320075293183502</v>
      </c>
      <c r="K9" s="17">
        <v>0.62153500943357498</v>
      </c>
      <c r="L9" s="17">
        <v>0.616681155373076</v>
      </c>
      <c r="M9" s="17"/>
      <c r="N9" s="17">
        <v>0.54057879098095596</v>
      </c>
      <c r="O9" s="17">
        <v>0.55629292695749699</v>
      </c>
      <c r="P9" s="17">
        <v>0.57454406258359803</v>
      </c>
      <c r="Q9" s="17">
        <v>0.612406886238958</v>
      </c>
      <c r="R9" s="17"/>
      <c r="S9" s="17">
        <v>0.62716087911088203</v>
      </c>
      <c r="T9" s="17">
        <v>0.55035054794320404</v>
      </c>
      <c r="U9" s="17">
        <v>0.60381074084773101</v>
      </c>
      <c r="V9" s="17">
        <v>0.59970455500613895</v>
      </c>
      <c r="W9" s="17">
        <v>0.53460251395738501</v>
      </c>
      <c r="X9" s="17">
        <v>0.58087015004923703</v>
      </c>
      <c r="Y9" s="17">
        <v>0.59767499899772003</v>
      </c>
      <c r="Z9" s="17">
        <v>0.60054304128017599</v>
      </c>
      <c r="AA9" s="17">
        <v>0.57958379611413502</v>
      </c>
      <c r="AB9" s="17">
        <v>0.44345197831216698</v>
      </c>
      <c r="AC9" s="17">
        <v>0.51347128039351297</v>
      </c>
      <c r="AD9" s="17">
        <v>0.57996746919132502</v>
      </c>
      <c r="AE9" s="17"/>
      <c r="AF9" s="17">
        <v>0.65351925541124001</v>
      </c>
      <c r="AG9" s="17">
        <v>0.50142534129713601</v>
      </c>
      <c r="AH9" s="17">
        <v>0.57985886450758795</v>
      </c>
      <c r="AI9" s="17"/>
      <c r="AJ9" s="17">
        <v>0.64395084719276097</v>
      </c>
      <c r="AK9" s="17">
        <v>0.52958405530362795</v>
      </c>
      <c r="AL9" s="17">
        <v>0.46446173332985102</v>
      </c>
      <c r="AM9" s="17">
        <v>0.62756521892877903</v>
      </c>
      <c r="AN9" s="17">
        <v>0.59089957042414998</v>
      </c>
      <c r="AO9" s="17"/>
      <c r="AP9" s="17">
        <v>0.61373445617245004</v>
      </c>
      <c r="AQ9" s="17">
        <v>0.55304647654841099</v>
      </c>
      <c r="AR9" s="17">
        <v>0.48410756100999802</v>
      </c>
      <c r="AS9" s="17"/>
      <c r="AT9" s="17">
        <v>0.61949613458540198</v>
      </c>
      <c r="AU9" s="17">
        <v>0.58222901689347395</v>
      </c>
      <c r="AV9" s="17">
        <v>0.51662610210750104</v>
      </c>
      <c r="AW9" s="17">
        <v>0.53256940025563404</v>
      </c>
      <c r="AX9" s="17">
        <v>0.47269581280851802</v>
      </c>
      <c r="AY9" s="17"/>
      <c r="AZ9" s="17">
        <v>0.548337145572804</v>
      </c>
      <c r="BA9" s="17">
        <v>0.56257454184896805</v>
      </c>
      <c r="BB9" s="17">
        <v>0.49512381231417002</v>
      </c>
      <c r="BC9" s="17">
        <v>0.63265280500594001</v>
      </c>
      <c r="BD9" s="17">
        <v>0.579222618518489</v>
      </c>
      <c r="BE9" s="17"/>
      <c r="BF9" s="17">
        <v>0.63437001706037699</v>
      </c>
      <c r="BG9" s="17">
        <v>0.57506770909087701</v>
      </c>
      <c r="BH9" s="17">
        <v>0.54650903439457998</v>
      </c>
      <c r="BI9" s="17">
        <v>0.52101613749428999</v>
      </c>
      <c r="BJ9" s="17"/>
      <c r="BK9" s="17">
        <v>0.59022878657766797</v>
      </c>
      <c r="BL9" s="17">
        <v>0.569214635002393</v>
      </c>
      <c r="BM9" s="17">
        <v>0.57078271195667596</v>
      </c>
      <c r="BN9" s="17">
        <v>0.55856459831676397</v>
      </c>
      <c r="BO9" s="17">
        <v>0.61405420819940004</v>
      </c>
      <c r="BP9" s="17"/>
      <c r="BQ9" s="17">
        <v>0.59307367918987197</v>
      </c>
      <c r="BR9" s="17">
        <v>0.53850725943570099</v>
      </c>
      <c r="BS9" s="17"/>
      <c r="BT9" s="17">
        <v>0.58763512903744497</v>
      </c>
      <c r="BU9" s="17">
        <v>0.50344032009416295</v>
      </c>
      <c r="BV9" s="17">
        <v>0.59870869132228099</v>
      </c>
      <c r="BW9" s="17">
        <v>0.613174650749019</v>
      </c>
      <c r="BX9" s="17">
        <v>0.58948504782207301</v>
      </c>
      <c r="BY9" s="17">
        <v>0.555568880500247</v>
      </c>
    </row>
    <row r="10" spans="2:77" x14ac:dyDescent="0.35">
      <c r="B10" s="18" t="s">
        <v>184</v>
      </c>
      <c r="C10" s="17">
        <v>0.35992570463756901</v>
      </c>
      <c r="D10" s="17">
        <v>0.36796523897737898</v>
      </c>
      <c r="E10" s="17">
        <v>0.35223126456565501</v>
      </c>
      <c r="F10" s="17"/>
      <c r="G10" s="17">
        <v>0.373308315775713</v>
      </c>
      <c r="H10" s="17">
        <v>0.37078436378316598</v>
      </c>
      <c r="I10" s="17">
        <v>0.39708471562375097</v>
      </c>
      <c r="J10" s="17">
        <v>0.35285957091193199</v>
      </c>
      <c r="K10" s="17">
        <v>0.31873957731521202</v>
      </c>
      <c r="L10" s="17">
        <v>0.34538509933165501</v>
      </c>
      <c r="M10" s="17"/>
      <c r="N10" s="17">
        <v>0.39407298827532899</v>
      </c>
      <c r="O10" s="17">
        <v>0.36981590028522399</v>
      </c>
      <c r="P10" s="17">
        <v>0.35412304469856298</v>
      </c>
      <c r="Q10" s="17">
        <v>0.317986972093665</v>
      </c>
      <c r="R10" s="17"/>
      <c r="S10" s="17">
        <v>0.32121097494555101</v>
      </c>
      <c r="T10" s="17">
        <v>0.37078337364347103</v>
      </c>
      <c r="U10" s="17">
        <v>0.32438698110465303</v>
      </c>
      <c r="V10" s="17">
        <v>0.34187640591063501</v>
      </c>
      <c r="W10" s="17">
        <v>0.37448251376911801</v>
      </c>
      <c r="X10" s="17">
        <v>0.363018120312119</v>
      </c>
      <c r="Y10" s="17">
        <v>0.34931228803597097</v>
      </c>
      <c r="Z10" s="17">
        <v>0.33102817533274798</v>
      </c>
      <c r="AA10" s="17">
        <v>0.35332384037868497</v>
      </c>
      <c r="AB10" s="17">
        <v>0.44814205186022499</v>
      </c>
      <c r="AC10" s="17">
        <v>0.41118234226418998</v>
      </c>
      <c r="AD10" s="17">
        <v>0.34012839707585002</v>
      </c>
      <c r="AE10" s="17"/>
      <c r="AF10" s="17">
        <v>0.30446974495642298</v>
      </c>
      <c r="AG10" s="17">
        <v>0.408182547050846</v>
      </c>
      <c r="AH10" s="17">
        <v>0.34368447197133201</v>
      </c>
      <c r="AI10" s="17"/>
      <c r="AJ10" s="17">
        <v>0.31370883208831901</v>
      </c>
      <c r="AK10" s="17">
        <v>0.39128608810863502</v>
      </c>
      <c r="AL10" s="17">
        <v>0.43100481911444199</v>
      </c>
      <c r="AM10" s="17">
        <v>0.28131825616365902</v>
      </c>
      <c r="AN10" s="17">
        <v>0.342364978496425</v>
      </c>
      <c r="AO10" s="17"/>
      <c r="AP10" s="17">
        <v>0.33945713700184799</v>
      </c>
      <c r="AQ10" s="17">
        <v>0.384758074024797</v>
      </c>
      <c r="AR10" s="17">
        <v>0.42000411653269698</v>
      </c>
      <c r="AS10" s="17"/>
      <c r="AT10" s="17">
        <v>0.332718470479206</v>
      </c>
      <c r="AU10" s="17">
        <v>0.34832307487726999</v>
      </c>
      <c r="AV10" s="17">
        <v>0.39575358367973501</v>
      </c>
      <c r="AW10" s="17">
        <v>0.37701623344463597</v>
      </c>
      <c r="AX10" s="17">
        <v>0.33118134630440799</v>
      </c>
      <c r="AY10" s="17"/>
      <c r="AZ10" s="17">
        <v>0.369245300145644</v>
      </c>
      <c r="BA10" s="17">
        <v>0.36781366174165903</v>
      </c>
      <c r="BB10" s="17">
        <v>0.44671925879841601</v>
      </c>
      <c r="BC10" s="17">
        <v>0.33217192637457599</v>
      </c>
      <c r="BD10" s="17">
        <v>0.33250436756305402</v>
      </c>
      <c r="BE10" s="17"/>
      <c r="BF10" s="17">
        <v>0.30599249264650502</v>
      </c>
      <c r="BG10" s="17">
        <v>0.34984439605334999</v>
      </c>
      <c r="BH10" s="17">
        <v>0.37972854356611202</v>
      </c>
      <c r="BI10" s="17">
        <v>0.40721698864113498</v>
      </c>
      <c r="BJ10" s="17"/>
      <c r="BK10" s="17">
        <v>0.34256888313609601</v>
      </c>
      <c r="BL10" s="17">
        <v>0.35721470706540798</v>
      </c>
      <c r="BM10" s="17">
        <v>0.35768463765553998</v>
      </c>
      <c r="BN10" s="17">
        <v>0.37861036654684099</v>
      </c>
      <c r="BO10" s="17">
        <v>0.29231240291810201</v>
      </c>
      <c r="BP10" s="17"/>
      <c r="BQ10" s="17">
        <v>0.347718534066563</v>
      </c>
      <c r="BR10" s="17">
        <v>0.37645932900770201</v>
      </c>
      <c r="BS10" s="17"/>
      <c r="BT10" s="17">
        <v>0.349802858154597</v>
      </c>
      <c r="BU10" s="17">
        <v>0.41785993191681697</v>
      </c>
      <c r="BV10" s="17">
        <v>0.35239967828586499</v>
      </c>
      <c r="BW10" s="17">
        <v>0.30479357942999902</v>
      </c>
      <c r="BX10" s="17">
        <v>0.33272987498686701</v>
      </c>
      <c r="BY10" s="17">
        <v>0.36233782328943798</v>
      </c>
    </row>
    <row r="11" spans="2:77" x14ac:dyDescent="0.35">
      <c r="B11" s="18" t="s">
        <v>185</v>
      </c>
      <c r="C11" s="17">
        <v>5.5152350254437703E-2</v>
      </c>
      <c r="D11" s="17">
        <v>6.8853736095068799E-2</v>
      </c>
      <c r="E11" s="17">
        <v>4.17366316904886E-2</v>
      </c>
      <c r="F11" s="17"/>
      <c r="G11" s="17">
        <v>7.1123541347798094E-2</v>
      </c>
      <c r="H11" s="17">
        <v>6.7243103525655795E-2</v>
      </c>
      <c r="I11" s="17">
        <v>6.1957748389546298E-2</v>
      </c>
      <c r="J11" s="17">
        <v>5.8082116026400302E-2</v>
      </c>
      <c r="K11" s="17">
        <v>4.2974917290951098E-2</v>
      </c>
      <c r="L11" s="17">
        <v>3.4960986396537101E-2</v>
      </c>
      <c r="M11" s="17"/>
      <c r="N11" s="17">
        <v>5.9087342077681501E-2</v>
      </c>
      <c r="O11" s="17">
        <v>5.6999556773700402E-2</v>
      </c>
      <c r="P11" s="17">
        <v>5.1031995426401799E-2</v>
      </c>
      <c r="Q11" s="17">
        <v>5.1487300072051698E-2</v>
      </c>
      <c r="R11" s="17"/>
      <c r="S11" s="17">
        <v>3.8954749985284601E-2</v>
      </c>
      <c r="T11" s="17">
        <v>7.1461274001417496E-2</v>
      </c>
      <c r="U11" s="17">
        <v>5.3724685647761401E-2</v>
      </c>
      <c r="V11" s="17">
        <v>4.5031433529235797E-2</v>
      </c>
      <c r="W11" s="17">
        <v>6.5605831631591296E-2</v>
      </c>
      <c r="X11" s="17">
        <v>4.3948300432960302E-2</v>
      </c>
      <c r="Y11" s="17">
        <v>3.4072406522091703E-2</v>
      </c>
      <c r="Z11" s="17">
        <v>5.85750725815549E-2</v>
      </c>
      <c r="AA11" s="17">
        <v>5.1899314016442599E-2</v>
      </c>
      <c r="AB11" s="17">
        <v>9.2396105826420299E-2</v>
      </c>
      <c r="AC11" s="17">
        <v>5.3675665525461602E-2</v>
      </c>
      <c r="AD11" s="17">
        <v>5.77703195725826E-2</v>
      </c>
      <c r="AE11" s="17"/>
      <c r="AF11" s="17">
        <v>2.8772003787116699E-2</v>
      </c>
      <c r="AG11" s="17">
        <v>7.4180186478902205E-2</v>
      </c>
      <c r="AH11" s="17">
        <v>6.4700168461159002E-2</v>
      </c>
      <c r="AI11" s="17"/>
      <c r="AJ11" s="17">
        <v>3.4566734384365798E-2</v>
      </c>
      <c r="AK11" s="17">
        <v>6.3195211587793093E-2</v>
      </c>
      <c r="AL11" s="17">
        <v>9.3351608915320197E-2</v>
      </c>
      <c r="AM11" s="17">
        <v>4.90654713304376E-2</v>
      </c>
      <c r="AN11" s="17">
        <v>4.3299458084584602E-2</v>
      </c>
      <c r="AO11" s="17"/>
      <c r="AP11" s="17">
        <v>4.1261369163715499E-2</v>
      </c>
      <c r="AQ11" s="17">
        <v>5.0011305677730898E-2</v>
      </c>
      <c r="AR11" s="17">
        <v>8.8833308034329997E-2</v>
      </c>
      <c r="AS11" s="17"/>
      <c r="AT11" s="17">
        <v>3.3471391436652398E-2</v>
      </c>
      <c r="AU11" s="17">
        <v>5.3524770513603499E-2</v>
      </c>
      <c r="AV11" s="17">
        <v>7.3410772148387204E-2</v>
      </c>
      <c r="AW11" s="17">
        <v>7.3062999559404401E-2</v>
      </c>
      <c r="AX11" s="17">
        <v>0.18300031253183799</v>
      </c>
      <c r="AY11" s="17"/>
      <c r="AZ11" s="17">
        <v>6.5067760363120702E-2</v>
      </c>
      <c r="BA11" s="17">
        <v>5.0618664573686502E-2</v>
      </c>
      <c r="BB11" s="17">
        <v>5.3243442219642501E-2</v>
      </c>
      <c r="BC11" s="17">
        <v>3.2983148418078201E-2</v>
      </c>
      <c r="BD11" s="17">
        <v>6.3624964991917901E-2</v>
      </c>
      <c r="BE11" s="17"/>
      <c r="BF11" s="17">
        <v>3.8686899569993098E-2</v>
      </c>
      <c r="BG11" s="17">
        <v>6.4186068286954598E-2</v>
      </c>
      <c r="BH11" s="17">
        <v>5.7909426055252698E-2</v>
      </c>
      <c r="BI11" s="17">
        <v>5.8187494996613597E-2</v>
      </c>
      <c r="BJ11" s="17"/>
      <c r="BK11" s="17">
        <v>3.2586365933252197E-2</v>
      </c>
      <c r="BL11" s="17">
        <v>4.9645449039294597E-2</v>
      </c>
      <c r="BM11" s="17">
        <v>5.6550502983539502E-2</v>
      </c>
      <c r="BN11" s="17">
        <v>5.3173767182049303E-2</v>
      </c>
      <c r="BO11" s="17">
        <v>8.0174893685827406E-2</v>
      </c>
      <c r="BP11" s="17"/>
      <c r="BQ11" s="17">
        <v>4.4685062938459599E-2</v>
      </c>
      <c r="BR11" s="17">
        <v>6.9329443598877993E-2</v>
      </c>
      <c r="BS11" s="17"/>
      <c r="BT11" s="17">
        <v>5.0821903679758799E-2</v>
      </c>
      <c r="BU11" s="17">
        <v>5.8370477738201997E-2</v>
      </c>
      <c r="BV11" s="17">
        <v>3.4462752886752997E-2</v>
      </c>
      <c r="BW11" s="17">
        <v>7.2876600118759904E-2</v>
      </c>
      <c r="BX11" s="17">
        <v>6.3235366250001104E-2</v>
      </c>
      <c r="BY11" s="17">
        <v>4.24831803475159E-2</v>
      </c>
    </row>
    <row r="12" spans="2:77" x14ac:dyDescent="0.35">
      <c r="B12" s="18" t="s">
        <v>186</v>
      </c>
      <c r="C12" s="17">
        <v>5.8425612346781697E-3</v>
      </c>
      <c r="D12" s="17">
        <v>8.0095339013204706E-3</v>
      </c>
      <c r="E12" s="17">
        <v>3.7622135718891401E-3</v>
      </c>
      <c r="F12" s="17"/>
      <c r="G12" s="17">
        <v>1.53031717892227E-2</v>
      </c>
      <c r="H12" s="17">
        <v>3.4838184808501202E-3</v>
      </c>
      <c r="I12" s="17">
        <v>3.2198475012714099E-3</v>
      </c>
      <c r="J12" s="17">
        <v>1.36349957668321E-2</v>
      </c>
      <c r="K12" s="17">
        <v>1.70801106913925E-3</v>
      </c>
      <c r="L12" s="17">
        <v>0</v>
      </c>
      <c r="M12" s="17"/>
      <c r="N12" s="17">
        <v>5.5550902824087599E-3</v>
      </c>
      <c r="O12" s="17">
        <v>3.5368564130864098E-3</v>
      </c>
      <c r="P12" s="17">
        <v>8.0234925036478492E-3</v>
      </c>
      <c r="Q12" s="17">
        <v>6.7148715943912696E-3</v>
      </c>
      <c r="R12" s="17"/>
      <c r="S12" s="17">
        <v>5.9598403163725402E-3</v>
      </c>
      <c r="T12" s="17">
        <v>5.7846374617136903E-3</v>
      </c>
      <c r="U12" s="17">
        <v>2.3552473988038098E-3</v>
      </c>
      <c r="V12" s="17">
        <v>5.4512649814929398E-3</v>
      </c>
      <c r="W12" s="17">
        <v>1.1385868310249E-2</v>
      </c>
      <c r="X12" s="17">
        <v>2.6068068760440998E-3</v>
      </c>
      <c r="Y12" s="17">
        <v>1.27444766869947E-2</v>
      </c>
      <c r="Z12" s="17">
        <v>4.8002593461212604E-3</v>
      </c>
      <c r="AA12" s="17">
        <v>0</v>
      </c>
      <c r="AB12" s="17">
        <v>9.3583023381129792E-3</v>
      </c>
      <c r="AC12" s="17">
        <v>9.8191549220792498E-3</v>
      </c>
      <c r="AD12" s="17">
        <v>0</v>
      </c>
      <c r="AE12" s="17"/>
      <c r="AF12" s="17">
        <v>5.1660499535240998E-3</v>
      </c>
      <c r="AG12" s="17">
        <v>5.4207027036777197E-3</v>
      </c>
      <c r="AH12" s="17">
        <v>2.08650970110033E-3</v>
      </c>
      <c r="AI12" s="17"/>
      <c r="AJ12" s="17">
        <v>2.72293486597833E-3</v>
      </c>
      <c r="AK12" s="17">
        <v>8.8161220870625091E-3</v>
      </c>
      <c r="AL12" s="17">
        <v>0</v>
      </c>
      <c r="AM12" s="17">
        <v>2.3772233466147898E-2</v>
      </c>
      <c r="AN12" s="17">
        <v>4.1344575705213101E-3</v>
      </c>
      <c r="AO12" s="17"/>
      <c r="AP12" s="17">
        <v>3.21746210974512E-3</v>
      </c>
      <c r="AQ12" s="17">
        <v>6.0075191654828603E-3</v>
      </c>
      <c r="AR12" s="17">
        <v>0</v>
      </c>
      <c r="AS12" s="17"/>
      <c r="AT12" s="17">
        <v>2.5198078653382501E-3</v>
      </c>
      <c r="AU12" s="17">
        <v>6.3702448716330198E-3</v>
      </c>
      <c r="AV12" s="17">
        <v>7.0788228128786301E-3</v>
      </c>
      <c r="AW12" s="17">
        <v>7.9806441229696001E-3</v>
      </c>
      <c r="AX12" s="17">
        <v>1.3122528355235899E-2</v>
      </c>
      <c r="AY12" s="17"/>
      <c r="AZ12" s="17">
        <v>8.9892303113428603E-3</v>
      </c>
      <c r="BA12" s="17">
        <v>3.6909838314983E-3</v>
      </c>
      <c r="BB12" s="17">
        <v>4.9134866677719904E-3</v>
      </c>
      <c r="BC12" s="17">
        <v>0</v>
      </c>
      <c r="BD12" s="17">
        <v>7.3143528704908596E-3</v>
      </c>
      <c r="BE12" s="17"/>
      <c r="BF12" s="17">
        <v>5.9912298139908901E-3</v>
      </c>
      <c r="BG12" s="17">
        <v>3.4271779251008601E-3</v>
      </c>
      <c r="BH12" s="17">
        <v>9.3462244666901902E-3</v>
      </c>
      <c r="BI12" s="17">
        <v>7.5206669354259403E-3</v>
      </c>
      <c r="BJ12" s="17"/>
      <c r="BK12" s="17">
        <v>9.8581934266734304E-3</v>
      </c>
      <c r="BL12" s="17">
        <v>9.3847918100079704E-3</v>
      </c>
      <c r="BM12" s="17">
        <v>5.2119131747075604E-3</v>
      </c>
      <c r="BN12" s="17">
        <v>4.2601221568581401E-3</v>
      </c>
      <c r="BO12" s="17">
        <v>7.3343115739586198E-3</v>
      </c>
      <c r="BP12" s="17"/>
      <c r="BQ12" s="17">
        <v>6.7143768763608799E-3</v>
      </c>
      <c r="BR12" s="17">
        <v>4.6617575213405401E-3</v>
      </c>
      <c r="BS12" s="17"/>
      <c r="BT12" s="17">
        <v>5.2542537291061699E-3</v>
      </c>
      <c r="BU12" s="17">
        <v>9.2361090075766608E-3</v>
      </c>
      <c r="BV12" s="17">
        <v>1.13152646898692E-2</v>
      </c>
      <c r="BW12" s="17">
        <v>0</v>
      </c>
      <c r="BX12" s="17">
        <v>2.9132110884054099E-3</v>
      </c>
      <c r="BY12" s="17">
        <v>1.01979861322856E-2</v>
      </c>
    </row>
    <row r="13" spans="2:77" x14ac:dyDescent="0.35">
      <c r="B13" s="27" t="s">
        <v>145</v>
      </c>
      <c r="C13" s="26">
        <v>9.1818762107934802E-3</v>
      </c>
      <c r="D13" s="26">
        <v>8.2115790696358493E-3</v>
      </c>
      <c r="E13" s="26">
        <v>1.0189273788872801E-2</v>
      </c>
      <c r="F13" s="26"/>
      <c r="G13" s="26">
        <v>5.8860729691789602E-3</v>
      </c>
      <c r="H13" s="26">
        <v>1.53489379981762E-2</v>
      </c>
      <c r="I13" s="26">
        <v>5.5000367508961298E-3</v>
      </c>
      <c r="J13" s="26">
        <v>1.22225643630008E-2</v>
      </c>
      <c r="K13" s="26">
        <v>1.5042484891122801E-2</v>
      </c>
      <c r="L13" s="26">
        <v>2.9727588987317902E-3</v>
      </c>
      <c r="M13" s="26"/>
      <c r="N13" s="26">
        <v>7.0578838362498003E-4</v>
      </c>
      <c r="O13" s="26">
        <v>1.3354759570491599E-2</v>
      </c>
      <c r="P13" s="26">
        <v>1.22774047877894E-2</v>
      </c>
      <c r="Q13" s="26">
        <v>1.1403970000934001E-2</v>
      </c>
      <c r="R13" s="26"/>
      <c r="S13" s="26">
        <v>6.7135556419098998E-3</v>
      </c>
      <c r="T13" s="26">
        <v>1.6201669501940701E-3</v>
      </c>
      <c r="U13" s="26">
        <v>1.5722345001051199E-2</v>
      </c>
      <c r="V13" s="26">
        <v>7.9363405724971192E-3</v>
      </c>
      <c r="W13" s="26">
        <v>1.39232723316569E-2</v>
      </c>
      <c r="X13" s="26">
        <v>9.5566223296388308E-3</v>
      </c>
      <c r="Y13" s="26">
        <v>6.1958297572223897E-3</v>
      </c>
      <c r="Z13" s="26">
        <v>5.0534514593997297E-3</v>
      </c>
      <c r="AA13" s="26">
        <v>1.5193049490737199E-2</v>
      </c>
      <c r="AB13" s="26">
        <v>6.6515616630746397E-3</v>
      </c>
      <c r="AC13" s="26">
        <v>1.1851556894755699E-2</v>
      </c>
      <c r="AD13" s="26">
        <v>2.2133814160241901E-2</v>
      </c>
      <c r="AE13" s="26"/>
      <c r="AF13" s="26">
        <v>8.0729458916961993E-3</v>
      </c>
      <c r="AG13" s="26">
        <v>1.07912224694386E-2</v>
      </c>
      <c r="AH13" s="26">
        <v>9.6699853588214993E-3</v>
      </c>
      <c r="AI13" s="26"/>
      <c r="AJ13" s="26">
        <v>5.0506514685758497E-3</v>
      </c>
      <c r="AK13" s="26">
        <v>7.1185229128814297E-3</v>
      </c>
      <c r="AL13" s="26">
        <v>1.11818386403868E-2</v>
      </c>
      <c r="AM13" s="26">
        <v>1.8278820110977E-2</v>
      </c>
      <c r="AN13" s="26">
        <v>1.9301535424319501E-2</v>
      </c>
      <c r="AO13" s="26"/>
      <c r="AP13" s="26">
        <v>2.3295755522420602E-3</v>
      </c>
      <c r="AQ13" s="26">
        <v>6.1766245835782304E-3</v>
      </c>
      <c r="AR13" s="26">
        <v>7.0550144229752903E-3</v>
      </c>
      <c r="AS13" s="26"/>
      <c r="AT13" s="26">
        <v>1.1794195633401E-2</v>
      </c>
      <c r="AU13" s="26">
        <v>9.5528928440196496E-3</v>
      </c>
      <c r="AV13" s="26">
        <v>7.1307192514978397E-3</v>
      </c>
      <c r="AW13" s="26">
        <v>9.3707226173559803E-3</v>
      </c>
      <c r="AX13" s="26">
        <v>0</v>
      </c>
      <c r="AY13" s="26"/>
      <c r="AZ13" s="26">
        <v>8.3605636070888199E-3</v>
      </c>
      <c r="BA13" s="26">
        <v>1.5302148004188399E-2</v>
      </c>
      <c r="BB13" s="26">
        <v>0</v>
      </c>
      <c r="BC13" s="26">
        <v>2.1921202014058699E-3</v>
      </c>
      <c r="BD13" s="26">
        <v>1.7333696056048498E-2</v>
      </c>
      <c r="BE13" s="26"/>
      <c r="BF13" s="26">
        <v>1.49593609091339E-2</v>
      </c>
      <c r="BG13" s="26">
        <v>7.4746486437177496E-3</v>
      </c>
      <c r="BH13" s="26">
        <v>6.5067715173648E-3</v>
      </c>
      <c r="BI13" s="26">
        <v>6.0587119325360497E-3</v>
      </c>
      <c r="BJ13" s="26"/>
      <c r="BK13" s="26">
        <v>2.4757770926309701E-2</v>
      </c>
      <c r="BL13" s="26">
        <v>1.4540417082896001E-2</v>
      </c>
      <c r="BM13" s="26">
        <v>9.7702342295367707E-3</v>
      </c>
      <c r="BN13" s="26">
        <v>5.3911457974880296E-3</v>
      </c>
      <c r="BO13" s="26">
        <v>6.1241836227119402E-3</v>
      </c>
      <c r="BP13" s="26"/>
      <c r="BQ13" s="26">
        <v>7.8083469287438803E-3</v>
      </c>
      <c r="BR13" s="26">
        <v>1.1042210436377899E-2</v>
      </c>
      <c r="BS13" s="26"/>
      <c r="BT13" s="26">
        <v>6.4858553990930498E-3</v>
      </c>
      <c r="BU13" s="26">
        <v>1.10931612432408E-2</v>
      </c>
      <c r="BV13" s="26">
        <v>3.1136128152316599E-3</v>
      </c>
      <c r="BW13" s="26">
        <v>9.15516970222288E-3</v>
      </c>
      <c r="BX13" s="26">
        <v>1.16364998526536E-2</v>
      </c>
      <c r="BY13" s="26">
        <v>2.9412129730513398E-2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Y18"/>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0.49546284072282498</v>
      </c>
      <c r="D9" s="17">
        <v>0.440903150828514</v>
      </c>
      <c r="E9" s="17">
        <v>0.54554237522232196</v>
      </c>
      <c r="F9" s="17"/>
      <c r="G9" s="17">
        <v>0.68657488793663801</v>
      </c>
      <c r="H9" s="17">
        <v>0.62620815789166495</v>
      </c>
      <c r="I9" s="17">
        <v>0.53885406197864205</v>
      </c>
      <c r="J9" s="17">
        <v>0.45596131080541102</v>
      </c>
      <c r="K9" s="17">
        <v>0.40196894330510702</v>
      </c>
      <c r="L9" s="17">
        <v>0.32172968080242198</v>
      </c>
      <c r="M9" s="17"/>
      <c r="N9" s="17">
        <v>0.44888100368011502</v>
      </c>
      <c r="O9" s="17">
        <v>0.48982799874460098</v>
      </c>
      <c r="P9" s="17">
        <v>0.514028765364688</v>
      </c>
      <c r="Q9" s="17">
        <v>0.53443005448394598</v>
      </c>
      <c r="R9" s="17"/>
      <c r="S9" s="17">
        <v>0.56221462132586297</v>
      </c>
      <c r="T9" s="17">
        <v>0.489512880184372</v>
      </c>
      <c r="U9" s="17">
        <v>0.481548940977302</v>
      </c>
      <c r="V9" s="17">
        <v>0.47002081172087301</v>
      </c>
      <c r="W9" s="17">
        <v>0.463341402312826</v>
      </c>
      <c r="X9" s="17">
        <v>0.44562529514944299</v>
      </c>
      <c r="Y9" s="17">
        <v>0.46541031142672101</v>
      </c>
      <c r="Z9" s="17">
        <v>0.52412623141891701</v>
      </c>
      <c r="AA9" s="17">
        <v>0.49101161763134499</v>
      </c>
      <c r="AB9" s="17">
        <v>0.50529452600856295</v>
      </c>
      <c r="AC9" s="17">
        <v>0.49141965906535701</v>
      </c>
      <c r="AD9" s="17">
        <v>0.58383860768360996</v>
      </c>
      <c r="AE9" s="17"/>
      <c r="AF9" s="17">
        <v>0.41583524036896902</v>
      </c>
      <c r="AG9" s="17">
        <v>0.488872010440416</v>
      </c>
      <c r="AH9" s="17">
        <v>0.59334868179663802</v>
      </c>
      <c r="AI9" s="17"/>
      <c r="AJ9" s="17">
        <v>0.36175671299892798</v>
      </c>
      <c r="AK9" s="17">
        <v>0.59145683987778297</v>
      </c>
      <c r="AL9" s="17">
        <v>0.392579567764058</v>
      </c>
      <c r="AM9" s="17">
        <v>0.41955728661085501</v>
      </c>
      <c r="AN9" s="17">
        <v>0.57428074205493196</v>
      </c>
      <c r="AO9" s="17"/>
      <c r="AP9" s="17">
        <v>0.35894986210393398</v>
      </c>
      <c r="AQ9" s="17">
        <v>0.56520596550237601</v>
      </c>
      <c r="AR9" s="17">
        <v>0.44027105265401001</v>
      </c>
      <c r="AS9" s="17"/>
      <c r="AT9" s="17">
        <v>0.46967763679604502</v>
      </c>
      <c r="AU9" s="17">
        <v>0.51006735820558802</v>
      </c>
      <c r="AV9" s="17">
        <v>0.53288649395006205</v>
      </c>
      <c r="AW9" s="17">
        <v>0.52339190214793396</v>
      </c>
      <c r="AX9" s="17">
        <v>0.43214064024506998</v>
      </c>
      <c r="AY9" s="17"/>
      <c r="AZ9" s="17">
        <v>0.52664761664430304</v>
      </c>
      <c r="BA9" s="17">
        <v>0.531105773513046</v>
      </c>
      <c r="BB9" s="17">
        <v>0.69215002328013497</v>
      </c>
      <c r="BC9" s="17">
        <v>0.31100925615285102</v>
      </c>
      <c r="BD9" s="17">
        <v>0.56604942498933697</v>
      </c>
      <c r="BE9" s="17"/>
      <c r="BF9" s="17">
        <v>0.56382298939819997</v>
      </c>
      <c r="BG9" s="17">
        <v>0.474790137944896</v>
      </c>
      <c r="BH9" s="17">
        <v>0.51503364853413403</v>
      </c>
      <c r="BI9" s="17">
        <v>0.43789905943730201</v>
      </c>
      <c r="BJ9" s="17"/>
      <c r="BK9" s="17">
        <v>0.67235674503621801</v>
      </c>
      <c r="BL9" s="17">
        <v>0.63612747407422399</v>
      </c>
      <c r="BM9" s="17">
        <v>0.50568930236995002</v>
      </c>
      <c r="BN9" s="17">
        <v>0.42032622172185802</v>
      </c>
      <c r="BO9" s="17">
        <v>0.42589959282219703</v>
      </c>
      <c r="BP9" s="17"/>
      <c r="BQ9" s="17">
        <v>0.469804392531745</v>
      </c>
      <c r="BR9" s="17">
        <v>0.53021513175081203</v>
      </c>
      <c r="BS9" s="17"/>
      <c r="BT9" s="17">
        <v>0.35016956332576399</v>
      </c>
      <c r="BU9" s="17">
        <v>0.462103276239406</v>
      </c>
      <c r="BV9" s="17">
        <v>0.59483714136981503</v>
      </c>
      <c r="BW9" s="17">
        <v>0.63575136950896405</v>
      </c>
      <c r="BX9" s="17">
        <v>0.69094250159082904</v>
      </c>
      <c r="BY9" s="17">
        <v>0.62425340559108999</v>
      </c>
    </row>
    <row r="10" spans="2:77" x14ac:dyDescent="0.35">
      <c r="B10" s="18" t="s">
        <v>184</v>
      </c>
      <c r="C10" s="17">
        <v>0.365153643424803</v>
      </c>
      <c r="D10" s="17">
        <v>0.383417142851744</v>
      </c>
      <c r="E10" s="17">
        <v>0.349652270950842</v>
      </c>
      <c r="F10" s="17"/>
      <c r="G10" s="17">
        <v>0.25888638323648899</v>
      </c>
      <c r="H10" s="17">
        <v>0.27609732497822398</v>
      </c>
      <c r="I10" s="17">
        <v>0.36157080254785001</v>
      </c>
      <c r="J10" s="17">
        <v>0.37320116384947999</v>
      </c>
      <c r="K10" s="17">
        <v>0.391800707103311</v>
      </c>
      <c r="L10" s="17">
        <v>0.48662246927789399</v>
      </c>
      <c r="M10" s="17"/>
      <c r="N10" s="17">
        <v>0.38932856632220397</v>
      </c>
      <c r="O10" s="17">
        <v>0.363287437632829</v>
      </c>
      <c r="P10" s="17">
        <v>0.352508926865925</v>
      </c>
      <c r="Q10" s="17">
        <v>0.35286748891530101</v>
      </c>
      <c r="R10" s="17"/>
      <c r="S10" s="17">
        <v>0.31621318539900001</v>
      </c>
      <c r="T10" s="17">
        <v>0.34477760113945</v>
      </c>
      <c r="U10" s="17">
        <v>0.39717164801504101</v>
      </c>
      <c r="V10" s="17">
        <v>0.34609108431936703</v>
      </c>
      <c r="W10" s="17">
        <v>0.38596854459139202</v>
      </c>
      <c r="X10" s="17">
        <v>0.39871396807097098</v>
      </c>
      <c r="Y10" s="17">
        <v>0.382067913114708</v>
      </c>
      <c r="Z10" s="17">
        <v>0.367863576545369</v>
      </c>
      <c r="AA10" s="17">
        <v>0.38991261324139198</v>
      </c>
      <c r="AB10" s="17">
        <v>0.36585023052680499</v>
      </c>
      <c r="AC10" s="17">
        <v>0.39274031710035701</v>
      </c>
      <c r="AD10" s="17">
        <v>0.31647517836926498</v>
      </c>
      <c r="AE10" s="17"/>
      <c r="AF10" s="17">
        <v>0.39784649828148499</v>
      </c>
      <c r="AG10" s="17">
        <v>0.38373165053421998</v>
      </c>
      <c r="AH10" s="17">
        <v>0.31352221797607399</v>
      </c>
      <c r="AI10" s="17"/>
      <c r="AJ10" s="17">
        <v>0.42136368405785801</v>
      </c>
      <c r="AK10" s="17">
        <v>0.33905191413073299</v>
      </c>
      <c r="AL10" s="17">
        <v>0.45966841600755798</v>
      </c>
      <c r="AM10" s="17">
        <v>0.380661712036443</v>
      </c>
      <c r="AN10" s="17">
        <v>0.30731747683694399</v>
      </c>
      <c r="AO10" s="17"/>
      <c r="AP10" s="17">
        <v>0.43061641791798899</v>
      </c>
      <c r="AQ10" s="17">
        <v>0.34643108971408698</v>
      </c>
      <c r="AR10" s="17">
        <v>0.44021865878416799</v>
      </c>
      <c r="AS10" s="17"/>
      <c r="AT10" s="17">
        <v>0.39445976633365998</v>
      </c>
      <c r="AU10" s="17">
        <v>0.36381100507347702</v>
      </c>
      <c r="AV10" s="17">
        <v>0.33500202590007</v>
      </c>
      <c r="AW10" s="17">
        <v>0.34601781469266302</v>
      </c>
      <c r="AX10" s="17">
        <v>0.359033754034639</v>
      </c>
      <c r="AY10" s="17"/>
      <c r="AZ10" s="17">
        <v>0.33191399939076799</v>
      </c>
      <c r="BA10" s="17">
        <v>0.36611703110051502</v>
      </c>
      <c r="BB10" s="17">
        <v>0.25903575730837097</v>
      </c>
      <c r="BC10" s="17">
        <v>0.48555655900525302</v>
      </c>
      <c r="BD10" s="17">
        <v>0.32603447332628999</v>
      </c>
      <c r="BE10" s="17"/>
      <c r="BF10" s="17">
        <v>0.319870782419652</v>
      </c>
      <c r="BG10" s="17">
        <v>0.392572479300203</v>
      </c>
      <c r="BH10" s="17">
        <v>0.359560498562077</v>
      </c>
      <c r="BI10" s="17">
        <v>0.36791807013481997</v>
      </c>
      <c r="BJ10" s="17"/>
      <c r="BK10" s="17">
        <v>0.233021801959377</v>
      </c>
      <c r="BL10" s="17">
        <v>0.297334465619712</v>
      </c>
      <c r="BM10" s="17">
        <v>0.36254130857597</v>
      </c>
      <c r="BN10" s="17">
        <v>0.40462324625227902</v>
      </c>
      <c r="BO10" s="17">
        <v>0.39179595289003599</v>
      </c>
      <c r="BP10" s="17"/>
      <c r="BQ10" s="17">
        <v>0.38425689888570702</v>
      </c>
      <c r="BR10" s="17">
        <v>0.33927983030815001</v>
      </c>
      <c r="BS10" s="17"/>
      <c r="BT10" s="17">
        <v>0.45079488576633497</v>
      </c>
      <c r="BU10" s="17">
        <v>0.38977329832227497</v>
      </c>
      <c r="BV10" s="17">
        <v>0.29283587495847302</v>
      </c>
      <c r="BW10" s="17">
        <v>0.275898078866671</v>
      </c>
      <c r="BX10" s="17">
        <v>0.254700318667334</v>
      </c>
      <c r="BY10" s="17">
        <v>0.263847774982508</v>
      </c>
    </row>
    <row r="11" spans="2:77" x14ac:dyDescent="0.35">
      <c r="B11" s="18" t="s">
        <v>185</v>
      </c>
      <c r="C11" s="17">
        <v>9.9161800513290904E-2</v>
      </c>
      <c r="D11" s="17">
        <v>0.13011337063349401</v>
      </c>
      <c r="E11" s="17">
        <v>6.9548578731218696E-2</v>
      </c>
      <c r="F11" s="17"/>
      <c r="G11" s="17">
        <v>3.1640666537807199E-2</v>
      </c>
      <c r="H11" s="17">
        <v>6.0027830074390102E-2</v>
      </c>
      <c r="I11" s="17">
        <v>8.5533297054679297E-2</v>
      </c>
      <c r="J11" s="17">
        <v>0.121569871009266</v>
      </c>
      <c r="K11" s="17">
        <v>0.138830484041085</v>
      </c>
      <c r="L11" s="17">
        <v>0.14213203559764501</v>
      </c>
      <c r="M11" s="17"/>
      <c r="N11" s="17">
        <v>0.120297125016603</v>
      </c>
      <c r="O11" s="17">
        <v>9.9532118174067305E-2</v>
      </c>
      <c r="P11" s="17">
        <v>0.102482107765134</v>
      </c>
      <c r="Q11" s="17">
        <v>7.3481691679915404E-2</v>
      </c>
      <c r="R11" s="17"/>
      <c r="S11" s="17">
        <v>7.8874663782331503E-2</v>
      </c>
      <c r="T11" s="17">
        <v>0.127644338296898</v>
      </c>
      <c r="U11" s="17">
        <v>9.0944745091317003E-2</v>
      </c>
      <c r="V11" s="17">
        <v>0.14233518964557601</v>
      </c>
      <c r="W11" s="17">
        <v>9.6106579549896098E-2</v>
      </c>
      <c r="X11" s="17">
        <v>0.11611683213073699</v>
      </c>
      <c r="Y11" s="17">
        <v>0.11188556490478101</v>
      </c>
      <c r="Z11" s="17">
        <v>7.4796138408457405E-2</v>
      </c>
      <c r="AA11" s="17">
        <v>7.4862261855756895E-2</v>
      </c>
      <c r="AB11" s="17">
        <v>9.0418692016917601E-2</v>
      </c>
      <c r="AC11" s="17">
        <v>7.9529930657700199E-2</v>
      </c>
      <c r="AD11" s="17">
        <v>6.5371882221177999E-2</v>
      </c>
      <c r="AE11" s="17"/>
      <c r="AF11" s="17">
        <v>0.135251280410847</v>
      </c>
      <c r="AG11" s="17">
        <v>9.1391355475044594E-2</v>
      </c>
      <c r="AH11" s="17">
        <v>6.5532731660257304E-2</v>
      </c>
      <c r="AI11" s="17"/>
      <c r="AJ11" s="17">
        <v>0.16649633389371199</v>
      </c>
      <c r="AK11" s="17">
        <v>4.7062520623160103E-2</v>
      </c>
      <c r="AL11" s="17">
        <v>0.113657414431395</v>
      </c>
      <c r="AM11" s="17">
        <v>0.13287254769988599</v>
      </c>
      <c r="AN11" s="17">
        <v>7.6061308742491202E-2</v>
      </c>
      <c r="AO11" s="17"/>
      <c r="AP11" s="17">
        <v>0.16329869606414099</v>
      </c>
      <c r="AQ11" s="17">
        <v>6.4606832772495904E-2</v>
      </c>
      <c r="AR11" s="17">
        <v>0.102557685865157</v>
      </c>
      <c r="AS11" s="17"/>
      <c r="AT11" s="17">
        <v>9.8629797150985299E-2</v>
      </c>
      <c r="AU11" s="17">
        <v>8.8113072902583897E-2</v>
      </c>
      <c r="AV11" s="17">
        <v>8.8911217971035503E-2</v>
      </c>
      <c r="AW11" s="17">
        <v>0.105934042216633</v>
      </c>
      <c r="AX11" s="17">
        <v>0.17298209688800401</v>
      </c>
      <c r="AY11" s="17"/>
      <c r="AZ11" s="17">
        <v>9.9623371035410496E-2</v>
      </c>
      <c r="BA11" s="17">
        <v>7.3601745330498194E-2</v>
      </c>
      <c r="BB11" s="17">
        <v>1.4136794612509201E-2</v>
      </c>
      <c r="BC11" s="17">
        <v>0.156767109622131</v>
      </c>
      <c r="BD11" s="17">
        <v>6.8015787870884303E-2</v>
      </c>
      <c r="BE11" s="17"/>
      <c r="BF11" s="17">
        <v>7.1765070335918404E-2</v>
      </c>
      <c r="BG11" s="17">
        <v>9.5969333359909495E-2</v>
      </c>
      <c r="BH11" s="17">
        <v>8.6473025863991401E-2</v>
      </c>
      <c r="BI11" s="17">
        <v>0.148638720933433</v>
      </c>
      <c r="BJ11" s="17"/>
      <c r="BK11" s="17">
        <v>6.1805222383336397E-2</v>
      </c>
      <c r="BL11" s="17">
        <v>4.4999852615210403E-2</v>
      </c>
      <c r="BM11" s="17">
        <v>9.0988119947412696E-2</v>
      </c>
      <c r="BN11" s="17">
        <v>0.12989207223385599</v>
      </c>
      <c r="BO11" s="17">
        <v>0.124925673456422</v>
      </c>
      <c r="BP11" s="17"/>
      <c r="BQ11" s="17">
        <v>0.10654150876495</v>
      </c>
      <c r="BR11" s="17">
        <v>8.9166583072492603E-2</v>
      </c>
      <c r="BS11" s="17"/>
      <c r="BT11" s="17">
        <v>0.147498851960083</v>
      </c>
      <c r="BU11" s="17">
        <v>0.10385024252099399</v>
      </c>
      <c r="BV11" s="17">
        <v>7.68818392949219E-2</v>
      </c>
      <c r="BW11" s="17">
        <v>5.9340798115236397E-2</v>
      </c>
      <c r="BX11" s="17">
        <v>3.4427787378940602E-2</v>
      </c>
      <c r="BY11" s="17">
        <v>6.2810292559339204E-2</v>
      </c>
    </row>
    <row r="12" spans="2:77" x14ac:dyDescent="0.35">
      <c r="B12" s="18" t="s">
        <v>186</v>
      </c>
      <c r="C12" s="17">
        <v>1.9369595353252399E-2</v>
      </c>
      <c r="D12" s="17">
        <v>2.6265130451125201E-2</v>
      </c>
      <c r="E12" s="17">
        <v>1.2754714149978801E-2</v>
      </c>
      <c r="F12" s="17"/>
      <c r="G12" s="17">
        <v>1.18982257852759E-2</v>
      </c>
      <c r="H12" s="17">
        <v>2.1087308379057E-2</v>
      </c>
      <c r="I12" s="17">
        <v>6.5718622965123697E-3</v>
      </c>
      <c r="J12" s="17">
        <v>2.1003530905579999E-2</v>
      </c>
      <c r="K12" s="17">
        <v>3.2307538623448297E-2</v>
      </c>
      <c r="L12" s="17">
        <v>2.3346508362218899E-2</v>
      </c>
      <c r="M12" s="17"/>
      <c r="N12" s="17">
        <v>2.4359992224919701E-2</v>
      </c>
      <c r="O12" s="17">
        <v>2.1259733344891299E-2</v>
      </c>
      <c r="P12" s="17">
        <v>1.6642751868791002E-2</v>
      </c>
      <c r="Q12" s="17">
        <v>1.3773510639704801E-2</v>
      </c>
      <c r="R12" s="17"/>
      <c r="S12" s="17">
        <v>1.6818799760178301E-2</v>
      </c>
      <c r="T12" s="17">
        <v>2.5095158180338001E-2</v>
      </c>
      <c r="U12" s="17">
        <v>1.0518462330004299E-2</v>
      </c>
      <c r="V12" s="17">
        <v>2.07942667762273E-2</v>
      </c>
      <c r="W12" s="17">
        <v>2.20705206150873E-2</v>
      </c>
      <c r="X12" s="17">
        <v>1.9380169610245201E-2</v>
      </c>
      <c r="Y12" s="17">
        <v>1.35774685502578E-2</v>
      </c>
      <c r="Z12" s="17">
        <v>1.1090108772976601E-2</v>
      </c>
      <c r="AA12" s="17">
        <v>2.2399155105700501E-2</v>
      </c>
      <c r="AB12" s="17">
        <v>2.23884388968081E-2</v>
      </c>
      <c r="AC12" s="17">
        <v>2.6009846186022499E-2</v>
      </c>
      <c r="AD12" s="17">
        <v>1.4722759367779999E-2</v>
      </c>
      <c r="AE12" s="17"/>
      <c r="AF12" s="17">
        <v>2.7317524017803799E-2</v>
      </c>
      <c r="AG12" s="17">
        <v>1.37581856118929E-2</v>
      </c>
      <c r="AH12" s="17">
        <v>1.55733902105836E-2</v>
      </c>
      <c r="AI12" s="17"/>
      <c r="AJ12" s="17">
        <v>2.83928745225673E-2</v>
      </c>
      <c r="AK12" s="17">
        <v>1.1563114937801801E-2</v>
      </c>
      <c r="AL12" s="17">
        <v>1.2182100552770501E-2</v>
      </c>
      <c r="AM12" s="17">
        <v>4.8314845152095803E-2</v>
      </c>
      <c r="AN12" s="17">
        <v>1.0787279104926099E-2</v>
      </c>
      <c r="AO12" s="17"/>
      <c r="AP12" s="17">
        <v>2.84212931901466E-2</v>
      </c>
      <c r="AQ12" s="17">
        <v>1.15247115052322E-2</v>
      </c>
      <c r="AR12" s="17">
        <v>1.03036338090921E-2</v>
      </c>
      <c r="AS12" s="17"/>
      <c r="AT12" s="17">
        <v>1.5465236602536601E-2</v>
      </c>
      <c r="AU12" s="17">
        <v>2.1539144279222201E-2</v>
      </c>
      <c r="AV12" s="17">
        <v>2.2795324421173602E-2</v>
      </c>
      <c r="AW12" s="17">
        <v>1.0273052178972701E-2</v>
      </c>
      <c r="AX12" s="17">
        <v>3.5843508832286597E-2</v>
      </c>
      <c r="AY12" s="17"/>
      <c r="AZ12" s="17">
        <v>2.2146908856993799E-2</v>
      </c>
      <c r="BA12" s="17">
        <v>1.2572842184256999E-2</v>
      </c>
      <c r="BB12" s="17">
        <v>2.31388494429162E-2</v>
      </c>
      <c r="BC12" s="17">
        <v>2.1858865711261499E-2</v>
      </c>
      <c r="BD12" s="17">
        <v>1.3284570226472E-2</v>
      </c>
      <c r="BE12" s="17"/>
      <c r="BF12" s="17">
        <v>1.52143493734801E-2</v>
      </c>
      <c r="BG12" s="17">
        <v>1.8555177681810801E-2</v>
      </c>
      <c r="BH12" s="17">
        <v>2.02905538806828E-2</v>
      </c>
      <c r="BI12" s="17">
        <v>2.69811743479152E-2</v>
      </c>
      <c r="BJ12" s="17"/>
      <c r="BK12" s="17">
        <v>7.9354733902734197E-3</v>
      </c>
      <c r="BL12" s="17">
        <v>1.0257174038979499E-2</v>
      </c>
      <c r="BM12" s="17">
        <v>1.5943269150971801E-2</v>
      </c>
      <c r="BN12" s="17">
        <v>2.3669976772361101E-2</v>
      </c>
      <c r="BO12" s="17">
        <v>4.0960764282925402E-2</v>
      </c>
      <c r="BP12" s="17"/>
      <c r="BQ12" s="17">
        <v>2.3109712555262601E-2</v>
      </c>
      <c r="BR12" s="17">
        <v>1.43039093649538E-2</v>
      </c>
      <c r="BS12" s="17"/>
      <c r="BT12" s="17">
        <v>2.8838943032812502E-2</v>
      </c>
      <c r="BU12" s="17">
        <v>1.9906301179480099E-2</v>
      </c>
      <c r="BV12" s="17">
        <v>1.7552501397166999E-2</v>
      </c>
      <c r="BW12" s="17">
        <v>1.43660110453823E-2</v>
      </c>
      <c r="BX12" s="17">
        <v>5.2032142324866899E-3</v>
      </c>
      <c r="BY12" s="17">
        <v>9.6976954704681203E-3</v>
      </c>
    </row>
    <row r="13" spans="2:77" x14ac:dyDescent="0.35">
      <c r="B13" s="27" t="s">
        <v>145</v>
      </c>
      <c r="C13" s="26">
        <v>2.0852119985828799E-2</v>
      </c>
      <c r="D13" s="26">
        <v>1.9301205235123201E-2</v>
      </c>
      <c r="E13" s="26">
        <v>2.2502060945638402E-2</v>
      </c>
      <c r="F13" s="26"/>
      <c r="G13" s="26">
        <v>1.09998365037897E-2</v>
      </c>
      <c r="H13" s="26">
        <v>1.6579378676664199E-2</v>
      </c>
      <c r="I13" s="26">
        <v>7.4699761223161699E-3</v>
      </c>
      <c r="J13" s="26">
        <v>2.8264123430263199E-2</v>
      </c>
      <c r="K13" s="26">
        <v>3.5092326927049097E-2</v>
      </c>
      <c r="L13" s="26">
        <v>2.6169305959820501E-2</v>
      </c>
      <c r="M13" s="26"/>
      <c r="N13" s="26">
        <v>1.71333127561577E-2</v>
      </c>
      <c r="O13" s="26">
        <v>2.6092712103611099E-2</v>
      </c>
      <c r="P13" s="26">
        <v>1.4337448135461501E-2</v>
      </c>
      <c r="Q13" s="26">
        <v>2.5447254281133001E-2</v>
      </c>
      <c r="R13" s="26"/>
      <c r="S13" s="26">
        <v>2.58787297326269E-2</v>
      </c>
      <c r="T13" s="26">
        <v>1.2970022198941E-2</v>
      </c>
      <c r="U13" s="26">
        <v>1.9816203586336401E-2</v>
      </c>
      <c r="V13" s="26">
        <v>2.07586475379564E-2</v>
      </c>
      <c r="W13" s="26">
        <v>3.2512952930799401E-2</v>
      </c>
      <c r="X13" s="26">
        <v>2.0163735038604101E-2</v>
      </c>
      <c r="Y13" s="26">
        <v>2.7058742003533101E-2</v>
      </c>
      <c r="Z13" s="26">
        <v>2.21239448542794E-2</v>
      </c>
      <c r="AA13" s="26">
        <v>2.1814352165805601E-2</v>
      </c>
      <c r="AB13" s="26">
        <v>1.6048112550906199E-2</v>
      </c>
      <c r="AC13" s="26">
        <v>1.0300246990563E-2</v>
      </c>
      <c r="AD13" s="26">
        <v>1.9591572358166599E-2</v>
      </c>
      <c r="AE13" s="26"/>
      <c r="AF13" s="26">
        <v>2.3749456920895098E-2</v>
      </c>
      <c r="AG13" s="26">
        <v>2.2246797938426401E-2</v>
      </c>
      <c r="AH13" s="26">
        <v>1.20229783564472E-2</v>
      </c>
      <c r="AI13" s="26"/>
      <c r="AJ13" s="26">
        <v>2.19903945269346E-2</v>
      </c>
      <c r="AK13" s="26">
        <v>1.08656104305215E-2</v>
      </c>
      <c r="AL13" s="26">
        <v>2.19125012442184E-2</v>
      </c>
      <c r="AM13" s="26">
        <v>1.85936085007209E-2</v>
      </c>
      <c r="AN13" s="26">
        <v>3.15531932607074E-2</v>
      </c>
      <c r="AO13" s="26"/>
      <c r="AP13" s="26">
        <v>1.8713730723788999E-2</v>
      </c>
      <c r="AQ13" s="26">
        <v>1.2231400505808799E-2</v>
      </c>
      <c r="AR13" s="26">
        <v>6.6489688875731997E-3</v>
      </c>
      <c r="AS13" s="26"/>
      <c r="AT13" s="26">
        <v>2.1767563116772699E-2</v>
      </c>
      <c r="AU13" s="26">
        <v>1.64694195391294E-2</v>
      </c>
      <c r="AV13" s="26">
        <v>2.0404937757658601E-2</v>
      </c>
      <c r="AW13" s="26">
        <v>1.43831887637963E-2</v>
      </c>
      <c r="AX13" s="26">
        <v>0</v>
      </c>
      <c r="AY13" s="26"/>
      <c r="AZ13" s="26">
        <v>1.96681040725247E-2</v>
      </c>
      <c r="BA13" s="26">
        <v>1.66026078716843E-2</v>
      </c>
      <c r="BB13" s="26">
        <v>1.15385753560688E-2</v>
      </c>
      <c r="BC13" s="26">
        <v>2.4808209508503699E-2</v>
      </c>
      <c r="BD13" s="26">
        <v>2.6615743587017099E-2</v>
      </c>
      <c r="BE13" s="26"/>
      <c r="BF13" s="26">
        <v>2.9326808472748898E-2</v>
      </c>
      <c r="BG13" s="26">
        <v>1.8112871713180701E-2</v>
      </c>
      <c r="BH13" s="26">
        <v>1.8642273159114299E-2</v>
      </c>
      <c r="BI13" s="26">
        <v>1.8562975146529801E-2</v>
      </c>
      <c r="BJ13" s="26"/>
      <c r="BK13" s="26">
        <v>2.4880757230795001E-2</v>
      </c>
      <c r="BL13" s="26">
        <v>1.1281033651873501E-2</v>
      </c>
      <c r="BM13" s="26">
        <v>2.4837999955695401E-2</v>
      </c>
      <c r="BN13" s="26">
        <v>2.14884830196466E-2</v>
      </c>
      <c r="BO13" s="26">
        <v>1.6418016548419501E-2</v>
      </c>
      <c r="BP13" s="26"/>
      <c r="BQ13" s="26">
        <v>1.6287487262335101E-2</v>
      </c>
      <c r="BR13" s="26">
        <v>2.7034545503591401E-2</v>
      </c>
      <c r="BS13" s="26"/>
      <c r="BT13" s="26">
        <v>2.26977559150047E-2</v>
      </c>
      <c r="BU13" s="26">
        <v>2.43668817378444E-2</v>
      </c>
      <c r="BV13" s="26">
        <v>1.7892642979622699E-2</v>
      </c>
      <c r="BW13" s="26">
        <v>1.46437424637461E-2</v>
      </c>
      <c r="BX13" s="26">
        <v>1.4726178130409599E-2</v>
      </c>
      <c r="BY13" s="26">
        <v>3.93908313965948E-2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Y18"/>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0.41075234272533201</v>
      </c>
      <c r="D9" s="17">
        <v>0.38304152537712699</v>
      </c>
      <c r="E9" s="17">
        <v>0.43699617586499701</v>
      </c>
      <c r="F9" s="17"/>
      <c r="G9" s="17">
        <v>0.49319678778831599</v>
      </c>
      <c r="H9" s="17">
        <v>0.52869657278469995</v>
      </c>
      <c r="I9" s="17">
        <v>0.47688704301899998</v>
      </c>
      <c r="J9" s="17">
        <v>0.40684861312800003</v>
      </c>
      <c r="K9" s="17">
        <v>0.33862632587113001</v>
      </c>
      <c r="L9" s="17">
        <v>0.25809016849437499</v>
      </c>
      <c r="M9" s="17"/>
      <c r="N9" s="17">
        <v>0.364769690817285</v>
      </c>
      <c r="O9" s="17">
        <v>0.40507685434041601</v>
      </c>
      <c r="P9" s="17">
        <v>0.45519896473409799</v>
      </c>
      <c r="Q9" s="17">
        <v>0.42451221028804997</v>
      </c>
      <c r="R9" s="17"/>
      <c r="S9" s="17">
        <v>0.44039682903696797</v>
      </c>
      <c r="T9" s="17">
        <v>0.375408040111047</v>
      </c>
      <c r="U9" s="17">
        <v>0.37656800854768901</v>
      </c>
      <c r="V9" s="17">
        <v>0.371503482438646</v>
      </c>
      <c r="W9" s="17">
        <v>0.41932775401489197</v>
      </c>
      <c r="X9" s="17">
        <v>0.38880119562665399</v>
      </c>
      <c r="Y9" s="17">
        <v>0.40234203016404702</v>
      </c>
      <c r="Z9" s="17">
        <v>0.46658903679112002</v>
      </c>
      <c r="AA9" s="17">
        <v>0.40549675469940599</v>
      </c>
      <c r="AB9" s="17">
        <v>0.42902487423547397</v>
      </c>
      <c r="AC9" s="17">
        <v>0.43445124541984997</v>
      </c>
      <c r="AD9" s="17">
        <v>0.55398105159976097</v>
      </c>
      <c r="AE9" s="17"/>
      <c r="AF9" s="17">
        <v>0.42130364870932802</v>
      </c>
      <c r="AG9" s="17">
        <v>0.373005929580635</v>
      </c>
      <c r="AH9" s="17">
        <v>0.460911163727595</v>
      </c>
      <c r="AI9" s="17"/>
      <c r="AJ9" s="17">
        <v>0.38825357592493698</v>
      </c>
      <c r="AK9" s="17">
        <v>0.42675079813162903</v>
      </c>
      <c r="AL9" s="17">
        <v>0.27850925129826298</v>
      </c>
      <c r="AM9" s="17">
        <v>0.45711641377896201</v>
      </c>
      <c r="AN9" s="17">
        <v>0.475958843495077</v>
      </c>
      <c r="AO9" s="17"/>
      <c r="AP9" s="17">
        <v>0.38446555297581703</v>
      </c>
      <c r="AQ9" s="17">
        <v>0.43231946406275701</v>
      </c>
      <c r="AR9" s="17">
        <v>0.35697787737375403</v>
      </c>
      <c r="AS9" s="17"/>
      <c r="AT9" s="17">
        <v>0.41628496277970001</v>
      </c>
      <c r="AU9" s="17">
        <v>0.39851432145982402</v>
      </c>
      <c r="AV9" s="17">
        <v>0.43140087408906702</v>
      </c>
      <c r="AW9" s="17">
        <v>0.42534173896660499</v>
      </c>
      <c r="AX9" s="17">
        <v>0.31708019480522898</v>
      </c>
      <c r="AY9" s="17"/>
      <c r="AZ9" s="17">
        <v>0.47421409307157603</v>
      </c>
      <c r="BA9" s="17">
        <v>0.46387736193924201</v>
      </c>
      <c r="BB9" s="17">
        <v>0.438272005523551</v>
      </c>
      <c r="BC9" s="17">
        <v>0.241571780379775</v>
      </c>
      <c r="BD9" s="17">
        <v>0.37049278724435297</v>
      </c>
      <c r="BE9" s="17"/>
      <c r="BF9" s="17">
        <v>0.42120776051312703</v>
      </c>
      <c r="BG9" s="17">
        <v>0.40706595247101302</v>
      </c>
      <c r="BH9" s="17">
        <v>0.41844470874717599</v>
      </c>
      <c r="BI9" s="17">
        <v>0.41415415269786399</v>
      </c>
      <c r="BJ9" s="17"/>
      <c r="BK9" s="17">
        <v>0.56570262208938304</v>
      </c>
      <c r="BL9" s="17">
        <v>0.49975715389681502</v>
      </c>
      <c r="BM9" s="17">
        <v>0.41603694178599998</v>
      </c>
      <c r="BN9" s="17">
        <v>0.34759637456883002</v>
      </c>
      <c r="BO9" s="17">
        <v>0.43111568435247699</v>
      </c>
      <c r="BP9" s="17"/>
      <c r="BQ9" s="17">
        <v>0.41827561861520901</v>
      </c>
      <c r="BR9" s="17">
        <v>0.400562674540343</v>
      </c>
      <c r="BS9" s="17"/>
      <c r="BT9" s="17">
        <v>0.314921002529998</v>
      </c>
      <c r="BU9" s="17">
        <v>0.448563333798984</v>
      </c>
      <c r="BV9" s="17">
        <v>0.44448458931068802</v>
      </c>
      <c r="BW9" s="17">
        <v>0.441285702433031</v>
      </c>
      <c r="BX9" s="17">
        <v>0.52192230067628398</v>
      </c>
      <c r="BY9" s="17">
        <v>0.38237855821218503</v>
      </c>
    </row>
    <row r="10" spans="2:77" x14ac:dyDescent="0.35">
      <c r="B10" s="18" t="s">
        <v>184</v>
      </c>
      <c r="C10" s="17">
        <v>0.35475936527675</v>
      </c>
      <c r="D10" s="17">
        <v>0.366910681660159</v>
      </c>
      <c r="E10" s="17">
        <v>0.34266999024435202</v>
      </c>
      <c r="F10" s="17"/>
      <c r="G10" s="17">
        <v>0.33802644746976102</v>
      </c>
      <c r="H10" s="17">
        <v>0.31483854339128398</v>
      </c>
      <c r="I10" s="17">
        <v>0.36635205824752898</v>
      </c>
      <c r="J10" s="17">
        <v>0.36242691791121401</v>
      </c>
      <c r="K10" s="17">
        <v>0.35586816985766401</v>
      </c>
      <c r="L10" s="17">
        <v>0.38187214060587099</v>
      </c>
      <c r="M10" s="17"/>
      <c r="N10" s="17">
        <v>0.37717037504173301</v>
      </c>
      <c r="O10" s="17">
        <v>0.35608051422062797</v>
      </c>
      <c r="P10" s="17">
        <v>0.35772432935718601</v>
      </c>
      <c r="Q10" s="17">
        <v>0.33057399837669799</v>
      </c>
      <c r="R10" s="17"/>
      <c r="S10" s="17">
        <v>0.37192798290967899</v>
      </c>
      <c r="T10" s="17">
        <v>0.36754492351206502</v>
      </c>
      <c r="U10" s="17">
        <v>0.37907120025910801</v>
      </c>
      <c r="V10" s="17">
        <v>0.37166698402965698</v>
      </c>
      <c r="W10" s="17">
        <v>0.37280413735289197</v>
      </c>
      <c r="X10" s="17">
        <v>0.35420590880393299</v>
      </c>
      <c r="Y10" s="17">
        <v>0.35271823928985402</v>
      </c>
      <c r="Z10" s="17">
        <v>0.36194042439525798</v>
      </c>
      <c r="AA10" s="17">
        <v>0.34029979633866603</v>
      </c>
      <c r="AB10" s="17">
        <v>0.30728029345963898</v>
      </c>
      <c r="AC10" s="17">
        <v>0.37050267947653898</v>
      </c>
      <c r="AD10" s="17">
        <v>0.228111988009982</v>
      </c>
      <c r="AE10" s="17"/>
      <c r="AF10" s="17">
        <v>0.34626652971564298</v>
      </c>
      <c r="AG10" s="17">
        <v>0.36433550608445398</v>
      </c>
      <c r="AH10" s="17">
        <v>0.34783639015298701</v>
      </c>
      <c r="AI10" s="17"/>
      <c r="AJ10" s="17">
        <v>0.37454703173760501</v>
      </c>
      <c r="AK10" s="17">
        <v>0.33778188681198901</v>
      </c>
      <c r="AL10" s="17">
        <v>0.40822808439117902</v>
      </c>
      <c r="AM10" s="17">
        <v>0.32967854653546402</v>
      </c>
      <c r="AN10" s="17">
        <v>0.31918031605424202</v>
      </c>
      <c r="AO10" s="17"/>
      <c r="AP10" s="17">
        <v>0.38189821957158698</v>
      </c>
      <c r="AQ10" s="17">
        <v>0.35100981990244201</v>
      </c>
      <c r="AR10" s="17">
        <v>0.35106781558290201</v>
      </c>
      <c r="AS10" s="17"/>
      <c r="AT10" s="17">
        <v>0.35187044492230501</v>
      </c>
      <c r="AU10" s="17">
        <v>0.369938441916903</v>
      </c>
      <c r="AV10" s="17">
        <v>0.327394424911153</v>
      </c>
      <c r="AW10" s="17">
        <v>0.35463184164886302</v>
      </c>
      <c r="AX10" s="17">
        <v>0.28512091786201399</v>
      </c>
      <c r="AY10" s="17"/>
      <c r="AZ10" s="17">
        <v>0.34663590645758702</v>
      </c>
      <c r="BA10" s="17">
        <v>0.34699114374703799</v>
      </c>
      <c r="BB10" s="17">
        <v>0.37608589876630699</v>
      </c>
      <c r="BC10" s="17">
        <v>0.37714827427312297</v>
      </c>
      <c r="BD10" s="17">
        <v>0.35384800291877899</v>
      </c>
      <c r="BE10" s="17"/>
      <c r="BF10" s="17">
        <v>0.32679142677481998</v>
      </c>
      <c r="BG10" s="17">
        <v>0.35923074947433098</v>
      </c>
      <c r="BH10" s="17">
        <v>0.34938346084419603</v>
      </c>
      <c r="BI10" s="17">
        <v>0.36214775812698502</v>
      </c>
      <c r="BJ10" s="17"/>
      <c r="BK10" s="17">
        <v>0.25078801268942402</v>
      </c>
      <c r="BL10" s="17">
        <v>0.32438835397821297</v>
      </c>
      <c r="BM10" s="17">
        <v>0.363545673766697</v>
      </c>
      <c r="BN10" s="17">
        <v>0.37471692346434099</v>
      </c>
      <c r="BO10" s="17">
        <v>0.32421218772088201</v>
      </c>
      <c r="BP10" s="17"/>
      <c r="BQ10" s="17">
        <v>0.35661278419778603</v>
      </c>
      <c r="BR10" s="17">
        <v>0.35224905938214002</v>
      </c>
      <c r="BS10" s="17"/>
      <c r="BT10" s="17">
        <v>0.37754308413681098</v>
      </c>
      <c r="BU10" s="17">
        <v>0.36897871643353902</v>
      </c>
      <c r="BV10" s="17">
        <v>0.34827235051347</v>
      </c>
      <c r="BW10" s="17">
        <v>0.31379777580170098</v>
      </c>
      <c r="BX10" s="17">
        <v>0.30877528688498002</v>
      </c>
      <c r="BY10" s="17">
        <v>0.40749744083967199</v>
      </c>
    </row>
    <row r="11" spans="2:77" x14ac:dyDescent="0.35">
      <c r="B11" s="18" t="s">
        <v>185</v>
      </c>
      <c r="C11" s="17">
        <v>0.16727612972512801</v>
      </c>
      <c r="D11" s="17">
        <v>0.178281909332245</v>
      </c>
      <c r="E11" s="17">
        <v>0.15714000206581699</v>
      </c>
      <c r="F11" s="17"/>
      <c r="G11" s="17">
        <v>0.13312899626662</v>
      </c>
      <c r="H11" s="17">
        <v>0.101565974993772</v>
      </c>
      <c r="I11" s="17">
        <v>0.107203021761667</v>
      </c>
      <c r="J11" s="17">
        <v>0.160607886650416</v>
      </c>
      <c r="K11" s="17">
        <v>0.200584437767024</v>
      </c>
      <c r="L11" s="17">
        <v>0.27508974728735303</v>
      </c>
      <c r="M11" s="17"/>
      <c r="N11" s="17">
        <v>0.20422788936436201</v>
      </c>
      <c r="O11" s="17">
        <v>0.16819558651262001</v>
      </c>
      <c r="P11" s="17">
        <v>0.13435377953405001</v>
      </c>
      <c r="Q11" s="17">
        <v>0.154997449504375</v>
      </c>
      <c r="R11" s="17"/>
      <c r="S11" s="17">
        <v>0.12730855874955299</v>
      </c>
      <c r="T11" s="17">
        <v>0.177530246317325</v>
      </c>
      <c r="U11" s="17">
        <v>0.165242459166834</v>
      </c>
      <c r="V11" s="17">
        <v>0.190455032342529</v>
      </c>
      <c r="W11" s="17">
        <v>0.14975724319891601</v>
      </c>
      <c r="X11" s="17">
        <v>0.197737910523889</v>
      </c>
      <c r="Y11" s="17">
        <v>0.169820360846761</v>
      </c>
      <c r="Z11" s="17">
        <v>0.122422635257231</v>
      </c>
      <c r="AA11" s="17">
        <v>0.19040059122233999</v>
      </c>
      <c r="AB11" s="17">
        <v>0.179900499122152</v>
      </c>
      <c r="AC11" s="17">
        <v>0.13981073888099599</v>
      </c>
      <c r="AD11" s="17">
        <v>0.17051226642265499</v>
      </c>
      <c r="AE11" s="17"/>
      <c r="AF11" s="17">
        <v>0.167391805146485</v>
      </c>
      <c r="AG11" s="17">
        <v>0.19019714658636799</v>
      </c>
      <c r="AH11" s="17">
        <v>0.12199858870230799</v>
      </c>
      <c r="AI11" s="17"/>
      <c r="AJ11" s="17">
        <v>0.17785408415812101</v>
      </c>
      <c r="AK11" s="17">
        <v>0.16790558010121201</v>
      </c>
      <c r="AL11" s="17">
        <v>0.235909917195612</v>
      </c>
      <c r="AM11" s="17">
        <v>0.162300406124262</v>
      </c>
      <c r="AN11" s="17">
        <v>0.12016181028365799</v>
      </c>
      <c r="AO11" s="17"/>
      <c r="AP11" s="17">
        <v>0.17855907526890599</v>
      </c>
      <c r="AQ11" s="17">
        <v>0.163380410304824</v>
      </c>
      <c r="AR11" s="17">
        <v>0.23308885349546901</v>
      </c>
      <c r="AS11" s="17"/>
      <c r="AT11" s="17">
        <v>0.16137258600232099</v>
      </c>
      <c r="AU11" s="17">
        <v>0.17258573081345499</v>
      </c>
      <c r="AV11" s="17">
        <v>0.17264269377843999</v>
      </c>
      <c r="AW11" s="17">
        <v>0.16450855061324399</v>
      </c>
      <c r="AX11" s="17">
        <v>0.24669179282152601</v>
      </c>
      <c r="AY11" s="17"/>
      <c r="AZ11" s="17">
        <v>0.12989781734373401</v>
      </c>
      <c r="BA11" s="17">
        <v>0.141104513627062</v>
      </c>
      <c r="BB11" s="17">
        <v>0.14510881104753601</v>
      </c>
      <c r="BC11" s="17">
        <v>0.28738632181428803</v>
      </c>
      <c r="BD11" s="17">
        <v>0.15375771552629</v>
      </c>
      <c r="BE11" s="17"/>
      <c r="BF11" s="17">
        <v>0.15804537501840099</v>
      </c>
      <c r="BG11" s="17">
        <v>0.16940612621321399</v>
      </c>
      <c r="BH11" s="17">
        <v>0.17021192972399199</v>
      </c>
      <c r="BI11" s="17">
        <v>0.174194724812853</v>
      </c>
      <c r="BJ11" s="17"/>
      <c r="BK11" s="17">
        <v>0.128591404950058</v>
      </c>
      <c r="BL11" s="17">
        <v>0.11737431033203601</v>
      </c>
      <c r="BM11" s="17">
        <v>0.15161124274801899</v>
      </c>
      <c r="BN11" s="17">
        <v>0.20469549585482</v>
      </c>
      <c r="BO11" s="17">
        <v>0.18960749065329099</v>
      </c>
      <c r="BP11" s="17"/>
      <c r="BQ11" s="17">
        <v>0.16401822250301501</v>
      </c>
      <c r="BR11" s="17">
        <v>0.17168870133046901</v>
      </c>
      <c r="BS11" s="17"/>
      <c r="BT11" s="17">
        <v>0.231814630809069</v>
      </c>
      <c r="BU11" s="17">
        <v>0.122419213782369</v>
      </c>
      <c r="BV11" s="17">
        <v>0.139993930839971</v>
      </c>
      <c r="BW11" s="17">
        <v>0.169979149039204</v>
      </c>
      <c r="BX11" s="17">
        <v>0.113104894383651</v>
      </c>
      <c r="BY11" s="17">
        <v>0.15485063928364501</v>
      </c>
    </row>
    <row r="12" spans="2:77" x14ac:dyDescent="0.35">
      <c r="B12" s="18" t="s">
        <v>186</v>
      </c>
      <c r="C12" s="17">
        <v>3.9306075599649402E-2</v>
      </c>
      <c r="D12" s="17">
        <v>5.0335022898089402E-2</v>
      </c>
      <c r="E12" s="17">
        <v>2.8779568897057E-2</v>
      </c>
      <c r="F12" s="17"/>
      <c r="G12" s="17">
        <v>2.30013885900071E-2</v>
      </c>
      <c r="H12" s="17">
        <v>2.3175169782072999E-2</v>
      </c>
      <c r="I12" s="17">
        <v>2.4400695554057501E-2</v>
      </c>
      <c r="J12" s="17">
        <v>3.8206567502234001E-2</v>
      </c>
      <c r="K12" s="17">
        <v>6.8024365667226999E-2</v>
      </c>
      <c r="L12" s="17">
        <v>5.7011024845823398E-2</v>
      </c>
      <c r="M12" s="17"/>
      <c r="N12" s="17">
        <v>4.40714391629249E-2</v>
      </c>
      <c r="O12" s="17">
        <v>4.1996074566620301E-2</v>
      </c>
      <c r="P12" s="17">
        <v>2.8406261524615301E-2</v>
      </c>
      <c r="Q12" s="17">
        <v>3.9614637012735703E-2</v>
      </c>
      <c r="R12" s="17"/>
      <c r="S12" s="17">
        <v>3.8191598887886702E-2</v>
      </c>
      <c r="T12" s="17">
        <v>4.9133480013350397E-2</v>
      </c>
      <c r="U12" s="17">
        <v>4.4563790631083601E-2</v>
      </c>
      <c r="V12" s="17">
        <v>3.3614969824937398E-2</v>
      </c>
      <c r="W12" s="17">
        <v>3.89042075158142E-2</v>
      </c>
      <c r="X12" s="17">
        <v>3.3627042885408298E-2</v>
      </c>
      <c r="Y12" s="17">
        <v>4.75177919814831E-2</v>
      </c>
      <c r="Z12" s="17">
        <v>2.22245719938589E-2</v>
      </c>
      <c r="AA12" s="17">
        <v>3.7273742147529799E-2</v>
      </c>
      <c r="AB12" s="17">
        <v>4.82724269653836E-2</v>
      </c>
      <c r="AC12" s="17">
        <v>2.0115562219736999E-2</v>
      </c>
      <c r="AD12" s="17">
        <v>3.6226251469164999E-2</v>
      </c>
      <c r="AE12" s="17"/>
      <c r="AF12" s="17">
        <v>3.4226108446658798E-2</v>
      </c>
      <c r="AG12" s="17">
        <v>4.9069478736961797E-2</v>
      </c>
      <c r="AH12" s="17">
        <v>2.47740212329223E-2</v>
      </c>
      <c r="AI12" s="17"/>
      <c r="AJ12" s="17">
        <v>3.7752886689523597E-2</v>
      </c>
      <c r="AK12" s="17">
        <v>4.7257944666555397E-2</v>
      </c>
      <c r="AL12" s="17">
        <v>3.5854808670228201E-2</v>
      </c>
      <c r="AM12" s="17">
        <v>3.6202310892257498E-2</v>
      </c>
      <c r="AN12" s="17">
        <v>2.1199789425996499E-2</v>
      </c>
      <c r="AO12" s="17"/>
      <c r="AP12" s="17">
        <v>3.8556848708147698E-2</v>
      </c>
      <c r="AQ12" s="17">
        <v>3.87114216950721E-2</v>
      </c>
      <c r="AR12" s="17">
        <v>2.4675044988636399E-2</v>
      </c>
      <c r="AS12" s="17"/>
      <c r="AT12" s="17">
        <v>3.1380058009550897E-2</v>
      </c>
      <c r="AU12" s="17">
        <v>3.0437949777323101E-2</v>
      </c>
      <c r="AV12" s="17">
        <v>4.6279522216866202E-2</v>
      </c>
      <c r="AW12" s="17">
        <v>3.9206900473092297E-2</v>
      </c>
      <c r="AX12" s="17">
        <v>0.10391762810862799</v>
      </c>
      <c r="AY12" s="17"/>
      <c r="AZ12" s="17">
        <v>3.1899714621455202E-2</v>
      </c>
      <c r="BA12" s="17">
        <v>1.7430767693592201E-2</v>
      </c>
      <c r="BB12" s="17">
        <v>3.23167076490469E-2</v>
      </c>
      <c r="BC12" s="17">
        <v>6.6818307824862602E-2</v>
      </c>
      <c r="BD12" s="17">
        <v>5.4634132331927703E-2</v>
      </c>
      <c r="BE12" s="17"/>
      <c r="BF12" s="17">
        <v>5.2137582926715699E-2</v>
      </c>
      <c r="BG12" s="17">
        <v>3.4616667156972501E-2</v>
      </c>
      <c r="BH12" s="17">
        <v>4.1001739600575203E-2</v>
      </c>
      <c r="BI12" s="17">
        <v>3.7045741096378197E-2</v>
      </c>
      <c r="BJ12" s="17"/>
      <c r="BK12" s="17">
        <v>3.5956928248911599E-2</v>
      </c>
      <c r="BL12" s="17">
        <v>2.3563463887795101E-2</v>
      </c>
      <c r="BM12" s="17">
        <v>3.2252505618182402E-2</v>
      </c>
      <c r="BN12" s="17">
        <v>5.1945501897712798E-2</v>
      </c>
      <c r="BO12" s="17">
        <v>4.9087548577178203E-2</v>
      </c>
      <c r="BP12" s="17"/>
      <c r="BQ12" s="17">
        <v>3.7507692563148003E-2</v>
      </c>
      <c r="BR12" s="17">
        <v>4.1741839843802697E-2</v>
      </c>
      <c r="BS12" s="17"/>
      <c r="BT12" s="17">
        <v>5.3913443381375499E-2</v>
      </c>
      <c r="BU12" s="17">
        <v>3.2502889860867697E-2</v>
      </c>
      <c r="BV12" s="17">
        <v>2.4990022592680902E-2</v>
      </c>
      <c r="BW12" s="17">
        <v>3.9974089358874601E-2</v>
      </c>
      <c r="BX12" s="17">
        <v>2.97435255673895E-2</v>
      </c>
      <c r="BY12" s="17">
        <v>1.5211037448819201E-2</v>
      </c>
    </row>
    <row r="13" spans="2:77" x14ac:dyDescent="0.35">
      <c r="B13" s="27" t="s">
        <v>145</v>
      </c>
      <c r="C13" s="26">
        <v>2.7906086673140599E-2</v>
      </c>
      <c r="D13" s="26">
        <v>2.1430860732379198E-2</v>
      </c>
      <c r="E13" s="26">
        <v>3.4414262927776801E-2</v>
      </c>
      <c r="F13" s="26"/>
      <c r="G13" s="26">
        <v>1.26463798852948E-2</v>
      </c>
      <c r="H13" s="26">
        <v>3.1723739048170198E-2</v>
      </c>
      <c r="I13" s="26">
        <v>2.5157181417746598E-2</v>
      </c>
      <c r="J13" s="26">
        <v>3.1910014808136697E-2</v>
      </c>
      <c r="K13" s="26">
        <v>3.6896700836954399E-2</v>
      </c>
      <c r="L13" s="26">
        <v>2.7936918766577699E-2</v>
      </c>
      <c r="M13" s="26"/>
      <c r="N13" s="26">
        <v>9.7606056136948401E-3</v>
      </c>
      <c r="O13" s="26">
        <v>2.8650970359715498E-2</v>
      </c>
      <c r="P13" s="26">
        <v>2.4316664850050702E-2</v>
      </c>
      <c r="Q13" s="26">
        <v>5.0301704818141203E-2</v>
      </c>
      <c r="R13" s="26"/>
      <c r="S13" s="26">
        <v>2.2175030415912799E-2</v>
      </c>
      <c r="T13" s="26">
        <v>3.0383310046212302E-2</v>
      </c>
      <c r="U13" s="26">
        <v>3.4554541395285403E-2</v>
      </c>
      <c r="V13" s="26">
        <v>3.2759531364230501E-2</v>
      </c>
      <c r="W13" s="26">
        <v>1.9206657917486099E-2</v>
      </c>
      <c r="X13" s="26">
        <v>2.5627942160115401E-2</v>
      </c>
      <c r="Y13" s="26">
        <v>2.7601577717855302E-2</v>
      </c>
      <c r="Z13" s="26">
        <v>2.6823331562531701E-2</v>
      </c>
      <c r="AA13" s="26">
        <v>2.65291155920588E-2</v>
      </c>
      <c r="AB13" s="26">
        <v>3.55219062173514E-2</v>
      </c>
      <c r="AC13" s="26">
        <v>3.51197740028786E-2</v>
      </c>
      <c r="AD13" s="26">
        <v>1.11684424984364E-2</v>
      </c>
      <c r="AE13" s="26"/>
      <c r="AF13" s="26">
        <v>3.0811907981884799E-2</v>
      </c>
      <c r="AG13" s="26">
        <v>2.33919390115809E-2</v>
      </c>
      <c r="AH13" s="26">
        <v>4.4479836184186501E-2</v>
      </c>
      <c r="AI13" s="26"/>
      <c r="AJ13" s="26">
        <v>2.1592421489812701E-2</v>
      </c>
      <c r="AK13" s="26">
        <v>2.0303790288613999E-2</v>
      </c>
      <c r="AL13" s="26">
        <v>4.1497938444717102E-2</v>
      </c>
      <c r="AM13" s="26">
        <v>1.4702322669055501E-2</v>
      </c>
      <c r="AN13" s="26">
        <v>6.3499240741026794E-2</v>
      </c>
      <c r="AO13" s="26"/>
      <c r="AP13" s="26">
        <v>1.6520303475542699E-2</v>
      </c>
      <c r="AQ13" s="26">
        <v>1.45788840349049E-2</v>
      </c>
      <c r="AR13" s="26">
        <v>3.4190408559238397E-2</v>
      </c>
      <c r="AS13" s="26"/>
      <c r="AT13" s="26">
        <v>3.9091948286122599E-2</v>
      </c>
      <c r="AU13" s="26">
        <v>2.85235560324947E-2</v>
      </c>
      <c r="AV13" s="26">
        <v>2.22824850044731E-2</v>
      </c>
      <c r="AW13" s="26">
        <v>1.6310968298195901E-2</v>
      </c>
      <c r="AX13" s="26">
        <v>4.7189466402602902E-2</v>
      </c>
      <c r="AY13" s="26"/>
      <c r="AZ13" s="26">
        <v>1.7352468505648401E-2</v>
      </c>
      <c r="BA13" s="26">
        <v>3.0596212993066099E-2</v>
      </c>
      <c r="BB13" s="26">
        <v>8.2165770135578901E-3</v>
      </c>
      <c r="BC13" s="26">
        <v>2.7075315707951401E-2</v>
      </c>
      <c r="BD13" s="26">
        <v>6.7267361978650103E-2</v>
      </c>
      <c r="BE13" s="26"/>
      <c r="BF13" s="26">
        <v>4.1817854766936703E-2</v>
      </c>
      <c r="BG13" s="26">
        <v>2.9680504684470001E-2</v>
      </c>
      <c r="BH13" s="26">
        <v>2.09581610840621E-2</v>
      </c>
      <c r="BI13" s="26">
        <v>1.24576232659196E-2</v>
      </c>
      <c r="BJ13" s="26"/>
      <c r="BK13" s="26">
        <v>1.8961032022223299E-2</v>
      </c>
      <c r="BL13" s="26">
        <v>3.4916717905140997E-2</v>
      </c>
      <c r="BM13" s="26">
        <v>3.6553636081101702E-2</v>
      </c>
      <c r="BN13" s="26">
        <v>2.1045704214296499E-2</v>
      </c>
      <c r="BO13" s="26">
        <v>5.9770886961712797E-3</v>
      </c>
      <c r="BP13" s="26"/>
      <c r="BQ13" s="26">
        <v>2.3585682120842499E-2</v>
      </c>
      <c r="BR13" s="26">
        <v>3.3757724903245898E-2</v>
      </c>
      <c r="BS13" s="26"/>
      <c r="BT13" s="26">
        <v>2.1807839142745901E-2</v>
      </c>
      <c r="BU13" s="26">
        <v>2.75358461242396E-2</v>
      </c>
      <c r="BV13" s="26">
        <v>4.2259106743190097E-2</v>
      </c>
      <c r="BW13" s="26">
        <v>3.4963283367188902E-2</v>
      </c>
      <c r="BX13" s="26">
        <v>2.64539924876965E-2</v>
      </c>
      <c r="BY13" s="26">
        <v>4.0062324215679297E-2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Y18"/>
  <sheetViews>
    <sheetView showGridLines="0" topLeftCell="A6" workbookViewId="0">
      <pane xSplit="2" topLeftCell="C1" activePane="topRight" state="frozen"/>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0.443700893056163</v>
      </c>
      <c r="D9" s="17">
        <v>0.43253479331705402</v>
      </c>
      <c r="E9" s="17">
        <v>0.45403615257008301</v>
      </c>
      <c r="F9" s="17"/>
      <c r="G9" s="17">
        <v>0.47923081819539498</v>
      </c>
      <c r="H9" s="17">
        <v>0.47140026778973698</v>
      </c>
      <c r="I9" s="17">
        <v>0.48998124799533899</v>
      </c>
      <c r="J9" s="17">
        <v>0.41189184570327397</v>
      </c>
      <c r="K9" s="17">
        <v>0.38991290164661402</v>
      </c>
      <c r="L9" s="17">
        <v>0.42193213027517601</v>
      </c>
      <c r="M9" s="17"/>
      <c r="N9" s="17">
        <v>0.45433771078120699</v>
      </c>
      <c r="O9" s="17">
        <v>0.42964543548804801</v>
      </c>
      <c r="P9" s="17">
        <v>0.46432746785680301</v>
      </c>
      <c r="Q9" s="17">
        <v>0.426700390389742</v>
      </c>
      <c r="R9" s="17"/>
      <c r="S9" s="17">
        <v>0.49645415199669002</v>
      </c>
      <c r="T9" s="17">
        <v>0.39311514861839503</v>
      </c>
      <c r="U9" s="17">
        <v>0.42899582334525499</v>
      </c>
      <c r="V9" s="17">
        <v>0.40524023025686501</v>
      </c>
      <c r="W9" s="17">
        <v>0.41736105373275301</v>
      </c>
      <c r="X9" s="17">
        <v>0.41587443912206801</v>
      </c>
      <c r="Y9" s="17">
        <v>0.46004760324011301</v>
      </c>
      <c r="Z9" s="17">
        <v>0.48099890935851303</v>
      </c>
      <c r="AA9" s="17">
        <v>0.43869545449950997</v>
      </c>
      <c r="AB9" s="17">
        <v>0.44011772474421101</v>
      </c>
      <c r="AC9" s="17">
        <v>0.49434107685356199</v>
      </c>
      <c r="AD9" s="17">
        <v>0.56844380669480898</v>
      </c>
      <c r="AE9" s="17"/>
      <c r="AF9" s="17">
        <v>0.40832602281965003</v>
      </c>
      <c r="AG9" s="17">
        <v>0.46968213908408402</v>
      </c>
      <c r="AH9" s="17">
        <v>0.45533135687463</v>
      </c>
      <c r="AI9" s="17"/>
      <c r="AJ9" s="17">
        <v>0.38953136201799199</v>
      </c>
      <c r="AK9" s="17">
        <v>0.50481308679632997</v>
      </c>
      <c r="AL9" s="17">
        <v>0.41679962022982098</v>
      </c>
      <c r="AM9" s="17">
        <v>0.36399156582383202</v>
      </c>
      <c r="AN9" s="17">
        <v>0.43930571913515598</v>
      </c>
      <c r="AO9" s="17"/>
      <c r="AP9" s="17">
        <v>0.37637024740403002</v>
      </c>
      <c r="AQ9" s="17">
        <v>0.496565724529619</v>
      </c>
      <c r="AR9" s="17">
        <v>0.40236779840922299</v>
      </c>
      <c r="AS9" s="17"/>
      <c r="AT9" s="17">
        <v>0.412513980985944</v>
      </c>
      <c r="AU9" s="17">
        <v>0.41203543199048098</v>
      </c>
      <c r="AV9" s="17">
        <v>0.47164898511344999</v>
      </c>
      <c r="AW9" s="17">
        <v>0.48800521113898199</v>
      </c>
      <c r="AX9" s="17">
        <v>0.463816331284437</v>
      </c>
      <c r="AY9" s="17"/>
      <c r="AZ9" s="17">
        <v>0.44284649387879299</v>
      </c>
      <c r="BA9" s="17">
        <v>0.46861029259834802</v>
      </c>
      <c r="BB9" s="17">
        <v>0.47663749479429601</v>
      </c>
      <c r="BC9" s="17">
        <v>0.41863714825725601</v>
      </c>
      <c r="BD9" s="17">
        <v>0.43879772031174802</v>
      </c>
      <c r="BE9" s="17"/>
      <c r="BF9" s="17">
        <v>0.45187232398909499</v>
      </c>
      <c r="BG9" s="17">
        <v>0.43067296434653202</v>
      </c>
      <c r="BH9" s="17">
        <v>0.458289678522597</v>
      </c>
      <c r="BI9" s="17">
        <v>0.44553398671469102</v>
      </c>
      <c r="BJ9" s="17"/>
      <c r="BK9" s="17">
        <v>0.45003210329837101</v>
      </c>
      <c r="BL9" s="17">
        <v>0.46346809535247502</v>
      </c>
      <c r="BM9" s="17">
        <v>0.42846465643478598</v>
      </c>
      <c r="BN9" s="17">
        <v>0.44029330565296199</v>
      </c>
      <c r="BO9" s="17">
        <v>0.49281311160163499</v>
      </c>
      <c r="BP9" s="17"/>
      <c r="BQ9" s="17">
        <v>0.48296638227320599</v>
      </c>
      <c r="BR9" s="17">
        <v>0.39051896644606798</v>
      </c>
      <c r="BS9" s="17"/>
      <c r="BT9" s="17">
        <v>0.41584110786814799</v>
      </c>
      <c r="BU9" s="17">
        <v>0.44739630312873602</v>
      </c>
      <c r="BV9" s="17">
        <v>0.41886307175002802</v>
      </c>
      <c r="BW9" s="17">
        <v>0.462969705033557</v>
      </c>
      <c r="BX9" s="17">
        <v>0.49486814207974</v>
      </c>
      <c r="BY9" s="17">
        <v>0.41936386371307799</v>
      </c>
    </row>
    <row r="10" spans="2:77" x14ac:dyDescent="0.35">
      <c r="B10" s="18" t="s">
        <v>184</v>
      </c>
      <c r="C10" s="17">
        <v>0.43733463398943201</v>
      </c>
      <c r="D10" s="17">
        <v>0.43330088668717898</v>
      </c>
      <c r="E10" s="17">
        <v>0.44108999622145301</v>
      </c>
      <c r="F10" s="17"/>
      <c r="G10" s="17">
        <v>0.41268075764400503</v>
      </c>
      <c r="H10" s="17">
        <v>0.40823320900407001</v>
      </c>
      <c r="I10" s="17">
        <v>0.41302078360731298</v>
      </c>
      <c r="J10" s="17">
        <v>0.45043521654323898</v>
      </c>
      <c r="K10" s="17">
        <v>0.44528234139717998</v>
      </c>
      <c r="L10" s="17">
        <v>0.48105837535844498</v>
      </c>
      <c r="M10" s="17"/>
      <c r="N10" s="17">
        <v>0.426301770662183</v>
      </c>
      <c r="O10" s="17">
        <v>0.44241048231970598</v>
      </c>
      <c r="P10" s="17">
        <v>0.42980635439040199</v>
      </c>
      <c r="Q10" s="17">
        <v>0.45185168341300402</v>
      </c>
      <c r="R10" s="17"/>
      <c r="S10" s="17">
        <v>0.38279567046790203</v>
      </c>
      <c r="T10" s="17">
        <v>0.48079660366000299</v>
      </c>
      <c r="U10" s="17">
        <v>0.42487653816375398</v>
      </c>
      <c r="V10" s="17">
        <v>0.44101854307087801</v>
      </c>
      <c r="W10" s="17">
        <v>0.46975957804469798</v>
      </c>
      <c r="X10" s="17">
        <v>0.48893236212945002</v>
      </c>
      <c r="Y10" s="17">
        <v>0.41023562710969902</v>
      </c>
      <c r="Z10" s="17">
        <v>0.40104140821363898</v>
      </c>
      <c r="AA10" s="17">
        <v>0.46413211044284403</v>
      </c>
      <c r="AB10" s="17">
        <v>0.46823747288084</v>
      </c>
      <c r="AC10" s="17">
        <v>0.374248643004648</v>
      </c>
      <c r="AD10" s="17">
        <v>0.329278388008027</v>
      </c>
      <c r="AE10" s="17"/>
      <c r="AF10" s="17">
        <v>0.45976679296920397</v>
      </c>
      <c r="AG10" s="17">
        <v>0.43031391155264098</v>
      </c>
      <c r="AH10" s="17">
        <v>0.40507925763077102</v>
      </c>
      <c r="AI10" s="17"/>
      <c r="AJ10" s="17">
        <v>0.46393894658083801</v>
      </c>
      <c r="AK10" s="17">
        <v>0.41556189729178</v>
      </c>
      <c r="AL10" s="17">
        <v>0.476665572036438</v>
      </c>
      <c r="AM10" s="17">
        <v>0.46505965193523702</v>
      </c>
      <c r="AN10" s="17">
        <v>0.402611148778659</v>
      </c>
      <c r="AO10" s="17"/>
      <c r="AP10" s="17">
        <v>0.47316295394505498</v>
      </c>
      <c r="AQ10" s="17">
        <v>0.416603072272134</v>
      </c>
      <c r="AR10" s="17">
        <v>0.49710289279018</v>
      </c>
      <c r="AS10" s="17"/>
      <c r="AT10" s="17">
        <v>0.44920362518474599</v>
      </c>
      <c r="AU10" s="17">
        <v>0.45259074452457099</v>
      </c>
      <c r="AV10" s="17">
        <v>0.42021028679818001</v>
      </c>
      <c r="AW10" s="17">
        <v>0.40673080601318501</v>
      </c>
      <c r="AX10" s="17">
        <v>0.37301366360902799</v>
      </c>
      <c r="AY10" s="17"/>
      <c r="AZ10" s="17">
        <v>0.42640536877614199</v>
      </c>
      <c r="BA10" s="17">
        <v>0.42492676934550599</v>
      </c>
      <c r="BB10" s="17">
        <v>0.41145828480760199</v>
      </c>
      <c r="BC10" s="17">
        <v>0.47277504919782798</v>
      </c>
      <c r="BD10" s="17">
        <v>0.44623529919680699</v>
      </c>
      <c r="BE10" s="17"/>
      <c r="BF10" s="17">
        <v>0.427153815400445</v>
      </c>
      <c r="BG10" s="17">
        <v>0.45442059353685199</v>
      </c>
      <c r="BH10" s="17">
        <v>0.424423680874775</v>
      </c>
      <c r="BI10" s="17">
        <v>0.43412954331439602</v>
      </c>
      <c r="BJ10" s="17"/>
      <c r="BK10" s="17">
        <v>0.41458786861521202</v>
      </c>
      <c r="BL10" s="17">
        <v>0.43107360370355802</v>
      </c>
      <c r="BM10" s="17">
        <v>0.45641328741996101</v>
      </c>
      <c r="BN10" s="17">
        <v>0.43305287473360099</v>
      </c>
      <c r="BO10" s="17">
        <v>0.384270942383728</v>
      </c>
      <c r="BP10" s="17"/>
      <c r="BQ10" s="17">
        <v>0.42438516898359202</v>
      </c>
      <c r="BR10" s="17">
        <v>0.45487363608294601</v>
      </c>
      <c r="BS10" s="17"/>
      <c r="BT10" s="17">
        <v>0.46138502470084602</v>
      </c>
      <c r="BU10" s="17">
        <v>0.42921130309775801</v>
      </c>
      <c r="BV10" s="17">
        <v>0.44344643535210898</v>
      </c>
      <c r="BW10" s="17">
        <v>0.43944558463739303</v>
      </c>
      <c r="BX10" s="17">
        <v>0.39512679672463502</v>
      </c>
      <c r="BY10" s="17">
        <v>0.44097064888172999</v>
      </c>
    </row>
    <row r="11" spans="2:77" x14ac:dyDescent="0.35">
      <c r="B11" s="18" t="s">
        <v>185</v>
      </c>
      <c r="C11" s="17">
        <v>8.0862409909819202E-2</v>
      </c>
      <c r="D11" s="17">
        <v>9.5009553473555899E-2</v>
      </c>
      <c r="E11" s="17">
        <v>6.7555582320897395E-2</v>
      </c>
      <c r="F11" s="17"/>
      <c r="G11" s="17">
        <v>8.1500163504884399E-2</v>
      </c>
      <c r="H11" s="17">
        <v>8.72804292064258E-2</v>
      </c>
      <c r="I11" s="17">
        <v>6.5202573711942102E-2</v>
      </c>
      <c r="J11" s="17">
        <v>8.2564783192108401E-2</v>
      </c>
      <c r="K11" s="17">
        <v>0.10512525702313701</v>
      </c>
      <c r="L11" s="17">
        <v>7.0324849905941303E-2</v>
      </c>
      <c r="M11" s="17"/>
      <c r="N11" s="17">
        <v>8.9734654682241496E-2</v>
      </c>
      <c r="O11" s="17">
        <v>8.3685038987148894E-2</v>
      </c>
      <c r="P11" s="17">
        <v>7.3313318750497694E-2</v>
      </c>
      <c r="Q11" s="17">
        <v>7.6114775788568401E-2</v>
      </c>
      <c r="R11" s="17"/>
      <c r="S11" s="17">
        <v>7.9520303993379796E-2</v>
      </c>
      <c r="T11" s="17">
        <v>9.2220943358361104E-2</v>
      </c>
      <c r="U11" s="17">
        <v>9.9464686272465505E-2</v>
      </c>
      <c r="V11" s="17">
        <v>0.122960741212107</v>
      </c>
      <c r="W11" s="17">
        <v>6.00887722397941E-2</v>
      </c>
      <c r="X11" s="17">
        <v>5.8030063665287401E-2</v>
      </c>
      <c r="Y11" s="17">
        <v>7.7942592426042498E-2</v>
      </c>
      <c r="Z11" s="17">
        <v>8.4917300153185701E-2</v>
      </c>
      <c r="AA11" s="17">
        <v>6.5350625566825707E-2</v>
      </c>
      <c r="AB11" s="17">
        <v>6.3205381148543599E-2</v>
      </c>
      <c r="AC11" s="17">
        <v>0.101864545599105</v>
      </c>
      <c r="AD11" s="17">
        <v>5.6275441050618102E-2</v>
      </c>
      <c r="AE11" s="17"/>
      <c r="AF11" s="17">
        <v>8.4904451533137304E-2</v>
      </c>
      <c r="AG11" s="17">
        <v>6.9865330219505598E-2</v>
      </c>
      <c r="AH11" s="17">
        <v>0.100047900431865</v>
      </c>
      <c r="AI11" s="17"/>
      <c r="AJ11" s="17">
        <v>0.10490463369036999</v>
      </c>
      <c r="AK11" s="17">
        <v>5.7615520663444601E-2</v>
      </c>
      <c r="AL11" s="17">
        <v>5.8037589216976798E-2</v>
      </c>
      <c r="AM11" s="17">
        <v>0.12139426412698</v>
      </c>
      <c r="AN11" s="17">
        <v>0.101886823223198</v>
      </c>
      <c r="AO11" s="17"/>
      <c r="AP11" s="17">
        <v>0.113604686234129</v>
      </c>
      <c r="AQ11" s="17">
        <v>6.4525261384578994E-2</v>
      </c>
      <c r="AR11" s="17">
        <v>5.7646130235560998E-2</v>
      </c>
      <c r="AS11" s="17"/>
      <c r="AT11" s="17">
        <v>9.1347026637452894E-2</v>
      </c>
      <c r="AU11" s="17">
        <v>9.2849985259384593E-2</v>
      </c>
      <c r="AV11" s="17">
        <v>7.1429919899330299E-2</v>
      </c>
      <c r="AW11" s="17">
        <v>8.0999932107381795E-2</v>
      </c>
      <c r="AX11" s="17">
        <v>9.1324481358110304E-2</v>
      </c>
      <c r="AY11" s="17"/>
      <c r="AZ11" s="17">
        <v>8.7655375242732897E-2</v>
      </c>
      <c r="BA11" s="17">
        <v>7.6113071920332495E-2</v>
      </c>
      <c r="BB11" s="17">
        <v>8.5980171951832995E-2</v>
      </c>
      <c r="BC11" s="17">
        <v>7.7730614468210002E-2</v>
      </c>
      <c r="BD11" s="17">
        <v>6.7389771725362105E-2</v>
      </c>
      <c r="BE11" s="17"/>
      <c r="BF11" s="17">
        <v>6.8716046868457101E-2</v>
      </c>
      <c r="BG11" s="17">
        <v>8.1189359935459796E-2</v>
      </c>
      <c r="BH11" s="17">
        <v>8.4937735582495705E-2</v>
      </c>
      <c r="BI11" s="17">
        <v>8.7423960177934898E-2</v>
      </c>
      <c r="BJ11" s="17"/>
      <c r="BK11" s="17">
        <v>9.1655819217133006E-2</v>
      </c>
      <c r="BL11" s="17">
        <v>7.2618751403459705E-2</v>
      </c>
      <c r="BM11" s="17">
        <v>7.7896104795914606E-2</v>
      </c>
      <c r="BN11" s="17">
        <v>8.8650819555046598E-2</v>
      </c>
      <c r="BO11" s="17">
        <v>7.0718514889511003E-2</v>
      </c>
      <c r="BP11" s="17"/>
      <c r="BQ11" s="17">
        <v>6.7117710231787794E-2</v>
      </c>
      <c r="BR11" s="17">
        <v>9.9478492992710998E-2</v>
      </c>
      <c r="BS11" s="17"/>
      <c r="BT11" s="17">
        <v>8.0863135725822502E-2</v>
      </c>
      <c r="BU11" s="17">
        <v>8.6565440944699798E-2</v>
      </c>
      <c r="BV11" s="17">
        <v>9.3076665092943198E-2</v>
      </c>
      <c r="BW11" s="17">
        <v>6.7610150405226097E-2</v>
      </c>
      <c r="BX11" s="17">
        <v>7.6435300749175594E-2</v>
      </c>
      <c r="BY11" s="17">
        <v>8.9773154030260302E-2</v>
      </c>
    </row>
    <row r="12" spans="2:77" x14ac:dyDescent="0.35">
      <c r="B12" s="18" t="s">
        <v>186</v>
      </c>
      <c r="C12" s="17">
        <v>1.4944271992109501E-2</v>
      </c>
      <c r="D12" s="17">
        <v>1.9235721220764598E-2</v>
      </c>
      <c r="E12" s="17">
        <v>1.08460748233577E-2</v>
      </c>
      <c r="F12" s="17"/>
      <c r="G12" s="17">
        <v>1.6960711070088199E-2</v>
      </c>
      <c r="H12" s="17">
        <v>1.6595893634812901E-2</v>
      </c>
      <c r="I12" s="17">
        <v>1.13694687797049E-2</v>
      </c>
      <c r="J12" s="17">
        <v>1.9123976342477901E-2</v>
      </c>
      <c r="K12" s="17">
        <v>2.07376480517962E-2</v>
      </c>
      <c r="L12" s="17">
        <v>7.8865667085501693E-3</v>
      </c>
      <c r="M12" s="17"/>
      <c r="N12" s="17">
        <v>1.6664206087737499E-2</v>
      </c>
      <c r="O12" s="17">
        <v>1.5285796552159199E-2</v>
      </c>
      <c r="P12" s="17">
        <v>1.1827415197790001E-2</v>
      </c>
      <c r="Q12" s="17">
        <v>1.5684035542232001E-2</v>
      </c>
      <c r="R12" s="17"/>
      <c r="S12" s="17">
        <v>1.38810394745365E-2</v>
      </c>
      <c r="T12" s="17">
        <v>1.3565272337441901E-2</v>
      </c>
      <c r="U12" s="17">
        <v>1.09971537239131E-2</v>
      </c>
      <c r="V12" s="17">
        <v>1.38368397379037E-2</v>
      </c>
      <c r="W12" s="17">
        <v>2.8304256576509802E-2</v>
      </c>
      <c r="X12" s="17">
        <v>1.61638648866659E-2</v>
      </c>
      <c r="Y12" s="17">
        <v>2.3247399575296701E-2</v>
      </c>
      <c r="Z12" s="17">
        <v>4.8002593461212604E-3</v>
      </c>
      <c r="AA12" s="17">
        <v>1.3281029418579501E-2</v>
      </c>
      <c r="AB12" s="17">
        <v>1.24209869384189E-2</v>
      </c>
      <c r="AC12" s="17">
        <v>1.46626744800276E-2</v>
      </c>
      <c r="AD12" s="17">
        <v>1.03248025821167E-2</v>
      </c>
      <c r="AE12" s="17"/>
      <c r="AF12" s="17">
        <v>1.7374461366750499E-2</v>
      </c>
      <c r="AG12" s="17">
        <v>1.05235491048265E-2</v>
      </c>
      <c r="AH12" s="17">
        <v>1.7713390718813001E-2</v>
      </c>
      <c r="AI12" s="17"/>
      <c r="AJ12" s="17">
        <v>1.8831110080582299E-2</v>
      </c>
      <c r="AK12" s="17">
        <v>9.4419265251663703E-3</v>
      </c>
      <c r="AL12" s="17">
        <v>9.8480612280189405E-3</v>
      </c>
      <c r="AM12" s="17">
        <v>3.3495336509773703E-2</v>
      </c>
      <c r="AN12" s="17">
        <v>1.10769813855402E-2</v>
      </c>
      <c r="AO12" s="17"/>
      <c r="AP12" s="17">
        <v>1.8347465763393401E-2</v>
      </c>
      <c r="AQ12" s="17">
        <v>1.11182078695982E-2</v>
      </c>
      <c r="AR12" s="17">
        <v>1.13822092866562E-2</v>
      </c>
      <c r="AS12" s="17"/>
      <c r="AT12" s="17">
        <v>1.54196381658054E-2</v>
      </c>
      <c r="AU12" s="17">
        <v>1.80734689364715E-2</v>
      </c>
      <c r="AV12" s="17">
        <v>1.51196977411033E-2</v>
      </c>
      <c r="AW12" s="17">
        <v>8.5690665979194294E-3</v>
      </c>
      <c r="AX12" s="17">
        <v>2.5903955380629898E-2</v>
      </c>
      <c r="AY12" s="17"/>
      <c r="AZ12" s="17">
        <v>1.86133245341711E-2</v>
      </c>
      <c r="BA12" s="17">
        <v>1.20345785275414E-2</v>
      </c>
      <c r="BB12" s="17">
        <v>2.03070126975365E-2</v>
      </c>
      <c r="BC12" s="17">
        <v>8.0034323482825707E-3</v>
      </c>
      <c r="BD12" s="17">
        <v>1.5371673386032E-2</v>
      </c>
      <c r="BE12" s="17"/>
      <c r="BF12" s="17">
        <v>2.1188276389261702E-2</v>
      </c>
      <c r="BG12" s="17">
        <v>1.20972194609165E-2</v>
      </c>
      <c r="BH12" s="17">
        <v>1.37399148083219E-2</v>
      </c>
      <c r="BI12" s="17">
        <v>1.39843535223701E-2</v>
      </c>
      <c r="BJ12" s="17"/>
      <c r="BK12" s="17">
        <v>3.7283224620852401E-2</v>
      </c>
      <c r="BL12" s="17">
        <v>1.8290410633442802E-2</v>
      </c>
      <c r="BM12" s="17">
        <v>9.4165145321218093E-3</v>
      </c>
      <c r="BN12" s="17">
        <v>1.3319831996998099E-2</v>
      </c>
      <c r="BO12" s="17">
        <v>3.4064489399593702E-2</v>
      </c>
      <c r="BP12" s="17"/>
      <c r="BQ12" s="17">
        <v>1.08970066337563E-2</v>
      </c>
      <c r="BR12" s="17">
        <v>2.0425965294585902E-2</v>
      </c>
      <c r="BS12" s="17"/>
      <c r="BT12" s="17">
        <v>1.7993319734411099E-2</v>
      </c>
      <c r="BU12" s="17">
        <v>1.23331458634643E-2</v>
      </c>
      <c r="BV12" s="17">
        <v>2.17800482359191E-2</v>
      </c>
      <c r="BW12" s="17">
        <v>1.37983892978578E-2</v>
      </c>
      <c r="BX12" s="17">
        <v>1.09566050553557E-2</v>
      </c>
      <c r="BY12" s="17">
        <v>1.4525205391990601E-2</v>
      </c>
    </row>
    <row r="13" spans="2:77" x14ac:dyDescent="0.35">
      <c r="B13" s="27" t="s">
        <v>145</v>
      </c>
      <c r="C13" s="26">
        <v>2.3157791052476E-2</v>
      </c>
      <c r="D13" s="26">
        <v>1.99190453014455E-2</v>
      </c>
      <c r="E13" s="26">
        <v>2.6472194064208199E-2</v>
      </c>
      <c r="F13" s="26"/>
      <c r="G13" s="26">
        <v>9.6275495856276896E-3</v>
      </c>
      <c r="H13" s="26">
        <v>1.64902003649538E-2</v>
      </c>
      <c r="I13" s="26">
        <v>2.0425925905700301E-2</v>
      </c>
      <c r="J13" s="26">
        <v>3.5984178218900501E-2</v>
      </c>
      <c r="K13" s="26">
        <v>3.8941851881271999E-2</v>
      </c>
      <c r="L13" s="26">
        <v>1.8798077751887798E-2</v>
      </c>
      <c r="M13" s="26"/>
      <c r="N13" s="26">
        <v>1.2961657786630601E-2</v>
      </c>
      <c r="O13" s="26">
        <v>2.8973246652937001E-2</v>
      </c>
      <c r="P13" s="26">
        <v>2.0725443804507901E-2</v>
      </c>
      <c r="Q13" s="26">
        <v>2.9649114866454201E-2</v>
      </c>
      <c r="R13" s="26"/>
      <c r="S13" s="26">
        <v>2.73488340674919E-2</v>
      </c>
      <c r="T13" s="26">
        <v>2.0302032025799201E-2</v>
      </c>
      <c r="U13" s="26">
        <v>3.56657984946121E-2</v>
      </c>
      <c r="V13" s="26">
        <v>1.69436457222466E-2</v>
      </c>
      <c r="W13" s="26">
        <v>2.4486339406244499E-2</v>
      </c>
      <c r="X13" s="26">
        <v>2.09992701965293E-2</v>
      </c>
      <c r="Y13" s="26">
        <v>2.85267776488486E-2</v>
      </c>
      <c r="Z13" s="26">
        <v>2.82421229285417E-2</v>
      </c>
      <c r="AA13" s="26">
        <v>1.8540780072241199E-2</v>
      </c>
      <c r="AB13" s="26">
        <v>1.6018434287985502E-2</v>
      </c>
      <c r="AC13" s="26">
        <v>1.48830600626566E-2</v>
      </c>
      <c r="AD13" s="26">
        <v>3.5677561664428897E-2</v>
      </c>
      <c r="AE13" s="26"/>
      <c r="AF13" s="26">
        <v>2.9628271311257701E-2</v>
      </c>
      <c r="AG13" s="26">
        <v>1.9615070038942702E-2</v>
      </c>
      <c r="AH13" s="26">
        <v>2.1828094343920398E-2</v>
      </c>
      <c r="AI13" s="26"/>
      <c r="AJ13" s="26">
        <v>2.2793947630217401E-2</v>
      </c>
      <c r="AK13" s="26">
        <v>1.2567568723279601E-2</v>
      </c>
      <c r="AL13" s="26">
        <v>3.8649157288745198E-2</v>
      </c>
      <c r="AM13" s="26">
        <v>1.6059181604178401E-2</v>
      </c>
      <c r="AN13" s="26">
        <v>4.5119327477447103E-2</v>
      </c>
      <c r="AO13" s="26"/>
      <c r="AP13" s="26">
        <v>1.85146466533927E-2</v>
      </c>
      <c r="AQ13" s="26">
        <v>1.11877339440701E-2</v>
      </c>
      <c r="AR13" s="26">
        <v>3.15009692783801E-2</v>
      </c>
      <c r="AS13" s="26"/>
      <c r="AT13" s="26">
        <v>3.1515729026052403E-2</v>
      </c>
      <c r="AU13" s="26">
        <v>2.44503692890914E-2</v>
      </c>
      <c r="AV13" s="26">
        <v>2.15911104479364E-2</v>
      </c>
      <c r="AW13" s="26">
        <v>1.5694984142531801E-2</v>
      </c>
      <c r="AX13" s="26">
        <v>4.5941568367794901E-2</v>
      </c>
      <c r="AY13" s="26"/>
      <c r="AZ13" s="26">
        <v>2.4479437568161001E-2</v>
      </c>
      <c r="BA13" s="26">
        <v>1.8315287608271801E-2</v>
      </c>
      <c r="BB13" s="26">
        <v>5.6170357487325103E-3</v>
      </c>
      <c r="BC13" s="26">
        <v>2.2853755728422999E-2</v>
      </c>
      <c r="BD13" s="26">
        <v>3.22055353800502E-2</v>
      </c>
      <c r="BE13" s="26"/>
      <c r="BF13" s="26">
        <v>3.1069537352741702E-2</v>
      </c>
      <c r="BG13" s="26">
        <v>2.1619862720239701E-2</v>
      </c>
      <c r="BH13" s="26">
        <v>1.86089902118102E-2</v>
      </c>
      <c r="BI13" s="26">
        <v>1.8928156270608301E-2</v>
      </c>
      <c r="BJ13" s="26"/>
      <c r="BK13" s="26">
        <v>6.4409842484310399E-3</v>
      </c>
      <c r="BL13" s="26">
        <v>1.45491389070643E-2</v>
      </c>
      <c r="BM13" s="26">
        <v>2.7809436817216399E-2</v>
      </c>
      <c r="BN13" s="26">
        <v>2.4683168061392102E-2</v>
      </c>
      <c r="BO13" s="26">
        <v>1.8132941725531301E-2</v>
      </c>
      <c r="BP13" s="26"/>
      <c r="BQ13" s="26">
        <v>1.46337318776576E-2</v>
      </c>
      <c r="BR13" s="26">
        <v>3.47029391836889E-2</v>
      </c>
      <c r="BS13" s="26"/>
      <c r="BT13" s="26">
        <v>2.3917411970772798E-2</v>
      </c>
      <c r="BU13" s="26">
        <v>2.44938069653425E-2</v>
      </c>
      <c r="BV13" s="26">
        <v>2.2833779569000401E-2</v>
      </c>
      <c r="BW13" s="26">
        <v>1.6176170625966602E-2</v>
      </c>
      <c r="BX13" s="26">
        <v>2.26131553910934E-2</v>
      </c>
      <c r="BY13" s="26">
        <v>3.5367127982941102E-2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Y18"/>
  <sheetViews>
    <sheetView showGridLines="0" topLeftCell="A6" workbookViewId="0">
      <pane xSplit="2" topLeftCell="C1" activePane="topRight" state="frozen"/>
      <selection pane="topRight" activeCell="B8" sqref="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198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0.253347646866462</v>
      </c>
      <c r="D9" s="17">
        <v>0.26444358115412497</v>
      </c>
      <c r="E9" s="17">
        <v>0.242631273399571</v>
      </c>
      <c r="F9" s="17"/>
      <c r="G9" s="17">
        <v>0.16042435986075401</v>
      </c>
      <c r="H9" s="17">
        <v>0.22257308615313301</v>
      </c>
      <c r="I9" s="17">
        <v>0.22295465227844399</v>
      </c>
      <c r="J9" s="17">
        <v>0.24471680906962801</v>
      </c>
      <c r="K9" s="17">
        <v>0.28652580964303698</v>
      </c>
      <c r="L9" s="17">
        <v>0.34964158807964202</v>
      </c>
      <c r="M9" s="17"/>
      <c r="N9" s="17">
        <v>0.247614415449526</v>
      </c>
      <c r="O9" s="17">
        <v>0.24348470179510301</v>
      </c>
      <c r="P9" s="17">
        <v>0.26738358650013699</v>
      </c>
      <c r="Q9" s="17">
        <v>0.25910266494749601</v>
      </c>
      <c r="R9" s="17"/>
      <c r="S9" s="17">
        <v>0.243599122414069</v>
      </c>
      <c r="T9" s="17">
        <v>0.244195924029456</v>
      </c>
      <c r="U9" s="17">
        <v>0.29963509653471698</v>
      </c>
      <c r="V9" s="17">
        <v>0.25701889349659501</v>
      </c>
      <c r="W9" s="17">
        <v>0.24053687457775799</v>
      </c>
      <c r="X9" s="17">
        <v>0.27237599755508601</v>
      </c>
      <c r="Y9" s="17">
        <v>0.24451430489918799</v>
      </c>
      <c r="Z9" s="17">
        <v>0.31697654395534702</v>
      </c>
      <c r="AA9" s="17">
        <v>0.26241930893073601</v>
      </c>
      <c r="AB9" s="17">
        <v>0.20695760240229</v>
      </c>
      <c r="AC9" s="17">
        <v>0.245447736348539</v>
      </c>
      <c r="AD9" s="17">
        <v>0.234711736152203</v>
      </c>
      <c r="AE9" s="17"/>
      <c r="AF9" s="17">
        <v>0.35419813006445</v>
      </c>
      <c r="AG9" s="17">
        <v>0.20906837044073501</v>
      </c>
      <c r="AH9" s="17">
        <v>0.19086082810412799</v>
      </c>
      <c r="AI9" s="17"/>
      <c r="AJ9" s="17">
        <v>0.35801598848973698</v>
      </c>
      <c r="AK9" s="17">
        <v>0.19894541654523101</v>
      </c>
      <c r="AL9" s="17">
        <v>0.22418261252406299</v>
      </c>
      <c r="AM9" s="17">
        <v>0.32835715811217098</v>
      </c>
      <c r="AN9" s="17">
        <v>0.190990373053393</v>
      </c>
      <c r="AO9" s="17"/>
      <c r="AP9" s="17">
        <v>0.34597384643124202</v>
      </c>
      <c r="AQ9" s="17">
        <v>0.20692074635406399</v>
      </c>
      <c r="AR9" s="17">
        <v>0.20131994072471401</v>
      </c>
      <c r="AS9" s="17"/>
      <c r="AT9" s="17">
        <v>0.31989479230276602</v>
      </c>
      <c r="AU9" s="17">
        <v>0.22344938268029901</v>
      </c>
      <c r="AV9" s="17">
        <v>0.23590270194444499</v>
      </c>
      <c r="AW9" s="17">
        <v>0.233152751124277</v>
      </c>
      <c r="AX9" s="17">
        <v>0.27841879700606298</v>
      </c>
      <c r="AY9" s="17"/>
      <c r="AZ9" s="17">
        <v>0.25152058919860099</v>
      </c>
      <c r="BA9" s="17">
        <v>0.19539455903673</v>
      </c>
      <c r="BB9" s="17">
        <v>0.12143395950387501</v>
      </c>
      <c r="BC9" s="17">
        <v>0.33689492220984901</v>
      </c>
      <c r="BD9" s="17">
        <v>0.24329291082479601</v>
      </c>
      <c r="BE9" s="17"/>
      <c r="BF9" s="17">
        <v>0.277826189001255</v>
      </c>
      <c r="BG9" s="17">
        <v>0.27394378331393698</v>
      </c>
      <c r="BH9" s="17">
        <v>0.230692074909843</v>
      </c>
      <c r="BI9" s="17">
        <v>0.23207741258150999</v>
      </c>
      <c r="BJ9" s="17"/>
      <c r="BK9" s="17">
        <v>0.27705480202266902</v>
      </c>
      <c r="BL9" s="17">
        <v>0.22937756946968099</v>
      </c>
      <c r="BM9" s="17">
        <v>0.23841756164908501</v>
      </c>
      <c r="BN9" s="17">
        <v>0.25698857226351801</v>
      </c>
      <c r="BO9" s="17">
        <v>0.354526885096906</v>
      </c>
      <c r="BP9" s="17"/>
      <c r="BQ9" s="17">
        <v>0.276755667145554</v>
      </c>
      <c r="BR9" s="17">
        <v>0.22164337827352101</v>
      </c>
      <c r="BS9" s="17"/>
      <c r="BT9" s="17">
        <v>0.29195973177303802</v>
      </c>
      <c r="BU9" s="17">
        <v>0.217661094086296</v>
      </c>
      <c r="BV9" s="17">
        <v>0.26197659564827103</v>
      </c>
      <c r="BW9" s="17">
        <v>0.27457387126453903</v>
      </c>
      <c r="BX9" s="17">
        <v>0.234845279652068</v>
      </c>
      <c r="BY9" s="17">
        <v>0.14089421304754801</v>
      </c>
    </row>
    <row r="10" spans="2:77" x14ac:dyDescent="0.35">
      <c r="B10" s="18" t="s">
        <v>184</v>
      </c>
      <c r="C10" s="17">
        <v>0.380387051708308</v>
      </c>
      <c r="D10" s="17">
        <v>0.38606104047387702</v>
      </c>
      <c r="E10" s="17">
        <v>0.377288244524143</v>
      </c>
      <c r="F10" s="17"/>
      <c r="G10" s="17">
        <v>0.33074791139778398</v>
      </c>
      <c r="H10" s="17">
        <v>0.35269574984486701</v>
      </c>
      <c r="I10" s="17">
        <v>0.39290271249859299</v>
      </c>
      <c r="J10" s="17">
        <v>0.35499159476315301</v>
      </c>
      <c r="K10" s="17">
        <v>0.39422731146080398</v>
      </c>
      <c r="L10" s="17">
        <v>0.437155395570822</v>
      </c>
      <c r="M10" s="17"/>
      <c r="N10" s="17">
        <v>0.403006616888123</v>
      </c>
      <c r="O10" s="17">
        <v>0.350733575314983</v>
      </c>
      <c r="P10" s="17">
        <v>0.36340233481905099</v>
      </c>
      <c r="Q10" s="17">
        <v>0.39796262377186697</v>
      </c>
      <c r="R10" s="17"/>
      <c r="S10" s="17">
        <v>0.370885352694242</v>
      </c>
      <c r="T10" s="17">
        <v>0.39883785806511202</v>
      </c>
      <c r="U10" s="17">
        <v>0.35149556759323602</v>
      </c>
      <c r="V10" s="17">
        <v>0.40027014502658598</v>
      </c>
      <c r="W10" s="17">
        <v>0.37598152342402702</v>
      </c>
      <c r="X10" s="17">
        <v>0.39136308349480597</v>
      </c>
      <c r="Y10" s="17">
        <v>0.39955058750432298</v>
      </c>
      <c r="Z10" s="17">
        <v>0.42077849205027601</v>
      </c>
      <c r="AA10" s="17">
        <v>0.38357615546019602</v>
      </c>
      <c r="AB10" s="17">
        <v>0.34902911188320002</v>
      </c>
      <c r="AC10" s="17">
        <v>0.40266727663855401</v>
      </c>
      <c r="AD10" s="17">
        <v>0.27982374610413602</v>
      </c>
      <c r="AE10" s="17"/>
      <c r="AF10" s="17">
        <v>0.385635228723265</v>
      </c>
      <c r="AG10" s="17">
        <v>0.39505304757499199</v>
      </c>
      <c r="AH10" s="17">
        <v>0.36855100577827499</v>
      </c>
      <c r="AI10" s="17"/>
      <c r="AJ10" s="17">
        <v>0.39914582813031801</v>
      </c>
      <c r="AK10" s="17">
        <v>0.38287814735526698</v>
      </c>
      <c r="AL10" s="17">
        <v>0.42506015812672399</v>
      </c>
      <c r="AM10" s="17">
        <v>0.36351297532097898</v>
      </c>
      <c r="AN10" s="17">
        <v>0.37230693328070302</v>
      </c>
      <c r="AO10" s="17"/>
      <c r="AP10" s="17">
        <v>0.39720881560092602</v>
      </c>
      <c r="AQ10" s="17">
        <v>0.40374627500843402</v>
      </c>
      <c r="AR10" s="17">
        <v>0.40031509857838099</v>
      </c>
      <c r="AS10" s="17"/>
      <c r="AT10" s="17">
        <v>0.38199783873176901</v>
      </c>
      <c r="AU10" s="17">
        <v>0.37735142416821199</v>
      </c>
      <c r="AV10" s="17">
        <v>0.35274207861517798</v>
      </c>
      <c r="AW10" s="17">
        <v>0.37970194937014701</v>
      </c>
      <c r="AX10" s="17">
        <v>0.33305541996899701</v>
      </c>
      <c r="AY10" s="17"/>
      <c r="AZ10" s="17">
        <v>0.35981538636021099</v>
      </c>
      <c r="BA10" s="17">
        <v>0.38249527009564999</v>
      </c>
      <c r="BB10" s="17">
        <v>0.29512091271216701</v>
      </c>
      <c r="BC10" s="17">
        <v>0.45312657277517998</v>
      </c>
      <c r="BD10" s="17">
        <v>0.36972355122550699</v>
      </c>
      <c r="BE10" s="17"/>
      <c r="BF10" s="17">
        <v>0.38890925284801198</v>
      </c>
      <c r="BG10" s="17">
        <v>0.36092541831209701</v>
      </c>
      <c r="BH10" s="17">
        <v>0.38277691299195998</v>
      </c>
      <c r="BI10" s="17">
        <v>0.41776936864047798</v>
      </c>
      <c r="BJ10" s="17"/>
      <c r="BK10" s="17">
        <v>0.33248501770445599</v>
      </c>
      <c r="BL10" s="17">
        <v>0.346152242320936</v>
      </c>
      <c r="BM10" s="17">
        <v>0.37563860875021698</v>
      </c>
      <c r="BN10" s="17">
        <v>0.40948068247898001</v>
      </c>
      <c r="BO10" s="17">
        <v>0.35737015543529299</v>
      </c>
      <c r="BP10" s="17"/>
      <c r="BQ10" s="17">
        <v>0.39725248886020997</v>
      </c>
      <c r="BR10" s="17">
        <v>0.35754418234020302</v>
      </c>
      <c r="BS10" s="17"/>
      <c r="BT10" s="17">
        <v>0.42467888269992199</v>
      </c>
      <c r="BU10" s="17">
        <v>0.37289664840658299</v>
      </c>
      <c r="BV10" s="17">
        <v>0.35911898396150799</v>
      </c>
      <c r="BW10" s="17">
        <v>0.37955794938628001</v>
      </c>
      <c r="BX10" s="17">
        <v>0.32333320207266197</v>
      </c>
      <c r="BY10" s="17">
        <v>0.30940646581891601</v>
      </c>
    </row>
    <row r="11" spans="2:77" x14ac:dyDescent="0.35">
      <c r="B11" s="18" t="s">
        <v>185</v>
      </c>
      <c r="C11" s="17">
        <v>0.22380907286155799</v>
      </c>
      <c r="D11" s="17">
        <v>0.22290530363955599</v>
      </c>
      <c r="E11" s="17">
        <v>0.22307092083060101</v>
      </c>
      <c r="F11" s="17"/>
      <c r="G11" s="17">
        <v>0.311343026874639</v>
      </c>
      <c r="H11" s="17">
        <v>0.25789803514781801</v>
      </c>
      <c r="I11" s="17">
        <v>0.22984292283886301</v>
      </c>
      <c r="J11" s="17">
        <v>0.248976320307255</v>
      </c>
      <c r="K11" s="17">
        <v>0.17429949296019201</v>
      </c>
      <c r="L11" s="17">
        <v>0.14561501326624501</v>
      </c>
      <c r="M11" s="17"/>
      <c r="N11" s="17">
        <v>0.22497477508199101</v>
      </c>
      <c r="O11" s="17">
        <v>0.24496530513576101</v>
      </c>
      <c r="P11" s="17">
        <v>0.24733826475284801</v>
      </c>
      <c r="Q11" s="17">
        <v>0.17995094572120801</v>
      </c>
      <c r="R11" s="17"/>
      <c r="S11" s="17">
        <v>0.243562469160617</v>
      </c>
      <c r="T11" s="17">
        <v>0.233864847508095</v>
      </c>
      <c r="U11" s="17">
        <v>0.20590199630331099</v>
      </c>
      <c r="V11" s="17">
        <v>0.213504034895793</v>
      </c>
      <c r="W11" s="17">
        <v>0.218766855896837</v>
      </c>
      <c r="X11" s="17">
        <v>0.217173809714657</v>
      </c>
      <c r="Y11" s="17">
        <v>0.204181727421683</v>
      </c>
      <c r="Z11" s="17">
        <v>0.187010455494976</v>
      </c>
      <c r="AA11" s="17">
        <v>0.21259704964036899</v>
      </c>
      <c r="AB11" s="17">
        <v>0.26831211800319199</v>
      </c>
      <c r="AC11" s="17">
        <v>0.202621655562293</v>
      </c>
      <c r="AD11" s="17">
        <v>0.242689862620241</v>
      </c>
      <c r="AE11" s="17"/>
      <c r="AF11" s="17">
        <v>0.17483803319611299</v>
      </c>
      <c r="AG11" s="17">
        <v>0.22769240816165601</v>
      </c>
      <c r="AH11" s="17">
        <v>0.26190762638646897</v>
      </c>
      <c r="AI11" s="17"/>
      <c r="AJ11" s="17">
        <v>0.173488468454876</v>
      </c>
      <c r="AK11" s="17">
        <v>0.25744998700810401</v>
      </c>
      <c r="AL11" s="17">
        <v>0.21095931051188899</v>
      </c>
      <c r="AM11" s="17">
        <v>0.20261958482840201</v>
      </c>
      <c r="AN11" s="17">
        <v>0.231895967909241</v>
      </c>
      <c r="AO11" s="17"/>
      <c r="AP11" s="17">
        <v>0.19648662179133</v>
      </c>
      <c r="AQ11" s="17">
        <v>0.24938158513898501</v>
      </c>
      <c r="AR11" s="17">
        <v>0.236290414188117</v>
      </c>
      <c r="AS11" s="17"/>
      <c r="AT11" s="17">
        <v>0.18232765557505701</v>
      </c>
      <c r="AU11" s="17">
        <v>0.24532707809128901</v>
      </c>
      <c r="AV11" s="17">
        <v>0.24513670085202</v>
      </c>
      <c r="AW11" s="17">
        <v>0.24614396640719699</v>
      </c>
      <c r="AX11" s="17">
        <v>0.226042995736812</v>
      </c>
      <c r="AY11" s="17"/>
      <c r="AZ11" s="17">
        <v>0.25489019554835002</v>
      </c>
      <c r="BA11" s="17">
        <v>0.24117080936583399</v>
      </c>
      <c r="BB11" s="17">
        <v>0.33160843538575602</v>
      </c>
      <c r="BC11" s="17">
        <v>0.13791017989917301</v>
      </c>
      <c r="BD11" s="17">
        <v>0.190753173733892</v>
      </c>
      <c r="BE11" s="17"/>
      <c r="BF11" s="17">
        <v>0.17511375419329001</v>
      </c>
      <c r="BG11" s="17">
        <v>0.23083682175013101</v>
      </c>
      <c r="BH11" s="17">
        <v>0.236288642739958</v>
      </c>
      <c r="BI11" s="17">
        <v>0.239229655220286</v>
      </c>
      <c r="BJ11" s="17"/>
      <c r="BK11" s="17">
        <v>0.16408872433229801</v>
      </c>
      <c r="BL11" s="17">
        <v>0.24614315458841801</v>
      </c>
      <c r="BM11" s="17">
        <v>0.22635884825720701</v>
      </c>
      <c r="BN11" s="17">
        <v>0.21950106800456201</v>
      </c>
      <c r="BO11" s="17">
        <v>0.209816286152332</v>
      </c>
      <c r="BP11" s="17"/>
      <c r="BQ11" s="17">
        <v>0.20109272615733301</v>
      </c>
      <c r="BR11" s="17">
        <v>0.25457652558819199</v>
      </c>
      <c r="BS11" s="17"/>
      <c r="BT11" s="17">
        <v>0.17386581668165199</v>
      </c>
      <c r="BU11" s="17">
        <v>0.26179709962798298</v>
      </c>
      <c r="BV11" s="17">
        <v>0.222239351924644</v>
      </c>
      <c r="BW11" s="17">
        <v>0.201583289558046</v>
      </c>
      <c r="BX11" s="17">
        <v>0.272819699284162</v>
      </c>
      <c r="BY11" s="17">
        <v>0.27597224565669998</v>
      </c>
    </row>
    <row r="12" spans="2:77" x14ac:dyDescent="0.35">
      <c r="B12" s="18" t="s">
        <v>186</v>
      </c>
      <c r="C12" s="17">
        <v>8.5050228391406496E-2</v>
      </c>
      <c r="D12" s="17">
        <v>9.2213349759713695E-2</v>
      </c>
      <c r="E12" s="17">
        <v>7.7166823805692106E-2</v>
      </c>
      <c r="F12" s="17"/>
      <c r="G12" s="17">
        <v>0.117495240994356</v>
      </c>
      <c r="H12" s="17">
        <v>9.4847043485300001E-2</v>
      </c>
      <c r="I12" s="17">
        <v>9.2237158387273699E-2</v>
      </c>
      <c r="J12" s="17">
        <v>9.7445293780051706E-2</v>
      </c>
      <c r="K12" s="17">
        <v>9.1953766888052096E-2</v>
      </c>
      <c r="L12" s="17">
        <v>3.4981439191337199E-2</v>
      </c>
      <c r="M12" s="17"/>
      <c r="N12" s="17">
        <v>8.8542077269287894E-2</v>
      </c>
      <c r="O12" s="17">
        <v>9.5380744059190795E-2</v>
      </c>
      <c r="P12" s="17">
        <v>7.4552397656844502E-2</v>
      </c>
      <c r="Q12" s="17">
        <v>8.0959232093909095E-2</v>
      </c>
      <c r="R12" s="17"/>
      <c r="S12" s="17">
        <v>9.6646969868024998E-2</v>
      </c>
      <c r="T12" s="17">
        <v>6.2163231714639798E-2</v>
      </c>
      <c r="U12" s="17">
        <v>7.9494771461635805E-2</v>
      </c>
      <c r="V12" s="17">
        <v>8.0312992209296399E-2</v>
      </c>
      <c r="W12" s="17">
        <v>8.1281255679559794E-2</v>
      </c>
      <c r="X12" s="17">
        <v>5.1898197995853997E-2</v>
      </c>
      <c r="Y12" s="17">
        <v>9.5313633959737395E-2</v>
      </c>
      <c r="Z12" s="17">
        <v>4.75444559370874E-2</v>
      </c>
      <c r="AA12" s="17">
        <v>9.7809343382851202E-2</v>
      </c>
      <c r="AB12" s="17">
        <v>0.10012799306022301</v>
      </c>
      <c r="AC12" s="17">
        <v>0.105020709466027</v>
      </c>
      <c r="AD12" s="17">
        <v>0.164894768405067</v>
      </c>
      <c r="AE12" s="17"/>
      <c r="AF12" s="17">
        <v>4.9198266634652599E-2</v>
      </c>
      <c r="AG12" s="17">
        <v>0.11646569663575899</v>
      </c>
      <c r="AH12" s="17">
        <v>8.2797663335510502E-2</v>
      </c>
      <c r="AI12" s="17"/>
      <c r="AJ12" s="17">
        <v>3.61932633854311E-2</v>
      </c>
      <c r="AK12" s="17">
        <v>0.113009245664661</v>
      </c>
      <c r="AL12" s="17">
        <v>9.4329594773349096E-2</v>
      </c>
      <c r="AM12" s="17">
        <v>5.6589697334642801E-2</v>
      </c>
      <c r="AN12" s="17">
        <v>8.3070811309348999E-2</v>
      </c>
      <c r="AO12" s="17"/>
      <c r="AP12" s="17">
        <v>3.3657623561167201E-2</v>
      </c>
      <c r="AQ12" s="17">
        <v>8.8907527010142803E-2</v>
      </c>
      <c r="AR12" s="17">
        <v>0.12958059759683799</v>
      </c>
      <c r="AS12" s="17"/>
      <c r="AT12" s="17">
        <v>5.4674342850019902E-2</v>
      </c>
      <c r="AU12" s="17">
        <v>8.4710648637691205E-2</v>
      </c>
      <c r="AV12" s="17">
        <v>0.114293468715299</v>
      </c>
      <c r="AW12" s="17">
        <v>0.11160322890650699</v>
      </c>
      <c r="AX12" s="17">
        <v>0.101095824493788</v>
      </c>
      <c r="AY12" s="17"/>
      <c r="AZ12" s="17">
        <v>9.0872039031006796E-2</v>
      </c>
      <c r="BA12" s="17">
        <v>9.7537705629102897E-2</v>
      </c>
      <c r="BB12" s="17">
        <v>0.13353382940118799</v>
      </c>
      <c r="BC12" s="17">
        <v>4.4987843535028701E-2</v>
      </c>
      <c r="BD12" s="17">
        <v>9.6715047409576094E-2</v>
      </c>
      <c r="BE12" s="17"/>
      <c r="BF12" s="17">
        <v>8.9210035512498106E-2</v>
      </c>
      <c r="BG12" s="17">
        <v>7.6824914109167697E-2</v>
      </c>
      <c r="BH12" s="17">
        <v>9.8169447320900202E-2</v>
      </c>
      <c r="BI12" s="17">
        <v>8.0882013517644694E-2</v>
      </c>
      <c r="BJ12" s="17"/>
      <c r="BK12" s="17">
        <v>0.164550322428405</v>
      </c>
      <c r="BL12" s="17">
        <v>0.105584672374473</v>
      </c>
      <c r="BM12" s="17">
        <v>8.7572571771398003E-2</v>
      </c>
      <c r="BN12" s="17">
        <v>7.1377450639798196E-2</v>
      </c>
      <c r="BO12" s="17">
        <v>5.8722499570275297E-2</v>
      </c>
      <c r="BP12" s="17"/>
      <c r="BQ12" s="17">
        <v>7.5026152177938898E-2</v>
      </c>
      <c r="BR12" s="17">
        <v>9.8627028175356304E-2</v>
      </c>
      <c r="BS12" s="17"/>
      <c r="BT12" s="17">
        <v>6.7183320664494395E-2</v>
      </c>
      <c r="BU12" s="17">
        <v>8.9782013960155199E-2</v>
      </c>
      <c r="BV12" s="17">
        <v>8.4522668141375504E-2</v>
      </c>
      <c r="BW12" s="17">
        <v>8.2755935009759807E-2</v>
      </c>
      <c r="BX12" s="17">
        <v>0.112921163762753</v>
      </c>
      <c r="BY12" s="17">
        <v>0.112584068068559</v>
      </c>
    </row>
    <row r="13" spans="2:77" x14ac:dyDescent="0.35">
      <c r="B13" s="27" t="s">
        <v>145</v>
      </c>
      <c r="C13" s="26">
        <v>5.7406000172266103E-2</v>
      </c>
      <c r="D13" s="26">
        <v>3.4376724972727403E-2</v>
      </c>
      <c r="E13" s="26">
        <v>7.9842737439992498E-2</v>
      </c>
      <c r="F13" s="26"/>
      <c r="G13" s="26">
        <v>7.9989460872466597E-2</v>
      </c>
      <c r="H13" s="26">
        <v>7.1986085368882097E-2</v>
      </c>
      <c r="I13" s="26">
        <v>6.2062553996825698E-2</v>
      </c>
      <c r="J13" s="26">
        <v>5.3869982079912102E-2</v>
      </c>
      <c r="K13" s="26">
        <v>5.2993619047914303E-2</v>
      </c>
      <c r="L13" s="26">
        <v>3.2606563891953697E-2</v>
      </c>
      <c r="M13" s="26"/>
      <c r="N13" s="26">
        <v>3.5862115311071197E-2</v>
      </c>
      <c r="O13" s="26">
        <v>6.5435673694961893E-2</v>
      </c>
      <c r="P13" s="26">
        <v>4.7323416271120203E-2</v>
      </c>
      <c r="Q13" s="26">
        <v>8.2024533465519994E-2</v>
      </c>
      <c r="R13" s="26"/>
      <c r="S13" s="26">
        <v>4.5306085863046602E-2</v>
      </c>
      <c r="T13" s="26">
        <v>6.0938138682696499E-2</v>
      </c>
      <c r="U13" s="26">
        <v>6.3472568107100502E-2</v>
      </c>
      <c r="V13" s="26">
        <v>4.8893934371730299E-2</v>
      </c>
      <c r="W13" s="26">
        <v>8.3433490421819204E-2</v>
      </c>
      <c r="X13" s="26">
        <v>6.7188911239597596E-2</v>
      </c>
      <c r="Y13" s="26">
        <v>5.6439746215068198E-2</v>
      </c>
      <c r="Z13" s="26">
        <v>2.7690052562313001E-2</v>
      </c>
      <c r="AA13" s="26">
        <v>4.3598142585848099E-2</v>
      </c>
      <c r="AB13" s="26">
        <v>7.5573174651094102E-2</v>
      </c>
      <c r="AC13" s="26">
        <v>4.4242621984586297E-2</v>
      </c>
      <c r="AD13" s="26">
        <v>7.78798867183529E-2</v>
      </c>
      <c r="AE13" s="26"/>
      <c r="AF13" s="26">
        <v>3.6130341381519902E-2</v>
      </c>
      <c r="AG13" s="26">
        <v>5.1720477186857898E-2</v>
      </c>
      <c r="AH13" s="26">
        <v>9.5882876395618294E-2</v>
      </c>
      <c r="AI13" s="26"/>
      <c r="AJ13" s="26">
        <v>3.3156451539637803E-2</v>
      </c>
      <c r="AK13" s="26">
        <v>4.7717203426736299E-2</v>
      </c>
      <c r="AL13" s="26">
        <v>4.5468324063975003E-2</v>
      </c>
      <c r="AM13" s="26">
        <v>4.8920584403805603E-2</v>
      </c>
      <c r="AN13" s="26">
        <v>0.12173591444731401</v>
      </c>
      <c r="AO13" s="26"/>
      <c r="AP13" s="26">
        <v>2.6673092615335001E-2</v>
      </c>
      <c r="AQ13" s="26">
        <v>5.1043866488373897E-2</v>
      </c>
      <c r="AR13" s="26">
        <v>3.2493948911949198E-2</v>
      </c>
      <c r="AS13" s="26"/>
      <c r="AT13" s="26">
        <v>6.1105370540388497E-2</v>
      </c>
      <c r="AU13" s="26">
        <v>6.9161466422508103E-2</v>
      </c>
      <c r="AV13" s="26">
        <v>5.1925049873058397E-2</v>
      </c>
      <c r="AW13" s="26">
        <v>2.9398104191871301E-2</v>
      </c>
      <c r="AX13" s="26">
        <v>6.1386962794340201E-2</v>
      </c>
      <c r="AY13" s="26"/>
      <c r="AZ13" s="26">
        <v>4.2901789861831602E-2</v>
      </c>
      <c r="BA13" s="26">
        <v>8.3401655872682806E-2</v>
      </c>
      <c r="BB13" s="26">
        <v>0.11830286299701299</v>
      </c>
      <c r="BC13" s="26">
        <v>2.7080481580769099E-2</v>
      </c>
      <c r="BD13" s="26">
        <v>9.9515316806228299E-2</v>
      </c>
      <c r="BE13" s="26"/>
      <c r="BF13" s="26">
        <v>6.8940768444945302E-2</v>
      </c>
      <c r="BG13" s="26">
        <v>5.7469062514667303E-2</v>
      </c>
      <c r="BH13" s="26">
        <v>5.2072922037339001E-2</v>
      </c>
      <c r="BI13" s="26">
        <v>3.0041550040080099E-2</v>
      </c>
      <c r="BJ13" s="26"/>
      <c r="BK13" s="26">
        <v>6.1821133512172499E-2</v>
      </c>
      <c r="BL13" s="26">
        <v>7.2742361246492804E-2</v>
      </c>
      <c r="BM13" s="26">
        <v>7.2012409572093303E-2</v>
      </c>
      <c r="BN13" s="26">
        <v>4.2652226613141803E-2</v>
      </c>
      <c r="BO13" s="26">
        <v>1.9564173745193699E-2</v>
      </c>
      <c r="BP13" s="26"/>
      <c r="BQ13" s="26">
        <v>4.9872965658962903E-2</v>
      </c>
      <c r="BR13" s="26">
        <v>6.7608885622727197E-2</v>
      </c>
      <c r="BS13" s="26"/>
      <c r="BT13" s="26">
        <v>4.2312248180893297E-2</v>
      </c>
      <c r="BU13" s="26">
        <v>5.7863143918983201E-2</v>
      </c>
      <c r="BV13" s="26">
        <v>7.2142400324201106E-2</v>
      </c>
      <c r="BW13" s="26">
        <v>6.1528954781375399E-2</v>
      </c>
      <c r="BX13" s="26">
        <v>5.6080655228354502E-2</v>
      </c>
      <c r="BY13" s="26">
        <v>0.161143007408278</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Y26"/>
  <sheetViews>
    <sheetView showGridLines="0" topLeftCell="A6" workbookViewId="0">
      <pane xSplit="2" topLeftCell="C1" activePane="topRight" state="frozen"/>
      <selection pane="topRight" activeCell="E9" sqref="E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199</v>
      </c>
      <c r="C9" s="17">
        <v>0.58264064854019004</v>
      </c>
      <c r="D9" s="17">
        <v>0.53384122552239499</v>
      </c>
      <c r="E9" s="17">
        <v>0.62869875104791395</v>
      </c>
      <c r="F9" s="17"/>
      <c r="G9" s="17">
        <v>0.47246778295282998</v>
      </c>
      <c r="H9" s="17">
        <v>0.49268561620758</v>
      </c>
      <c r="I9" s="17">
        <v>0.52058259611303703</v>
      </c>
      <c r="J9" s="17">
        <v>0.60885438268088499</v>
      </c>
      <c r="K9" s="17">
        <v>0.61397211773595495</v>
      </c>
      <c r="L9" s="17">
        <v>0.73690380909882502</v>
      </c>
      <c r="M9" s="17"/>
      <c r="N9" s="17">
        <v>0.574581011662605</v>
      </c>
      <c r="O9" s="17">
        <v>0.61314857870330697</v>
      </c>
      <c r="P9" s="17">
        <v>0.56403937675763205</v>
      </c>
      <c r="Q9" s="17">
        <v>0.57525560580898005</v>
      </c>
      <c r="R9" s="17"/>
      <c r="S9" s="17">
        <v>0.46976900202462202</v>
      </c>
      <c r="T9" s="17">
        <v>0.59102146945631995</v>
      </c>
      <c r="U9" s="17">
        <v>0.62129395752360295</v>
      </c>
      <c r="V9" s="17">
        <v>0.58816797877903604</v>
      </c>
      <c r="W9" s="17">
        <v>0.60204711434436997</v>
      </c>
      <c r="X9" s="17">
        <v>0.48520497825013298</v>
      </c>
      <c r="Y9" s="17">
        <v>0.61749760629190598</v>
      </c>
      <c r="Z9" s="17">
        <v>0.61314703345815302</v>
      </c>
      <c r="AA9" s="17">
        <v>0.60091020827457098</v>
      </c>
      <c r="AB9" s="17">
        <v>0.63829414470703505</v>
      </c>
      <c r="AC9" s="17">
        <v>0.641856979678043</v>
      </c>
      <c r="AD9" s="17">
        <v>0.734422835715699</v>
      </c>
      <c r="AE9" s="17"/>
      <c r="AF9" s="17">
        <v>0.56832540040354096</v>
      </c>
      <c r="AG9" s="17">
        <v>0.63138917906922398</v>
      </c>
      <c r="AH9" s="17">
        <v>0.52150237649481401</v>
      </c>
      <c r="AI9" s="17"/>
      <c r="AJ9" s="17">
        <v>0.56154381943999598</v>
      </c>
      <c r="AK9" s="17">
        <v>0.61642851026648904</v>
      </c>
      <c r="AL9" s="17">
        <v>0.64765040610628699</v>
      </c>
      <c r="AM9" s="17">
        <v>0.45709076594479497</v>
      </c>
      <c r="AN9" s="17">
        <v>0.50660204524309704</v>
      </c>
      <c r="AO9" s="17"/>
      <c r="AP9" s="17">
        <v>0.51913921374177796</v>
      </c>
      <c r="AQ9" s="17">
        <v>0.62576520494256105</v>
      </c>
      <c r="AR9" s="17">
        <v>0.62667217724338697</v>
      </c>
      <c r="AS9" s="17"/>
      <c r="AT9" s="17">
        <v>0.59552615001582399</v>
      </c>
      <c r="AU9" s="17">
        <v>0.57100140236459596</v>
      </c>
      <c r="AV9" s="17">
        <v>0.579083299068895</v>
      </c>
      <c r="AW9" s="17">
        <v>0.53184103219112899</v>
      </c>
      <c r="AX9" s="17">
        <v>0.45679630226095402</v>
      </c>
      <c r="AY9" s="17"/>
      <c r="AZ9" s="17">
        <v>0.51743062922833205</v>
      </c>
      <c r="BA9" s="17">
        <v>0.57837388978138904</v>
      </c>
      <c r="BB9" s="17">
        <v>0.489516671921994</v>
      </c>
      <c r="BC9" s="17">
        <v>0.73395719670330795</v>
      </c>
      <c r="BD9" s="17">
        <v>0.61858206845226205</v>
      </c>
      <c r="BE9" s="17"/>
      <c r="BF9" s="17">
        <v>0.589019748878709</v>
      </c>
      <c r="BG9" s="17">
        <v>0.58860310126868598</v>
      </c>
      <c r="BH9" s="17">
        <v>0.57774201575559303</v>
      </c>
      <c r="BI9" s="17">
        <v>0.56111879061396597</v>
      </c>
      <c r="BJ9" s="17"/>
      <c r="BK9" s="17">
        <v>0.44630709632459098</v>
      </c>
      <c r="BL9" s="17">
        <v>0.55790836805752797</v>
      </c>
      <c r="BM9" s="17">
        <v>0.60588320323007505</v>
      </c>
      <c r="BN9" s="17">
        <v>0.59580558923307003</v>
      </c>
      <c r="BO9" s="17">
        <v>0.51347219592936699</v>
      </c>
      <c r="BP9" s="17"/>
      <c r="BQ9" s="17">
        <v>0.59940441764008201</v>
      </c>
      <c r="BR9" s="17">
        <v>0.55993548031852203</v>
      </c>
      <c r="BS9" s="17"/>
      <c r="BT9" s="17">
        <v>0.65013225631631</v>
      </c>
      <c r="BU9" s="17">
        <v>0.57850251361555804</v>
      </c>
      <c r="BV9" s="17">
        <v>0.48590623404341299</v>
      </c>
      <c r="BW9" s="17">
        <v>0.58282044592131099</v>
      </c>
      <c r="BX9" s="17">
        <v>0.50853951221578197</v>
      </c>
      <c r="BY9" s="17">
        <v>0.49241497241731202</v>
      </c>
    </row>
    <row r="10" spans="2:77" ht="29" x14ac:dyDescent="0.35">
      <c r="B10" s="18" t="s">
        <v>200</v>
      </c>
      <c r="C10" s="17">
        <v>0.497472112187962</v>
      </c>
      <c r="D10" s="17">
        <v>0.46024461109831999</v>
      </c>
      <c r="E10" s="17">
        <v>0.53374758379728005</v>
      </c>
      <c r="F10" s="17"/>
      <c r="G10" s="17">
        <v>0.41905709951657799</v>
      </c>
      <c r="H10" s="17">
        <v>0.45117061232436201</v>
      </c>
      <c r="I10" s="17">
        <v>0.50969971583909801</v>
      </c>
      <c r="J10" s="17">
        <v>0.56699801357195401</v>
      </c>
      <c r="K10" s="17">
        <v>0.52808366597306</v>
      </c>
      <c r="L10" s="17">
        <v>0.50026852829928004</v>
      </c>
      <c r="M10" s="17"/>
      <c r="N10" s="17">
        <v>0.42373572212313698</v>
      </c>
      <c r="O10" s="17">
        <v>0.46633477141271401</v>
      </c>
      <c r="P10" s="17">
        <v>0.54356878909367601</v>
      </c>
      <c r="Q10" s="17">
        <v>0.57201125413152398</v>
      </c>
      <c r="R10" s="17"/>
      <c r="S10" s="17">
        <v>0.402199332346453</v>
      </c>
      <c r="T10" s="17">
        <v>0.49360815443337003</v>
      </c>
      <c r="U10" s="17">
        <v>0.45242638040962502</v>
      </c>
      <c r="V10" s="17">
        <v>0.479328286228072</v>
      </c>
      <c r="W10" s="17">
        <v>0.50402964314215504</v>
      </c>
      <c r="X10" s="17">
        <v>0.46573949325772102</v>
      </c>
      <c r="Y10" s="17">
        <v>0.54261739903747197</v>
      </c>
      <c r="Z10" s="17">
        <v>0.53336066427286599</v>
      </c>
      <c r="AA10" s="17">
        <v>0.53256286285673604</v>
      </c>
      <c r="AB10" s="17">
        <v>0.57863870065034595</v>
      </c>
      <c r="AC10" s="17">
        <v>0.58621049098009204</v>
      </c>
      <c r="AD10" s="17">
        <v>0.52518688887750098</v>
      </c>
      <c r="AE10" s="17"/>
      <c r="AF10" s="17">
        <v>0.50987908382907798</v>
      </c>
      <c r="AG10" s="17">
        <v>0.49191807536034099</v>
      </c>
      <c r="AH10" s="17">
        <v>0.519021855643237</v>
      </c>
      <c r="AI10" s="17"/>
      <c r="AJ10" s="17">
        <v>0.47417507465821701</v>
      </c>
      <c r="AK10" s="17">
        <v>0.50704201585319197</v>
      </c>
      <c r="AL10" s="17">
        <v>0.43833891627788302</v>
      </c>
      <c r="AM10" s="17">
        <v>0.402295298251099</v>
      </c>
      <c r="AN10" s="17">
        <v>0.56474500302030795</v>
      </c>
      <c r="AO10" s="17"/>
      <c r="AP10" s="17">
        <v>0.44509602740297299</v>
      </c>
      <c r="AQ10" s="17">
        <v>0.51707823891749305</v>
      </c>
      <c r="AR10" s="17">
        <v>0.41694805809587199</v>
      </c>
      <c r="AS10" s="17"/>
      <c r="AT10" s="17">
        <v>0.568250499210048</v>
      </c>
      <c r="AU10" s="17">
        <v>0.49438911299604299</v>
      </c>
      <c r="AV10" s="17">
        <v>0.44458970431337702</v>
      </c>
      <c r="AW10" s="17">
        <v>0.435163221298698</v>
      </c>
      <c r="AX10" s="17">
        <v>0.45266407068659698</v>
      </c>
      <c r="AY10" s="17"/>
      <c r="AZ10" s="17">
        <v>0.46602503174948801</v>
      </c>
      <c r="BA10" s="17">
        <v>0.54610954067389395</v>
      </c>
      <c r="BB10" s="17">
        <v>0.44646737673311898</v>
      </c>
      <c r="BC10" s="17">
        <v>0.481414703507894</v>
      </c>
      <c r="BD10" s="17">
        <v>0.59420568982622202</v>
      </c>
      <c r="BE10" s="17"/>
      <c r="BF10" s="17">
        <v>0.60474758843594301</v>
      </c>
      <c r="BG10" s="17">
        <v>0.50424809130130899</v>
      </c>
      <c r="BH10" s="17">
        <v>0.46339682996507697</v>
      </c>
      <c r="BI10" s="17">
        <v>0.41243147347519699</v>
      </c>
      <c r="BJ10" s="17"/>
      <c r="BK10" s="17">
        <v>0.63957665809087805</v>
      </c>
      <c r="BL10" s="17">
        <v>0.59540820414583095</v>
      </c>
      <c r="BM10" s="17">
        <v>0.53069917385701904</v>
      </c>
      <c r="BN10" s="17">
        <v>0.43474492443257501</v>
      </c>
      <c r="BO10" s="17">
        <v>0.35749527809614301</v>
      </c>
      <c r="BP10" s="17"/>
      <c r="BQ10" s="17">
        <v>0.516422937660447</v>
      </c>
      <c r="BR10" s="17">
        <v>0.47180475315144099</v>
      </c>
      <c r="BS10" s="17"/>
      <c r="BT10" s="17">
        <v>0.489671752956086</v>
      </c>
      <c r="BU10" s="17">
        <v>0.49844432702483299</v>
      </c>
      <c r="BV10" s="17">
        <v>0.57335692252881998</v>
      </c>
      <c r="BW10" s="17">
        <v>0.539207678852893</v>
      </c>
      <c r="BX10" s="17">
        <v>0.473462123438737</v>
      </c>
      <c r="BY10" s="17">
        <v>0.38875320303836902</v>
      </c>
    </row>
    <row r="11" spans="2:77" ht="29" x14ac:dyDescent="0.35">
      <c r="B11" s="18" t="s">
        <v>201</v>
      </c>
      <c r="C11" s="17">
        <v>0.27867701456132499</v>
      </c>
      <c r="D11" s="17">
        <v>0.31965968360406799</v>
      </c>
      <c r="E11" s="17">
        <v>0.239861486185282</v>
      </c>
      <c r="F11" s="17"/>
      <c r="G11" s="17">
        <v>0.20233440868452399</v>
      </c>
      <c r="H11" s="17">
        <v>0.24649539772130299</v>
      </c>
      <c r="I11" s="17">
        <v>0.27734509513716299</v>
      </c>
      <c r="J11" s="17">
        <v>0.285686497024911</v>
      </c>
      <c r="K11" s="17">
        <v>0.33279969204208498</v>
      </c>
      <c r="L11" s="17">
        <v>0.314796924560583</v>
      </c>
      <c r="M11" s="17"/>
      <c r="N11" s="17">
        <v>0.383029938336099</v>
      </c>
      <c r="O11" s="17">
        <v>0.29109207759639</v>
      </c>
      <c r="P11" s="17">
        <v>0.22225571294437199</v>
      </c>
      <c r="Q11" s="17">
        <v>0.20359619613371899</v>
      </c>
      <c r="R11" s="17"/>
      <c r="S11" s="17">
        <v>0.34029827184047501</v>
      </c>
      <c r="T11" s="17">
        <v>0.26674284690963401</v>
      </c>
      <c r="U11" s="17">
        <v>0.21968300341577801</v>
      </c>
      <c r="V11" s="17">
        <v>0.289926265836568</v>
      </c>
      <c r="W11" s="17">
        <v>0.26291480895517999</v>
      </c>
      <c r="X11" s="17">
        <v>0.30021645062577201</v>
      </c>
      <c r="Y11" s="17">
        <v>0.228833863194045</v>
      </c>
      <c r="Z11" s="17">
        <v>0.32808548368301899</v>
      </c>
      <c r="AA11" s="17">
        <v>0.282922836032308</v>
      </c>
      <c r="AB11" s="17">
        <v>0.29923980175449999</v>
      </c>
      <c r="AC11" s="17">
        <v>0.22504681259623999</v>
      </c>
      <c r="AD11" s="17">
        <v>0.21784827262765699</v>
      </c>
      <c r="AE11" s="17"/>
      <c r="AF11" s="17">
        <v>0.26601670369913299</v>
      </c>
      <c r="AG11" s="17">
        <v>0.323010408659681</v>
      </c>
      <c r="AH11" s="17">
        <v>0.24231724642331701</v>
      </c>
      <c r="AI11" s="17"/>
      <c r="AJ11" s="17">
        <v>0.33244940585128302</v>
      </c>
      <c r="AK11" s="17">
        <v>0.25952879133441498</v>
      </c>
      <c r="AL11" s="17">
        <v>0.33279739526651397</v>
      </c>
      <c r="AM11" s="17">
        <v>0.18379481779940601</v>
      </c>
      <c r="AN11" s="17">
        <v>0.25286735033707203</v>
      </c>
      <c r="AO11" s="17"/>
      <c r="AP11" s="17">
        <v>0.37148841214800599</v>
      </c>
      <c r="AQ11" s="17">
        <v>0.265013215228594</v>
      </c>
      <c r="AR11" s="17">
        <v>0.31152154764314</v>
      </c>
      <c r="AS11" s="17"/>
      <c r="AT11" s="17">
        <v>0.206589419251232</v>
      </c>
      <c r="AU11" s="17">
        <v>0.25636792214910398</v>
      </c>
      <c r="AV11" s="17">
        <v>0.32025003523560203</v>
      </c>
      <c r="AW11" s="17">
        <v>0.378194019007284</v>
      </c>
      <c r="AX11" s="17">
        <v>0.36558216933927701</v>
      </c>
      <c r="AY11" s="17"/>
      <c r="AZ11" s="17">
        <v>0.31272429346455599</v>
      </c>
      <c r="BA11" s="17">
        <v>0.21265942468365701</v>
      </c>
      <c r="BB11" s="17">
        <v>0.19053836265705501</v>
      </c>
      <c r="BC11" s="17">
        <v>0.33220937267475398</v>
      </c>
      <c r="BD11" s="17">
        <v>0.18533260094122</v>
      </c>
      <c r="BE11" s="17"/>
      <c r="BF11" s="17">
        <v>0.173713891600695</v>
      </c>
      <c r="BG11" s="17">
        <v>0.27108223125721498</v>
      </c>
      <c r="BH11" s="17">
        <v>0.32037578103174202</v>
      </c>
      <c r="BI11" s="17">
        <v>0.37347478070963902</v>
      </c>
      <c r="BJ11" s="17"/>
      <c r="BK11" s="17">
        <v>0.163245799430253</v>
      </c>
      <c r="BL11" s="17">
        <v>0.212983112463414</v>
      </c>
      <c r="BM11" s="17">
        <v>0.256204808651669</v>
      </c>
      <c r="BN11" s="17">
        <v>0.33038083736221202</v>
      </c>
      <c r="BO11" s="17">
        <v>0.33469402970680501</v>
      </c>
      <c r="BP11" s="17"/>
      <c r="BQ11" s="17">
        <v>0.29404111004615402</v>
      </c>
      <c r="BR11" s="17">
        <v>0.25786759094792899</v>
      </c>
      <c r="BS11" s="17"/>
      <c r="BT11" s="17">
        <v>0.31611184664820302</v>
      </c>
      <c r="BU11" s="17">
        <v>0.30648253371652201</v>
      </c>
      <c r="BV11" s="17">
        <v>0.171991957812486</v>
      </c>
      <c r="BW11" s="17">
        <v>0.20633668189451901</v>
      </c>
      <c r="BX11" s="17">
        <v>0.26931326010442802</v>
      </c>
      <c r="BY11" s="17">
        <v>0.15328769695481501</v>
      </c>
    </row>
    <row r="12" spans="2:77" ht="43.5" x14ac:dyDescent="0.35">
      <c r="B12" s="18" t="s">
        <v>202</v>
      </c>
      <c r="C12" s="17">
        <v>0.27113236905182397</v>
      </c>
      <c r="D12" s="17">
        <v>0.27396541268296298</v>
      </c>
      <c r="E12" s="17">
        <v>0.26915920606659699</v>
      </c>
      <c r="F12" s="17"/>
      <c r="G12" s="17">
        <v>0.104413157039877</v>
      </c>
      <c r="H12" s="17">
        <v>0.11864614567964001</v>
      </c>
      <c r="I12" s="17">
        <v>0.17279928787509399</v>
      </c>
      <c r="J12" s="17">
        <v>0.26748325569996301</v>
      </c>
      <c r="K12" s="17">
        <v>0.42546164686257998</v>
      </c>
      <c r="L12" s="17">
        <v>0.48520019249042601</v>
      </c>
      <c r="M12" s="17"/>
      <c r="N12" s="17">
        <v>0.24035567278558201</v>
      </c>
      <c r="O12" s="17">
        <v>0.243625060725769</v>
      </c>
      <c r="P12" s="17">
        <v>0.29577515317886299</v>
      </c>
      <c r="Q12" s="17">
        <v>0.30915833421038302</v>
      </c>
      <c r="R12" s="17"/>
      <c r="S12" s="17">
        <v>0.193910720002407</v>
      </c>
      <c r="T12" s="17">
        <v>0.30623404104468099</v>
      </c>
      <c r="U12" s="17">
        <v>0.32381048352097902</v>
      </c>
      <c r="V12" s="17">
        <v>0.32716324789161799</v>
      </c>
      <c r="W12" s="17">
        <v>0.29902499670206201</v>
      </c>
      <c r="X12" s="17">
        <v>0.312433378171107</v>
      </c>
      <c r="Y12" s="17">
        <v>0.29997681642523699</v>
      </c>
      <c r="Z12" s="17">
        <v>0.23360962303622201</v>
      </c>
      <c r="AA12" s="17">
        <v>0.262002183535059</v>
      </c>
      <c r="AB12" s="17">
        <v>0.208880796716409</v>
      </c>
      <c r="AC12" s="17">
        <v>0.30311759761829299</v>
      </c>
      <c r="AD12" s="17">
        <v>0.12109362525346699</v>
      </c>
      <c r="AE12" s="17"/>
      <c r="AF12" s="17">
        <v>0.48442249922368102</v>
      </c>
      <c r="AG12" s="17">
        <v>0.14543240627440801</v>
      </c>
      <c r="AH12" s="17">
        <v>0.18372282248123201</v>
      </c>
      <c r="AI12" s="17"/>
      <c r="AJ12" s="17">
        <v>0.45726008333347301</v>
      </c>
      <c r="AK12" s="17">
        <v>0.133157000542236</v>
      </c>
      <c r="AL12" s="17">
        <v>0.16087140736705499</v>
      </c>
      <c r="AM12" s="17">
        <v>0.62747699019297698</v>
      </c>
      <c r="AN12" s="17">
        <v>0.20549125214973199</v>
      </c>
      <c r="AO12" s="17"/>
      <c r="AP12" s="17">
        <v>0.40834650198140598</v>
      </c>
      <c r="AQ12" s="17">
        <v>0.14344152448199199</v>
      </c>
      <c r="AR12" s="17">
        <v>0.13964431307828701</v>
      </c>
      <c r="AS12" s="17"/>
      <c r="AT12" s="17">
        <v>0.37830391893878701</v>
      </c>
      <c r="AU12" s="17">
        <v>0.27360262509407701</v>
      </c>
      <c r="AV12" s="17">
        <v>0.18800331904085199</v>
      </c>
      <c r="AW12" s="17">
        <v>0.180416325764229</v>
      </c>
      <c r="AX12" s="17">
        <v>0.15786651257458401</v>
      </c>
      <c r="AY12" s="17"/>
      <c r="AZ12" s="17">
        <v>0.21340914938796501</v>
      </c>
      <c r="BA12" s="17">
        <v>0.21306693454766401</v>
      </c>
      <c r="BB12" s="17">
        <v>8.9663778025687702E-2</v>
      </c>
      <c r="BC12" s="17">
        <v>0.475570578794484</v>
      </c>
      <c r="BD12" s="17">
        <v>0.28925721482448302</v>
      </c>
      <c r="BE12" s="17"/>
      <c r="BF12" s="17">
        <v>0.31232352164543697</v>
      </c>
      <c r="BG12" s="17">
        <v>0.27585760633470002</v>
      </c>
      <c r="BH12" s="17">
        <v>0.24958476756480399</v>
      </c>
      <c r="BI12" s="17">
        <v>0.237924494335296</v>
      </c>
      <c r="BJ12" s="17"/>
      <c r="BK12" s="17">
        <v>0.21230420835949401</v>
      </c>
      <c r="BL12" s="17">
        <v>0.22068452240981601</v>
      </c>
      <c r="BM12" s="17">
        <v>0.25927040155956499</v>
      </c>
      <c r="BN12" s="17">
        <v>0.29875517778555999</v>
      </c>
      <c r="BO12" s="17">
        <v>0.33294069574375401</v>
      </c>
      <c r="BP12" s="17"/>
      <c r="BQ12" s="17">
        <v>0.31681656066962999</v>
      </c>
      <c r="BR12" s="17">
        <v>0.209256829632716</v>
      </c>
      <c r="BS12" s="17"/>
      <c r="BT12" s="17">
        <v>0.38608992265506697</v>
      </c>
      <c r="BU12" s="17">
        <v>0.210208568278997</v>
      </c>
      <c r="BV12" s="17">
        <v>0.28931632369245802</v>
      </c>
      <c r="BW12" s="17">
        <v>0.239831083379722</v>
      </c>
      <c r="BX12" s="17">
        <v>0.15469900936599201</v>
      </c>
      <c r="BY12" s="17">
        <v>0.16483040768458301</v>
      </c>
    </row>
    <row r="13" spans="2:77" x14ac:dyDescent="0.35">
      <c r="B13" s="18" t="s">
        <v>203</v>
      </c>
      <c r="C13" s="17">
        <v>0.24850504739569701</v>
      </c>
      <c r="D13" s="17">
        <v>0.23488363062932999</v>
      </c>
      <c r="E13" s="17">
        <v>0.26141563022735498</v>
      </c>
      <c r="F13" s="17"/>
      <c r="G13" s="17">
        <v>0.43673453913538102</v>
      </c>
      <c r="H13" s="17">
        <v>0.37235829407870902</v>
      </c>
      <c r="I13" s="17">
        <v>0.27980628370014399</v>
      </c>
      <c r="J13" s="17">
        <v>0.175581756957566</v>
      </c>
      <c r="K13" s="17">
        <v>0.16093893087824601</v>
      </c>
      <c r="L13" s="17">
        <v>0.115304539880715</v>
      </c>
      <c r="M13" s="17"/>
      <c r="N13" s="17">
        <v>0.23047544174630399</v>
      </c>
      <c r="O13" s="17">
        <v>0.248375271820022</v>
      </c>
      <c r="P13" s="17">
        <v>0.26644899342943401</v>
      </c>
      <c r="Q13" s="17">
        <v>0.25188119233502498</v>
      </c>
      <c r="R13" s="17"/>
      <c r="S13" s="17">
        <v>0.34339320339542001</v>
      </c>
      <c r="T13" s="17">
        <v>0.24798729483422099</v>
      </c>
      <c r="U13" s="17">
        <v>0.27315692861798802</v>
      </c>
      <c r="V13" s="17">
        <v>0.23258116490201899</v>
      </c>
      <c r="W13" s="17">
        <v>0.21226708785897999</v>
      </c>
      <c r="X13" s="17">
        <v>0.21948057691064399</v>
      </c>
      <c r="Y13" s="17">
        <v>0.20029674511637599</v>
      </c>
      <c r="Z13" s="17">
        <v>0.267060819339341</v>
      </c>
      <c r="AA13" s="17">
        <v>0.23685950244256601</v>
      </c>
      <c r="AB13" s="17">
        <v>0.233978022042867</v>
      </c>
      <c r="AC13" s="17">
        <v>0.211713589818674</v>
      </c>
      <c r="AD13" s="17">
        <v>0.213325154132676</v>
      </c>
      <c r="AE13" s="17"/>
      <c r="AF13" s="17">
        <v>0.163547213721146</v>
      </c>
      <c r="AG13" s="17">
        <v>0.25119589114510199</v>
      </c>
      <c r="AH13" s="17">
        <v>0.36330417042354501</v>
      </c>
      <c r="AI13" s="17"/>
      <c r="AJ13" s="17">
        <v>0.149002917799234</v>
      </c>
      <c r="AK13" s="17">
        <v>0.29818224973694302</v>
      </c>
      <c r="AL13" s="17">
        <v>0.26226594060549302</v>
      </c>
      <c r="AM13" s="17">
        <v>0.18077266197681</v>
      </c>
      <c r="AN13" s="17">
        <v>0.335157569121313</v>
      </c>
      <c r="AO13" s="17"/>
      <c r="AP13" s="17">
        <v>0.17078466808252599</v>
      </c>
      <c r="AQ13" s="17">
        <v>0.29754791537366998</v>
      </c>
      <c r="AR13" s="17">
        <v>0.295353402121657</v>
      </c>
      <c r="AS13" s="17"/>
      <c r="AT13" s="17">
        <v>0.19741719599295801</v>
      </c>
      <c r="AU13" s="17">
        <v>0.26355165927362001</v>
      </c>
      <c r="AV13" s="17">
        <v>0.29141401394823901</v>
      </c>
      <c r="AW13" s="17">
        <v>0.28142441233764398</v>
      </c>
      <c r="AX13" s="17">
        <v>0.204487737174263</v>
      </c>
      <c r="AY13" s="17"/>
      <c r="AZ13" s="17">
        <v>0.266466493358201</v>
      </c>
      <c r="BA13" s="17">
        <v>0.27281161102229401</v>
      </c>
      <c r="BB13" s="17">
        <v>0.48835443155927399</v>
      </c>
      <c r="BC13" s="17">
        <v>0.12998768307870401</v>
      </c>
      <c r="BD13" s="17">
        <v>0.26349093187491202</v>
      </c>
      <c r="BE13" s="17"/>
      <c r="BF13" s="17">
        <v>0.265778263849065</v>
      </c>
      <c r="BG13" s="17">
        <v>0.23776993764207599</v>
      </c>
      <c r="BH13" s="17">
        <v>0.25377248411088199</v>
      </c>
      <c r="BI13" s="17">
        <v>0.23988819289999899</v>
      </c>
      <c r="BJ13" s="17"/>
      <c r="BK13" s="17">
        <v>0.291700648488809</v>
      </c>
      <c r="BL13" s="17">
        <v>0.33110590254063699</v>
      </c>
      <c r="BM13" s="17">
        <v>0.25290197961365102</v>
      </c>
      <c r="BN13" s="17">
        <v>0.21077968136533201</v>
      </c>
      <c r="BO13" s="17">
        <v>0.211606615568048</v>
      </c>
      <c r="BP13" s="17"/>
      <c r="BQ13" s="17">
        <v>0.21671241158684701</v>
      </c>
      <c r="BR13" s="17">
        <v>0.29156559899055301</v>
      </c>
      <c r="BS13" s="17"/>
      <c r="BT13" s="17">
        <v>0.15025124463522099</v>
      </c>
      <c r="BU13" s="17">
        <v>0.21554593047737799</v>
      </c>
      <c r="BV13" s="17">
        <v>0.31968212454183198</v>
      </c>
      <c r="BW13" s="17">
        <v>0.281132517673848</v>
      </c>
      <c r="BX13" s="17">
        <v>0.42556058224224602</v>
      </c>
      <c r="BY13" s="17">
        <v>0.35662813665575599</v>
      </c>
    </row>
    <row r="14" spans="2:77" ht="29" x14ac:dyDescent="0.35">
      <c r="B14" s="18" t="s">
        <v>204</v>
      </c>
      <c r="C14" s="17">
        <v>0.239416341440056</v>
      </c>
      <c r="D14" s="17">
        <v>0.21136275588374301</v>
      </c>
      <c r="E14" s="17">
        <v>0.26687188638354098</v>
      </c>
      <c r="F14" s="17"/>
      <c r="G14" s="17">
        <v>0.38861905304188898</v>
      </c>
      <c r="H14" s="17">
        <v>0.38878395790013198</v>
      </c>
      <c r="I14" s="17">
        <v>0.30430861079392801</v>
      </c>
      <c r="J14" s="17">
        <v>0.21552137678707101</v>
      </c>
      <c r="K14" s="17">
        <v>0.14069087178572301</v>
      </c>
      <c r="L14" s="17">
        <v>5.1885948328784098E-2</v>
      </c>
      <c r="M14" s="17"/>
      <c r="N14" s="17">
        <v>0.210861868212218</v>
      </c>
      <c r="O14" s="17">
        <v>0.26743531731739001</v>
      </c>
      <c r="P14" s="17">
        <v>0.217659038447933</v>
      </c>
      <c r="Q14" s="17">
        <v>0.26058643005063598</v>
      </c>
      <c r="R14" s="17"/>
      <c r="S14" s="17">
        <v>0.27292527154463297</v>
      </c>
      <c r="T14" s="17">
        <v>0.24520275202146499</v>
      </c>
      <c r="U14" s="17">
        <v>0.19210326229774499</v>
      </c>
      <c r="V14" s="17">
        <v>0.220207415372007</v>
      </c>
      <c r="W14" s="17">
        <v>0.20192127984968999</v>
      </c>
      <c r="X14" s="17">
        <v>0.22689177827116599</v>
      </c>
      <c r="Y14" s="17">
        <v>0.22548142409585201</v>
      </c>
      <c r="Z14" s="17">
        <v>0.20676972319518999</v>
      </c>
      <c r="AA14" s="17">
        <v>0.22460154101009</v>
      </c>
      <c r="AB14" s="17">
        <v>0.25926437326688101</v>
      </c>
      <c r="AC14" s="17">
        <v>0.25413741670691398</v>
      </c>
      <c r="AD14" s="17">
        <v>0.418491772926609</v>
      </c>
      <c r="AE14" s="17"/>
      <c r="AF14" s="17">
        <v>0.16616691793691299</v>
      </c>
      <c r="AG14" s="17">
        <v>0.25149591138134503</v>
      </c>
      <c r="AH14" s="17">
        <v>0.31719407593439602</v>
      </c>
      <c r="AI14" s="17"/>
      <c r="AJ14" s="17">
        <v>0.14330870968076301</v>
      </c>
      <c r="AK14" s="17">
        <v>0.30584345958911202</v>
      </c>
      <c r="AL14" s="17">
        <v>0.199769213601211</v>
      </c>
      <c r="AM14" s="17">
        <v>0.124145965377802</v>
      </c>
      <c r="AN14" s="17">
        <v>0.31855441478333602</v>
      </c>
      <c r="AO14" s="17"/>
      <c r="AP14" s="17">
        <v>0.16514185886786301</v>
      </c>
      <c r="AQ14" s="17">
        <v>0.285664808759508</v>
      </c>
      <c r="AR14" s="17">
        <v>0.24902182722772201</v>
      </c>
      <c r="AS14" s="17"/>
      <c r="AT14" s="17">
        <v>0.20474856838105901</v>
      </c>
      <c r="AU14" s="17">
        <v>0.25253269422721197</v>
      </c>
      <c r="AV14" s="17">
        <v>0.274308353827942</v>
      </c>
      <c r="AW14" s="17">
        <v>0.26511681768679501</v>
      </c>
      <c r="AX14" s="17">
        <v>0.19395834037547299</v>
      </c>
      <c r="AY14" s="17"/>
      <c r="AZ14" s="17">
        <v>0.28892298288983198</v>
      </c>
      <c r="BA14" s="17">
        <v>0.30662392904200902</v>
      </c>
      <c r="BB14" s="17">
        <v>0.361948624966555</v>
      </c>
      <c r="BC14" s="17">
        <v>4.6239398282533498E-2</v>
      </c>
      <c r="BD14" s="17">
        <v>0.23606783152711999</v>
      </c>
      <c r="BE14" s="17"/>
      <c r="BF14" s="17">
        <v>0.23397722187446801</v>
      </c>
      <c r="BG14" s="17">
        <v>0.24974862382392701</v>
      </c>
      <c r="BH14" s="17">
        <v>0.23627002446467699</v>
      </c>
      <c r="BI14" s="17">
        <v>0.22947443412894</v>
      </c>
      <c r="BJ14" s="17"/>
      <c r="BK14" s="17">
        <v>0.37550626898209499</v>
      </c>
      <c r="BL14" s="17">
        <v>0.30287857293613801</v>
      </c>
      <c r="BM14" s="17">
        <v>0.254106109468067</v>
      </c>
      <c r="BN14" s="17">
        <v>0.187580394580589</v>
      </c>
      <c r="BO14" s="17">
        <v>0.21981503861503199</v>
      </c>
      <c r="BP14" s="17"/>
      <c r="BQ14" s="17">
        <v>0.20019195687192101</v>
      </c>
      <c r="BR14" s="17">
        <v>0.29254259513061998</v>
      </c>
      <c r="BS14" s="17"/>
      <c r="BT14" s="17">
        <v>0.11955693230970101</v>
      </c>
      <c r="BU14" s="17">
        <v>0.269778895066355</v>
      </c>
      <c r="BV14" s="17">
        <v>0.30194126448021702</v>
      </c>
      <c r="BW14" s="17">
        <v>0.31141565558329098</v>
      </c>
      <c r="BX14" s="17">
        <v>0.34915543922014303</v>
      </c>
      <c r="BY14" s="17">
        <v>0.37236083124562802</v>
      </c>
    </row>
    <row r="15" spans="2:77" ht="29" x14ac:dyDescent="0.35">
      <c r="B15" s="18" t="s">
        <v>205</v>
      </c>
      <c r="C15" s="17">
        <v>0.219958012326223</v>
      </c>
      <c r="D15" s="17">
        <v>0.23496915899231299</v>
      </c>
      <c r="E15" s="17">
        <v>0.20473843132259201</v>
      </c>
      <c r="F15" s="17"/>
      <c r="G15" s="17">
        <v>0.231118539134542</v>
      </c>
      <c r="H15" s="17">
        <v>0.19241891576394801</v>
      </c>
      <c r="I15" s="17">
        <v>0.20159066543631399</v>
      </c>
      <c r="J15" s="17">
        <v>0.236978728173243</v>
      </c>
      <c r="K15" s="17">
        <v>0.24512486201464501</v>
      </c>
      <c r="L15" s="17">
        <v>0.21904661627427</v>
      </c>
      <c r="M15" s="17"/>
      <c r="N15" s="17">
        <v>0.25633401721889698</v>
      </c>
      <c r="O15" s="17">
        <v>0.24120158924363699</v>
      </c>
      <c r="P15" s="17">
        <v>0.16812854310861999</v>
      </c>
      <c r="Q15" s="17">
        <v>0.20221042275103099</v>
      </c>
      <c r="R15" s="17"/>
      <c r="S15" s="17">
        <v>0.220275236486731</v>
      </c>
      <c r="T15" s="17">
        <v>0.24299354654005501</v>
      </c>
      <c r="U15" s="17">
        <v>0.20187179771293301</v>
      </c>
      <c r="V15" s="17">
        <v>0.22552817955917701</v>
      </c>
      <c r="W15" s="17">
        <v>0.25035164587333802</v>
      </c>
      <c r="X15" s="17">
        <v>0.21166706501965099</v>
      </c>
      <c r="Y15" s="17">
        <v>0.19636207985694101</v>
      </c>
      <c r="Z15" s="17">
        <v>0.185996877812523</v>
      </c>
      <c r="AA15" s="17">
        <v>0.21443452465601201</v>
      </c>
      <c r="AB15" s="17">
        <v>0.24258724567017101</v>
      </c>
      <c r="AC15" s="17">
        <v>0.21640359361586001</v>
      </c>
      <c r="AD15" s="17">
        <v>0.170411125629258</v>
      </c>
      <c r="AE15" s="17"/>
      <c r="AF15" s="17">
        <v>0.142326641472139</v>
      </c>
      <c r="AG15" s="17">
        <v>0.289393527320224</v>
      </c>
      <c r="AH15" s="17">
        <v>0.18029866077479401</v>
      </c>
      <c r="AI15" s="17"/>
      <c r="AJ15" s="17">
        <v>0.152410730943876</v>
      </c>
      <c r="AK15" s="17">
        <v>0.270118522042119</v>
      </c>
      <c r="AL15" s="17">
        <v>0.359613860913988</v>
      </c>
      <c r="AM15" s="17">
        <v>0.122933087101201</v>
      </c>
      <c r="AN15" s="17">
        <v>0.18457071400832201</v>
      </c>
      <c r="AO15" s="17"/>
      <c r="AP15" s="17">
        <v>0.15631485068625101</v>
      </c>
      <c r="AQ15" s="17">
        <v>0.25415785733375501</v>
      </c>
      <c r="AR15" s="17">
        <v>0.320980409496608</v>
      </c>
      <c r="AS15" s="17"/>
      <c r="AT15" s="17">
        <v>0.18373254160764799</v>
      </c>
      <c r="AU15" s="17">
        <v>0.20912708071969799</v>
      </c>
      <c r="AV15" s="17">
        <v>0.24592553046809901</v>
      </c>
      <c r="AW15" s="17">
        <v>0.256487809741337</v>
      </c>
      <c r="AX15" s="17">
        <v>0.32022219440433403</v>
      </c>
      <c r="AY15" s="17"/>
      <c r="AZ15" s="17">
        <v>0.20871636702912799</v>
      </c>
      <c r="BA15" s="17">
        <v>0.24369725735571901</v>
      </c>
      <c r="BB15" s="17">
        <v>0.24070005766966299</v>
      </c>
      <c r="BC15" s="17">
        <v>0.22624858007165199</v>
      </c>
      <c r="BD15" s="17">
        <v>0.21077489111869199</v>
      </c>
      <c r="BE15" s="17"/>
      <c r="BF15" s="17">
        <v>0.231443900500373</v>
      </c>
      <c r="BG15" s="17">
        <v>0.198641017293267</v>
      </c>
      <c r="BH15" s="17">
        <v>0.22653395232482901</v>
      </c>
      <c r="BI15" s="17">
        <v>0.23190742671772999</v>
      </c>
      <c r="BJ15" s="17"/>
      <c r="BK15" s="17">
        <v>0.15849878398227599</v>
      </c>
      <c r="BL15" s="17">
        <v>0.20811584771601199</v>
      </c>
      <c r="BM15" s="17">
        <v>0.20703298247635199</v>
      </c>
      <c r="BN15" s="17">
        <v>0.242919968056478</v>
      </c>
      <c r="BO15" s="17">
        <v>0.22637364290916501</v>
      </c>
      <c r="BP15" s="17"/>
      <c r="BQ15" s="17">
        <v>0.194283841191425</v>
      </c>
      <c r="BR15" s="17">
        <v>0.254731598808705</v>
      </c>
      <c r="BS15" s="17"/>
      <c r="BT15" s="17">
        <v>0.23788914419148299</v>
      </c>
      <c r="BU15" s="17">
        <v>0.222509895201394</v>
      </c>
      <c r="BV15" s="17">
        <v>0.16002309101548801</v>
      </c>
      <c r="BW15" s="17">
        <v>0.189913399185904</v>
      </c>
      <c r="BX15" s="17">
        <v>0.20554047150414201</v>
      </c>
      <c r="BY15" s="17">
        <v>0.28702163648370099</v>
      </c>
    </row>
    <row r="16" spans="2:77" ht="29" x14ac:dyDescent="0.35">
      <c r="B16" s="18" t="s">
        <v>206</v>
      </c>
      <c r="C16" s="17">
        <v>0.184051461884958</v>
      </c>
      <c r="D16" s="17">
        <v>0.199321116406212</v>
      </c>
      <c r="E16" s="17">
        <v>0.169758339494512</v>
      </c>
      <c r="F16" s="17"/>
      <c r="G16" s="17">
        <v>0.244366568856799</v>
      </c>
      <c r="H16" s="17">
        <v>0.262707511242734</v>
      </c>
      <c r="I16" s="17">
        <v>0.241693513165985</v>
      </c>
      <c r="J16" s="17">
        <v>0.15510715262921601</v>
      </c>
      <c r="K16" s="17">
        <v>0.118701420241694</v>
      </c>
      <c r="L16" s="17">
        <v>0.100684498282634</v>
      </c>
      <c r="M16" s="17"/>
      <c r="N16" s="17">
        <v>0.190408033494922</v>
      </c>
      <c r="O16" s="17">
        <v>0.18643303463436101</v>
      </c>
      <c r="P16" s="17">
        <v>0.21237740529654001</v>
      </c>
      <c r="Q16" s="17">
        <v>0.15100448091980201</v>
      </c>
      <c r="R16" s="17"/>
      <c r="S16" s="17">
        <v>0.19714284147307901</v>
      </c>
      <c r="T16" s="17">
        <v>0.16624251207875901</v>
      </c>
      <c r="U16" s="17">
        <v>0.15913661490756401</v>
      </c>
      <c r="V16" s="17">
        <v>0.16891938451080299</v>
      </c>
      <c r="W16" s="17">
        <v>0.19811907968461401</v>
      </c>
      <c r="X16" s="17">
        <v>0.19815836272801601</v>
      </c>
      <c r="Y16" s="17">
        <v>0.19588165272326499</v>
      </c>
      <c r="Z16" s="17">
        <v>0.14790989693277701</v>
      </c>
      <c r="AA16" s="17">
        <v>0.17284648723312099</v>
      </c>
      <c r="AB16" s="17">
        <v>0.18209124184650399</v>
      </c>
      <c r="AC16" s="17">
        <v>0.24259139630462001</v>
      </c>
      <c r="AD16" s="17">
        <v>0.203006006207473</v>
      </c>
      <c r="AE16" s="17"/>
      <c r="AF16" s="17">
        <v>0.16562848899230301</v>
      </c>
      <c r="AG16" s="17">
        <v>0.17261223798796299</v>
      </c>
      <c r="AH16" s="17">
        <v>0.231111585068697</v>
      </c>
      <c r="AI16" s="17"/>
      <c r="AJ16" s="17">
        <v>0.19015805592559501</v>
      </c>
      <c r="AK16" s="17">
        <v>0.17962127391285601</v>
      </c>
      <c r="AL16" s="17">
        <v>0.116723436582392</v>
      </c>
      <c r="AM16" s="17">
        <v>0.242699693579814</v>
      </c>
      <c r="AN16" s="17">
        <v>0.197281600244616</v>
      </c>
      <c r="AO16" s="17"/>
      <c r="AP16" s="17">
        <v>0.20874640175717199</v>
      </c>
      <c r="AQ16" s="17">
        <v>0.17599679843103</v>
      </c>
      <c r="AR16" s="17">
        <v>0.19045080816702101</v>
      </c>
      <c r="AS16" s="17"/>
      <c r="AT16" s="17">
        <v>0.16421618271885299</v>
      </c>
      <c r="AU16" s="17">
        <v>0.18864912779852999</v>
      </c>
      <c r="AV16" s="17">
        <v>0.19660806894688901</v>
      </c>
      <c r="AW16" s="17">
        <v>0.211489417168815</v>
      </c>
      <c r="AX16" s="17">
        <v>0.23168042765677499</v>
      </c>
      <c r="AY16" s="17"/>
      <c r="AZ16" s="17">
        <v>0.232446529110309</v>
      </c>
      <c r="BA16" s="17">
        <v>0.20562085253464699</v>
      </c>
      <c r="BB16" s="17">
        <v>0.197452148876997</v>
      </c>
      <c r="BC16" s="17">
        <v>9.7041306335636998E-2</v>
      </c>
      <c r="BD16" s="17">
        <v>0.118501748426166</v>
      </c>
      <c r="BE16" s="17"/>
      <c r="BF16" s="17">
        <v>0.12425841635797</v>
      </c>
      <c r="BG16" s="17">
        <v>0.19866543462053499</v>
      </c>
      <c r="BH16" s="17">
        <v>0.19089813603208899</v>
      </c>
      <c r="BI16" s="17">
        <v>0.210096227306526</v>
      </c>
      <c r="BJ16" s="17"/>
      <c r="BK16" s="17">
        <v>0.199351476481368</v>
      </c>
      <c r="BL16" s="17">
        <v>0.185191567693262</v>
      </c>
      <c r="BM16" s="17">
        <v>0.19595200818175701</v>
      </c>
      <c r="BN16" s="17">
        <v>0.16646464553175</v>
      </c>
      <c r="BO16" s="17">
        <v>0.200718410510239</v>
      </c>
      <c r="BP16" s="17"/>
      <c r="BQ16" s="17">
        <v>0.17588716003693899</v>
      </c>
      <c r="BR16" s="17">
        <v>0.195109347839313</v>
      </c>
      <c r="BS16" s="17"/>
      <c r="BT16" s="17">
        <v>0.13379407964769799</v>
      </c>
      <c r="BU16" s="17">
        <v>0.23136060175440101</v>
      </c>
      <c r="BV16" s="17">
        <v>0.153612110893493</v>
      </c>
      <c r="BW16" s="17">
        <v>0.18669429897176101</v>
      </c>
      <c r="BX16" s="17">
        <v>0.22806472073159101</v>
      </c>
      <c r="BY16" s="17">
        <v>0.19131587241384199</v>
      </c>
    </row>
    <row r="17" spans="2:77" x14ac:dyDescent="0.35">
      <c r="B17" s="18" t="s">
        <v>207</v>
      </c>
      <c r="C17" s="17">
        <v>0.181997438259283</v>
      </c>
      <c r="D17" s="17">
        <v>0.19767457042431799</v>
      </c>
      <c r="E17" s="17">
        <v>0.16686746332322</v>
      </c>
      <c r="F17" s="17"/>
      <c r="G17" s="17">
        <v>0.215608845177093</v>
      </c>
      <c r="H17" s="17">
        <v>0.16435311225193799</v>
      </c>
      <c r="I17" s="17">
        <v>0.15511837016327601</v>
      </c>
      <c r="J17" s="17">
        <v>0.19019320831884701</v>
      </c>
      <c r="K17" s="17">
        <v>0.19941483364738999</v>
      </c>
      <c r="L17" s="17">
        <v>0.17737382565484999</v>
      </c>
      <c r="M17" s="17"/>
      <c r="N17" s="17">
        <v>0.185061232447219</v>
      </c>
      <c r="O17" s="17">
        <v>0.16505689695003101</v>
      </c>
      <c r="P17" s="17">
        <v>0.185611039032857</v>
      </c>
      <c r="Q17" s="17">
        <v>0.18971335888017199</v>
      </c>
      <c r="R17" s="17"/>
      <c r="S17" s="17">
        <v>0.258338707185717</v>
      </c>
      <c r="T17" s="17">
        <v>0.173554897840626</v>
      </c>
      <c r="U17" s="17">
        <v>0.19011984569947499</v>
      </c>
      <c r="V17" s="17">
        <v>0.16210050279601301</v>
      </c>
      <c r="W17" s="17">
        <v>0.21090848982340801</v>
      </c>
      <c r="X17" s="17">
        <v>0.21276411789518301</v>
      </c>
      <c r="Y17" s="17">
        <v>0.18956432356529901</v>
      </c>
      <c r="Z17" s="17">
        <v>0.160298922792971</v>
      </c>
      <c r="AA17" s="17">
        <v>0.186687554466618</v>
      </c>
      <c r="AB17" s="17">
        <v>0.110475781545959</v>
      </c>
      <c r="AC17" s="17">
        <v>8.8616513726474097E-2</v>
      </c>
      <c r="AD17" s="17">
        <v>0.10186914407719599</v>
      </c>
      <c r="AE17" s="17"/>
      <c r="AF17" s="17">
        <v>0.20332579788248001</v>
      </c>
      <c r="AG17" s="17">
        <v>0.16382265296569601</v>
      </c>
      <c r="AH17" s="17">
        <v>0.17185397425669299</v>
      </c>
      <c r="AI17" s="17"/>
      <c r="AJ17" s="17">
        <v>0.221662000781334</v>
      </c>
      <c r="AK17" s="17">
        <v>0.15103450975777699</v>
      </c>
      <c r="AL17" s="17">
        <v>0.17626378139165899</v>
      </c>
      <c r="AM17" s="17">
        <v>0.20114053528061501</v>
      </c>
      <c r="AN17" s="17">
        <v>0.164357278323738</v>
      </c>
      <c r="AO17" s="17"/>
      <c r="AP17" s="17">
        <v>0.22319518079623499</v>
      </c>
      <c r="AQ17" s="17">
        <v>0.16017466973552599</v>
      </c>
      <c r="AR17" s="17">
        <v>0.186033281427159</v>
      </c>
      <c r="AS17" s="17"/>
      <c r="AT17" s="17">
        <v>0.20828295350332399</v>
      </c>
      <c r="AU17" s="17">
        <v>0.20241035375852501</v>
      </c>
      <c r="AV17" s="17">
        <v>0.16039784664145601</v>
      </c>
      <c r="AW17" s="17">
        <v>0.154776774371748</v>
      </c>
      <c r="AX17" s="17">
        <v>0.14302527148965199</v>
      </c>
      <c r="AY17" s="17"/>
      <c r="AZ17" s="17">
        <v>0.19031240989168999</v>
      </c>
      <c r="BA17" s="17">
        <v>0.15555764745511999</v>
      </c>
      <c r="BB17" s="17">
        <v>0.17578049827405301</v>
      </c>
      <c r="BC17" s="17">
        <v>0.18830120269078299</v>
      </c>
      <c r="BD17" s="17">
        <v>0.17767819822578099</v>
      </c>
      <c r="BE17" s="17"/>
      <c r="BF17" s="17">
        <v>0.16665823211866701</v>
      </c>
      <c r="BG17" s="17">
        <v>0.19565556099378001</v>
      </c>
      <c r="BH17" s="17">
        <v>0.185196577813527</v>
      </c>
      <c r="BI17" s="17">
        <v>0.17689500155577501</v>
      </c>
      <c r="BJ17" s="17"/>
      <c r="BK17" s="17">
        <v>0.14246167223300199</v>
      </c>
      <c r="BL17" s="17">
        <v>0.14296255694066301</v>
      </c>
      <c r="BM17" s="17">
        <v>0.16383269392114599</v>
      </c>
      <c r="BN17" s="17">
        <v>0.21181205449975199</v>
      </c>
      <c r="BO17" s="17">
        <v>0.23148546265190401</v>
      </c>
      <c r="BP17" s="17"/>
      <c r="BQ17" s="17">
        <v>0.17269585150540401</v>
      </c>
      <c r="BR17" s="17">
        <v>0.19459568455561399</v>
      </c>
      <c r="BS17" s="17"/>
      <c r="BT17" s="17">
        <v>0.207033830828312</v>
      </c>
      <c r="BU17" s="17">
        <v>0.15683988273795199</v>
      </c>
      <c r="BV17" s="17">
        <v>0.21082953998165399</v>
      </c>
      <c r="BW17" s="17">
        <v>0.16158630566023</v>
      </c>
      <c r="BX17" s="17">
        <v>0.155829843767884</v>
      </c>
      <c r="BY17" s="17">
        <v>0.231639940263387</v>
      </c>
    </row>
    <row r="18" spans="2:77" ht="29" x14ac:dyDescent="0.35">
      <c r="B18" s="18" t="s">
        <v>208</v>
      </c>
      <c r="C18" s="17">
        <v>0.102954476963716</v>
      </c>
      <c r="D18" s="17">
        <v>0.10504709641823</v>
      </c>
      <c r="E18" s="17">
        <v>9.9468067818873795E-2</v>
      </c>
      <c r="F18" s="17"/>
      <c r="G18" s="17">
        <v>0.13524673567116799</v>
      </c>
      <c r="H18" s="17">
        <v>0.123975340187751</v>
      </c>
      <c r="I18" s="17">
        <v>0.11896398119307</v>
      </c>
      <c r="J18" s="17">
        <v>9.0582433750169902E-2</v>
      </c>
      <c r="K18" s="17">
        <v>7.1884727826774505E-2</v>
      </c>
      <c r="L18" s="17">
        <v>8.2278857810635195E-2</v>
      </c>
      <c r="M18" s="17"/>
      <c r="N18" s="17">
        <v>0.11849592320756901</v>
      </c>
      <c r="O18" s="17">
        <v>9.4826371810624699E-2</v>
      </c>
      <c r="P18" s="17">
        <v>0.109125009894286</v>
      </c>
      <c r="Q18" s="17">
        <v>8.9663204380761197E-2</v>
      </c>
      <c r="R18" s="17"/>
      <c r="S18" s="17">
        <v>0.10610244823470601</v>
      </c>
      <c r="T18" s="17">
        <v>8.8596615385205302E-2</v>
      </c>
      <c r="U18" s="17">
        <v>0.14699228655299601</v>
      </c>
      <c r="V18" s="17">
        <v>9.8202940167802302E-2</v>
      </c>
      <c r="W18" s="17">
        <v>0.107848642122807</v>
      </c>
      <c r="X18" s="17">
        <v>0.123371272095434</v>
      </c>
      <c r="Y18" s="17">
        <v>0.12022429601381</v>
      </c>
      <c r="Z18" s="17">
        <v>7.4059839004358197E-2</v>
      </c>
      <c r="AA18" s="17">
        <v>0.10180933289838399</v>
      </c>
      <c r="AB18" s="17">
        <v>8.0322111290831194E-2</v>
      </c>
      <c r="AC18" s="17">
        <v>7.3382197603614502E-2</v>
      </c>
      <c r="AD18" s="17">
        <v>8.8092553630518794E-2</v>
      </c>
      <c r="AE18" s="17"/>
      <c r="AF18" s="17">
        <v>7.7515862752015899E-2</v>
      </c>
      <c r="AG18" s="17">
        <v>0.12618751615561</v>
      </c>
      <c r="AH18" s="17">
        <v>9.4969220254846304E-2</v>
      </c>
      <c r="AI18" s="17"/>
      <c r="AJ18" s="17">
        <v>8.8213804047200098E-2</v>
      </c>
      <c r="AK18" s="17">
        <v>0.127826295078519</v>
      </c>
      <c r="AL18" s="17">
        <v>0.11518706922310699</v>
      </c>
      <c r="AM18" s="17">
        <v>4.6913272740264397E-2</v>
      </c>
      <c r="AN18" s="17">
        <v>8.4777506844888606E-2</v>
      </c>
      <c r="AO18" s="17"/>
      <c r="AP18" s="17">
        <v>9.7352823572195296E-2</v>
      </c>
      <c r="AQ18" s="17">
        <v>0.118500276488176</v>
      </c>
      <c r="AR18" s="17">
        <v>0.10706579760867201</v>
      </c>
      <c r="AS18" s="17"/>
      <c r="AT18" s="17">
        <v>9.1536845509142303E-2</v>
      </c>
      <c r="AU18" s="17">
        <v>8.8639453084718406E-2</v>
      </c>
      <c r="AV18" s="17">
        <v>0.11448494503720601</v>
      </c>
      <c r="AW18" s="17">
        <v>0.13989528683362701</v>
      </c>
      <c r="AX18" s="17">
        <v>0.10983935058928999</v>
      </c>
      <c r="AY18" s="17"/>
      <c r="AZ18" s="17">
        <v>0.111704029599534</v>
      </c>
      <c r="BA18" s="17">
        <v>0.105543618204456</v>
      </c>
      <c r="BB18" s="17">
        <v>0.12355415384977</v>
      </c>
      <c r="BC18" s="17">
        <v>8.2367529115231097E-2</v>
      </c>
      <c r="BD18" s="17">
        <v>9.1904685132362093E-2</v>
      </c>
      <c r="BE18" s="17"/>
      <c r="BF18" s="17">
        <v>9.0822511145711105E-2</v>
      </c>
      <c r="BG18" s="17">
        <v>9.6624711921302897E-2</v>
      </c>
      <c r="BH18" s="17">
        <v>0.111676689696715</v>
      </c>
      <c r="BI18" s="17">
        <v>0.123408073129673</v>
      </c>
      <c r="BJ18" s="17"/>
      <c r="BK18" s="17">
        <v>0.11085384737810799</v>
      </c>
      <c r="BL18" s="17">
        <v>8.1710041736487299E-2</v>
      </c>
      <c r="BM18" s="17">
        <v>9.4917899087731503E-2</v>
      </c>
      <c r="BN18" s="17">
        <v>0.111745721706747</v>
      </c>
      <c r="BO18" s="17">
        <v>0.14403120277029399</v>
      </c>
      <c r="BP18" s="17"/>
      <c r="BQ18" s="17">
        <v>0.11933048760718599</v>
      </c>
      <c r="BR18" s="17">
        <v>8.0774496182293307E-2</v>
      </c>
      <c r="BS18" s="17"/>
      <c r="BT18" s="17">
        <v>9.5794385067598797E-2</v>
      </c>
      <c r="BU18" s="17">
        <v>0.12655762186502501</v>
      </c>
      <c r="BV18" s="17">
        <v>0.114759162488342</v>
      </c>
      <c r="BW18" s="17">
        <v>0.100069070873696</v>
      </c>
      <c r="BX18" s="17">
        <v>8.5690784213822299E-2</v>
      </c>
      <c r="BY18" s="17">
        <v>8.6933130040411893E-2</v>
      </c>
    </row>
    <row r="19" spans="2:77" x14ac:dyDescent="0.35">
      <c r="B19" s="18" t="s">
        <v>209</v>
      </c>
      <c r="C19" s="17">
        <v>9.6248282026688295E-2</v>
      </c>
      <c r="D19" s="17">
        <v>0.117781233931914</v>
      </c>
      <c r="E19" s="17">
        <v>7.58217715472638E-2</v>
      </c>
      <c r="F19" s="17"/>
      <c r="G19" s="17">
        <v>4.0668442798710597E-2</v>
      </c>
      <c r="H19" s="17">
        <v>7.4851084698221895E-2</v>
      </c>
      <c r="I19" s="17">
        <v>7.9135661240483102E-2</v>
      </c>
      <c r="J19" s="17">
        <v>8.7566180751350003E-2</v>
      </c>
      <c r="K19" s="17">
        <v>0.11357597661598701</v>
      </c>
      <c r="L19" s="17">
        <v>0.15994904720727199</v>
      </c>
      <c r="M19" s="17"/>
      <c r="N19" s="17">
        <v>0.10710256902772899</v>
      </c>
      <c r="O19" s="17">
        <v>8.6876567531570095E-2</v>
      </c>
      <c r="P19" s="17">
        <v>9.4951141010570103E-2</v>
      </c>
      <c r="Q19" s="17">
        <v>9.6762408868217201E-2</v>
      </c>
      <c r="R19" s="17"/>
      <c r="S19" s="17">
        <v>8.6852897184860306E-2</v>
      </c>
      <c r="T19" s="17">
        <v>8.8081208440945497E-2</v>
      </c>
      <c r="U19" s="17">
        <v>0.12208509457269801</v>
      </c>
      <c r="V19" s="17">
        <v>0.114961846652665</v>
      </c>
      <c r="W19" s="17">
        <v>8.9402427852432603E-2</v>
      </c>
      <c r="X19" s="17">
        <v>0.114386097266039</v>
      </c>
      <c r="Y19" s="17">
        <v>6.6468430442460397E-2</v>
      </c>
      <c r="Z19" s="17">
        <v>0.127316915853492</v>
      </c>
      <c r="AA19" s="17">
        <v>0.102623234677057</v>
      </c>
      <c r="AB19" s="17">
        <v>0.100101742513082</v>
      </c>
      <c r="AC19" s="17">
        <v>5.5470431345124201E-2</v>
      </c>
      <c r="AD19" s="17">
        <v>8.2856141603986896E-2</v>
      </c>
      <c r="AE19" s="17"/>
      <c r="AF19" s="17">
        <v>0.14888456033006001</v>
      </c>
      <c r="AG19" s="17">
        <v>7.8360988214178598E-2</v>
      </c>
      <c r="AH19" s="17">
        <v>4.8465477621039102E-2</v>
      </c>
      <c r="AI19" s="17"/>
      <c r="AJ19" s="17">
        <v>0.158986005314498</v>
      </c>
      <c r="AK19" s="17">
        <v>4.9072829869902503E-2</v>
      </c>
      <c r="AL19" s="17">
        <v>0.145287636046663</v>
      </c>
      <c r="AM19" s="17">
        <v>0.22187386869683401</v>
      </c>
      <c r="AN19" s="17">
        <v>4.5750281781569903E-2</v>
      </c>
      <c r="AO19" s="17"/>
      <c r="AP19" s="17">
        <v>0.15504355838140799</v>
      </c>
      <c r="AQ19" s="17">
        <v>5.5679467676302899E-2</v>
      </c>
      <c r="AR19" s="17">
        <v>0.109241907274674</v>
      </c>
      <c r="AS19" s="17"/>
      <c r="AT19" s="17">
        <v>9.5809742554469696E-2</v>
      </c>
      <c r="AU19" s="17">
        <v>9.7678895044626901E-2</v>
      </c>
      <c r="AV19" s="17">
        <v>8.9357533262631794E-2</v>
      </c>
      <c r="AW19" s="17">
        <v>8.5327182891493797E-2</v>
      </c>
      <c r="AX19" s="17">
        <v>0.16457433620692</v>
      </c>
      <c r="AY19" s="17"/>
      <c r="AZ19" s="17">
        <v>9.1355172212373201E-2</v>
      </c>
      <c r="BA19" s="17">
        <v>5.4688525830094703E-2</v>
      </c>
      <c r="BB19" s="17">
        <v>3.5568133822367502E-2</v>
      </c>
      <c r="BC19" s="17">
        <v>0.15631314919054901</v>
      </c>
      <c r="BD19" s="17">
        <v>9.28720991724971E-2</v>
      </c>
      <c r="BE19" s="17"/>
      <c r="BF19" s="17">
        <v>8.94763156671083E-2</v>
      </c>
      <c r="BG19" s="17">
        <v>9.5668762872831006E-2</v>
      </c>
      <c r="BH19" s="17">
        <v>9.6289153494647506E-2</v>
      </c>
      <c r="BI19" s="17">
        <v>0.108613268792911</v>
      </c>
      <c r="BJ19" s="17"/>
      <c r="BK19" s="17">
        <v>7.2708657674782295E-2</v>
      </c>
      <c r="BL19" s="17">
        <v>5.6635889466422E-2</v>
      </c>
      <c r="BM19" s="17">
        <v>9.2589826181381105E-2</v>
      </c>
      <c r="BN19" s="17">
        <v>0.116836700451018</v>
      </c>
      <c r="BO19" s="17">
        <v>0.110794547970904</v>
      </c>
      <c r="BP19" s="17"/>
      <c r="BQ19" s="17">
        <v>0.104778280430292</v>
      </c>
      <c r="BR19" s="17">
        <v>8.4695089690865505E-2</v>
      </c>
      <c r="BS19" s="17"/>
      <c r="BT19" s="17">
        <v>0.13079811397838301</v>
      </c>
      <c r="BU19" s="17">
        <v>9.22468566801459E-2</v>
      </c>
      <c r="BV19" s="17">
        <v>7.5496229085588396E-2</v>
      </c>
      <c r="BW19" s="17">
        <v>9.1204259066027596E-2</v>
      </c>
      <c r="BX19" s="17">
        <v>5.2723026015012303E-2</v>
      </c>
      <c r="BY19" s="17">
        <v>4.4408463883100602E-2</v>
      </c>
    </row>
    <row r="20" spans="2:77" x14ac:dyDescent="0.35">
      <c r="B20" s="18" t="s">
        <v>145</v>
      </c>
      <c r="C20" s="17">
        <v>6.3258114070903204E-3</v>
      </c>
      <c r="D20" s="17">
        <v>6.3250752773762802E-3</v>
      </c>
      <c r="E20" s="17">
        <v>6.3672204223973296E-3</v>
      </c>
      <c r="F20" s="17"/>
      <c r="G20" s="17">
        <v>3.5307414973806601E-3</v>
      </c>
      <c r="H20" s="17">
        <v>5.5995227383213303E-3</v>
      </c>
      <c r="I20" s="17">
        <v>1.0603771394142401E-2</v>
      </c>
      <c r="J20" s="17">
        <v>1.01221501121775E-2</v>
      </c>
      <c r="K20" s="17">
        <v>3.8875310213226399E-3</v>
      </c>
      <c r="L20" s="17">
        <v>3.8501960299280498E-3</v>
      </c>
      <c r="M20" s="17"/>
      <c r="N20" s="17">
        <v>3.40812069145798E-3</v>
      </c>
      <c r="O20" s="17">
        <v>3.4007722822198901E-3</v>
      </c>
      <c r="P20" s="17">
        <v>9.3206163222666807E-3</v>
      </c>
      <c r="Q20" s="17">
        <v>9.9765446457345495E-3</v>
      </c>
      <c r="R20" s="17"/>
      <c r="S20" s="17">
        <v>3.89027424094982E-3</v>
      </c>
      <c r="T20" s="17">
        <v>7.32031658970193E-3</v>
      </c>
      <c r="U20" s="17">
        <v>6.5780255208858999E-3</v>
      </c>
      <c r="V20" s="17">
        <v>8.0267575140529103E-3</v>
      </c>
      <c r="W20" s="17">
        <v>0</v>
      </c>
      <c r="X20" s="17">
        <v>7.5831702408064904E-3</v>
      </c>
      <c r="Y20" s="17">
        <v>1.14057509268841E-2</v>
      </c>
      <c r="Z20" s="17">
        <v>1.70807551123579E-2</v>
      </c>
      <c r="AA20" s="17">
        <v>1.93342452901944E-3</v>
      </c>
      <c r="AB20" s="17">
        <v>0</v>
      </c>
      <c r="AC20" s="17">
        <v>1.01679549873366E-2</v>
      </c>
      <c r="AD20" s="17">
        <v>1.9473362796552901E-2</v>
      </c>
      <c r="AE20" s="17"/>
      <c r="AF20" s="17">
        <v>5.6187895268435201E-3</v>
      </c>
      <c r="AG20" s="17">
        <v>4.5200489517302697E-3</v>
      </c>
      <c r="AH20" s="17">
        <v>1.39223817946591E-2</v>
      </c>
      <c r="AI20" s="17"/>
      <c r="AJ20" s="17">
        <v>3.7296837463114902E-3</v>
      </c>
      <c r="AK20" s="17">
        <v>4.2635541599805099E-3</v>
      </c>
      <c r="AL20" s="17">
        <v>0</v>
      </c>
      <c r="AM20" s="17">
        <v>0</v>
      </c>
      <c r="AN20" s="17">
        <v>1.6653887210594E-2</v>
      </c>
      <c r="AO20" s="17"/>
      <c r="AP20" s="17">
        <v>5.0283874025004597E-3</v>
      </c>
      <c r="AQ20" s="17">
        <v>5.0246581838616104E-3</v>
      </c>
      <c r="AR20" s="17">
        <v>0</v>
      </c>
      <c r="AS20" s="17"/>
      <c r="AT20" s="17">
        <v>5.0013490412525504E-3</v>
      </c>
      <c r="AU20" s="17">
        <v>6.70637963965489E-3</v>
      </c>
      <c r="AV20" s="17">
        <v>7.8115831432194601E-3</v>
      </c>
      <c r="AW20" s="17">
        <v>4.3956916529241004E-3</v>
      </c>
      <c r="AX20" s="17">
        <v>0</v>
      </c>
      <c r="AY20" s="17"/>
      <c r="AZ20" s="17">
        <v>5.9842427986920204E-3</v>
      </c>
      <c r="BA20" s="17">
        <v>4.5323821328438901E-3</v>
      </c>
      <c r="BB20" s="17">
        <v>1.15182560422732E-2</v>
      </c>
      <c r="BC20" s="17">
        <v>2.5509599722169998E-3</v>
      </c>
      <c r="BD20" s="17">
        <v>1.1604176431734999E-2</v>
      </c>
      <c r="BE20" s="17"/>
      <c r="BF20" s="17">
        <v>8.6380358171210796E-3</v>
      </c>
      <c r="BG20" s="17">
        <v>4.2545932606319701E-3</v>
      </c>
      <c r="BH20" s="17">
        <v>1.4085207921369499E-3</v>
      </c>
      <c r="BI20" s="17">
        <v>9.9888666291350001E-3</v>
      </c>
      <c r="BJ20" s="17"/>
      <c r="BK20" s="17">
        <v>8.6354552318784993E-3</v>
      </c>
      <c r="BL20" s="17">
        <v>3.9485093886190599E-3</v>
      </c>
      <c r="BM20" s="17">
        <v>8.6439251115786007E-3</v>
      </c>
      <c r="BN20" s="17">
        <v>6.0366452807335E-3</v>
      </c>
      <c r="BO20" s="17">
        <v>0</v>
      </c>
      <c r="BP20" s="17"/>
      <c r="BQ20" s="17">
        <v>5.1348369463972499E-3</v>
      </c>
      <c r="BR20" s="17">
        <v>7.9388899049276894E-3</v>
      </c>
      <c r="BS20" s="17"/>
      <c r="BT20" s="17">
        <v>4.2838939591793102E-3</v>
      </c>
      <c r="BU20" s="17">
        <v>7.3192273344403298E-3</v>
      </c>
      <c r="BV20" s="17">
        <v>1.2895368389117401E-2</v>
      </c>
      <c r="BW20" s="17">
        <v>4.4723494839548602E-3</v>
      </c>
      <c r="BX20" s="17">
        <v>4.6316306557080897E-3</v>
      </c>
      <c r="BY20" s="17">
        <v>2.62403956184105E-2</v>
      </c>
    </row>
    <row r="21" spans="2:77" x14ac:dyDescent="0.35">
      <c r="B21" s="18" t="s">
        <v>170</v>
      </c>
      <c r="C21" s="19">
        <v>2.80647151720357E-3</v>
      </c>
      <c r="D21" s="19">
        <v>3.3719449327716399E-3</v>
      </c>
      <c r="E21" s="19">
        <v>2.2718482222519802E-3</v>
      </c>
      <c r="F21" s="19"/>
      <c r="G21" s="19">
        <v>0</v>
      </c>
      <c r="H21" s="19">
        <v>1.8977796638665E-3</v>
      </c>
      <c r="I21" s="19">
        <v>6.0243924707416002E-3</v>
      </c>
      <c r="J21" s="19">
        <v>4.1800404763024102E-3</v>
      </c>
      <c r="K21" s="19">
        <v>1.47133159338133E-3</v>
      </c>
      <c r="L21" s="19">
        <v>2.5792327950444199E-3</v>
      </c>
      <c r="M21" s="19"/>
      <c r="N21" s="19">
        <v>3.4545825218202401E-3</v>
      </c>
      <c r="O21" s="19">
        <v>7.9571712004070398E-4</v>
      </c>
      <c r="P21" s="19">
        <v>4.8626263036110401E-3</v>
      </c>
      <c r="Q21" s="19">
        <v>2.42750617517904E-3</v>
      </c>
      <c r="R21" s="19"/>
      <c r="S21" s="19">
        <v>2.8359347603578999E-3</v>
      </c>
      <c r="T21" s="19">
        <v>5.3102245651109204E-3</v>
      </c>
      <c r="U21" s="19">
        <v>0</v>
      </c>
      <c r="V21" s="19">
        <v>3.1356699420596501E-3</v>
      </c>
      <c r="W21" s="19">
        <v>3.0814288376544499E-3</v>
      </c>
      <c r="X21" s="19">
        <v>6.1287917858022199E-3</v>
      </c>
      <c r="Y21" s="19">
        <v>4.3013639459036504E-3</v>
      </c>
      <c r="Z21" s="19">
        <v>0</v>
      </c>
      <c r="AA21" s="19">
        <v>0</v>
      </c>
      <c r="AB21" s="19">
        <v>0</v>
      </c>
      <c r="AC21" s="19">
        <v>6.5127021785223596E-3</v>
      </c>
      <c r="AD21" s="19">
        <v>0</v>
      </c>
      <c r="AE21" s="19"/>
      <c r="AF21" s="19">
        <v>4.5539373392187096E-3</v>
      </c>
      <c r="AG21" s="19">
        <v>0</v>
      </c>
      <c r="AH21" s="19">
        <v>5.5194264648505097E-3</v>
      </c>
      <c r="AI21" s="19"/>
      <c r="AJ21" s="19">
        <v>2.3003464025920599E-3</v>
      </c>
      <c r="AK21" s="19">
        <v>7.9478858727175796E-4</v>
      </c>
      <c r="AL21" s="19">
        <v>0</v>
      </c>
      <c r="AM21" s="19">
        <v>3.8680565009702302E-2</v>
      </c>
      <c r="AN21" s="19">
        <v>2.3782176017160101E-3</v>
      </c>
      <c r="AO21" s="19"/>
      <c r="AP21" s="19">
        <v>2.3782101139309801E-3</v>
      </c>
      <c r="AQ21" s="19">
        <v>6.3704693818206995E-4</v>
      </c>
      <c r="AR21" s="19">
        <v>0</v>
      </c>
      <c r="AS21" s="19"/>
      <c r="AT21" s="19">
        <v>4.9440581201947303E-3</v>
      </c>
      <c r="AU21" s="19">
        <v>3.0949461310552599E-3</v>
      </c>
      <c r="AV21" s="19">
        <v>8.7222981874984101E-4</v>
      </c>
      <c r="AW21" s="19">
        <v>0</v>
      </c>
      <c r="AX21" s="19">
        <v>4.3072643623638003E-2</v>
      </c>
      <c r="AY21" s="19"/>
      <c r="AZ21" s="19">
        <v>1.6919355661725601E-3</v>
      </c>
      <c r="BA21" s="19">
        <v>5.2540479821278898E-3</v>
      </c>
      <c r="BB21" s="19">
        <v>9.2689542074382708E-3</v>
      </c>
      <c r="BC21" s="19">
        <v>3.6371177381853701E-3</v>
      </c>
      <c r="BD21" s="19">
        <v>0</v>
      </c>
      <c r="BE21" s="19"/>
      <c r="BF21" s="19">
        <v>4.4188100956864401E-3</v>
      </c>
      <c r="BG21" s="19">
        <v>1.8607432620419901E-3</v>
      </c>
      <c r="BH21" s="19">
        <v>4.1178897850733497E-3</v>
      </c>
      <c r="BI21" s="19">
        <v>2.5162251226859798E-3</v>
      </c>
      <c r="BJ21" s="19"/>
      <c r="BK21" s="19">
        <v>2.0679469015678201E-2</v>
      </c>
      <c r="BL21" s="19">
        <v>1.7646759112523501E-3</v>
      </c>
      <c r="BM21" s="19">
        <v>1.1648339245497201E-3</v>
      </c>
      <c r="BN21" s="19">
        <v>3.9083370032141204E-3</v>
      </c>
      <c r="BO21" s="19">
        <v>0</v>
      </c>
      <c r="BP21" s="19"/>
      <c r="BQ21" s="19">
        <v>3.6085624519653402E-3</v>
      </c>
      <c r="BR21" s="19">
        <v>1.7201042751877E-3</v>
      </c>
      <c r="BS21" s="19"/>
      <c r="BT21" s="19">
        <v>3.4910545522721702E-3</v>
      </c>
      <c r="BU21" s="19">
        <v>9.3839637857406205E-4</v>
      </c>
      <c r="BV21" s="19">
        <v>5.5859594559240899E-3</v>
      </c>
      <c r="BW21" s="19">
        <v>3.0435101725730298E-3</v>
      </c>
      <c r="BX21" s="19">
        <v>1.53846496662275E-3</v>
      </c>
      <c r="BY21" s="19">
        <v>1.1012746384094E-2</v>
      </c>
    </row>
    <row r="22" spans="2:77" x14ac:dyDescent="0.35">
      <c r="B22" s="16"/>
    </row>
    <row r="23" spans="2:77" x14ac:dyDescent="0.35">
      <c r="B23" t="s">
        <v>95</v>
      </c>
    </row>
    <row r="24" spans="2:77" x14ac:dyDescent="0.35">
      <c r="B24" t="s">
        <v>96</v>
      </c>
    </row>
    <row r="26" spans="2:77" x14ac:dyDescent="0.35">
      <c r="B2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Y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199</v>
      </c>
      <c r="C9" s="17">
        <v>0.38809701378845501</v>
      </c>
      <c r="D9" s="17">
        <v>0.40665342977026298</v>
      </c>
      <c r="E9" s="17">
        <v>0.36997695555784699</v>
      </c>
      <c r="F9" s="17"/>
      <c r="G9" s="17">
        <v>0.29970372974739901</v>
      </c>
      <c r="H9" s="17">
        <v>0.34861991122138403</v>
      </c>
      <c r="I9" s="17">
        <v>0.40478946983386999</v>
      </c>
      <c r="J9" s="17">
        <v>0.42357504061185602</v>
      </c>
      <c r="K9" s="17">
        <v>0.41365304074623199</v>
      </c>
      <c r="L9" s="17">
        <v>0.419476918873531</v>
      </c>
      <c r="M9" s="17"/>
      <c r="N9" s="17">
        <v>0.42820731445051702</v>
      </c>
      <c r="O9" s="17">
        <v>0.402383502337399</v>
      </c>
      <c r="P9" s="17">
        <v>0.339165833615586</v>
      </c>
      <c r="Q9" s="17">
        <v>0.37416711457490298</v>
      </c>
      <c r="R9" s="17"/>
      <c r="S9" s="17">
        <v>0.36386726136696801</v>
      </c>
      <c r="T9" s="17">
        <v>0.38758423729597802</v>
      </c>
      <c r="U9" s="17">
        <v>0.384351003319646</v>
      </c>
      <c r="V9" s="17">
        <v>0.38064638926286998</v>
      </c>
      <c r="W9" s="17">
        <v>0.388678415476372</v>
      </c>
      <c r="X9" s="17">
        <v>0.31895975664089299</v>
      </c>
      <c r="Y9" s="17">
        <v>0.390252355725623</v>
      </c>
      <c r="Z9" s="17">
        <v>0.371943908942723</v>
      </c>
      <c r="AA9" s="17">
        <v>0.441665388958081</v>
      </c>
      <c r="AB9" s="17">
        <v>0.39864736309120302</v>
      </c>
      <c r="AC9" s="17">
        <v>0.44272131606239501</v>
      </c>
      <c r="AD9" s="17">
        <v>0.43879352108819297</v>
      </c>
      <c r="AE9" s="17"/>
      <c r="AF9" s="17">
        <v>0.31215353712719401</v>
      </c>
      <c r="AG9" s="17">
        <v>0.48212211777452502</v>
      </c>
      <c r="AH9" s="17">
        <v>0.35220883995260999</v>
      </c>
      <c r="AI9" s="17"/>
      <c r="AJ9" s="17">
        <v>0.30486125549612397</v>
      </c>
      <c r="AK9" s="17">
        <v>0.52248956310124195</v>
      </c>
      <c r="AL9" s="17">
        <v>0.47721346170032403</v>
      </c>
      <c r="AM9" s="17">
        <v>0.29463932760940598</v>
      </c>
      <c r="AN9" s="17">
        <v>0.31724550311744898</v>
      </c>
      <c r="AO9" s="17"/>
      <c r="AP9" s="17">
        <v>0.270386525185912</v>
      </c>
      <c r="AQ9" s="17">
        <v>0.56082786663534701</v>
      </c>
      <c r="AR9" s="17">
        <v>0.435828870959238</v>
      </c>
      <c r="AS9" s="17"/>
      <c r="AT9" s="17">
        <v>0.34511178306935802</v>
      </c>
      <c r="AU9" s="17">
        <v>0.37440341287344903</v>
      </c>
      <c r="AV9" s="17">
        <v>0.41317587599722899</v>
      </c>
      <c r="AW9" s="17">
        <v>0.42322331873970898</v>
      </c>
      <c r="AX9" s="17">
        <v>0.38481677238207501</v>
      </c>
      <c r="AY9" s="17"/>
      <c r="AZ9" s="17">
        <v>0.391884273146686</v>
      </c>
      <c r="BA9" s="17">
        <v>0.37272938029933</v>
      </c>
      <c r="BB9" s="17">
        <v>0.28806770140273802</v>
      </c>
      <c r="BC9" s="17">
        <v>0.425738482258332</v>
      </c>
      <c r="BD9" s="17">
        <v>0.37446454822533098</v>
      </c>
      <c r="BE9" s="17"/>
      <c r="BF9" s="17">
        <v>0.36955445372530099</v>
      </c>
      <c r="BG9" s="17">
        <v>0.3742686617746</v>
      </c>
      <c r="BH9" s="17">
        <v>0.40392057599123699</v>
      </c>
      <c r="BI9" s="17">
        <v>0.427839760174688</v>
      </c>
      <c r="BJ9" s="17"/>
      <c r="BK9" s="17">
        <v>0.37438690915933298</v>
      </c>
      <c r="BL9" s="17">
        <v>0.37270775946918</v>
      </c>
      <c r="BM9" s="17">
        <v>0.39377164270641601</v>
      </c>
      <c r="BN9" s="17">
        <v>0.40068666491302801</v>
      </c>
      <c r="BO9" s="17">
        <v>0.33631167672162099</v>
      </c>
      <c r="BP9" s="17"/>
      <c r="BQ9" s="17">
        <v>0.39963948542914701</v>
      </c>
      <c r="BR9" s="17">
        <v>0.37246367031216998</v>
      </c>
      <c r="BS9" s="17"/>
      <c r="BT9" s="17">
        <v>0.39268626649094801</v>
      </c>
      <c r="BU9" s="17">
        <v>0.428712712228971</v>
      </c>
      <c r="BV9" s="17">
        <v>0.34049143173388602</v>
      </c>
      <c r="BW9" s="17">
        <v>0.39463370359294903</v>
      </c>
      <c r="BX9" s="17">
        <v>0.34124345832243802</v>
      </c>
      <c r="BY9" s="17">
        <v>0.38013718451053602</v>
      </c>
    </row>
    <row r="10" spans="2:77" ht="29" x14ac:dyDescent="0.35">
      <c r="B10" s="18" t="s">
        <v>200</v>
      </c>
      <c r="C10" s="17">
        <v>0.25488942249465102</v>
      </c>
      <c r="D10" s="17">
        <v>0.2508609836565</v>
      </c>
      <c r="E10" s="17">
        <v>0.25994869124005499</v>
      </c>
      <c r="F10" s="17"/>
      <c r="G10" s="17">
        <v>0.26671468367051299</v>
      </c>
      <c r="H10" s="17">
        <v>0.27939233106559902</v>
      </c>
      <c r="I10" s="17">
        <v>0.29808132940846699</v>
      </c>
      <c r="J10" s="17">
        <v>0.277419368076603</v>
      </c>
      <c r="K10" s="17">
        <v>0.21331334867178001</v>
      </c>
      <c r="L10" s="17">
        <v>0.20162245262061801</v>
      </c>
      <c r="M10" s="17"/>
      <c r="N10" s="17">
        <v>0.23575175308462501</v>
      </c>
      <c r="O10" s="17">
        <v>0.26240825256650602</v>
      </c>
      <c r="P10" s="17">
        <v>0.25996624256454398</v>
      </c>
      <c r="Q10" s="17">
        <v>0.26496644332993902</v>
      </c>
      <c r="R10" s="17"/>
      <c r="S10" s="17">
        <v>0.25594164225093802</v>
      </c>
      <c r="T10" s="17">
        <v>0.24722222949364001</v>
      </c>
      <c r="U10" s="17">
        <v>0.21928473290804401</v>
      </c>
      <c r="V10" s="17">
        <v>0.251303491180564</v>
      </c>
      <c r="W10" s="17">
        <v>0.205074183614154</v>
      </c>
      <c r="X10" s="17">
        <v>0.25557167846876999</v>
      </c>
      <c r="Y10" s="17">
        <v>0.26676043534042798</v>
      </c>
      <c r="Z10" s="17">
        <v>0.248388071195733</v>
      </c>
      <c r="AA10" s="17">
        <v>0.26643850350579801</v>
      </c>
      <c r="AB10" s="17">
        <v>0.301399870671894</v>
      </c>
      <c r="AC10" s="17">
        <v>0.30651426339208998</v>
      </c>
      <c r="AD10" s="17">
        <v>0.21239352489528701</v>
      </c>
      <c r="AE10" s="17"/>
      <c r="AF10" s="17">
        <v>0.216179598584675</v>
      </c>
      <c r="AG10" s="17">
        <v>0.27906599803501903</v>
      </c>
      <c r="AH10" s="17">
        <v>0.27746013714172701</v>
      </c>
      <c r="AI10" s="17"/>
      <c r="AJ10" s="17">
        <v>0.18964715999641801</v>
      </c>
      <c r="AK10" s="17">
        <v>0.35076017745933902</v>
      </c>
      <c r="AL10" s="17">
        <v>0.22335476985301</v>
      </c>
      <c r="AM10" s="17">
        <v>0.10920848858072001</v>
      </c>
      <c r="AN10" s="17">
        <v>0.240281041429902</v>
      </c>
      <c r="AO10" s="17"/>
      <c r="AP10" s="17">
        <v>0.177048429685876</v>
      </c>
      <c r="AQ10" s="17">
        <v>0.365268409578618</v>
      </c>
      <c r="AR10" s="17">
        <v>0.25341439219464901</v>
      </c>
      <c r="AS10" s="17"/>
      <c r="AT10" s="17">
        <v>0.246553480656757</v>
      </c>
      <c r="AU10" s="17">
        <v>0.245377560583841</v>
      </c>
      <c r="AV10" s="17">
        <v>0.25233688635044099</v>
      </c>
      <c r="AW10" s="17">
        <v>0.26018892710784502</v>
      </c>
      <c r="AX10" s="17">
        <v>0.30784336296231302</v>
      </c>
      <c r="AY10" s="17"/>
      <c r="AZ10" s="17">
        <v>0.28179252238548902</v>
      </c>
      <c r="BA10" s="17">
        <v>0.243199453526109</v>
      </c>
      <c r="BB10" s="17">
        <v>0.24149499376151201</v>
      </c>
      <c r="BC10" s="17">
        <v>0.19507454842798</v>
      </c>
      <c r="BD10" s="17">
        <v>0.27975061568096399</v>
      </c>
      <c r="BE10" s="17"/>
      <c r="BF10" s="17">
        <v>0.249225229385105</v>
      </c>
      <c r="BG10" s="17">
        <v>0.25037432579801999</v>
      </c>
      <c r="BH10" s="17">
        <v>0.26068607428766699</v>
      </c>
      <c r="BI10" s="17">
        <v>0.27063637388536399</v>
      </c>
      <c r="BJ10" s="17"/>
      <c r="BK10" s="17">
        <v>0.29917730322379799</v>
      </c>
      <c r="BL10" s="17">
        <v>0.30671985844785798</v>
      </c>
      <c r="BM10" s="17">
        <v>0.252038309246364</v>
      </c>
      <c r="BN10" s="17">
        <v>0.24170296282025699</v>
      </c>
      <c r="BO10" s="17">
        <v>0.20070874718836601</v>
      </c>
      <c r="BP10" s="17"/>
      <c r="BQ10" s="17">
        <v>0.26110903003097602</v>
      </c>
      <c r="BR10" s="17">
        <v>0.246465467562827</v>
      </c>
      <c r="BS10" s="17"/>
      <c r="BT10" s="17">
        <v>0.209215727143401</v>
      </c>
      <c r="BU10" s="17">
        <v>0.266255065560071</v>
      </c>
      <c r="BV10" s="17">
        <v>0.28527552643480503</v>
      </c>
      <c r="BW10" s="17">
        <v>0.31935990596229102</v>
      </c>
      <c r="BX10" s="17">
        <v>0.29381258395828502</v>
      </c>
      <c r="BY10" s="17">
        <v>0.24617394780347701</v>
      </c>
    </row>
    <row r="11" spans="2:77" x14ac:dyDescent="0.35">
      <c r="B11" s="18" t="s">
        <v>203</v>
      </c>
      <c r="C11" s="17">
        <v>0.211327022125256</v>
      </c>
      <c r="D11" s="17">
        <v>0.21522132182412801</v>
      </c>
      <c r="E11" s="17">
        <v>0.20843959748226501</v>
      </c>
      <c r="F11" s="17"/>
      <c r="G11" s="17">
        <v>0.25709776532733802</v>
      </c>
      <c r="H11" s="17">
        <v>0.27204534637710198</v>
      </c>
      <c r="I11" s="17">
        <v>0.22626361738961201</v>
      </c>
      <c r="J11" s="17">
        <v>0.192638877050677</v>
      </c>
      <c r="K11" s="17">
        <v>0.176049219966631</v>
      </c>
      <c r="L11" s="17">
        <v>0.158335446438917</v>
      </c>
      <c r="M11" s="17"/>
      <c r="N11" s="17">
        <v>0.22517739734765599</v>
      </c>
      <c r="O11" s="17">
        <v>0.219491783062295</v>
      </c>
      <c r="P11" s="17">
        <v>0.218453252723986</v>
      </c>
      <c r="Q11" s="17">
        <v>0.18118668603736399</v>
      </c>
      <c r="R11" s="17"/>
      <c r="S11" s="17">
        <v>0.28111983077770197</v>
      </c>
      <c r="T11" s="17">
        <v>0.21964437081275801</v>
      </c>
      <c r="U11" s="17">
        <v>0.23748858958720301</v>
      </c>
      <c r="V11" s="17">
        <v>0.18768359554302799</v>
      </c>
      <c r="W11" s="17">
        <v>0.19061498592222501</v>
      </c>
      <c r="X11" s="17">
        <v>0.21544149353261</v>
      </c>
      <c r="Y11" s="17">
        <v>0.155872876233354</v>
      </c>
      <c r="Z11" s="17">
        <v>0.19658480617774099</v>
      </c>
      <c r="AA11" s="17">
        <v>0.231767219641629</v>
      </c>
      <c r="AB11" s="17">
        <v>0.16023561040850601</v>
      </c>
      <c r="AC11" s="17">
        <v>0.17112641757459801</v>
      </c>
      <c r="AD11" s="17">
        <v>0.19978636938991401</v>
      </c>
      <c r="AE11" s="17"/>
      <c r="AF11" s="17">
        <v>0.17689578376357501</v>
      </c>
      <c r="AG11" s="17">
        <v>0.22290946196203201</v>
      </c>
      <c r="AH11" s="17">
        <v>0.24209539157059101</v>
      </c>
      <c r="AI11" s="17"/>
      <c r="AJ11" s="17">
        <v>0.187502351005778</v>
      </c>
      <c r="AK11" s="17">
        <v>0.26366696028907199</v>
      </c>
      <c r="AL11" s="17">
        <v>0.220791583576781</v>
      </c>
      <c r="AM11" s="17">
        <v>0.241914247523034</v>
      </c>
      <c r="AN11" s="17">
        <v>0.18405910945398599</v>
      </c>
      <c r="AO11" s="17"/>
      <c r="AP11" s="17">
        <v>0.20890409863827</v>
      </c>
      <c r="AQ11" s="17">
        <v>0.26081422296766699</v>
      </c>
      <c r="AR11" s="17">
        <v>0.20601712393542701</v>
      </c>
      <c r="AS11" s="17"/>
      <c r="AT11" s="17">
        <v>0.163424003019287</v>
      </c>
      <c r="AU11" s="17">
        <v>0.221007395283737</v>
      </c>
      <c r="AV11" s="17">
        <v>0.23776576232657701</v>
      </c>
      <c r="AW11" s="17">
        <v>0.27153102850177802</v>
      </c>
      <c r="AX11" s="17">
        <v>0.161163452264379</v>
      </c>
      <c r="AY11" s="17"/>
      <c r="AZ11" s="17">
        <v>0.23489879670595001</v>
      </c>
      <c r="BA11" s="17">
        <v>0.21335494468275401</v>
      </c>
      <c r="BB11" s="17">
        <v>0.25148615149425102</v>
      </c>
      <c r="BC11" s="17">
        <v>0.171273476465653</v>
      </c>
      <c r="BD11" s="17">
        <v>0.178544793231278</v>
      </c>
      <c r="BE11" s="17"/>
      <c r="BF11" s="17">
        <v>0.19182962195686301</v>
      </c>
      <c r="BG11" s="17">
        <v>0.211790047245424</v>
      </c>
      <c r="BH11" s="17">
        <v>0.22478338405930101</v>
      </c>
      <c r="BI11" s="17">
        <v>0.23142246031649799</v>
      </c>
      <c r="BJ11" s="17"/>
      <c r="BK11" s="17">
        <v>0.27259409042356603</v>
      </c>
      <c r="BL11" s="17">
        <v>0.210233173056594</v>
      </c>
      <c r="BM11" s="17">
        <v>0.225685179271196</v>
      </c>
      <c r="BN11" s="17">
        <v>0.20134333211623501</v>
      </c>
      <c r="BO11" s="17">
        <v>0.16154952450063001</v>
      </c>
      <c r="BP11" s="17"/>
      <c r="BQ11" s="17">
        <v>0.20479261649170299</v>
      </c>
      <c r="BR11" s="17">
        <v>0.22017734559692601</v>
      </c>
      <c r="BS11" s="17"/>
      <c r="BT11" s="17">
        <v>0.16917384603494601</v>
      </c>
      <c r="BU11" s="17">
        <v>0.23436760850680999</v>
      </c>
      <c r="BV11" s="17">
        <v>0.188145693315456</v>
      </c>
      <c r="BW11" s="17">
        <v>0.22821377892678599</v>
      </c>
      <c r="BX11" s="17">
        <v>0.26605562712619002</v>
      </c>
      <c r="BY11" s="17">
        <v>0.23035867945441499</v>
      </c>
    </row>
    <row r="12" spans="2:77" ht="29" x14ac:dyDescent="0.35">
      <c r="B12" s="18" t="s">
        <v>201</v>
      </c>
      <c r="C12" s="17">
        <v>0.206043617629003</v>
      </c>
      <c r="D12" s="17">
        <v>0.237217251904937</v>
      </c>
      <c r="E12" s="17">
        <v>0.17547138286994499</v>
      </c>
      <c r="F12" s="17"/>
      <c r="G12" s="17">
        <v>0.214001329511398</v>
      </c>
      <c r="H12" s="17">
        <v>0.23695699181881599</v>
      </c>
      <c r="I12" s="17">
        <v>0.24478737805395201</v>
      </c>
      <c r="J12" s="17">
        <v>0.20623855373177799</v>
      </c>
      <c r="K12" s="17">
        <v>0.176345329871643</v>
      </c>
      <c r="L12" s="17">
        <v>0.16399886858951099</v>
      </c>
      <c r="M12" s="17"/>
      <c r="N12" s="17">
        <v>0.234956137963201</v>
      </c>
      <c r="O12" s="17">
        <v>0.218822155433018</v>
      </c>
      <c r="P12" s="17">
        <v>0.18900349374400299</v>
      </c>
      <c r="Q12" s="17">
        <v>0.17652458787269601</v>
      </c>
      <c r="R12" s="17"/>
      <c r="S12" s="17">
        <v>0.242635882144595</v>
      </c>
      <c r="T12" s="17">
        <v>0.159471531562349</v>
      </c>
      <c r="U12" s="17">
        <v>0.16706570659008399</v>
      </c>
      <c r="V12" s="17">
        <v>0.15028699870034401</v>
      </c>
      <c r="W12" s="17">
        <v>0.24499053955637501</v>
      </c>
      <c r="X12" s="17">
        <v>0.20581765238715399</v>
      </c>
      <c r="Y12" s="17">
        <v>0.19505304168507101</v>
      </c>
      <c r="Z12" s="17">
        <v>0.237559032040489</v>
      </c>
      <c r="AA12" s="17">
        <v>0.21917785544428101</v>
      </c>
      <c r="AB12" s="17">
        <v>0.27057949746429</v>
      </c>
      <c r="AC12" s="17">
        <v>0.20077418813900999</v>
      </c>
      <c r="AD12" s="17">
        <v>0.17238364932174599</v>
      </c>
      <c r="AE12" s="17"/>
      <c r="AF12" s="17">
        <v>0.144585577893767</v>
      </c>
      <c r="AG12" s="17">
        <v>0.26154132823709603</v>
      </c>
      <c r="AH12" s="17">
        <v>0.22596809095002099</v>
      </c>
      <c r="AI12" s="17"/>
      <c r="AJ12" s="17">
        <v>0.13603166987309501</v>
      </c>
      <c r="AK12" s="17">
        <v>0.28545373821621001</v>
      </c>
      <c r="AL12" s="17">
        <v>0.258094095945955</v>
      </c>
      <c r="AM12" s="17">
        <v>9.7918724986518602E-2</v>
      </c>
      <c r="AN12" s="17">
        <v>0.21013178774041399</v>
      </c>
      <c r="AO12" s="17"/>
      <c r="AP12" s="17">
        <v>0.14614012326748399</v>
      </c>
      <c r="AQ12" s="17">
        <v>0.29987672417651501</v>
      </c>
      <c r="AR12" s="17">
        <v>0.23376251448514801</v>
      </c>
      <c r="AS12" s="17"/>
      <c r="AT12" s="17">
        <v>0.16846669874055201</v>
      </c>
      <c r="AU12" s="17">
        <v>0.17467657438652501</v>
      </c>
      <c r="AV12" s="17">
        <v>0.237454217418922</v>
      </c>
      <c r="AW12" s="17">
        <v>0.29718369434865499</v>
      </c>
      <c r="AX12" s="17">
        <v>0.22473922828578799</v>
      </c>
      <c r="AY12" s="17"/>
      <c r="AZ12" s="17">
        <v>0.233230475689015</v>
      </c>
      <c r="BA12" s="17">
        <v>0.210333024794297</v>
      </c>
      <c r="BB12" s="17">
        <v>0.18484200831704001</v>
      </c>
      <c r="BC12" s="17">
        <v>0.164495084060202</v>
      </c>
      <c r="BD12" s="17">
        <v>0.17860866483170201</v>
      </c>
      <c r="BE12" s="17"/>
      <c r="BF12" s="17">
        <v>0.17459332472578101</v>
      </c>
      <c r="BG12" s="17">
        <v>0.19753746759863899</v>
      </c>
      <c r="BH12" s="17">
        <v>0.231545114119276</v>
      </c>
      <c r="BI12" s="17">
        <v>0.24893212756654201</v>
      </c>
      <c r="BJ12" s="17"/>
      <c r="BK12" s="17">
        <v>0.161599185374594</v>
      </c>
      <c r="BL12" s="17">
        <v>0.18707636777328401</v>
      </c>
      <c r="BM12" s="17">
        <v>0.23175687123463701</v>
      </c>
      <c r="BN12" s="17">
        <v>0.19512140146624901</v>
      </c>
      <c r="BO12" s="17">
        <v>0.18968541137481101</v>
      </c>
      <c r="BP12" s="17"/>
      <c r="BQ12" s="17">
        <v>0.206644745043746</v>
      </c>
      <c r="BR12" s="17">
        <v>0.20522943920689099</v>
      </c>
      <c r="BS12" s="17"/>
      <c r="BT12" s="17">
        <v>0.183991915981875</v>
      </c>
      <c r="BU12" s="17">
        <v>0.23395415238512601</v>
      </c>
      <c r="BV12" s="17">
        <v>0.19741631275364399</v>
      </c>
      <c r="BW12" s="17">
        <v>0.23073548886273201</v>
      </c>
      <c r="BX12" s="17">
        <v>0.22107836629255401</v>
      </c>
      <c r="BY12" s="17">
        <v>0.130014982633232</v>
      </c>
    </row>
    <row r="13" spans="2:77" ht="29" x14ac:dyDescent="0.35">
      <c r="B13" s="18" t="s">
        <v>204</v>
      </c>
      <c r="C13" s="17">
        <v>0.188428207194794</v>
      </c>
      <c r="D13" s="17">
        <v>0.18671290606854801</v>
      </c>
      <c r="E13" s="17">
        <v>0.190799191386615</v>
      </c>
      <c r="F13" s="17"/>
      <c r="G13" s="17">
        <v>0.23385401009904</v>
      </c>
      <c r="H13" s="17">
        <v>0.22693750216344899</v>
      </c>
      <c r="I13" s="17">
        <v>0.19378542632689699</v>
      </c>
      <c r="J13" s="17">
        <v>0.188951353679678</v>
      </c>
      <c r="K13" s="17">
        <v>0.169995714660201</v>
      </c>
      <c r="L13" s="17">
        <v>0.13452908479377701</v>
      </c>
      <c r="M13" s="17"/>
      <c r="N13" s="17">
        <v>0.212770665138066</v>
      </c>
      <c r="O13" s="17">
        <v>0.20074626924990699</v>
      </c>
      <c r="P13" s="17">
        <v>0.16886051203275601</v>
      </c>
      <c r="Q13" s="17">
        <v>0.16624151599340201</v>
      </c>
      <c r="R13" s="17"/>
      <c r="S13" s="17">
        <v>0.21895410566472401</v>
      </c>
      <c r="T13" s="17">
        <v>0.20207727205876699</v>
      </c>
      <c r="U13" s="17">
        <v>0.18209022402241301</v>
      </c>
      <c r="V13" s="17">
        <v>0.16460975021691299</v>
      </c>
      <c r="W13" s="17">
        <v>0.18968290782137201</v>
      </c>
      <c r="X13" s="17">
        <v>0.22995375164063001</v>
      </c>
      <c r="Y13" s="17">
        <v>0.15472600278531501</v>
      </c>
      <c r="Z13" s="17">
        <v>0.18635621831559199</v>
      </c>
      <c r="AA13" s="17">
        <v>0.19436922892667099</v>
      </c>
      <c r="AB13" s="17">
        <v>0.157791975627499</v>
      </c>
      <c r="AC13" s="17">
        <v>0.15090907852632501</v>
      </c>
      <c r="AD13" s="17">
        <v>0.17298621734237499</v>
      </c>
      <c r="AE13" s="17"/>
      <c r="AF13" s="17">
        <v>0.16837244552533001</v>
      </c>
      <c r="AG13" s="17">
        <v>0.20180346275118599</v>
      </c>
      <c r="AH13" s="17">
        <v>0.183755679763562</v>
      </c>
      <c r="AI13" s="17"/>
      <c r="AJ13" s="17">
        <v>0.17807284816963001</v>
      </c>
      <c r="AK13" s="17">
        <v>0.22432254595509701</v>
      </c>
      <c r="AL13" s="17">
        <v>0.21160763545390701</v>
      </c>
      <c r="AM13" s="17">
        <v>0.14733119489310101</v>
      </c>
      <c r="AN13" s="17">
        <v>0.15927823584246201</v>
      </c>
      <c r="AO13" s="17"/>
      <c r="AP13" s="17">
        <v>0.20990134999571899</v>
      </c>
      <c r="AQ13" s="17">
        <v>0.226224890012136</v>
      </c>
      <c r="AR13" s="17">
        <v>0.19806622437701699</v>
      </c>
      <c r="AS13" s="17"/>
      <c r="AT13" s="17">
        <v>0.141256108613665</v>
      </c>
      <c r="AU13" s="17">
        <v>0.197388520921597</v>
      </c>
      <c r="AV13" s="17">
        <v>0.22882047003530101</v>
      </c>
      <c r="AW13" s="17">
        <v>0.22309500145315</v>
      </c>
      <c r="AX13" s="17">
        <v>0.16386977090648</v>
      </c>
      <c r="AY13" s="17"/>
      <c r="AZ13" s="17">
        <v>0.20997050357852001</v>
      </c>
      <c r="BA13" s="17">
        <v>0.192346728613532</v>
      </c>
      <c r="BB13" s="17">
        <v>0.26503239858435501</v>
      </c>
      <c r="BC13" s="17">
        <v>0.143555523514107</v>
      </c>
      <c r="BD13" s="17">
        <v>0.155389984643129</v>
      </c>
      <c r="BE13" s="17"/>
      <c r="BF13" s="17">
        <v>0.152232256502987</v>
      </c>
      <c r="BG13" s="17">
        <v>0.19064222446165099</v>
      </c>
      <c r="BH13" s="17">
        <v>0.19125482732576601</v>
      </c>
      <c r="BI13" s="17">
        <v>0.22326225329056801</v>
      </c>
      <c r="BJ13" s="17"/>
      <c r="BK13" s="17">
        <v>0.179646526780044</v>
      </c>
      <c r="BL13" s="17">
        <v>0.20081057321923601</v>
      </c>
      <c r="BM13" s="17">
        <v>0.174303858184957</v>
      </c>
      <c r="BN13" s="17">
        <v>0.20162642413654999</v>
      </c>
      <c r="BO13" s="17">
        <v>0.17227210262933501</v>
      </c>
      <c r="BP13" s="17"/>
      <c r="BQ13" s="17">
        <v>0.179129731202091</v>
      </c>
      <c r="BR13" s="17">
        <v>0.201022240216926</v>
      </c>
      <c r="BS13" s="17"/>
      <c r="BT13" s="17">
        <v>0.15824604975251799</v>
      </c>
      <c r="BU13" s="17">
        <v>0.18501066204494199</v>
      </c>
      <c r="BV13" s="17">
        <v>0.172324971717258</v>
      </c>
      <c r="BW13" s="17">
        <v>0.21488785878123201</v>
      </c>
      <c r="BX13" s="17">
        <v>0.240274139829421</v>
      </c>
      <c r="BY13" s="17">
        <v>0.22408055451398701</v>
      </c>
    </row>
    <row r="14" spans="2:77" x14ac:dyDescent="0.35">
      <c r="B14" s="18" t="s">
        <v>145</v>
      </c>
      <c r="C14" s="17">
        <v>0.186049172911982</v>
      </c>
      <c r="D14" s="17">
        <v>0.147044725635295</v>
      </c>
      <c r="E14" s="17">
        <v>0.22380282864086301</v>
      </c>
      <c r="F14" s="17"/>
      <c r="G14" s="17">
        <v>0.17101573974678999</v>
      </c>
      <c r="H14" s="17">
        <v>0.15365627568180501</v>
      </c>
      <c r="I14" s="17">
        <v>0.154925669632892</v>
      </c>
      <c r="J14" s="17">
        <v>0.17816286528994199</v>
      </c>
      <c r="K14" s="17">
        <v>0.20617380964370099</v>
      </c>
      <c r="L14" s="17">
        <v>0.240488108022473</v>
      </c>
      <c r="M14" s="17"/>
      <c r="N14" s="17">
        <v>0.153592078719749</v>
      </c>
      <c r="O14" s="17">
        <v>0.18750982177700901</v>
      </c>
      <c r="P14" s="17">
        <v>0.17838300801211701</v>
      </c>
      <c r="Q14" s="17">
        <v>0.225031610680962</v>
      </c>
      <c r="R14" s="17"/>
      <c r="S14" s="17">
        <v>0.150599202022145</v>
      </c>
      <c r="T14" s="17">
        <v>0.19581018888532301</v>
      </c>
      <c r="U14" s="17">
        <v>0.19642340261191399</v>
      </c>
      <c r="V14" s="17">
        <v>0.22567520970687899</v>
      </c>
      <c r="W14" s="17">
        <v>0.14358819138204601</v>
      </c>
      <c r="X14" s="17">
        <v>0.177638546910318</v>
      </c>
      <c r="Y14" s="17">
        <v>0.21024020255741999</v>
      </c>
      <c r="Z14" s="17">
        <v>0.15607045478360601</v>
      </c>
      <c r="AA14" s="17">
        <v>0.151886604255911</v>
      </c>
      <c r="AB14" s="17">
        <v>0.225737358798727</v>
      </c>
      <c r="AC14" s="17">
        <v>0.19699668308363499</v>
      </c>
      <c r="AD14" s="17">
        <v>0.25035109996188598</v>
      </c>
      <c r="AE14" s="17"/>
      <c r="AF14" s="17">
        <v>0.200102183590956</v>
      </c>
      <c r="AG14" s="17">
        <v>0.15533610407345799</v>
      </c>
      <c r="AH14" s="17">
        <v>0.21421458788610701</v>
      </c>
      <c r="AI14" s="17"/>
      <c r="AJ14" s="17">
        <v>0.196926923532907</v>
      </c>
      <c r="AK14" s="17">
        <v>0.10673610290445899</v>
      </c>
      <c r="AL14" s="17">
        <v>0.17317089799843299</v>
      </c>
      <c r="AM14" s="17">
        <v>0.16024882690321099</v>
      </c>
      <c r="AN14" s="17">
        <v>0.26734969916997797</v>
      </c>
      <c r="AO14" s="17"/>
      <c r="AP14" s="17">
        <v>0.18363468465503699</v>
      </c>
      <c r="AQ14" s="17">
        <v>9.4434051513415898E-2</v>
      </c>
      <c r="AR14" s="17">
        <v>0.17047867118762999</v>
      </c>
      <c r="AS14" s="17"/>
      <c r="AT14" s="17">
        <v>0.24622367254295499</v>
      </c>
      <c r="AU14" s="17">
        <v>0.16941440652849599</v>
      </c>
      <c r="AV14" s="17">
        <v>0.179863754634071</v>
      </c>
      <c r="AW14" s="17">
        <v>0.109184103452085</v>
      </c>
      <c r="AX14" s="17">
        <v>0.145167034814082</v>
      </c>
      <c r="AY14" s="17"/>
      <c r="AZ14" s="17">
        <v>0.14523020484798099</v>
      </c>
      <c r="BA14" s="17">
        <v>0.191312682042313</v>
      </c>
      <c r="BB14" s="17">
        <v>0.20567853656092</v>
      </c>
      <c r="BC14" s="17">
        <v>0.22843373505231501</v>
      </c>
      <c r="BD14" s="17">
        <v>0.24757227163856299</v>
      </c>
      <c r="BE14" s="17"/>
      <c r="BF14" s="17">
        <v>0.22911473895227999</v>
      </c>
      <c r="BG14" s="17">
        <v>0.19604743445630601</v>
      </c>
      <c r="BH14" s="17">
        <v>0.154000579222902</v>
      </c>
      <c r="BI14" s="17">
        <v>0.131548345951982</v>
      </c>
      <c r="BJ14" s="17"/>
      <c r="BK14" s="17">
        <v>0.130305095861385</v>
      </c>
      <c r="BL14" s="17">
        <v>0.175920274144688</v>
      </c>
      <c r="BM14" s="17">
        <v>0.194485730167029</v>
      </c>
      <c r="BN14" s="17">
        <v>0.19224193150472699</v>
      </c>
      <c r="BO14" s="17">
        <v>0.15928025856182501</v>
      </c>
      <c r="BP14" s="17"/>
      <c r="BQ14" s="17">
        <v>0.17799002842831099</v>
      </c>
      <c r="BR14" s="17">
        <v>0.196964631728798</v>
      </c>
      <c r="BS14" s="17"/>
      <c r="BT14" s="17">
        <v>0.221534136109519</v>
      </c>
      <c r="BU14" s="17">
        <v>0.14454579654173499</v>
      </c>
      <c r="BV14" s="17">
        <v>0.19508998426125901</v>
      </c>
      <c r="BW14" s="17">
        <v>0.15463221022842799</v>
      </c>
      <c r="BX14" s="17">
        <v>0.17568602177147999</v>
      </c>
      <c r="BY14" s="17">
        <v>0.224862270172074</v>
      </c>
    </row>
    <row r="15" spans="2:77" ht="29" x14ac:dyDescent="0.35">
      <c r="B15" s="18" t="s">
        <v>205</v>
      </c>
      <c r="C15" s="17">
        <v>0.173668559588216</v>
      </c>
      <c r="D15" s="17">
        <v>0.19332689903564701</v>
      </c>
      <c r="E15" s="17">
        <v>0.15458808793748699</v>
      </c>
      <c r="F15" s="17"/>
      <c r="G15" s="17">
        <v>0.18016407499656401</v>
      </c>
      <c r="H15" s="17">
        <v>0.16548805510220099</v>
      </c>
      <c r="I15" s="17">
        <v>0.16339096054095201</v>
      </c>
      <c r="J15" s="17">
        <v>0.19125365647430101</v>
      </c>
      <c r="K15" s="17">
        <v>0.17995746006094601</v>
      </c>
      <c r="L15" s="17">
        <v>0.16578448612942101</v>
      </c>
      <c r="M15" s="17"/>
      <c r="N15" s="17">
        <v>0.198478389689175</v>
      </c>
      <c r="O15" s="17">
        <v>0.174923474585995</v>
      </c>
      <c r="P15" s="17">
        <v>0.16739315779241001</v>
      </c>
      <c r="Q15" s="17">
        <v>0.148190392312124</v>
      </c>
      <c r="R15" s="17"/>
      <c r="S15" s="17">
        <v>0.170117861725153</v>
      </c>
      <c r="T15" s="17">
        <v>0.170676328625645</v>
      </c>
      <c r="U15" s="17">
        <v>0.14840010539030399</v>
      </c>
      <c r="V15" s="17">
        <v>0.204138538410296</v>
      </c>
      <c r="W15" s="17">
        <v>0.21604842043966599</v>
      </c>
      <c r="X15" s="17">
        <v>0.17735083731596801</v>
      </c>
      <c r="Y15" s="17">
        <v>0.18331303745166599</v>
      </c>
      <c r="Z15" s="17">
        <v>0.17126891180081599</v>
      </c>
      <c r="AA15" s="17">
        <v>0.15142397431912899</v>
      </c>
      <c r="AB15" s="17">
        <v>0.180843198268304</v>
      </c>
      <c r="AC15" s="17">
        <v>0.17432892025966301</v>
      </c>
      <c r="AD15" s="17">
        <v>0.105327608004498</v>
      </c>
      <c r="AE15" s="17"/>
      <c r="AF15" s="17">
        <v>0.16786593227240201</v>
      </c>
      <c r="AG15" s="17">
        <v>0.186718373277445</v>
      </c>
      <c r="AH15" s="17">
        <v>0.15171816927290499</v>
      </c>
      <c r="AI15" s="17"/>
      <c r="AJ15" s="17">
        <v>0.173855578020438</v>
      </c>
      <c r="AK15" s="17">
        <v>0.200313932405075</v>
      </c>
      <c r="AL15" s="17">
        <v>0.206523740973166</v>
      </c>
      <c r="AM15" s="17">
        <v>0.16932533216865001</v>
      </c>
      <c r="AN15" s="17">
        <v>0.123123679713603</v>
      </c>
      <c r="AO15" s="17"/>
      <c r="AP15" s="17">
        <v>0.18206667343789901</v>
      </c>
      <c r="AQ15" s="17">
        <v>0.19997842914212699</v>
      </c>
      <c r="AR15" s="17">
        <v>0.18160230098389701</v>
      </c>
      <c r="AS15" s="17"/>
      <c r="AT15" s="17">
        <v>0.15284942016971101</v>
      </c>
      <c r="AU15" s="17">
        <v>0.209387104968803</v>
      </c>
      <c r="AV15" s="17">
        <v>0.16294092183556999</v>
      </c>
      <c r="AW15" s="17">
        <v>0.201452094366837</v>
      </c>
      <c r="AX15" s="17">
        <v>0.26333567643215799</v>
      </c>
      <c r="AY15" s="17"/>
      <c r="AZ15" s="17">
        <v>0.18470290390310401</v>
      </c>
      <c r="BA15" s="17">
        <v>0.16533187446155601</v>
      </c>
      <c r="BB15" s="17">
        <v>0.136099509109392</v>
      </c>
      <c r="BC15" s="17">
        <v>0.17287332547377501</v>
      </c>
      <c r="BD15" s="17">
        <v>0.158365874288554</v>
      </c>
      <c r="BE15" s="17"/>
      <c r="BF15" s="17">
        <v>0.153584532230538</v>
      </c>
      <c r="BG15" s="17">
        <v>0.16394512431529101</v>
      </c>
      <c r="BH15" s="17">
        <v>0.19164519183994899</v>
      </c>
      <c r="BI15" s="17">
        <v>0.215076024291701</v>
      </c>
      <c r="BJ15" s="17"/>
      <c r="BK15" s="17">
        <v>0.15903921047833899</v>
      </c>
      <c r="BL15" s="17">
        <v>0.14484241419784799</v>
      </c>
      <c r="BM15" s="17">
        <v>0.160088433322915</v>
      </c>
      <c r="BN15" s="17">
        <v>0.18877773333914999</v>
      </c>
      <c r="BO15" s="17">
        <v>0.23886926549311099</v>
      </c>
      <c r="BP15" s="17"/>
      <c r="BQ15" s="17">
        <v>0.17896120246573799</v>
      </c>
      <c r="BR15" s="17">
        <v>0.16650010324911399</v>
      </c>
      <c r="BS15" s="17"/>
      <c r="BT15" s="17">
        <v>0.18067299932981801</v>
      </c>
      <c r="BU15" s="17">
        <v>0.190214470642488</v>
      </c>
      <c r="BV15" s="17">
        <v>0.111505422465144</v>
      </c>
      <c r="BW15" s="17">
        <v>0.200868339403457</v>
      </c>
      <c r="BX15" s="17">
        <v>0.14812585264719499</v>
      </c>
      <c r="BY15" s="17">
        <v>0.21376910734676399</v>
      </c>
    </row>
    <row r="16" spans="2:77" ht="29" x14ac:dyDescent="0.35">
      <c r="B16" s="18" t="s">
        <v>208</v>
      </c>
      <c r="C16" s="17">
        <v>0.14136220701159199</v>
      </c>
      <c r="D16" s="17">
        <v>0.15417775561176</v>
      </c>
      <c r="E16" s="17">
        <v>0.12793980364145899</v>
      </c>
      <c r="F16" s="17"/>
      <c r="G16" s="17">
        <v>0.15796654479130301</v>
      </c>
      <c r="H16" s="17">
        <v>0.13900060500609901</v>
      </c>
      <c r="I16" s="17">
        <v>0.16434568301164401</v>
      </c>
      <c r="J16" s="17">
        <v>0.14609160062243001</v>
      </c>
      <c r="K16" s="17">
        <v>0.112261173342589</v>
      </c>
      <c r="L16" s="17">
        <v>0.12919614862628301</v>
      </c>
      <c r="M16" s="17"/>
      <c r="N16" s="17">
        <v>0.166001476320284</v>
      </c>
      <c r="O16" s="17">
        <v>0.140808386835577</v>
      </c>
      <c r="P16" s="17">
        <v>0.14184410529146499</v>
      </c>
      <c r="Q16" s="17">
        <v>0.115961223956925</v>
      </c>
      <c r="R16" s="17"/>
      <c r="S16" s="17">
        <v>0.14528218570336099</v>
      </c>
      <c r="T16" s="17">
        <v>0.14250147563398899</v>
      </c>
      <c r="U16" s="17">
        <v>0.124765357788078</v>
      </c>
      <c r="V16" s="17">
        <v>0.126805832752311</v>
      </c>
      <c r="W16" s="17">
        <v>0.166600980042798</v>
      </c>
      <c r="X16" s="17">
        <v>0.11338374950434101</v>
      </c>
      <c r="Y16" s="17">
        <v>0.14175419836469699</v>
      </c>
      <c r="Z16" s="17">
        <v>0.19099273109214901</v>
      </c>
      <c r="AA16" s="17">
        <v>0.16512351687990701</v>
      </c>
      <c r="AB16" s="17">
        <v>0.10918906539944399</v>
      </c>
      <c r="AC16" s="17">
        <v>0.15123278819963701</v>
      </c>
      <c r="AD16" s="17">
        <v>0.15713338555991699</v>
      </c>
      <c r="AE16" s="17"/>
      <c r="AF16" s="17">
        <v>0.12858617925600399</v>
      </c>
      <c r="AG16" s="17">
        <v>0.15827365721829101</v>
      </c>
      <c r="AH16" s="17">
        <v>0.121833930290641</v>
      </c>
      <c r="AI16" s="17"/>
      <c r="AJ16" s="17">
        <v>0.13983996522554301</v>
      </c>
      <c r="AK16" s="17">
        <v>0.16220638397708201</v>
      </c>
      <c r="AL16" s="17">
        <v>0.18314392976218899</v>
      </c>
      <c r="AM16" s="17">
        <v>0.123467020072779</v>
      </c>
      <c r="AN16" s="17">
        <v>9.3418383973014593E-2</v>
      </c>
      <c r="AO16" s="17"/>
      <c r="AP16" s="17">
        <v>0.132471921748327</v>
      </c>
      <c r="AQ16" s="17">
        <v>0.167104984544823</v>
      </c>
      <c r="AR16" s="17">
        <v>0.17573717287096299</v>
      </c>
      <c r="AS16" s="17"/>
      <c r="AT16" s="17">
        <v>0.128640299590039</v>
      </c>
      <c r="AU16" s="17">
        <v>0.134063039439901</v>
      </c>
      <c r="AV16" s="17">
        <v>0.150337125565074</v>
      </c>
      <c r="AW16" s="17">
        <v>0.171969721735275</v>
      </c>
      <c r="AX16" s="17">
        <v>0.21398314074304201</v>
      </c>
      <c r="AY16" s="17"/>
      <c r="AZ16" s="17">
        <v>0.163396848015333</v>
      </c>
      <c r="BA16" s="17">
        <v>0.12404988528668</v>
      </c>
      <c r="BB16" s="17">
        <v>0.18997064519388299</v>
      </c>
      <c r="BC16" s="17">
        <v>0.12835626178502399</v>
      </c>
      <c r="BD16" s="17">
        <v>9.0696478603313799E-2</v>
      </c>
      <c r="BE16" s="17"/>
      <c r="BF16" s="17">
        <v>0.117185370168341</v>
      </c>
      <c r="BG16" s="17">
        <v>0.127747335488306</v>
      </c>
      <c r="BH16" s="17">
        <v>0.14989355791694201</v>
      </c>
      <c r="BI16" s="17">
        <v>0.19562669022117099</v>
      </c>
      <c r="BJ16" s="17"/>
      <c r="BK16" s="17">
        <v>0.125276212502758</v>
      </c>
      <c r="BL16" s="17">
        <v>0.12388284444710999</v>
      </c>
      <c r="BM16" s="17">
        <v>0.146569323685179</v>
      </c>
      <c r="BN16" s="17">
        <v>0.14396986649874399</v>
      </c>
      <c r="BO16" s="17">
        <v>0.14738999532463501</v>
      </c>
      <c r="BP16" s="17"/>
      <c r="BQ16" s="17">
        <v>0.149076307677876</v>
      </c>
      <c r="BR16" s="17">
        <v>0.130914082114192</v>
      </c>
      <c r="BS16" s="17"/>
      <c r="BT16" s="17">
        <v>0.134437506710853</v>
      </c>
      <c r="BU16" s="17">
        <v>0.18136346367658701</v>
      </c>
      <c r="BV16" s="17">
        <v>0.14165609323220901</v>
      </c>
      <c r="BW16" s="17">
        <v>0.12947478010423899</v>
      </c>
      <c r="BX16" s="17">
        <v>0.11210135632684499</v>
      </c>
      <c r="BY16" s="17">
        <v>9.96240661144287E-2</v>
      </c>
    </row>
    <row r="17" spans="2:77" ht="29" x14ac:dyDescent="0.35">
      <c r="B17" s="18" t="s">
        <v>206</v>
      </c>
      <c r="C17" s="17">
        <v>0.126106624926313</v>
      </c>
      <c r="D17" s="17">
        <v>0.13229795506501499</v>
      </c>
      <c r="E17" s="17">
        <v>0.12086657589805</v>
      </c>
      <c r="F17" s="17"/>
      <c r="G17" s="17">
        <v>0.165524324693547</v>
      </c>
      <c r="H17" s="17">
        <v>0.19871559065347599</v>
      </c>
      <c r="I17" s="17">
        <v>0.15941439255685499</v>
      </c>
      <c r="J17" s="17">
        <v>0.118241211363426</v>
      </c>
      <c r="K17" s="17">
        <v>7.1955926021093797E-2</v>
      </c>
      <c r="L17" s="17">
        <v>5.6635750118322101E-2</v>
      </c>
      <c r="M17" s="17"/>
      <c r="N17" s="17">
        <v>0.114926886096233</v>
      </c>
      <c r="O17" s="17">
        <v>0.126551687024582</v>
      </c>
      <c r="P17" s="17">
        <v>0.152093961081877</v>
      </c>
      <c r="Q17" s="17">
        <v>0.11661077617459301</v>
      </c>
      <c r="R17" s="17"/>
      <c r="S17" s="17">
        <v>0.13982668744341401</v>
      </c>
      <c r="T17" s="17">
        <v>0.12887007196148401</v>
      </c>
      <c r="U17" s="17">
        <v>0.132007808331221</v>
      </c>
      <c r="V17" s="17">
        <v>0.10697284577452799</v>
      </c>
      <c r="W17" s="17">
        <v>0.121946504568164</v>
      </c>
      <c r="X17" s="17">
        <v>0.15003482769319099</v>
      </c>
      <c r="Y17" s="17">
        <v>0.114075287928075</v>
      </c>
      <c r="Z17" s="17">
        <v>0.112934562267865</v>
      </c>
      <c r="AA17" s="17">
        <v>0.138695390103767</v>
      </c>
      <c r="AB17" s="17">
        <v>8.8149622227324503E-2</v>
      </c>
      <c r="AC17" s="17">
        <v>0.120775239437033</v>
      </c>
      <c r="AD17" s="17">
        <v>0.156056442553622</v>
      </c>
      <c r="AE17" s="17"/>
      <c r="AF17" s="17">
        <v>0.10080039991713199</v>
      </c>
      <c r="AG17" s="17">
        <v>0.13689748263632001</v>
      </c>
      <c r="AH17" s="17">
        <v>0.16005360800891699</v>
      </c>
      <c r="AI17" s="17"/>
      <c r="AJ17" s="17">
        <v>0.110094942217763</v>
      </c>
      <c r="AK17" s="17">
        <v>0.15178053493082599</v>
      </c>
      <c r="AL17" s="17">
        <v>0.12286085729224799</v>
      </c>
      <c r="AM17" s="17">
        <v>7.1367759908792003E-2</v>
      </c>
      <c r="AN17" s="17">
        <v>0.14343211092821601</v>
      </c>
      <c r="AO17" s="17"/>
      <c r="AP17" s="17">
        <v>0.127130806631229</v>
      </c>
      <c r="AQ17" s="17">
        <v>0.16488644673094899</v>
      </c>
      <c r="AR17" s="17">
        <v>0.154992525516223</v>
      </c>
      <c r="AS17" s="17"/>
      <c r="AT17" s="17">
        <v>9.6478116249182594E-2</v>
      </c>
      <c r="AU17" s="17">
        <v>0.12834072260301499</v>
      </c>
      <c r="AV17" s="17">
        <v>0.14586285827949599</v>
      </c>
      <c r="AW17" s="17">
        <v>0.15405038701889301</v>
      </c>
      <c r="AX17" s="17">
        <v>0.149366747159874</v>
      </c>
      <c r="AY17" s="17"/>
      <c r="AZ17" s="17">
        <v>0.15988538274879399</v>
      </c>
      <c r="BA17" s="17">
        <v>0.142837899582269</v>
      </c>
      <c r="BB17" s="17">
        <v>0.13768567041476301</v>
      </c>
      <c r="BC17" s="17">
        <v>6.2712193807081804E-2</v>
      </c>
      <c r="BD17" s="17">
        <v>7.9813009433399099E-2</v>
      </c>
      <c r="BE17" s="17"/>
      <c r="BF17" s="17">
        <v>0.113344141335256</v>
      </c>
      <c r="BG17" s="17">
        <v>0.131737566932561</v>
      </c>
      <c r="BH17" s="17">
        <v>0.127569576996822</v>
      </c>
      <c r="BI17" s="17">
        <v>0.13019513073995201</v>
      </c>
      <c r="BJ17" s="17"/>
      <c r="BK17" s="17">
        <v>0.14450198903629699</v>
      </c>
      <c r="BL17" s="17">
        <v>0.12780854393048299</v>
      </c>
      <c r="BM17" s="17">
        <v>0.12678929673560099</v>
      </c>
      <c r="BN17" s="17">
        <v>0.12101532814702</v>
      </c>
      <c r="BO17" s="17">
        <v>0.135838252364648</v>
      </c>
      <c r="BP17" s="17"/>
      <c r="BQ17" s="17">
        <v>0.12738061713628601</v>
      </c>
      <c r="BR17" s="17">
        <v>0.124381105607349</v>
      </c>
      <c r="BS17" s="17"/>
      <c r="BT17" s="17">
        <v>8.2049076985862099E-2</v>
      </c>
      <c r="BU17" s="17">
        <v>0.15731319589901499</v>
      </c>
      <c r="BV17" s="17">
        <v>0.112207471636755</v>
      </c>
      <c r="BW17" s="17">
        <v>0.12932736457743901</v>
      </c>
      <c r="BX17" s="17">
        <v>0.18018610023405399</v>
      </c>
      <c r="BY17" s="17">
        <v>9.72302734169882E-2</v>
      </c>
    </row>
    <row r="18" spans="2:77" x14ac:dyDescent="0.35">
      <c r="B18" s="18" t="s">
        <v>207</v>
      </c>
      <c r="C18" s="17">
        <v>9.6399291084709501E-2</v>
      </c>
      <c r="D18" s="17">
        <v>0.101758106578076</v>
      </c>
      <c r="E18" s="17">
        <v>9.1244093035942206E-2</v>
      </c>
      <c r="F18" s="17"/>
      <c r="G18" s="17">
        <v>0.13573761728428699</v>
      </c>
      <c r="H18" s="17">
        <v>0.12794114641931201</v>
      </c>
      <c r="I18" s="17">
        <v>0.109199179274411</v>
      </c>
      <c r="J18" s="17">
        <v>0.111401623117877</v>
      </c>
      <c r="K18" s="17">
        <v>5.2646691121365899E-2</v>
      </c>
      <c r="L18" s="17">
        <v>5.1309738179717901E-2</v>
      </c>
      <c r="M18" s="17"/>
      <c r="N18" s="17">
        <v>0.103839505047335</v>
      </c>
      <c r="O18" s="17">
        <v>8.6751415590191006E-2</v>
      </c>
      <c r="P18" s="17">
        <v>0.111620073189938</v>
      </c>
      <c r="Q18" s="17">
        <v>8.6345858597557001E-2</v>
      </c>
      <c r="R18" s="17"/>
      <c r="S18" s="17">
        <v>0.15862782309255899</v>
      </c>
      <c r="T18" s="17">
        <v>7.64601419295282E-2</v>
      </c>
      <c r="U18" s="17">
        <v>7.9322252781053496E-2</v>
      </c>
      <c r="V18" s="17">
        <v>0.10510485373249499</v>
      </c>
      <c r="W18" s="17">
        <v>0.10150576539167699</v>
      </c>
      <c r="X18" s="17">
        <v>0.107231188682581</v>
      </c>
      <c r="Y18" s="17">
        <v>8.4553564659224797E-2</v>
      </c>
      <c r="Z18" s="17">
        <v>9.0997539606793201E-2</v>
      </c>
      <c r="AA18" s="17">
        <v>9.6717406080581103E-2</v>
      </c>
      <c r="AB18" s="17">
        <v>7.2776947922188501E-2</v>
      </c>
      <c r="AC18" s="17">
        <v>4.2225568494856203E-2</v>
      </c>
      <c r="AD18" s="17">
        <v>6.6060058011529504E-2</v>
      </c>
      <c r="AE18" s="17"/>
      <c r="AF18" s="17">
        <v>7.5638685474429201E-2</v>
      </c>
      <c r="AG18" s="17">
        <v>0.10403811420445599</v>
      </c>
      <c r="AH18" s="17">
        <v>0.12201713779875099</v>
      </c>
      <c r="AI18" s="17"/>
      <c r="AJ18" s="17">
        <v>7.4032009121624401E-2</v>
      </c>
      <c r="AK18" s="17">
        <v>0.121192791544818</v>
      </c>
      <c r="AL18" s="17">
        <v>0.11680153591595401</v>
      </c>
      <c r="AM18" s="17">
        <v>4.3105866569609998E-2</v>
      </c>
      <c r="AN18" s="17">
        <v>0.10247637896806901</v>
      </c>
      <c r="AO18" s="17"/>
      <c r="AP18" s="17">
        <v>9.3102740554071695E-2</v>
      </c>
      <c r="AQ18" s="17">
        <v>0.126181784805419</v>
      </c>
      <c r="AR18" s="17">
        <v>0.10552291114728</v>
      </c>
      <c r="AS18" s="17"/>
      <c r="AT18" s="17">
        <v>9.9006500433253194E-2</v>
      </c>
      <c r="AU18" s="17">
        <v>9.5620386074506999E-2</v>
      </c>
      <c r="AV18" s="17">
        <v>0.104810681238592</v>
      </c>
      <c r="AW18" s="17">
        <v>0.101091712542418</v>
      </c>
      <c r="AX18" s="17">
        <v>0.12899367504506701</v>
      </c>
      <c r="AY18" s="17"/>
      <c r="AZ18" s="17">
        <v>0.114867471348402</v>
      </c>
      <c r="BA18" s="17">
        <v>0.10180019567269701</v>
      </c>
      <c r="BB18" s="17">
        <v>0.12895422094383899</v>
      </c>
      <c r="BC18" s="17">
        <v>5.0205455562027497E-2</v>
      </c>
      <c r="BD18" s="17">
        <v>8.5875788401646697E-2</v>
      </c>
      <c r="BE18" s="17"/>
      <c r="BF18" s="17">
        <v>8.2234724798595102E-2</v>
      </c>
      <c r="BG18" s="17">
        <v>0.108545104117985</v>
      </c>
      <c r="BH18" s="17">
        <v>9.6907949939306404E-2</v>
      </c>
      <c r="BI18" s="17">
        <v>9.2976761658748699E-2</v>
      </c>
      <c r="BJ18" s="17"/>
      <c r="BK18" s="17">
        <v>0.11668938940401199</v>
      </c>
      <c r="BL18" s="17">
        <v>9.1704761052468803E-2</v>
      </c>
      <c r="BM18" s="17">
        <v>9.4861574495675893E-2</v>
      </c>
      <c r="BN18" s="17">
        <v>9.50977469865638E-2</v>
      </c>
      <c r="BO18" s="17">
        <v>0.111997842930917</v>
      </c>
      <c r="BP18" s="17"/>
      <c r="BQ18" s="17">
        <v>9.1846047305211898E-2</v>
      </c>
      <c r="BR18" s="17">
        <v>0.102566291199762</v>
      </c>
      <c r="BS18" s="17"/>
      <c r="BT18" s="17">
        <v>6.8855616590877397E-2</v>
      </c>
      <c r="BU18" s="17">
        <v>0.109602723778407</v>
      </c>
      <c r="BV18" s="17">
        <v>0.14287723357658499</v>
      </c>
      <c r="BW18" s="17">
        <v>0.110440572229522</v>
      </c>
      <c r="BX18" s="17">
        <v>0.11129495170725801</v>
      </c>
      <c r="BY18" s="17">
        <v>8.4991402146493006E-2</v>
      </c>
    </row>
    <row r="19" spans="2:77" ht="43.5" x14ac:dyDescent="0.35">
      <c r="B19" s="18" t="s">
        <v>202</v>
      </c>
      <c r="C19" s="17">
        <v>9.2633265358893005E-2</v>
      </c>
      <c r="D19" s="17">
        <v>9.3082937483813896E-2</v>
      </c>
      <c r="E19" s="17">
        <v>8.9989439733522594E-2</v>
      </c>
      <c r="F19" s="17"/>
      <c r="G19" s="17">
        <v>0.11670027467412999</v>
      </c>
      <c r="H19" s="17">
        <v>9.93999696850075E-2</v>
      </c>
      <c r="I19" s="17">
        <v>0.11084200567048599</v>
      </c>
      <c r="J19" s="17">
        <v>7.0650500051257406E-2</v>
      </c>
      <c r="K19" s="17">
        <v>9.5656161981329396E-2</v>
      </c>
      <c r="L19" s="17">
        <v>7.2236270908209999E-2</v>
      </c>
      <c r="M19" s="17"/>
      <c r="N19" s="17">
        <v>7.9529510719030194E-2</v>
      </c>
      <c r="O19" s="17">
        <v>7.9367460048635805E-2</v>
      </c>
      <c r="P19" s="17">
        <v>0.11350636636174299</v>
      </c>
      <c r="Q19" s="17">
        <v>0.103526584905275</v>
      </c>
      <c r="R19" s="17"/>
      <c r="S19" s="17">
        <v>0.102411849653904</v>
      </c>
      <c r="T19" s="17">
        <v>8.5912628323073406E-2</v>
      </c>
      <c r="U19" s="17">
        <v>9.6557477481213003E-2</v>
      </c>
      <c r="V19" s="17">
        <v>8.8553910031945099E-2</v>
      </c>
      <c r="W19" s="17">
        <v>0.100751115363371</v>
      </c>
      <c r="X19" s="17">
        <v>8.6794271829007605E-2</v>
      </c>
      <c r="Y19" s="17">
        <v>0.10162328591865701</v>
      </c>
      <c r="Z19" s="17">
        <v>0.11349909044289599</v>
      </c>
      <c r="AA19" s="17">
        <v>9.1583769122741507E-2</v>
      </c>
      <c r="AB19" s="17">
        <v>7.0950552680693293E-2</v>
      </c>
      <c r="AC19" s="17">
        <v>9.8631843706001296E-2</v>
      </c>
      <c r="AD19" s="17">
        <v>8.3642999816304603E-2</v>
      </c>
      <c r="AE19" s="17"/>
      <c r="AF19" s="17">
        <v>0.107866876837867</v>
      </c>
      <c r="AG19" s="17">
        <v>8.08558834640387E-2</v>
      </c>
      <c r="AH19" s="17">
        <v>7.5783724489726007E-2</v>
      </c>
      <c r="AI19" s="17"/>
      <c r="AJ19" s="17">
        <v>9.4281345942558201E-2</v>
      </c>
      <c r="AK19" s="17">
        <v>0.109971808282655</v>
      </c>
      <c r="AL19" s="17">
        <v>6.9564618728567798E-2</v>
      </c>
      <c r="AM19" s="17">
        <v>3.23146301172745E-2</v>
      </c>
      <c r="AN19" s="17">
        <v>8.0408843032975796E-2</v>
      </c>
      <c r="AO19" s="17"/>
      <c r="AP19" s="17">
        <v>9.5147152115699504E-2</v>
      </c>
      <c r="AQ19" s="17">
        <v>0.110458519662521</v>
      </c>
      <c r="AR19" s="17">
        <v>8.2556605742444999E-2</v>
      </c>
      <c r="AS19" s="17"/>
      <c r="AT19" s="17">
        <v>9.75336724812495E-2</v>
      </c>
      <c r="AU19" s="17">
        <v>0.116119959439847</v>
      </c>
      <c r="AV19" s="17">
        <v>7.1847054157281404E-2</v>
      </c>
      <c r="AW19" s="17">
        <v>7.5724866864681994E-2</v>
      </c>
      <c r="AX19" s="17">
        <v>9.1806859089686804E-2</v>
      </c>
      <c r="AY19" s="17"/>
      <c r="AZ19" s="17">
        <v>0.100965639066543</v>
      </c>
      <c r="BA19" s="17">
        <v>9.9386517910607305E-2</v>
      </c>
      <c r="BB19" s="17">
        <v>0.13994788402021999</v>
      </c>
      <c r="BC19" s="17">
        <v>5.9769460025029399E-2</v>
      </c>
      <c r="BD19" s="17">
        <v>8.6992633701776803E-2</v>
      </c>
      <c r="BE19" s="17"/>
      <c r="BF19" s="17">
        <v>0.109701576605398</v>
      </c>
      <c r="BG19" s="17">
        <v>9.4802498118574996E-2</v>
      </c>
      <c r="BH19" s="17">
        <v>8.8801074593526694E-2</v>
      </c>
      <c r="BI19" s="17">
        <v>8.1164468414136104E-2</v>
      </c>
      <c r="BJ19" s="17"/>
      <c r="BK19" s="17">
        <v>6.3913852288347103E-2</v>
      </c>
      <c r="BL19" s="17">
        <v>0.108114880895517</v>
      </c>
      <c r="BM19" s="17">
        <v>9.0876330163996696E-2</v>
      </c>
      <c r="BN19" s="17">
        <v>8.2085212697674395E-2</v>
      </c>
      <c r="BO19" s="17">
        <v>0.133043115447295</v>
      </c>
      <c r="BP19" s="17"/>
      <c r="BQ19" s="17">
        <v>9.4005771933527799E-2</v>
      </c>
      <c r="BR19" s="17">
        <v>9.0774316307714098E-2</v>
      </c>
      <c r="BS19" s="17"/>
      <c r="BT19" s="17">
        <v>8.1334760590597993E-2</v>
      </c>
      <c r="BU19" s="17">
        <v>9.7304230925557095E-2</v>
      </c>
      <c r="BV19" s="17">
        <v>0.15686021312472401</v>
      </c>
      <c r="BW19" s="17">
        <v>0.106445456601708</v>
      </c>
      <c r="BX19" s="17">
        <v>8.6371365291225494E-2</v>
      </c>
      <c r="BY19" s="17">
        <v>4.7582973782440002E-2</v>
      </c>
    </row>
    <row r="20" spans="2:77" x14ac:dyDescent="0.35">
      <c r="B20" s="18" t="s">
        <v>209</v>
      </c>
      <c r="C20" s="17">
        <v>6.0115368744915E-2</v>
      </c>
      <c r="D20" s="17">
        <v>7.1398417475655507E-2</v>
      </c>
      <c r="E20" s="17">
        <v>4.7968670676790399E-2</v>
      </c>
      <c r="F20" s="17"/>
      <c r="G20" s="17">
        <v>9.4539625752551204E-2</v>
      </c>
      <c r="H20" s="17">
        <v>8.2306298711884093E-2</v>
      </c>
      <c r="I20" s="17">
        <v>7.4986706760532304E-2</v>
      </c>
      <c r="J20" s="17">
        <v>4.7549275100857803E-2</v>
      </c>
      <c r="K20" s="17">
        <v>3.7885589571701801E-2</v>
      </c>
      <c r="L20" s="17">
        <v>3.2243761283247498E-2</v>
      </c>
      <c r="M20" s="17"/>
      <c r="N20" s="17">
        <v>6.0861650542435801E-2</v>
      </c>
      <c r="O20" s="17">
        <v>4.4194485877576697E-2</v>
      </c>
      <c r="P20" s="17">
        <v>7.8437162373003994E-2</v>
      </c>
      <c r="Q20" s="17">
        <v>6.0589635080564197E-2</v>
      </c>
      <c r="R20" s="17"/>
      <c r="S20" s="17">
        <v>6.3223713209641402E-2</v>
      </c>
      <c r="T20" s="17">
        <v>7.0068377579092497E-2</v>
      </c>
      <c r="U20" s="17">
        <v>6.1903955250921197E-2</v>
      </c>
      <c r="V20" s="17">
        <v>5.9659063998012601E-2</v>
      </c>
      <c r="W20" s="17">
        <v>5.7532688858449803E-2</v>
      </c>
      <c r="X20" s="17">
        <v>7.0211456409636303E-2</v>
      </c>
      <c r="Y20" s="17">
        <v>4.7374426442982301E-2</v>
      </c>
      <c r="Z20" s="17">
        <v>7.0910420307312094E-2</v>
      </c>
      <c r="AA20" s="17">
        <v>6.0469340141126003E-2</v>
      </c>
      <c r="AB20" s="17">
        <v>4.85731568304828E-2</v>
      </c>
      <c r="AC20" s="17">
        <v>5.61752408019826E-2</v>
      </c>
      <c r="AD20" s="17">
        <v>3.4312674640925203E-2</v>
      </c>
      <c r="AE20" s="17"/>
      <c r="AF20" s="17">
        <v>5.5209164071402902E-2</v>
      </c>
      <c r="AG20" s="17">
        <v>6.1287060308301999E-2</v>
      </c>
      <c r="AH20" s="17">
        <v>6.9632585742477798E-2</v>
      </c>
      <c r="AI20" s="17"/>
      <c r="AJ20" s="17">
        <v>6.1125805895151798E-2</v>
      </c>
      <c r="AK20" s="17">
        <v>6.2021432505491199E-2</v>
      </c>
      <c r="AL20" s="17">
        <v>6.4831065939915902E-2</v>
      </c>
      <c r="AM20" s="17">
        <v>3.4544413309688098E-2</v>
      </c>
      <c r="AN20" s="17">
        <v>4.7935678328111998E-2</v>
      </c>
      <c r="AO20" s="17"/>
      <c r="AP20" s="17">
        <v>8.8111882119405002E-2</v>
      </c>
      <c r="AQ20" s="17">
        <v>5.3216154295848202E-2</v>
      </c>
      <c r="AR20" s="17">
        <v>6.6434510104461206E-2</v>
      </c>
      <c r="AS20" s="17"/>
      <c r="AT20" s="17">
        <v>5.5479804430831198E-2</v>
      </c>
      <c r="AU20" s="17">
        <v>7.32835994425277E-2</v>
      </c>
      <c r="AV20" s="17">
        <v>4.9565156308531998E-2</v>
      </c>
      <c r="AW20" s="17">
        <v>6.1444673448524903E-2</v>
      </c>
      <c r="AX20" s="17">
        <v>0.123566556551595</v>
      </c>
      <c r="AY20" s="17"/>
      <c r="AZ20" s="17">
        <v>6.9498488288668198E-2</v>
      </c>
      <c r="BA20" s="17">
        <v>5.85096906669164E-2</v>
      </c>
      <c r="BB20" s="17">
        <v>9.3651221735290599E-2</v>
      </c>
      <c r="BC20" s="17">
        <v>3.3313208806539901E-2</v>
      </c>
      <c r="BD20" s="17">
        <v>5.7662851364654898E-2</v>
      </c>
      <c r="BE20" s="17"/>
      <c r="BF20" s="17">
        <v>6.4309197880420499E-2</v>
      </c>
      <c r="BG20" s="17">
        <v>5.9015143867009699E-2</v>
      </c>
      <c r="BH20" s="17">
        <v>6.3318801420646595E-2</v>
      </c>
      <c r="BI20" s="17">
        <v>6.8473205836621198E-2</v>
      </c>
      <c r="BJ20" s="17"/>
      <c r="BK20" s="17">
        <v>7.6939237896352305E-2</v>
      </c>
      <c r="BL20" s="17">
        <v>5.1216450994920601E-2</v>
      </c>
      <c r="BM20" s="17">
        <v>5.2885209099816199E-2</v>
      </c>
      <c r="BN20" s="17">
        <v>6.2941067686125798E-2</v>
      </c>
      <c r="BO20" s="17">
        <v>9.5416848113185099E-2</v>
      </c>
      <c r="BP20" s="17"/>
      <c r="BQ20" s="17">
        <v>5.90992801276959E-2</v>
      </c>
      <c r="BR20" s="17">
        <v>6.1491578524744801E-2</v>
      </c>
      <c r="BS20" s="17"/>
      <c r="BT20" s="17">
        <v>4.4762492728154801E-2</v>
      </c>
      <c r="BU20" s="17">
        <v>6.7027682530767796E-2</v>
      </c>
      <c r="BV20" s="17">
        <v>6.2416202612024997E-2</v>
      </c>
      <c r="BW20" s="17">
        <v>0.102385582852801</v>
      </c>
      <c r="BX20" s="17">
        <v>6.5414998857787204E-2</v>
      </c>
      <c r="BY20" s="17">
        <v>3.3739895157065901E-2</v>
      </c>
    </row>
    <row r="21" spans="2:77" x14ac:dyDescent="0.35">
      <c r="B21" s="18" t="s">
        <v>170</v>
      </c>
      <c r="C21" s="19">
        <v>0.110795228442243</v>
      </c>
      <c r="D21" s="19">
        <v>0.110505508395942</v>
      </c>
      <c r="E21" s="19">
        <v>0.111791060079018</v>
      </c>
      <c r="F21" s="19"/>
      <c r="G21" s="19">
        <v>5.66372381016308E-2</v>
      </c>
      <c r="H21" s="19">
        <v>6.5683723681426706E-2</v>
      </c>
      <c r="I21" s="19">
        <v>7.3931928790207199E-2</v>
      </c>
      <c r="J21" s="19">
        <v>0.108770169601917</v>
      </c>
      <c r="K21" s="19">
        <v>0.16810449592407001</v>
      </c>
      <c r="L21" s="19">
        <v>0.17662460489294701</v>
      </c>
      <c r="M21" s="19"/>
      <c r="N21" s="19">
        <v>0.10535308678718</v>
      </c>
      <c r="O21" s="19">
        <v>9.7922124350047907E-2</v>
      </c>
      <c r="P21" s="19">
        <v>0.12177541077313001</v>
      </c>
      <c r="Q21" s="19">
        <v>0.119040429843445</v>
      </c>
      <c r="R21" s="19"/>
      <c r="S21" s="19">
        <v>7.6457791871457598E-2</v>
      </c>
      <c r="T21" s="19">
        <v>0.118517755088915</v>
      </c>
      <c r="U21" s="19">
        <v>0.12425640179183201</v>
      </c>
      <c r="V21" s="19">
        <v>0.12906850220675301</v>
      </c>
      <c r="W21" s="19">
        <v>0.131898754832035</v>
      </c>
      <c r="X21" s="19">
        <v>0.119086546284515</v>
      </c>
      <c r="Y21" s="19">
        <v>0.108892208298366</v>
      </c>
      <c r="Z21" s="19">
        <v>0.111759569675868</v>
      </c>
      <c r="AA21" s="19">
        <v>0.111567310077616</v>
      </c>
      <c r="AB21" s="19">
        <v>0.101469541049239</v>
      </c>
      <c r="AC21" s="19">
        <v>0.107986647792777</v>
      </c>
      <c r="AD21" s="19">
        <v>0.106154615689245</v>
      </c>
      <c r="AE21" s="19"/>
      <c r="AF21" s="19">
        <v>0.18666733002500599</v>
      </c>
      <c r="AG21" s="19">
        <v>6.6061109368866805E-2</v>
      </c>
      <c r="AH21" s="19">
        <v>7.3267681516476599E-2</v>
      </c>
      <c r="AI21" s="19"/>
      <c r="AJ21" s="19">
        <v>0.189720846182728</v>
      </c>
      <c r="AK21" s="19">
        <v>2.5300468803595901E-2</v>
      </c>
      <c r="AL21" s="19">
        <v>5.2323014842983101E-2</v>
      </c>
      <c r="AM21" s="19">
        <v>0.30088187503615799</v>
      </c>
      <c r="AN21" s="19">
        <v>0.11331450720085801</v>
      </c>
      <c r="AO21" s="19"/>
      <c r="AP21" s="19">
        <v>0.17213405975533599</v>
      </c>
      <c r="AQ21" s="19">
        <v>1.30696611114064E-2</v>
      </c>
      <c r="AR21" s="19">
        <v>7.0910644086331298E-2</v>
      </c>
      <c r="AS21" s="19"/>
      <c r="AT21" s="19">
        <v>0.138280991393187</v>
      </c>
      <c r="AU21" s="19">
        <v>0.10991267746000299</v>
      </c>
      <c r="AV21" s="19">
        <v>8.2023417670523596E-2</v>
      </c>
      <c r="AW21" s="19">
        <v>8.2051595431076194E-2</v>
      </c>
      <c r="AX21" s="19">
        <v>4.7848026423143702E-2</v>
      </c>
      <c r="AY21" s="19"/>
      <c r="AZ21" s="19">
        <v>8.6757498140449696E-2</v>
      </c>
      <c r="BA21" s="19">
        <v>0.108342242856732</v>
      </c>
      <c r="BB21" s="19">
        <v>4.6593186164953497E-2</v>
      </c>
      <c r="BC21" s="19">
        <v>0.17831869539113299</v>
      </c>
      <c r="BD21" s="19">
        <v>0.110417299582866</v>
      </c>
      <c r="BE21" s="19"/>
      <c r="BF21" s="19">
        <v>0.12377585320868401</v>
      </c>
      <c r="BG21" s="19">
        <v>0.104383815846818</v>
      </c>
      <c r="BH21" s="19">
        <v>0.110283384737863</v>
      </c>
      <c r="BI21" s="19">
        <v>9.3936648460848898E-2</v>
      </c>
      <c r="BJ21" s="19"/>
      <c r="BK21" s="19">
        <v>0.12511459250528001</v>
      </c>
      <c r="BL21" s="19">
        <v>0.129439284522577</v>
      </c>
      <c r="BM21" s="19">
        <v>0.103173578211446</v>
      </c>
      <c r="BN21" s="19">
        <v>0.104321171870801</v>
      </c>
      <c r="BO21" s="19">
        <v>0.13471639553761799</v>
      </c>
      <c r="BP21" s="19"/>
      <c r="BQ21" s="19">
        <v>0.11537394685906199</v>
      </c>
      <c r="BR21" s="19">
        <v>0.104593724993106</v>
      </c>
      <c r="BS21" s="19"/>
      <c r="BT21" s="19">
        <v>0.150266607310928</v>
      </c>
      <c r="BU21" s="19">
        <v>8.3046772152236506E-2</v>
      </c>
      <c r="BV21" s="19">
        <v>0.11430506446708601</v>
      </c>
      <c r="BW21" s="19">
        <v>7.4877697038761903E-2</v>
      </c>
      <c r="BX21" s="19">
        <v>8.21765690486395E-2</v>
      </c>
      <c r="BY21" s="19">
        <v>0.100213529790394</v>
      </c>
    </row>
    <row r="22" spans="2:77" x14ac:dyDescent="0.35">
      <c r="B22" s="16"/>
    </row>
    <row r="23" spans="2:77" x14ac:dyDescent="0.35">
      <c r="B23" t="s">
        <v>95</v>
      </c>
    </row>
    <row r="24" spans="2:77" x14ac:dyDescent="0.35">
      <c r="B24" t="s">
        <v>96</v>
      </c>
    </row>
    <row r="26" spans="2:77" x14ac:dyDescent="0.35">
      <c r="B2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Y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202</v>
      </c>
      <c r="C9" s="17">
        <v>0.34608882805435898</v>
      </c>
      <c r="D9" s="17">
        <v>0.35228853244290798</v>
      </c>
      <c r="E9" s="17">
        <v>0.33844688067547901</v>
      </c>
      <c r="F9" s="17"/>
      <c r="G9" s="17">
        <v>0.32149690600360098</v>
      </c>
      <c r="H9" s="17">
        <v>0.30430386631741901</v>
      </c>
      <c r="I9" s="17">
        <v>0.32080292057763399</v>
      </c>
      <c r="J9" s="17">
        <v>0.33639537795239799</v>
      </c>
      <c r="K9" s="17">
        <v>0.37226553045869498</v>
      </c>
      <c r="L9" s="17">
        <v>0.407198598833373</v>
      </c>
      <c r="M9" s="17"/>
      <c r="N9" s="17">
        <v>0.382806271637603</v>
      </c>
      <c r="O9" s="17">
        <v>0.39131435500032302</v>
      </c>
      <c r="P9" s="17">
        <v>0.31204095174943602</v>
      </c>
      <c r="Q9" s="17">
        <v>0.28944431949091698</v>
      </c>
      <c r="R9" s="17"/>
      <c r="S9" s="17">
        <v>0.29604160478068697</v>
      </c>
      <c r="T9" s="17">
        <v>0.39507786302895298</v>
      </c>
      <c r="U9" s="17">
        <v>0.32801352731501199</v>
      </c>
      <c r="V9" s="17">
        <v>0.35143704301724099</v>
      </c>
      <c r="W9" s="17">
        <v>0.39066779195054002</v>
      </c>
      <c r="X9" s="17">
        <v>0.32743697937576599</v>
      </c>
      <c r="Y9" s="17">
        <v>0.32512148972692401</v>
      </c>
      <c r="Z9" s="17">
        <v>0.34081012693838802</v>
      </c>
      <c r="AA9" s="17">
        <v>0.360133735470551</v>
      </c>
      <c r="AB9" s="17">
        <v>0.33574754878479901</v>
      </c>
      <c r="AC9" s="17">
        <v>0.365374758606619</v>
      </c>
      <c r="AD9" s="17">
        <v>0.36184367300286702</v>
      </c>
      <c r="AE9" s="17"/>
      <c r="AF9" s="17">
        <v>0.35689054957421101</v>
      </c>
      <c r="AG9" s="17">
        <v>0.369278318918138</v>
      </c>
      <c r="AH9" s="17">
        <v>0.24236727213033299</v>
      </c>
      <c r="AI9" s="17"/>
      <c r="AJ9" s="17">
        <v>0.40697934234851901</v>
      </c>
      <c r="AK9" s="17">
        <v>0.34160734002732401</v>
      </c>
      <c r="AL9" s="17">
        <v>0.391263266562491</v>
      </c>
      <c r="AM9" s="17">
        <v>0.277486620710645</v>
      </c>
      <c r="AN9" s="17">
        <v>0.20363072285077199</v>
      </c>
      <c r="AO9" s="17"/>
      <c r="AP9" s="17">
        <v>0.43587257390173401</v>
      </c>
      <c r="AQ9" s="17">
        <v>0.34314272808443602</v>
      </c>
      <c r="AR9" s="17">
        <v>0.42574980092332398</v>
      </c>
      <c r="AS9" s="17"/>
      <c r="AT9" s="17">
        <v>0.28860408057195103</v>
      </c>
      <c r="AU9" s="17">
        <v>0.37851545394424002</v>
      </c>
      <c r="AV9" s="17">
        <v>0.37977918139553202</v>
      </c>
      <c r="AW9" s="17">
        <v>0.34030001976393498</v>
      </c>
      <c r="AX9" s="17">
        <v>0.28261614931842499</v>
      </c>
      <c r="AY9" s="17"/>
      <c r="AZ9" s="17">
        <v>0.33505386497262901</v>
      </c>
      <c r="BA9" s="17">
        <v>0.32943959835276498</v>
      </c>
      <c r="BB9" s="17">
        <v>0.33624852269059602</v>
      </c>
      <c r="BC9" s="17">
        <v>0.41230558955786101</v>
      </c>
      <c r="BD9" s="17">
        <v>0.303044133846601</v>
      </c>
      <c r="BE9" s="17"/>
      <c r="BF9" s="17">
        <v>0.287919116307778</v>
      </c>
      <c r="BG9" s="17">
        <v>0.341280574606178</v>
      </c>
      <c r="BH9" s="17">
        <v>0.37010724247348697</v>
      </c>
      <c r="BI9" s="17">
        <v>0.39537405062075098</v>
      </c>
      <c r="BJ9" s="17"/>
      <c r="BK9" s="17">
        <v>0.26434191684254699</v>
      </c>
      <c r="BL9" s="17">
        <v>0.30865087752117798</v>
      </c>
      <c r="BM9" s="17">
        <v>0.32836699911880102</v>
      </c>
      <c r="BN9" s="17">
        <v>0.38261996139897803</v>
      </c>
      <c r="BO9" s="17">
        <v>0.37544392317283998</v>
      </c>
      <c r="BP9" s="17"/>
      <c r="BQ9" s="17">
        <v>0.34596020001962802</v>
      </c>
      <c r="BR9" s="17">
        <v>0.346263044314984</v>
      </c>
      <c r="BS9" s="17"/>
      <c r="BT9" s="17">
        <v>0.374921366762</v>
      </c>
      <c r="BU9" s="17">
        <v>0.36792688767675502</v>
      </c>
      <c r="BV9" s="17">
        <v>0.27889344940412097</v>
      </c>
      <c r="BW9" s="17">
        <v>0.30795539965259699</v>
      </c>
      <c r="BX9" s="17">
        <v>0.31308551604323598</v>
      </c>
      <c r="BY9" s="17">
        <v>0.30894838296548</v>
      </c>
    </row>
    <row r="10" spans="2:77" ht="29" x14ac:dyDescent="0.35">
      <c r="B10" s="18" t="s">
        <v>201</v>
      </c>
      <c r="C10" s="17">
        <v>0.29471197942120803</v>
      </c>
      <c r="D10" s="17">
        <v>0.31596810658126301</v>
      </c>
      <c r="E10" s="17">
        <v>0.274305610607328</v>
      </c>
      <c r="F10" s="17"/>
      <c r="G10" s="17">
        <v>0.29177786798611499</v>
      </c>
      <c r="H10" s="17">
        <v>0.260013094523253</v>
      </c>
      <c r="I10" s="17">
        <v>0.31349038002575802</v>
      </c>
      <c r="J10" s="17">
        <v>0.29486776462947201</v>
      </c>
      <c r="K10" s="17">
        <v>0.25507634655836597</v>
      </c>
      <c r="L10" s="17">
        <v>0.33592586521342699</v>
      </c>
      <c r="M10" s="17"/>
      <c r="N10" s="17">
        <v>0.36147093129654001</v>
      </c>
      <c r="O10" s="17">
        <v>0.29887385322403898</v>
      </c>
      <c r="P10" s="17">
        <v>0.25790400885015402</v>
      </c>
      <c r="Q10" s="17">
        <v>0.24932736025045901</v>
      </c>
      <c r="R10" s="17"/>
      <c r="S10" s="17">
        <v>0.32809834252641601</v>
      </c>
      <c r="T10" s="17">
        <v>0.33869616490559901</v>
      </c>
      <c r="U10" s="17">
        <v>0.27625494235043901</v>
      </c>
      <c r="V10" s="17">
        <v>0.26746225292220399</v>
      </c>
      <c r="W10" s="17">
        <v>0.30955493566637399</v>
      </c>
      <c r="X10" s="17">
        <v>0.33799877229131498</v>
      </c>
      <c r="Y10" s="17">
        <v>0.23834749921064999</v>
      </c>
      <c r="Z10" s="17">
        <v>0.30154624144394399</v>
      </c>
      <c r="AA10" s="17">
        <v>0.26970688512170499</v>
      </c>
      <c r="AB10" s="17">
        <v>0.23674558995853601</v>
      </c>
      <c r="AC10" s="17">
        <v>0.290092882906333</v>
      </c>
      <c r="AD10" s="17">
        <v>0.32968876968717797</v>
      </c>
      <c r="AE10" s="17"/>
      <c r="AF10" s="17">
        <v>0.30480756817667698</v>
      </c>
      <c r="AG10" s="17">
        <v>0.29866853080816402</v>
      </c>
      <c r="AH10" s="17">
        <v>0.25599701510641998</v>
      </c>
      <c r="AI10" s="17"/>
      <c r="AJ10" s="17">
        <v>0.37025005966371899</v>
      </c>
      <c r="AK10" s="17">
        <v>0.251864890373102</v>
      </c>
      <c r="AL10" s="17">
        <v>0.286082666029146</v>
      </c>
      <c r="AM10" s="17">
        <v>0.213969087321561</v>
      </c>
      <c r="AN10" s="17">
        <v>0.233968601940274</v>
      </c>
      <c r="AO10" s="17"/>
      <c r="AP10" s="17">
        <v>0.42394928645942798</v>
      </c>
      <c r="AQ10" s="17">
        <v>0.269327009320877</v>
      </c>
      <c r="AR10" s="17">
        <v>0.317997584149734</v>
      </c>
      <c r="AS10" s="17"/>
      <c r="AT10" s="17">
        <v>0.26608438097637599</v>
      </c>
      <c r="AU10" s="17">
        <v>0.28950191066296599</v>
      </c>
      <c r="AV10" s="17">
        <v>0.32394357991638401</v>
      </c>
      <c r="AW10" s="17">
        <v>0.34847358713837301</v>
      </c>
      <c r="AX10" s="17">
        <v>0.29069631086234698</v>
      </c>
      <c r="AY10" s="17"/>
      <c r="AZ10" s="17">
        <v>0.28736655874744699</v>
      </c>
      <c r="BA10" s="17">
        <v>0.277861204236661</v>
      </c>
      <c r="BB10" s="17">
        <v>0.31995725569084199</v>
      </c>
      <c r="BC10" s="17">
        <v>0.33875141552451299</v>
      </c>
      <c r="BD10" s="17">
        <v>0.266320460423765</v>
      </c>
      <c r="BE10" s="17"/>
      <c r="BF10" s="17">
        <v>0.23607490910644099</v>
      </c>
      <c r="BG10" s="17">
        <v>0.289808141333594</v>
      </c>
      <c r="BH10" s="17">
        <v>0.31054689612717201</v>
      </c>
      <c r="BI10" s="17">
        <v>0.36076446943694701</v>
      </c>
      <c r="BJ10" s="17"/>
      <c r="BK10" s="17">
        <v>0.182438364204389</v>
      </c>
      <c r="BL10" s="17">
        <v>0.23516259782089299</v>
      </c>
      <c r="BM10" s="17">
        <v>0.30029495063889799</v>
      </c>
      <c r="BN10" s="17">
        <v>0.31883785410702498</v>
      </c>
      <c r="BO10" s="17">
        <v>0.32817031036616701</v>
      </c>
      <c r="BP10" s="17"/>
      <c r="BQ10" s="17">
        <v>0.28935157528259797</v>
      </c>
      <c r="BR10" s="17">
        <v>0.30197221290319098</v>
      </c>
      <c r="BS10" s="17"/>
      <c r="BT10" s="17">
        <v>0.31692472904977897</v>
      </c>
      <c r="BU10" s="17">
        <v>0.31162852991559298</v>
      </c>
      <c r="BV10" s="17">
        <v>0.21095956190374701</v>
      </c>
      <c r="BW10" s="17">
        <v>0.26890565194549498</v>
      </c>
      <c r="BX10" s="17">
        <v>0.287573068644281</v>
      </c>
      <c r="BY10" s="17">
        <v>0.24413762743915801</v>
      </c>
    </row>
    <row r="11" spans="2:77" x14ac:dyDescent="0.35">
      <c r="B11" s="18" t="s">
        <v>209</v>
      </c>
      <c r="C11" s="17">
        <v>0.19827714618043499</v>
      </c>
      <c r="D11" s="17">
        <v>0.19202873466165901</v>
      </c>
      <c r="E11" s="17">
        <v>0.20378136482297299</v>
      </c>
      <c r="F11" s="17"/>
      <c r="G11" s="17">
        <v>0.22728472387922299</v>
      </c>
      <c r="H11" s="17">
        <v>0.20088125420592701</v>
      </c>
      <c r="I11" s="17">
        <v>0.22464661305490299</v>
      </c>
      <c r="J11" s="17">
        <v>0.194247047261459</v>
      </c>
      <c r="K11" s="17">
        <v>0.178525745120483</v>
      </c>
      <c r="L11" s="17">
        <v>0.17196281922995099</v>
      </c>
      <c r="M11" s="17"/>
      <c r="N11" s="17">
        <v>0.22869360292777799</v>
      </c>
      <c r="O11" s="17">
        <v>0.204733202362854</v>
      </c>
      <c r="P11" s="17">
        <v>0.19259883215451201</v>
      </c>
      <c r="Q11" s="17">
        <v>0.16311456880839301</v>
      </c>
      <c r="R11" s="17"/>
      <c r="S11" s="17">
        <v>0.199044417126853</v>
      </c>
      <c r="T11" s="17">
        <v>0.20437466622104</v>
      </c>
      <c r="U11" s="17">
        <v>0.194217859599672</v>
      </c>
      <c r="V11" s="17">
        <v>0.19950131280560701</v>
      </c>
      <c r="W11" s="17">
        <v>0.18873541914894401</v>
      </c>
      <c r="X11" s="17">
        <v>0.190557335277208</v>
      </c>
      <c r="Y11" s="17">
        <v>0.23168258725452401</v>
      </c>
      <c r="Z11" s="17">
        <v>0.13545296891941</v>
      </c>
      <c r="AA11" s="17">
        <v>0.19001464289032499</v>
      </c>
      <c r="AB11" s="17">
        <v>0.22405294758866801</v>
      </c>
      <c r="AC11" s="17">
        <v>0.17273575693691001</v>
      </c>
      <c r="AD11" s="17">
        <v>0.21076814918600401</v>
      </c>
      <c r="AE11" s="17"/>
      <c r="AF11" s="17">
        <v>0.16247458245461699</v>
      </c>
      <c r="AG11" s="17">
        <v>0.23577638469821</v>
      </c>
      <c r="AH11" s="17">
        <v>0.15685857468681599</v>
      </c>
      <c r="AI11" s="17"/>
      <c r="AJ11" s="17">
        <v>0.17794467169016201</v>
      </c>
      <c r="AK11" s="17">
        <v>0.23689374211752001</v>
      </c>
      <c r="AL11" s="17">
        <v>0.24649404378190201</v>
      </c>
      <c r="AM11" s="17">
        <v>0.124263774407869</v>
      </c>
      <c r="AN11" s="17">
        <v>0.13878570399625101</v>
      </c>
      <c r="AO11" s="17"/>
      <c r="AP11" s="17">
        <v>0.18215709076668299</v>
      </c>
      <c r="AQ11" s="17">
        <v>0.22977967662950899</v>
      </c>
      <c r="AR11" s="17">
        <v>0.28430018182523997</v>
      </c>
      <c r="AS11" s="17"/>
      <c r="AT11" s="17">
        <v>0.14321933817791299</v>
      </c>
      <c r="AU11" s="17">
        <v>0.20384714053219599</v>
      </c>
      <c r="AV11" s="17">
        <v>0.23567974126256999</v>
      </c>
      <c r="AW11" s="17">
        <v>0.20682644987163001</v>
      </c>
      <c r="AX11" s="17">
        <v>0.26437551908007301</v>
      </c>
      <c r="AY11" s="17"/>
      <c r="AZ11" s="17">
        <v>0.201751154524828</v>
      </c>
      <c r="BA11" s="17">
        <v>0.18781698721825299</v>
      </c>
      <c r="BB11" s="17">
        <v>0.278438661749912</v>
      </c>
      <c r="BC11" s="17">
        <v>0.17965549623716801</v>
      </c>
      <c r="BD11" s="17">
        <v>0.206194927910889</v>
      </c>
      <c r="BE11" s="17"/>
      <c r="BF11" s="17">
        <v>0.169745709888173</v>
      </c>
      <c r="BG11" s="17">
        <v>0.18838248606754901</v>
      </c>
      <c r="BH11" s="17">
        <v>0.209144830042752</v>
      </c>
      <c r="BI11" s="17">
        <v>0.23994125957069701</v>
      </c>
      <c r="BJ11" s="17"/>
      <c r="BK11" s="17">
        <v>0.19857947721266</v>
      </c>
      <c r="BL11" s="17">
        <v>0.21362089297130499</v>
      </c>
      <c r="BM11" s="17">
        <v>0.199995401976272</v>
      </c>
      <c r="BN11" s="17">
        <v>0.19010937802658801</v>
      </c>
      <c r="BO11" s="17">
        <v>0.19604260510695601</v>
      </c>
      <c r="BP11" s="17"/>
      <c r="BQ11" s="17">
        <v>0.192949315998274</v>
      </c>
      <c r="BR11" s="17">
        <v>0.20549326087526301</v>
      </c>
      <c r="BS11" s="17"/>
      <c r="BT11" s="17">
        <v>0.18853724500041599</v>
      </c>
      <c r="BU11" s="17">
        <v>0.21002327967888901</v>
      </c>
      <c r="BV11" s="17">
        <v>0.17692105410440001</v>
      </c>
      <c r="BW11" s="17">
        <v>0.19710544246096601</v>
      </c>
      <c r="BX11" s="17">
        <v>0.21465957978150599</v>
      </c>
      <c r="BY11" s="17">
        <v>0.185780305305383</v>
      </c>
    </row>
    <row r="12" spans="2:77" ht="29" x14ac:dyDescent="0.35">
      <c r="B12" s="18" t="s">
        <v>199</v>
      </c>
      <c r="C12" s="17">
        <v>0.18650752463081499</v>
      </c>
      <c r="D12" s="17">
        <v>0.19464399310174901</v>
      </c>
      <c r="E12" s="17">
        <v>0.17873551251146599</v>
      </c>
      <c r="F12" s="17"/>
      <c r="G12" s="17">
        <v>0.16373990342568601</v>
      </c>
      <c r="H12" s="17">
        <v>0.145788750138308</v>
      </c>
      <c r="I12" s="17">
        <v>0.18392916426651501</v>
      </c>
      <c r="J12" s="17">
        <v>0.16684530719315799</v>
      </c>
      <c r="K12" s="17">
        <v>0.19517509947650599</v>
      </c>
      <c r="L12" s="17">
        <v>0.24695426385559499</v>
      </c>
      <c r="M12" s="17"/>
      <c r="N12" s="17">
        <v>0.17937545120523801</v>
      </c>
      <c r="O12" s="17">
        <v>0.172851459818093</v>
      </c>
      <c r="P12" s="17">
        <v>0.22189294902053799</v>
      </c>
      <c r="Q12" s="17">
        <v>0.17761203059425201</v>
      </c>
      <c r="R12" s="17"/>
      <c r="S12" s="17">
        <v>0.188322862052444</v>
      </c>
      <c r="T12" s="17">
        <v>0.16441034031077101</v>
      </c>
      <c r="U12" s="17">
        <v>0.18974782107837099</v>
      </c>
      <c r="V12" s="17">
        <v>0.22061866020069301</v>
      </c>
      <c r="W12" s="17">
        <v>0.21454296891086599</v>
      </c>
      <c r="X12" s="17">
        <v>0.202729954790422</v>
      </c>
      <c r="Y12" s="17">
        <v>0.18321759706367499</v>
      </c>
      <c r="Z12" s="17">
        <v>0.20956724210674299</v>
      </c>
      <c r="AA12" s="17">
        <v>0.178024784976751</v>
      </c>
      <c r="AB12" s="17">
        <v>0.14930552186691401</v>
      </c>
      <c r="AC12" s="17">
        <v>0.16132455785518701</v>
      </c>
      <c r="AD12" s="17">
        <v>0.211321949888084</v>
      </c>
      <c r="AE12" s="17"/>
      <c r="AF12" s="17">
        <v>0.21907830440075701</v>
      </c>
      <c r="AG12" s="17">
        <v>0.176853142841081</v>
      </c>
      <c r="AH12" s="17">
        <v>0.15656724993509499</v>
      </c>
      <c r="AI12" s="17"/>
      <c r="AJ12" s="17">
        <v>0.273756666087557</v>
      </c>
      <c r="AK12" s="17">
        <v>0.133167092164826</v>
      </c>
      <c r="AL12" s="17">
        <v>0.19173214050366</v>
      </c>
      <c r="AM12" s="17">
        <v>0.13906532370979099</v>
      </c>
      <c r="AN12" s="17">
        <v>0.156659703062831</v>
      </c>
      <c r="AO12" s="17"/>
      <c r="AP12" s="17">
        <v>0.343206888115756</v>
      </c>
      <c r="AQ12" s="17">
        <v>0.133855337893828</v>
      </c>
      <c r="AR12" s="17">
        <v>0.17115444732994201</v>
      </c>
      <c r="AS12" s="17"/>
      <c r="AT12" s="17">
        <v>0.19413720130700199</v>
      </c>
      <c r="AU12" s="17">
        <v>0.18378719981955299</v>
      </c>
      <c r="AV12" s="17">
        <v>0.165481180315661</v>
      </c>
      <c r="AW12" s="17">
        <v>0.19326561518847901</v>
      </c>
      <c r="AX12" s="17">
        <v>0.21882178893895499</v>
      </c>
      <c r="AY12" s="17"/>
      <c r="AZ12" s="17">
        <v>0.17755997199078499</v>
      </c>
      <c r="BA12" s="17">
        <v>0.17548842724869801</v>
      </c>
      <c r="BB12" s="17">
        <v>0.14656719116986899</v>
      </c>
      <c r="BC12" s="17">
        <v>0.23907668944913099</v>
      </c>
      <c r="BD12" s="17">
        <v>0.16371110178128301</v>
      </c>
      <c r="BE12" s="17"/>
      <c r="BF12" s="17">
        <v>0.17542098949582199</v>
      </c>
      <c r="BG12" s="17">
        <v>0.202875535157614</v>
      </c>
      <c r="BH12" s="17">
        <v>0.16978529404689099</v>
      </c>
      <c r="BI12" s="17">
        <v>0.194665374546517</v>
      </c>
      <c r="BJ12" s="17"/>
      <c r="BK12" s="17">
        <v>0.11633840826820301</v>
      </c>
      <c r="BL12" s="17">
        <v>0.119390478077694</v>
      </c>
      <c r="BM12" s="17">
        <v>0.188738121097388</v>
      </c>
      <c r="BN12" s="17">
        <v>0.20660626276729299</v>
      </c>
      <c r="BO12" s="17">
        <v>0.25496980018778698</v>
      </c>
      <c r="BP12" s="17"/>
      <c r="BQ12" s="17">
        <v>0.20360202644984299</v>
      </c>
      <c r="BR12" s="17">
        <v>0.163354405713832</v>
      </c>
      <c r="BS12" s="17"/>
      <c r="BT12" s="17">
        <v>0.218617276174708</v>
      </c>
      <c r="BU12" s="17">
        <v>0.18257586976359699</v>
      </c>
      <c r="BV12" s="17">
        <v>0.14644542495343801</v>
      </c>
      <c r="BW12" s="17">
        <v>0.18316639587556799</v>
      </c>
      <c r="BX12" s="17">
        <v>0.156761878889533</v>
      </c>
      <c r="BY12" s="17">
        <v>0.14237732729826899</v>
      </c>
    </row>
    <row r="13" spans="2:77" x14ac:dyDescent="0.35">
      <c r="B13" s="18" t="s">
        <v>145</v>
      </c>
      <c r="C13" s="17">
        <v>0.159686434305671</v>
      </c>
      <c r="D13" s="17">
        <v>0.13449716194060499</v>
      </c>
      <c r="E13" s="17">
        <v>0.18486614959555001</v>
      </c>
      <c r="F13" s="17"/>
      <c r="G13" s="17">
        <v>0.133753531811031</v>
      </c>
      <c r="H13" s="17">
        <v>0.13657022456137699</v>
      </c>
      <c r="I13" s="17">
        <v>0.15247747092560501</v>
      </c>
      <c r="J13" s="17">
        <v>0.15953186961002999</v>
      </c>
      <c r="K13" s="17">
        <v>0.18085747694989801</v>
      </c>
      <c r="L13" s="17">
        <v>0.18750250216737099</v>
      </c>
      <c r="M13" s="17"/>
      <c r="N13" s="17">
        <v>0.115333535917478</v>
      </c>
      <c r="O13" s="17">
        <v>0.16402219664366099</v>
      </c>
      <c r="P13" s="17">
        <v>0.163364463309702</v>
      </c>
      <c r="Q13" s="17">
        <v>0.19921733478907599</v>
      </c>
      <c r="R13" s="17"/>
      <c r="S13" s="17">
        <v>0.13975326071991401</v>
      </c>
      <c r="T13" s="17">
        <v>0.162088584967257</v>
      </c>
      <c r="U13" s="17">
        <v>0.156757156082413</v>
      </c>
      <c r="V13" s="17">
        <v>0.165822998542206</v>
      </c>
      <c r="W13" s="17">
        <v>0.13852378025474901</v>
      </c>
      <c r="X13" s="17">
        <v>0.15880095424742499</v>
      </c>
      <c r="Y13" s="17">
        <v>0.1747330814867</v>
      </c>
      <c r="Z13" s="17">
        <v>0.18955823600754801</v>
      </c>
      <c r="AA13" s="17">
        <v>0.13971684393487299</v>
      </c>
      <c r="AB13" s="17">
        <v>0.16225329728321899</v>
      </c>
      <c r="AC13" s="17">
        <v>0.20115303037478099</v>
      </c>
      <c r="AD13" s="17">
        <v>0.20051917883594</v>
      </c>
      <c r="AE13" s="17"/>
      <c r="AF13" s="17">
        <v>0.158990191586109</v>
      </c>
      <c r="AG13" s="17">
        <v>0.14080712542287199</v>
      </c>
      <c r="AH13" s="17">
        <v>0.209079107908344</v>
      </c>
      <c r="AI13" s="17"/>
      <c r="AJ13" s="17">
        <v>0.12773708248816401</v>
      </c>
      <c r="AK13" s="17">
        <v>0.13563183781722801</v>
      </c>
      <c r="AL13" s="17">
        <v>0.16203368195412499</v>
      </c>
      <c r="AM13" s="17">
        <v>0.20427335173724701</v>
      </c>
      <c r="AN13" s="17">
        <v>0.233457234746519</v>
      </c>
      <c r="AO13" s="17"/>
      <c r="AP13" s="17">
        <v>8.5591258971511999E-2</v>
      </c>
      <c r="AQ13" s="17">
        <v>0.133801974181425</v>
      </c>
      <c r="AR13" s="17">
        <v>0.10659473960566</v>
      </c>
      <c r="AS13" s="17"/>
      <c r="AT13" s="17">
        <v>0.203435438286592</v>
      </c>
      <c r="AU13" s="17">
        <v>0.155590713300442</v>
      </c>
      <c r="AV13" s="17">
        <v>0.13900010599829901</v>
      </c>
      <c r="AW13" s="17">
        <v>0.111757133816073</v>
      </c>
      <c r="AX13" s="17">
        <v>9.1463728150724802E-2</v>
      </c>
      <c r="AY13" s="17"/>
      <c r="AZ13" s="17">
        <v>0.12333004308742999</v>
      </c>
      <c r="BA13" s="17">
        <v>0.17638201437061701</v>
      </c>
      <c r="BB13" s="17">
        <v>0.216513708001105</v>
      </c>
      <c r="BC13" s="17">
        <v>0.17980917194736001</v>
      </c>
      <c r="BD13" s="17">
        <v>0.21803339980508499</v>
      </c>
      <c r="BE13" s="17"/>
      <c r="BF13" s="17">
        <v>0.20957166016220599</v>
      </c>
      <c r="BG13" s="17">
        <v>0.16180042195752001</v>
      </c>
      <c r="BH13" s="17">
        <v>0.141996831878098</v>
      </c>
      <c r="BI13" s="17">
        <v>9.2537574847486107E-2</v>
      </c>
      <c r="BJ13" s="17"/>
      <c r="BK13" s="17">
        <v>0.157972030959216</v>
      </c>
      <c r="BL13" s="17">
        <v>0.161138601863757</v>
      </c>
      <c r="BM13" s="17">
        <v>0.17708513229400399</v>
      </c>
      <c r="BN13" s="17">
        <v>0.15197643963285901</v>
      </c>
      <c r="BO13" s="17">
        <v>0.1057995829442</v>
      </c>
      <c r="BP13" s="17"/>
      <c r="BQ13" s="17">
        <v>0.15653354096053601</v>
      </c>
      <c r="BR13" s="17">
        <v>0.163956773115499</v>
      </c>
      <c r="BS13" s="17"/>
      <c r="BT13" s="17">
        <v>0.17386688443928999</v>
      </c>
      <c r="BU13" s="17">
        <v>0.13568621319850899</v>
      </c>
      <c r="BV13" s="17">
        <v>0.20340145613327501</v>
      </c>
      <c r="BW13" s="17">
        <v>0.13708851514367401</v>
      </c>
      <c r="BX13" s="17">
        <v>0.14645596942269301</v>
      </c>
      <c r="BY13" s="17">
        <v>0.19616371869202101</v>
      </c>
    </row>
    <row r="14" spans="2:77" ht="29" x14ac:dyDescent="0.35">
      <c r="B14" s="18" t="s">
        <v>200</v>
      </c>
      <c r="C14" s="17">
        <v>0.15810497057664</v>
      </c>
      <c r="D14" s="17">
        <v>0.17390346903874501</v>
      </c>
      <c r="E14" s="17">
        <v>0.14319938019992301</v>
      </c>
      <c r="F14" s="17"/>
      <c r="G14" s="17">
        <v>0.13304398816159499</v>
      </c>
      <c r="H14" s="17">
        <v>0.133652537444998</v>
      </c>
      <c r="I14" s="17">
        <v>0.192324730715837</v>
      </c>
      <c r="J14" s="17">
        <v>0.161279344458747</v>
      </c>
      <c r="K14" s="17">
        <v>0.14559277824264799</v>
      </c>
      <c r="L14" s="17">
        <v>0.17265977978566499</v>
      </c>
      <c r="M14" s="17"/>
      <c r="N14" s="17">
        <v>0.14540370364570099</v>
      </c>
      <c r="O14" s="17">
        <v>0.153093289296936</v>
      </c>
      <c r="P14" s="17">
        <v>0.159989882179463</v>
      </c>
      <c r="Q14" s="17">
        <v>0.17670191205698499</v>
      </c>
      <c r="R14" s="17"/>
      <c r="S14" s="17">
        <v>0.16732651383476599</v>
      </c>
      <c r="T14" s="17">
        <v>0.14018312078679501</v>
      </c>
      <c r="U14" s="17">
        <v>0.17240737514069099</v>
      </c>
      <c r="V14" s="17">
        <v>0.195358344548626</v>
      </c>
      <c r="W14" s="17">
        <v>0.16927268559904099</v>
      </c>
      <c r="X14" s="17">
        <v>0.19644433936969499</v>
      </c>
      <c r="Y14" s="17">
        <v>0.170534062316752</v>
      </c>
      <c r="Z14" s="17">
        <v>0.159395204222888</v>
      </c>
      <c r="AA14" s="17">
        <v>0.13568109347961399</v>
      </c>
      <c r="AB14" s="17">
        <v>0.105022088682602</v>
      </c>
      <c r="AC14" s="17">
        <v>0.13672723813451701</v>
      </c>
      <c r="AD14" s="17">
        <v>0.14373149526580201</v>
      </c>
      <c r="AE14" s="17"/>
      <c r="AF14" s="17">
        <v>0.184008075751602</v>
      </c>
      <c r="AG14" s="17">
        <v>0.14241653656488201</v>
      </c>
      <c r="AH14" s="17">
        <v>0.157126566482053</v>
      </c>
      <c r="AI14" s="17"/>
      <c r="AJ14" s="17">
        <v>0.22507941825187999</v>
      </c>
      <c r="AK14" s="17">
        <v>0.112474761778249</v>
      </c>
      <c r="AL14" s="17">
        <v>0.14124634584765999</v>
      </c>
      <c r="AM14" s="17">
        <v>8.2547050626376003E-2</v>
      </c>
      <c r="AN14" s="17">
        <v>0.15017358988451701</v>
      </c>
      <c r="AO14" s="17"/>
      <c r="AP14" s="17">
        <v>0.29615448845498599</v>
      </c>
      <c r="AQ14" s="17">
        <v>0.12091871890894899</v>
      </c>
      <c r="AR14" s="17">
        <v>0.140969307744963</v>
      </c>
      <c r="AS14" s="17"/>
      <c r="AT14" s="17">
        <v>0.19272036980714599</v>
      </c>
      <c r="AU14" s="17">
        <v>0.158014880848344</v>
      </c>
      <c r="AV14" s="17">
        <v>0.12998924302178</v>
      </c>
      <c r="AW14" s="17">
        <v>0.166480681902167</v>
      </c>
      <c r="AX14" s="17">
        <v>0.113967707309308</v>
      </c>
      <c r="AY14" s="17"/>
      <c r="AZ14" s="17">
        <v>0.17396876582540299</v>
      </c>
      <c r="BA14" s="17">
        <v>0.15274365948083701</v>
      </c>
      <c r="BB14" s="17">
        <v>0.101669851462033</v>
      </c>
      <c r="BC14" s="17">
        <v>0.15807444277817101</v>
      </c>
      <c r="BD14" s="17">
        <v>0.12819779806702</v>
      </c>
      <c r="BE14" s="17"/>
      <c r="BF14" s="17">
        <v>0.156197892425707</v>
      </c>
      <c r="BG14" s="17">
        <v>0.16863110154018199</v>
      </c>
      <c r="BH14" s="17">
        <v>0.16637569398955601</v>
      </c>
      <c r="BI14" s="17">
        <v>0.153156932712111</v>
      </c>
      <c r="BJ14" s="17"/>
      <c r="BK14" s="17">
        <v>0.144927471118241</v>
      </c>
      <c r="BL14" s="17">
        <v>0.14512609149136901</v>
      </c>
      <c r="BM14" s="17">
        <v>0.15407475194033399</v>
      </c>
      <c r="BN14" s="17">
        <v>0.16358310272728799</v>
      </c>
      <c r="BO14" s="17">
        <v>0.186281370208248</v>
      </c>
      <c r="BP14" s="17"/>
      <c r="BQ14" s="17">
        <v>0.16817234249613999</v>
      </c>
      <c r="BR14" s="17">
        <v>0.144469530263649</v>
      </c>
      <c r="BS14" s="17"/>
      <c r="BT14" s="17">
        <v>0.16759598026582501</v>
      </c>
      <c r="BU14" s="17">
        <v>0.15206036257989899</v>
      </c>
      <c r="BV14" s="17">
        <v>0.152164156557308</v>
      </c>
      <c r="BW14" s="17">
        <v>0.15517740488135301</v>
      </c>
      <c r="BX14" s="17">
        <v>0.16556105036455801</v>
      </c>
      <c r="BY14" s="17">
        <v>9.2990163236402398E-2</v>
      </c>
    </row>
    <row r="15" spans="2:77" ht="29" x14ac:dyDescent="0.35">
      <c r="B15" s="18" t="s">
        <v>206</v>
      </c>
      <c r="C15" s="17">
        <v>0.140073027291683</v>
      </c>
      <c r="D15" s="17">
        <v>0.167248075553633</v>
      </c>
      <c r="E15" s="17">
        <v>0.11340566985549499</v>
      </c>
      <c r="F15" s="17"/>
      <c r="G15" s="17">
        <v>0.13450417547288701</v>
      </c>
      <c r="H15" s="17">
        <v>0.13424517362347099</v>
      </c>
      <c r="I15" s="17">
        <v>0.12886662735934801</v>
      </c>
      <c r="J15" s="17">
        <v>0.12681031507820201</v>
      </c>
      <c r="K15" s="17">
        <v>0.16802351721283901</v>
      </c>
      <c r="L15" s="17">
        <v>0.149694303451163</v>
      </c>
      <c r="M15" s="17"/>
      <c r="N15" s="17">
        <v>0.177808283296672</v>
      </c>
      <c r="O15" s="17">
        <v>0.156371300608217</v>
      </c>
      <c r="P15" s="17">
        <v>0.120872803552164</v>
      </c>
      <c r="Q15" s="17">
        <v>0.10006531257849299</v>
      </c>
      <c r="R15" s="17"/>
      <c r="S15" s="17">
        <v>0.172032140925819</v>
      </c>
      <c r="T15" s="17">
        <v>0.12655703939406901</v>
      </c>
      <c r="U15" s="17">
        <v>0.113276135238007</v>
      </c>
      <c r="V15" s="17">
        <v>0.13050825596839699</v>
      </c>
      <c r="W15" s="17">
        <v>0.17854072510525501</v>
      </c>
      <c r="X15" s="17">
        <v>0.15709439642184</v>
      </c>
      <c r="Y15" s="17">
        <v>0.11667473410833901</v>
      </c>
      <c r="Z15" s="17">
        <v>0.123435583862315</v>
      </c>
      <c r="AA15" s="17">
        <v>0.15790134975557901</v>
      </c>
      <c r="AB15" s="17">
        <v>0.123075731156622</v>
      </c>
      <c r="AC15" s="17">
        <v>9.4341164063250604E-2</v>
      </c>
      <c r="AD15" s="17">
        <v>0.155115556821078</v>
      </c>
      <c r="AE15" s="17"/>
      <c r="AF15" s="17">
        <v>0.14492238217973</v>
      </c>
      <c r="AG15" s="17">
        <v>0.146074820403232</v>
      </c>
      <c r="AH15" s="17">
        <v>0.116945423560506</v>
      </c>
      <c r="AI15" s="17"/>
      <c r="AJ15" s="17">
        <v>0.172517302845829</v>
      </c>
      <c r="AK15" s="17">
        <v>0.12100435553955401</v>
      </c>
      <c r="AL15" s="17">
        <v>0.187575342327921</v>
      </c>
      <c r="AM15" s="17">
        <v>0.10025511934114301</v>
      </c>
      <c r="AN15" s="17">
        <v>0.107800700458591</v>
      </c>
      <c r="AO15" s="17"/>
      <c r="AP15" s="17">
        <v>0.20168173585868199</v>
      </c>
      <c r="AQ15" s="17">
        <v>0.13192480457601999</v>
      </c>
      <c r="AR15" s="17">
        <v>0.159762827760597</v>
      </c>
      <c r="AS15" s="17"/>
      <c r="AT15" s="17">
        <v>0.123596997498547</v>
      </c>
      <c r="AU15" s="17">
        <v>0.13910896811273499</v>
      </c>
      <c r="AV15" s="17">
        <v>0.15115167606802801</v>
      </c>
      <c r="AW15" s="17">
        <v>0.17285558704134099</v>
      </c>
      <c r="AX15" s="17">
        <v>0.119760007201296</v>
      </c>
      <c r="AY15" s="17"/>
      <c r="AZ15" s="17">
        <v>0.165938930057241</v>
      </c>
      <c r="BA15" s="17">
        <v>0.11845701586027001</v>
      </c>
      <c r="BB15" s="17">
        <v>9.2122462718929002E-2</v>
      </c>
      <c r="BC15" s="17">
        <v>0.15004010848386601</v>
      </c>
      <c r="BD15" s="17">
        <v>7.3764250297087802E-2</v>
      </c>
      <c r="BE15" s="17"/>
      <c r="BF15" s="17">
        <v>9.07555437230637E-2</v>
      </c>
      <c r="BG15" s="17">
        <v>0.136996889701616</v>
      </c>
      <c r="BH15" s="17">
        <v>0.150005823946637</v>
      </c>
      <c r="BI15" s="17">
        <v>0.202118699525169</v>
      </c>
      <c r="BJ15" s="17"/>
      <c r="BK15" s="17">
        <v>9.4528693517384896E-2</v>
      </c>
      <c r="BL15" s="17">
        <v>0.101517787989992</v>
      </c>
      <c r="BM15" s="17">
        <v>0.111629893272787</v>
      </c>
      <c r="BN15" s="17">
        <v>0.17671785785722099</v>
      </c>
      <c r="BO15" s="17">
        <v>0.21029115561227901</v>
      </c>
      <c r="BP15" s="17"/>
      <c r="BQ15" s="17">
        <v>0.14634135141493501</v>
      </c>
      <c r="BR15" s="17">
        <v>0.13158308968646501</v>
      </c>
      <c r="BS15" s="17"/>
      <c r="BT15" s="17">
        <v>0.14670794802686801</v>
      </c>
      <c r="BU15" s="17">
        <v>0.16788246923556899</v>
      </c>
      <c r="BV15" s="17">
        <v>9.8316957855822507E-2</v>
      </c>
      <c r="BW15" s="17">
        <v>0.126442605814436</v>
      </c>
      <c r="BX15" s="17">
        <v>0.12539310945830501</v>
      </c>
      <c r="BY15" s="17">
        <v>7.5077676901982804E-2</v>
      </c>
    </row>
    <row r="16" spans="2:77" x14ac:dyDescent="0.35">
      <c r="B16" s="18" t="s">
        <v>207</v>
      </c>
      <c r="C16" s="17">
        <v>0.11738737818126101</v>
      </c>
      <c r="D16" s="17">
        <v>0.126132176062071</v>
      </c>
      <c r="E16" s="17">
        <v>0.108153741839378</v>
      </c>
      <c r="F16" s="17"/>
      <c r="G16" s="17">
        <v>0.15952793332100301</v>
      </c>
      <c r="H16" s="17">
        <v>0.137470265663866</v>
      </c>
      <c r="I16" s="17">
        <v>0.13664702156345501</v>
      </c>
      <c r="J16" s="17">
        <v>9.7507882426532605E-2</v>
      </c>
      <c r="K16" s="17">
        <v>8.9218014147862096E-2</v>
      </c>
      <c r="L16" s="17">
        <v>9.2449530209463102E-2</v>
      </c>
      <c r="M16" s="17"/>
      <c r="N16" s="17">
        <v>0.13762545419984901</v>
      </c>
      <c r="O16" s="17">
        <v>9.4958496922491406E-2</v>
      </c>
      <c r="P16" s="17">
        <v>0.13124994653129499</v>
      </c>
      <c r="Q16" s="17">
        <v>0.10448905340055201</v>
      </c>
      <c r="R16" s="17"/>
      <c r="S16" s="17">
        <v>0.16388665600810001</v>
      </c>
      <c r="T16" s="17">
        <v>0.116987455478776</v>
      </c>
      <c r="U16" s="17">
        <v>0.100771308208235</v>
      </c>
      <c r="V16" s="17">
        <v>0.14263293935615301</v>
      </c>
      <c r="W16" s="17">
        <v>0.11845476051392401</v>
      </c>
      <c r="X16" s="17">
        <v>0.12859515412382899</v>
      </c>
      <c r="Y16" s="17">
        <v>0.10753722359310799</v>
      </c>
      <c r="Z16" s="17">
        <v>0.10864872071069299</v>
      </c>
      <c r="AA16" s="17">
        <v>0.10463748183827799</v>
      </c>
      <c r="AB16" s="17">
        <v>0.10404411027964899</v>
      </c>
      <c r="AC16" s="17">
        <v>6.3346785062984898E-2</v>
      </c>
      <c r="AD16" s="17">
        <v>4.90832580383124E-2</v>
      </c>
      <c r="AE16" s="17"/>
      <c r="AF16" s="17">
        <v>0.109447124784169</v>
      </c>
      <c r="AG16" s="17">
        <v>0.120342944027969</v>
      </c>
      <c r="AH16" s="17">
        <v>0.120997621628656</v>
      </c>
      <c r="AI16" s="17"/>
      <c r="AJ16" s="17">
        <v>0.13051585144575401</v>
      </c>
      <c r="AK16" s="17">
        <v>0.118038324198418</v>
      </c>
      <c r="AL16" s="17">
        <v>0.12404282186618</v>
      </c>
      <c r="AM16" s="17">
        <v>7.48510888684287E-2</v>
      </c>
      <c r="AN16" s="17">
        <v>0.10134227684416</v>
      </c>
      <c r="AO16" s="17"/>
      <c r="AP16" s="17">
        <v>0.176738805007538</v>
      </c>
      <c r="AQ16" s="17">
        <v>0.117269919467657</v>
      </c>
      <c r="AR16" s="17">
        <v>0.139489962815812</v>
      </c>
      <c r="AS16" s="17"/>
      <c r="AT16" s="17">
        <v>9.9504241736493595E-2</v>
      </c>
      <c r="AU16" s="17">
        <v>0.128504418559308</v>
      </c>
      <c r="AV16" s="17">
        <v>0.12005845122695601</v>
      </c>
      <c r="AW16" s="17">
        <v>0.137061470054468</v>
      </c>
      <c r="AX16" s="17">
        <v>0.16928559792509701</v>
      </c>
      <c r="AY16" s="17"/>
      <c r="AZ16" s="17">
        <v>0.13690599478458201</v>
      </c>
      <c r="BA16" s="17">
        <v>0.110819306719324</v>
      </c>
      <c r="BB16" s="17">
        <v>0.13111202595765101</v>
      </c>
      <c r="BC16" s="17">
        <v>9.4896031053500696E-2</v>
      </c>
      <c r="BD16" s="17">
        <v>8.7163500350901896E-2</v>
      </c>
      <c r="BE16" s="17"/>
      <c r="BF16" s="17">
        <v>0.109047129838832</v>
      </c>
      <c r="BG16" s="17">
        <v>0.11532480247841601</v>
      </c>
      <c r="BH16" s="17">
        <v>0.118203023201273</v>
      </c>
      <c r="BI16" s="17">
        <v>0.13478759514876601</v>
      </c>
      <c r="BJ16" s="17"/>
      <c r="BK16" s="17">
        <v>8.4859227985377095E-2</v>
      </c>
      <c r="BL16" s="17">
        <v>9.3113462295856098E-2</v>
      </c>
      <c r="BM16" s="17">
        <v>0.113714813175106</v>
      </c>
      <c r="BN16" s="17">
        <v>0.13024349323954601</v>
      </c>
      <c r="BO16" s="17">
        <v>0.14069823862898201</v>
      </c>
      <c r="BP16" s="17"/>
      <c r="BQ16" s="17">
        <v>0.118063317823731</v>
      </c>
      <c r="BR16" s="17">
        <v>0.116471872652729</v>
      </c>
      <c r="BS16" s="17"/>
      <c r="BT16" s="17">
        <v>0.105741507987285</v>
      </c>
      <c r="BU16" s="17">
        <v>0.12896138278281399</v>
      </c>
      <c r="BV16" s="17">
        <v>0.117705680306476</v>
      </c>
      <c r="BW16" s="17">
        <v>0.12148791856966901</v>
      </c>
      <c r="BX16" s="17">
        <v>0.117999342868557</v>
      </c>
      <c r="BY16" s="17">
        <v>0.15442215828845901</v>
      </c>
    </row>
    <row r="17" spans="2:77" ht="29" x14ac:dyDescent="0.35">
      <c r="B17" s="18" t="s">
        <v>205</v>
      </c>
      <c r="C17" s="17">
        <v>0.111453359981895</v>
      </c>
      <c r="D17" s="17">
        <v>0.113324628431308</v>
      </c>
      <c r="E17" s="17">
        <v>0.109900762643693</v>
      </c>
      <c r="F17" s="17"/>
      <c r="G17" s="17">
        <v>0.115386155273666</v>
      </c>
      <c r="H17" s="17">
        <v>0.130638824434268</v>
      </c>
      <c r="I17" s="17">
        <v>0.122832569167507</v>
      </c>
      <c r="J17" s="17">
        <v>9.8807989832785395E-2</v>
      </c>
      <c r="K17" s="17">
        <v>0.110535202158328</v>
      </c>
      <c r="L17" s="17">
        <v>9.4974889257233797E-2</v>
      </c>
      <c r="M17" s="17"/>
      <c r="N17" s="17">
        <v>0.11227578869992801</v>
      </c>
      <c r="O17" s="17">
        <v>9.4784234141897697E-2</v>
      </c>
      <c r="P17" s="17">
        <v>0.140103301762035</v>
      </c>
      <c r="Q17" s="17">
        <v>0.103156628686981</v>
      </c>
      <c r="R17" s="17"/>
      <c r="S17" s="17">
        <v>0.10957403788320901</v>
      </c>
      <c r="T17" s="17">
        <v>0.106649940526447</v>
      </c>
      <c r="U17" s="17">
        <v>0.103211350632205</v>
      </c>
      <c r="V17" s="17">
        <v>0.12907061411913001</v>
      </c>
      <c r="W17" s="17">
        <v>0.114224237372808</v>
      </c>
      <c r="X17" s="17">
        <v>0.10432030509816</v>
      </c>
      <c r="Y17" s="17">
        <v>0.11383421504541701</v>
      </c>
      <c r="Z17" s="17">
        <v>0.11254872240121901</v>
      </c>
      <c r="AA17" s="17">
        <v>0.110147343328606</v>
      </c>
      <c r="AB17" s="17">
        <v>0.108372987027954</v>
      </c>
      <c r="AC17" s="17">
        <v>0.125705319237741</v>
      </c>
      <c r="AD17" s="17">
        <v>0.10759298551235</v>
      </c>
      <c r="AE17" s="17"/>
      <c r="AF17" s="17">
        <v>0.118526094930268</v>
      </c>
      <c r="AG17" s="17">
        <v>0.112600763444898</v>
      </c>
      <c r="AH17" s="17">
        <v>9.0627047513941503E-2</v>
      </c>
      <c r="AI17" s="17"/>
      <c r="AJ17" s="17">
        <v>0.12878304112417499</v>
      </c>
      <c r="AK17" s="17">
        <v>0.12505526428450001</v>
      </c>
      <c r="AL17" s="17">
        <v>9.9002473128946195E-2</v>
      </c>
      <c r="AM17" s="17">
        <v>4.8035136173809098E-2</v>
      </c>
      <c r="AN17" s="17">
        <v>8.7973808915945098E-2</v>
      </c>
      <c r="AO17" s="17"/>
      <c r="AP17" s="17">
        <v>0.13802472462632001</v>
      </c>
      <c r="AQ17" s="17">
        <v>0.117008124073648</v>
      </c>
      <c r="AR17" s="17">
        <v>0.12773075056135499</v>
      </c>
      <c r="AS17" s="17"/>
      <c r="AT17" s="17">
        <v>0.10167550952030099</v>
      </c>
      <c r="AU17" s="17">
        <v>0.12251519153149699</v>
      </c>
      <c r="AV17" s="17">
        <v>0.10553077800335001</v>
      </c>
      <c r="AW17" s="17">
        <v>0.112495632699325</v>
      </c>
      <c r="AX17" s="17">
        <v>0.12814804076667999</v>
      </c>
      <c r="AY17" s="17"/>
      <c r="AZ17" s="17">
        <v>0.13328377699418201</v>
      </c>
      <c r="BA17" s="17">
        <v>0.102663850219628</v>
      </c>
      <c r="BB17" s="17">
        <v>3.6737064180399001E-2</v>
      </c>
      <c r="BC17" s="17">
        <v>9.3490245910133898E-2</v>
      </c>
      <c r="BD17" s="17">
        <v>0.10084515494202</v>
      </c>
      <c r="BE17" s="17"/>
      <c r="BF17" s="17">
        <v>8.4071598314870599E-2</v>
      </c>
      <c r="BG17" s="17">
        <v>0.122290496154841</v>
      </c>
      <c r="BH17" s="17">
        <v>0.13433961901709299</v>
      </c>
      <c r="BI17" s="17">
        <v>0.107111645021924</v>
      </c>
      <c r="BJ17" s="17"/>
      <c r="BK17" s="17">
        <v>0.10469227267338101</v>
      </c>
      <c r="BL17" s="17">
        <v>9.7112854367530296E-2</v>
      </c>
      <c r="BM17" s="17">
        <v>0.10895438057982799</v>
      </c>
      <c r="BN17" s="17">
        <v>0.120621481024671</v>
      </c>
      <c r="BO17" s="17">
        <v>0.113448710099012</v>
      </c>
      <c r="BP17" s="17"/>
      <c r="BQ17" s="17">
        <v>0.12505305676553799</v>
      </c>
      <c r="BR17" s="17">
        <v>9.3033671581492602E-2</v>
      </c>
      <c r="BS17" s="17"/>
      <c r="BT17" s="17">
        <v>0.109356845960323</v>
      </c>
      <c r="BU17" s="17">
        <v>0.119704555827778</v>
      </c>
      <c r="BV17" s="17">
        <v>0.12214016481737899</v>
      </c>
      <c r="BW17" s="17">
        <v>0.106940014675</v>
      </c>
      <c r="BX17" s="17">
        <v>0.11198856768795799</v>
      </c>
      <c r="BY17" s="17">
        <v>7.8491688622611994E-2</v>
      </c>
    </row>
    <row r="18" spans="2:77" ht="29" x14ac:dyDescent="0.35">
      <c r="B18" s="18" t="s">
        <v>204</v>
      </c>
      <c r="C18" s="17">
        <v>8.4882389389095994E-2</v>
      </c>
      <c r="D18" s="17">
        <v>8.6563791243496196E-2</v>
      </c>
      <c r="E18" s="17">
        <v>8.3785031140804406E-2</v>
      </c>
      <c r="F18" s="17"/>
      <c r="G18" s="17">
        <v>0.115009746164714</v>
      </c>
      <c r="H18" s="17">
        <v>0.12869430985038</v>
      </c>
      <c r="I18" s="17">
        <v>0.12350347931111701</v>
      </c>
      <c r="J18" s="17">
        <v>8.1475347461517994E-2</v>
      </c>
      <c r="K18" s="17">
        <v>4.7102214674058403E-2</v>
      </c>
      <c r="L18" s="17">
        <v>2.6054496410656498E-2</v>
      </c>
      <c r="M18" s="17"/>
      <c r="N18" s="17">
        <v>8.02755214621413E-2</v>
      </c>
      <c r="O18" s="17">
        <v>8.1778783172756497E-2</v>
      </c>
      <c r="P18" s="17">
        <v>8.6844303941448403E-2</v>
      </c>
      <c r="Q18" s="17">
        <v>9.2557026575358997E-2</v>
      </c>
      <c r="R18" s="17"/>
      <c r="S18" s="17">
        <v>0.109232400779346</v>
      </c>
      <c r="T18" s="17">
        <v>7.2599708731041601E-2</v>
      </c>
      <c r="U18" s="17">
        <v>8.0814535643413302E-2</v>
      </c>
      <c r="V18" s="17">
        <v>7.1122299902027897E-2</v>
      </c>
      <c r="W18" s="17">
        <v>7.5316887667328594E-2</v>
      </c>
      <c r="X18" s="17">
        <v>0.12140829192781501</v>
      </c>
      <c r="Y18" s="17">
        <v>6.8061379433562399E-2</v>
      </c>
      <c r="Z18" s="17">
        <v>4.9414252994454101E-2</v>
      </c>
      <c r="AA18" s="17">
        <v>0.11632699584700799</v>
      </c>
      <c r="AB18" s="17">
        <v>6.9603426916633293E-2</v>
      </c>
      <c r="AC18" s="17">
        <v>3.78065885722456E-2</v>
      </c>
      <c r="AD18" s="17">
        <v>9.03105890020902E-2</v>
      </c>
      <c r="AE18" s="17"/>
      <c r="AF18" s="17">
        <v>7.6303213239530002E-2</v>
      </c>
      <c r="AG18" s="17">
        <v>8.5106273690766801E-2</v>
      </c>
      <c r="AH18" s="17">
        <v>0.10945368022023599</v>
      </c>
      <c r="AI18" s="17"/>
      <c r="AJ18" s="17">
        <v>8.8240267918904006E-2</v>
      </c>
      <c r="AK18" s="17">
        <v>8.6562283044576402E-2</v>
      </c>
      <c r="AL18" s="17">
        <v>5.0754193900661597E-2</v>
      </c>
      <c r="AM18" s="17">
        <v>7.6134516296909802E-2</v>
      </c>
      <c r="AN18" s="17">
        <v>9.6425526699232197E-2</v>
      </c>
      <c r="AO18" s="17"/>
      <c r="AP18" s="17">
        <v>0.11727302361632801</v>
      </c>
      <c r="AQ18" s="17">
        <v>8.3393316089625996E-2</v>
      </c>
      <c r="AR18" s="17">
        <v>9.0112677417718501E-2</v>
      </c>
      <c r="AS18" s="17"/>
      <c r="AT18" s="17">
        <v>7.5761904215852702E-2</v>
      </c>
      <c r="AU18" s="17">
        <v>9.6616188650162194E-2</v>
      </c>
      <c r="AV18" s="17">
        <v>8.9100647201069E-2</v>
      </c>
      <c r="AW18" s="17">
        <v>8.7699911340575198E-2</v>
      </c>
      <c r="AX18" s="17">
        <v>0.13766660037506001</v>
      </c>
      <c r="AY18" s="17"/>
      <c r="AZ18" s="17">
        <v>0.10951897974979601</v>
      </c>
      <c r="BA18" s="17">
        <v>9.7743537287156498E-2</v>
      </c>
      <c r="BB18" s="17">
        <v>3.9780480728305902E-2</v>
      </c>
      <c r="BC18" s="17">
        <v>2.5608051086007399E-2</v>
      </c>
      <c r="BD18" s="17">
        <v>9.2357985579835405E-2</v>
      </c>
      <c r="BE18" s="17"/>
      <c r="BF18" s="17">
        <v>8.4527491249352105E-2</v>
      </c>
      <c r="BG18" s="17">
        <v>9.5935813773367004E-2</v>
      </c>
      <c r="BH18" s="17">
        <v>7.6529372906260607E-2</v>
      </c>
      <c r="BI18" s="17">
        <v>7.9687924506563701E-2</v>
      </c>
      <c r="BJ18" s="17"/>
      <c r="BK18" s="17">
        <v>7.4928480490803306E-2</v>
      </c>
      <c r="BL18" s="17">
        <v>8.4367293761231602E-2</v>
      </c>
      <c r="BM18" s="17">
        <v>8.1908970116747706E-2</v>
      </c>
      <c r="BN18" s="17">
        <v>8.2087066897306396E-2</v>
      </c>
      <c r="BO18" s="17">
        <v>0.119804688197737</v>
      </c>
      <c r="BP18" s="17"/>
      <c r="BQ18" s="17">
        <v>8.3251909519682699E-2</v>
      </c>
      <c r="BR18" s="17">
        <v>8.7090742385159903E-2</v>
      </c>
      <c r="BS18" s="17"/>
      <c r="BT18" s="17">
        <v>5.8090887007416901E-2</v>
      </c>
      <c r="BU18" s="17">
        <v>9.9817947451064801E-2</v>
      </c>
      <c r="BV18" s="17">
        <v>7.4186388290749E-2</v>
      </c>
      <c r="BW18" s="17">
        <v>0.109558957854353</v>
      </c>
      <c r="BX18" s="17">
        <v>0.11884810191473701</v>
      </c>
      <c r="BY18" s="17">
        <v>3.9650427390736501E-2</v>
      </c>
    </row>
    <row r="19" spans="2:77" x14ac:dyDescent="0.35">
      <c r="B19" s="18" t="s">
        <v>203</v>
      </c>
      <c r="C19" s="17">
        <v>8.1438226715515205E-2</v>
      </c>
      <c r="D19" s="17">
        <v>9.0515305289822906E-2</v>
      </c>
      <c r="E19" s="17">
        <v>7.3090420023781896E-2</v>
      </c>
      <c r="F19" s="17"/>
      <c r="G19" s="17">
        <v>0.13396958526035499</v>
      </c>
      <c r="H19" s="17">
        <v>0.119929501746585</v>
      </c>
      <c r="I19" s="17">
        <v>0.109079562865768</v>
      </c>
      <c r="J19" s="17">
        <v>7.3081418782379295E-2</v>
      </c>
      <c r="K19" s="17">
        <v>5.1245059748716397E-2</v>
      </c>
      <c r="L19" s="17">
        <v>1.98521082398673E-2</v>
      </c>
      <c r="M19" s="17"/>
      <c r="N19" s="17">
        <v>7.6365471665074305E-2</v>
      </c>
      <c r="O19" s="17">
        <v>7.0606435644398405E-2</v>
      </c>
      <c r="P19" s="17">
        <v>9.5264315623492302E-2</v>
      </c>
      <c r="Q19" s="17">
        <v>8.7164415739785395E-2</v>
      </c>
      <c r="R19" s="17"/>
      <c r="S19" s="17">
        <v>0.151695626954305</v>
      </c>
      <c r="T19" s="17">
        <v>8.0189799490036004E-2</v>
      </c>
      <c r="U19" s="17">
        <v>8.7175074841116307E-2</v>
      </c>
      <c r="V19" s="17">
        <v>8.2168934605048094E-2</v>
      </c>
      <c r="W19" s="17">
        <v>5.7833454583632697E-2</v>
      </c>
      <c r="X19" s="17">
        <v>7.6000693782844506E-2</v>
      </c>
      <c r="Y19" s="17">
        <v>7.9529302649079897E-2</v>
      </c>
      <c r="Z19" s="17">
        <v>8.3946516388318002E-2</v>
      </c>
      <c r="AA19" s="17">
        <v>7.5012750475200493E-2</v>
      </c>
      <c r="AB19" s="17">
        <v>3.3290414910932598E-2</v>
      </c>
      <c r="AC19" s="17">
        <v>4.2856732151745701E-2</v>
      </c>
      <c r="AD19" s="17">
        <v>4.7015831064265802E-2</v>
      </c>
      <c r="AE19" s="17"/>
      <c r="AF19" s="17">
        <v>7.0382901797567093E-2</v>
      </c>
      <c r="AG19" s="17">
        <v>6.8691383454846294E-2</v>
      </c>
      <c r="AH19" s="17">
        <v>0.12609304894020401</v>
      </c>
      <c r="AI19" s="17"/>
      <c r="AJ19" s="17">
        <v>7.7678591636996003E-2</v>
      </c>
      <c r="AK19" s="17">
        <v>8.4421136178581602E-2</v>
      </c>
      <c r="AL19" s="17">
        <v>5.1685111037183797E-2</v>
      </c>
      <c r="AM19" s="17">
        <v>4.8720193178225901E-2</v>
      </c>
      <c r="AN19" s="17">
        <v>0.11085625998807</v>
      </c>
      <c r="AO19" s="17"/>
      <c r="AP19" s="17">
        <v>0.104816567695317</v>
      </c>
      <c r="AQ19" s="17">
        <v>8.5232514820064595E-2</v>
      </c>
      <c r="AR19" s="17">
        <v>7.8470829428240699E-2</v>
      </c>
      <c r="AS19" s="17"/>
      <c r="AT19" s="17">
        <v>6.3328861636733902E-2</v>
      </c>
      <c r="AU19" s="17">
        <v>8.7061929873085295E-2</v>
      </c>
      <c r="AV19" s="17">
        <v>7.0119532827387199E-2</v>
      </c>
      <c r="AW19" s="17">
        <v>0.135353477134526</v>
      </c>
      <c r="AX19" s="17">
        <v>8.2031454630193901E-2</v>
      </c>
      <c r="AY19" s="17"/>
      <c r="AZ19" s="17">
        <v>0.103323036898681</v>
      </c>
      <c r="BA19" s="17">
        <v>0.102226783889416</v>
      </c>
      <c r="BB19" s="17">
        <v>9.2097342650735201E-2</v>
      </c>
      <c r="BC19" s="17">
        <v>2.2500294689574499E-2</v>
      </c>
      <c r="BD19" s="17">
        <v>6.40346579497756E-2</v>
      </c>
      <c r="BE19" s="17"/>
      <c r="BF19" s="17">
        <v>7.9311704885194401E-2</v>
      </c>
      <c r="BG19" s="17">
        <v>8.5250018130332506E-2</v>
      </c>
      <c r="BH19" s="17">
        <v>8.0172244374225501E-2</v>
      </c>
      <c r="BI19" s="17">
        <v>9.0366635508857401E-2</v>
      </c>
      <c r="BJ19" s="17"/>
      <c r="BK19" s="17">
        <v>7.13906232074379E-2</v>
      </c>
      <c r="BL19" s="17">
        <v>8.5501954196404301E-2</v>
      </c>
      <c r="BM19" s="17">
        <v>8.6189698256475794E-2</v>
      </c>
      <c r="BN19" s="17">
        <v>7.0860715639160202E-2</v>
      </c>
      <c r="BO19" s="17">
        <v>0.105147602442975</v>
      </c>
      <c r="BP19" s="17"/>
      <c r="BQ19" s="17">
        <v>7.9001493375059795E-2</v>
      </c>
      <c r="BR19" s="17">
        <v>8.4738584772030306E-2</v>
      </c>
      <c r="BS19" s="17"/>
      <c r="BT19" s="17">
        <v>4.9056418063776502E-2</v>
      </c>
      <c r="BU19" s="17">
        <v>8.5222689103544996E-2</v>
      </c>
      <c r="BV19" s="17">
        <v>7.2998613858140299E-2</v>
      </c>
      <c r="BW19" s="17">
        <v>0.114140932269989</v>
      </c>
      <c r="BX19" s="17">
        <v>0.130772761827461</v>
      </c>
      <c r="BY19" s="17">
        <v>7.5393016745220101E-2</v>
      </c>
    </row>
    <row r="20" spans="2:77" ht="29" x14ac:dyDescent="0.35">
      <c r="B20" s="18" t="s">
        <v>208</v>
      </c>
      <c r="C20" s="17">
        <v>7.0845963474490806E-2</v>
      </c>
      <c r="D20" s="17">
        <v>8.0767309427296902E-2</v>
      </c>
      <c r="E20" s="17">
        <v>6.1067129357370402E-2</v>
      </c>
      <c r="F20" s="17"/>
      <c r="G20" s="17">
        <v>0.152382156069444</v>
      </c>
      <c r="H20" s="17">
        <v>8.7661442251889099E-2</v>
      </c>
      <c r="I20" s="17">
        <v>6.6911879407443003E-2</v>
      </c>
      <c r="J20" s="17">
        <v>5.3892073725000197E-2</v>
      </c>
      <c r="K20" s="17">
        <v>4.3171553607963598E-2</v>
      </c>
      <c r="L20" s="17">
        <v>3.8397408369414097E-2</v>
      </c>
      <c r="M20" s="17"/>
      <c r="N20" s="17">
        <v>7.3722578890352594E-2</v>
      </c>
      <c r="O20" s="17">
        <v>6.0143071290824399E-2</v>
      </c>
      <c r="P20" s="17">
        <v>8.7235392050824506E-2</v>
      </c>
      <c r="Q20" s="17">
        <v>6.4526608920639897E-2</v>
      </c>
      <c r="R20" s="17"/>
      <c r="S20" s="17">
        <v>7.5841468985273205E-2</v>
      </c>
      <c r="T20" s="17">
        <v>6.53427398892059E-2</v>
      </c>
      <c r="U20" s="17">
        <v>8.5722694232669996E-2</v>
      </c>
      <c r="V20" s="17">
        <v>6.5667455261739199E-2</v>
      </c>
      <c r="W20" s="17">
        <v>7.9160717984632506E-2</v>
      </c>
      <c r="X20" s="17">
        <v>6.9149633016846498E-2</v>
      </c>
      <c r="Y20" s="17">
        <v>7.3973868286904498E-2</v>
      </c>
      <c r="Z20" s="17">
        <v>7.7704421267131896E-2</v>
      </c>
      <c r="AA20" s="17">
        <v>7.4258174205850805E-2</v>
      </c>
      <c r="AB20" s="17">
        <v>3.9036704195118198E-2</v>
      </c>
      <c r="AC20" s="17">
        <v>9.6735281050473701E-2</v>
      </c>
      <c r="AD20" s="17">
        <v>5.5289577150479899E-2</v>
      </c>
      <c r="AE20" s="17"/>
      <c r="AF20" s="17">
        <v>6.2508438548814299E-2</v>
      </c>
      <c r="AG20" s="17">
        <v>5.9618618558843199E-2</v>
      </c>
      <c r="AH20" s="17">
        <v>8.3591848025268894E-2</v>
      </c>
      <c r="AI20" s="17"/>
      <c r="AJ20" s="17">
        <v>6.9109229786346496E-2</v>
      </c>
      <c r="AK20" s="17">
        <v>7.3230669026297907E-2</v>
      </c>
      <c r="AL20" s="17">
        <v>5.9939163496693898E-2</v>
      </c>
      <c r="AM20" s="17">
        <v>4.7503986426585099E-2</v>
      </c>
      <c r="AN20" s="17">
        <v>8.0710447568755603E-2</v>
      </c>
      <c r="AO20" s="17"/>
      <c r="AP20" s="17">
        <v>9.3105126321286202E-2</v>
      </c>
      <c r="AQ20" s="17">
        <v>6.7966952950590603E-2</v>
      </c>
      <c r="AR20" s="17">
        <v>7.5890425957466104E-2</v>
      </c>
      <c r="AS20" s="17"/>
      <c r="AT20" s="17">
        <v>7.5322721518293001E-2</v>
      </c>
      <c r="AU20" s="17">
        <v>7.1870382604927993E-2</v>
      </c>
      <c r="AV20" s="17">
        <v>7.1501934803003694E-2</v>
      </c>
      <c r="AW20" s="17">
        <v>6.1104971947488602E-2</v>
      </c>
      <c r="AX20" s="17">
        <v>0.119911619360435</v>
      </c>
      <c r="AY20" s="17"/>
      <c r="AZ20" s="17">
        <v>7.9241013507402702E-2</v>
      </c>
      <c r="BA20" s="17">
        <v>7.9022813107763698E-2</v>
      </c>
      <c r="BB20" s="17">
        <v>0.14062233646824601</v>
      </c>
      <c r="BC20" s="17">
        <v>3.82561740707653E-2</v>
      </c>
      <c r="BD20" s="17">
        <v>5.5828301017930397E-2</v>
      </c>
      <c r="BE20" s="17"/>
      <c r="BF20" s="17">
        <v>4.9234479354203997E-2</v>
      </c>
      <c r="BG20" s="17">
        <v>7.6652609437919197E-2</v>
      </c>
      <c r="BH20" s="17">
        <v>7.8999587695660706E-2</v>
      </c>
      <c r="BI20" s="17">
        <v>7.6991664175326005E-2</v>
      </c>
      <c r="BJ20" s="17"/>
      <c r="BK20" s="17">
        <v>6.3810380395000504E-2</v>
      </c>
      <c r="BL20" s="17">
        <v>5.5001644241108198E-2</v>
      </c>
      <c r="BM20" s="17">
        <v>6.8007895248307804E-2</v>
      </c>
      <c r="BN20" s="17">
        <v>7.1584665161417593E-2</v>
      </c>
      <c r="BO20" s="17">
        <v>0.120012898848337</v>
      </c>
      <c r="BP20" s="17"/>
      <c r="BQ20" s="17">
        <v>7.1677184490597706E-2</v>
      </c>
      <c r="BR20" s="17">
        <v>6.9720141895367904E-2</v>
      </c>
      <c r="BS20" s="17"/>
      <c r="BT20" s="17">
        <v>5.9565034722717201E-2</v>
      </c>
      <c r="BU20" s="17">
        <v>7.91183391256218E-2</v>
      </c>
      <c r="BV20" s="17">
        <v>0.104623574416081</v>
      </c>
      <c r="BW20" s="17">
        <v>8.3533507319710903E-2</v>
      </c>
      <c r="BX20" s="17">
        <v>6.6648844056825807E-2</v>
      </c>
      <c r="BY20" s="17">
        <v>6.1779742650215901E-2</v>
      </c>
    </row>
    <row r="21" spans="2:77" x14ac:dyDescent="0.35">
      <c r="B21" s="18" t="s">
        <v>170</v>
      </c>
      <c r="C21" s="19">
        <v>0.15974299912051099</v>
      </c>
      <c r="D21" s="19">
        <v>0.15099131174013999</v>
      </c>
      <c r="E21" s="19">
        <v>0.167704881155328</v>
      </c>
      <c r="F21" s="19"/>
      <c r="G21" s="19">
        <v>0.114702285637433</v>
      </c>
      <c r="H21" s="19">
        <v>0.18398833584044799</v>
      </c>
      <c r="I21" s="19">
        <v>0.13109223622316099</v>
      </c>
      <c r="J21" s="19">
        <v>0.176497549757239</v>
      </c>
      <c r="K21" s="19">
        <v>0.183222452325392</v>
      </c>
      <c r="L21" s="19">
        <v>0.16398688080418999</v>
      </c>
      <c r="M21" s="19"/>
      <c r="N21" s="19">
        <v>0.14442052934664701</v>
      </c>
      <c r="O21" s="19">
        <v>0.14536565716234401</v>
      </c>
      <c r="P21" s="19">
        <v>0.16277428079242401</v>
      </c>
      <c r="Q21" s="19">
        <v>0.189948191988002</v>
      </c>
      <c r="R21" s="19"/>
      <c r="S21" s="19">
        <v>0.13206423003613699</v>
      </c>
      <c r="T21" s="19">
        <v>0.14319028142630399</v>
      </c>
      <c r="U21" s="19">
        <v>0.17887598772055799</v>
      </c>
      <c r="V21" s="19">
        <v>0.13447500101706</v>
      </c>
      <c r="W21" s="19">
        <v>0.14363065882269099</v>
      </c>
      <c r="X21" s="19">
        <v>0.125052775507905</v>
      </c>
      <c r="Y21" s="19">
        <v>0.16868905335071899</v>
      </c>
      <c r="Z21" s="19">
        <v>0.15805174681687001</v>
      </c>
      <c r="AA21" s="19">
        <v>0.17910566910416201</v>
      </c>
      <c r="AB21" s="19">
        <v>0.236398553127983</v>
      </c>
      <c r="AC21" s="19">
        <v>0.19637059878058</v>
      </c>
      <c r="AD21" s="19">
        <v>0.14344722034318</v>
      </c>
      <c r="AE21" s="19"/>
      <c r="AF21" s="19">
        <v>0.167028512584008</v>
      </c>
      <c r="AG21" s="19">
        <v>0.16030627362744501</v>
      </c>
      <c r="AH21" s="19">
        <v>0.17323530472165899</v>
      </c>
      <c r="AI21" s="19"/>
      <c r="AJ21" s="19">
        <v>0.1068519859224</v>
      </c>
      <c r="AK21" s="19">
        <v>0.19425128920606399</v>
      </c>
      <c r="AL21" s="19">
        <v>0.12811768207747701</v>
      </c>
      <c r="AM21" s="19">
        <v>0.28869803749157802</v>
      </c>
      <c r="AN21" s="19">
        <v>0.197887516049983</v>
      </c>
      <c r="AO21" s="19"/>
      <c r="AP21" s="19">
        <v>2.4402122792923801E-2</v>
      </c>
      <c r="AQ21" s="19">
        <v>0.19379216785626599</v>
      </c>
      <c r="AR21" s="19">
        <v>0.12629772816409801</v>
      </c>
      <c r="AS21" s="19"/>
      <c r="AT21" s="19">
        <v>0.18174946619021301</v>
      </c>
      <c r="AU21" s="19">
        <v>0.13442936619559601</v>
      </c>
      <c r="AV21" s="19">
        <v>0.15903254662907201</v>
      </c>
      <c r="AW21" s="19">
        <v>0.13346403666138801</v>
      </c>
      <c r="AX21" s="19">
        <v>0.190959087741812</v>
      </c>
      <c r="AY21" s="19"/>
      <c r="AZ21" s="19">
        <v>0.154726607789962</v>
      </c>
      <c r="BA21" s="19">
        <v>0.14943188926735301</v>
      </c>
      <c r="BB21" s="19">
        <v>0.117135753111425</v>
      </c>
      <c r="BC21" s="19">
        <v>0.16876400088240101</v>
      </c>
      <c r="BD21" s="19">
        <v>0.19075368081371499</v>
      </c>
      <c r="BE21" s="19"/>
      <c r="BF21" s="19">
        <v>0.20092998046347799</v>
      </c>
      <c r="BG21" s="19">
        <v>0.14483559046098199</v>
      </c>
      <c r="BH21" s="19">
        <v>0.15238550745750301</v>
      </c>
      <c r="BI21" s="19">
        <v>0.14393088926626299</v>
      </c>
      <c r="BJ21" s="19"/>
      <c r="BK21" s="19">
        <v>0.291383541336592</v>
      </c>
      <c r="BL21" s="19">
        <v>0.23198680162455301</v>
      </c>
      <c r="BM21" s="19">
        <v>0.160939684502208</v>
      </c>
      <c r="BN21" s="19">
        <v>0.12564893615543901</v>
      </c>
      <c r="BO21" s="19">
        <v>0.104092032396677</v>
      </c>
      <c r="BP21" s="19"/>
      <c r="BQ21" s="19">
        <v>0.15815118793452099</v>
      </c>
      <c r="BR21" s="19">
        <v>0.16189897851510199</v>
      </c>
      <c r="BS21" s="19"/>
      <c r="BT21" s="19">
        <v>0.15011642543593001</v>
      </c>
      <c r="BU21" s="19">
        <v>0.14360953242809399</v>
      </c>
      <c r="BV21" s="19">
        <v>0.20569472319385501</v>
      </c>
      <c r="BW21" s="19">
        <v>0.17177841111216</v>
      </c>
      <c r="BX21" s="19">
        <v>0.165786451752375</v>
      </c>
      <c r="BY21" s="19">
        <v>0.215906189480258</v>
      </c>
    </row>
    <row r="22" spans="2:77" x14ac:dyDescent="0.35">
      <c r="B22" s="16"/>
    </row>
    <row r="23" spans="2:77" x14ac:dyDescent="0.35">
      <c r="B23" t="s">
        <v>95</v>
      </c>
    </row>
    <row r="24" spans="2:77" x14ac:dyDescent="0.35">
      <c r="B24" t="s">
        <v>96</v>
      </c>
    </row>
    <row r="26" spans="2:77" x14ac:dyDescent="0.35">
      <c r="B2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45</v>
      </c>
      <c r="C9" s="17">
        <v>0.127580772285393</v>
      </c>
      <c r="D9" s="17">
        <v>0.14409029545129201</v>
      </c>
      <c r="E9" s="17">
        <v>0.11226553823805201</v>
      </c>
      <c r="F9" s="17"/>
      <c r="G9" s="17">
        <v>0.101130387655487</v>
      </c>
      <c r="H9" s="17">
        <v>0.114408807269382</v>
      </c>
      <c r="I9" s="17">
        <v>8.8285904343742394E-2</v>
      </c>
      <c r="J9" s="17">
        <v>0.12897904946518499</v>
      </c>
      <c r="K9" s="17">
        <v>0.12581267598788201</v>
      </c>
      <c r="L9" s="17">
        <v>0.18774982105047899</v>
      </c>
      <c r="M9" s="17"/>
      <c r="N9" s="17">
        <v>0.14783646622924901</v>
      </c>
      <c r="O9" s="17">
        <v>0.11560907885567399</v>
      </c>
      <c r="P9" s="17">
        <v>0.13798088153058</v>
      </c>
      <c r="Q9" s="17">
        <v>0.10877259064742099</v>
      </c>
      <c r="R9" s="17"/>
      <c r="S9" s="17">
        <v>0.14881619253721901</v>
      </c>
      <c r="T9" s="17">
        <v>0.112865696820648</v>
      </c>
      <c r="U9" s="17">
        <v>0.12943688595146899</v>
      </c>
      <c r="V9" s="17">
        <v>0.15876923671819301</v>
      </c>
      <c r="W9" s="17">
        <v>0.13975093429833599</v>
      </c>
      <c r="X9" s="17">
        <v>0.15675374190381899</v>
      </c>
      <c r="Y9" s="17">
        <v>0.124794605862606</v>
      </c>
      <c r="Z9" s="17">
        <v>0.10890634915413</v>
      </c>
      <c r="AA9" s="17">
        <v>0.115619801547414</v>
      </c>
      <c r="AB9" s="17">
        <v>7.3991517305942694E-2</v>
      </c>
      <c r="AC9" s="17">
        <v>0.125610313421882</v>
      </c>
      <c r="AD9" s="17">
        <v>0.11793645535714101</v>
      </c>
      <c r="AE9" s="17"/>
      <c r="AF9" s="17">
        <v>0.17710444713085599</v>
      </c>
      <c r="AG9" s="17">
        <v>0.110597289793944</v>
      </c>
      <c r="AH9" s="17">
        <v>8.4470510756320505E-2</v>
      </c>
      <c r="AI9" s="17"/>
      <c r="AJ9" s="17">
        <v>0.29351951206698401</v>
      </c>
      <c r="AK9" s="17">
        <v>2.3686388326251698E-2</v>
      </c>
      <c r="AL9" s="17">
        <v>3.6327112613080401E-2</v>
      </c>
      <c r="AM9" s="17">
        <v>2.9947012540964199E-2</v>
      </c>
      <c r="AN9" s="17">
        <v>8.05116328128134E-2</v>
      </c>
      <c r="AO9" s="17"/>
      <c r="AP9" s="17">
        <v>0.49806851050566697</v>
      </c>
      <c r="AQ9" s="17">
        <v>2.2660114133476E-2</v>
      </c>
      <c r="AR9" s="17">
        <v>6.7018974638173703E-2</v>
      </c>
      <c r="AS9" s="17"/>
      <c r="AT9" s="17">
        <v>0.13139858560332701</v>
      </c>
      <c r="AU9" s="17">
        <v>0.102220068307288</v>
      </c>
      <c r="AV9" s="17">
        <v>0.108310289098101</v>
      </c>
      <c r="AW9" s="17">
        <v>0.16745642662840901</v>
      </c>
      <c r="AX9" s="17">
        <v>7.8009435471076499E-2</v>
      </c>
      <c r="AY9" s="17"/>
      <c r="AZ9" s="17">
        <v>0.132951633476973</v>
      </c>
      <c r="BA9" s="17">
        <v>0.10672958232266699</v>
      </c>
      <c r="BB9" s="17">
        <v>6.5797563194188793E-2</v>
      </c>
      <c r="BC9" s="17">
        <v>0.17804165929733801</v>
      </c>
      <c r="BD9" s="17">
        <v>7.3524685029127498E-2</v>
      </c>
      <c r="BE9" s="17"/>
      <c r="BF9" s="17">
        <v>9.8970121031561498E-2</v>
      </c>
      <c r="BG9" s="17">
        <v>0.13490527958381601</v>
      </c>
      <c r="BH9" s="17">
        <v>0.13977390787604799</v>
      </c>
      <c r="BI9" s="17">
        <v>0.146293073521614</v>
      </c>
      <c r="BJ9" s="17"/>
      <c r="BK9" s="17">
        <v>9.9426638503147494E-2</v>
      </c>
      <c r="BL9" s="17">
        <v>7.0808995297348895E-2</v>
      </c>
      <c r="BM9" s="17">
        <v>0.102433955114951</v>
      </c>
      <c r="BN9" s="17">
        <v>0.15375992096701399</v>
      </c>
      <c r="BO9" s="17">
        <v>0.26525219838087399</v>
      </c>
      <c r="BP9" s="17"/>
      <c r="BQ9" s="17">
        <v>0.14962572918839301</v>
      </c>
      <c r="BR9" s="17">
        <v>9.7722662695631193E-2</v>
      </c>
      <c r="BS9" s="17"/>
      <c r="BT9" s="17">
        <v>0.17116506330845199</v>
      </c>
      <c r="BU9" s="17">
        <v>0.111525269750553</v>
      </c>
      <c r="BV9" s="17">
        <v>8.4336874719188201E-2</v>
      </c>
      <c r="BW9" s="17">
        <v>0.10525345007023</v>
      </c>
      <c r="BX9" s="17">
        <v>0.107171210380878</v>
      </c>
      <c r="BY9" s="17">
        <v>4.2504993661876503E-2</v>
      </c>
    </row>
    <row r="10" spans="2:77" x14ac:dyDescent="0.35">
      <c r="B10" s="18" t="s">
        <v>46</v>
      </c>
      <c r="C10" s="17">
        <v>0.21813967083000099</v>
      </c>
      <c r="D10" s="17">
        <v>0.24501113471749</v>
      </c>
      <c r="E10" s="17">
        <v>0.19225996775398299</v>
      </c>
      <c r="F10" s="17"/>
      <c r="G10" s="17">
        <v>0.21176232409477899</v>
      </c>
      <c r="H10" s="17">
        <v>0.27095492446432301</v>
      </c>
      <c r="I10" s="17">
        <v>0.26291555419228102</v>
      </c>
      <c r="J10" s="17">
        <v>0.24882893960616001</v>
      </c>
      <c r="K10" s="17">
        <v>0.178656056636459</v>
      </c>
      <c r="L10" s="17">
        <v>0.14473813760863199</v>
      </c>
      <c r="M10" s="17"/>
      <c r="N10" s="17">
        <v>0.22637835758494801</v>
      </c>
      <c r="O10" s="17">
        <v>0.215845610769866</v>
      </c>
      <c r="P10" s="17">
        <v>0.20815783112821601</v>
      </c>
      <c r="Q10" s="17">
        <v>0.22257520881183401</v>
      </c>
      <c r="R10" s="17"/>
      <c r="S10" s="17">
        <v>0.25911759311112798</v>
      </c>
      <c r="T10" s="17">
        <v>0.19128202189872801</v>
      </c>
      <c r="U10" s="17">
        <v>0.16446707664722801</v>
      </c>
      <c r="V10" s="17">
        <v>0.168065425304606</v>
      </c>
      <c r="W10" s="17">
        <v>0.19499361684451899</v>
      </c>
      <c r="X10" s="17">
        <v>0.21693713403652801</v>
      </c>
      <c r="Y10" s="17">
        <v>0.25052437454475601</v>
      </c>
      <c r="Z10" s="17">
        <v>0.33578896306709899</v>
      </c>
      <c r="AA10" s="17">
        <v>0.30570567264120202</v>
      </c>
      <c r="AB10" s="17">
        <v>0.156504381044271</v>
      </c>
      <c r="AC10" s="17">
        <v>0.205866616697544</v>
      </c>
      <c r="AD10" s="17">
        <v>0.135753265503817</v>
      </c>
      <c r="AE10" s="17"/>
      <c r="AF10" s="17">
        <v>0.17593364297132</v>
      </c>
      <c r="AG10" s="17">
        <v>0.273096384974989</v>
      </c>
      <c r="AH10" s="17">
        <v>0.19848099953496401</v>
      </c>
      <c r="AI10" s="17"/>
      <c r="AJ10" s="17">
        <v>9.4713520878099103E-2</v>
      </c>
      <c r="AK10" s="17">
        <v>0.494665299520677</v>
      </c>
      <c r="AL10" s="17">
        <v>0.12885501886417799</v>
      </c>
      <c r="AM10" s="17">
        <v>3.3033581912714001E-2</v>
      </c>
      <c r="AN10" s="17">
        <v>0.154965755549864</v>
      </c>
      <c r="AO10" s="17"/>
      <c r="AP10" s="17">
        <v>6.7314214650990398E-2</v>
      </c>
      <c r="AQ10" s="17">
        <v>0.50790663681076398</v>
      </c>
      <c r="AR10" s="17">
        <v>7.9200747309767797E-2</v>
      </c>
      <c r="AS10" s="17"/>
      <c r="AT10" s="17">
        <v>0.21431126084764601</v>
      </c>
      <c r="AU10" s="17">
        <v>0.21140385100068099</v>
      </c>
      <c r="AV10" s="17">
        <v>0.221415755143413</v>
      </c>
      <c r="AW10" s="17">
        <v>0.24505978351065999</v>
      </c>
      <c r="AX10" s="17">
        <v>0.32294818110384099</v>
      </c>
      <c r="AY10" s="17"/>
      <c r="AZ10" s="17">
        <v>0.26036283285470202</v>
      </c>
      <c r="BA10" s="17">
        <v>0.23419043516357499</v>
      </c>
      <c r="BB10" s="17">
        <v>0.14494989092625199</v>
      </c>
      <c r="BC10" s="17">
        <v>0.145538656603725</v>
      </c>
      <c r="BD10" s="17">
        <v>0.18888974321636101</v>
      </c>
      <c r="BE10" s="17"/>
      <c r="BF10" s="17">
        <v>0.22048170331361799</v>
      </c>
      <c r="BG10" s="17">
        <v>0.22099533309682501</v>
      </c>
      <c r="BH10" s="17">
        <v>0.22386397621540699</v>
      </c>
      <c r="BI10" s="17">
        <v>0.23304646500540399</v>
      </c>
      <c r="BJ10" s="17"/>
      <c r="BK10" s="17">
        <v>0.21941247797232499</v>
      </c>
      <c r="BL10" s="17">
        <v>0.24395545966945001</v>
      </c>
      <c r="BM10" s="17">
        <v>0.20590975675155199</v>
      </c>
      <c r="BN10" s="17">
        <v>0.208577297088785</v>
      </c>
      <c r="BO10" s="17">
        <v>0.271304987112995</v>
      </c>
      <c r="BP10" s="17"/>
      <c r="BQ10" s="17">
        <v>0.23383133783583099</v>
      </c>
      <c r="BR10" s="17">
        <v>0.19688657810826701</v>
      </c>
      <c r="BS10" s="17"/>
      <c r="BT10" s="17">
        <v>0.17404212215445899</v>
      </c>
      <c r="BU10" s="17">
        <v>0.24133041399299099</v>
      </c>
      <c r="BV10" s="17">
        <v>0.23332942509535601</v>
      </c>
      <c r="BW10" s="17">
        <v>0.25725368949261401</v>
      </c>
      <c r="BX10" s="17">
        <v>0.25260329275823901</v>
      </c>
      <c r="BY10" s="17">
        <v>0.22886621420822401</v>
      </c>
    </row>
    <row r="11" spans="2:77" x14ac:dyDescent="0.35">
      <c r="B11" s="18" t="s">
        <v>49</v>
      </c>
      <c r="C11" s="17">
        <v>3.5523730793095003E-2</v>
      </c>
      <c r="D11" s="17">
        <v>4.6423832302806202E-2</v>
      </c>
      <c r="E11" s="17">
        <v>2.4202835697146201E-2</v>
      </c>
      <c r="F11" s="17"/>
      <c r="G11" s="17">
        <v>3.28792815768831E-2</v>
      </c>
      <c r="H11" s="17">
        <v>5.1413214234473002E-2</v>
      </c>
      <c r="I11" s="17">
        <v>3.8353652043234897E-2</v>
      </c>
      <c r="J11" s="17">
        <v>2.4723476524261701E-2</v>
      </c>
      <c r="K11" s="17">
        <v>2.8111283431775699E-2</v>
      </c>
      <c r="L11" s="17">
        <v>3.5861917207717899E-2</v>
      </c>
      <c r="M11" s="17"/>
      <c r="N11" s="17">
        <v>5.3892808483246603E-2</v>
      </c>
      <c r="O11" s="17">
        <v>2.93815184870828E-2</v>
      </c>
      <c r="P11" s="17">
        <v>2.4464543466106201E-2</v>
      </c>
      <c r="Q11" s="17">
        <v>3.2297159299908403E-2</v>
      </c>
      <c r="R11" s="17"/>
      <c r="S11" s="17">
        <v>5.4137915848076097E-2</v>
      </c>
      <c r="T11" s="17">
        <v>4.1136139320544801E-2</v>
      </c>
      <c r="U11" s="17">
        <v>3.9799964586891598E-2</v>
      </c>
      <c r="V11" s="17">
        <v>5.5901231381251901E-2</v>
      </c>
      <c r="W11" s="17">
        <v>2.7997420395998399E-2</v>
      </c>
      <c r="X11" s="17">
        <v>1.6188819911377599E-2</v>
      </c>
      <c r="Y11" s="17">
        <v>1.21959425967902E-2</v>
      </c>
      <c r="Z11" s="17">
        <v>2.4650744414017101E-2</v>
      </c>
      <c r="AA11" s="17">
        <v>2.2552792243352E-2</v>
      </c>
      <c r="AB11" s="17">
        <v>5.5752710654703101E-2</v>
      </c>
      <c r="AC11" s="17">
        <v>9.7627074930896705E-3</v>
      </c>
      <c r="AD11" s="17">
        <v>3.3836623435662003E-2</v>
      </c>
      <c r="AE11" s="17"/>
      <c r="AF11" s="17">
        <v>2.0761688000738701E-2</v>
      </c>
      <c r="AG11" s="17">
        <v>5.3795350091980602E-2</v>
      </c>
      <c r="AH11" s="17">
        <v>2.6125990798194401E-2</v>
      </c>
      <c r="AI11" s="17"/>
      <c r="AJ11" s="17">
        <v>1.59739340109901E-2</v>
      </c>
      <c r="AK11" s="17">
        <v>1.9040657084395601E-2</v>
      </c>
      <c r="AL11" s="17">
        <v>0.26755625006436801</v>
      </c>
      <c r="AM11" s="17">
        <v>0</v>
      </c>
      <c r="AN11" s="17">
        <v>1.09893290087189E-2</v>
      </c>
      <c r="AO11" s="17"/>
      <c r="AP11" s="17">
        <v>1.0092138771652199E-2</v>
      </c>
      <c r="AQ11" s="17">
        <v>1.50092039802498E-2</v>
      </c>
      <c r="AR11" s="17">
        <v>0.32935419879469302</v>
      </c>
      <c r="AS11" s="17"/>
      <c r="AT11" s="17">
        <v>2.3035801956853199E-2</v>
      </c>
      <c r="AU11" s="17">
        <v>3.0643967653992101E-2</v>
      </c>
      <c r="AV11" s="17">
        <v>4.81046677814468E-2</v>
      </c>
      <c r="AW11" s="17">
        <v>5.4438206484443301E-2</v>
      </c>
      <c r="AX11" s="17">
        <v>5.4924142880271601E-2</v>
      </c>
      <c r="AY11" s="17"/>
      <c r="AZ11" s="17">
        <v>4.23270089562508E-2</v>
      </c>
      <c r="BA11" s="17">
        <v>2.6381924424299999E-2</v>
      </c>
      <c r="BB11" s="17">
        <v>5.4408045258279199E-2</v>
      </c>
      <c r="BC11" s="17">
        <v>3.2779201933846397E-2</v>
      </c>
      <c r="BD11" s="17">
        <v>2.1430614384286801E-2</v>
      </c>
      <c r="BE11" s="17"/>
      <c r="BF11" s="17">
        <v>3.23484867380626E-2</v>
      </c>
      <c r="BG11" s="17">
        <v>3.1422850121434302E-2</v>
      </c>
      <c r="BH11" s="17">
        <v>2.7673271449249699E-2</v>
      </c>
      <c r="BI11" s="17">
        <v>6.2208786855658997E-2</v>
      </c>
      <c r="BJ11" s="17"/>
      <c r="BK11" s="17">
        <v>2.93696389907123E-2</v>
      </c>
      <c r="BL11" s="17">
        <v>2.3693767293197901E-2</v>
      </c>
      <c r="BM11" s="17">
        <v>3.2334360557296098E-2</v>
      </c>
      <c r="BN11" s="17">
        <v>4.28535664195515E-2</v>
      </c>
      <c r="BO11" s="17">
        <v>4.44169391955197E-2</v>
      </c>
      <c r="BP11" s="17"/>
      <c r="BQ11" s="17">
        <v>3.7413318612573701E-2</v>
      </c>
      <c r="BR11" s="17">
        <v>3.2964437053410102E-2</v>
      </c>
      <c r="BS11" s="17"/>
      <c r="BT11" s="17">
        <v>3.3255226409572597E-2</v>
      </c>
      <c r="BU11" s="17">
        <v>3.4246715402723102E-2</v>
      </c>
      <c r="BV11" s="17">
        <v>3.2381663552580202E-2</v>
      </c>
      <c r="BW11" s="17">
        <v>5.6587813659844798E-2</v>
      </c>
      <c r="BX11" s="17">
        <v>3.7412412231191801E-2</v>
      </c>
      <c r="BY11" s="17">
        <v>7.1910574734568404E-3</v>
      </c>
    </row>
    <row r="12" spans="2:77" x14ac:dyDescent="0.35">
      <c r="B12" s="18" t="s">
        <v>213</v>
      </c>
      <c r="C12" s="17">
        <v>0.31996900595219802</v>
      </c>
      <c r="D12" s="17">
        <v>0.292479930138697</v>
      </c>
      <c r="E12" s="17">
        <v>0.345286679943761</v>
      </c>
      <c r="F12" s="17"/>
      <c r="G12" s="17">
        <v>0.43033264951803502</v>
      </c>
      <c r="H12" s="17">
        <v>0.34461856939624302</v>
      </c>
      <c r="I12" s="17">
        <v>0.36378092279367302</v>
      </c>
      <c r="J12" s="17">
        <v>0.29566901059517298</v>
      </c>
      <c r="K12" s="17">
        <v>0.26042432122928799</v>
      </c>
      <c r="L12" s="17">
        <v>0.25056730095585</v>
      </c>
      <c r="M12" s="17"/>
      <c r="N12" s="17">
        <v>0.334773056426377</v>
      </c>
      <c r="O12" s="17">
        <v>0.36122283813901201</v>
      </c>
      <c r="P12" s="17">
        <v>0.29832864307902601</v>
      </c>
      <c r="Q12" s="17">
        <v>0.27757226592539003</v>
      </c>
      <c r="R12" s="17"/>
      <c r="S12" s="17">
        <v>0.30986567808725901</v>
      </c>
      <c r="T12" s="17">
        <v>0.371437714331397</v>
      </c>
      <c r="U12" s="17">
        <v>0.33515395671551901</v>
      </c>
      <c r="V12" s="17">
        <v>0.307948448046308</v>
      </c>
      <c r="W12" s="17">
        <v>0.31813579313666701</v>
      </c>
      <c r="X12" s="17">
        <v>0.28814246200490501</v>
      </c>
      <c r="Y12" s="17">
        <v>0.33999631195525998</v>
      </c>
      <c r="Z12" s="17">
        <v>0.29003187352271198</v>
      </c>
      <c r="AA12" s="17">
        <v>0.299397275418602</v>
      </c>
      <c r="AB12" s="17">
        <v>0.29099926889130301</v>
      </c>
      <c r="AC12" s="17">
        <v>0.33369594922215201</v>
      </c>
      <c r="AD12" s="17">
        <v>0.36557045717054898</v>
      </c>
      <c r="AE12" s="17"/>
      <c r="AF12" s="17">
        <v>0.242365353701189</v>
      </c>
      <c r="AG12" s="17">
        <v>0.355624205140464</v>
      </c>
      <c r="AH12" s="17">
        <v>0.31167759420818603</v>
      </c>
      <c r="AI12" s="17"/>
      <c r="AJ12" s="17">
        <v>0.234337355738196</v>
      </c>
      <c r="AK12" s="17">
        <v>0.33016262122997703</v>
      </c>
      <c r="AL12" s="17">
        <v>0.38895036369993902</v>
      </c>
      <c r="AM12" s="17">
        <v>0.351701159294045</v>
      </c>
      <c r="AN12" s="17">
        <v>0.29087888508870002</v>
      </c>
      <c r="AO12" s="17"/>
      <c r="AP12" s="17">
        <v>0.183115233992902</v>
      </c>
      <c r="AQ12" s="17">
        <v>0.31714208472396699</v>
      </c>
      <c r="AR12" s="17">
        <v>0.35761326188523102</v>
      </c>
      <c r="AS12" s="17"/>
      <c r="AT12" s="17">
        <v>0.237668738587337</v>
      </c>
      <c r="AU12" s="17">
        <v>0.35457725434411402</v>
      </c>
      <c r="AV12" s="17">
        <v>0.37703801635127399</v>
      </c>
      <c r="AW12" s="17">
        <v>0.33856010140232301</v>
      </c>
      <c r="AX12" s="17">
        <v>0.35364179897707598</v>
      </c>
      <c r="AY12" s="17"/>
      <c r="AZ12" s="17">
        <v>0.32781022888091799</v>
      </c>
      <c r="BA12" s="17">
        <v>0.31465095065119802</v>
      </c>
      <c r="BB12" s="17">
        <v>0.44975479215583403</v>
      </c>
      <c r="BC12" s="17">
        <v>0.26139220602355701</v>
      </c>
      <c r="BD12" s="17">
        <v>0.34795738263646298</v>
      </c>
      <c r="BE12" s="17"/>
      <c r="BF12" s="17">
        <v>0.29329372070763199</v>
      </c>
      <c r="BG12" s="17">
        <v>0.30996381194452099</v>
      </c>
      <c r="BH12" s="17">
        <v>0.336809431751113</v>
      </c>
      <c r="BI12" s="17">
        <v>0.33729231610347599</v>
      </c>
      <c r="BJ12" s="17"/>
      <c r="BK12" s="17">
        <v>0.28022984533274897</v>
      </c>
      <c r="BL12" s="17">
        <v>0.35782692472127298</v>
      </c>
      <c r="BM12" s="17">
        <v>0.35008201763074398</v>
      </c>
      <c r="BN12" s="17">
        <v>0.30065323177818998</v>
      </c>
      <c r="BO12" s="17">
        <v>0.19502220444683699</v>
      </c>
      <c r="BP12" s="17"/>
      <c r="BQ12" s="17">
        <v>0.26955788368174399</v>
      </c>
      <c r="BR12" s="17">
        <v>0.38824679029612003</v>
      </c>
      <c r="BS12" s="17"/>
      <c r="BT12" s="17">
        <v>0.27990067791655598</v>
      </c>
      <c r="BU12" s="17">
        <v>0.35456778035236802</v>
      </c>
      <c r="BV12" s="17">
        <v>0.29209455473726897</v>
      </c>
      <c r="BW12" s="17">
        <v>0.324522989382378</v>
      </c>
      <c r="BX12" s="17">
        <v>0.34219246317256302</v>
      </c>
      <c r="BY12" s="17">
        <v>0.42012963494832101</v>
      </c>
    </row>
    <row r="13" spans="2:77" ht="29" x14ac:dyDescent="0.35">
      <c r="B13" s="18" t="s">
        <v>214</v>
      </c>
      <c r="C13" s="17">
        <v>3.8577001592657E-2</v>
      </c>
      <c r="D13" s="17">
        <v>5.03762150113337E-2</v>
      </c>
      <c r="E13" s="17">
        <v>2.7292972142379801E-2</v>
      </c>
      <c r="F13" s="17"/>
      <c r="G13" s="17">
        <v>3.3850914435855702E-2</v>
      </c>
      <c r="H13" s="17">
        <v>1.9785705246130599E-2</v>
      </c>
      <c r="I13" s="17">
        <v>2.3833797396379398E-2</v>
      </c>
      <c r="J13" s="17">
        <v>4.0036916925171702E-2</v>
      </c>
      <c r="K13" s="17">
        <v>7.8741000117939594E-2</v>
      </c>
      <c r="L13" s="17">
        <v>4.0861851500766502E-2</v>
      </c>
      <c r="M13" s="17"/>
      <c r="N13" s="17">
        <v>2.6690354969538099E-2</v>
      </c>
      <c r="O13" s="17">
        <v>3.01847266082182E-2</v>
      </c>
      <c r="P13" s="17">
        <v>6.5090228919246498E-2</v>
      </c>
      <c r="Q13" s="17">
        <v>3.5126282317601197E-2</v>
      </c>
      <c r="R13" s="17"/>
      <c r="S13" s="17">
        <v>3.04242880450688E-2</v>
      </c>
      <c r="T13" s="17">
        <v>3.5650236013184199E-2</v>
      </c>
      <c r="U13" s="17">
        <v>5.2136197484622497E-2</v>
      </c>
      <c r="V13" s="17">
        <v>4.0015128618554698E-2</v>
      </c>
      <c r="W13" s="17">
        <v>6.7417970556210099E-2</v>
      </c>
      <c r="X13" s="17">
        <v>3.7463217848039902E-2</v>
      </c>
      <c r="Y13" s="17">
        <v>5.9891933275399198E-2</v>
      </c>
      <c r="Z13" s="17">
        <v>2.85720277164947E-2</v>
      </c>
      <c r="AA13" s="17">
        <v>3.9588215509873799E-2</v>
      </c>
      <c r="AB13" s="17">
        <v>1.8717106733198999E-2</v>
      </c>
      <c r="AC13" s="17">
        <v>3.0125221946660199E-2</v>
      </c>
      <c r="AD13" s="17">
        <v>1.10499565142156E-2</v>
      </c>
      <c r="AE13" s="17"/>
      <c r="AF13" s="17">
        <v>7.8398808400351697E-2</v>
      </c>
      <c r="AG13" s="17">
        <v>8.7120372201512607E-3</v>
      </c>
      <c r="AH13" s="17">
        <v>2.6030725899798799E-2</v>
      </c>
      <c r="AI13" s="17"/>
      <c r="AJ13" s="17">
        <v>5.8293235586090002E-2</v>
      </c>
      <c r="AK13" s="17">
        <v>5.0019659760667497E-3</v>
      </c>
      <c r="AL13" s="17">
        <v>4.0079474974619002E-3</v>
      </c>
      <c r="AM13" s="17">
        <v>0.371980488379135</v>
      </c>
      <c r="AN13" s="17">
        <v>2.9739210041287999E-2</v>
      </c>
      <c r="AO13" s="17"/>
      <c r="AP13" s="17">
        <v>8.9380113942100804E-3</v>
      </c>
      <c r="AQ13" s="17">
        <v>1.2531688913047601E-3</v>
      </c>
      <c r="AR13" s="17">
        <v>6.9371145010268497E-3</v>
      </c>
      <c r="AS13" s="17"/>
      <c r="AT13" s="17">
        <v>5.7011961076514198E-2</v>
      </c>
      <c r="AU13" s="17">
        <v>3.58852577512664E-2</v>
      </c>
      <c r="AV13" s="17">
        <v>2.5125318925806099E-2</v>
      </c>
      <c r="AW13" s="17">
        <v>2.39286666262837E-2</v>
      </c>
      <c r="AX13" s="17">
        <v>4.05545506770724E-2</v>
      </c>
      <c r="AY13" s="17"/>
      <c r="AZ13" s="17">
        <v>3.9782137519858797E-2</v>
      </c>
      <c r="BA13" s="17">
        <v>2.8516130595660199E-2</v>
      </c>
      <c r="BB13" s="17">
        <v>4.3137896860930801E-2</v>
      </c>
      <c r="BC13" s="17">
        <v>4.1366774671873698E-2</v>
      </c>
      <c r="BD13" s="17">
        <v>3.8683249627693102E-2</v>
      </c>
      <c r="BE13" s="17"/>
      <c r="BF13" s="17">
        <v>4.7649576320631999E-2</v>
      </c>
      <c r="BG13" s="17">
        <v>3.7490914681943398E-2</v>
      </c>
      <c r="BH13" s="17">
        <v>4.3501184260708002E-2</v>
      </c>
      <c r="BI13" s="17">
        <v>2.4433421890558499E-2</v>
      </c>
      <c r="BJ13" s="17"/>
      <c r="BK13" s="17">
        <v>6.3299341943698295E-2</v>
      </c>
      <c r="BL13" s="17">
        <v>4.34349090357097E-2</v>
      </c>
      <c r="BM13" s="17">
        <v>4.1961422642382798E-2</v>
      </c>
      <c r="BN13" s="17">
        <v>3.0217203019790001E-2</v>
      </c>
      <c r="BO13" s="17">
        <v>4.0793397925888202E-2</v>
      </c>
      <c r="BP13" s="17"/>
      <c r="BQ13" s="17">
        <v>3.7973107661940099E-2</v>
      </c>
      <c r="BR13" s="17">
        <v>3.9394927036706502E-2</v>
      </c>
      <c r="BS13" s="17"/>
      <c r="BT13" s="17">
        <v>4.5639493500442302E-2</v>
      </c>
      <c r="BU13" s="17">
        <v>3.0563434930305201E-2</v>
      </c>
      <c r="BV13" s="17">
        <v>3.7745945746120203E-2</v>
      </c>
      <c r="BW13" s="17">
        <v>3.9788486665963803E-2</v>
      </c>
      <c r="BX13" s="17">
        <v>3.7179832376405701E-2</v>
      </c>
      <c r="BY13" s="17">
        <v>2.50313959262282E-2</v>
      </c>
    </row>
    <row r="14" spans="2:77" x14ac:dyDescent="0.35">
      <c r="B14" s="18" t="s">
        <v>215</v>
      </c>
      <c r="C14" s="17">
        <v>1.0600258805592001E-2</v>
      </c>
      <c r="D14" s="17">
        <v>1.12712131819939E-2</v>
      </c>
      <c r="E14" s="17">
        <v>1.00126738549603E-2</v>
      </c>
      <c r="F14" s="17"/>
      <c r="G14" s="17">
        <v>4.9157831917860202E-3</v>
      </c>
      <c r="H14" s="17">
        <v>8.1627547666352392E-3</v>
      </c>
      <c r="I14" s="17">
        <v>1.31231511466287E-2</v>
      </c>
      <c r="J14" s="17">
        <v>8.4986077970446005E-3</v>
      </c>
      <c r="K14" s="17">
        <v>1.2769648424505399E-2</v>
      </c>
      <c r="L14" s="17">
        <v>1.4577071190146E-2</v>
      </c>
      <c r="M14" s="17"/>
      <c r="N14" s="17">
        <v>7.8583761787669598E-3</v>
      </c>
      <c r="O14" s="17">
        <v>1.2166752343652901E-2</v>
      </c>
      <c r="P14" s="17">
        <v>8.9880431729690204E-3</v>
      </c>
      <c r="Q14" s="17">
        <v>1.35025090387109E-2</v>
      </c>
      <c r="R14" s="17"/>
      <c r="S14" s="17">
        <v>0</v>
      </c>
      <c r="T14" s="17">
        <v>0</v>
      </c>
      <c r="U14" s="17">
        <v>0</v>
      </c>
      <c r="V14" s="17">
        <v>0</v>
      </c>
      <c r="W14" s="17">
        <v>0</v>
      </c>
      <c r="X14" s="17">
        <v>0</v>
      </c>
      <c r="Y14" s="17">
        <v>0</v>
      </c>
      <c r="Z14" s="17">
        <v>0</v>
      </c>
      <c r="AA14" s="17">
        <v>0</v>
      </c>
      <c r="AB14" s="17">
        <v>0.117719651911089</v>
      </c>
      <c r="AC14" s="17">
        <v>0</v>
      </c>
      <c r="AD14" s="17">
        <v>0</v>
      </c>
      <c r="AE14" s="17"/>
      <c r="AF14" s="17">
        <v>6.7405527814457401E-3</v>
      </c>
      <c r="AG14" s="17">
        <v>1.54610474931818E-2</v>
      </c>
      <c r="AH14" s="17">
        <v>8.7507892808641793E-3</v>
      </c>
      <c r="AI14" s="17"/>
      <c r="AJ14" s="17">
        <v>7.5710440628453898E-4</v>
      </c>
      <c r="AK14" s="17">
        <v>3.5895469002893499E-3</v>
      </c>
      <c r="AL14" s="17">
        <v>0</v>
      </c>
      <c r="AM14" s="17">
        <v>0</v>
      </c>
      <c r="AN14" s="17">
        <v>2.2253656114631102E-3</v>
      </c>
      <c r="AO14" s="17"/>
      <c r="AP14" s="17">
        <v>0</v>
      </c>
      <c r="AQ14" s="17">
        <v>1.47237988508907E-3</v>
      </c>
      <c r="AR14" s="17">
        <v>0</v>
      </c>
      <c r="AS14" s="17"/>
      <c r="AT14" s="17">
        <v>1.30878592983283E-2</v>
      </c>
      <c r="AU14" s="17">
        <v>1.37208603420163E-2</v>
      </c>
      <c r="AV14" s="17">
        <v>8.0773997984401602E-3</v>
      </c>
      <c r="AW14" s="17">
        <v>8.9795041771098209E-3</v>
      </c>
      <c r="AX14" s="17">
        <v>0</v>
      </c>
      <c r="AY14" s="17"/>
      <c r="AZ14" s="17">
        <v>1.0496682070073499E-2</v>
      </c>
      <c r="BA14" s="17">
        <v>4.1590878511338801E-3</v>
      </c>
      <c r="BB14" s="17">
        <v>2.0508333308190799E-2</v>
      </c>
      <c r="BC14" s="17">
        <v>1.48819912701743E-2</v>
      </c>
      <c r="BD14" s="17">
        <v>9.4805127601206296E-3</v>
      </c>
      <c r="BE14" s="17"/>
      <c r="BF14" s="17">
        <v>1.7281812447640699E-2</v>
      </c>
      <c r="BG14" s="17">
        <v>8.9491122598187294E-3</v>
      </c>
      <c r="BH14" s="17">
        <v>1.5247476031158299E-2</v>
      </c>
      <c r="BI14" s="17">
        <v>4.8906888031279502E-3</v>
      </c>
      <c r="BJ14" s="17"/>
      <c r="BK14" s="17">
        <v>0</v>
      </c>
      <c r="BL14" s="17">
        <v>1.8386603701217401E-2</v>
      </c>
      <c r="BM14" s="17">
        <v>1.0606327943503999E-2</v>
      </c>
      <c r="BN14" s="17">
        <v>7.3358358537849297E-3</v>
      </c>
      <c r="BO14" s="17">
        <v>1.44265525262089E-2</v>
      </c>
      <c r="BP14" s="17"/>
      <c r="BQ14" s="17">
        <v>1.2609463527706101E-2</v>
      </c>
      <c r="BR14" s="17">
        <v>7.8789536542543392E-3</v>
      </c>
      <c r="BS14" s="17"/>
      <c r="BT14" s="17">
        <v>1.09842864607522E-2</v>
      </c>
      <c r="BU14" s="17">
        <v>1.0750757925472899E-2</v>
      </c>
      <c r="BV14" s="17">
        <v>2.4596248895125499E-2</v>
      </c>
      <c r="BW14" s="17">
        <v>1.33151957665925E-2</v>
      </c>
      <c r="BX14" s="17">
        <v>3.1807325216548599E-3</v>
      </c>
      <c r="BY14" s="17">
        <v>1.15102715967984E-2</v>
      </c>
    </row>
    <row r="15" spans="2:77" x14ac:dyDescent="0.35">
      <c r="B15" s="18" t="s">
        <v>216</v>
      </c>
      <c r="C15" s="17">
        <v>1.30376889741654E-3</v>
      </c>
      <c r="D15" s="17">
        <v>1.9713119957293101E-3</v>
      </c>
      <c r="E15" s="17">
        <v>6.5972016426304504E-4</v>
      </c>
      <c r="F15" s="17"/>
      <c r="G15" s="17">
        <v>5.21924778318419E-3</v>
      </c>
      <c r="H15" s="17">
        <v>1.4257387961685601E-3</v>
      </c>
      <c r="I15" s="17">
        <v>1.9571947999291301E-3</v>
      </c>
      <c r="J15" s="17">
        <v>0</v>
      </c>
      <c r="K15" s="17">
        <v>0</v>
      </c>
      <c r="L15" s="17">
        <v>0</v>
      </c>
      <c r="M15" s="17"/>
      <c r="N15" s="17">
        <v>1.78302361868235E-3</v>
      </c>
      <c r="O15" s="17">
        <v>1.8957833324317901E-3</v>
      </c>
      <c r="P15" s="17">
        <v>0</v>
      </c>
      <c r="Q15" s="17">
        <v>1.3358799025932201E-3</v>
      </c>
      <c r="R15" s="17"/>
      <c r="S15" s="17">
        <v>0</v>
      </c>
      <c r="T15" s="17">
        <v>0</v>
      </c>
      <c r="U15" s="17">
        <v>0</v>
      </c>
      <c r="V15" s="17">
        <v>0</v>
      </c>
      <c r="W15" s="17">
        <v>0</v>
      </c>
      <c r="X15" s="17">
        <v>0</v>
      </c>
      <c r="Y15" s="17">
        <v>0</v>
      </c>
      <c r="Z15" s="17">
        <v>0</v>
      </c>
      <c r="AA15" s="17">
        <v>0</v>
      </c>
      <c r="AB15" s="17">
        <v>0</v>
      </c>
      <c r="AC15" s="17">
        <v>0</v>
      </c>
      <c r="AD15" s="17">
        <v>4.3558981850222403E-2</v>
      </c>
      <c r="AE15" s="17"/>
      <c r="AF15" s="17">
        <v>0</v>
      </c>
      <c r="AG15" s="17">
        <v>1.4169125657547E-3</v>
      </c>
      <c r="AH15" s="17">
        <v>3.73734958669413E-3</v>
      </c>
      <c r="AI15" s="17"/>
      <c r="AJ15" s="17">
        <v>6.7601624705511702E-4</v>
      </c>
      <c r="AK15" s="17">
        <v>0</v>
      </c>
      <c r="AL15" s="17">
        <v>0</v>
      </c>
      <c r="AM15" s="17">
        <v>0</v>
      </c>
      <c r="AN15" s="17">
        <v>2.0690526449574898E-3</v>
      </c>
      <c r="AO15" s="17"/>
      <c r="AP15" s="17">
        <v>0</v>
      </c>
      <c r="AQ15" s="17">
        <v>1.3321809162377301E-3</v>
      </c>
      <c r="AR15" s="17">
        <v>0</v>
      </c>
      <c r="AS15" s="17"/>
      <c r="AT15" s="17">
        <v>2.0473162287589098E-3</v>
      </c>
      <c r="AU15" s="17">
        <v>2.4349118858388598E-3</v>
      </c>
      <c r="AV15" s="17">
        <v>0</v>
      </c>
      <c r="AW15" s="17">
        <v>2.1412026493376601E-3</v>
      </c>
      <c r="AX15" s="17">
        <v>0</v>
      </c>
      <c r="AY15" s="17"/>
      <c r="AZ15" s="17">
        <v>1.0639879820212199E-3</v>
      </c>
      <c r="BA15" s="17">
        <v>1.97057286030975E-3</v>
      </c>
      <c r="BB15" s="17">
        <v>1.12888280155806E-2</v>
      </c>
      <c r="BC15" s="17">
        <v>0</v>
      </c>
      <c r="BD15" s="17">
        <v>0</v>
      </c>
      <c r="BE15" s="17"/>
      <c r="BF15" s="17">
        <v>0</v>
      </c>
      <c r="BG15" s="17">
        <v>2.1034090794081E-3</v>
      </c>
      <c r="BH15" s="17">
        <v>1.20034166740291E-3</v>
      </c>
      <c r="BI15" s="17">
        <v>1.4127555793689299E-3</v>
      </c>
      <c r="BJ15" s="17"/>
      <c r="BK15" s="17">
        <v>7.48483393168851E-3</v>
      </c>
      <c r="BL15" s="17">
        <v>2.07830180234662E-3</v>
      </c>
      <c r="BM15" s="17">
        <v>1.2921450851893499E-3</v>
      </c>
      <c r="BN15" s="17">
        <v>6.71576149703627E-4</v>
      </c>
      <c r="BO15" s="17">
        <v>0</v>
      </c>
      <c r="BP15" s="17"/>
      <c r="BQ15" s="17">
        <v>4.2106651305300101E-4</v>
      </c>
      <c r="BR15" s="17">
        <v>2.49931782243547E-3</v>
      </c>
      <c r="BS15" s="17"/>
      <c r="BT15" s="17">
        <v>1.5605973901039699E-3</v>
      </c>
      <c r="BU15" s="17">
        <v>1.00455520952469E-3</v>
      </c>
      <c r="BV15" s="17">
        <v>0</v>
      </c>
      <c r="BW15" s="17">
        <v>0</v>
      </c>
      <c r="BX15" s="17">
        <v>2.6146397004055901E-3</v>
      </c>
      <c r="BY15" s="17">
        <v>0</v>
      </c>
    </row>
    <row r="16" spans="2:77" x14ac:dyDescent="0.35">
      <c r="B16" s="18" t="s">
        <v>217</v>
      </c>
      <c r="C16" s="17">
        <v>5.5849320256835398E-4</v>
      </c>
      <c r="D16" s="17">
        <v>6.2594669921538703E-4</v>
      </c>
      <c r="E16" s="17">
        <v>4.96158741279224E-4</v>
      </c>
      <c r="F16" s="17"/>
      <c r="G16" s="17">
        <v>0</v>
      </c>
      <c r="H16" s="17">
        <v>0</v>
      </c>
      <c r="I16" s="17">
        <v>0</v>
      </c>
      <c r="J16" s="17">
        <v>0</v>
      </c>
      <c r="K16" s="17">
        <v>1.7844120899402601E-3</v>
      </c>
      <c r="L16" s="17">
        <v>1.4705277596746399E-3</v>
      </c>
      <c r="M16" s="17"/>
      <c r="N16" s="17">
        <v>0</v>
      </c>
      <c r="O16" s="17">
        <v>9.6503551990613696E-4</v>
      </c>
      <c r="P16" s="17">
        <v>1.40651574961781E-3</v>
      </c>
      <c r="Q16" s="17">
        <v>0</v>
      </c>
      <c r="R16" s="17"/>
      <c r="S16" s="17">
        <v>0</v>
      </c>
      <c r="T16" s="17">
        <v>0</v>
      </c>
      <c r="U16" s="17">
        <v>0</v>
      </c>
      <c r="V16" s="17">
        <v>0</v>
      </c>
      <c r="W16" s="17">
        <v>0</v>
      </c>
      <c r="X16" s="17">
        <v>0</v>
      </c>
      <c r="Y16" s="17">
        <v>0</v>
      </c>
      <c r="Z16" s="17">
        <v>0</v>
      </c>
      <c r="AA16" s="17">
        <v>0</v>
      </c>
      <c r="AB16" s="17">
        <v>0</v>
      </c>
      <c r="AC16" s="17">
        <v>1.11948768201035E-2</v>
      </c>
      <c r="AD16" s="17">
        <v>0</v>
      </c>
      <c r="AE16" s="17"/>
      <c r="AF16" s="17">
        <v>1.49976088815885E-3</v>
      </c>
      <c r="AG16" s="17">
        <v>0</v>
      </c>
      <c r="AH16" s="17">
        <v>0</v>
      </c>
      <c r="AI16" s="17"/>
      <c r="AJ16" s="17">
        <v>8.7718013583984998E-4</v>
      </c>
      <c r="AK16" s="17">
        <v>0</v>
      </c>
      <c r="AL16" s="17">
        <v>0</v>
      </c>
      <c r="AM16" s="17">
        <v>0</v>
      </c>
      <c r="AN16" s="17">
        <v>0</v>
      </c>
      <c r="AO16" s="17"/>
      <c r="AP16" s="17">
        <v>0</v>
      </c>
      <c r="AQ16" s="17">
        <v>0</v>
      </c>
      <c r="AR16" s="17">
        <v>0</v>
      </c>
      <c r="AS16" s="17"/>
      <c r="AT16" s="17">
        <v>1.05941542337292E-3</v>
      </c>
      <c r="AU16" s="17">
        <v>1.30641001351695E-3</v>
      </c>
      <c r="AV16" s="17">
        <v>0</v>
      </c>
      <c r="AW16" s="17">
        <v>0</v>
      </c>
      <c r="AX16" s="17">
        <v>0</v>
      </c>
      <c r="AY16" s="17"/>
      <c r="AZ16" s="17">
        <v>1.2179648345737499E-3</v>
      </c>
      <c r="BA16" s="17">
        <v>0</v>
      </c>
      <c r="BB16" s="17">
        <v>0</v>
      </c>
      <c r="BC16" s="17">
        <v>0</v>
      </c>
      <c r="BD16" s="17">
        <v>0</v>
      </c>
      <c r="BE16" s="17"/>
      <c r="BF16" s="17">
        <v>1.3635178901128999E-3</v>
      </c>
      <c r="BG16" s="17">
        <v>7.9504962175816496E-4</v>
      </c>
      <c r="BH16" s="17">
        <v>0</v>
      </c>
      <c r="BI16" s="17">
        <v>0</v>
      </c>
      <c r="BJ16" s="17"/>
      <c r="BK16" s="17">
        <v>0</v>
      </c>
      <c r="BL16" s="17">
        <v>1.56303787895059E-3</v>
      </c>
      <c r="BM16" s="17">
        <v>8.2445559714997799E-4</v>
      </c>
      <c r="BN16" s="17">
        <v>0</v>
      </c>
      <c r="BO16" s="17">
        <v>0</v>
      </c>
      <c r="BP16" s="17"/>
      <c r="BQ16" s="17">
        <v>9.7084210041886298E-4</v>
      </c>
      <c r="BR16" s="17">
        <v>0</v>
      </c>
      <c r="BS16" s="17"/>
      <c r="BT16" s="17">
        <v>8.3233519141338397E-4</v>
      </c>
      <c r="BU16" s="17">
        <v>0</v>
      </c>
      <c r="BV16" s="17">
        <v>3.52044255018019E-3</v>
      </c>
      <c r="BW16" s="17">
        <v>0</v>
      </c>
      <c r="BX16" s="17">
        <v>0</v>
      </c>
      <c r="BY16" s="17">
        <v>0</v>
      </c>
    </row>
    <row r="17" spans="2:77" ht="29" x14ac:dyDescent="0.35">
      <c r="B17" s="18" t="s">
        <v>218</v>
      </c>
      <c r="C17" s="17">
        <v>3.8381398326709898E-3</v>
      </c>
      <c r="D17" s="17">
        <v>5.71817382108563E-3</v>
      </c>
      <c r="E17" s="17">
        <v>2.0253436777767802E-3</v>
      </c>
      <c r="F17" s="17"/>
      <c r="G17" s="17">
        <v>0</v>
      </c>
      <c r="H17" s="17">
        <v>5.9717875563078801E-3</v>
      </c>
      <c r="I17" s="17">
        <v>1.7925602560318701E-3</v>
      </c>
      <c r="J17" s="17">
        <v>1.52628506190614E-3</v>
      </c>
      <c r="K17" s="17">
        <v>9.2766973401122096E-3</v>
      </c>
      <c r="L17" s="17">
        <v>4.5695856294551999E-3</v>
      </c>
      <c r="M17" s="17"/>
      <c r="N17" s="17">
        <v>3.14769633882241E-3</v>
      </c>
      <c r="O17" s="17">
        <v>2.7400912112874E-3</v>
      </c>
      <c r="P17" s="17">
        <v>5.1843135341977896E-3</v>
      </c>
      <c r="Q17" s="17">
        <v>4.5959638021053698E-3</v>
      </c>
      <c r="R17" s="17"/>
      <c r="S17" s="17">
        <v>3.60140590096017E-3</v>
      </c>
      <c r="T17" s="17">
        <v>6.3880699785921896E-3</v>
      </c>
      <c r="U17" s="17">
        <v>0</v>
      </c>
      <c r="V17" s="17">
        <v>2.34310512093779E-3</v>
      </c>
      <c r="W17" s="17">
        <v>0</v>
      </c>
      <c r="X17" s="17">
        <v>2.5403706805364602E-3</v>
      </c>
      <c r="Y17" s="17">
        <v>2.5445543969304699E-3</v>
      </c>
      <c r="Z17" s="17">
        <v>0</v>
      </c>
      <c r="AA17" s="17">
        <v>6.6486176764968498E-3</v>
      </c>
      <c r="AB17" s="17">
        <v>2.8741920549147002E-3</v>
      </c>
      <c r="AC17" s="17">
        <v>6.2544973119896098E-3</v>
      </c>
      <c r="AD17" s="17">
        <v>1.8654250256844699E-2</v>
      </c>
      <c r="AE17" s="17"/>
      <c r="AF17" s="17">
        <v>5.2801883873467102E-3</v>
      </c>
      <c r="AG17" s="17">
        <v>1.6327328367312501E-3</v>
      </c>
      <c r="AH17" s="17">
        <v>7.3905289570690598E-3</v>
      </c>
      <c r="AI17" s="17"/>
      <c r="AJ17" s="17">
        <v>3.92627853159717E-3</v>
      </c>
      <c r="AK17" s="17">
        <v>2.4510558460556502E-3</v>
      </c>
      <c r="AL17" s="17">
        <v>6.0847161356952497E-3</v>
      </c>
      <c r="AM17" s="17">
        <v>0</v>
      </c>
      <c r="AN17" s="17">
        <v>2.6279937453911901E-3</v>
      </c>
      <c r="AO17" s="17"/>
      <c r="AP17" s="17">
        <v>1.0386370891896099E-3</v>
      </c>
      <c r="AQ17" s="17">
        <v>6.8041630629003705E-4</v>
      </c>
      <c r="AR17" s="17">
        <v>0</v>
      </c>
      <c r="AS17" s="17"/>
      <c r="AT17" s="17">
        <v>1.0997879626204899E-3</v>
      </c>
      <c r="AU17" s="17">
        <v>6.2720198762381196E-3</v>
      </c>
      <c r="AV17" s="17">
        <v>4.0659570452959504E-3</v>
      </c>
      <c r="AW17" s="17">
        <v>2.2558117774531799E-3</v>
      </c>
      <c r="AX17" s="17">
        <v>0</v>
      </c>
      <c r="AY17" s="17"/>
      <c r="AZ17" s="17">
        <v>2.5532390039980698E-3</v>
      </c>
      <c r="BA17" s="17">
        <v>4.3272272454076104E-3</v>
      </c>
      <c r="BB17" s="17">
        <v>0</v>
      </c>
      <c r="BC17" s="17">
        <v>4.6651712513990301E-3</v>
      </c>
      <c r="BD17" s="17">
        <v>8.0684057641598004E-3</v>
      </c>
      <c r="BE17" s="17"/>
      <c r="BF17" s="17">
        <v>7.6616552651673601E-3</v>
      </c>
      <c r="BG17" s="17">
        <v>4.5831053261210604E-3</v>
      </c>
      <c r="BH17" s="17">
        <v>2.19313568216791E-3</v>
      </c>
      <c r="BI17" s="17">
        <v>1.2027773197523101E-3</v>
      </c>
      <c r="BJ17" s="17"/>
      <c r="BK17" s="17">
        <v>0</v>
      </c>
      <c r="BL17" s="17">
        <v>7.4707556070936001E-3</v>
      </c>
      <c r="BM17" s="17">
        <v>5.3447963922125304E-3</v>
      </c>
      <c r="BN17" s="17">
        <v>1.2192518209262801E-3</v>
      </c>
      <c r="BO17" s="17">
        <v>2.8127966906977002E-3</v>
      </c>
      <c r="BP17" s="17"/>
      <c r="BQ17" s="17">
        <v>3.8696696742995499E-3</v>
      </c>
      <c r="BR17" s="17">
        <v>3.79543521452019E-3</v>
      </c>
      <c r="BS17" s="17"/>
      <c r="BT17" s="17">
        <v>4.4102671317128297E-3</v>
      </c>
      <c r="BU17" s="17">
        <v>3.9137840514142297E-3</v>
      </c>
      <c r="BV17" s="17">
        <v>0</v>
      </c>
      <c r="BW17" s="17">
        <v>2.2786493561813299E-3</v>
      </c>
      <c r="BX17" s="17">
        <v>5.6442462475702997E-3</v>
      </c>
      <c r="BY17" s="17">
        <v>0</v>
      </c>
    </row>
    <row r="18" spans="2:77" x14ac:dyDescent="0.35">
      <c r="B18" s="18" t="s">
        <v>104</v>
      </c>
      <c r="C18" s="19">
        <v>0.243909157808407</v>
      </c>
      <c r="D18" s="19">
        <v>0.20203194668035701</v>
      </c>
      <c r="E18" s="19">
        <v>0.285498109786399</v>
      </c>
      <c r="F18" s="19"/>
      <c r="G18" s="19">
        <v>0.17990941174399</v>
      </c>
      <c r="H18" s="19">
        <v>0.18325849827033799</v>
      </c>
      <c r="I18" s="19">
        <v>0.2059572630281</v>
      </c>
      <c r="J18" s="19">
        <v>0.25173771402509798</v>
      </c>
      <c r="K18" s="19">
        <v>0.30442390474209702</v>
      </c>
      <c r="L18" s="19">
        <v>0.31960378709727799</v>
      </c>
      <c r="M18" s="19"/>
      <c r="N18" s="19">
        <v>0.197639860170369</v>
      </c>
      <c r="O18" s="19">
        <v>0.22998856473286899</v>
      </c>
      <c r="P18" s="19">
        <v>0.25039899942004101</v>
      </c>
      <c r="Q18" s="19">
        <v>0.304222140254436</v>
      </c>
      <c r="R18" s="19"/>
      <c r="S18" s="19">
        <v>0.194036926470289</v>
      </c>
      <c r="T18" s="19">
        <v>0.241240121636905</v>
      </c>
      <c r="U18" s="19">
        <v>0.27900591861426999</v>
      </c>
      <c r="V18" s="19">
        <v>0.266957424810148</v>
      </c>
      <c r="W18" s="19">
        <v>0.25170426476826901</v>
      </c>
      <c r="X18" s="19">
        <v>0.281974253614793</v>
      </c>
      <c r="Y18" s="19">
        <v>0.21005227736825799</v>
      </c>
      <c r="Z18" s="19">
        <v>0.21205004212554701</v>
      </c>
      <c r="AA18" s="19">
        <v>0.21048762496305901</v>
      </c>
      <c r="AB18" s="19">
        <v>0.28344117140457697</v>
      </c>
      <c r="AC18" s="19">
        <v>0.27748981708657899</v>
      </c>
      <c r="AD18" s="19">
        <v>0.27364000991154802</v>
      </c>
      <c r="AE18" s="19"/>
      <c r="AF18" s="19">
        <v>0.29191555773859401</v>
      </c>
      <c r="AG18" s="19">
        <v>0.17966403988280299</v>
      </c>
      <c r="AH18" s="19">
        <v>0.33333551097790898</v>
      </c>
      <c r="AI18" s="19"/>
      <c r="AJ18" s="19">
        <v>0.29692586239886398</v>
      </c>
      <c r="AK18" s="19">
        <v>0.121402465116286</v>
      </c>
      <c r="AL18" s="19">
        <v>0.16821859112527901</v>
      </c>
      <c r="AM18" s="19">
        <v>0.21333775787314199</v>
      </c>
      <c r="AN18" s="19">
        <v>0.42599277549680298</v>
      </c>
      <c r="AO18" s="19"/>
      <c r="AP18" s="19">
        <v>0.23143325359538899</v>
      </c>
      <c r="AQ18" s="19">
        <v>0.132543814352622</v>
      </c>
      <c r="AR18" s="19">
        <v>0.159875702871107</v>
      </c>
      <c r="AS18" s="19"/>
      <c r="AT18" s="19">
        <v>0.319279273015242</v>
      </c>
      <c r="AU18" s="19">
        <v>0.24153539882504799</v>
      </c>
      <c r="AV18" s="19">
        <v>0.20786259585622399</v>
      </c>
      <c r="AW18" s="19">
        <v>0.15718029674398001</v>
      </c>
      <c r="AX18" s="19">
        <v>0.14992189089066199</v>
      </c>
      <c r="AY18" s="19"/>
      <c r="AZ18" s="19">
        <v>0.18143428442063</v>
      </c>
      <c r="BA18" s="19">
        <v>0.27907408888574797</v>
      </c>
      <c r="BB18" s="19">
        <v>0.21015465028074401</v>
      </c>
      <c r="BC18" s="19">
        <v>0.32133433894808699</v>
      </c>
      <c r="BD18" s="19">
        <v>0.31196540658178901</v>
      </c>
      <c r="BE18" s="19"/>
      <c r="BF18" s="19">
        <v>0.28094940628557302</v>
      </c>
      <c r="BG18" s="19">
        <v>0.24879113428435401</v>
      </c>
      <c r="BH18" s="19">
        <v>0.209737275066746</v>
      </c>
      <c r="BI18" s="19">
        <v>0.18921971492103901</v>
      </c>
      <c r="BJ18" s="19"/>
      <c r="BK18" s="19">
        <v>0.30077722332567902</v>
      </c>
      <c r="BL18" s="19">
        <v>0.23078124499341199</v>
      </c>
      <c r="BM18" s="19">
        <v>0.24921076228501801</v>
      </c>
      <c r="BN18" s="19">
        <v>0.25471211690225398</v>
      </c>
      <c r="BO18" s="19">
        <v>0.16597092372097899</v>
      </c>
      <c r="BP18" s="19"/>
      <c r="BQ18" s="19">
        <v>0.25372758120403999</v>
      </c>
      <c r="BR18" s="19">
        <v>0.23061089811865601</v>
      </c>
      <c r="BS18" s="19"/>
      <c r="BT18" s="19">
        <v>0.27820993053653598</v>
      </c>
      <c r="BU18" s="19">
        <v>0.212097288384649</v>
      </c>
      <c r="BV18" s="19">
        <v>0.29199484470418102</v>
      </c>
      <c r="BW18" s="19">
        <v>0.200999725606196</v>
      </c>
      <c r="BX18" s="19">
        <v>0.212001170611092</v>
      </c>
      <c r="BY18" s="19">
        <v>0.26476643218509499</v>
      </c>
    </row>
    <row r="19" spans="2:77" x14ac:dyDescent="0.35">
      <c r="B19" s="16" t="s">
        <v>94</v>
      </c>
    </row>
    <row r="20" spans="2:77" x14ac:dyDescent="0.35">
      <c r="B20" t="s">
        <v>95</v>
      </c>
    </row>
    <row r="21" spans="2:77" x14ac:dyDescent="0.35">
      <c r="B21" t="s">
        <v>96</v>
      </c>
    </row>
    <row r="23" spans="2:77" x14ac:dyDescent="0.35">
      <c r="B23"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45</v>
      </c>
      <c r="C9" s="17">
        <v>0.25274984428670999</v>
      </c>
      <c r="D9" s="17">
        <v>0.28123528717967999</v>
      </c>
      <c r="E9" s="17">
        <v>0.224905418954572</v>
      </c>
      <c r="F9" s="17"/>
      <c r="G9" s="17">
        <v>0.18742249779324799</v>
      </c>
      <c r="H9" s="17">
        <v>0.17990725283318901</v>
      </c>
      <c r="I9" s="17">
        <v>0.21447055365978601</v>
      </c>
      <c r="J9" s="17">
        <v>0.24254305769387999</v>
      </c>
      <c r="K9" s="17">
        <v>0.27591383130804298</v>
      </c>
      <c r="L9" s="17">
        <v>0.37910989280270702</v>
      </c>
      <c r="M9" s="17"/>
      <c r="N9" s="17">
        <v>0.30566990486226803</v>
      </c>
      <c r="O9" s="17">
        <v>0.26195216506587898</v>
      </c>
      <c r="P9" s="17">
        <v>0.24707940255831401</v>
      </c>
      <c r="Q9" s="17">
        <v>0.19042962583833301</v>
      </c>
      <c r="R9" s="17"/>
      <c r="S9" s="17">
        <v>0.27614505924718002</v>
      </c>
      <c r="T9" s="17">
        <v>0.30164153733237797</v>
      </c>
      <c r="U9" s="17">
        <v>0.24398366187263801</v>
      </c>
      <c r="V9" s="17">
        <v>0.30167024891837302</v>
      </c>
      <c r="W9" s="17">
        <v>0.25227987904768101</v>
      </c>
      <c r="X9" s="17">
        <v>0.29257911683642501</v>
      </c>
      <c r="Y9" s="17">
        <v>0.2411799627475</v>
      </c>
      <c r="Z9" s="17">
        <v>0.239727741995995</v>
      </c>
      <c r="AA9" s="17">
        <v>0.22109012895190799</v>
      </c>
      <c r="AB9" s="17">
        <v>0.142205924678735</v>
      </c>
      <c r="AC9" s="17">
        <v>0.222253718855007</v>
      </c>
      <c r="AD9" s="17">
        <v>0.23671761289260501</v>
      </c>
      <c r="AE9" s="17"/>
      <c r="AF9" s="17">
        <v>0.34698222231406001</v>
      </c>
      <c r="AG9" s="17">
        <v>0.22014001418139501</v>
      </c>
      <c r="AH9" s="17">
        <v>0.15026474836495299</v>
      </c>
      <c r="AI9" s="17"/>
      <c r="AJ9" s="17">
        <v>0.55483705892427704</v>
      </c>
      <c r="AK9" s="17">
        <v>4.6051695779939297E-2</v>
      </c>
      <c r="AL9" s="17">
        <v>0.12892465082617</v>
      </c>
      <c r="AM9" s="17">
        <v>0.16783587058899799</v>
      </c>
      <c r="AN9" s="17">
        <v>0.129892738658033</v>
      </c>
      <c r="AO9" s="17"/>
      <c r="AP9" s="17">
        <v>0.81262098887131995</v>
      </c>
      <c r="AQ9" s="17">
        <v>5.2946549484906298E-2</v>
      </c>
      <c r="AR9" s="17">
        <v>0.159943887390633</v>
      </c>
      <c r="AS9" s="17"/>
      <c r="AT9" s="17">
        <v>0.249748698143441</v>
      </c>
      <c r="AU9" s="17">
        <v>0.243228873743394</v>
      </c>
      <c r="AV9" s="17">
        <v>0.233956988018899</v>
      </c>
      <c r="AW9" s="17">
        <v>0.29901261436155102</v>
      </c>
      <c r="AX9" s="17">
        <v>0.16423316377040101</v>
      </c>
      <c r="AY9" s="17"/>
      <c r="AZ9" s="17">
        <v>0.24027839380631399</v>
      </c>
      <c r="BA9" s="17">
        <v>0.21308709058923</v>
      </c>
      <c r="BB9" s="17">
        <v>0.15994447958878</v>
      </c>
      <c r="BC9" s="17">
        <v>0.38177390832129199</v>
      </c>
      <c r="BD9" s="17">
        <v>0.17361738886873401</v>
      </c>
      <c r="BE9" s="17"/>
      <c r="BF9" s="17">
        <v>0.208660017620594</v>
      </c>
      <c r="BG9" s="17">
        <v>0.25268389041524902</v>
      </c>
      <c r="BH9" s="17">
        <v>0.26127223251354398</v>
      </c>
      <c r="BI9" s="17">
        <v>0.32008946291007501</v>
      </c>
      <c r="BJ9" s="17"/>
      <c r="BK9" s="17">
        <v>0.164407343676502</v>
      </c>
      <c r="BL9" s="17">
        <v>0.147500366099275</v>
      </c>
      <c r="BM9" s="17">
        <v>0.217192324777361</v>
      </c>
      <c r="BN9" s="17">
        <v>0.31688863649844501</v>
      </c>
      <c r="BO9" s="17">
        <v>0.38952732025172698</v>
      </c>
      <c r="BP9" s="17"/>
      <c r="BQ9" s="17">
        <v>0.26709243626950901</v>
      </c>
      <c r="BR9" s="17">
        <v>0.23332396447628601</v>
      </c>
      <c r="BS9" s="17"/>
      <c r="BT9" s="17">
        <v>0.34159377713262401</v>
      </c>
      <c r="BU9" s="17">
        <v>0.23340168734092001</v>
      </c>
      <c r="BV9" s="17">
        <v>0.16480863032566401</v>
      </c>
      <c r="BW9" s="17">
        <v>0.18365870022057601</v>
      </c>
      <c r="BX9" s="17">
        <v>0.19283206198688599</v>
      </c>
      <c r="BY9" s="17">
        <v>0.13878037436096299</v>
      </c>
    </row>
    <row r="10" spans="2:77" x14ac:dyDescent="0.35">
      <c r="B10" s="18" t="s">
        <v>46</v>
      </c>
      <c r="C10" s="17">
        <v>0.318349090890782</v>
      </c>
      <c r="D10" s="17">
        <v>0.33332619346549902</v>
      </c>
      <c r="E10" s="17">
        <v>0.30475432548084802</v>
      </c>
      <c r="F10" s="17"/>
      <c r="G10" s="17">
        <v>0.33483017427491801</v>
      </c>
      <c r="H10" s="17">
        <v>0.38225356220942502</v>
      </c>
      <c r="I10" s="17">
        <v>0.37465778370353298</v>
      </c>
      <c r="J10" s="17">
        <v>0.34174802091748102</v>
      </c>
      <c r="K10" s="17">
        <v>0.26438609948399799</v>
      </c>
      <c r="L10" s="17">
        <v>0.22700495321160899</v>
      </c>
      <c r="M10" s="17"/>
      <c r="N10" s="17">
        <v>0.32227324885658098</v>
      </c>
      <c r="O10" s="17">
        <v>0.34353168249141902</v>
      </c>
      <c r="P10" s="17">
        <v>0.295133823419436</v>
      </c>
      <c r="Q10" s="17">
        <v>0.308882031847452</v>
      </c>
      <c r="R10" s="17"/>
      <c r="S10" s="17">
        <v>0.36130277666063398</v>
      </c>
      <c r="T10" s="17">
        <v>0.289179859158056</v>
      </c>
      <c r="U10" s="17">
        <v>0.26278703509908402</v>
      </c>
      <c r="V10" s="17">
        <v>0.23987312422992799</v>
      </c>
      <c r="W10" s="17">
        <v>0.342433286669445</v>
      </c>
      <c r="X10" s="17">
        <v>0.31311633729558602</v>
      </c>
      <c r="Y10" s="17">
        <v>0.320207288415777</v>
      </c>
      <c r="Z10" s="17">
        <v>0.444447687335293</v>
      </c>
      <c r="AA10" s="17">
        <v>0.40691620684799901</v>
      </c>
      <c r="AB10" s="17">
        <v>0.27763728650293301</v>
      </c>
      <c r="AC10" s="17">
        <v>0.327653304332508</v>
      </c>
      <c r="AD10" s="17">
        <v>0.19658902874252099</v>
      </c>
      <c r="AE10" s="17"/>
      <c r="AF10" s="17">
        <v>0.219501244813227</v>
      </c>
      <c r="AG10" s="17">
        <v>0.41319067449386798</v>
      </c>
      <c r="AH10" s="17">
        <v>0.31572864040217202</v>
      </c>
      <c r="AI10" s="17"/>
      <c r="AJ10" s="17">
        <v>0.11482998482981301</v>
      </c>
      <c r="AK10" s="17">
        <v>0.69152269936695998</v>
      </c>
      <c r="AL10" s="17">
        <v>0.26756725933427</v>
      </c>
      <c r="AM10" s="17">
        <v>9.0814733383167201E-2</v>
      </c>
      <c r="AN10" s="17">
        <v>0.242017405007553</v>
      </c>
      <c r="AO10" s="17"/>
      <c r="AP10" s="17">
        <v>5.8047887373796903E-2</v>
      </c>
      <c r="AQ10" s="17">
        <v>0.719037567589772</v>
      </c>
      <c r="AR10" s="17">
        <v>0.190662408853743</v>
      </c>
      <c r="AS10" s="17"/>
      <c r="AT10" s="17">
        <v>0.28255219806409598</v>
      </c>
      <c r="AU10" s="17">
        <v>0.31696492915640201</v>
      </c>
      <c r="AV10" s="17">
        <v>0.34719515281559699</v>
      </c>
      <c r="AW10" s="17">
        <v>0.35499809764184898</v>
      </c>
      <c r="AX10" s="17">
        <v>0.36533770381333702</v>
      </c>
      <c r="AY10" s="17"/>
      <c r="AZ10" s="17">
        <v>0.36186149800480799</v>
      </c>
      <c r="BA10" s="17">
        <v>0.333342923436454</v>
      </c>
      <c r="BB10" s="17">
        <v>0.24678025794958899</v>
      </c>
      <c r="BC10" s="17">
        <v>0.22494156285585901</v>
      </c>
      <c r="BD10" s="17">
        <v>0.320522151098875</v>
      </c>
      <c r="BE10" s="17"/>
      <c r="BF10" s="17">
        <v>0.30770187485749001</v>
      </c>
      <c r="BG10" s="17">
        <v>0.31861396699418099</v>
      </c>
      <c r="BH10" s="17">
        <v>0.35504892728925402</v>
      </c>
      <c r="BI10" s="17">
        <v>0.31687155453640697</v>
      </c>
      <c r="BJ10" s="17"/>
      <c r="BK10" s="17">
        <v>0.35984108041539198</v>
      </c>
      <c r="BL10" s="17">
        <v>0.34331782273610101</v>
      </c>
      <c r="BM10" s="17">
        <v>0.31722423111869003</v>
      </c>
      <c r="BN10" s="17">
        <v>0.30731986088843899</v>
      </c>
      <c r="BO10" s="17">
        <v>0.30511874486830298</v>
      </c>
      <c r="BP10" s="17"/>
      <c r="BQ10" s="17">
        <v>0.33038176930824298</v>
      </c>
      <c r="BR10" s="17">
        <v>0.30205180201751503</v>
      </c>
      <c r="BS10" s="17"/>
      <c r="BT10" s="17">
        <v>0.26144499659945902</v>
      </c>
      <c r="BU10" s="17">
        <v>0.34475845796106902</v>
      </c>
      <c r="BV10" s="17">
        <v>0.312793291892072</v>
      </c>
      <c r="BW10" s="17">
        <v>0.375630994412125</v>
      </c>
      <c r="BX10" s="17">
        <v>0.37398317457957198</v>
      </c>
      <c r="BY10" s="17">
        <v>0.32091991256360602</v>
      </c>
    </row>
    <row r="11" spans="2:77" x14ac:dyDescent="0.35">
      <c r="B11" s="18" t="s">
        <v>49</v>
      </c>
      <c r="C11" s="17">
        <v>4.9184980778758498E-2</v>
      </c>
      <c r="D11" s="17">
        <v>5.7250817021177902E-2</v>
      </c>
      <c r="E11" s="17">
        <v>4.0722077944389402E-2</v>
      </c>
      <c r="F11" s="17"/>
      <c r="G11" s="17">
        <v>7.0533411824991704E-2</v>
      </c>
      <c r="H11" s="17">
        <v>7.1704791468350695E-2</v>
      </c>
      <c r="I11" s="17">
        <v>5.9571539029400301E-2</v>
      </c>
      <c r="J11" s="17">
        <v>3.1347901206654399E-2</v>
      </c>
      <c r="K11" s="17">
        <v>2.98198267258988E-2</v>
      </c>
      <c r="L11" s="17">
        <v>3.5763878382893202E-2</v>
      </c>
      <c r="M11" s="17"/>
      <c r="N11" s="17">
        <v>5.8795853369987397E-2</v>
      </c>
      <c r="O11" s="17">
        <v>4.3715923405069003E-2</v>
      </c>
      <c r="P11" s="17">
        <v>4.6754629609504099E-2</v>
      </c>
      <c r="Q11" s="17">
        <v>4.6373174095079399E-2</v>
      </c>
      <c r="R11" s="17"/>
      <c r="S11" s="17">
        <v>7.7787018636192307E-2</v>
      </c>
      <c r="T11" s="17">
        <v>4.7255720726895198E-2</v>
      </c>
      <c r="U11" s="17">
        <v>5.6653030089216398E-2</v>
      </c>
      <c r="V11" s="17">
        <v>5.79836558502035E-2</v>
      </c>
      <c r="W11" s="17">
        <v>3.4574166353779898E-2</v>
      </c>
      <c r="X11" s="17">
        <v>5.09328740318849E-2</v>
      </c>
      <c r="Y11" s="17">
        <v>3.9836110698457897E-2</v>
      </c>
      <c r="Z11" s="17">
        <v>4.95540187156229E-2</v>
      </c>
      <c r="AA11" s="17">
        <v>1.2524082707567601E-2</v>
      </c>
      <c r="AB11" s="17">
        <v>6.1586206040619103E-2</v>
      </c>
      <c r="AC11" s="17">
        <v>3.44076619511113E-2</v>
      </c>
      <c r="AD11" s="17">
        <v>5.2926500798732401E-2</v>
      </c>
      <c r="AE11" s="17"/>
      <c r="AF11" s="17">
        <v>2.3030549770080899E-2</v>
      </c>
      <c r="AG11" s="17">
        <v>7.0525337831149004E-2</v>
      </c>
      <c r="AH11" s="17">
        <v>5.6357932252134403E-2</v>
      </c>
      <c r="AI11" s="17"/>
      <c r="AJ11" s="17">
        <v>1.45899876490402E-2</v>
      </c>
      <c r="AK11" s="17">
        <v>2.93695942615089E-2</v>
      </c>
      <c r="AL11" s="17">
        <v>0.33131796940057301</v>
      </c>
      <c r="AM11" s="17">
        <v>0</v>
      </c>
      <c r="AN11" s="17">
        <v>3.8017835483406197E-2</v>
      </c>
      <c r="AO11" s="17"/>
      <c r="AP11" s="17">
        <v>8.1129166011288806E-3</v>
      </c>
      <c r="AQ11" s="17">
        <v>2.3495273327752399E-2</v>
      </c>
      <c r="AR11" s="17">
        <v>0.42293109175175198</v>
      </c>
      <c r="AS11" s="17"/>
      <c r="AT11" s="17">
        <v>2.5409880836423902E-2</v>
      </c>
      <c r="AU11" s="17">
        <v>4.52912972026151E-2</v>
      </c>
      <c r="AV11" s="17">
        <v>6.7694641864094102E-2</v>
      </c>
      <c r="AW11" s="17">
        <v>7.2809510178319894E-2</v>
      </c>
      <c r="AX11" s="17">
        <v>9.4042228308372194E-2</v>
      </c>
      <c r="AY11" s="17"/>
      <c r="AZ11" s="17">
        <v>5.9103869409023298E-2</v>
      </c>
      <c r="BA11" s="17">
        <v>5.4638367196021297E-2</v>
      </c>
      <c r="BB11" s="17">
        <v>6.7899892556515296E-2</v>
      </c>
      <c r="BC11" s="17">
        <v>3.3561404436406803E-2</v>
      </c>
      <c r="BD11" s="17">
        <v>2.5234025204726899E-2</v>
      </c>
      <c r="BE11" s="17"/>
      <c r="BF11" s="17">
        <v>4.8739280347360199E-2</v>
      </c>
      <c r="BG11" s="17">
        <v>4.2050439057492797E-2</v>
      </c>
      <c r="BH11" s="17">
        <v>4.3967993182712703E-2</v>
      </c>
      <c r="BI11" s="17">
        <v>7.3476120416797505E-2</v>
      </c>
      <c r="BJ11" s="17"/>
      <c r="BK11" s="17">
        <v>4.5650683522156302E-2</v>
      </c>
      <c r="BL11" s="17">
        <v>4.6586180033800002E-2</v>
      </c>
      <c r="BM11" s="17">
        <v>4.8005187906760199E-2</v>
      </c>
      <c r="BN11" s="17">
        <v>5.0015670312570898E-2</v>
      </c>
      <c r="BO11" s="17">
        <v>5.8483507553186702E-2</v>
      </c>
      <c r="BP11" s="17"/>
      <c r="BQ11" s="17">
        <v>4.59394401108476E-2</v>
      </c>
      <c r="BR11" s="17">
        <v>5.3580802887502402E-2</v>
      </c>
      <c r="BS11" s="17"/>
      <c r="BT11" s="17">
        <v>3.7301477200093101E-2</v>
      </c>
      <c r="BU11" s="17">
        <v>5.1700598588063203E-2</v>
      </c>
      <c r="BV11" s="17">
        <v>6.2389151027715702E-2</v>
      </c>
      <c r="BW11" s="17">
        <v>6.7952967223372407E-2</v>
      </c>
      <c r="BX11" s="17">
        <v>5.5861660340114298E-2</v>
      </c>
      <c r="BY11" s="17">
        <v>5.9512377497985103E-2</v>
      </c>
    </row>
    <row r="12" spans="2:77" x14ac:dyDescent="0.35">
      <c r="B12" s="18" t="s">
        <v>213</v>
      </c>
      <c r="C12" s="17">
        <v>3.4081995985224399E-2</v>
      </c>
      <c r="D12" s="17">
        <v>3.1013752534855998E-2</v>
      </c>
      <c r="E12" s="17">
        <v>3.5878409566523099E-2</v>
      </c>
      <c r="F12" s="17"/>
      <c r="G12" s="17">
        <v>6.4963732499491306E-2</v>
      </c>
      <c r="H12" s="17">
        <v>6.04982307516276E-2</v>
      </c>
      <c r="I12" s="17">
        <v>4.4419157163400301E-2</v>
      </c>
      <c r="J12" s="17">
        <v>2.3133244652003199E-2</v>
      </c>
      <c r="K12" s="17">
        <v>1.29976297253188E-2</v>
      </c>
      <c r="L12" s="17">
        <v>6.7388385548586604E-3</v>
      </c>
      <c r="M12" s="17"/>
      <c r="N12" s="17">
        <v>3.2089845882649501E-2</v>
      </c>
      <c r="O12" s="17">
        <v>3.2303513901675303E-2</v>
      </c>
      <c r="P12" s="17">
        <v>3.8201596657354502E-2</v>
      </c>
      <c r="Q12" s="17">
        <v>3.4937097987706098E-2</v>
      </c>
      <c r="R12" s="17"/>
      <c r="S12" s="17">
        <v>3.0001662643375601E-2</v>
      </c>
      <c r="T12" s="17">
        <v>3.2141610920644097E-2</v>
      </c>
      <c r="U12" s="17">
        <v>4.3172598683697501E-2</v>
      </c>
      <c r="V12" s="17">
        <v>2.7763846339713801E-2</v>
      </c>
      <c r="W12" s="17">
        <v>2.70812278250737E-2</v>
      </c>
      <c r="X12" s="17">
        <v>4.3853185526173698E-2</v>
      </c>
      <c r="Y12" s="17">
        <v>5.00850868000619E-2</v>
      </c>
      <c r="Z12" s="17">
        <v>2.11458880829942E-2</v>
      </c>
      <c r="AA12" s="17">
        <v>3.9096388048134E-2</v>
      </c>
      <c r="AB12" s="17">
        <v>3.4527107152160501E-2</v>
      </c>
      <c r="AC12" s="17">
        <v>2.3049512548903101E-2</v>
      </c>
      <c r="AD12" s="17">
        <v>1.63298256669384E-2</v>
      </c>
      <c r="AE12" s="17"/>
      <c r="AF12" s="17">
        <v>2.3586067109701899E-2</v>
      </c>
      <c r="AG12" s="17">
        <v>3.7896028072535698E-2</v>
      </c>
      <c r="AH12" s="17">
        <v>3.42349896012627E-2</v>
      </c>
      <c r="AI12" s="17"/>
      <c r="AJ12" s="17">
        <v>9.1510468522669804E-3</v>
      </c>
      <c r="AK12" s="17">
        <v>3.0429581149256701E-2</v>
      </c>
      <c r="AL12" s="17">
        <v>1.6970315180797099E-2</v>
      </c>
      <c r="AM12" s="17">
        <v>5.6899777087790301E-2</v>
      </c>
      <c r="AN12" s="17">
        <v>3.0481851081395402E-2</v>
      </c>
      <c r="AO12" s="17"/>
      <c r="AP12" s="17">
        <v>1.1338122677974301E-2</v>
      </c>
      <c r="AQ12" s="17">
        <v>1.5278527084704801E-2</v>
      </c>
      <c r="AR12" s="17">
        <v>1.6558361381021298E-2</v>
      </c>
      <c r="AS12" s="17"/>
      <c r="AT12" s="17">
        <v>3.06901350878136E-2</v>
      </c>
      <c r="AU12" s="17">
        <v>3.5640652398541903E-2</v>
      </c>
      <c r="AV12" s="17">
        <v>3.9142164564306997E-2</v>
      </c>
      <c r="AW12" s="17">
        <v>3.3951083794072301E-2</v>
      </c>
      <c r="AX12" s="17">
        <v>9.5360352379349006E-2</v>
      </c>
      <c r="AY12" s="17"/>
      <c r="AZ12" s="17">
        <v>4.1545478904024401E-2</v>
      </c>
      <c r="BA12" s="17">
        <v>3.9072157227072198E-2</v>
      </c>
      <c r="BB12" s="17">
        <v>4.4978417217942698E-2</v>
      </c>
      <c r="BC12" s="17">
        <v>1.0326466574858899E-2</v>
      </c>
      <c r="BD12" s="17">
        <v>3.0533655775105899E-2</v>
      </c>
      <c r="BE12" s="17"/>
      <c r="BF12" s="17">
        <v>4.6344449526777701E-2</v>
      </c>
      <c r="BG12" s="17">
        <v>3.3773650448099199E-2</v>
      </c>
      <c r="BH12" s="17">
        <v>2.7972355177524399E-2</v>
      </c>
      <c r="BI12" s="17">
        <v>2.85758550798197E-2</v>
      </c>
      <c r="BJ12" s="17"/>
      <c r="BK12" s="17">
        <v>3.9922688331048201E-2</v>
      </c>
      <c r="BL12" s="17">
        <v>3.9785098953282902E-2</v>
      </c>
      <c r="BM12" s="17">
        <v>3.5551512286164197E-2</v>
      </c>
      <c r="BN12" s="17">
        <v>2.7336474835944199E-2</v>
      </c>
      <c r="BO12" s="17">
        <v>4.4837346892946398E-2</v>
      </c>
      <c r="BP12" s="17"/>
      <c r="BQ12" s="17">
        <v>2.54889483375292E-2</v>
      </c>
      <c r="BR12" s="17">
        <v>4.5720583418344299E-2</v>
      </c>
      <c r="BS12" s="17"/>
      <c r="BT12" s="17">
        <v>1.64343972676869E-2</v>
      </c>
      <c r="BU12" s="17">
        <v>4.4408652829621899E-2</v>
      </c>
      <c r="BV12" s="17">
        <v>4.4928846123154197E-2</v>
      </c>
      <c r="BW12" s="17">
        <v>4.5968843566546597E-2</v>
      </c>
      <c r="BX12" s="17">
        <v>4.69485163508888E-2</v>
      </c>
      <c r="BY12" s="17">
        <v>2.8702901444632702E-2</v>
      </c>
    </row>
    <row r="13" spans="2:77" ht="29" x14ac:dyDescent="0.35">
      <c r="B13" s="18" t="s">
        <v>214</v>
      </c>
      <c r="C13" s="17">
        <v>5.7847124517761202E-2</v>
      </c>
      <c r="D13" s="17">
        <v>7.4721124063970898E-2</v>
      </c>
      <c r="E13" s="17">
        <v>4.1727115013062401E-2</v>
      </c>
      <c r="F13" s="17"/>
      <c r="G13" s="17">
        <v>4.2669021065308503E-2</v>
      </c>
      <c r="H13" s="17">
        <v>3.36440837741371E-2</v>
      </c>
      <c r="I13" s="17">
        <v>4.1686894292844903E-2</v>
      </c>
      <c r="J13" s="17">
        <v>5.9626332217049903E-2</v>
      </c>
      <c r="K13" s="17">
        <v>0.10173714416676</v>
      </c>
      <c r="L13" s="17">
        <v>6.9875495193983395E-2</v>
      </c>
      <c r="M13" s="17"/>
      <c r="N13" s="17">
        <v>3.7485865504438699E-2</v>
      </c>
      <c r="O13" s="17">
        <v>5.0476440681224102E-2</v>
      </c>
      <c r="P13" s="17">
        <v>8.28164872686913E-2</v>
      </c>
      <c r="Q13" s="17">
        <v>6.4125375432400697E-2</v>
      </c>
      <c r="R13" s="17"/>
      <c r="S13" s="17">
        <v>3.4883302858368402E-2</v>
      </c>
      <c r="T13" s="17">
        <v>5.5889323530204697E-2</v>
      </c>
      <c r="U13" s="17">
        <v>9.8582692343335707E-2</v>
      </c>
      <c r="V13" s="17">
        <v>7.0624030154100903E-2</v>
      </c>
      <c r="W13" s="17">
        <v>7.7546243959563499E-2</v>
      </c>
      <c r="X13" s="17">
        <v>4.9176510098875498E-2</v>
      </c>
      <c r="Y13" s="17">
        <v>7.2056859617767505E-2</v>
      </c>
      <c r="Z13" s="17">
        <v>4.2739542771435303E-2</v>
      </c>
      <c r="AA13" s="17">
        <v>7.3828123804396503E-2</v>
      </c>
      <c r="AB13" s="17">
        <v>2.6675789246339301E-2</v>
      </c>
      <c r="AC13" s="17">
        <v>5.8503972906385399E-2</v>
      </c>
      <c r="AD13" s="17">
        <v>2.2330897124906501E-2</v>
      </c>
      <c r="AE13" s="17"/>
      <c r="AF13" s="17">
        <v>0.116239349282124</v>
      </c>
      <c r="AG13" s="17">
        <v>1.12091713537765E-2</v>
      </c>
      <c r="AH13" s="17">
        <v>4.0102996182000597E-2</v>
      </c>
      <c r="AI13" s="17"/>
      <c r="AJ13" s="17">
        <v>8.3203315700580996E-2</v>
      </c>
      <c r="AK13" s="17">
        <v>1.6619563547397E-2</v>
      </c>
      <c r="AL13" s="17">
        <v>1.9502167772613301E-2</v>
      </c>
      <c r="AM13" s="17">
        <v>0.53060693239242196</v>
      </c>
      <c r="AN13" s="17">
        <v>4.0603385325710603E-2</v>
      </c>
      <c r="AO13" s="17"/>
      <c r="AP13" s="17">
        <v>6.73713480174392E-3</v>
      </c>
      <c r="AQ13" s="17">
        <v>4.1510357349702504E-3</v>
      </c>
      <c r="AR13" s="17">
        <v>1.10877502436658E-2</v>
      </c>
      <c r="AS13" s="17"/>
      <c r="AT13" s="17">
        <v>8.0363853481014103E-2</v>
      </c>
      <c r="AU13" s="17">
        <v>6.7653255779018096E-2</v>
      </c>
      <c r="AV13" s="17">
        <v>3.8286367221628703E-2</v>
      </c>
      <c r="AW13" s="17">
        <v>3.3621153867376102E-2</v>
      </c>
      <c r="AX13" s="17">
        <v>5.9739435850097299E-2</v>
      </c>
      <c r="AY13" s="17"/>
      <c r="AZ13" s="17">
        <v>5.7867045772438098E-2</v>
      </c>
      <c r="BA13" s="17">
        <v>5.1114353595009501E-2</v>
      </c>
      <c r="BB13" s="17">
        <v>5.9579572050736301E-2</v>
      </c>
      <c r="BC13" s="17">
        <v>6.2797203885805897E-2</v>
      </c>
      <c r="BD13" s="17">
        <v>5.5644308117812298E-2</v>
      </c>
      <c r="BE13" s="17"/>
      <c r="BF13" s="17">
        <v>7.5499850360508894E-2</v>
      </c>
      <c r="BG13" s="17">
        <v>6.2303434193045799E-2</v>
      </c>
      <c r="BH13" s="17">
        <v>5.8894836474006902E-2</v>
      </c>
      <c r="BI13" s="17">
        <v>3.1419439782243201E-2</v>
      </c>
      <c r="BJ13" s="17"/>
      <c r="BK13" s="17">
        <v>0.124216445928299</v>
      </c>
      <c r="BL13" s="17">
        <v>7.5516065772479199E-2</v>
      </c>
      <c r="BM13" s="17">
        <v>5.9832587961205698E-2</v>
      </c>
      <c r="BN13" s="17">
        <v>4.6077310358646498E-2</v>
      </c>
      <c r="BO13" s="17">
        <v>3.7096074797457301E-2</v>
      </c>
      <c r="BP13" s="17"/>
      <c r="BQ13" s="17">
        <v>6.06455699585976E-2</v>
      </c>
      <c r="BR13" s="17">
        <v>5.4056856701810499E-2</v>
      </c>
      <c r="BS13" s="17"/>
      <c r="BT13" s="17">
        <v>6.7198297775003898E-2</v>
      </c>
      <c r="BU13" s="17">
        <v>4.5723314962234703E-2</v>
      </c>
      <c r="BV13" s="17">
        <v>7.14402421574417E-2</v>
      </c>
      <c r="BW13" s="17">
        <v>6.6641715021508202E-2</v>
      </c>
      <c r="BX13" s="17">
        <v>4.8930812617847798E-2</v>
      </c>
      <c r="BY13" s="17">
        <v>4.5164609489425897E-2</v>
      </c>
    </row>
    <row r="14" spans="2:77" x14ac:dyDescent="0.35">
      <c r="B14" s="18" t="s">
        <v>215</v>
      </c>
      <c r="C14" s="17">
        <v>1.6441890225547599E-2</v>
      </c>
      <c r="D14" s="17">
        <v>1.7229845160439301E-2</v>
      </c>
      <c r="E14" s="17">
        <v>1.5777527876905902E-2</v>
      </c>
      <c r="F14" s="17"/>
      <c r="G14" s="17">
        <v>1.45455597913491E-2</v>
      </c>
      <c r="H14" s="17">
        <v>1.8974771423119399E-2</v>
      </c>
      <c r="I14" s="17">
        <v>2.1655889606757101E-2</v>
      </c>
      <c r="J14" s="17">
        <v>1.2128668803942399E-2</v>
      </c>
      <c r="K14" s="17">
        <v>1.2667942412023901E-2</v>
      </c>
      <c r="L14" s="17">
        <v>1.7460449446303299E-2</v>
      </c>
      <c r="M14" s="17"/>
      <c r="N14" s="17">
        <v>1.8105455807227201E-2</v>
      </c>
      <c r="O14" s="17">
        <v>1.2192567984215299E-2</v>
      </c>
      <c r="P14" s="17">
        <v>1.7387987661472201E-2</v>
      </c>
      <c r="Q14" s="17">
        <v>1.8464560930048501E-2</v>
      </c>
      <c r="R14" s="17"/>
      <c r="S14" s="17">
        <v>0</v>
      </c>
      <c r="T14" s="17">
        <v>0</v>
      </c>
      <c r="U14" s="17">
        <v>0</v>
      </c>
      <c r="V14" s="17">
        <v>0</v>
      </c>
      <c r="W14" s="17">
        <v>0</v>
      </c>
      <c r="X14" s="17">
        <v>0</v>
      </c>
      <c r="Y14" s="17">
        <v>0</v>
      </c>
      <c r="Z14" s="17">
        <v>0</v>
      </c>
      <c r="AA14" s="17">
        <v>0</v>
      </c>
      <c r="AB14" s="17">
        <v>0.18259305075558599</v>
      </c>
      <c r="AC14" s="17">
        <v>0</v>
      </c>
      <c r="AD14" s="17">
        <v>0</v>
      </c>
      <c r="AE14" s="17"/>
      <c r="AF14" s="17">
        <v>7.61631133084174E-3</v>
      </c>
      <c r="AG14" s="17">
        <v>2.3130250041828799E-2</v>
      </c>
      <c r="AH14" s="17">
        <v>1.5675932289295799E-2</v>
      </c>
      <c r="AI14" s="17"/>
      <c r="AJ14" s="17">
        <v>1.66789945206863E-3</v>
      </c>
      <c r="AK14" s="17">
        <v>3.8736849202384298E-3</v>
      </c>
      <c r="AL14" s="17">
        <v>4.7561243477809998E-3</v>
      </c>
      <c r="AM14" s="17">
        <v>1.7643781802993801E-2</v>
      </c>
      <c r="AN14" s="17">
        <v>1.1654583387469299E-2</v>
      </c>
      <c r="AO14" s="17"/>
      <c r="AP14" s="17">
        <v>1.57396945779542E-3</v>
      </c>
      <c r="AQ14" s="17">
        <v>3.6343313954827301E-3</v>
      </c>
      <c r="AR14" s="17">
        <v>3.3892055368363099E-3</v>
      </c>
      <c r="AS14" s="17"/>
      <c r="AT14" s="17">
        <v>1.5290393103025801E-2</v>
      </c>
      <c r="AU14" s="17">
        <v>1.6876072152131799E-2</v>
      </c>
      <c r="AV14" s="17">
        <v>1.2476874723044399E-2</v>
      </c>
      <c r="AW14" s="17">
        <v>2.3091398201702501E-2</v>
      </c>
      <c r="AX14" s="17">
        <v>0</v>
      </c>
      <c r="AY14" s="17"/>
      <c r="AZ14" s="17">
        <v>1.6125079753263601E-2</v>
      </c>
      <c r="BA14" s="17">
        <v>6.0915493484891099E-3</v>
      </c>
      <c r="BB14" s="17">
        <v>3.8586455101291703E-2</v>
      </c>
      <c r="BC14" s="17">
        <v>1.7825683420470601E-2</v>
      </c>
      <c r="BD14" s="17">
        <v>2.23063726344029E-2</v>
      </c>
      <c r="BE14" s="17"/>
      <c r="BF14" s="17">
        <v>1.88161415243587E-2</v>
      </c>
      <c r="BG14" s="17">
        <v>1.6232868840686601E-2</v>
      </c>
      <c r="BH14" s="17">
        <v>1.96745710138852E-2</v>
      </c>
      <c r="BI14" s="17">
        <v>1.55574636276938E-2</v>
      </c>
      <c r="BJ14" s="17"/>
      <c r="BK14" s="17">
        <v>7.7882443386454803E-3</v>
      </c>
      <c r="BL14" s="17">
        <v>2.4314473893692901E-2</v>
      </c>
      <c r="BM14" s="17">
        <v>2.0817143602798599E-2</v>
      </c>
      <c r="BN14" s="17">
        <v>9.6040904844660203E-3</v>
      </c>
      <c r="BO14" s="17">
        <v>1.44265525262089E-2</v>
      </c>
      <c r="BP14" s="17"/>
      <c r="BQ14" s="17">
        <v>1.4959696406941199E-2</v>
      </c>
      <c r="BR14" s="17">
        <v>1.8449401769523099E-2</v>
      </c>
      <c r="BS14" s="17"/>
      <c r="BT14" s="17">
        <v>1.4390494778814201E-2</v>
      </c>
      <c r="BU14" s="17">
        <v>2.2119740749199899E-2</v>
      </c>
      <c r="BV14" s="17">
        <v>2.9536078560631E-2</v>
      </c>
      <c r="BW14" s="17">
        <v>1.33151957665925E-2</v>
      </c>
      <c r="BX14" s="17">
        <v>8.2679238088541294E-3</v>
      </c>
      <c r="BY14" s="17">
        <v>2.02352056169165E-2</v>
      </c>
    </row>
    <row r="15" spans="2:77" x14ac:dyDescent="0.35">
      <c r="B15" s="18" t="s">
        <v>216</v>
      </c>
      <c r="C15" s="17">
        <v>1.9107641011459899E-3</v>
      </c>
      <c r="D15" s="17">
        <v>2.7941260102998899E-3</v>
      </c>
      <c r="E15" s="17">
        <v>1.05968544063274E-3</v>
      </c>
      <c r="F15" s="17"/>
      <c r="G15" s="17">
        <v>5.21924778318419E-3</v>
      </c>
      <c r="H15" s="17">
        <v>1.4257387961685601E-3</v>
      </c>
      <c r="I15" s="17">
        <v>5.5295728428892601E-3</v>
      </c>
      <c r="J15" s="17">
        <v>0</v>
      </c>
      <c r="K15" s="17">
        <v>0</v>
      </c>
      <c r="L15" s="17">
        <v>0</v>
      </c>
      <c r="M15" s="17"/>
      <c r="N15" s="17">
        <v>2.5321223186818799E-3</v>
      </c>
      <c r="O15" s="17">
        <v>1.8957833324317901E-3</v>
      </c>
      <c r="P15" s="17">
        <v>1.8488808583069899E-3</v>
      </c>
      <c r="Q15" s="17">
        <v>1.3358799025932201E-3</v>
      </c>
      <c r="R15" s="17"/>
      <c r="S15" s="17">
        <v>0</v>
      </c>
      <c r="T15" s="17">
        <v>0</v>
      </c>
      <c r="U15" s="17">
        <v>0</v>
      </c>
      <c r="V15" s="17">
        <v>0</v>
      </c>
      <c r="W15" s="17">
        <v>0</v>
      </c>
      <c r="X15" s="17">
        <v>0</v>
      </c>
      <c r="Y15" s="17">
        <v>0</v>
      </c>
      <c r="Z15" s="17">
        <v>0</v>
      </c>
      <c r="AA15" s="17">
        <v>0</v>
      </c>
      <c r="AB15" s="17">
        <v>0</v>
      </c>
      <c r="AC15" s="17">
        <v>0</v>
      </c>
      <c r="AD15" s="17">
        <v>6.3838720931906803E-2</v>
      </c>
      <c r="AE15" s="17"/>
      <c r="AF15" s="17">
        <v>0</v>
      </c>
      <c r="AG15" s="17">
        <v>2.91324174068118E-3</v>
      </c>
      <c r="AH15" s="17">
        <v>3.73734958669413E-3</v>
      </c>
      <c r="AI15" s="17"/>
      <c r="AJ15" s="17">
        <v>6.7601624705511702E-4</v>
      </c>
      <c r="AK15" s="17">
        <v>6.9827315321878305E-4</v>
      </c>
      <c r="AL15" s="17">
        <v>0</v>
      </c>
      <c r="AM15" s="17">
        <v>0</v>
      </c>
      <c r="AN15" s="17">
        <v>2.0690526449574898E-3</v>
      </c>
      <c r="AO15" s="17"/>
      <c r="AP15" s="17">
        <v>0</v>
      </c>
      <c r="AQ15" s="17">
        <v>1.89186783348415E-3</v>
      </c>
      <c r="AR15" s="17">
        <v>0</v>
      </c>
      <c r="AS15" s="17"/>
      <c r="AT15" s="17">
        <v>2.0473162287589098E-3</v>
      </c>
      <c r="AU15" s="17">
        <v>2.4349118858388598E-3</v>
      </c>
      <c r="AV15" s="17">
        <v>2.3070950106105401E-3</v>
      </c>
      <c r="AW15" s="17">
        <v>2.1412026493376601E-3</v>
      </c>
      <c r="AX15" s="17">
        <v>0</v>
      </c>
      <c r="AY15" s="17"/>
      <c r="AZ15" s="17">
        <v>1.5036726173266099E-3</v>
      </c>
      <c r="BA15" s="17">
        <v>4.37267981656367E-3</v>
      </c>
      <c r="BB15" s="17">
        <v>1.12888280155806E-2</v>
      </c>
      <c r="BC15" s="17">
        <v>0</v>
      </c>
      <c r="BD15" s="17">
        <v>0</v>
      </c>
      <c r="BE15" s="17"/>
      <c r="BF15" s="17">
        <v>0</v>
      </c>
      <c r="BG15" s="17">
        <v>3.1485107979436502E-3</v>
      </c>
      <c r="BH15" s="17">
        <v>2.1854661615664898E-3</v>
      </c>
      <c r="BI15" s="17">
        <v>1.4127555793689299E-3</v>
      </c>
      <c r="BJ15" s="17"/>
      <c r="BK15" s="17">
        <v>7.48483393168851E-3</v>
      </c>
      <c r="BL15" s="17">
        <v>5.8717309109955901E-3</v>
      </c>
      <c r="BM15" s="17">
        <v>1.2921450851893499E-3</v>
      </c>
      <c r="BN15" s="17">
        <v>6.71576149703627E-4</v>
      </c>
      <c r="BO15" s="17">
        <v>0</v>
      </c>
      <c r="BP15" s="17"/>
      <c r="BQ15" s="17">
        <v>4.2106651305300101E-4</v>
      </c>
      <c r="BR15" s="17">
        <v>3.9284388934623399E-3</v>
      </c>
      <c r="BS15" s="17"/>
      <c r="BT15" s="17">
        <v>2.65471141159121E-3</v>
      </c>
      <c r="BU15" s="17">
        <v>1.00455520952469E-3</v>
      </c>
      <c r="BV15" s="17">
        <v>0</v>
      </c>
      <c r="BW15" s="17">
        <v>0</v>
      </c>
      <c r="BX15" s="17">
        <v>3.7131238595713698E-3</v>
      </c>
      <c r="BY15" s="17">
        <v>0</v>
      </c>
    </row>
    <row r="16" spans="2:77" x14ac:dyDescent="0.35">
      <c r="B16" s="18" t="s">
        <v>217</v>
      </c>
      <c r="C16" s="17">
        <v>1.0573356813581799E-3</v>
      </c>
      <c r="D16" s="17">
        <v>1.6384661241856801E-3</v>
      </c>
      <c r="E16" s="17">
        <v>4.96158741279224E-4</v>
      </c>
      <c r="F16" s="17"/>
      <c r="G16" s="17">
        <v>1.77463025855193E-3</v>
      </c>
      <c r="H16" s="17">
        <v>0</v>
      </c>
      <c r="I16" s="17">
        <v>0</v>
      </c>
      <c r="J16" s="17">
        <v>0</v>
      </c>
      <c r="K16" s="17">
        <v>3.5750226474809401E-3</v>
      </c>
      <c r="L16" s="17">
        <v>1.4705277596746399E-3</v>
      </c>
      <c r="M16" s="17"/>
      <c r="N16" s="17">
        <v>0</v>
      </c>
      <c r="O16" s="17">
        <v>1.9214403668675101E-3</v>
      </c>
      <c r="P16" s="17">
        <v>1.40651574961781E-3</v>
      </c>
      <c r="Q16" s="17">
        <v>1.0081712038833299E-3</v>
      </c>
      <c r="R16" s="17"/>
      <c r="S16" s="17">
        <v>0</v>
      </c>
      <c r="T16" s="17">
        <v>0</v>
      </c>
      <c r="U16" s="17">
        <v>0</v>
      </c>
      <c r="V16" s="17">
        <v>0</v>
      </c>
      <c r="W16" s="17">
        <v>0</v>
      </c>
      <c r="X16" s="17">
        <v>0</v>
      </c>
      <c r="Y16" s="17">
        <v>0</v>
      </c>
      <c r="Z16" s="17">
        <v>0</v>
      </c>
      <c r="AA16" s="17">
        <v>0</v>
      </c>
      <c r="AB16" s="17">
        <v>0</v>
      </c>
      <c r="AC16" s="17">
        <v>2.1194067637477401E-2</v>
      </c>
      <c r="AD16" s="17">
        <v>0</v>
      </c>
      <c r="AE16" s="17"/>
      <c r="AF16" s="17">
        <v>1.49976088815885E-3</v>
      </c>
      <c r="AG16" s="17">
        <v>6.1868652614745895E-4</v>
      </c>
      <c r="AH16" s="17">
        <v>0</v>
      </c>
      <c r="AI16" s="17"/>
      <c r="AJ16" s="17">
        <v>1.58221830544415E-3</v>
      </c>
      <c r="AK16" s="17">
        <v>8.69219952425105E-4</v>
      </c>
      <c r="AL16" s="17">
        <v>0</v>
      </c>
      <c r="AM16" s="17">
        <v>0</v>
      </c>
      <c r="AN16" s="17">
        <v>0</v>
      </c>
      <c r="AO16" s="17"/>
      <c r="AP16" s="17">
        <v>1.2183954564463199E-3</v>
      </c>
      <c r="AQ16" s="17">
        <v>0</v>
      </c>
      <c r="AR16" s="17">
        <v>0</v>
      </c>
      <c r="AS16" s="17"/>
      <c r="AT16" s="17">
        <v>1.05941542337292E-3</v>
      </c>
      <c r="AU16" s="17">
        <v>2.3695999467097701E-3</v>
      </c>
      <c r="AV16" s="17">
        <v>0</v>
      </c>
      <c r="AW16" s="17">
        <v>0</v>
      </c>
      <c r="AX16" s="17">
        <v>0</v>
      </c>
      <c r="AY16" s="17"/>
      <c r="AZ16" s="17">
        <v>1.2179648345737499E-3</v>
      </c>
      <c r="BA16" s="17">
        <v>0</v>
      </c>
      <c r="BB16" s="17">
        <v>5.78933510525503E-3</v>
      </c>
      <c r="BC16" s="17">
        <v>0</v>
      </c>
      <c r="BD16" s="17">
        <v>2.06881913419453E-3</v>
      </c>
      <c r="BE16" s="17"/>
      <c r="BF16" s="17">
        <v>2.7317721981822201E-3</v>
      </c>
      <c r="BG16" s="17">
        <v>7.9504962175816496E-4</v>
      </c>
      <c r="BH16" s="17">
        <v>0</v>
      </c>
      <c r="BI16" s="17">
        <v>1.44566709632624E-3</v>
      </c>
      <c r="BJ16" s="17"/>
      <c r="BK16" s="17">
        <v>7.6466770106224701E-3</v>
      </c>
      <c r="BL16" s="17">
        <v>1.56303787895059E-3</v>
      </c>
      <c r="BM16" s="17">
        <v>8.2445559714997799E-4</v>
      </c>
      <c r="BN16" s="17">
        <v>0</v>
      </c>
      <c r="BO16" s="17">
        <v>3.4220011346457399E-3</v>
      </c>
      <c r="BP16" s="17"/>
      <c r="BQ16" s="17">
        <v>1.8379919200752601E-3</v>
      </c>
      <c r="BR16" s="17">
        <v>0</v>
      </c>
      <c r="BS16" s="17"/>
      <c r="BT16" s="17">
        <v>2.1787046993104599E-3</v>
      </c>
      <c r="BU16" s="17">
        <v>0</v>
      </c>
      <c r="BV16" s="17">
        <v>3.52044255018019E-3</v>
      </c>
      <c r="BW16" s="17">
        <v>0</v>
      </c>
      <c r="BX16" s="17">
        <v>0</v>
      </c>
      <c r="BY16" s="17">
        <v>0</v>
      </c>
    </row>
    <row r="17" spans="2:77" ht="29" x14ac:dyDescent="0.35">
      <c r="B17" s="18" t="s">
        <v>218</v>
      </c>
      <c r="C17" s="17">
        <v>4.3216129963105704E-3</v>
      </c>
      <c r="D17" s="17">
        <v>6.7689786594987596E-3</v>
      </c>
      <c r="E17" s="17">
        <v>1.95743511112697E-3</v>
      </c>
      <c r="F17" s="17"/>
      <c r="G17" s="17">
        <v>1.5564737065244701E-3</v>
      </c>
      <c r="H17" s="17">
        <v>8.1544721090159901E-3</v>
      </c>
      <c r="I17" s="17">
        <v>1.7177613582103699E-3</v>
      </c>
      <c r="J17" s="17">
        <v>3.1758725300569E-3</v>
      </c>
      <c r="K17" s="17">
        <v>7.9100045787951403E-3</v>
      </c>
      <c r="L17" s="17">
        <v>3.7018335104111199E-3</v>
      </c>
      <c r="M17" s="17"/>
      <c r="N17" s="17">
        <v>2.2899233843928402E-3</v>
      </c>
      <c r="O17" s="17">
        <v>3.9093961668485297E-3</v>
      </c>
      <c r="P17" s="17">
        <v>7.8094125178736302E-3</v>
      </c>
      <c r="Q17" s="17">
        <v>3.9360550600026599E-3</v>
      </c>
      <c r="R17" s="17"/>
      <c r="S17" s="17">
        <v>1.75156765872344E-3</v>
      </c>
      <c r="T17" s="17">
        <v>5.46328701987496E-3</v>
      </c>
      <c r="U17" s="17">
        <v>2.9167938383208498E-3</v>
      </c>
      <c r="V17" s="17">
        <v>5.5842823228526997E-3</v>
      </c>
      <c r="W17" s="17">
        <v>0</v>
      </c>
      <c r="X17" s="17">
        <v>0</v>
      </c>
      <c r="Y17" s="17">
        <v>5.0621136213321004E-3</v>
      </c>
      <c r="Z17" s="17">
        <v>0</v>
      </c>
      <c r="AA17" s="17">
        <v>7.11587108312281E-3</v>
      </c>
      <c r="AB17" s="17">
        <v>2.8741920549147002E-3</v>
      </c>
      <c r="AC17" s="17">
        <v>1.2504628653029299E-2</v>
      </c>
      <c r="AD17" s="17">
        <v>1.8689757452027299E-2</v>
      </c>
      <c r="AE17" s="17"/>
      <c r="AF17" s="17">
        <v>6.1930924791551902E-3</v>
      </c>
      <c r="AG17" s="17">
        <v>2.3899375832643999E-3</v>
      </c>
      <c r="AH17" s="17">
        <v>4.4440892160864899E-3</v>
      </c>
      <c r="AI17" s="17"/>
      <c r="AJ17" s="17">
        <v>2.0796303926757199E-3</v>
      </c>
      <c r="AK17" s="17">
        <v>3.8144666265232099E-3</v>
      </c>
      <c r="AL17" s="17">
        <v>3.0771780186813701E-3</v>
      </c>
      <c r="AM17" s="17">
        <v>0</v>
      </c>
      <c r="AN17" s="17">
        <v>4.9988318933686798E-3</v>
      </c>
      <c r="AO17" s="17"/>
      <c r="AP17" s="17">
        <v>0</v>
      </c>
      <c r="AQ17" s="17">
        <v>2.66975214335082E-3</v>
      </c>
      <c r="AR17" s="17">
        <v>0</v>
      </c>
      <c r="AS17" s="17"/>
      <c r="AT17" s="17">
        <v>2.2921607702548301E-3</v>
      </c>
      <c r="AU17" s="17">
        <v>5.6302514523004499E-3</v>
      </c>
      <c r="AV17" s="17">
        <v>3.5064530212895301E-3</v>
      </c>
      <c r="AW17" s="17">
        <v>4.9735479318982799E-3</v>
      </c>
      <c r="AX17" s="17">
        <v>1.2783223970174701E-2</v>
      </c>
      <c r="AY17" s="17"/>
      <c r="AZ17" s="17">
        <v>4.4624287714838604E-3</v>
      </c>
      <c r="BA17" s="17">
        <v>5.9952391960765702E-3</v>
      </c>
      <c r="BB17" s="17">
        <v>0</v>
      </c>
      <c r="BC17" s="17">
        <v>3.7792676777772699E-3</v>
      </c>
      <c r="BD17" s="17">
        <v>4.0169431443014304E-3</v>
      </c>
      <c r="BE17" s="17"/>
      <c r="BF17" s="17">
        <v>8.17728395080939E-3</v>
      </c>
      <c r="BG17" s="17">
        <v>4.84520851398522E-3</v>
      </c>
      <c r="BH17" s="17">
        <v>3.6192599252079598E-3</v>
      </c>
      <c r="BI17" s="17">
        <v>0</v>
      </c>
      <c r="BJ17" s="17"/>
      <c r="BK17" s="17">
        <v>0</v>
      </c>
      <c r="BL17" s="17">
        <v>7.9983023144053408E-3</v>
      </c>
      <c r="BM17" s="17">
        <v>6.3988766687265901E-3</v>
      </c>
      <c r="BN17" s="17">
        <v>1.2325046127389799E-3</v>
      </c>
      <c r="BO17" s="17">
        <v>2.8127966906977002E-3</v>
      </c>
      <c r="BP17" s="17"/>
      <c r="BQ17" s="17">
        <v>3.71650502366065E-3</v>
      </c>
      <c r="BR17" s="17">
        <v>5.1411827618818096E-3</v>
      </c>
      <c r="BS17" s="17"/>
      <c r="BT17" s="17">
        <v>4.0110789641958E-3</v>
      </c>
      <c r="BU17" s="17">
        <v>4.1800027414816898E-3</v>
      </c>
      <c r="BV17" s="17">
        <v>0</v>
      </c>
      <c r="BW17" s="17">
        <v>5.5787292530919503E-3</v>
      </c>
      <c r="BX17" s="17">
        <v>7.06426338598393E-3</v>
      </c>
      <c r="BY17" s="17">
        <v>0</v>
      </c>
    </row>
    <row r="18" spans="2:77" x14ac:dyDescent="0.35">
      <c r="B18" s="18" t="s">
        <v>104</v>
      </c>
      <c r="C18" s="19">
        <v>0.264055360536402</v>
      </c>
      <c r="D18" s="19">
        <v>0.19402140978039201</v>
      </c>
      <c r="E18" s="19">
        <v>0.332721845870661</v>
      </c>
      <c r="F18" s="19"/>
      <c r="G18" s="19">
        <v>0.27648525100243398</v>
      </c>
      <c r="H18" s="19">
        <v>0.24343709663496699</v>
      </c>
      <c r="I18" s="19">
        <v>0.23629084834317901</v>
      </c>
      <c r="J18" s="19">
        <v>0.28629690197893198</v>
      </c>
      <c r="K18" s="19">
        <v>0.290992498951681</v>
      </c>
      <c r="L18" s="19">
        <v>0.25887413113755903</v>
      </c>
      <c r="M18" s="19"/>
      <c r="N18" s="19">
        <v>0.220757780013774</v>
      </c>
      <c r="O18" s="19">
        <v>0.248101086604371</v>
      </c>
      <c r="P18" s="19">
        <v>0.261561263699429</v>
      </c>
      <c r="Q18" s="19">
        <v>0.33050802770250098</v>
      </c>
      <c r="R18" s="19"/>
      <c r="S18" s="19">
        <v>0.21812861229552599</v>
      </c>
      <c r="T18" s="19">
        <v>0.26842866131194698</v>
      </c>
      <c r="U18" s="19">
        <v>0.29190418807370799</v>
      </c>
      <c r="V18" s="19">
        <v>0.29650081218482899</v>
      </c>
      <c r="W18" s="19">
        <v>0.26608519614445703</v>
      </c>
      <c r="X18" s="19">
        <v>0.25034197621105397</v>
      </c>
      <c r="Y18" s="19">
        <v>0.27157257809910401</v>
      </c>
      <c r="Z18" s="19">
        <v>0.202385121098659</v>
      </c>
      <c r="AA18" s="19">
        <v>0.239429198556872</v>
      </c>
      <c r="AB18" s="19">
        <v>0.27190044356871301</v>
      </c>
      <c r="AC18" s="19">
        <v>0.30043313311557801</v>
      </c>
      <c r="AD18" s="19">
        <v>0.39257765639036302</v>
      </c>
      <c r="AE18" s="19"/>
      <c r="AF18" s="19">
        <v>0.25535140201265</v>
      </c>
      <c r="AG18" s="19">
        <v>0.21798665817535401</v>
      </c>
      <c r="AH18" s="19">
        <v>0.379453322105401</v>
      </c>
      <c r="AI18" s="19"/>
      <c r="AJ18" s="19">
        <v>0.21738284164677801</v>
      </c>
      <c r="AK18" s="19">
        <v>0.17675122124253301</v>
      </c>
      <c r="AL18" s="19">
        <v>0.22788433511911499</v>
      </c>
      <c r="AM18" s="19">
        <v>0.13619890474462901</v>
      </c>
      <c r="AN18" s="19">
        <v>0.50026431651810599</v>
      </c>
      <c r="AO18" s="19"/>
      <c r="AP18" s="19">
        <v>0.100350584759795</v>
      </c>
      <c r="AQ18" s="19">
        <v>0.17689509540557699</v>
      </c>
      <c r="AR18" s="19">
        <v>0.195427294842349</v>
      </c>
      <c r="AS18" s="19"/>
      <c r="AT18" s="19">
        <v>0.31054594886179898</v>
      </c>
      <c r="AU18" s="19">
        <v>0.26391015628304798</v>
      </c>
      <c r="AV18" s="19">
        <v>0.25543426276053</v>
      </c>
      <c r="AW18" s="19">
        <v>0.17540139137389299</v>
      </c>
      <c r="AX18" s="19">
        <v>0.20850389190826801</v>
      </c>
      <c r="AY18" s="19"/>
      <c r="AZ18" s="19">
        <v>0.21603456812674501</v>
      </c>
      <c r="BA18" s="19">
        <v>0.29228563959508402</v>
      </c>
      <c r="BB18" s="19">
        <v>0.365152762414309</v>
      </c>
      <c r="BC18" s="19">
        <v>0.26499450282753001</v>
      </c>
      <c r="BD18" s="19">
        <v>0.36605633602184801</v>
      </c>
      <c r="BE18" s="19"/>
      <c r="BF18" s="19">
        <v>0.28332932961391899</v>
      </c>
      <c r="BG18" s="19">
        <v>0.26555298111755898</v>
      </c>
      <c r="BH18" s="19">
        <v>0.22736435826229801</v>
      </c>
      <c r="BI18" s="19">
        <v>0.21115168097126799</v>
      </c>
      <c r="BJ18" s="19"/>
      <c r="BK18" s="19">
        <v>0.243042002845647</v>
      </c>
      <c r="BL18" s="19">
        <v>0.307546921407018</v>
      </c>
      <c r="BM18" s="19">
        <v>0.29286153499595402</v>
      </c>
      <c r="BN18" s="19">
        <v>0.240853875859045</v>
      </c>
      <c r="BO18" s="19">
        <v>0.144275655284827</v>
      </c>
      <c r="BP18" s="19"/>
      <c r="BQ18" s="19">
        <v>0.24951657615154299</v>
      </c>
      <c r="BR18" s="19">
        <v>0.28374696707367503</v>
      </c>
      <c r="BS18" s="19"/>
      <c r="BT18" s="19">
        <v>0.25279206417122202</v>
      </c>
      <c r="BU18" s="19">
        <v>0.25270298961788401</v>
      </c>
      <c r="BV18" s="19">
        <v>0.31058331736314099</v>
      </c>
      <c r="BW18" s="19">
        <v>0.241252854536187</v>
      </c>
      <c r="BX18" s="19">
        <v>0.26239846307028097</v>
      </c>
      <c r="BY18" s="19">
        <v>0.386684619026471</v>
      </c>
    </row>
    <row r="19" spans="2:77" x14ac:dyDescent="0.35">
      <c r="B19" s="16" t="s">
        <v>94</v>
      </c>
    </row>
    <row r="20" spans="2:77" x14ac:dyDescent="0.35">
      <c r="B20" t="s">
        <v>95</v>
      </c>
    </row>
    <row r="21" spans="2:77" x14ac:dyDescent="0.35">
      <c r="B21" t="s">
        <v>96</v>
      </c>
    </row>
    <row r="23" spans="2:77" x14ac:dyDescent="0.35">
      <c r="B23"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225</v>
      </c>
      <c r="E2" s="29"/>
      <c r="F2" s="29"/>
      <c r="G2" s="29"/>
      <c r="H2" s="29"/>
      <c r="I2" s="29"/>
    </row>
    <row r="6" spans="2:9" ht="50" customHeight="1" x14ac:dyDescent="0.35">
      <c r="B6" s="20" t="s">
        <v>14</v>
      </c>
      <c r="C6" s="20" t="s">
        <v>182</v>
      </c>
      <c r="D6" s="20" t="s">
        <v>179</v>
      </c>
      <c r="E6" s="20" t="s">
        <v>177</v>
      </c>
      <c r="F6" s="20" t="s">
        <v>175</v>
      </c>
      <c r="G6" s="20" t="s">
        <v>181</v>
      </c>
      <c r="H6" s="20" t="s">
        <v>173</v>
      </c>
    </row>
    <row r="7" spans="2:9" ht="29" x14ac:dyDescent="0.35">
      <c r="B7" s="18" t="s">
        <v>221</v>
      </c>
      <c r="C7" s="17">
        <v>0.43741864704056499</v>
      </c>
      <c r="D7" s="17">
        <v>0.290549545388186</v>
      </c>
      <c r="E7" s="17">
        <v>0.39459880643183398</v>
      </c>
      <c r="F7" s="17">
        <v>0.30688597170238002</v>
      </c>
      <c r="G7" s="17">
        <v>0.37511333441573202</v>
      </c>
      <c r="H7" s="17">
        <v>0.17070298521249699</v>
      </c>
    </row>
    <row r="8" spans="2:9" ht="43.5" x14ac:dyDescent="0.35">
      <c r="B8" s="18" t="s">
        <v>222</v>
      </c>
      <c r="C8" s="17">
        <v>0.12761282156897999</v>
      </c>
      <c r="D8" s="17">
        <v>0.138444470401899</v>
      </c>
      <c r="E8" s="17">
        <v>0.129209867573436</v>
      </c>
      <c r="F8" s="17">
        <v>0.16702274681714599</v>
      </c>
      <c r="G8" s="17">
        <v>0.116683528073633</v>
      </c>
      <c r="H8" s="17">
        <v>0.100321643979657</v>
      </c>
    </row>
    <row r="9" spans="2:9" ht="29" x14ac:dyDescent="0.35">
      <c r="B9" s="18" t="s">
        <v>223</v>
      </c>
      <c r="C9" s="17">
        <v>0.12918722727486601</v>
      </c>
      <c r="D9" s="17">
        <v>0.27800236397990102</v>
      </c>
      <c r="E9" s="17">
        <v>0.14122122679274099</v>
      </c>
      <c r="F9" s="17">
        <v>0.113497942859875</v>
      </c>
      <c r="G9" s="17">
        <v>0.15229152470612101</v>
      </c>
      <c r="H9" s="17">
        <v>0.272793455668211</v>
      </c>
    </row>
    <row r="10" spans="2:9" ht="29" x14ac:dyDescent="0.35">
      <c r="B10" s="18" t="s">
        <v>224</v>
      </c>
      <c r="C10" s="17">
        <v>0.22683274469554701</v>
      </c>
      <c r="D10" s="17">
        <v>0.19078226487238301</v>
      </c>
      <c r="E10" s="17">
        <v>0.228724615580324</v>
      </c>
      <c r="F10" s="17">
        <v>0.29358845479255502</v>
      </c>
      <c r="G10" s="17">
        <v>0.263231002417805</v>
      </c>
      <c r="H10" s="17">
        <v>0.34660269236757701</v>
      </c>
    </row>
    <row r="11" spans="2:9" x14ac:dyDescent="0.35">
      <c r="B11" s="18" t="s">
        <v>145</v>
      </c>
      <c r="C11" s="17">
        <v>7.8948559420041794E-2</v>
      </c>
      <c r="D11" s="17">
        <v>0.10222135535763099</v>
      </c>
      <c r="E11" s="17">
        <v>0.106245483621665</v>
      </c>
      <c r="F11" s="17">
        <v>0.119004883828044</v>
      </c>
      <c r="G11" s="17">
        <v>9.26806103867088E-2</v>
      </c>
      <c r="H11" s="17">
        <v>0.109579222772058</v>
      </c>
    </row>
    <row r="12" spans="2:9" x14ac:dyDescent="0.35">
      <c r="B12" s="16"/>
      <c r="C12" s="16"/>
      <c r="D12" s="16"/>
      <c r="E12" s="16"/>
      <c r="F12" s="16"/>
      <c r="G12" s="16"/>
      <c r="H12" s="16"/>
    </row>
    <row r="13" spans="2:9" x14ac:dyDescent="0.35">
      <c r="B13" t="s">
        <v>95</v>
      </c>
    </row>
    <row r="14" spans="2:9" x14ac:dyDescent="0.35">
      <c r="B14" t="s">
        <v>96</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0.43741864704056499</v>
      </c>
      <c r="D9" s="17">
        <v>0.437831641400455</v>
      </c>
      <c r="E9" s="17">
        <v>0.43684675759827701</v>
      </c>
      <c r="F9" s="17"/>
      <c r="G9" s="17">
        <v>0.47547607400164399</v>
      </c>
      <c r="H9" s="17">
        <v>0.45853677709049401</v>
      </c>
      <c r="I9" s="17">
        <v>0.47568383021945698</v>
      </c>
      <c r="J9" s="17">
        <v>0.46439323172156499</v>
      </c>
      <c r="K9" s="17">
        <v>0.40741065421350098</v>
      </c>
      <c r="L9" s="17">
        <v>0.36206614740036402</v>
      </c>
      <c r="M9" s="17"/>
      <c r="N9" s="17">
        <v>0.46459265013490098</v>
      </c>
      <c r="O9" s="17">
        <v>0.45455852623065701</v>
      </c>
      <c r="P9" s="17">
        <v>0.37991433858601797</v>
      </c>
      <c r="Q9" s="17">
        <v>0.44305863820885399</v>
      </c>
      <c r="R9" s="17"/>
      <c r="S9" s="17">
        <v>0.40655396644184399</v>
      </c>
      <c r="T9" s="17">
        <v>0.42070834730018303</v>
      </c>
      <c r="U9" s="17">
        <v>0.39578440320526298</v>
      </c>
      <c r="V9" s="17">
        <v>0.37914652161581203</v>
      </c>
      <c r="W9" s="17">
        <v>0.459140645678278</v>
      </c>
      <c r="X9" s="17">
        <v>0.44171834944055099</v>
      </c>
      <c r="Y9" s="17">
        <v>0.42230781899574299</v>
      </c>
      <c r="Z9" s="17">
        <v>0.50530654661845997</v>
      </c>
      <c r="AA9" s="17">
        <v>0.49893607027355702</v>
      </c>
      <c r="AB9" s="17">
        <v>0.48921569633648798</v>
      </c>
      <c r="AC9" s="17">
        <v>0.462365569014762</v>
      </c>
      <c r="AD9" s="17">
        <v>0.40354567102528799</v>
      </c>
      <c r="AE9" s="17"/>
      <c r="AF9" s="17">
        <v>0.30859864785292701</v>
      </c>
      <c r="AG9" s="17">
        <v>0.54564277580467502</v>
      </c>
      <c r="AH9" s="17">
        <v>0.42134342080127501</v>
      </c>
      <c r="AI9" s="17"/>
      <c r="AJ9" s="17">
        <v>0.20747355403130899</v>
      </c>
      <c r="AK9" s="17">
        <v>0.74169358461006396</v>
      </c>
      <c r="AL9" s="17">
        <v>0.50169539329356605</v>
      </c>
      <c r="AM9" s="17">
        <v>0.27865226410537502</v>
      </c>
      <c r="AN9" s="17">
        <v>0.36556181598902199</v>
      </c>
      <c r="AO9" s="17"/>
      <c r="AP9" s="17">
        <v>0.111641877015073</v>
      </c>
      <c r="AQ9" s="17">
        <v>0.78177140626528796</v>
      </c>
      <c r="AR9" s="17">
        <v>0.43955895051259197</v>
      </c>
      <c r="AS9" s="17"/>
      <c r="AT9" s="17">
        <v>0.39097104780424102</v>
      </c>
      <c r="AU9" s="17">
        <v>0.42710976464142297</v>
      </c>
      <c r="AV9" s="17">
        <v>0.48253668361829599</v>
      </c>
      <c r="AW9" s="17">
        <v>0.48648488057505201</v>
      </c>
      <c r="AX9" s="17">
        <v>0.56445018241806</v>
      </c>
      <c r="AY9" s="17"/>
      <c r="AZ9" s="17">
        <v>0.45372634204811302</v>
      </c>
      <c r="BA9" s="17">
        <v>0.459371325838488</v>
      </c>
      <c r="BB9" s="17">
        <v>0.48068486783208902</v>
      </c>
      <c r="BC9" s="17">
        <v>0.36890728931744898</v>
      </c>
      <c r="BD9" s="17">
        <v>0.44860528337293198</v>
      </c>
      <c r="BE9" s="17"/>
      <c r="BF9" s="17">
        <v>0.458202862852576</v>
      </c>
      <c r="BG9" s="17">
        <v>0.41512467044721602</v>
      </c>
      <c r="BH9" s="17">
        <v>0.46670491289944399</v>
      </c>
      <c r="BI9" s="17">
        <v>0.44620362680556802</v>
      </c>
      <c r="BJ9" s="17"/>
      <c r="BK9" s="17">
        <v>0.453734830238051</v>
      </c>
      <c r="BL9" s="17">
        <v>0.51123810992510599</v>
      </c>
      <c r="BM9" s="17">
        <v>0.45676919308733199</v>
      </c>
      <c r="BN9" s="17">
        <v>0.40142012887627898</v>
      </c>
      <c r="BO9" s="17">
        <v>0.34627893771568702</v>
      </c>
      <c r="BP9" s="17"/>
      <c r="BQ9" s="17">
        <v>0.42932212398049202</v>
      </c>
      <c r="BR9" s="17">
        <v>0.44838473211332902</v>
      </c>
      <c r="BS9" s="17"/>
      <c r="BT9" s="17">
        <v>0.37420104083681899</v>
      </c>
      <c r="BU9" s="17">
        <v>0.48254337052167501</v>
      </c>
      <c r="BV9" s="17">
        <v>0.43651510422744499</v>
      </c>
      <c r="BW9" s="17">
        <v>0.47026632707569899</v>
      </c>
      <c r="BX9" s="17">
        <v>0.46915897188880701</v>
      </c>
      <c r="BY9" s="17">
        <v>0.56188631537030898</v>
      </c>
    </row>
    <row r="10" spans="2:77" ht="43.5" x14ac:dyDescent="0.35">
      <c r="B10" s="18" t="s">
        <v>222</v>
      </c>
      <c r="C10" s="17">
        <v>0.12761282156897999</v>
      </c>
      <c r="D10" s="17">
        <v>0.14936228931687401</v>
      </c>
      <c r="E10" s="17">
        <v>0.105762694449269</v>
      </c>
      <c r="F10" s="17"/>
      <c r="G10" s="17">
        <v>0.16149245641736701</v>
      </c>
      <c r="H10" s="17">
        <v>0.1505102847482</v>
      </c>
      <c r="I10" s="17">
        <v>0.15268654383248101</v>
      </c>
      <c r="J10" s="17">
        <v>9.4408522626617794E-2</v>
      </c>
      <c r="K10" s="17">
        <v>8.3508867225660394E-2</v>
      </c>
      <c r="L10" s="17">
        <v>0.12267844810296</v>
      </c>
      <c r="M10" s="17"/>
      <c r="N10" s="17">
        <v>0.15264856224281101</v>
      </c>
      <c r="O10" s="17">
        <v>0.11433142594526401</v>
      </c>
      <c r="P10" s="17">
        <v>0.13196885320324001</v>
      </c>
      <c r="Q10" s="17">
        <v>0.109106793588762</v>
      </c>
      <c r="R10" s="17"/>
      <c r="S10" s="17">
        <v>0.19144505521396901</v>
      </c>
      <c r="T10" s="17">
        <v>0.13827923128679301</v>
      </c>
      <c r="U10" s="17">
        <v>9.4295424146710993E-2</v>
      </c>
      <c r="V10" s="17">
        <v>0.12522408957193101</v>
      </c>
      <c r="W10" s="17">
        <v>0.103577930857377</v>
      </c>
      <c r="X10" s="17">
        <v>0.103276186683382</v>
      </c>
      <c r="Y10" s="17">
        <v>0.14384138255561099</v>
      </c>
      <c r="Z10" s="17">
        <v>0.136583081539489</v>
      </c>
      <c r="AA10" s="17">
        <v>0.110264187205262</v>
      </c>
      <c r="AB10" s="17">
        <v>9.96220723705315E-2</v>
      </c>
      <c r="AC10" s="17">
        <v>0.118184839255726</v>
      </c>
      <c r="AD10" s="17">
        <v>0.117002945490737</v>
      </c>
      <c r="AE10" s="17"/>
      <c r="AF10" s="17">
        <v>0.12691191293290799</v>
      </c>
      <c r="AG10" s="17">
        <v>0.12197875361258199</v>
      </c>
      <c r="AH10" s="17">
        <v>0.140723005874829</v>
      </c>
      <c r="AI10" s="17"/>
      <c r="AJ10" s="17">
        <v>0.14625923092579801</v>
      </c>
      <c r="AK10" s="17">
        <v>0.10775041037123601</v>
      </c>
      <c r="AL10" s="17">
        <v>0.19256724794687699</v>
      </c>
      <c r="AM10" s="17">
        <v>0.11936978749428701</v>
      </c>
      <c r="AN10" s="17">
        <v>0.110163921789468</v>
      </c>
      <c r="AO10" s="17"/>
      <c r="AP10" s="17">
        <v>0.180712641224405</v>
      </c>
      <c r="AQ10" s="17">
        <v>0.107739776710628</v>
      </c>
      <c r="AR10" s="17">
        <v>0.213275760615104</v>
      </c>
      <c r="AS10" s="17"/>
      <c r="AT10" s="17">
        <v>0.122251785004085</v>
      </c>
      <c r="AU10" s="17">
        <v>0.125113915317693</v>
      </c>
      <c r="AV10" s="17">
        <v>0.124226647754677</v>
      </c>
      <c r="AW10" s="17">
        <v>0.17718568636254201</v>
      </c>
      <c r="AX10" s="17">
        <v>0.137504275965737</v>
      </c>
      <c r="AY10" s="17"/>
      <c r="AZ10" s="17">
        <v>0.13728054457639799</v>
      </c>
      <c r="BA10" s="17">
        <v>0.128179816555755</v>
      </c>
      <c r="BB10" s="17">
        <v>0.14096569664384601</v>
      </c>
      <c r="BC10" s="17">
        <v>0.12447382837393001</v>
      </c>
      <c r="BD10" s="17">
        <v>9.4198365846709903E-2</v>
      </c>
      <c r="BE10" s="17"/>
      <c r="BF10" s="17">
        <v>9.4952997763894098E-2</v>
      </c>
      <c r="BG10" s="17">
        <v>0.13965536157941499</v>
      </c>
      <c r="BH10" s="17">
        <v>0.12654452366065599</v>
      </c>
      <c r="BI10" s="17">
        <v>0.146077543320391</v>
      </c>
      <c r="BJ10" s="17"/>
      <c r="BK10" s="17">
        <v>0.113628544481335</v>
      </c>
      <c r="BL10" s="17">
        <v>8.3024231232914095E-2</v>
      </c>
      <c r="BM10" s="17">
        <v>0.121816795458215</v>
      </c>
      <c r="BN10" s="17">
        <v>0.139890228812734</v>
      </c>
      <c r="BO10" s="17">
        <v>0.20124515182915401</v>
      </c>
      <c r="BP10" s="17"/>
      <c r="BQ10" s="17">
        <v>0.13114299725363801</v>
      </c>
      <c r="BR10" s="17">
        <v>0.122831484371207</v>
      </c>
      <c r="BS10" s="17"/>
      <c r="BT10" s="17">
        <v>0.11673062189375</v>
      </c>
      <c r="BU10" s="17">
        <v>0.114169762435435</v>
      </c>
      <c r="BV10" s="17">
        <v>0.11982014828894599</v>
      </c>
      <c r="BW10" s="17">
        <v>0.167688313845514</v>
      </c>
      <c r="BX10" s="17">
        <v>0.16568671023647899</v>
      </c>
      <c r="BY10" s="17">
        <v>5.8694400789985897E-2</v>
      </c>
    </row>
    <row r="11" spans="2:77" ht="29" x14ac:dyDescent="0.35">
      <c r="B11" s="18" t="s">
        <v>223</v>
      </c>
      <c r="C11" s="17">
        <v>0.12918722727486601</v>
      </c>
      <c r="D11" s="17">
        <v>0.145407456857748</v>
      </c>
      <c r="E11" s="17">
        <v>0.11416507259990601</v>
      </c>
      <c r="F11" s="17"/>
      <c r="G11" s="17">
        <v>0.120419201529524</v>
      </c>
      <c r="H11" s="17">
        <v>0.108397194212558</v>
      </c>
      <c r="I11" s="17">
        <v>0.103438022745389</v>
      </c>
      <c r="J11" s="17">
        <v>0.124026584934916</v>
      </c>
      <c r="K11" s="17">
        <v>0.123987110099552</v>
      </c>
      <c r="L11" s="17">
        <v>0.18040691489508801</v>
      </c>
      <c r="M11" s="17"/>
      <c r="N11" s="17">
        <v>0.148819879460763</v>
      </c>
      <c r="O11" s="17">
        <v>0.114262536080315</v>
      </c>
      <c r="P11" s="17">
        <v>0.142019994991743</v>
      </c>
      <c r="Q11" s="17">
        <v>0.109982921865394</v>
      </c>
      <c r="R11" s="17"/>
      <c r="S11" s="17">
        <v>0.14233882822572599</v>
      </c>
      <c r="T11" s="17">
        <v>0.121544450393003</v>
      </c>
      <c r="U11" s="17">
        <v>0.14106485176077199</v>
      </c>
      <c r="V11" s="17">
        <v>0.112784988827051</v>
      </c>
      <c r="W11" s="17">
        <v>0.16039028962368099</v>
      </c>
      <c r="X11" s="17">
        <v>0.16863583705763199</v>
      </c>
      <c r="Y11" s="17">
        <v>0.133931005791459</v>
      </c>
      <c r="Z11" s="17">
        <v>0.109917545915305</v>
      </c>
      <c r="AA11" s="17">
        <v>0.11904829101140101</v>
      </c>
      <c r="AB11" s="17">
        <v>8.07737606266338E-2</v>
      </c>
      <c r="AC11" s="17">
        <v>0.12721371093734701</v>
      </c>
      <c r="AD11" s="17">
        <v>0.12590535632111499</v>
      </c>
      <c r="AE11" s="17"/>
      <c r="AF11" s="17">
        <v>0.18032840906394801</v>
      </c>
      <c r="AG11" s="17">
        <v>0.10742723087676</v>
      </c>
      <c r="AH11" s="17">
        <v>8.2643855188238899E-2</v>
      </c>
      <c r="AI11" s="17"/>
      <c r="AJ11" s="17">
        <v>0.27910288899390701</v>
      </c>
      <c r="AK11" s="17">
        <v>2.7651300611834899E-2</v>
      </c>
      <c r="AL11" s="17">
        <v>6.3036589873013402E-2</v>
      </c>
      <c r="AM11" s="17">
        <v>0.124194970340093</v>
      </c>
      <c r="AN11" s="17">
        <v>5.7800907694096397E-2</v>
      </c>
      <c r="AO11" s="17"/>
      <c r="AP11" s="17">
        <v>0.45933973475096501</v>
      </c>
      <c r="AQ11" s="17">
        <v>2.7060390365727299E-2</v>
      </c>
      <c r="AR11" s="17">
        <v>5.8692185307285899E-2</v>
      </c>
      <c r="AS11" s="17"/>
      <c r="AT11" s="17">
        <v>0.13284735808689399</v>
      </c>
      <c r="AU11" s="17">
        <v>0.12537892766980199</v>
      </c>
      <c r="AV11" s="17">
        <v>0.11147656812093699</v>
      </c>
      <c r="AW11" s="17">
        <v>0.14970249719384801</v>
      </c>
      <c r="AX11" s="17">
        <v>9.0937806945663793E-2</v>
      </c>
      <c r="AY11" s="17"/>
      <c r="AZ11" s="17">
        <v>0.13210311714192</v>
      </c>
      <c r="BA11" s="17">
        <v>0.114114917064223</v>
      </c>
      <c r="BB11" s="17">
        <v>0.10287668882029</v>
      </c>
      <c r="BC11" s="17">
        <v>0.17098245457868499</v>
      </c>
      <c r="BD11" s="17">
        <v>7.8709604111453405E-2</v>
      </c>
      <c r="BE11" s="17"/>
      <c r="BF11" s="17">
        <v>0.113816307120922</v>
      </c>
      <c r="BG11" s="17">
        <v>0.13511478203028901</v>
      </c>
      <c r="BH11" s="17">
        <v>0.12647295669300301</v>
      </c>
      <c r="BI11" s="17">
        <v>0.150948081799963</v>
      </c>
      <c r="BJ11" s="17"/>
      <c r="BK11" s="17">
        <v>8.0053853378416306E-2</v>
      </c>
      <c r="BL11" s="17">
        <v>5.9850175515359101E-2</v>
      </c>
      <c r="BM11" s="17">
        <v>0.107654479996435</v>
      </c>
      <c r="BN11" s="17">
        <v>0.159793666968604</v>
      </c>
      <c r="BO11" s="17">
        <v>0.26341378203561699</v>
      </c>
      <c r="BP11" s="17"/>
      <c r="BQ11" s="17">
        <v>0.14113580031897499</v>
      </c>
      <c r="BR11" s="17">
        <v>0.113003852321489</v>
      </c>
      <c r="BS11" s="17"/>
      <c r="BT11" s="17">
        <v>0.17194686375136101</v>
      </c>
      <c r="BU11" s="17">
        <v>0.11433127018134299</v>
      </c>
      <c r="BV11" s="17">
        <v>0.11155754208182</v>
      </c>
      <c r="BW11" s="17">
        <v>9.0589061237823898E-2</v>
      </c>
      <c r="BX11" s="17">
        <v>0.103715591336517</v>
      </c>
      <c r="BY11" s="17">
        <v>4.1905229858748401E-2</v>
      </c>
    </row>
    <row r="12" spans="2:77" ht="29" x14ac:dyDescent="0.35">
      <c r="B12" s="18" t="s">
        <v>224</v>
      </c>
      <c r="C12" s="17">
        <v>0.22683274469554701</v>
      </c>
      <c r="D12" s="17">
        <v>0.21287945513863099</v>
      </c>
      <c r="E12" s="17">
        <v>0.23989258949457701</v>
      </c>
      <c r="F12" s="17"/>
      <c r="G12" s="17">
        <v>0.15429725142968601</v>
      </c>
      <c r="H12" s="17">
        <v>0.19464551106863601</v>
      </c>
      <c r="I12" s="17">
        <v>0.199028347632415</v>
      </c>
      <c r="J12" s="17">
        <v>0.245911117228096</v>
      </c>
      <c r="K12" s="17">
        <v>0.309739454912488</v>
      </c>
      <c r="L12" s="17">
        <v>0.25281179806367798</v>
      </c>
      <c r="M12" s="17"/>
      <c r="N12" s="17">
        <v>0.18074220718394099</v>
      </c>
      <c r="O12" s="17">
        <v>0.22546494552263999</v>
      </c>
      <c r="P12" s="17">
        <v>0.26266206775091999</v>
      </c>
      <c r="Q12" s="17">
        <v>0.24684973572582</v>
      </c>
      <c r="R12" s="17"/>
      <c r="S12" s="17">
        <v>0.168028565856395</v>
      </c>
      <c r="T12" s="17">
        <v>0.23426692316120701</v>
      </c>
      <c r="U12" s="17">
        <v>0.29304521135993999</v>
      </c>
      <c r="V12" s="17">
        <v>0.31080046888909602</v>
      </c>
      <c r="W12" s="17">
        <v>0.21571112102808901</v>
      </c>
      <c r="X12" s="17">
        <v>0.20042763658085999</v>
      </c>
      <c r="Y12" s="17">
        <v>0.21210611378191199</v>
      </c>
      <c r="Z12" s="17">
        <v>0.18803036582066601</v>
      </c>
      <c r="AA12" s="17">
        <v>0.192432898187473</v>
      </c>
      <c r="AB12" s="17">
        <v>0.25394559388153198</v>
      </c>
      <c r="AC12" s="17">
        <v>0.24288751988544999</v>
      </c>
      <c r="AD12" s="17">
        <v>0.254458263995816</v>
      </c>
      <c r="AE12" s="17"/>
      <c r="AF12" s="17">
        <v>0.30613984211194001</v>
      </c>
      <c r="AG12" s="17">
        <v>0.167971913251236</v>
      </c>
      <c r="AH12" s="17">
        <v>0.23318824731465701</v>
      </c>
      <c r="AI12" s="17"/>
      <c r="AJ12" s="17">
        <v>0.294514262115253</v>
      </c>
      <c r="AK12" s="17">
        <v>7.7196550053079002E-2</v>
      </c>
      <c r="AL12" s="17">
        <v>0.18270515056964201</v>
      </c>
      <c r="AM12" s="17">
        <v>0.46387120646104202</v>
      </c>
      <c r="AN12" s="17">
        <v>0.317657801866709</v>
      </c>
      <c r="AO12" s="17"/>
      <c r="AP12" s="17">
        <v>0.18985797192312201</v>
      </c>
      <c r="AQ12" s="17">
        <v>5.0619313296683503E-2</v>
      </c>
      <c r="AR12" s="17">
        <v>0.23910183160700499</v>
      </c>
      <c r="AS12" s="17"/>
      <c r="AT12" s="17">
        <v>0.26100485350664898</v>
      </c>
      <c r="AU12" s="17">
        <v>0.24268618581379101</v>
      </c>
      <c r="AV12" s="17">
        <v>0.212467935721456</v>
      </c>
      <c r="AW12" s="17">
        <v>0.149687033397015</v>
      </c>
      <c r="AX12" s="17">
        <v>0.178243014737446</v>
      </c>
      <c r="AY12" s="17"/>
      <c r="AZ12" s="17">
        <v>0.21410484800440499</v>
      </c>
      <c r="BA12" s="17">
        <v>0.196581374840061</v>
      </c>
      <c r="BB12" s="17">
        <v>0.15873964679674499</v>
      </c>
      <c r="BC12" s="17">
        <v>0.26429481716062497</v>
      </c>
      <c r="BD12" s="17">
        <v>0.27603471745706698</v>
      </c>
      <c r="BE12" s="17"/>
      <c r="BF12" s="17">
        <v>0.23456881200877799</v>
      </c>
      <c r="BG12" s="17">
        <v>0.233486273384483</v>
      </c>
      <c r="BH12" s="17">
        <v>0.22425065069598701</v>
      </c>
      <c r="BI12" s="17">
        <v>0.19565501356539799</v>
      </c>
      <c r="BJ12" s="17"/>
      <c r="BK12" s="17">
        <v>0.23786452949304501</v>
      </c>
      <c r="BL12" s="17">
        <v>0.26763108971090699</v>
      </c>
      <c r="BM12" s="17">
        <v>0.22694787318918999</v>
      </c>
      <c r="BN12" s="17">
        <v>0.22514620375855399</v>
      </c>
      <c r="BO12" s="17">
        <v>0.13951060517838801</v>
      </c>
      <c r="BP12" s="17"/>
      <c r="BQ12" s="17">
        <v>0.22282411000167399</v>
      </c>
      <c r="BR12" s="17">
        <v>0.23226211589013099</v>
      </c>
      <c r="BS12" s="17"/>
      <c r="BT12" s="17">
        <v>0.25984390137872299</v>
      </c>
      <c r="BU12" s="17">
        <v>0.21580122135336399</v>
      </c>
      <c r="BV12" s="17">
        <v>0.20639778579892601</v>
      </c>
      <c r="BW12" s="17">
        <v>0.216922396589001</v>
      </c>
      <c r="BX12" s="17">
        <v>0.19203553936251999</v>
      </c>
      <c r="BY12" s="17">
        <v>0.20371894856339801</v>
      </c>
    </row>
    <row r="13" spans="2:77" x14ac:dyDescent="0.35">
      <c r="B13" s="18" t="s">
        <v>145</v>
      </c>
      <c r="C13" s="19">
        <v>7.8948559420041794E-2</v>
      </c>
      <c r="D13" s="19">
        <v>5.4519157286291302E-2</v>
      </c>
      <c r="E13" s="19">
        <v>0.10333288585797</v>
      </c>
      <c r="F13" s="19"/>
      <c r="G13" s="19">
        <v>8.8315016621778195E-2</v>
      </c>
      <c r="H13" s="19">
        <v>8.7910232880112404E-2</v>
      </c>
      <c r="I13" s="19">
        <v>6.9163255570257598E-2</v>
      </c>
      <c r="J13" s="19">
        <v>7.12605434888052E-2</v>
      </c>
      <c r="K13" s="19">
        <v>7.5353913548798807E-2</v>
      </c>
      <c r="L13" s="19">
        <v>8.2036691537910406E-2</v>
      </c>
      <c r="M13" s="19"/>
      <c r="N13" s="19">
        <v>5.3196700977583701E-2</v>
      </c>
      <c r="O13" s="19">
        <v>9.1382566221123104E-2</v>
      </c>
      <c r="P13" s="19">
        <v>8.3434745468078594E-2</v>
      </c>
      <c r="Q13" s="19">
        <v>9.1001910611168899E-2</v>
      </c>
      <c r="R13" s="19"/>
      <c r="S13" s="19">
        <v>9.1633584262066595E-2</v>
      </c>
      <c r="T13" s="19">
        <v>8.5201047858814397E-2</v>
      </c>
      <c r="U13" s="19">
        <v>7.5810109527313402E-2</v>
      </c>
      <c r="V13" s="19">
        <v>7.2043931096109196E-2</v>
      </c>
      <c r="W13" s="19">
        <v>6.1180012812574701E-2</v>
      </c>
      <c r="X13" s="19">
        <v>8.59419902375754E-2</v>
      </c>
      <c r="Y13" s="19">
        <v>8.7813678875275497E-2</v>
      </c>
      <c r="Z13" s="19">
        <v>6.0162460106080999E-2</v>
      </c>
      <c r="AA13" s="19">
        <v>7.9318553322307306E-2</v>
      </c>
      <c r="AB13" s="19">
        <v>7.6442876784814096E-2</v>
      </c>
      <c r="AC13" s="19">
        <v>4.93483609067151E-2</v>
      </c>
      <c r="AD13" s="19">
        <v>9.9087763167044596E-2</v>
      </c>
      <c r="AE13" s="19"/>
      <c r="AF13" s="19">
        <v>7.8021188038277095E-2</v>
      </c>
      <c r="AG13" s="19">
        <v>5.69793264547463E-2</v>
      </c>
      <c r="AH13" s="19">
        <v>0.12210147082099999</v>
      </c>
      <c r="AI13" s="19"/>
      <c r="AJ13" s="19">
        <v>7.2650063933733994E-2</v>
      </c>
      <c r="AK13" s="19">
        <v>4.5708154353785599E-2</v>
      </c>
      <c r="AL13" s="19">
        <v>5.9995618316901103E-2</v>
      </c>
      <c r="AM13" s="19">
        <v>1.3911771599204301E-2</v>
      </c>
      <c r="AN13" s="19">
        <v>0.14881555266070601</v>
      </c>
      <c r="AO13" s="19"/>
      <c r="AP13" s="19">
        <v>5.8447775086435297E-2</v>
      </c>
      <c r="AQ13" s="19">
        <v>3.2809113361673498E-2</v>
      </c>
      <c r="AR13" s="19">
        <v>4.9371271958013399E-2</v>
      </c>
      <c r="AS13" s="19"/>
      <c r="AT13" s="19">
        <v>9.2924955598130493E-2</v>
      </c>
      <c r="AU13" s="19">
        <v>7.9711206557289999E-2</v>
      </c>
      <c r="AV13" s="19">
        <v>6.9292164784633598E-2</v>
      </c>
      <c r="AW13" s="19">
        <v>3.6939902471542399E-2</v>
      </c>
      <c r="AX13" s="19">
        <v>2.8864719933093599E-2</v>
      </c>
      <c r="AY13" s="19"/>
      <c r="AZ13" s="19">
        <v>6.27851482291642E-2</v>
      </c>
      <c r="BA13" s="19">
        <v>0.10175256570147399</v>
      </c>
      <c r="BB13" s="19">
        <v>0.11673309990703</v>
      </c>
      <c r="BC13" s="19">
        <v>7.1341610569311695E-2</v>
      </c>
      <c r="BD13" s="19">
        <v>0.10245202921183801</v>
      </c>
      <c r="BE13" s="19"/>
      <c r="BF13" s="19">
        <v>9.8459020253829604E-2</v>
      </c>
      <c r="BG13" s="19">
        <v>7.6618912558597096E-2</v>
      </c>
      <c r="BH13" s="19">
        <v>5.6026956050909502E-2</v>
      </c>
      <c r="BI13" s="19">
        <v>6.1115734508680401E-2</v>
      </c>
      <c r="BJ13" s="19"/>
      <c r="BK13" s="19">
        <v>0.114718242409152</v>
      </c>
      <c r="BL13" s="19">
        <v>7.8256393615713293E-2</v>
      </c>
      <c r="BM13" s="19">
        <v>8.6811658268827599E-2</v>
      </c>
      <c r="BN13" s="19">
        <v>7.3749771583828394E-2</v>
      </c>
      <c r="BO13" s="19">
        <v>4.9551523241153902E-2</v>
      </c>
      <c r="BP13" s="19"/>
      <c r="BQ13" s="19">
        <v>7.5574968445221005E-2</v>
      </c>
      <c r="BR13" s="19">
        <v>8.3517815303845305E-2</v>
      </c>
      <c r="BS13" s="19"/>
      <c r="BT13" s="19">
        <v>7.7277572139347106E-2</v>
      </c>
      <c r="BU13" s="19">
        <v>7.3154375508184294E-2</v>
      </c>
      <c r="BV13" s="19">
        <v>0.125709419602863</v>
      </c>
      <c r="BW13" s="19">
        <v>5.4533901251962003E-2</v>
      </c>
      <c r="BX13" s="19">
        <v>6.9403187175676895E-2</v>
      </c>
      <c r="BY13" s="19">
        <v>0.13379510541756001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0.290549545388186</v>
      </c>
      <c r="D9" s="17">
        <v>0.29360677915912597</v>
      </c>
      <c r="E9" s="17">
        <v>0.28787473288102999</v>
      </c>
      <c r="F9" s="17"/>
      <c r="G9" s="17">
        <v>0.263759938970759</v>
      </c>
      <c r="H9" s="17">
        <v>0.33566653376705802</v>
      </c>
      <c r="I9" s="17">
        <v>0.33579462558967899</v>
      </c>
      <c r="J9" s="17">
        <v>0.34103788938109902</v>
      </c>
      <c r="K9" s="17">
        <v>0.25759918679071803</v>
      </c>
      <c r="L9" s="17">
        <v>0.21612232544745499</v>
      </c>
      <c r="M9" s="17"/>
      <c r="N9" s="17">
        <v>0.29353985393971199</v>
      </c>
      <c r="O9" s="17">
        <v>0.29901311080689602</v>
      </c>
      <c r="P9" s="17">
        <v>0.27615833765096098</v>
      </c>
      <c r="Q9" s="17">
        <v>0.29419121439820001</v>
      </c>
      <c r="R9" s="17"/>
      <c r="S9" s="17">
        <v>0.29182685233387701</v>
      </c>
      <c r="T9" s="17">
        <v>0.25662861517737801</v>
      </c>
      <c r="U9" s="17">
        <v>0.24665426821914799</v>
      </c>
      <c r="V9" s="17">
        <v>0.231703782137406</v>
      </c>
      <c r="W9" s="17">
        <v>0.26080721432747</v>
      </c>
      <c r="X9" s="17">
        <v>0.30311173252774998</v>
      </c>
      <c r="Y9" s="17">
        <v>0.26950796089175699</v>
      </c>
      <c r="Z9" s="17">
        <v>0.39063809577582198</v>
      </c>
      <c r="AA9" s="17">
        <v>0.34647894814232399</v>
      </c>
      <c r="AB9" s="17">
        <v>0.35722011071068599</v>
      </c>
      <c r="AC9" s="17">
        <v>0.32322543378427399</v>
      </c>
      <c r="AD9" s="17">
        <v>0.22039796408302101</v>
      </c>
      <c r="AE9" s="17"/>
      <c r="AF9" s="17">
        <v>0.20465173171835199</v>
      </c>
      <c r="AG9" s="17">
        <v>0.37915241485270001</v>
      </c>
      <c r="AH9" s="17">
        <v>0.27672063397169899</v>
      </c>
      <c r="AI9" s="17"/>
      <c r="AJ9" s="17">
        <v>9.4737956437755205E-2</v>
      </c>
      <c r="AK9" s="17">
        <v>0.56753720418990405</v>
      </c>
      <c r="AL9" s="17">
        <v>0.31428561940921401</v>
      </c>
      <c r="AM9" s="17">
        <v>0.116420067077338</v>
      </c>
      <c r="AN9" s="17">
        <v>0.24412169027664199</v>
      </c>
      <c r="AO9" s="17"/>
      <c r="AP9" s="17">
        <v>4.2750697568831202E-2</v>
      </c>
      <c r="AQ9" s="17">
        <v>0.60282160739818802</v>
      </c>
      <c r="AR9" s="17">
        <v>0.23581998607125701</v>
      </c>
      <c r="AS9" s="17"/>
      <c r="AT9" s="17">
        <v>0.259948089364271</v>
      </c>
      <c r="AU9" s="17">
        <v>0.27321625447286502</v>
      </c>
      <c r="AV9" s="17">
        <v>0.30585995390674903</v>
      </c>
      <c r="AW9" s="17">
        <v>0.35027071861168102</v>
      </c>
      <c r="AX9" s="17">
        <v>0.386163293581752</v>
      </c>
      <c r="AY9" s="17"/>
      <c r="AZ9" s="17">
        <v>0.32206131208418598</v>
      </c>
      <c r="BA9" s="17">
        <v>0.313722199889437</v>
      </c>
      <c r="BB9" s="17">
        <v>0.209411149266263</v>
      </c>
      <c r="BC9" s="17">
        <v>0.21969501856943399</v>
      </c>
      <c r="BD9" s="17">
        <v>0.28937229008812199</v>
      </c>
      <c r="BE9" s="17"/>
      <c r="BF9" s="17">
        <v>0.30892874607960202</v>
      </c>
      <c r="BG9" s="17">
        <v>0.27350200278915898</v>
      </c>
      <c r="BH9" s="17">
        <v>0.33027495417985198</v>
      </c>
      <c r="BI9" s="17">
        <v>0.280326969973337</v>
      </c>
      <c r="BJ9" s="17"/>
      <c r="BK9" s="17">
        <v>0.35815818899540702</v>
      </c>
      <c r="BL9" s="17">
        <v>0.36505865524994502</v>
      </c>
      <c r="BM9" s="17">
        <v>0.28309666599976402</v>
      </c>
      <c r="BN9" s="17">
        <v>0.268574560326586</v>
      </c>
      <c r="BO9" s="17">
        <v>0.243228558100551</v>
      </c>
      <c r="BP9" s="17"/>
      <c r="BQ9" s="17">
        <v>0.30353569884877002</v>
      </c>
      <c r="BR9" s="17">
        <v>0.27296085175264501</v>
      </c>
      <c r="BS9" s="17"/>
      <c r="BT9" s="17">
        <v>0.244227907806636</v>
      </c>
      <c r="BU9" s="17">
        <v>0.31863964442669102</v>
      </c>
      <c r="BV9" s="17">
        <v>0.29432047292196301</v>
      </c>
      <c r="BW9" s="17">
        <v>0.33184382205389501</v>
      </c>
      <c r="BX9" s="17">
        <v>0.332466475506565</v>
      </c>
      <c r="BY9" s="17">
        <v>0.25030443896858701</v>
      </c>
    </row>
    <row r="10" spans="2:77" ht="43.5" x14ac:dyDescent="0.35">
      <c r="B10" s="18" t="s">
        <v>222</v>
      </c>
      <c r="C10" s="17">
        <v>0.138444470401899</v>
      </c>
      <c r="D10" s="17">
        <v>0.14192965008279701</v>
      </c>
      <c r="E10" s="17">
        <v>0.13503269694098799</v>
      </c>
      <c r="F10" s="17"/>
      <c r="G10" s="17">
        <v>0.213110117926292</v>
      </c>
      <c r="H10" s="17">
        <v>0.183322116048939</v>
      </c>
      <c r="I10" s="17">
        <v>0.167060584018873</v>
      </c>
      <c r="J10" s="17">
        <v>9.6895109263430701E-2</v>
      </c>
      <c r="K10" s="17">
        <v>8.52549553848128E-2</v>
      </c>
      <c r="L10" s="17">
        <v>9.8531482882028801E-2</v>
      </c>
      <c r="M10" s="17"/>
      <c r="N10" s="17">
        <v>0.15771061642208101</v>
      </c>
      <c r="O10" s="17">
        <v>0.135697339012358</v>
      </c>
      <c r="P10" s="17">
        <v>0.126035611547341</v>
      </c>
      <c r="Q10" s="17">
        <v>0.13150371482565601</v>
      </c>
      <c r="R10" s="17"/>
      <c r="S10" s="17">
        <v>0.20026787027665799</v>
      </c>
      <c r="T10" s="17">
        <v>0.116915399120121</v>
      </c>
      <c r="U10" s="17">
        <v>0.14247636555255999</v>
      </c>
      <c r="V10" s="17">
        <v>0.12114202587898699</v>
      </c>
      <c r="W10" s="17">
        <v>0.15632100962687401</v>
      </c>
      <c r="X10" s="17">
        <v>0.117787392606166</v>
      </c>
      <c r="Y10" s="17">
        <v>0.12840905218425999</v>
      </c>
      <c r="Z10" s="17">
        <v>0.16351912662186999</v>
      </c>
      <c r="AA10" s="17">
        <v>0.12927453620565599</v>
      </c>
      <c r="AB10" s="17">
        <v>0.115210807305823</v>
      </c>
      <c r="AC10" s="17">
        <v>0.11444044861244</v>
      </c>
      <c r="AD10" s="17">
        <v>0.14144824197172001</v>
      </c>
      <c r="AE10" s="17"/>
      <c r="AF10" s="17">
        <v>0.106171143358312</v>
      </c>
      <c r="AG10" s="17">
        <v>0.14712022938734801</v>
      </c>
      <c r="AH10" s="17">
        <v>0.17265482076276201</v>
      </c>
      <c r="AI10" s="17"/>
      <c r="AJ10" s="17">
        <v>0.109053586731313</v>
      </c>
      <c r="AK10" s="17">
        <v>0.16808879624952999</v>
      </c>
      <c r="AL10" s="17">
        <v>0.21723760347923499</v>
      </c>
      <c r="AM10" s="17">
        <v>5.2676267213349302E-2</v>
      </c>
      <c r="AN10" s="17">
        <v>0.13297272286890799</v>
      </c>
      <c r="AO10" s="17"/>
      <c r="AP10" s="17">
        <v>0.120325827850686</v>
      </c>
      <c r="AQ10" s="17">
        <v>0.16603676615077101</v>
      </c>
      <c r="AR10" s="17">
        <v>0.238809122551953</v>
      </c>
      <c r="AS10" s="17"/>
      <c r="AT10" s="17">
        <v>0.114262360591025</v>
      </c>
      <c r="AU10" s="17">
        <v>0.13818595936210901</v>
      </c>
      <c r="AV10" s="17">
        <v>0.159096961700014</v>
      </c>
      <c r="AW10" s="17">
        <v>0.19327353306259601</v>
      </c>
      <c r="AX10" s="17">
        <v>0.18323817231137901</v>
      </c>
      <c r="AY10" s="17"/>
      <c r="AZ10" s="17">
        <v>0.15328988859409301</v>
      </c>
      <c r="BA10" s="17">
        <v>0.13879011361479099</v>
      </c>
      <c r="BB10" s="17">
        <v>0.202346597262758</v>
      </c>
      <c r="BC10" s="17">
        <v>9.7380604720548297E-2</v>
      </c>
      <c r="BD10" s="17">
        <v>0.132425188904085</v>
      </c>
      <c r="BE10" s="17"/>
      <c r="BF10" s="17">
        <v>0.121521725390436</v>
      </c>
      <c r="BG10" s="17">
        <v>0.14749285956882</v>
      </c>
      <c r="BH10" s="17">
        <v>0.13735523486773901</v>
      </c>
      <c r="BI10" s="17">
        <v>0.146340874666157</v>
      </c>
      <c r="BJ10" s="17"/>
      <c r="BK10" s="17">
        <v>0.117216738562478</v>
      </c>
      <c r="BL10" s="17">
        <v>0.113270779920544</v>
      </c>
      <c r="BM10" s="17">
        <v>0.142065967418565</v>
      </c>
      <c r="BN10" s="17">
        <v>0.1357338272236</v>
      </c>
      <c r="BO10" s="17">
        <v>0.19847005815872801</v>
      </c>
      <c r="BP10" s="17"/>
      <c r="BQ10" s="17">
        <v>0.13258505437610801</v>
      </c>
      <c r="BR10" s="17">
        <v>0.14638057509014499</v>
      </c>
      <c r="BS10" s="17"/>
      <c r="BT10" s="17">
        <v>0.105457561288753</v>
      </c>
      <c r="BU10" s="17">
        <v>0.14063898054598101</v>
      </c>
      <c r="BV10" s="17">
        <v>0.17192379579422601</v>
      </c>
      <c r="BW10" s="17">
        <v>0.16041257781870899</v>
      </c>
      <c r="BX10" s="17">
        <v>0.18015472094958601</v>
      </c>
      <c r="BY10" s="17">
        <v>0.150490430990112</v>
      </c>
    </row>
    <row r="11" spans="2:77" ht="29" x14ac:dyDescent="0.35">
      <c r="B11" s="18" t="s">
        <v>223</v>
      </c>
      <c r="C11" s="17">
        <v>0.27800236397990102</v>
      </c>
      <c r="D11" s="17">
        <v>0.30137675847483703</v>
      </c>
      <c r="E11" s="17">
        <v>0.25553143751367702</v>
      </c>
      <c r="F11" s="17"/>
      <c r="G11" s="17">
        <v>0.24007279197015099</v>
      </c>
      <c r="H11" s="17">
        <v>0.18765824683381099</v>
      </c>
      <c r="I11" s="17">
        <v>0.221265828837624</v>
      </c>
      <c r="J11" s="17">
        <v>0.25297906107992202</v>
      </c>
      <c r="K11" s="17">
        <v>0.31811348574185799</v>
      </c>
      <c r="L11" s="17">
        <v>0.41597759230320303</v>
      </c>
      <c r="M11" s="17"/>
      <c r="N11" s="17">
        <v>0.32280582238284899</v>
      </c>
      <c r="O11" s="17">
        <v>0.27772475407331498</v>
      </c>
      <c r="P11" s="17">
        <v>0.27568588399778698</v>
      </c>
      <c r="Q11" s="17">
        <v>0.230437412195518</v>
      </c>
      <c r="R11" s="17"/>
      <c r="S11" s="17">
        <v>0.26156833315045902</v>
      </c>
      <c r="T11" s="17">
        <v>0.32225968361860002</v>
      </c>
      <c r="U11" s="17">
        <v>0.319984817851246</v>
      </c>
      <c r="V11" s="17">
        <v>0.30574017076482202</v>
      </c>
      <c r="W11" s="17">
        <v>0.29608348941724999</v>
      </c>
      <c r="X11" s="17">
        <v>0.32429613951019298</v>
      </c>
      <c r="Y11" s="17">
        <v>0.28709942439346697</v>
      </c>
      <c r="Z11" s="17">
        <v>0.210155990634176</v>
      </c>
      <c r="AA11" s="17">
        <v>0.23956143478858</v>
      </c>
      <c r="AB11" s="17">
        <v>0.170741924342146</v>
      </c>
      <c r="AC11" s="17">
        <v>0.30334075871271499</v>
      </c>
      <c r="AD11" s="17">
        <v>0.27318226665068002</v>
      </c>
      <c r="AE11" s="17"/>
      <c r="AF11" s="17">
        <v>0.37750088569252299</v>
      </c>
      <c r="AG11" s="17">
        <v>0.237926952180811</v>
      </c>
      <c r="AH11" s="17">
        <v>0.160704080552699</v>
      </c>
      <c r="AI11" s="17"/>
      <c r="AJ11" s="17">
        <v>0.54319706334212603</v>
      </c>
      <c r="AK11" s="17">
        <v>8.1725397924975199E-2</v>
      </c>
      <c r="AL11" s="17">
        <v>0.200821873845975</v>
      </c>
      <c r="AM11" s="17">
        <v>0.31327042150467899</v>
      </c>
      <c r="AN11" s="17">
        <v>0.157342454362523</v>
      </c>
      <c r="AO11" s="17"/>
      <c r="AP11" s="17">
        <v>0.71612642110852398</v>
      </c>
      <c r="AQ11" s="17">
        <v>8.3895756312206901E-2</v>
      </c>
      <c r="AR11" s="17">
        <v>0.23360382961680701</v>
      </c>
      <c r="AS11" s="17"/>
      <c r="AT11" s="17">
        <v>0.27993973002379102</v>
      </c>
      <c r="AU11" s="17">
        <v>0.28477404634932302</v>
      </c>
      <c r="AV11" s="17">
        <v>0.26677734538875703</v>
      </c>
      <c r="AW11" s="17">
        <v>0.27346941060351199</v>
      </c>
      <c r="AX11" s="17">
        <v>0.22777759182974699</v>
      </c>
      <c r="AY11" s="17"/>
      <c r="AZ11" s="17">
        <v>0.25859209371498398</v>
      </c>
      <c r="BA11" s="17">
        <v>0.22534694031737501</v>
      </c>
      <c r="BB11" s="17">
        <v>0.25830222160597999</v>
      </c>
      <c r="BC11" s="17">
        <v>0.41825218829215999</v>
      </c>
      <c r="BD11" s="17">
        <v>0.19658283574954499</v>
      </c>
      <c r="BE11" s="17"/>
      <c r="BF11" s="17">
        <v>0.22772360681162501</v>
      </c>
      <c r="BG11" s="17">
        <v>0.28035338722715603</v>
      </c>
      <c r="BH11" s="17">
        <v>0.27824266073116399</v>
      </c>
      <c r="BI11" s="17">
        <v>0.34527543690804402</v>
      </c>
      <c r="BJ11" s="17"/>
      <c r="BK11" s="17">
        <v>0.17743846097226901</v>
      </c>
      <c r="BL11" s="17">
        <v>0.17174832439355001</v>
      </c>
      <c r="BM11" s="17">
        <v>0.25136989995472803</v>
      </c>
      <c r="BN11" s="17">
        <v>0.337282529824739</v>
      </c>
      <c r="BO11" s="17">
        <v>0.40064091153360498</v>
      </c>
      <c r="BP11" s="17"/>
      <c r="BQ11" s="17">
        <v>0.29144368240040402</v>
      </c>
      <c r="BR11" s="17">
        <v>0.25979718625167297</v>
      </c>
      <c r="BS11" s="17"/>
      <c r="BT11" s="17">
        <v>0.37456603149973</v>
      </c>
      <c r="BU11" s="17">
        <v>0.24943760682680099</v>
      </c>
      <c r="BV11" s="17">
        <v>0.18923786931536199</v>
      </c>
      <c r="BW11" s="17">
        <v>0.218134167713076</v>
      </c>
      <c r="BX11" s="17">
        <v>0.20643634187325999</v>
      </c>
      <c r="BY11" s="17">
        <v>0.17755519593337399</v>
      </c>
    </row>
    <row r="12" spans="2:77" ht="29" x14ac:dyDescent="0.35">
      <c r="B12" s="18" t="s">
        <v>224</v>
      </c>
      <c r="C12" s="17">
        <v>0.19078226487238301</v>
      </c>
      <c r="D12" s="17">
        <v>0.19275321792540201</v>
      </c>
      <c r="E12" s="17">
        <v>0.187516195119282</v>
      </c>
      <c r="F12" s="17"/>
      <c r="G12" s="17">
        <v>0.15049746879234399</v>
      </c>
      <c r="H12" s="17">
        <v>0.20002903318412699</v>
      </c>
      <c r="I12" s="17">
        <v>0.182134254866824</v>
      </c>
      <c r="J12" s="17">
        <v>0.20776566223533499</v>
      </c>
      <c r="K12" s="17">
        <v>0.22723740476500401</v>
      </c>
      <c r="L12" s="17">
        <v>0.17894425698367</v>
      </c>
      <c r="M12" s="17"/>
      <c r="N12" s="17">
        <v>0.15931390383208399</v>
      </c>
      <c r="O12" s="17">
        <v>0.17652247002057</v>
      </c>
      <c r="P12" s="17">
        <v>0.217365344343003</v>
      </c>
      <c r="Q12" s="17">
        <v>0.215037148701858</v>
      </c>
      <c r="R12" s="17"/>
      <c r="S12" s="17">
        <v>0.15822834053860799</v>
      </c>
      <c r="T12" s="17">
        <v>0.17668986669179701</v>
      </c>
      <c r="U12" s="17">
        <v>0.20197946915328499</v>
      </c>
      <c r="V12" s="17">
        <v>0.22921366161686399</v>
      </c>
      <c r="W12" s="17">
        <v>0.19794002455489201</v>
      </c>
      <c r="X12" s="17">
        <v>0.15380763105665199</v>
      </c>
      <c r="Y12" s="17">
        <v>0.19463241870136999</v>
      </c>
      <c r="Z12" s="17">
        <v>0.168339199977141</v>
      </c>
      <c r="AA12" s="17">
        <v>0.19113601345404799</v>
      </c>
      <c r="AB12" s="17">
        <v>0.247953117780114</v>
      </c>
      <c r="AC12" s="17">
        <v>0.17988300211680899</v>
      </c>
      <c r="AD12" s="17">
        <v>0.21756126652305799</v>
      </c>
      <c r="AE12" s="17"/>
      <c r="AF12" s="17">
        <v>0.21952037210566699</v>
      </c>
      <c r="AG12" s="17">
        <v>0.15932244299015499</v>
      </c>
      <c r="AH12" s="17">
        <v>0.22174618111247299</v>
      </c>
      <c r="AI12" s="17"/>
      <c r="AJ12" s="17">
        <v>0.18293513179790899</v>
      </c>
      <c r="AK12" s="17">
        <v>0.110294742749206</v>
      </c>
      <c r="AL12" s="17">
        <v>0.193919379825955</v>
      </c>
      <c r="AM12" s="17">
        <v>0.45871197441834299</v>
      </c>
      <c r="AN12" s="17">
        <v>0.26281689800602998</v>
      </c>
      <c r="AO12" s="17"/>
      <c r="AP12" s="17">
        <v>7.3740397111419304E-2</v>
      </c>
      <c r="AQ12" s="17">
        <v>7.8997390848572699E-2</v>
      </c>
      <c r="AR12" s="17">
        <v>0.236942208783497</v>
      </c>
      <c r="AS12" s="17"/>
      <c r="AT12" s="17">
        <v>0.212183347182375</v>
      </c>
      <c r="AU12" s="17">
        <v>0.19223971308514601</v>
      </c>
      <c r="AV12" s="17">
        <v>0.18316554373897401</v>
      </c>
      <c r="AW12" s="17">
        <v>0.13691699425579201</v>
      </c>
      <c r="AX12" s="17">
        <v>0.14284925408457799</v>
      </c>
      <c r="AY12" s="17"/>
      <c r="AZ12" s="17">
        <v>0.18513624928653799</v>
      </c>
      <c r="BA12" s="17">
        <v>0.18904833979837499</v>
      </c>
      <c r="BB12" s="17">
        <v>0.17340381033810301</v>
      </c>
      <c r="BC12" s="17">
        <v>0.17614519485570701</v>
      </c>
      <c r="BD12" s="17">
        <v>0.24074785015841499</v>
      </c>
      <c r="BE12" s="17"/>
      <c r="BF12" s="17">
        <v>0.204262424060036</v>
      </c>
      <c r="BG12" s="17">
        <v>0.19923076256900801</v>
      </c>
      <c r="BH12" s="17">
        <v>0.18088928793738501</v>
      </c>
      <c r="BI12" s="17">
        <v>0.15842103203671901</v>
      </c>
      <c r="BJ12" s="17"/>
      <c r="BK12" s="17">
        <v>0.220724857551784</v>
      </c>
      <c r="BL12" s="17">
        <v>0.22665680640267399</v>
      </c>
      <c r="BM12" s="17">
        <v>0.20589276567970199</v>
      </c>
      <c r="BN12" s="17">
        <v>0.173289276529737</v>
      </c>
      <c r="BO12" s="17">
        <v>0.10703953964389699</v>
      </c>
      <c r="BP12" s="17"/>
      <c r="BQ12" s="17">
        <v>0.17933743459021201</v>
      </c>
      <c r="BR12" s="17">
        <v>0.206283361032601</v>
      </c>
      <c r="BS12" s="17"/>
      <c r="BT12" s="17">
        <v>0.19215471672110901</v>
      </c>
      <c r="BU12" s="17">
        <v>0.19038339878433899</v>
      </c>
      <c r="BV12" s="17">
        <v>0.18269610373636999</v>
      </c>
      <c r="BW12" s="17">
        <v>0.17722683318518501</v>
      </c>
      <c r="BX12" s="17">
        <v>0.184766213370743</v>
      </c>
      <c r="BY12" s="17">
        <v>0.26090693708530199</v>
      </c>
    </row>
    <row r="13" spans="2:77" x14ac:dyDescent="0.35">
      <c r="B13" s="18" t="s">
        <v>145</v>
      </c>
      <c r="C13" s="19">
        <v>0.10222135535763099</v>
      </c>
      <c r="D13" s="19">
        <v>7.0333594357838203E-2</v>
      </c>
      <c r="E13" s="19">
        <v>0.134044937545023</v>
      </c>
      <c r="F13" s="19"/>
      <c r="G13" s="19">
        <v>0.13255968234045401</v>
      </c>
      <c r="H13" s="19">
        <v>9.3324070166065004E-2</v>
      </c>
      <c r="I13" s="19">
        <v>9.3744706686999899E-2</v>
      </c>
      <c r="J13" s="19">
        <v>0.101322278040214</v>
      </c>
      <c r="K13" s="19">
        <v>0.11179496731760601</v>
      </c>
      <c r="L13" s="19">
        <v>9.0424342383643302E-2</v>
      </c>
      <c r="M13" s="19"/>
      <c r="N13" s="19">
        <v>6.6629803423273196E-2</v>
      </c>
      <c r="O13" s="19">
        <v>0.111042326086861</v>
      </c>
      <c r="P13" s="19">
        <v>0.104754822460908</v>
      </c>
      <c r="Q13" s="19">
        <v>0.12883050987876701</v>
      </c>
      <c r="R13" s="19"/>
      <c r="S13" s="19">
        <v>8.8108603700397997E-2</v>
      </c>
      <c r="T13" s="19">
        <v>0.12750643539210499</v>
      </c>
      <c r="U13" s="19">
        <v>8.8905079223761799E-2</v>
      </c>
      <c r="V13" s="19">
        <v>0.112200359601921</v>
      </c>
      <c r="W13" s="19">
        <v>8.8848262073513706E-2</v>
      </c>
      <c r="X13" s="19">
        <v>0.100997104299239</v>
      </c>
      <c r="Y13" s="19">
        <v>0.12035114382914699</v>
      </c>
      <c r="Z13" s="19">
        <v>6.7347586990991207E-2</v>
      </c>
      <c r="AA13" s="19">
        <v>9.3549067409391104E-2</v>
      </c>
      <c r="AB13" s="19">
        <v>0.10887403986123199</v>
      </c>
      <c r="AC13" s="19">
        <v>7.9110356773761104E-2</v>
      </c>
      <c r="AD13" s="19">
        <v>0.147410260771521</v>
      </c>
      <c r="AE13" s="19"/>
      <c r="AF13" s="19">
        <v>9.2155867125146104E-2</v>
      </c>
      <c r="AG13" s="19">
        <v>7.6477960588986094E-2</v>
      </c>
      <c r="AH13" s="19">
        <v>0.16817428360036701</v>
      </c>
      <c r="AI13" s="19"/>
      <c r="AJ13" s="19">
        <v>7.0076261690896799E-2</v>
      </c>
      <c r="AK13" s="19">
        <v>7.2353858886385403E-2</v>
      </c>
      <c r="AL13" s="19">
        <v>7.3735523439621198E-2</v>
      </c>
      <c r="AM13" s="19">
        <v>5.8921269786289997E-2</v>
      </c>
      <c r="AN13" s="19">
        <v>0.20274623448589699</v>
      </c>
      <c r="AO13" s="19"/>
      <c r="AP13" s="19">
        <v>4.7056656360538802E-2</v>
      </c>
      <c r="AQ13" s="19">
        <v>6.8248479290261094E-2</v>
      </c>
      <c r="AR13" s="19">
        <v>5.4824852976485601E-2</v>
      </c>
      <c r="AS13" s="19"/>
      <c r="AT13" s="19">
        <v>0.133666472838538</v>
      </c>
      <c r="AU13" s="19">
        <v>0.11158402673055701</v>
      </c>
      <c r="AV13" s="19">
        <v>8.5100195265505399E-2</v>
      </c>
      <c r="AW13" s="19">
        <v>4.6069343466418999E-2</v>
      </c>
      <c r="AX13" s="19">
        <v>5.99716881925446E-2</v>
      </c>
      <c r="AY13" s="19"/>
      <c r="AZ13" s="19">
        <v>8.0920456320199605E-2</v>
      </c>
      <c r="BA13" s="19">
        <v>0.13309240638002201</v>
      </c>
      <c r="BB13" s="19">
        <v>0.156536221526896</v>
      </c>
      <c r="BC13" s="19">
        <v>8.8526993562150103E-2</v>
      </c>
      <c r="BD13" s="19">
        <v>0.140871835099833</v>
      </c>
      <c r="BE13" s="19"/>
      <c r="BF13" s="19">
        <v>0.137563497658301</v>
      </c>
      <c r="BG13" s="19">
        <v>9.9420987845857206E-2</v>
      </c>
      <c r="BH13" s="19">
        <v>7.3237862283860505E-2</v>
      </c>
      <c r="BI13" s="19">
        <v>6.9635686415742706E-2</v>
      </c>
      <c r="BJ13" s="19"/>
      <c r="BK13" s="19">
        <v>0.126461753918062</v>
      </c>
      <c r="BL13" s="19">
        <v>0.12326543403328601</v>
      </c>
      <c r="BM13" s="19">
        <v>0.11757470094724</v>
      </c>
      <c r="BN13" s="19">
        <v>8.5119806095337799E-2</v>
      </c>
      <c r="BO13" s="19">
        <v>5.0620932563219298E-2</v>
      </c>
      <c r="BP13" s="19"/>
      <c r="BQ13" s="19">
        <v>9.3098129784506503E-2</v>
      </c>
      <c r="BR13" s="19">
        <v>0.114578025872935</v>
      </c>
      <c r="BS13" s="19"/>
      <c r="BT13" s="19">
        <v>8.3593782683772502E-2</v>
      </c>
      <c r="BU13" s="19">
        <v>0.10090036941618701</v>
      </c>
      <c r="BV13" s="19">
        <v>0.161821758232079</v>
      </c>
      <c r="BW13" s="19">
        <v>0.112382599229134</v>
      </c>
      <c r="BX13" s="19">
        <v>9.6176248299845599E-2</v>
      </c>
      <c r="BY13" s="19">
        <v>0.16074299702262501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0.39459880643183398</v>
      </c>
      <c r="D9" s="17">
        <v>0.38696692354066298</v>
      </c>
      <c r="E9" s="17">
        <v>0.40107655360175798</v>
      </c>
      <c r="F9" s="17"/>
      <c r="G9" s="17">
        <v>0.43151613719008602</v>
      </c>
      <c r="H9" s="17">
        <v>0.44228253924233901</v>
      </c>
      <c r="I9" s="17">
        <v>0.43790612601509699</v>
      </c>
      <c r="J9" s="17">
        <v>0.41203045783380499</v>
      </c>
      <c r="K9" s="17">
        <v>0.34533742487510199</v>
      </c>
      <c r="L9" s="17">
        <v>0.31503189956878103</v>
      </c>
      <c r="M9" s="17"/>
      <c r="N9" s="17">
        <v>0.420410659227411</v>
      </c>
      <c r="O9" s="17">
        <v>0.41892115719887701</v>
      </c>
      <c r="P9" s="17">
        <v>0.34454708783085403</v>
      </c>
      <c r="Q9" s="17">
        <v>0.38479560023812998</v>
      </c>
      <c r="R9" s="17"/>
      <c r="S9" s="17">
        <v>0.35964729089481501</v>
      </c>
      <c r="T9" s="17">
        <v>0.403636321143234</v>
      </c>
      <c r="U9" s="17">
        <v>0.34985544092478998</v>
      </c>
      <c r="V9" s="17">
        <v>0.325215570800725</v>
      </c>
      <c r="W9" s="17">
        <v>0.36371074941385101</v>
      </c>
      <c r="X9" s="17">
        <v>0.368974372794037</v>
      </c>
      <c r="Y9" s="17">
        <v>0.36144074425328798</v>
      </c>
      <c r="Z9" s="17">
        <v>0.47861425404687302</v>
      </c>
      <c r="AA9" s="17">
        <v>0.46550730774139998</v>
      </c>
      <c r="AB9" s="17">
        <v>0.458911225565587</v>
      </c>
      <c r="AC9" s="17">
        <v>0.45108058189774403</v>
      </c>
      <c r="AD9" s="17">
        <v>0.42507421846504401</v>
      </c>
      <c r="AE9" s="17"/>
      <c r="AF9" s="17">
        <v>0.28270811379501198</v>
      </c>
      <c r="AG9" s="17">
        <v>0.49507371706743902</v>
      </c>
      <c r="AH9" s="17">
        <v>0.37804078198158497</v>
      </c>
      <c r="AI9" s="17"/>
      <c r="AJ9" s="17">
        <v>0.21062144647439099</v>
      </c>
      <c r="AK9" s="17">
        <v>0.67128304675238804</v>
      </c>
      <c r="AL9" s="17">
        <v>0.42247377250907903</v>
      </c>
      <c r="AM9" s="17">
        <v>0.169114597803801</v>
      </c>
      <c r="AN9" s="17">
        <v>0.30117412427093998</v>
      </c>
      <c r="AO9" s="17"/>
      <c r="AP9" s="17">
        <v>0.14824721780876701</v>
      </c>
      <c r="AQ9" s="17">
        <v>0.71326476422040497</v>
      </c>
      <c r="AR9" s="17">
        <v>0.36217017853233402</v>
      </c>
      <c r="AS9" s="17"/>
      <c r="AT9" s="17">
        <v>0.35157781074869998</v>
      </c>
      <c r="AU9" s="17">
        <v>0.38482614320064201</v>
      </c>
      <c r="AV9" s="17">
        <v>0.43092779554271099</v>
      </c>
      <c r="AW9" s="17">
        <v>0.43579519048512999</v>
      </c>
      <c r="AX9" s="17">
        <v>0.57211973942655503</v>
      </c>
      <c r="AY9" s="17"/>
      <c r="AZ9" s="17">
        <v>0.42238881907081099</v>
      </c>
      <c r="BA9" s="17">
        <v>0.39758380568078799</v>
      </c>
      <c r="BB9" s="17">
        <v>0.43928971753511997</v>
      </c>
      <c r="BC9" s="17">
        <v>0.32581074678363903</v>
      </c>
      <c r="BD9" s="17">
        <v>0.39005948532483498</v>
      </c>
      <c r="BE9" s="17"/>
      <c r="BF9" s="17">
        <v>0.38888426678767701</v>
      </c>
      <c r="BG9" s="17">
        <v>0.38057207520474201</v>
      </c>
      <c r="BH9" s="17">
        <v>0.42982389462517101</v>
      </c>
      <c r="BI9" s="17">
        <v>0.40367503724493597</v>
      </c>
      <c r="BJ9" s="17"/>
      <c r="BK9" s="17">
        <v>0.46191297767330802</v>
      </c>
      <c r="BL9" s="17">
        <v>0.45001750286943298</v>
      </c>
      <c r="BM9" s="17">
        <v>0.407802304187878</v>
      </c>
      <c r="BN9" s="17">
        <v>0.36475325309063</v>
      </c>
      <c r="BO9" s="17">
        <v>0.32210465613949901</v>
      </c>
      <c r="BP9" s="17"/>
      <c r="BQ9" s="17">
        <v>0.38656671528900999</v>
      </c>
      <c r="BR9" s="17">
        <v>0.40547762368843498</v>
      </c>
      <c r="BS9" s="17"/>
      <c r="BT9" s="17">
        <v>0.33414250313865101</v>
      </c>
      <c r="BU9" s="17">
        <v>0.43765587392692401</v>
      </c>
      <c r="BV9" s="17">
        <v>0.38117428504342399</v>
      </c>
      <c r="BW9" s="17">
        <v>0.45518244636185201</v>
      </c>
      <c r="BX9" s="17">
        <v>0.42972858857811702</v>
      </c>
      <c r="BY9" s="17">
        <v>0.40875843287539798</v>
      </c>
    </row>
    <row r="10" spans="2:77" ht="43.5" x14ac:dyDescent="0.35">
      <c r="B10" s="18" t="s">
        <v>222</v>
      </c>
      <c r="C10" s="17">
        <v>0.129209867573436</v>
      </c>
      <c r="D10" s="17">
        <v>0.14691437660026299</v>
      </c>
      <c r="E10" s="17">
        <v>0.112255542189272</v>
      </c>
      <c r="F10" s="17"/>
      <c r="G10" s="17">
        <v>0.178983774509757</v>
      </c>
      <c r="H10" s="17">
        <v>0.14964603662752801</v>
      </c>
      <c r="I10" s="17">
        <v>0.133526284678361</v>
      </c>
      <c r="J10" s="17">
        <v>0.109603644858091</v>
      </c>
      <c r="K10" s="17">
        <v>7.3473908185359094E-2</v>
      </c>
      <c r="L10" s="17">
        <v>0.129210895376459</v>
      </c>
      <c r="M10" s="17"/>
      <c r="N10" s="17">
        <v>0.15026281238334499</v>
      </c>
      <c r="O10" s="17">
        <v>0.114674502862676</v>
      </c>
      <c r="P10" s="17">
        <v>0.130149533393493</v>
      </c>
      <c r="Q10" s="17">
        <v>0.12256566754817</v>
      </c>
      <c r="R10" s="17"/>
      <c r="S10" s="17">
        <v>0.18023149506084199</v>
      </c>
      <c r="T10" s="17">
        <v>9.8342164777126304E-2</v>
      </c>
      <c r="U10" s="17">
        <v>0.12261598215495</v>
      </c>
      <c r="V10" s="17">
        <v>0.157447575927009</v>
      </c>
      <c r="W10" s="17">
        <v>0.116214750415637</v>
      </c>
      <c r="X10" s="17">
        <v>0.136585767189285</v>
      </c>
      <c r="Y10" s="17">
        <v>0.125308102526793</v>
      </c>
      <c r="Z10" s="17">
        <v>0.11691702873939</v>
      </c>
      <c r="AA10" s="17">
        <v>0.12605469111450801</v>
      </c>
      <c r="AB10" s="17">
        <v>0.104766255865549</v>
      </c>
      <c r="AC10" s="17">
        <v>0.11933100051157999</v>
      </c>
      <c r="AD10" s="17">
        <v>9.4037668590333606E-2</v>
      </c>
      <c r="AE10" s="17"/>
      <c r="AF10" s="17">
        <v>0.12190299050153</v>
      </c>
      <c r="AG10" s="17">
        <v>0.13018399264824501</v>
      </c>
      <c r="AH10" s="17">
        <v>0.13346268174451101</v>
      </c>
      <c r="AI10" s="17"/>
      <c r="AJ10" s="17">
        <v>0.13969055478700401</v>
      </c>
      <c r="AK10" s="17">
        <v>0.120768427613155</v>
      </c>
      <c r="AL10" s="17">
        <v>0.18607037877097399</v>
      </c>
      <c r="AM10" s="17">
        <v>0.11698549199257</v>
      </c>
      <c r="AN10" s="17">
        <v>0.12116429842419101</v>
      </c>
      <c r="AO10" s="17"/>
      <c r="AP10" s="17">
        <v>0.17530131611261901</v>
      </c>
      <c r="AQ10" s="17">
        <v>0.118845156385972</v>
      </c>
      <c r="AR10" s="17">
        <v>0.20414090890362599</v>
      </c>
      <c r="AS10" s="17"/>
      <c r="AT10" s="17">
        <v>0.120051739160263</v>
      </c>
      <c r="AU10" s="17">
        <v>0.129557515027791</v>
      </c>
      <c r="AV10" s="17">
        <v>0.132202319075233</v>
      </c>
      <c r="AW10" s="17">
        <v>0.16519804365135299</v>
      </c>
      <c r="AX10" s="17">
        <v>9.6692933551573004E-2</v>
      </c>
      <c r="AY10" s="17"/>
      <c r="AZ10" s="17">
        <v>0.129609279694791</v>
      </c>
      <c r="BA10" s="17">
        <v>0.145006627153735</v>
      </c>
      <c r="BB10" s="17">
        <v>0.16575691982782301</v>
      </c>
      <c r="BC10" s="17">
        <v>0.12835054845410099</v>
      </c>
      <c r="BD10" s="17">
        <v>9.5201636446491503E-2</v>
      </c>
      <c r="BE10" s="17"/>
      <c r="BF10" s="17">
        <v>0.110052535987112</v>
      </c>
      <c r="BG10" s="17">
        <v>0.13761156405448199</v>
      </c>
      <c r="BH10" s="17">
        <v>0.12624736053529401</v>
      </c>
      <c r="BI10" s="17">
        <v>0.140875027997269</v>
      </c>
      <c r="BJ10" s="17"/>
      <c r="BK10" s="17">
        <v>5.1583663574752601E-2</v>
      </c>
      <c r="BL10" s="17">
        <v>0.104342387013473</v>
      </c>
      <c r="BM10" s="17">
        <v>0.12137674065540199</v>
      </c>
      <c r="BN10" s="17">
        <v>0.14333517738377699</v>
      </c>
      <c r="BO10" s="17">
        <v>0.18943222746694199</v>
      </c>
      <c r="BP10" s="17"/>
      <c r="BQ10" s="17">
        <v>0.133400621935928</v>
      </c>
      <c r="BR10" s="17">
        <v>0.123533830030262</v>
      </c>
      <c r="BS10" s="17"/>
      <c r="BT10" s="17">
        <v>0.12614307200258801</v>
      </c>
      <c r="BU10" s="17">
        <v>0.122457201387513</v>
      </c>
      <c r="BV10" s="17">
        <v>9.7536719480573603E-2</v>
      </c>
      <c r="BW10" s="17">
        <v>0.12831294288725201</v>
      </c>
      <c r="BX10" s="17">
        <v>0.169029043136639</v>
      </c>
      <c r="BY10" s="17">
        <v>7.5559756817822094E-2</v>
      </c>
    </row>
    <row r="11" spans="2:77" ht="29" x14ac:dyDescent="0.35">
      <c r="B11" s="18" t="s">
        <v>223</v>
      </c>
      <c r="C11" s="17">
        <v>0.14122122679274099</v>
      </c>
      <c r="D11" s="17">
        <v>0.15888209441184301</v>
      </c>
      <c r="E11" s="17">
        <v>0.124315513162345</v>
      </c>
      <c r="F11" s="17"/>
      <c r="G11" s="17">
        <v>0.12619329222377801</v>
      </c>
      <c r="H11" s="17">
        <v>0.14021979436587301</v>
      </c>
      <c r="I11" s="17">
        <v>0.13956783277153101</v>
      </c>
      <c r="J11" s="17">
        <v>0.12728562645177</v>
      </c>
      <c r="K11" s="17">
        <v>0.146011804938291</v>
      </c>
      <c r="L11" s="17">
        <v>0.16151882525710701</v>
      </c>
      <c r="M11" s="17"/>
      <c r="N11" s="17">
        <v>0.16548367929622201</v>
      </c>
      <c r="O11" s="17">
        <v>0.12872762214741301</v>
      </c>
      <c r="P11" s="17">
        <v>0.145756977711336</v>
      </c>
      <c r="Q11" s="17">
        <v>0.121956901635401</v>
      </c>
      <c r="R11" s="17"/>
      <c r="S11" s="17">
        <v>0.17304696536361999</v>
      </c>
      <c r="T11" s="17">
        <v>0.13304941043033</v>
      </c>
      <c r="U11" s="17">
        <v>0.16981863548554799</v>
      </c>
      <c r="V11" s="17">
        <v>0.14234969290665</v>
      </c>
      <c r="W11" s="17">
        <v>0.15960250246798999</v>
      </c>
      <c r="X11" s="17">
        <v>0.19234678507387001</v>
      </c>
      <c r="Y11" s="17">
        <v>0.16586392996699301</v>
      </c>
      <c r="Z11" s="17">
        <v>8.9468431139870297E-2</v>
      </c>
      <c r="AA11" s="17">
        <v>0.11209706481409901</v>
      </c>
      <c r="AB11" s="17">
        <v>8.1042827282307994E-2</v>
      </c>
      <c r="AC11" s="17">
        <v>0.111189922834634</v>
      </c>
      <c r="AD11" s="17">
        <v>9.2374871476845699E-2</v>
      </c>
      <c r="AE11" s="17"/>
      <c r="AF11" s="17">
        <v>0.185990431262615</v>
      </c>
      <c r="AG11" s="17">
        <v>0.120680615974498</v>
      </c>
      <c r="AH11" s="17">
        <v>9.4062956288888694E-2</v>
      </c>
      <c r="AI11" s="17"/>
      <c r="AJ11" s="17">
        <v>0.28465350273422801</v>
      </c>
      <c r="AK11" s="17">
        <v>4.0335256711904903E-2</v>
      </c>
      <c r="AL11" s="17">
        <v>8.6087523619228695E-2</v>
      </c>
      <c r="AM11" s="17">
        <v>0.17321558280313401</v>
      </c>
      <c r="AN11" s="17">
        <v>7.2374058151033302E-2</v>
      </c>
      <c r="AO11" s="17"/>
      <c r="AP11" s="17">
        <v>0.45348407895899501</v>
      </c>
      <c r="AQ11" s="17">
        <v>3.4400617253502498E-2</v>
      </c>
      <c r="AR11" s="17">
        <v>9.1794451250352793E-2</v>
      </c>
      <c r="AS11" s="17"/>
      <c r="AT11" s="17">
        <v>0.14769721033067401</v>
      </c>
      <c r="AU11" s="17">
        <v>0.138033121878086</v>
      </c>
      <c r="AV11" s="17">
        <v>0.124129830121548</v>
      </c>
      <c r="AW11" s="17">
        <v>0.17991477812234799</v>
      </c>
      <c r="AX11" s="17">
        <v>0.159189749350787</v>
      </c>
      <c r="AY11" s="17"/>
      <c r="AZ11" s="17">
        <v>0.16079515205372599</v>
      </c>
      <c r="BA11" s="17">
        <v>0.120800304556995</v>
      </c>
      <c r="BB11" s="17">
        <v>7.9634251417401394E-2</v>
      </c>
      <c r="BC11" s="17">
        <v>0.15557166232546901</v>
      </c>
      <c r="BD11" s="17">
        <v>9.4453078184661504E-2</v>
      </c>
      <c r="BE11" s="17"/>
      <c r="BF11" s="17">
        <v>0.11321586616691701</v>
      </c>
      <c r="BG11" s="17">
        <v>0.14273020269537801</v>
      </c>
      <c r="BH11" s="17">
        <v>0.14397005374212701</v>
      </c>
      <c r="BI11" s="17">
        <v>0.190625038060797</v>
      </c>
      <c r="BJ11" s="17"/>
      <c r="BK11" s="17">
        <v>0.11169008984463601</v>
      </c>
      <c r="BL11" s="17">
        <v>7.2601016680661407E-2</v>
      </c>
      <c r="BM11" s="17">
        <v>0.122605367816999</v>
      </c>
      <c r="BN11" s="17">
        <v>0.173326791889857</v>
      </c>
      <c r="BO11" s="17">
        <v>0.24245425127543599</v>
      </c>
      <c r="BP11" s="17"/>
      <c r="BQ11" s="17">
        <v>0.157145229562554</v>
      </c>
      <c r="BR11" s="17">
        <v>0.119653454086231</v>
      </c>
      <c r="BS11" s="17"/>
      <c r="BT11" s="17">
        <v>0.16006882515201501</v>
      </c>
      <c r="BU11" s="17">
        <v>0.14984901817691201</v>
      </c>
      <c r="BV11" s="17">
        <v>0.13283961156538801</v>
      </c>
      <c r="BW11" s="17">
        <v>0.11854442539259299</v>
      </c>
      <c r="BX11" s="17">
        <v>0.118563581848698</v>
      </c>
      <c r="BY11" s="17">
        <v>9.6078355464439005E-2</v>
      </c>
    </row>
    <row r="12" spans="2:77" ht="29" x14ac:dyDescent="0.35">
      <c r="B12" s="18" t="s">
        <v>224</v>
      </c>
      <c r="C12" s="17">
        <v>0.228724615580324</v>
      </c>
      <c r="D12" s="17">
        <v>0.225226641679175</v>
      </c>
      <c r="E12" s="17">
        <v>0.23173649310695399</v>
      </c>
      <c r="F12" s="17"/>
      <c r="G12" s="17">
        <v>0.141120094177794</v>
      </c>
      <c r="H12" s="17">
        <v>0.176992082111358</v>
      </c>
      <c r="I12" s="17">
        <v>0.21458959331136401</v>
      </c>
      <c r="J12" s="17">
        <v>0.24460195215319999</v>
      </c>
      <c r="K12" s="17">
        <v>0.29748064035410698</v>
      </c>
      <c r="L12" s="17">
        <v>0.28156135400763899</v>
      </c>
      <c r="M12" s="17"/>
      <c r="N12" s="17">
        <v>0.19284501426602199</v>
      </c>
      <c r="O12" s="17">
        <v>0.220646933655953</v>
      </c>
      <c r="P12" s="17">
        <v>0.26909535190821998</v>
      </c>
      <c r="Q12" s="17">
        <v>0.24071410355219999</v>
      </c>
      <c r="R12" s="17"/>
      <c r="S12" s="17">
        <v>0.197949246346797</v>
      </c>
      <c r="T12" s="17">
        <v>0.232047427630687</v>
      </c>
      <c r="U12" s="17">
        <v>0.246902635939177</v>
      </c>
      <c r="V12" s="17">
        <v>0.27941753048712398</v>
      </c>
      <c r="W12" s="17">
        <v>0.25691623727308599</v>
      </c>
      <c r="X12" s="17">
        <v>0.193890376231179</v>
      </c>
      <c r="Y12" s="17">
        <v>0.229462591441768</v>
      </c>
      <c r="Z12" s="17">
        <v>0.21451379367288501</v>
      </c>
      <c r="AA12" s="17">
        <v>0.20465623878893299</v>
      </c>
      <c r="AB12" s="17">
        <v>0.25098096122255298</v>
      </c>
      <c r="AC12" s="17">
        <v>0.22062413851839099</v>
      </c>
      <c r="AD12" s="17">
        <v>0.247799019662577</v>
      </c>
      <c r="AE12" s="17"/>
      <c r="AF12" s="17">
        <v>0.30165422994309798</v>
      </c>
      <c r="AG12" s="17">
        <v>0.178855347435422</v>
      </c>
      <c r="AH12" s="17">
        <v>0.22775399851417499</v>
      </c>
      <c r="AI12" s="17"/>
      <c r="AJ12" s="17">
        <v>0.27191071088826302</v>
      </c>
      <c r="AK12" s="17">
        <v>0.10366766126579301</v>
      </c>
      <c r="AL12" s="17">
        <v>0.22263328665021201</v>
      </c>
      <c r="AM12" s="17">
        <v>0.485076831553861</v>
      </c>
      <c r="AN12" s="17">
        <v>0.309406923531862</v>
      </c>
      <c r="AO12" s="17"/>
      <c r="AP12" s="17">
        <v>0.15502750168271701</v>
      </c>
      <c r="AQ12" s="17">
        <v>7.6008752251811307E-2</v>
      </c>
      <c r="AR12" s="17">
        <v>0.26241066257833501</v>
      </c>
      <c r="AS12" s="17"/>
      <c r="AT12" s="17">
        <v>0.24870859682433799</v>
      </c>
      <c r="AU12" s="17">
        <v>0.22862086696293399</v>
      </c>
      <c r="AV12" s="17">
        <v>0.22060627501004401</v>
      </c>
      <c r="AW12" s="17">
        <v>0.16932323711049599</v>
      </c>
      <c r="AX12" s="17">
        <v>0.142168824400942</v>
      </c>
      <c r="AY12" s="17"/>
      <c r="AZ12" s="17">
        <v>0.20672791679660199</v>
      </c>
      <c r="BA12" s="17">
        <v>0.21249341166580399</v>
      </c>
      <c r="BB12" s="17">
        <v>0.144989052546946</v>
      </c>
      <c r="BC12" s="17">
        <v>0.283150097639363</v>
      </c>
      <c r="BD12" s="17">
        <v>0.27030389707567398</v>
      </c>
      <c r="BE12" s="17"/>
      <c r="BF12" s="17">
        <v>0.23723596687852799</v>
      </c>
      <c r="BG12" s="17">
        <v>0.23419563490504</v>
      </c>
      <c r="BH12" s="17">
        <v>0.22161296302811101</v>
      </c>
      <c r="BI12" s="17">
        <v>0.19802749007963999</v>
      </c>
      <c r="BJ12" s="17"/>
      <c r="BK12" s="17">
        <v>0.25616989208534602</v>
      </c>
      <c r="BL12" s="17">
        <v>0.27210374808975701</v>
      </c>
      <c r="BM12" s="17">
        <v>0.229731618816471</v>
      </c>
      <c r="BN12" s="17">
        <v>0.219496511264379</v>
      </c>
      <c r="BO12" s="17">
        <v>0.16121135106300999</v>
      </c>
      <c r="BP12" s="17"/>
      <c r="BQ12" s="17">
        <v>0.22981907193291401</v>
      </c>
      <c r="BR12" s="17">
        <v>0.22724226304678899</v>
      </c>
      <c r="BS12" s="17"/>
      <c r="BT12" s="17">
        <v>0.26600387852747098</v>
      </c>
      <c r="BU12" s="17">
        <v>0.197478886462544</v>
      </c>
      <c r="BV12" s="17">
        <v>0.23835196834788799</v>
      </c>
      <c r="BW12" s="17">
        <v>0.206067843147311</v>
      </c>
      <c r="BX12" s="17">
        <v>0.203285869875905</v>
      </c>
      <c r="BY12" s="17">
        <v>0.215714685540635</v>
      </c>
    </row>
    <row r="13" spans="2:77" x14ac:dyDescent="0.35">
      <c r="B13" s="18" t="s">
        <v>145</v>
      </c>
      <c r="C13" s="19">
        <v>0.106245483621665</v>
      </c>
      <c r="D13" s="19">
        <v>8.2009963768055597E-2</v>
      </c>
      <c r="E13" s="19">
        <v>0.13061589793967099</v>
      </c>
      <c r="F13" s="19"/>
      <c r="G13" s="19">
        <v>0.12218670189858501</v>
      </c>
      <c r="H13" s="19">
        <v>9.0859547652902301E-2</v>
      </c>
      <c r="I13" s="19">
        <v>7.4410163223647505E-2</v>
      </c>
      <c r="J13" s="19">
        <v>0.106478318703134</v>
      </c>
      <c r="K13" s="19">
        <v>0.13769622164713999</v>
      </c>
      <c r="L13" s="19">
        <v>0.112677025790014</v>
      </c>
      <c r="M13" s="19"/>
      <c r="N13" s="19">
        <v>7.09978348270002E-2</v>
      </c>
      <c r="O13" s="19">
        <v>0.117029784135081</v>
      </c>
      <c r="P13" s="19">
        <v>0.11045104915609701</v>
      </c>
      <c r="Q13" s="19">
        <v>0.12996772702609899</v>
      </c>
      <c r="R13" s="19"/>
      <c r="S13" s="19">
        <v>8.9125002333926506E-2</v>
      </c>
      <c r="T13" s="19">
        <v>0.13292467601862201</v>
      </c>
      <c r="U13" s="19">
        <v>0.110807305495535</v>
      </c>
      <c r="V13" s="19">
        <v>9.5569629878491005E-2</v>
      </c>
      <c r="W13" s="19">
        <v>0.103555760429437</v>
      </c>
      <c r="X13" s="19">
        <v>0.10820269871163</v>
      </c>
      <c r="Y13" s="19">
        <v>0.117924631811157</v>
      </c>
      <c r="Z13" s="19">
        <v>0.100486492400981</v>
      </c>
      <c r="AA13" s="19">
        <v>9.1684697541059595E-2</v>
      </c>
      <c r="AB13" s="19">
        <v>0.104298730064003</v>
      </c>
      <c r="AC13" s="19">
        <v>9.7774356237651905E-2</v>
      </c>
      <c r="AD13" s="19">
        <v>0.14071422180519999</v>
      </c>
      <c r="AE13" s="19"/>
      <c r="AF13" s="19">
        <v>0.10774423449774501</v>
      </c>
      <c r="AG13" s="19">
        <v>7.5206326874395601E-2</v>
      </c>
      <c r="AH13" s="19">
        <v>0.16667958147084</v>
      </c>
      <c r="AI13" s="19"/>
      <c r="AJ13" s="19">
        <v>9.31237851161138E-2</v>
      </c>
      <c r="AK13" s="19">
        <v>6.3945607656759704E-2</v>
      </c>
      <c r="AL13" s="19">
        <v>8.2735038450506906E-2</v>
      </c>
      <c r="AM13" s="19">
        <v>5.5607495846632701E-2</v>
      </c>
      <c r="AN13" s="19">
        <v>0.19588059562197399</v>
      </c>
      <c r="AO13" s="19"/>
      <c r="AP13" s="19">
        <v>6.7939885436902395E-2</v>
      </c>
      <c r="AQ13" s="19">
        <v>5.7480709888309299E-2</v>
      </c>
      <c r="AR13" s="19">
        <v>7.9483798735352496E-2</v>
      </c>
      <c r="AS13" s="19"/>
      <c r="AT13" s="19">
        <v>0.131964642936024</v>
      </c>
      <c r="AU13" s="19">
        <v>0.11896235293054699</v>
      </c>
      <c r="AV13" s="19">
        <v>9.2133780250463801E-2</v>
      </c>
      <c r="AW13" s="19">
        <v>4.9768750630672397E-2</v>
      </c>
      <c r="AX13" s="19">
        <v>2.9828753270142901E-2</v>
      </c>
      <c r="AY13" s="19"/>
      <c r="AZ13" s="19">
        <v>8.0478832384070997E-2</v>
      </c>
      <c r="BA13" s="19">
        <v>0.12411585094267701</v>
      </c>
      <c r="BB13" s="19">
        <v>0.17033005867271001</v>
      </c>
      <c r="BC13" s="19">
        <v>0.107116944797428</v>
      </c>
      <c r="BD13" s="19">
        <v>0.14998190296833699</v>
      </c>
      <c r="BE13" s="19"/>
      <c r="BF13" s="19">
        <v>0.15061136417976601</v>
      </c>
      <c r="BG13" s="19">
        <v>0.104890523140357</v>
      </c>
      <c r="BH13" s="19">
        <v>7.8345728069298098E-2</v>
      </c>
      <c r="BI13" s="19">
        <v>6.6797406617358598E-2</v>
      </c>
      <c r="BJ13" s="19"/>
      <c r="BK13" s="19">
        <v>0.118643376821958</v>
      </c>
      <c r="BL13" s="19">
        <v>0.100935345346675</v>
      </c>
      <c r="BM13" s="19">
        <v>0.11848396852324999</v>
      </c>
      <c r="BN13" s="19">
        <v>9.9088266371356107E-2</v>
      </c>
      <c r="BO13" s="19">
        <v>8.4797514055112197E-2</v>
      </c>
      <c r="BP13" s="19"/>
      <c r="BQ13" s="19">
        <v>9.3068361279594003E-2</v>
      </c>
      <c r="BR13" s="19">
        <v>0.124092829148283</v>
      </c>
      <c r="BS13" s="19"/>
      <c r="BT13" s="19">
        <v>0.113641721179276</v>
      </c>
      <c r="BU13" s="19">
        <v>9.2559020046107193E-2</v>
      </c>
      <c r="BV13" s="19">
        <v>0.15009741556272699</v>
      </c>
      <c r="BW13" s="19">
        <v>9.1892342210991698E-2</v>
      </c>
      <c r="BX13" s="19">
        <v>7.9392916560640805E-2</v>
      </c>
      <c r="BY13" s="19">
        <v>0.20388876930170499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0.30688597170238002</v>
      </c>
      <c r="D9" s="17">
        <v>0.32445038692607397</v>
      </c>
      <c r="E9" s="17">
        <v>0.28823487572519402</v>
      </c>
      <c r="F9" s="17"/>
      <c r="G9" s="17">
        <v>0.37663547129444702</v>
      </c>
      <c r="H9" s="17">
        <v>0.34204824860374</v>
      </c>
      <c r="I9" s="17">
        <v>0.34440799549440598</v>
      </c>
      <c r="J9" s="17">
        <v>0.33562447923315403</v>
      </c>
      <c r="K9" s="17">
        <v>0.23754763351473501</v>
      </c>
      <c r="L9" s="17">
        <v>0.22450142010312801</v>
      </c>
      <c r="M9" s="17"/>
      <c r="N9" s="17">
        <v>0.35306140587630502</v>
      </c>
      <c r="O9" s="17">
        <v>0.32407609161817302</v>
      </c>
      <c r="P9" s="17">
        <v>0.27196960750010801</v>
      </c>
      <c r="Q9" s="17">
        <v>0.27110142006119903</v>
      </c>
      <c r="R9" s="17"/>
      <c r="S9" s="17">
        <v>0.33143121937289899</v>
      </c>
      <c r="T9" s="17">
        <v>0.29466021112027402</v>
      </c>
      <c r="U9" s="17">
        <v>0.238011540282623</v>
      </c>
      <c r="V9" s="17">
        <v>0.234950637338109</v>
      </c>
      <c r="W9" s="17">
        <v>0.28937431923795098</v>
      </c>
      <c r="X9" s="17">
        <v>0.35223097651622098</v>
      </c>
      <c r="Y9" s="17">
        <v>0.31574031882578402</v>
      </c>
      <c r="Z9" s="17">
        <v>0.374405774980129</v>
      </c>
      <c r="AA9" s="17">
        <v>0.34001591343899001</v>
      </c>
      <c r="AB9" s="17">
        <v>0.314799612220173</v>
      </c>
      <c r="AC9" s="17">
        <v>0.35057300934896302</v>
      </c>
      <c r="AD9" s="17">
        <v>0.21835490132678401</v>
      </c>
      <c r="AE9" s="17"/>
      <c r="AF9" s="17">
        <v>0.18930802809802899</v>
      </c>
      <c r="AG9" s="17">
        <v>0.403416537599039</v>
      </c>
      <c r="AH9" s="17">
        <v>0.28206418731994998</v>
      </c>
      <c r="AI9" s="17"/>
      <c r="AJ9" s="17">
        <v>0.12740342711460001</v>
      </c>
      <c r="AK9" s="17">
        <v>0.548095162354307</v>
      </c>
      <c r="AL9" s="17">
        <v>0.36838794983467898</v>
      </c>
      <c r="AM9" s="17">
        <v>0.129423656609789</v>
      </c>
      <c r="AN9" s="17">
        <v>0.22424434115391501</v>
      </c>
      <c r="AO9" s="17"/>
      <c r="AP9" s="17">
        <v>8.2938403122040899E-2</v>
      </c>
      <c r="AQ9" s="17">
        <v>0.57732243892698698</v>
      </c>
      <c r="AR9" s="17">
        <v>0.32901628561132901</v>
      </c>
      <c r="AS9" s="17"/>
      <c r="AT9" s="17">
        <v>0.25473249160414502</v>
      </c>
      <c r="AU9" s="17">
        <v>0.30277803724376701</v>
      </c>
      <c r="AV9" s="17">
        <v>0.359491274352567</v>
      </c>
      <c r="AW9" s="17">
        <v>0.34253386608904302</v>
      </c>
      <c r="AX9" s="17">
        <v>0.457919461356459</v>
      </c>
      <c r="AY9" s="17"/>
      <c r="AZ9" s="17">
        <v>0.33684666743790198</v>
      </c>
      <c r="BA9" s="17">
        <v>0.31490326039961197</v>
      </c>
      <c r="BB9" s="17">
        <v>0.36931499146577401</v>
      </c>
      <c r="BC9" s="17">
        <v>0.223725537741854</v>
      </c>
      <c r="BD9" s="17">
        <v>0.29860803646776801</v>
      </c>
      <c r="BE9" s="17"/>
      <c r="BF9" s="17">
        <v>0.31490888458639799</v>
      </c>
      <c r="BG9" s="17">
        <v>0.28321316855745998</v>
      </c>
      <c r="BH9" s="17">
        <v>0.32203240065508298</v>
      </c>
      <c r="BI9" s="17">
        <v>0.35201235906738199</v>
      </c>
      <c r="BJ9" s="17"/>
      <c r="BK9" s="17">
        <v>0.34471410085988602</v>
      </c>
      <c r="BL9" s="17">
        <v>0.34582004094031998</v>
      </c>
      <c r="BM9" s="17">
        <v>0.305705999574231</v>
      </c>
      <c r="BN9" s="17">
        <v>0.28940234136911702</v>
      </c>
      <c r="BO9" s="17">
        <v>0.29688933276795498</v>
      </c>
      <c r="BP9" s="17"/>
      <c r="BQ9" s="17">
        <v>0.28904509279756802</v>
      </c>
      <c r="BR9" s="17">
        <v>0.33104999796296303</v>
      </c>
      <c r="BS9" s="17"/>
      <c r="BT9" s="17">
        <v>0.24923355594249899</v>
      </c>
      <c r="BU9" s="17">
        <v>0.35300798684479401</v>
      </c>
      <c r="BV9" s="17">
        <v>0.31636019297819601</v>
      </c>
      <c r="BW9" s="17">
        <v>0.32604118408831301</v>
      </c>
      <c r="BX9" s="17">
        <v>0.33206362490568703</v>
      </c>
      <c r="BY9" s="17">
        <v>0.40576015223549999</v>
      </c>
    </row>
    <row r="10" spans="2:77" ht="43.5" x14ac:dyDescent="0.35">
      <c r="B10" s="18" t="s">
        <v>222</v>
      </c>
      <c r="C10" s="17">
        <v>0.16702274681714599</v>
      </c>
      <c r="D10" s="17">
        <v>0.17755361613058701</v>
      </c>
      <c r="E10" s="17">
        <v>0.15676999574478401</v>
      </c>
      <c r="F10" s="17"/>
      <c r="G10" s="17">
        <v>0.17957672936827301</v>
      </c>
      <c r="H10" s="17">
        <v>0.16663655481105299</v>
      </c>
      <c r="I10" s="17">
        <v>0.17452275812641399</v>
      </c>
      <c r="J10" s="17">
        <v>0.145036944352048</v>
      </c>
      <c r="K10" s="17">
        <v>0.157413054874946</v>
      </c>
      <c r="L10" s="17">
        <v>0.17721037548108101</v>
      </c>
      <c r="M10" s="17"/>
      <c r="N10" s="17">
        <v>0.19280491188648899</v>
      </c>
      <c r="O10" s="17">
        <v>0.15175010420347501</v>
      </c>
      <c r="P10" s="17">
        <v>0.149384855330674</v>
      </c>
      <c r="Q10" s="17">
        <v>0.16975506619485201</v>
      </c>
      <c r="R10" s="17"/>
      <c r="S10" s="17">
        <v>0.204858441251694</v>
      </c>
      <c r="T10" s="17">
        <v>0.15528421241721199</v>
      </c>
      <c r="U10" s="17">
        <v>0.174189475459328</v>
      </c>
      <c r="V10" s="17">
        <v>0.18494991543736</v>
      </c>
      <c r="W10" s="17">
        <v>0.15429263486969</v>
      </c>
      <c r="X10" s="17">
        <v>0.16253196402277201</v>
      </c>
      <c r="Y10" s="17">
        <v>0.15796149713722499</v>
      </c>
      <c r="Z10" s="17">
        <v>0.115766997715967</v>
      </c>
      <c r="AA10" s="17">
        <v>0.182948010716598</v>
      </c>
      <c r="AB10" s="17">
        <v>0.135381717258614</v>
      </c>
      <c r="AC10" s="17">
        <v>0.158033876432916</v>
      </c>
      <c r="AD10" s="17">
        <v>0.155541039537755</v>
      </c>
      <c r="AE10" s="17"/>
      <c r="AF10" s="17">
        <v>0.17997655858808201</v>
      </c>
      <c r="AG10" s="17">
        <v>0.15868134597742201</v>
      </c>
      <c r="AH10" s="17">
        <v>0.171350217958192</v>
      </c>
      <c r="AI10" s="17"/>
      <c r="AJ10" s="17">
        <v>0.196999661892307</v>
      </c>
      <c r="AK10" s="17">
        <v>0.15858461752438999</v>
      </c>
      <c r="AL10" s="17">
        <v>0.21491571730414899</v>
      </c>
      <c r="AM10" s="17">
        <v>0.16679403906328599</v>
      </c>
      <c r="AN10" s="17">
        <v>0.14558006972489801</v>
      </c>
      <c r="AO10" s="17"/>
      <c r="AP10" s="17">
        <v>0.22308792952821099</v>
      </c>
      <c r="AQ10" s="17">
        <v>0.17123655098543</v>
      </c>
      <c r="AR10" s="17">
        <v>0.22096681411680499</v>
      </c>
      <c r="AS10" s="17"/>
      <c r="AT10" s="17">
        <v>0.16242770325266101</v>
      </c>
      <c r="AU10" s="17">
        <v>0.17078588212114801</v>
      </c>
      <c r="AV10" s="17">
        <v>0.15636432601919001</v>
      </c>
      <c r="AW10" s="17">
        <v>0.213965748872712</v>
      </c>
      <c r="AX10" s="17">
        <v>0.109675930833516</v>
      </c>
      <c r="AY10" s="17"/>
      <c r="AZ10" s="17">
        <v>0.17306519249562699</v>
      </c>
      <c r="BA10" s="17">
        <v>0.14095041302866801</v>
      </c>
      <c r="BB10" s="17">
        <v>0.17226014780909801</v>
      </c>
      <c r="BC10" s="17">
        <v>0.19226581300460399</v>
      </c>
      <c r="BD10" s="17">
        <v>0.14019892131828501</v>
      </c>
      <c r="BE10" s="17"/>
      <c r="BF10" s="17">
        <v>0.14451006777561401</v>
      </c>
      <c r="BG10" s="17">
        <v>0.17989278604019901</v>
      </c>
      <c r="BH10" s="17">
        <v>0.17513348094286799</v>
      </c>
      <c r="BI10" s="17">
        <v>0.15740488755375601</v>
      </c>
      <c r="BJ10" s="17"/>
      <c r="BK10" s="17">
        <v>0.110860997620288</v>
      </c>
      <c r="BL10" s="17">
        <v>0.14232588929530199</v>
      </c>
      <c r="BM10" s="17">
        <v>0.14969060153831101</v>
      </c>
      <c r="BN10" s="17">
        <v>0.19399041509849599</v>
      </c>
      <c r="BO10" s="17">
        <v>0.20224720984321601</v>
      </c>
      <c r="BP10" s="17"/>
      <c r="BQ10" s="17">
        <v>0.18128754888668799</v>
      </c>
      <c r="BR10" s="17">
        <v>0.14770222714715001</v>
      </c>
      <c r="BS10" s="17"/>
      <c r="BT10" s="17">
        <v>0.16750178403235999</v>
      </c>
      <c r="BU10" s="17">
        <v>0.15317327874327899</v>
      </c>
      <c r="BV10" s="17">
        <v>0.15935653558462501</v>
      </c>
      <c r="BW10" s="17">
        <v>0.204768092309565</v>
      </c>
      <c r="BX10" s="17">
        <v>0.18602896914997399</v>
      </c>
      <c r="BY10" s="17">
        <v>9.1062511914205196E-2</v>
      </c>
    </row>
    <row r="11" spans="2:77" ht="29" x14ac:dyDescent="0.35">
      <c r="B11" s="18" t="s">
        <v>223</v>
      </c>
      <c r="C11" s="17">
        <v>0.113497942859875</v>
      </c>
      <c r="D11" s="17">
        <v>0.118615009924408</v>
      </c>
      <c r="E11" s="17">
        <v>0.109226740831484</v>
      </c>
      <c r="F11" s="17"/>
      <c r="G11" s="17">
        <v>0.105874310434803</v>
      </c>
      <c r="H11" s="17">
        <v>0.129788929037711</v>
      </c>
      <c r="I11" s="17">
        <v>9.8904460685375895E-2</v>
      </c>
      <c r="J11" s="17">
        <v>0.100059144410206</v>
      </c>
      <c r="K11" s="17">
        <v>9.1061754185243399E-2</v>
      </c>
      <c r="L11" s="17">
        <v>0.14313203421126999</v>
      </c>
      <c r="M11" s="17"/>
      <c r="N11" s="17">
        <v>0.12599907741385799</v>
      </c>
      <c r="O11" s="17">
        <v>0.103495157068133</v>
      </c>
      <c r="P11" s="17">
        <v>0.12662469744306801</v>
      </c>
      <c r="Q11" s="17">
        <v>9.7311344799022398E-2</v>
      </c>
      <c r="R11" s="17"/>
      <c r="S11" s="17">
        <v>0.11839745464663699</v>
      </c>
      <c r="T11" s="17">
        <v>0.113005454079006</v>
      </c>
      <c r="U11" s="17">
        <v>0.12675138891409199</v>
      </c>
      <c r="V11" s="17">
        <v>0.120670129101569</v>
      </c>
      <c r="W11" s="17">
        <v>0.12811255200821201</v>
      </c>
      <c r="X11" s="17">
        <v>0.13339405775965399</v>
      </c>
      <c r="Y11" s="17">
        <v>0.112141132538098</v>
      </c>
      <c r="Z11" s="17">
        <v>0.122048946800541</v>
      </c>
      <c r="AA11" s="17">
        <v>0.10494481145397599</v>
      </c>
      <c r="AB11" s="17">
        <v>8.0182121203823994E-2</v>
      </c>
      <c r="AC11" s="17">
        <v>8.9015167610177304E-2</v>
      </c>
      <c r="AD11" s="17">
        <v>0.106311240110568</v>
      </c>
      <c r="AE11" s="17"/>
      <c r="AF11" s="17">
        <v>0.13761756127932701</v>
      </c>
      <c r="AG11" s="17">
        <v>0.110249820891779</v>
      </c>
      <c r="AH11" s="17">
        <v>7.8370449699793607E-2</v>
      </c>
      <c r="AI11" s="17"/>
      <c r="AJ11" s="17">
        <v>0.22823819508206</v>
      </c>
      <c r="AK11" s="17">
        <v>3.3521328317337701E-2</v>
      </c>
      <c r="AL11" s="17">
        <v>5.8311689450714098E-2</v>
      </c>
      <c r="AM11" s="17">
        <v>5.8162853566728102E-2</v>
      </c>
      <c r="AN11" s="17">
        <v>8.0846795050982995E-2</v>
      </c>
      <c r="AO11" s="17"/>
      <c r="AP11" s="17">
        <v>0.38763742200968598</v>
      </c>
      <c r="AQ11" s="17">
        <v>2.9191560365652101E-2</v>
      </c>
      <c r="AR11" s="17">
        <v>5.0537658900883999E-2</v>
      </c>
      <c r="AS11" s="17"/>
      <c r="AT11" s="17">
        <v>0.123761319290315</v>
      </c>
      <c r="AU11" s="17">
        <v>0.101180448391647</v>
      </c>
      <c r="AV11" s="17">
        <v>9.54824083878726E-2</v>
      </c>
      <c r="AW11" s="17">
        <v>0.15183881323974199</v>
      </c>
      <c r="AX11" s="17">
        <v>0.108277437266061</v>
      </c>
      <c r="AY11" s="17"/>
      <c r="AZ11" s="17">
        <v>0.122622811546964</v>
      </c>
      <c r="BA11" s="17">
        <v>9.9906196424248903E-2</v>
      </c>
      <c r="BB11" s="17">
        <v>9.2253110978900696E-2</v>
      </c>
      <c r="BC11" s="17">
        <v>0.13555144563275001</v>
      </c>
      <c r="BD11" s="17">
        <v>6.8724367796272806E-2</v>
      </c>
      <c r="BE11" s="17"/>
      <c r="BF11" s="17">
        <v>0.108643141801604</v>
      </c>
      <c r="BG11" s="17">
        <v>0.112830264952124</v>
      </c>
      <c r="BH11" s="17">
        <v>0.121427702064989</v>
      </c>
      <c r="BI11" s="17">
        <v>0.129057007768767</v>
      </c>
      <c r="BJ11" s="17"/>
      <c r="BK11" s="17">
        <v>0.112748321007149</v>
      </c>
      <c r="BL11" s="17">
        <v>5.6789808470889901E-2</v>
      </c>
      <c r="BM11" s="17">
        <v>0.111933543166798</v>
      </c>
      <c r="BN11" s="17">
        <v>0.124720472748565</v>
      </c>
      <c r="BO11" s="17">
        <v>0.19130692671528399</v>
      </c>
      <c r="BP11" s="17"/>
      <c r="BQ11" s="17">
        <v>0.12320116710877201</v>
      </c>
      <c r="BR11" s="17">
        <v>0.10035571108902699</v>
      </c>
      <c r="BS11" s="17"/>
      <c r="BT11" s="17">
        <v>0.133538228681682</v>
      </c>
      <c r="BU11" s="17">
        <v>0.105689268821692</v>
      </c>
      <c r="BV11" s="17">
        <v>9.9884923768517306E-2</v>
      </c>
      <c r="BW11" s="17">
        <v>8.9782291254472596E-2</v>
      </c>
      <c r="BX11" s="17">
        <v>0.112771409020753</v>
      </c>
      <c r="BY11" s="17">
        <v>5.2931642490935002E-2</v>
      </c>
    </row>
    <row r="12" spans="2:77" ht="29" x14ac:dyDescent="0.35">
      <c r="B12" s="18" t="s">
        <v>224</v>
      </c>
      <c r="C12" s="17">
        <v>0.29358845479255502</v>
      </c>
      <c r="D12" s="17">
        <v>0.28926663026219701</v>
      </c>
      <c r="E12" s="17">
        <v>0.297761364138659</v>
      </c>
      <c r="F12" s="17"/>
      <c r="G12" s="17">
        <v>0.22730455449650899</v>
      </c>
      <c r="H12" s="17">
        <v>0.25625746652319198</v>
      </c>
      <c r="I12" s="17">
        <v>0.28105751487997299</v>
      </c>
      <c r="J12" s="17">
        <v>0.299033625382847</v>
      </c>
      <c r="K12" s="17">
        <v>0.36066535992847798</v>
      </c>
      <c r="L12" s="17">
        <v>0.32886933864061701</v>
      </c>
      <c r="M12" s="17"/>
      <c r="N12" s="17">
        <v>0.24074021381894301</v>
      </c>
      <c r="O12" s="17">
        <v>0.29988130654819101</v>
      </c>
      <c r="P12" s="17">
        <v>0.33039970668625401</v>
      </c>
      <c r="Q12" s="17">
        <v>0.31396781580225802</v>
      </c>
      <c r="R12" s="17"/>
      <c r="S12" s="17">
        <v>0.240734849242254</v>
      </c>
      <c r="T12" s="17">
        <v>0.32444248513433499</v>
      </c>
      <c r="U12" s="17">
        <v>0.320961621138456</v>
      </c>
      <c r="V12" s="17">
        <v>0.35025865398476902</v>
      </c>
      <c r="W12" s="17">
        <v>0.321911277925022</v>
      </c>
      <c r="X12" s="17">
        <v>0.24224650494949401</v>
      </c>
      <c r="Y12" s="17">
        <v>0.26413779011969402</v>
      </c>
      <c r="Z12" s="17">
        <v>0.27740044276464199</v>
      </c>
      <c r="AA12" s="17">
        <v>0.26012856572844101</v>
      </c>
      <c r="AB12" s="17">
        <v>0.32470701898765197</v>
      </c>
      <c r="AC12" s="17">
        <v>0.30432333424319002</v>
      </c>
      <c r="AD12" s="17">
        <v>0.362989889269559</v>
      </c>
      <c r="AE12" s="17"/>
      <c r="AF12" s="17">
        <v>0.36509361874284102</v>
      </c>
      <c r="AG12" s="17">
        <v>0.23816866417087401</v>
      </c>
      <c r="AH12" s="17">
        <v>0.30087916737898202</v>
      </c>
      <c r="AI12" s="17"/>
      <c r="AJ12" s="17">
        <v>0.32833488368555303</v>
      </c>
      <c r="AK12" s="17">
        <v>0.18628241268705101</v>
      </c>
      <c r="AL12" s="17">
        <v>0.273427887566706</v>
      </c>
      <c r="AM12" s="17">
        <v>0.52243004000047999</v>
      </c>
      <c r="AN12" s="17">
        <v>0.35672986748197899</v>
      </c>
      <c r="AO12" s="17"/>
      <c r="AP12" s="17">
        <v>0.21833925931956699</v>
      </c>
      <c r="AQ12" s="17">
        <v>0.149823125672185</v>
      </c>
      <c r="AR12" s="17">
        <v>0.33493087942904398</v>
      </c>
      <c r="AS12" s="17"/>
      <c r="AT12" s="17">
        <v>0.305669406961876</v>
      </c>
      <c r="AU12" s="17">
        <v>0.29415846461909601</v>
      </c>
      <c r="AV12" s="17">
        <v>0.29185111324881502</v>
      </c>
      <c r="AW12" s="17">
        <v>0.23399354508592099</v>
      </c>
      <c r="AX12" s="17">
        <v>0.22253755914868001</v>
      </c>
      <c r="AY12" s="17"/>
      <c r="AZ12" s="17">
        <v>0.27171634282808599</v>
      </c>
      <c r="BA12" s="17">
        <v>0.29778463188913901</v>
      </c>
      <c r="BB12" s="17">
        <v>0.219941720922843</v>
      </c>
      <c r="BC12" s="17">
        <v>0.330878772865492</v>
      </c>
      <c r="BD12" s="17">
        <v>0.33344173168517299</v>
      </c>
      <c r="BE12" s="17"/>
      <c r="BF12" s="17">
        <v>0.29157981819767198</v>
      </c>
      <c r="BG12" s="17">
        <v>0.29664655331727602</v>
      </c>
      <c r="BH12" s="17">
        <v>0.29527637769590898</v>
      </c>
      <c r="BI12" s="17">
        <v>0.272762108749663</v>
      </c>
      <c r="BJ12" s="17"/>
      <c r="BK12" s="17">
        <v>0.32776325105536402</v>
      </c>
      <c r="BL12" s="17">
        <v>0.323948185308093</v>
      </c>
      <c r="BM12" s="17">
        <v>0.30096004244513302</v>
      </c>
      <c r="BN12" s="17">
        <v>0.28208636707076201</v>
      </c>
      <c r="BO12" s="17">
        <v>0.230243166606384</v>
      </c>
      <c r="BP12" s="17"/>
      <c r="BQ12" s="17">
        <v>0.28197382982868102</v>
      </c>
      <c r="BR12" s="17">
        <v>0.30931952410429098</v>
      </c>
      <c r="BS12" s="17"/>
      <c r="BT12" s="17">
        <v>0.32379175142029898</v>
      </c>
      <c r="BU12" s="17">
        <v>0.27184646546372299</v>
      </c>
      <c r="BV12" s="17">
        <v>0.26536474612160699</v>
      </c>
      <c r="BW12" s="17">
        <v>0.271617339099332</v>
      </c>
      <c r="BX12" s="17">
        <v>0.281319076037024</v>
      </c>
      <c r="BY12" s="17">
        <v>0.29685254744826101</v>
      </c>
    </row>
    <row r="13" spans="2:77" x14ac:dyDescent="0.35">
      <c r="B13" s="18" t="s">
        <v>145</v>
      </c>
      <c r="C13" s="19">
        <v>0.119004883828044</v>
      </c>
      <c r="D13" s="19">
        <v>9.0114356756733294E-2</v>
      </c>
      <c r="E13" s="19">
        <v>0.14800702355987799</v>
      </c>
      <c r="F13" s="19"/>
      <c r="G13" s="19">
        <v>0.110608934405967</v>
      </c>
      <c r="H13" s="19">
        <v>0.105268801024304</v>
      </c>
      <c r="I13" s="19">
        <v>0.101107270813831</v>
      </c>
      <c r="J13" s="19">
        <v>0.120245806621745</v>
      </c>
      <c r="K13" s="19">
        <v>0.153312197496597</v>
      </c>
      <c r="L13" s="19">
        <v>0.126286831563904</v>
      </c>
      <c r="M13" s="19"/>
      <c r="N13" s="19">
        <v>8.7394391004405297E-2</v>
      </c>
      <c r="O13" s="19">
        <v>0.120797340562028</v>
      </c>
      <c r="P13" s="19">
        <v>0.12162113303989699</v>
      </c>
      <c r="Q13" s="19">
        <v>0.14786435314266899</v>
      </c>
      <c r="R13" s="19"/>
      <c r="S13" s="19">
        <v>0.10457803548651599</v>
      </c>
      <c r="T13" s="19">
        <v>0.112607637249172</v>
      </c>
      <c r="U13" s="19">
        <v>0.14008597420550101</v>
      </c>
      <c r="V13" s="19">
        <v>0.109170664138193</v>
      </c>
      <c r="W13" s="19">
        <v>0.106309215959125</v>
      </c>
      <c r="X13" s="19">
        <v>0.10959649675185899</v>
      </c>
      <c r="Y13" s="19">
        <v>0.15001926137919899</v>
      </c>
      <c r="Z13" s="19">
        <v>0.11037783773872099</v>
      </c>
      <c r="AA13" s="19">
        <v>0.111962698661996</v>
      </c>
      <c r="AB13" s="19">
        <v>0.14492953032973699</v>
      </c>
      <c r="AC13" s="19">
        <v>9.8054612364753393E-2</v>
      </c>
      <c r="AD13" s="19">
        <v>0.156802929755335</v>
      </c>
      <c r="AE13" s="19"/>
      <c r="AF13" s="19">
        <v>0.128004233291722</v>
      </c>
      <c r="AG13" s="19">
        <v>8.9483631360885996E-2</v>
      </c>
      <c r="AH13" s="19">
        <v>0.167335977643083</v>
      </c>
      <c r="AI13" s="19"/>
      <c r="AJ13" s="19">
        <v>0.11902383222548001</v>
      </c>
      <c r="AK13" s="19">
        <v>7.3516479116914807E-2</v>
      </c>
      <c r="AL13" s="19">
        <v>8.4956755843751897E-2</v>
      </c>
      <c r="AM13" s="19">
        <v>0.123189410759716</v>
      </c>
      <c r="AN13" s="19">
        <v>0.192598926588225</v>
      </c>
      <c r="AO13" s="19"/>
      <c r="AP13" s="19">
        <v>8.7996986020495604E-2</v>
      </c>
      <c r="AQ13" s="19">
        <v>7.2426324049745805E-2</v>
      </c>
      <c r="AR13" s="19">
        <v>6.4548361941937707E-2</v>
      </c>
      <c r="AS13" s="19"/>
      <c r="AT13" s="19">
        <v>0.153409078891003</v>
      </c>
      <c r="AU13" s="19">
        <v>0.13109716762434101</v>
      </c>
      <c r="AV13" s="19">
        <v>9.6810877991555605E-2</v>
      </c>
      <c r="AW13" s="19">
        <v>5.7668026712580998E-2</v>
      </c>
      <c r="AX13" s="19">
        <v>0.101589611395283</v>
      </c>
      <c r="AY13" s="19"/>
      <c r="AZ13" s="19">
        <v>9.5748985691420999E-2</v>
      </c>
      <c r="BA13" s="19">
        <v>0.14645549825833201</v>
      </c>
      <c r="BB13" s="19">
        <v>0.14623002882338401</v>
      </c>
      <c r="BC13" s="19">
        <v>0.1175784307553</v>
      </c>
      <c r="BD13" s="19">
        <v>0.15902694273250201</v>
      </c>
      <c r="BE13" s="19"/>
      <c r="BF13" s="19">
        <v>0.14035808763871199</v>
      </c>
      <c r="BG13" s="19">
        <v>0.12741722713294101</v>
      </c>
      <c r="BH13" s="19">
        <v>8.6130038641150306E-2</v>
      </c>
      <c r="BI13" s="19">
        <v>8.8763636860431705E-2</v>
      </c>
      <c r="BJ13" s="19"/>
      <c r="BK13" s="19">
        <v>0.10391332945731301</v>
      </c>
      <c r="BL13" s="19">
        <v>0.13111607598539399</v>
      </c>
      <c r="BM13" s="19">
        <v>0.131709813275527</v>
      </c>
      <c r="BN13" s="19">
        <v>0.109800403713061</v>
      </c>
      <c r="BO13" s="19">
        <v>7.9313364067161704E-2</v>
      </c>
      <c r="BP13" s="19"/>
      <c r="BQ13" s="19">
        <v>0.12449236137829101</v>
      </c>
      <c r="BR13" s="19">
        <v>0.111572539696568</v>
      </c>
      <c r="BS13" s="19"/>
      <c r="BT13" s="19">
        <v>0.12593467992315999</v>
      </c>
      <c r="BU13" s="19">
        <v>0.11628300012651099</v>
      </c>
      <c r="BV13" s="19">
        <v>0.15903360154705401</v>
      </c>
      <c r="BW13" s="19">
        <v>0.107791093248317</v>
      </c>
      <c r="BX13" s="19">
        <v>8.78169208865614E-2</v>
      </c>
      <c r="BY13" s="19">
        <v>0.15339314591109901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0.37511333441573202</v>
      </c>
      <c r="D9" s="17">
        <v>0.37153585634548703</v>
      </c>
      <c r="E9" s="17">
        <v>0.37892927889997002</v>
      </c>
      <c r="F9" s="17"/>
      <c r="G9" s="17">
        <v>0.45822688257376099</v>
      </c>
      <c r="H9" s="17">
        <v>0.43093600127590798</v>
      </c>
      <c r="I9" s="17">
        <v>0.43965319118500701</v>
      </c>
      <c r="J9" s="17">
        <v>0.395968108598173</v>
      </c>
      <c r="K9" s="17">
        <v>0.29582964956577001</v>
      </c>
      <c r="L9" s="17">
        <v>0.25826197919420302</v>
      </c>
      <c r="M9" s="17"/>
      <c r="N9" s="17">
        <v>0.40102214200060499</v>
      </c>
      <c r="O9" s="17">
        <v>0.38881932204763697</v>
      </c>
      <c r="P9" s="17">
        <v>0.35760243553587101</v>
      </c>
      <c r="Q9" s="17">
        <v>0.35054265269332702</v>
      </c>
      <c r="R9" s="17"/>
      <c r="S9" s="17">
        <v>0.39249033642940501</v>
      </c>
      <c r="T9" s="17">
        <v>0.340232819483477</v>
      </c>
      <c r="U9" s="17">
        <v>0.31538919528200698</v>
      </c>
      <c r="V9" s="17">
        <v>0.28600156359763901</v>
      </c>
      <c r="W9" s="17">
        <v>0.38552001750994902</v>
      </c>
      <c r="X9" s="17">
        <v>0.38370122541609503</v>
      </c>
      <c r="Y9" s="17">
        <v>0.35657188072056301</v>
      </c>
      <c r="Z9" s="17">
        <v>0.49232278261589801</v>
      </c>
      <c r="AA9" s="17">
        <v>0.427013140379008</v>
      </c>
      <c r="AB9" s="17">
        <v>0.40882054051927902</v>
      </c>
      <c r="AC9" s="17">
        <v>0.42867747813979701</v>
      </c>
      <c r="AD9" s="17">
        <v>0.334839208535468</v>
      </c>
      <c r="AE9" s="17"/>
      <c r="AF9" s="17">
        <v>0.25484673166077898</v>
      </c>
      <c r="AG9" s="17">
        <v>0.460425120560021</v>
      </c>
      <c r="AH9" s="17">
        <v>0.403788114207208</v>
      </c>
      <c r="AI9" s="17"/>
      <c r="AJ9" s="17">
        <v>0.15079464075797</v>
      </c>
      <c r="AK9" s="17">
        <v>0.69431800425871604</v>
      </c>
      <c r="AL9" s="17">
        <v>0.34588643174066902</v>
      </c>
      <c r="AM9" s="17">
        <v>0.13406625961367399</v>
      </c>
      <c r="AN9" s="17">
        <v>0.320678855392319</v>
      </c>
      <c r="AO9" s="17"/>
      <c r="AP9" s="17">
        <v>7.4745039148674405E-2</v>
      </c>
      <c r="AQ9" s="17">
        <v>0.72065527676823504</v>
      </c>
      <c r="AR9" s="17">
        <v>0.35333222999071101</v>
      </c>
      <c r="AS9" s="17"/>
      <c r="AT9" s="17">
        <v>0.33715482537532199</v>
      </c>
      <c r="AU9" s="17">
        <v>0.371325682304666</v>
      </c>
      <c r="AV9" s="17">
        <v>0.410721616623276</v>
      </c>
      <c r="AW9" s="17">
        <v>0.42224114510647498</v>
      </c>
      <c r="AX9" s="17">
        <v>0.482300092262549</v>
      </c>
      <c r="AY9" s="17"/>
      <c r="AZ9" s="17">
        <v>0.41654974701264602</v>
      </c>
      <c r="BA9" s="17">
        <v>0.39398934897889798</v>
      </c>
      <c r="BB9" s="17">
        <v>0.43101919458022803</v>
      </c>
      <c r="BC9" s="17">
        <v>0.2589908158625</v>
      </c>
      <c r="BD9" s="17">
        <v>0.37288001328507098</v>
      </c>
      <c r="BE9" s="17"/>
      <c r="BF9" s="17">
        <v>0.37816974062639402</v>
      </c>
      <c r="BG9" s="17">
        <v>0.36304014539578799</v>
      </c>
      <c r="BH9" s="17">
        <v>0.39472074825192299</v>
      </c>
      <c r="BI9" s="17">
        <v>0.40005204697901198</v>
      </c>
      <c r="BJ9" s="17"/>
      <c r="BK9" s="17">
        <v>0.49501040284269898</v>
      </c>
      <c r="BL9" s="17">
        <v>0.46153191197327398</v>
      </c>
      <c r="BM9" s="17">
        <v>0.38731568399107902</v>
      </c>
      <c r="BN9" s="17">
        <v>0.32251614301132597</v>
      </c>
      <c r="BO9" s="17">
        <v>0.32877258840622298</v>
      </c>
      <c r="BP9" s="17"/>
      <c r="BQ9" s="17">
        <v>0.37111589931758099</v>
      </c>
      <c r="BR9" s="17">
        <v>0.380527536664516</v>
      </c>
      <c r="BS9" s="17"/>
      <c r="BT9" s="17">
        <v>0.28359380881361401</v>
      </c>
      <c r="BU9" s="17">
        <v>0.42715476174176498</v>
      </c>
      <c r="BV9" s="17">
        <v>0.39832691251196101</v>
      </c>
      <c r="BW9" s="17">
        <v>0.426175368677844</v>
      </c>
      <c r="BX9" s="17">
        <v>0.44709930240761497</v>
      </c>
      <c r="BY9" s="17">
        <v>0.43319406468132698</v>
      </c>
    </row>
    <row r="10" spans="2:77" ht="43.5" x14ac:dyDescent="0.35">
      <c r="B10" s="18" t="s">
        <v>222</v>
      </c>
      <c r="C10" s="17">
        <v>0.116683528073633</v>
      </c>
      <c r="D10" s="17">
        <v>0.136549882093216</v>
      </c>
      <c r="E10" s="17">
        <v>9.6982779865402297E-2</v>
      </c>
      <c r="F10" s="17"/>
      <c r="G10" s="17">
        <v>0.116728014953294</v>
      </c>
      <c r="H10" s="17">
        <v>0.13900791986024899</v>
      </c>
      <c r="I10" s="17">
        <v>0.13724526816378499</v>
      </c>
      <c r="J10" s="17">
        <v>8.5465989373615395E-2</v>
      </c>
      <c r="K10" s="17">
        <v>9.9630521066402605E-2</v>
      </c>
      <c r="L10" s="17">
        <v>0.118707983120569</v>
      </c>
      <c r="M10" s="17"/>
      <c r="N10" s="17">
        <v>0.13046538122687901</v>
      </c>
      <c r="O10" s="17">
        <v>0.121205707869778</v>
      </c>
      <c r="P10" s="17">
        <v>0.110990960392971</v>
      </c>
      <c r="Q10" s="17">
        <v>0.10089030195222699</v>
      </c>
      <c r="R10" s="17"/>
      <c r="S10" s="17">
        <v>0.157341217676708</v>
      </c>
      <c r="T10" s="17">
        <v>0.113490825759611</v>
      </c>
      <c r="U10" s="17">
        <v>0.112231484619864</v>
      </c>
      <c r="V10" s="17">
        <v>0.135450827068515</v>
      </c>
      <c r="W10" s="17">
        <v>0.12043884040791999</v>
      </c>
      <c r="X10" s="17">
        <v>0.12131732533900701</v>
      </c>
      <c r="Y10" s="17">
        <v>0.108410242076908</v>
      </c>
      <c r="Z10" s="17">
        <v>9.87423384686162E-2</v>
      </c>
      <c r="AA10" s="17">
        <v>0.101457869667702</v>
      </c>
      <c r="AB10" s="17">
        <v>9.4715913269092206E-2</v>
      </c>
      <c r="AC10" s="17">
        <v>9.9803000245510406E-2</v>
      </c>
      <c r="AD10" s="17">
        <v>6.9410434032875695E-2</v>
      </c>
      <c r="AE10" s="17"/>
      <c r="AF10" s="17">
        <v>0.10927340920426</v>
      </c>
      <c r="AG10" s="17">
        <v>0.12737357647124301</v>
      </c>
      <c r="AH10" s="17">
        <v>0.109826387167659</v>
      </c>
      <c r="AI10" s="17"/>
      <c r="AJ10" s="17">
        <v>0.13661946385239801</v>
      </c>
      <c r="AK10" s="17">
        <v>9.6874431745783099E-2</v>
      </c>
      <c r="AL10" s="17">
        <v>0.21635259178819599</v>
      </c>
      <c r="AM10" s="17">
        <v>0.11706094389046701</v>
      </c>
      <c r="AN10" s="17">
        <v>0.111742317949043</v>
      </c>
      <c r="AO10" s="17"/>
      <c r="AP10" s="17">
        <v>0.16262676643662499</v>
      </c>
      <c r="AQ10" s="17">
        <v>0.108628670534977</v>
      </c>
      <c r="AR10" s="17">
        <v>0.21473993980070399</v>
      </c>
      <c r="AS10" s="17"/>
      <c r="AT10" s="17">
        <v>9.7528841014135906E-2</v>
      </c>
      <c r="AU10" s="17">
        <v>0.110656289469417</v>
      </c>
      <c r="AV10" s="17">
        <v>0.12486544451105799</v>
      </c>
      <c r="AW10" s="17">
        <v>0.15509793738445901</v>
      </c>
      <c r="AX10" s="17">
        <v>0.128441360082512</v>
      </c>
      <c r="AY10" s="17"/>
      <c r="AZ10" s="17">
        <v>0.12947266808320401</v>
      </c>
      <c r="BA10" s="17">
        <v>0.109655081171738</v>
      </c>
      <c r="BB10" s="17">
        <v>7.3518515265670395E-2</v>
      </c>
      <c r="BC10" s="17">
        <v>0.120159475916729</v>
      </c>
      <c r="BD10" s="17">
        <v>9.0498640928578997E-2</v>
      </c>
      <c r="BE10" s="17"/>
      <c r="BF10" s="17">
        <v>9.3207589251100897E-2</v>
      </c>
      <c r="BG10" s="17">
        <v>0.118380884982076</v>
      </c>
      <c r="BH10" s="17">
        <v>0.12864434948057099</v>
      </c>
      <c r="BI10" s="17">
        <v>0.129733634676125</v>
      </c>
      <c r="BJ10" s="17"/>
      <c r="BK10" s="17">
        <v>4.3563530478288301E-2</v>
      </c>
      <c r="BL10" s="17">
        <v>7.6587132980886805E-2</v>
      </c>
      <c r="BM10" s="17">
        <v>0.102204438176423</v>
      </c>
      <c r="BN10" s="17">
        <v>0.14427203765288901</v>
      </c>
      <c r="BO10" s="17">
        <v>0.17578627301176999</v>
      </c>
      <c r="BP10" s="17"/>
      <c r="BQ10" s="17">
        <v>0.123887966279703</v>
      </c>
      <c r="BR10" s="17">
        <v>0.10692569972150601</v>
      </c>
      <c r="BS10" s="17"/>
      <c r="BT10" s="17">
        <v>0.11486661341365199</v>
      </c>
      <c r="BU10" s="17">
        <v>0.109211540029281</v>
      </c>
      <c r="BV10" s="17">
        <v>0.120267121162641</v>
      </c>
      <c r="BW10" s="17">
        <v>0.15008930962057701</v>
      </c>
      <c r="BX10" s="17">
        <v>0.12892766134106101</v>
      </c>
      <c r="BY10" s="17">
        <v>4.4693435174157498E-2</v>
      </c>
    </row>
    <row r="11" spans="2:77" ht="29" x14ac:dyDescent="0.35">
      <c r="B11" s="18" t="s">
        <v>223</v>
      </c>
      <c r="C11" s="17">
        <v>0.15229152470612101</v>
      </c>
      <c r="D11" s="17">
        <v>0.164713748563354</v>
      </c>
      <c r="E11" s="17">
        <v>0.14113003151466699</v>
      </c>
      <c r="F11" s="17"/>
      <c r="G11" s="17">
        <v>0.12983787027368801</v>
      </c>
      <c r="H11" s="17">
        <v>0.136278933712389</v>
      </c>
      <c r="I11" s="17">
        <v>0.12624357109393999</v>
      </c>
      <c r="J11" s="17">
        <v>0.12972274560411201</v>
      </c>
      <c r="K11" s="17">
        <v>0.14477295535454601</v>
      </c>
      <c r="L11" s="17">
        <v>0.22471253875599301</v>
      </c>
      <c r="M11" s="17"/>
      <c r="N11" s="17">
        <v>0.176240749147449</v>
      </c>
      <c r="O11" s="17">
        <v>0.13425755274363099</v>
      </c>
      <c r="P11" s="17">
        <v>0.15848287225266</v>
      </c>
      <c r="Q11" s="17">
        <v>0.13783093647906</v>
      </c>
      <c r="R11" s="17"/>
      <c r="S11" s="17">
        <v>0.18515349684632701</v>
      </c>
      <c r="T11" s="17">
        <v>0.154328815303926</v>
      </c>
      <c r="U11" s="17">
        <v>0.15923400541802099</v>
      </c>
      <c r="V11" s="17">
        <v>0.14668893205890501</v>
      </c>
      <c r="W11" s="17">
        <v>0.15071394852115999</v>
      </c>
      <c r="X11" s="17">
        <v>0.19984640977174201</v>
      </c>
      <c r="Y11" s="17">
        <v>0.17435938191004499</v>
      </c>
      <c r="Z11" s="17">
        <v>0.15248048907347</v>
      </c>
      <c r="AA11" s="17">
        <v>0.13554715779666701</v>
      </c>
      <c r="AB11" s="17">
        <v>8.3734863021034098E-2</v>
      </c>
      <c r="AC11" s="17">
        <v>0.11261128102806001</v>
      </c>
      <c r="AD11" s="17">
        <v>0.12335523571212299</v>
      </c>
      <c r="AE11" s="17"/>
      <c r="AF11" s="17">
        <v>0.206034426450871</v>
      </c>
      <c r="AG11" s="17">
        <v>0.13419788765021401</v>
      </c>
      <c r="AH11" s="17">
        <v>0.105991306609672</v>
      </c>
      <c r="AI11" s="17"/>
      <c r="AJ11" s="17">
        <v>0.31939293585158901</v>
      </c>
      <c r="AK11" s="17">
        <v>3.60951993005552E-2</v>
      </c>
      <c r="AL11" s="17">
        <v>9.1568782849411903E-2</v>
      </c>
      <c r="AM11" s="17">
        <v>0.168851235645194</v>
      </c>
      <c r="AN11" s="17">
        <v>7.5434676898459202E-2</v>
      </c>
      <c r="AO11" s="17"/>
      <c r="AP11" s="17">
        <v>0.51514373720161399</v>
      </c>
      <c r="AQ11" s="17">
        <v>2.9645627432530498E-2</v>
      </c>
      <c r="AR11" s="17">
        <v>9.8091959254823696E-2</v>
      </c>
      <c r="AS11" s="17"/>
      <c r="AT11" s="17">
        <v>0.16306768210380901</v>
      </c>
      <c r="AU11" s="17">
        <v>0.14635588960723001</v>
      </c>
      <c r="AV11" s="17">
        <v>0.12957566944688301</v>
      </c>
      <c r="AW11" s="17">
        <v>0.172874960061424</v>
      </c>
      <c r="AX11" s="17">
        <v>0.15648569423377101</v>
      </c>
      <c r="AY11" s="17"/>
      <c r="AZ11" s="17">
        <v>0.15279170597564901</v>
      </c>
      <c r="BA11" s="17">
        <v>0.12908887902636601</v>
      </c>
      <c r="BB11" s="17">
        <v>0.106941782956752</v>
      </c>
      <c r="BC11" s="17">
        <v>0.21159109859389699</v>
      </c>
      <c r="BD11" s="17">
        <v>9.7499189539124995E-2</v>
      </c>
      <c r="BE11" s="17"/>
      <c r="BF11" s="17">
        <v>0.12882971255334999</v>
      </c>
      <c r="BG11" s="17">
        <v>0.16392654021679601</v>
      </c>
      <c r="BH11" s="17">
        <v>0.15918979618028301</v>
      </c>
      <c r="BI11" s="17">
        <v>0.170944837531394</v>
      </c>
      <c r="BJ11" s="17"/>
      <c r="BK11" s="17">
        <v>8.3997349723401907E-2</v>
      </c>
      <c r="BL11" s="17">
        <v>7.59233683596581E-2</v>
      </c>
      <c r="BM11" s="17">
        <v>0.13579765189535301</v>
      </c>
      <c r="BN11" s="17">
        <v>0.18686415091056999</v>
      </c>
      <c r="BO11" s="17">
        <v>0.26496210889003902</v>
      </c>
      <c r="BP11" s="17"/>
      <c r="BQ11" s="17">
        <v>0.16439530104361899</v>
      </c>
      <c r="BR11" s="17">
        <v>0.135897939455528</v>
      </c>
      <c r="BS11" s="17"/>
      <c r="BT11" s="17">
        <v>0.204142552834119</v>
      </c>
      <c r="BU11" s="17">
        <v>0.13129351484173099</v>
      </c>
      <c r="BV11" s="17">
        <v>0.11291892388255401</v>
      </c>
      <c r="BW11" s="17">
        <v>0.10824561530037401</v>
      </c>
      <c r="BX11" s="17">
        <v>0.128130993757513</v>
      </c>
      <c r="BY11" s="17">
        <v>6.9880975720610097E-2</v>
      </c>
    </row>
    <row r="12" spans="2:77" ht="29" x14ac:dyDescent="0.35">
      <c r="B12" s="18" t="s">
        <v>224</v>
      </c>
      <c r="C12" s="17">
        <v>0.263231002417805</v>
      </c>
      <c r="D12" s="17">
        <v>0.25673791121269002</v>
      </c>
      <c r="E12" s="17">
        <v>0.267965988470036</v>
      </c>
      <c r="F12" s="17"/>
      <c r="G12" s="17">
        <v>0.180339432032779</v>
      </c>
      <c r="H12" s="17">
        <v>0.19755367062923301</v>
      </c>
      <c r="I12" s="17">
        <v>0.22325833629945099</v>
      </c>
      <c r="J12" s="17">
        <v>0.29254770543125203</v>
      </c>
      <c r="K12" s="17">
        <v>0.35821500952144197</v>
      </c>
      <c r="L12" s="17">
        <v>0.31669496305012401</v>
      </c>
      <c r="M12" s="17"/>
      <c r="N12" s="17">
        <v>0.225332476286737</v>
      </c>
      <c r="O12" s="17">
        <v>0.25796059642261698</v>
      </c>
      <c r="P12" s="17">
        <v>0.28894947903752599</v>
      </c>
      <c r="Q12" s="17">
        <v>0.28654130955704099</v>
      </c>
      <c r="R12" s="17"/>
      <c r="S12" s="17">
        <v>0.19776138680345801</v>
      </c>
      <c r="T12" s="17">
        <v>0.28207208631498099</v>
      </c>
      <c r="U12" s="17">
        <v>0.31361548910579501</v>
      </c>
      <c r="V12" s="17">
        <v>0.33217826123750399</v>
      </c>
      <c r="W12" s="17">
        <v>0.26317893607385701</v>
      </c>
      <c r="X12" s="17">
        <v>0.21661822541575501</v>
      </c>
      <c r="Y12" s="17">
        <v>0.26842438982604</v>
      </c>
      <c r="Z12" s="17">
        <v>0.17563276047675699</v>
      </c>
      <c r="AA12" s="17">
        <v>0.233872753616781</v>
      </c>
      <c r="AB12" s="17">
        <v>0.30798251344970901</v>
      </c>
      <c r="AC12" s="17">
        <v>0.27592781029094998</v>
      </c>
      <c r="AD12" s="17">
        <v>0.34068334173107201</v>
      </c>
      <c r="AE12" s="17"/>
      <c r="AF12" s="17">
        <v>0.35039735240879399</v>
      </c>
      <c r="AG12" s="17">
        <v>0.20387841651383401</v>
      </c>
      <c r="AH12" s="17">
        <v>0.23501345934875401</v>
      </c>
      <c r="AI12" s="17"/>
      <c r="AJ12" s="17">
        <v>0.31987791599209697</v>
      </c>
      <c r="AK12" s="17">
        <v>0.117888063533201</v>
      </c>
      <c r="AL12" s="17">
        <v>0.25933528776222498</v>
      </c>
      <c r="AM12" s="17">
        <v>0.56610978925146105</v>
      </c>
      <c r="AN12" s="17">
        <v>0.31906769946328201</v>
      </c>
      <c r="AO12" s="17"/>
      <c r="AP12" s="17">
        <v>0.19274489560845201</v>
      </c>
      <c r="AQ12" s="17">
        <v>9.03367252736378E-2</v>
      </c>
      <c r="AR12" s="17">
        <v>0.26195040870068198</v>
      </c>
      <c r="AS12" s="17"/>
      <c r="AT12" s="17">
        <v>0.28976579118209</v>
      </c>
      <c r="AU12" s="17">
        <v>0.278278521461163</v>
      </c>
      <c r="AV12" s="17">
        <v>0.24068235955482301</v>
      </c>
      <c r="AW12" s="17">
        <v>0.20284844114505499</v>
      </c>
      <c r="AX12" s="17">
        <v>0.20670693483805999</v>
      </c>
      <c r="AY12" s="17"/>
      <c r="AZ12" s="17">
        <v>0.22975319619887</v>
      </c>
      <c r="BA12" s="17">
        <v>0.25387574567939297</v>
      </c>
      <c r="BB12" s="17">
        <v>0.21349565706288201</v>
      </c>
      <c r="BC12" s="17">
        <v>0.331655625314344</v>
      </c>
      <c r="BD12" s="17">
        <v>0.30352653578636901</v>
      </c>
      <c r="BE12" s="17"/>
      <c r="BF12" s="17">
        <v>0.290884297606126</v>
      </c>
      <c r="BG12" s="17">
        <v>0.264638275418008</v>
      </c>
      <c r="BH12" s="17">
        <v>0.248674210761132</v>
      </c>
      <c r="BI12" s="17">
        <v>0.22109674262361201</v>
      </c>
      <c r="BJ12" s="17"/>
      <c r="BK12" s="17">
        <v>0.29194247486014002</v>
      </c>
      <c r="BL12" s="17">
        <v>0.300151396947752</v>
      </c>
      <c r="BM12" s="17">
        <v>0.26640484329012998</v>
      </c>
      <c r="BN12" s="17">
        <v>0.26017331721789899</v>
      </c>
      <c r="BO12" s="17">
        <v>0.16749681594702201</v>
      </c>
      <c r="BP12" s="17"/>
      <c r="BQ12" s="17">
        <v>0.25906368142290898</v>
      </c>
      <c r="BR12" s="17">
        <v>0.26887530136149601</v>
      </c>
      <c r="BS12" s="17"/>
      <c r="BT12" s="17">
        <v>0.30914432376213802</v>
      </c>
      <c r="BU12" s="17">
        <v>0.24190892397775801</v>
      </c>
      <c r="BV12" s="17">
        <v>0.249449758190014</v>
      </c>
      <c r="BW12" s="17">
        <v>0.22799267587942501</v>
      </c>
      <c r="BX12" s="17">
        <v>0.22105971200177901</v>
      </c>
      <c r="BY12" s="17">
        <v>0.264788273924632</v>
      </c>
    </row>
    <row r="13" spans="2:77" x14ac:dyDescent="0.35">
      <c r="B13" s="18" t="s">
        <v>145</v>
      </c>
      <c r="C13" s="19">
        <v>9.26806103867088E-2</v>
      </c>
      <c r="D13" s="19">
        <v>7.0462601785253196E-2</v>
      </c>
      <c r="E13" s="19">
        <v>0.11499192124992499</v>
      </c>
      <c r="F13" s="19"/>
      <c r="G13" s="19">
        <v>0.114867800166478</v>
      </c>
      <c r="H13" s="19">
        <v>9.6223474522221797E-2</v>
      </c>
      <c r="I13" s="19">
        <v>7.3599633257817099E-2</v>
      </c>
      <c r="J13" s="19">
        <v>9.6295450992846698E-2</v>
      </c>
      <c r="K13" s="19">
        <v>0.10155186449183901</v>
      </c>
      <c r="L13" s="19">
        <v>8.1622535879111099E-2</v>
      </c>
      <c r="M13" s="19"/>
      <c r="N13" s="19">
        <v>6.6939251338330202E-2</v>
      </c>
      <c r="O13" s="19">
        <v>9.7756820916336695E-2</v>
      </c>
      <c r="P13" s="19">
        <v>8.3974252780972106E-2</v>
      </c>
      <c r="Q13" s="19">
        <v>0.124194799318346</v>
      </c>
      <c r="R13" s="19"/>
      <c r="S13" s="19">
        <v>6.7253562244101103E-2</v>
      </c>
      <c r="T13" s="19">
        <v>0.10987545313800499</v>
      </c>
      <c r="U13" s="19">
        <v>9.9529825574312503E-2</v>
      </c>
      <c r="V13" s="19">
        <v>9.9680416037436201E-2</v>
      </c>
      <c r="W13" s="19">
        <v>8.0148257487113503E-2</v>
      </c>
      <c r="X13" s="19">
        <v>7.8516814057401102E-2</v>
      </c>
      <c r="Y13" s="19">
        <v>9.2234105466443506E-2</v>
      </c>
      <c r="Z13" s="19">
        <v>8.0821629365260203E-2</v>
      </c>
      <c r="AA13" s="19">
        <v>0.102109078539842</v>
      </c>
      <c r="AB13" s="19">
        <v>0.10474616974088601</v>
      </c>
      <c r="AC13" s="19">
        <v>8.2980430295682805E-2</v>
      </c>
      <c r="AD13" s="19">
        <v>0.13171177998846101</v>
      </c>
      <c r="AE13" s="19"/>
      <c r="AF13" s="19">
        <v>7.9448080275295901E-2</v>
      </c>
      <c r="AG13" s="19">
        <v>7.4124998804687897E-2</v>
      </c>
      <c r="AH13" s="19">
        <v>0.14538073266670701</v>
      </c>
      <c r="AI13" s="19"/>
      <c r="AJ13" s="19">
        <v>7.3315043545946701E-2</v>
      </c>
      <c r="AK13" s="19">
        <v>5.4824301161745199E-2</v>
      </c>
      <c r="AL13" s="19">
        <v>8.6856905859498207E-2</v>
      </c>
      <c r="AM13" s="19">
        <v>1.3911771599204301E-2</v>
      </c>
      <c r="AN13" s="19">
        <v>0.173076450296897</v>
      </c>
      <c r="AO13" s="19"/>
      <c r="AP13" s="19">
        <v>5.4739561604635299E-2</v>
      </c>
      <c r="AQ13" s="19">
        <v>5.0733699990620003E-2</v>
      </c>
      <c r="AR13" s="19">
        <v>7.1885462253079901E-2</v>
      </c>
      <c r="AS13" s="19"/>
      <c r="AT13" s="19">
        <v>0.112482860324644</v>
      </c>
      <c r="AU13" s="19">
        <v>9.3383617157524093E-2</v>
      </c>
      <c r="AV13" s="19">
        <v>9.4154909863961106E-2</v>
      </c>
      <c r="AW13" s="19">
        <v>4.6937516302586697E-2</v>
      </c>
      <c r="AX13" s="19">
        <v>2.6065918583108399E-2</v>
      </c>
      <c r="AY13" s="19"/>
      <c r="AZ13" s="19">
        <v>7.1432682729631103E-2</v>
      </c>
      <c r="BA13" s="19">
        <v>0.113390945143605</v>
      </c>
      <c r="BB13" s="19">
        <v>0.175024850134468</v>
      </c>
      <c r="BC13" s="19">
        <v>7.7602984312530293E-2</v>
      </c>
      <c r="BD13" s="19">
        <v>0.13559562046085599</v>
      </c>
      <c r="BE13" s="19"/>
      <c r="BF13" s="19">
        <v>0.108908659963028</v>
      </c>
      <c r="BG13" s="19">
        <v>9.0014153987333104E-2</v>
      </c>
      <c r="BH13" s="19">
        <v>6.8770895326091597E-2</v>
      </c>
      <c r="BI13" s="19">
        <v>7.8172738189857996E-2</v>
      </c>
      <c r="BJ13" s="19"/>
      <c r="BK13" s="19">
        <v>8.5486242095470205E-2</v>
      </c>
      <c r="BL13" s="19">
        <v>8.5806189738429198E-2</v>
      </c>
      <c r="BM13" s="19">
        <v>0.108277382647015</v>
      </c>
      <c r="BN13" s="19">
        <v>8.6174351207315203E-2</v>
      </c>
      <c r="BO13" s="19">
        <v>6.2982213744945698E-2</v>
      </c>
      <c r="BP13" s="19"/>
      <c r="BQ13" s="19">
        <v>8.1537151936188504E-2</v>
      </c>
      <c r="BR13" s="19">
        <v>0.107773522796953</v>
      </c>
      <c r="BS13" s="19"/>
      <c r="BT13" s="19">
        <v>8.8252701176476697E-2</v>
      </c>
      <c r="BU13" s="19">
        <v>9.0431259409465503E-2</v>
      </c>
      <c r="BV13" s="19">
        <v>0.119037284252831</v>
      </c>
      <c r="BW13" s="19">
        <v>8.7497030521779595E-2</v>
      </c>
      <c r="BX13" s="19">
        <v>7.4782330492032104E-2</v>
      </c>
      <c r="BY13" s="19">
        <v>0.18744325049927299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0.17070298521249699</v>
      </c>
      <c r="D9" s="17">
        <v>0.17910432762446299</v>
      </c>
      <c r="E9" s="17">
        <v>0.16266777829721299</v>
      </c>
      <c r="F9" s="17"/>
      <c r="G9" s="17">
        <v>0.16886907023595099</v>
      </c>
      <c r="H9" s="17">
        <v>0.203716019282111</v>
      </c>
      <c r="I9" s="17">
        <v>0.193878615420886</v>
      </c>
      <c r="J9" s="17">
        <v>0.191510981851787</v>
      </c>
      <c r="K9" s="17">
        <v>0.14598253613425399</v>
      </c>
      <c r="L9" s="17">
        <v>0.12599234944530899</v>
      </c>
      <c r="M9" s="17"/>
      <c r="N9" s="17">
        <v>0.16045480941734699</v>
      </c>
      <c r="O9" s="17">
        <v>0.15543411579688299</v>
      </c>
      <c r="P9" s="17">
        <v>0.18470958113838601</v>
      </c>
      <c r="Q9" s="17">
        <v>0.187737234691361</v>
      </c>
      <c r="R9" s="17"/>
      <c r="S9" s="17">
        <v>0.169946820217246</v>
      </c>
      <c r="T9" s="17">
        <v>0.137099733797449</v>
      </c>
      <c r="U9" s="17">
        <v>0.149566624016709</v>
      </c>
      <c r="V9" s="17">
        <v>0.100823026891965</v>
      </c>
      <c r="W9" s="17">
        <v>0.18829080472582899</v>
      </c>
      <c r="X9" s="17">
        <v>0.18177942839830299</v>
      </c>
      <c r="Y9" s="17">
        <v>0.180112178092596</v>
      </c>
      <c r="Z9" s="17">
        <v>0.23691862147468801</v>
      </c>
      <c r="AA9" s="17">
        <v>0.21091983622148699</v>
      </c>
      <c r="AB9" s="17">
        <v>0.192355712375022</v>
      </c>
      <c r="AC9" s="17">
        <v>0.21678732431857001</v>
      </c>
      <c r="AD9" s="17">
        <v>0.10916732371495</v>
      </c>
      <c r="AE9" s="17"/>
      <c r="AF9" s="17">
        <v>0.14090961563042201</v>
      </c>
      <c r="AG9" s="17">
        <v>0.20199294081758201</v>
      </c>
      <c r="AH9" s="17">
        <v>0.188687143844323</v>
      </c>
      <c r="AI9" s="17"/>
      <c r="AJ9" s="17">
        <v>6.7431428694812307E-2</v>
      </c>
      <c r="AK9" s="17">
        <v>0.34876378743631098</v>
      </c>
      <c r="AL9" s="17">
        <v>0.13610041018212901</v>
      </c>
      <c r="AM9" s="17">
        <v>4.57384518222455E-2</v>
      </c>
      <c r="AN9" s="17">
        <v>0.15184154333646699</v>
      </c>
      <c r="AO9" s="17"/>
      <c r="AP9" s="17">
        <v>4.4077099285507897E-2</v>
      </c>
      <c r="AQ9" s="17">
        <v>0.36868367457855999</v>
      </c>
      <c r="AR9" s="17">
        <v>0.116832635966263</v>
      </c>
      <c r="AS9" s="17"/>
      <c r="AT9" s="17">
        <v>0.18096590045562899</v>
      </c>
      <c r="AU9" s="17">
        <v>0.17424185985061699</v>
      </c>
      <c r="AV9" s="17">
        <v>0.16402048060323501</v>
      </c>
      <c r="AW9" s="17">
        <v>0.159096427472871</v>
      </c>
      <c r="AX9" s="17">
        <v>0.20206921314246801</v>
      </c>
      <c r="AY9" s="17"/>
      <c r="AZ9" s="17">
        <v>0.194008542821341</v>
      </c>
      <c r="BA9" s="17">
        <v>0.172228167211537</v>
      </c>
      <c r="BB9" s="17">
        <v>0.125854621093893</v>
      </c>
      <c r="BC9" s="17">
        <v>0.12232072475941901</v>
      </c>
      <c r="BD9" s="17">
        <v>0.17614535408218401</v>
      </c>
      <c r="BE9" s="17"/>
      <c r="BF9" s="17">
        <v>0.19092125030467699</v>
      </c>
      <c r="BG9" s="17">
        <v>0.18010077148543299</v>
      </c>
      <c r="BH9" s="17">
        <v>0.16590880004897199</v>
      </c>
      <c r="BI9" s="17">
        <v>0.14979696866341299</v>
      </c>
      <c r="BJ9" s="17"/>
      <c r="BK9" s="17">
        <v>0.24638031796925899</v>
      </c>
      <c r="BL9" s="17">
        <v>0.20977398929558999</v>
      </c>
      <c r="BM9" s="17">
        <v>0.17257176640116401</v>
      </c>
      <c r="BN9" s="17">
        <v>0.14285595955503699</v>
      </c>
      <c r="BO9" s="17">
        <v>0.17911395974896099</v>
      </c>
      <c r="BP9" s="17"/>
      <c r="BQ9" s="17">
        <v>0.187926105801379</v>
      </c>
      <c r="BR9" s="17">
        <v>0.147375662583413</v>
      </c>
      <c r="BS9" s="17"/>
      <c r="BT9" s="17">
        <v>0.144263982562749</v>
      </c>
      <c r="BU9" s="17">
        <v>0.166065413907446</v>
      </c>
      <c r="BV9" s="17">
        <v>0.23131578668498401</v>
      </c>
      <c r="BW9" s="17">
        <v>0.221781848233531</v>
      </c>
      <c r="BX9" s="17">
        <v>0.190957889931573</v>
      </c>
      <c r="BY9" s="17">
        <v>0.113683543702468</v>
      </c>
    </row>
    <row r="10" spans="2:77" ht="43.5" x14ac:dyDescent="0.35">
      <c r="B10" s="18" t="s">
        <v>222</v>
      </c>
      <c r="C10" s="17">
        <v>0.100321643979657</v>
      </c>
      <c r="D10" s="17">
        <v>0.106780961545692</v>
      </c>
      <c r="E10" s="17">
        <v>9.2799859057931394E-2</v>
      </c>
      <c r="F10" s="17"/>
      <c r="G10" s="17">
        <v>0.14140675449124501</v>
      </c>
      <c r="H10" s="17">
        <v>0.14272154437811799</v>
      </c>
      <c r="I10" s="17">
        <v>0.122646140582826</v>
      </c>
      <c r="J10" s="17">
        <v>8.6224730311468295E-2</v>
      </c>
      <c r="K10" s="17">
        <v>5.5251202865231198E-2</v>
      </c>
      <c r="L10" s="17">
        <v>6.2114292193495298E-2</v>
      </c>
      <c r="M10" s="17"/>
      <c r="N10" s="17">
        <v>0.116788345950262</v>
      </c>
      <c r="O10" s="17">
        <v>9.0808551789215597E-2</v>
      </c>
      <c r="P10" s="17">
        <v>0.10662796845132</v>
      </c>
      <c r="Q10" s="17">
        <v>8.7330165623336398E-2</v>
      </c>
      <c r="R10" s="17"/>
      <c r="S10" s="17">
        <v>0.14882094139155799</v>
      </c>
      <c r="T10" s="17">
        <v>0.10217630131104501</v>
      </c>
      <c r="U10" s="17">
        <v>8.5214732278495395E-2</v>
      </c>
      <c r="V10" s="17">
        <v>8.5539178549025693E-2</v>
      </c>
      <c r="W10" s="17">
        <v>0.105286818754369</v>
      </c>
      <c r="X10" s="17">
        <v>8.9408527522684106E-2</v>
      </c>
      <c r="Y10" s="17">
        <v>0.102267391056937</v>
      </c>
      <c r="Z10" s="17">
        <v>0.115912441929707</v>
      </c>
      <c r="AA10" s="17">
        <v>8.59110961492386E-2</v>
      </c>
      <c r="AB10" s="17">
        <v>8.6194890973882499E-2</v>
      </c>
      <c r="AC10" s="17">
        <v>7.7918085107405305E-2</v>
      </c>
      <c r="AD10" s="17">
        <v>7.8426064336481804E-2</v>
      </c>
      <c r="AE10" s="17"/>
      <c r="AF10" s="17">
        <v>8.2276844202705895E-2</v>
      </c>
      <c r="AG10" s="17">
        <v>0.10487684141307201</v>
      </c>
      <c r="AH10" s="17">
        <v>0.114327726268101</v>
      </c>
      <c r="AI10" s="17"/>
      <c r="AJ10" s="17">
        <v>8.6057725071903998E-2</v>
      </c>
      <c r="AK10" s="17">
        <v>0.11878517645944001</v>
      </c>
      <c r="AL10" s="17">
        <v>0.14777122076942301</v>
      </c>
      <c r="AM10" s="17">
        <v>6.3826672953515906E-2</v>
      </c>
      <c r="AN10" s="17">
        <v>9.4005921318428595E-2</v>
      </c>
      <c r="AO10" s="17"/>
      <c r="AP10" s="17">
        <v>0.10276848997662601</v>
      </c>
      <c r="AQ10" s="17">
        <v>0.1211868206547</v>
      </c>
      <c r="AR10" s="17">
        <v>0.131074202291734</v>
      </c>
      <c r="AS10" s="17"/>
      <c r="AT10" s="17">
        <v>8.48941859183205E-2</v>
      </c>
      <c r="AU10" s="17">
        <v>8.5783313727834404E-2</v>
      </c>
      <c r="AV10" s="17">
        <v>0.100341827421893</v>
      </c>
      <c r="AW10" s="17">
        <v>0.155438649581147</v>
      </c>
      <c r="AX10" s="17">
        <v>0.20263480036200601</v>
      </c>
      <c r="AY10" s="17"/>
      <c r="AZ10" s="17">
        <v>0.11829498222401499</v>
      </c>
      <c r="BA10" s="17">
        <v>0.12202335399255</v>
      </c>
      <c r="BB10" s="17">
        <v>9.9554236502110705E-2</v>
      </c>
      <c r="BC10" s="17">
        <v>6.2800147181165195E-2</v>
      </c>
      <c r="BD10" s="17">
        <v>6.6713495704010806E-2</v>
      </c>
      <c r="BE10" s="17"/>
      <c r="BF10" s="17">
        <v>8.5829318466936602E-2</v>
      </c>
      <c r="BG10" s="17">
        <v>9.9837487300352204E-2</v>
      </c>
      <c r="BH10" s="17">
        <v>0.11227057257942299</v>
      </c>
      <c r="BI10" s="17">
        <v>0.117101757597214</v>
      </c>
      <c r="BJ10" s="17"/>
      <c r="BK10" s="17">
        <v>5.2164795233809298E-2</v>
      </c>
      <c r="BL10" s="17">
        <v>8.3728866327822907E-2</v>
      </c>
      <c r="BM10" s="17">
        <v>9.8035744234321306E-2</v>
      </c>
      <c r="BN10" s="17">
        <v>0.10795090049444001</v>
      </c>
      <c r="BO10" s="17">
        <v>0.132612159920872</v>
      </c>
      <c r="BP10" s="17"/>
      <c r="BQ10" s="17">
        <v>0.10475391754973699</v>
      </c>
      <c r="BR10" s="17">
        <v>9.4318488220742402E-2</v>
      </c>
      <c r="BS10" s="17"/>
      <c r="BT10" s="17">
        <v>7.8186985916956997E-2</v>
      </c>
      <c r="BU10" s="17">
        <v>9.9968423796287495E-2</v>
      </c>
      <c r="BV10" s="17">
        <v>0.103873071909437</v>
      </c>
      <c r="BW10" s="17">
        <v>0.14137455412105801</v>
      </c>
      <c r="BX10" s="17">
        <v>0.12112163343728199</v>
      </c>
      <c r="BY10" s="17">
        <v>0.13672410460106901</v>
      </c>
    </row>
    <row r="11" spans="2:77" ht="29" x14ac:dyDescent="0.35">
      <c r="B11" s="18" t="s">
        <v>223</v>
      </c>
      <c r="C11" s="17">
        <v>0.272793455668211</v>
      </c>
      <c r="D11" s="17">
        <v>0.28334656029527</v>
      </c>
      <c r="E11" s="17">
        <v>0.26261463514009797</v>
      </c>
      <c r="F11" s="17"/>
      <c r="G11" s="17">
        <v>0.340164059459719</v>
      </c>
      <c r="H11" s="17">
        <v>0.28809218515118101</v>
      </c>
      <c r="I11" s="17">
        <v>0.27505278776442399</v>
      </c>
      <c r="J11" s="17">
        <v>0.22262270645663201</v>
      </c>
      <c r="K11" s="17">
        <v>0.22437917872979399</v>
      </c>
      <c r="L11" s="17">
        <v>0.28688056249906302</v>
      </c>
      <c r="M11" s="17"/>
      <c r="N11" s="17">
        <v>0.30770012760641902</v>
      </c>
      <c r="O11" s="17">
        <v>0.28904058793991599</v>
      </c>
      <c r="P11" s="17">
        <v>0.26316088470195098</v>
      </c>
      <c r="Q11" s="17">
        <v>0.22534651292674701</v>
      </c>
      <c r="R11" s="17"/>
      <c r="S11" s="17">
        <v>0.296132336585815</v>
      </c>
      <c r="T11" s="17">
        <v>0.26131314288129298</v>
      </c>
      <c r="U11" s="17">
        <v>0.27910951166731501</v>
      </c>
      <c r="V11" s="17">
        <v>0.29669299632294899</v>
      </c>
      <c r="W11" s="17">
        <v>0.27190053713185502</v>
      </c>
      <c r="X11" s="17">
        <v>0.31978063679295099</v>
      </c>
      <c r="Y11" s="17">
        <v>0.25816679825997801</v>
      </c>
      <c r="Z11" s="17">
        <v>0.26245123414857702</v>
      </c>
      <c r="AA11" s="17">
        <v>0.25798631613725997</v>
      </c>
      <c r="AB11" s="17">
        <v>0.21223257639254001</v>
      </c>
      <c r="AC11" s="17">
        <v>0.25924394207270202</v>
      </c>
      <c r="AD11" s="17">
        <v>0.29756357239713199</v>
      </c>
      <c r="AE11" s="17"/>
      <c r="AF11" s="17">
        <v>0.29760958276998301</v>
      </c>
      <c r="AG11" s="17">
        <v>0.246986576007349</v>
      </c>
      <c r="AH11" s="17">
        <v>0.245966514709232</v>
      </c>
      <c r="AI11" s="17"/>
      <c r="AJ11" s="17">
        <v>0.40230782794495301</v>
      </c>
      <c r="AK11" s="17">
        <v>0.16939780615242001</v>
      </c>
      <c r="AL11" s="17">
        <v>0.222115508334531</v>
      </c>
      <c r="AM11" s="17">
        <v>0.23960304403972299</v>
      </c>
      <c r="AN11" s="17">
        <v>0.19941590828056599</v>
      </c>
      <c r="AO11" s="17"/>
      <c r="AP11" s="17">
        <v>0.58741294142901201</v>
      </c>
      <c r="AQ11" s="17">
        <v>0.167443253393422</v>
      </c>
      <c r="AR11" s="17">
        <v>0.26406136958972798</v>
      </c>
      <c r="AS11" s="17"/>
      <c r="AT11" s="17">
        <v>0.23192099784054199</v>
      </c>
      <c r="AU11" s="17">
        <v>0.29361140171848599</v>
      </c>
      <c r="AV11" s="17">
        <v>0.28072534209875</v>
      </c>
      <c r="AW11" s="17">
        <v>0.303546554150536</v>
      </c>
      <c r="AX11" s="17">
        <v>0.25730135180219699</v>
      </c>
      <c r="AY11" s="17"/>
      <c r="AZ11" s="17">
        <v>0.29084664989391601</v>
      </c>
      <c r="BA11" s="17">
        <v>0.24614580637316599</v>
      </c>
      <c r="BB11" s="17">
        <v>0.37042863822316502</v>
      </c>
      <c r="BC11" s="17">
        <v>0.28372534952030298</v>
      </c>
      <c r="BD11" s="17">
        <v>0.19353794892513301</v>
      </c>
      <c r="BE11" s="17"/>
      <c r="BF11" s="17">
        <v>0.22904122072258701</v>
      </c>
      <c r="BG11" s="17">
        <v>0.26336455356314298</v>
      </c>
      <c r="BH11" s="17">
        <v>0.28208692495895099</v>
      </c>
      <c r="BI11" s="17">
        <v>0.34934602180728902</v>
      </c>
      <c r="BJ11" s="17"/>
      <c r="BK11" s="17">
        <v>0.145196027767164</v>
      </c>
      <c r="BL11" s="17">
        <v>0.199299352689393</v>
      </c>
      <c r="BM11" s="17">
        <v>0.25828666525018501</v>
      </c>
      <c r="BN11" s="17">
        <v>0.30744014887539101</v>
      </c>
      <c r="BO11" s="17">
        <v>0.395356434996947</v>
      </c>
      <c r="BP11" s="17"/>
      <c r="BQ11" s="17">
        <v>0.25917199152951598</v>
      </c>
      <c r="BR11" s="17">
        <v>0.29124262618896701</v>
      </c>
      <c r="BS11" s="17"/>
      <c r="BT11" s="17">
        <v>0.27981354493124699</v>
      </c>
      <c r="BU11" s="17">
        <v>0.28146186771034098</v>
      </c>
      <c r="BV11" s="17">
        <v>0.21694870014244</v>
      </c>
      <c r="BW11" s="17">
        <v>0.23785455255092799</v>
      </c>
      <c r="BX11" s="17">
        <v>0.30257407823419802</v>
      </c>
      <c r="BY11" s="17">
        <v>0.215164168841707</v>
      </c>
    </row>
    <row r="12" spans="2:77" ht="29" x14ac:dyDescent="0.35">
      <c r="B12" s="18" t="s">
        <v>224</v>
      </c>
      <c r="C12" s="17">
        <v>0.34660269236757701</v>
      </c>
      <c r="D12" s="17">
        <v>0.36110682082194401</v>
      </c>
      <c r="E12" s="17">
        <v>0.3330597861065</v>
      </c>
      <c r="F12" s="17"/>
      <c r="G12" s="17">
        <v>0.19233152845874499</v>
      </c>
      <c r="H12" s="17">
        <v>0.25189466804657501</v>
      </c>
      <c r="I12" s="17">
        <v>0.293948750898962</v>
      </c>
      <c r="J12" s="17">
        <v>0.40177264256598599</v>
      </c>
      <c r="K12" s="17">
        <v>0.470400401081074</v>
      </c>
      <c r="L12" s="17">
        <v>0.44110580458632198</v>
      </c>
      <c r="M12" s="17"/>
      <c r="N12" s="17">
        <v>0.33871425881796102</v>
      </c>
      <c r="O12" s="17">
        <v>0.34990589083235002</v>
      </c>
      <c r="P12" s="17">
        <v>0.33827195127230197</v>
      </c>
      <c r="Q12" s="17">
        <v>0.35806876783255698</v>
      </c>
      <c r="R12" s="17"/>
      <c r="S12" s="17">
        <v>0.28432143487954098</v>
      </c>
      <c r="T12" s="17">
        <v>0.38672172589164799</v>
      </c>
      <c r="U12" s="17">
        <v>0.36585738521468703</v>
      </c>
      <c r="V12" s="17">
        <v>0.39904594220707401</v>
      </c>
      <c r="W12" s="17">
        <v>0.35439579763076401</v>
      </c>
      <c r="X12" s="17">
        <v>0.29710936505774299</v>
      </c>
      <c r="Y12" s="17">
        <v>0.35455611863604902</v>
      </c>
      <c r="Z12" s="17">
        <v>0.263730497709741</v>
      </c>
      <c r="AA12" s="17">
        <v>0.34117035640973598</v>
      </c>
      <c r="AB12" s="17">
        <v>0.384739391785624</v>
      </c>
      <c r="AC12" s="17">
        <v>0.345718394701305</v>
      </c>
      <c r="AD12" s="17">
        <v>0.38091044155819598</v>
      </c>
      <c r="AE12" s="17"/>
      <c r="AF12" s="17">
        <v>0.39711584905786801</v>
      </c>
      <c r="AG12" s="17">
        <v>0.35319461652126699</v>
      </c>
      <c r="AH12" s="17">
        <v>0.271082298215226</v>
      </c>
      <c r="AI12" s="17"/>
      <c r="AJ12" s="17">
        <v>0.380094207062245</v>
      </c>
      <c r="AK12" s="17">
        <v>0.26340371031961102</v>
      </c>
      <c r="AL12" s="17">
        <v>0.407405929682847</v>
      </c>
      <c r="AM12" s="17">
        <v>0.62086087798113299</v>
      </c>
      <c r="AN12" s="17">
        <v>0.345563188942621</v>
      </c>
      <c r="AO12" s="17"/>
      <c r="AP12" s="17">
        <v>0.21011713860032399</v>
      </c>
      <c r="AQ12" s="17">
        <v>0.25203463470658799</v>
      </c>
      <c r="AR12" s="17">
        <v>0.37800230874514501</v>
      </c>
      <c r="AS12" s="17"/>
      <c r="AT12" s="17">
        <v>0.37948367584036302</v>
      </c>
      <c r="AU12" s="17">
        <v>0.33374992536335102</v>
      </c>
      <c r="AV12" s="17">
        <v>0.34363197360754</v>
      </c>
      <c r="AW12" s="17">
        <v>0.30822337656333598</v>
      </c>
      <c r="AX12" s="17">
        <v>0.242341528746715</v>
      </c>
      <c r="AY12" s="17"/>
      <c r="AZ12" s="17">
        <v>0.307938049846327</v>
      </c>
      <c r="BA12" s="17">
        <v>0.30746577990180801</v>
      </c>
      <c r="BB12" s="17">
        <v>0.21707103711945899</v>
      </c>
      <c r="BC12" s="17">
        <v>0.45594390804097701</v>
      </c>
      <c r="BD12" s="17">
        <v>0.40701278338006303</v>
      </c>
      <c r="BE12" s="17"/>
      <c r="BF12" s="17">
        <v>0.35050405245056299</v>
      </c>
      <c r="BG12" s="17">
        <v>0.34048114540980301</v>
      </c>
      <c r="BH12" s="17">
        <v>0.362760117131457</v>
      </c>
      <c r="BI12" s="17">
        <v>0.31503785852791499</v>
      </c>
      <c r="BJ12" s="17"/>
      <c r="BK12" s="17">
        <v>0.39260652389588302</v>
      </c>
      <c r="BL12" s="17">
        <v>0.38030599286394601</v>
      </c>
      <c r="BM12" s="17">
        <v>0.343690561213922</v>
      </c>
      <c r="BN12" s="17">
        <v>0.35237748671324998</v>
      </c>
      <c r="BO12" s="17">
        <v>0.237586836752466</v>
      </c>
      <c r="BP12" s="17"/>
      <c r="BQ12" s="17">
        <v>0.34941234538704302</v>
      </c>
      <c r="BR12" s="17">
        <v>0.342797244793625</v>
      </c>
      <c r="BS12" s="17"/>
      <c r="BT12" s="17">
        <v>0.40318684559673001</v>
      </c>
      <c r="BU12" s="17">
        <v>0.341333038982371</v>
      </c>
      <c r="BV12" s="17">
        <v>0.28461919946499298</v>
      </c>
      <c r="BW12" s="17">
        <v>0.30792729781874401</v>
      </c>
      <c r="BX12" s="17">
        <v>0.284326984479286</v>
      </c>
      <c r="BY12" s="17">
        <v>0.31605853920778798</v>
      </c>
    </row>
    <row r="13" spans="2:77" x14ac:dyDescent="0.35">
      <c r="B13" s="18" t="s">
        <v>145</v>
      </c>
      <c r="C13" s="19">
        <v>0.109579222772058</v>
      </c>
      <c r="D13" s="19">
        <v>6.9661329712632003E-2</v>
      </c>
      <c r="E13" s="19">
        <v>0.148857941398258</v>
      </c>
      <c r="F13" s="19"/>
      <c r="G13" s="19">
        <v>0.157228587354341</v>
      </c>
      <c r="H13" s="19">
        <v>0.113575583142016</v>
      </c>
      <c r="I13" s="19">
        <v>0.11447370533290201</v>
      </c>
      <c r="J13" s="19">
        <v>9.7868938814126297E-2</v>
      </c>
      <c r="K13" s="19">
        <v>0.103986681189646</v>
      </c>
      <c r="L13" s="19">
        <v>8.3906991275810999E-2</v>
      </c>
      <c r="M13" s="19"/>
      <c r="N13" s="19">
        <v>7.6342458208010305E-2</v>
      </c>
      <c r="O13" s="19">
        <v>0.114810853641636</v>
      </c>
      <c r="P13" s="19">
        <v>0.10722961443604</v>
      </c>
      <c r="Q13" s="19">
        <v>0.141517318925998</v>
      </c>
      <c r="R13" s="19"/>
      <c r="S13" s="19">
        <v>0.100778466925839</v>
      </c>
      <c r="T13" s="19">
        <v>0.11268909611856399</v>
      </c>
      <c r="U13" s="19">
        <v>0.12025174682279299</v>
      </c>
      <c r="V13" s="19">
        <v>0.117898856028986</v>
      </c>
      <c r="W13" s="19">
        <v>8.01260417571832E-2</v>
      </c>
      <c r="X13" s="19">
        <v>0.111922042228319</v>
      </c>
      <c r="Y13" s="19">
        <v>0.10489751395444</v>
      </c>
      <c r="Z13" s="19">
        <v>0.120987204737287</v>
      </c>
      <c r="AA13" s="19">
        <v>0.104012395082278</v>
      </c>
      <c r="AB13" s="19">
        <v>0.124477428472931</v>
      </c>
      <c r="AC13" s="19">
        <v>0.10033225380001801</v>
      </c>
      <c r="AD13" s="19">
        <v>0.13393259799324</v>
      </c>
      <c r="AE13" s="19"/>
      <c r="AF13" s="19">
        <v>8.2088108339021096E-2</v>
      </c>
      <c r="AG13" s="19">
        <v>9.2949025240729399E-2</v>
      </c>
      <c r="AH13" s="19">
        <v>0.17993631696311799</v>
      </c>
      <c r="AI13" s="19"/>
      <c r="AJ13" s="19">
        <v>6.4108811226085693E-2</v>
      </c>
      <c r="AK13" s="19">
        <v>9.9649519632218894E-2</v>
      </c>
      <c r="AL13" s="19">
        <v>8.6606931031070505E-2</v>
      </c>
      <c r="AM13" s="19">
        <v>2.9970953203382701E-2</v>
      </c>
      <c r="AN13" s="19">
        <v>0.20917343812191699</v>
      </c>
      <c r="AO13" s="19"/>
      <c r="AP13" s="19">
        <v>5.56243307085297E-2</v>
      </c>
      <c r="AQ13" s="19">
        <v>9.0651616666729606E-2</v>
      </c>
      <c r="AR13" s="19">
        <v>0.11002948340712899</v>
      </c>
      <c r="AS13" s="19"/>
      <c r="AT13" s="19">
        <v>0.122735239945145</v>
      </c>
      <c r="AU13" s="19">
        <v>0.112613499339713</v>
      </c>
      <c r="AV13" s="19">
        <v>0.111280376268581</v>
      </c>
      <c r="AW13" s="19">
        <v>7.3694992232110096E-2</v>
      </c>
      <c r="AX13" s="19">
        <v>9.5653105946613304E-2</v>
      </c>
      <c r="AY13" s="19"/>
      <c r="AZ13" s="19">
        <v>8.8911775214401301E-2</v>
      </c>
      <c r="BA13" s="19">
        <v>0.15213689252093901</v>
      </c>
      <c r="BB13" s="19">
        <v>0.187091467061372</v>
      </c>
      <c r="BC13" s="19">
        <v>7.5209870498136294E-2</v>
      </c>
      <c r="BD13" s="19">
        <v>0.15659041790861</v>
      </c>
      <c r="BE13" s="19"/>
      <c r="BF13" s="19">
        <v>0.14370415805523601</v>
      </c>
      <c r="BG13" s="19">
        <v>0.116216042241268</v>
      </c>
      <c r="BH13" s="19">
        <v>7.6973585281196702E-2</v>
      </c>
      <c r="BI13" s="19">
        <v>6.8717393404168894E-2</v>
      </c>
      <c r="BJ13" s="19"/>
      <c r="BK13" s="19">
        <v>0.163652335133885</v>
      </c>
      <c r="BL13" s="19">
        <v>0.126891798823249</v>
      </c>
      <c r="BM13" s="19">
        <v>0.127415262900408</v>
      </c>
      <c r="BN13" s="19">
        <v>8.9375504361882394E-2</v>
      </c>
      <c r="BO13" s="19">
        <v>5.5330608580754101E-2</v>
      </c>
      <c r="BP13" s="19"/>
      <c r="BQ13" s="19">
        <v>9.8735639732324798E-2</v>
      </c>
      <c r="BR13" s="19">
        <v>0.124265978213252</v>
      </c>
      <c r="BS13" s="19"/>
      <c r="BT13" s="19">
        <v>9.4548640992316996E-2</v>
      </c>
      <c r="BU13" s="19">
        <v>0.11117125560355499</v>
      </c>
      <c r="BV13" s="19">
        <v>0.163243241798147</v>
      </c>
      <c r="BW13" s="19">
        <v>9.1061747275739097E-2</v>
      </c>
      <c r="BX13" s="19">
        <v>0.101019413917662</v>
      </c>
      <c r="BY13" s="19">
        <v>0.21836964364696801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3" t="s">
        <v>232</v>
      </c>
      <c r="E2" s="29"/>
      <c r="F2" s="29"/>
      <c r="G2" s="29"/>
      <c r="H2" s="29"/>
    </row>
    <row r="6" spans="2:8" ht="50" customHeight="1" x14ac:dyDescent="0.35">
      <c r="B6" s="20" t="s">
        <v>14</v>
      </c>
      <c r="C6" s="20" t="s">
        <v>180</v>
      </c>
      <c r="D6" s="20" t="s">
        <v>176</v>
      </c>
      <c r="E6" s="20" t="s">
        <v>174</v>
      </c>
      <c r="F6" s="20" t="s">
        <v>178</v>
      </c>
      <c r="G6" s="20" t="s">
        <v>172</v>
      </c>
    </row>
    <row r="7" spans="2:8" ht="29" x14ac:dyDescent="0.35">
      <c r="B7" s="18" t="s">
        <v>221</v>
      </c>
      <c r="C7" s="17">
        <v>0.238795638885442</v>
      </c>
      <c r="D7" s="17">
        <v>0.398652119039133</v>
      </c>
      <c r="E7" s="17">
        <v>0.314428500240785</v>
      </c>
      <c r="F7" s="17">
        <v>0.361086350675771</v>
      </c>
      <c r="G7" s="17">
        <v>0.16560227118758999</v>
      </c>
    </row>
    <row r="8" spans="2:8" ht="43.5" x14ac:dyDescent="0.35">
      <c r="B8" s="18" t="s">
        <v>222</v>
      </c>
      <c r="C8" s="17">
        <v>0.158826157613186</v>
      </c>
      <c r="D8" s="17">
        <v>0.108047032554156</v>
      </c>
      <c r="E8" s="17">
        <v>9.6127695575746103E-2</v>
      </c>
      <c r="F8" s="17">
        <v>0.14356455504110999</v>
      </c>
      <c r="G8" s="17">
        <v>0.139846130573621</v>
      </c>
    </row>
    <row r="9" spans="2:8" ht="29" x14ac:dyDescent="0.35">
      <c r="B9" s="18" t="s">
        <v>223</v>
      </c>
      <c r="C9" s="17">
        <v>0.175902780825759</v>
      </c>
      <c r="D9" s="17">
        <v>0.1070348779688</v>
      </c>
      <c r="E9" s="17">
        <v>0.21497345566284901</v>
      </c>
      <c r="F9" s="17">
        <v>0.14517575757023801</v>
      </c>
      <c r="G9" s="17">
        <v>0.333693881632315</v>
      </c>
    </row>
    <row r="10" spans="2:8" ht="29" x14ac:dyDescent="0.35">
      <c r="B10" s="18" t="s">
        <v>224</v>
      </c>
      <c r="C10" s="17">
        <v>0.314052162675933</v>
      </c>
      <c r="D10" s="17">
        <v>0.28419235423344202</v>
      </c>
      <c r="E10" s="17">
        <v>0.26524298197766299</v>
      </c>
      <c r="F10" s="17">
        <v>0.23883087478394399</v>
      </c>
      <c r="G10" s="17">
        <v>0.208692892842232</v>
      </c>
    </row>
    <row r="11" spans="2:8" x14ac:dyDescent="0.35">
      <c r="B11" s="18" t="s">
        <v>145</v>
      </c>
      <c r="C11" s="17">
        <v>0.112423259999681</v>
      </c>
      <c r="D11" s="17">
        <v>0.102073616204469</v>
      </c>
      <c r="E11" s="17">
        <v>0.109227366542958</v>
      </c>
      <c r="F11" s="17">
        <v>0.111342461928938</v>
      </c>
      <c r="G11" s="17">
        <v>0.15216482376424201</v>
      </c>
    </row>
    <row r="12" spans="2:8" x14ac:dyDescent="0.35">
      <c r="B12" s="16"/>
      <c r="C12" s="16"/>
      <c r="D12" s="16"/>
      <c r="E12" s="16"/>
      <c r="F12" s="16"/>
      <c r="G12" s="16"/>
    </row>
    <row r="13" spans="2:8" x14ac:dyDescent="0.35">
      <c r="B13" t="s">
        <v>95</v>
      </c>
    </row>
    <row r="14" spans="2:8" x14ac:dyDescent="0.35">
      <c r="B14" t="s">
        <v>96</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0.238795638885442</v>
      </c>
      <c r="D9" s="17">
        <v>0.24394207798919401</v>
      </c>
      <c r="E9" s="17">
        <v>0.23342155624243499</v>
      </c>
      <c r="F9" s="17"/>
      <c r="G9" s="17">
        <v>0.27645778329142201</v>
      </c>
      <c r="H9" s="17">
        <v>0.27718429976944098</v>
      </c>
      <c r="I9" s="17">
        <v>0.26407343720439302</v>
      </c>
      <c r="J9" s="17">
        <v>0.284991263892797</v>
      </c>
      <c r="K9" s="17">
        <v>0.181915141176898</v>
      </c>
      <c r="L9" s="17">
        <v>0.16255753862386901</v>
      </c>
      <c r="M9" s="17"/>
      <c r="N9" s="17">
        <v>0.259704752619412</v>
      </c>
      <c r="O9" s="17">
        <v>0.24002286763801101</v>
      </c>
      <c r="P9" s="17">
        <v>0.22081195939339501</v>
      </c>
      <c r="Q9" s="17">
        <v>0.233035896057491</v>
      </c>
      <c r="R9" s="17"/>
      <c r="S9" s="17">
        <v>0.25882244190028098</v>
      </c>
      <c r="T9" s="17">
        <v>0.202547602936512</v>
      </c>
      <c r="U9" s="17">
        <v>0.19714335502125399</v>
      </c>
      <c r="V9" s="17">
        <v>0.199023968335303</v>
      </c>
      <c r="W9" s="17">
        <v>0.232096913151386</v>
      </c>
      <c r="X9" s="17">
        <v>0.24811360091858001</v>
      </c>
      <c r="Y9" s="17">
        <v>0.21546653279060801</v>
      </c>
      <c r="Z9" s="17">
        <v>0.29152423399928601</v>
      </c>
      <c r="AA9" s="17">
        <v>0.298996462902552</v>
      </c>
      <c r="AB9" s="17">
        <v>0.250987662202521</v>
      </c>
      <c r="AC9" s="17">
        <v>0.30320003719069499</v>
      </c>
      <c r="AD9" s="17">
        <v>0.14808436971566299</v>
      </c>
      <c r="AE9" s="17"/>
      <c r="AF9" s="17">
        <v>0.166002566807466</v>
      </c>
      <c r="AG9" s="17">
        <v>0.31132592325338998</v>
      </c>
      <c r="AH9" s="17">
        <v>0.21929455129303699</v>
      </c>
      <c r="AI9" s="17"/>
      <c r="AJ9" s="17">
        <v>9.4564893085137602E-2</v>
      </c>
      <c r="AK9" s="17">
        <v>0.46999274167590499</v>
      </c>
      <c r="AL9" s="17">
        <v>0.237044470251182</v>
      </c>
      <c r="AM9" s="17">
        <v>0.101654544266048</v>
      </c>
      <c r="AN9" s="17">
        <v>0.17546999704028701</v>
      </c>
      <c r="AO9" s="17"/>
      <c r="AP9" s="17">
        <v>5.72583485457566E-2</v>
      </c>
      <c r="AQ9" s="17">
        <v>0.49394387993050398</v>
      </c>
      <c r="AR9" s="17">
        <v>0.18926428725832001</v>
      </c>
      <c r="AS9" s="17"/>
      <c r="AT9" s="17">
        <v>0.21116459903891999</v>
      </c>
      <c r="AU9" s="17">
        <v>0.25626202777962098</v>
      </c>
      <c r="AV9" s="17">
        <v>0.250319972754659</v>
      </c>
      <c r="AW9" s="17">
        <v>0.276624757679377</v>
      </c>
      <c r="AX9" s="17">
        <v>0.33250870468695498</v>
      </c>
      <c r="AY9" s="17"/>
      <c r="AZ9" s="17">
        <v>0.26520532115804502</v>
      </c>
      <c r="BA9" s="17">
        <v>0.246110101604048</v>
      </c>
      <c r="BB9" s="17">
        <v>0.26654781930045501</v>
      </c>
      <c r="BC9" s="17">
        <v>0.162348808690743</v>
      </c>
      <c r="BD9" s="17">
        <v>0.25055396130740998</v>
      </c>
      <c r="BE9" s="17"/>
      <c r="BF9" s="17">
        <v>0.25346370518181699</v>
      </c>
      <c r="BG9" s="17">
        <v>0.23176020337004399</v>
      </c>
      <c r="BH9" s="17">
        <v>0.24993524597831901</v>
      </c>
      <c r="BI9" s="17">
        <v>0.23774102494094501</v>
      </c>
      <c r="BJ9" s="17"/>
      <c r="BK9" s="17">
        <v>0.30431570284398901</v>
      </c>
      <c r="BL9" s="17">
        <v>0.29564463221935799</v>
      </c>
      <c r="BM9" s="17">
        <v>0.23025210266402801</v>
      </c>
      <c r="BN9" s="17">
        <v>0.21681204247806099</v>
      </c>
      <c r="BO9" s="17">
        <v>0.237108776753784</v>
      </c>
      <c r="BP9" s="17"/>
      <c r="BQ9" s="17">
        <v>0.232579574726206</v>
      </c>
      <c r="BR9" s="17">
        <v>0.247214794599835</v>
      </c>
      <c r="BS9" s="17"/>
      <c r="BT9" s="17">
        <v>0.192365743113219</v>
      </c>
      <c r="BU9" s="17">
        <v>0.26490269645298298</v>
      </c>
      <c r="BV9" s="17">
        <v>0.25612457022543</v>
      </c>
      <c r="BW9" s="17">
        <v>0.29369452162333798</v>
      </c>
      <c r="BX9" s="17">
        <v>0.25996115457206798</v>
      </c>
      <c r="BY9" s="17">
        <v>0.275763482066953</v>
      </c>
    </row>
    <row r="10" spans="2:77" ht="43.5" x14ac:dyDescent="0.35">
      <c r="B10" s="18" t="s">
        <v>222</v>
      </c>
      <c r="C10" s="17">
        <v>0.158826157613186</v>
      </c>
      <c r="D10" s="17">
        <v>0.169366143499879</v>
      </c>
      <c r="E10" s="17">
        <v>0.149064705757321</v>
      </c>
      <c r="F10" s="17"/>
      <c r="G10" s="17">
        <v>0.21739008153360501</v>
      </c>
      <c r="H10" s="17">
        <v>0.19416398903209101</v>
      </c>
      <c r="I10" s="17">
        <v>0.16587429331487899</v>
      </c>
      <c r="J10" s="17">
        <v>0.11722722865183099</v>
      </c>
      <c r="K10" s="17">
        <v>0.115753854286341</v>
      </c>
      <c r="L10" s="17">
        <v>0.14811913541789801</v>
      </c>
      <c r="M10" s="17"/>
      <c r="N10" s="17">
        <v>0.17637896708299899</v>
      </c>
      <c r="O10" s="17">
        <v>0.15318918494449399</v>
      </c>
      <c r="P10" s="17">
        <v>0.14985647321491799</v>
      </c>
      <c r="Q10" s="17">
        <v>0.15395512639962899</v>
      </c>
      <c r="R10" s="17"/>
      <c r="S10" s="17">
        <v>0.19686420715720099</v>
      </c>
      <c r="T10" s="17">
        <v>0.152973715648303</v>
      </c>
      <c r="U10" s="17">
        <v>0.16917483274508099</v>
      </c>
      <c r="V10" s="17">
        <v>0.15445294596092299</v>
      </c>
      <c r="W10" s="17">
        <v>0.18197572114760399</v>
      </c>
      <c r="X10" s="17">
        <v>0.14645114163577599</v>
      </c>
      <c r="Y10" s="17">
        <v>0.157527926558271</v>
      </c>
      <c r="Z10" s="17">
        <v>0.187549052753127</v>
      </c>
      <c r="AA10" s="17">
        <v>0.12992696276405499</v>
      </c>
      <c r="AB10" s="17">
        <v>0.13502384727496999</v>
      </c>
      <c r="AC10" s="17">
        <v>0.13887402253063499</v>
      </c>
      <c r="AD10" s="17">
        <v>0.15113926552273799</v>
      </c>
      <c r="AE10" s="17"/>
      <c r="AF10" s="17">
        <v>0.13557061679410901</v>
      </c>
      <c r="AG10" s="17">
        <v>0.16465425889791299</v>
      </c>
      <c r="AH10" s="17">
        <v>0.17345001785387401</v>
      </c>
      <c r="AI10" s="17"/>
      <c r="AJ10" s="17">
        <v>0.14625098105151599</v>
      </c>
      <c r="AK10" s="17">
        <v>0.178824927806436</v>
      </c>
      <c r="AL10" s="17">
        <v>0.183032865993209</v>
      </c>
      <c r="AM10" s="17">
        <v>9.9410651016368506E-2</v>
      </c>
      <c r="AN10" s="17">
        <v>0.14345980918406301</v>
      </c>
      <c r="AO10" s="17"/>
      <c r="AP10" s="17">
        <v>0.19484711769416099</v>
      </c>
      <c r="AQ10" s="17">
        <v>0.18992407103373399</v>
      </c>
      <c r="AR10" s="17">
        <v>0.188051524174319</v>
      </c>
      <c r="AS10" s="17"/>
      <c r="AT10" s="17">
        <v>0.14691631995458099</v>
      </c>
      <c r="AU10" s="17">
        <v>0.14623409138475499</v>
      </c>
      <c r="AV10" s="17">
        <v>0.16772681759730401</v>
      </c>
      <c r="AW10" s="17">
        <v>0.21078705608546899</v>
      </c>
      <c r="AX10" s="17">
        <v>8.0590254734340797E-2</v>
      </c>
      <c r="AY10" s="17"/>
      <c r="AZ10" s="17">
        <v>0.16427294248153401</v>
      </c>
      <c r="BA10" s="17">
        <v>0.16571363030966399</v>
      </c>
      <c r="BB10" s="17">
        <v>0.15420658943638799</v>
      </c>
      <c r="BC10" s="17">
        <v>0.15649310505598099</v>
      </c>
      <c r="BD10" s="17">
        <v>0.13592687212135601</v>
      </c>
      <c r="BE10" s="17"/>
      <c r="BF10" s="17">
        <v>0.125813540333096</v>
      </c>
      <c r="BG10" s="17">
        <v>0.16289145034918501</v>
      </c>
      <c r="BH10" s="17">
        <v>0.17293653867508599</v>
      </c>
      <c r="BI10" s="17">
        <v>0.17431406163945301</v>
      </c>
      <c r="BJ10" s="17"/>
      <c r="BK10" s="17">
        <v>0.15215634508664799</v>
      </c>
      <c r="BL10" s="17">
        <v>0.12660481172017801</v>
      </c>
      <c r="BM10" s="17">
        <v>0.15344383845873599</v>
      </c>
      <c r="BN10" s="17">
        <v>0.17286032829945799</v>
      </c>
      <c r="BO10" s="17">
        <v>0.19093970894982801</v>
      </c>
      <c r="BP10" s="17"/>
      <c r="BQ10" s="17">
        <v>0.15878198414963901</v>
      </c>
      <c r="BR10" s="17">
        <v>0.158885986993726</v>
      </c>
      <c r="BS10" s="17"/>
      <c r="BT10" s="17">
        <v>0.144799273958861</v>
      </c>
      <c r="BU10" s="17">
        <v>0.14974617948188901</v>
      </c>
      <c r="BV10" s="17">
        <v>0.182495567738229</v>
      </c>
      <c r="BW10" s="17">
        <v>0.174819970409994</v>
      </c>
      <c r="BX10" s="17">
        <v>0.18511895990170801</v>
      </c>
      <c r="BY10" s="17">
        <v>0.13296110441210199</v>
      </c>
    </row>
    <row r="11" spans="2:77" ht="29" x14ac:dyDescent="0.35">
      <c r="B11" s="18" t="s">
        <v>223</v>
      </c>
      <c r="C11" s="17">
        <v>0.175902780825759</v>
      </c>
      <c r="D11" s="17">
        <v>0.204244943423326</v>
      </c>
      <c r="E11" s="17">
        <v>0.14933353068055499</v>
      </c>
      <c r="F11" s="17"/>
      <c r="G11" s="17">
        <v>0.157553166955407</v>
      </c>
      <c r="H11" s="17">
        <v>0.153837629353203</v>
      </c>
      <c r="I11" s="17">
        <v>0.16805997524115401</v>
      </c>
      <c r="J11" s="17">
        <v>0.15958935004966199</v>
      </c>
      <c r="K11" s="17">
        <v>0.172708549325154</v>
      </c>
      <c r="L11" s="17">
        <v>0.227763384581255</v>
      </c>
      <c r="M11" s="17"/>
      <c r="N11" s="17">
        <v>0.20657609547293801</v>
      </c>
      <c r="O11" s="17">
        <v>0.16774213869507801</v>
      </c>
      <c r="P11" s="17">
        <v>0.17783039451764299</v>
      </c>
      <c r="Q11" s="17">
        <v>0.146651399271542</v>
      </c>
      <c r="R11" s="17"/>
      <c r="S11" s="17">
        <v>0.19157277320343699</v>
      </c>
      <c r="T11" s="17">
        <v>0.179918386947892</v>
      </c>
      <c r="U11" s="17">
        <v>0.160946956215054</v>
      </c>
      <c r="V11" s="17">
        <v>0.17828767457665301</v>
      </c>
      <c r="W11" s="17">
        <v>0.17333763879377001</v>
      </c>
      <c r="X11" s="17">
        <v>0.21971156838779399</v>
      </c>
      <c r="Y11" s="17">
        <v>0.198315202820356</v>
      </c>
      <c r="Z11" s="17">
        <v>0.14235706690651001</v>
      </c>
      <c r="AA11" s="17">
        <v>0.18049579296274301</v>
      </c>
      <c r="AB11" s="17">
        <v>0.11371251312772999</v>
      </c>
      <c r="AC11" s="17">
        <v>0.155879841286994</v>
      </c>
      <c r="AD11" s="17">
        <v>0.18061025499267599</v>
      </c>
      <c r="AE11" s="17"/>
      <c r="AF11" s="17">
        <v>0.227686687440737</v>
      </c>
      <c r="AG11" s="17">
        <v>0.15636021882707599</v>
      </c>
      <c r="AH11" s="17">
        <v>0.12368000085592799</v>
      </c>
      <c r="AI11" s="17"/>
      <c r="AJ11" s="17">
        <v>0.339480692713784</v>
      </c>
      <c r="AK11" s="17">
        <v>6.0613816687125302E-2</v>
      </c>
      <c r="AL11" s="17">
        <v>0.13942237008963401</v>
      </c>
      <c r="AM11" s="17">
        <v>0.15995928545313001</v>
      </c>
      <c r="AN11" s="17">
        <v>9.1888119023578102E-2</v>
      </c>
      <c r="AO11" s="17"/>
      <c r="AP11" s="17">
        <v>0.48287893501072698</v>
      </c>
      <c r="AQ11" s="17">
        <v>6.4559106468311797E-2</v>
      </c>
      <c r="AR11" s="17">
        <v>0.16304752237997899</v>
      </c>
      <c r="AS11" s="17"/>
      <c r="AT11" s="17">
        <v>0.14953932321011601</v>
      </c>
      <c r="AU11" s="17">
        <v>0.17920866667355601</v>
      </c>
      <c r="AV11" s="17">
        <v>0.17594725735498301</v>
      </c>
      <c r="AW11" s="17">
        <v>0.19172296086808999</v>
      </c>
      <c r="AX11" s="17">
        <v>0.27233173532759097</v>
      </c>
      <c r="AY11" s="17"/>
      <c r="AZ11" s="17">
        <v>0.186522519405913</v>
      </c>
      <c r="BA11" s="17">
        <v>0.14664531068154801</v>
      </c>
      <c r="BB11" s="17">
        <v>0.17997882815064201</v>
      </c>
      <c r="BC11" s="17">
        <v>0.21913379801413299</v>
      </c>
      <c r="BD11" s="17">
        <v>0.104096672305586</v>
      </c>
      <c r="BE11" s="17"/>
      <c r="BF11" s="17">
        <v>0.163766378407251</v>
      </c>
      <c r="BG11" s="17">
        <v>0.16946485299241801</v>
      </c>
      <c r="BH11" s="17">
        <v>0.18174433558220399</v>
      </c>
      <c r="BI11" s="17">
        <v>0.218185285576246</v>
      </c>
      <c r="BJ11" s="17"/>
      <c r="BK11" s="17">
        <v>8.88963408880383E-2</v>
      </c>
      <c r="BL11" s="17">
        <v>0.11781025438866401</v>
      </c>
      <c r="BM11" s="17">
        <v>0.16256671093959099</v>
      </c>
      <c r="BN11" s="17">
        <v>0.19554345218441599</v>
      </c>
      <c r="BO11" s="17">
        <v>0.31472620988933597</v>
      </c>
      <c r="BP11" s="17"/>
      <c r="BQ11" s="17">
        <v>0.18707375155570499</v>
      </c>
      <c r="BR11" s="17">
        <v>0.160772605260146</v>
      </c>
      <c r="BS11" s="17"/>
      <c r="BT11" s="17">
        <v>0.208377482130891</v>
      </c>
      <c r="BU11" s="17">
        <v>0.17121384042746801</v>
      </c>
      <c r="BV11" s="17">
        <v>0.13581541876414299</v>
      </c>
      <c r="BW11" s="17">
        <v>0.15614130950508201</v>
      </c>
      <c r="BX11" s="17">
        <v>0.15339018164953699</v>
      </c>
      <c r="BY11" s="17">
        <v>0.13109333618813701</v>
      </c>
    </row>
    <row r="12" spans="2:77" ht="29" x14ac:dyDescent="0.35">
      <c r="B12" s="18" t="s">
        <v>224</v>
      </c>
      <c r="C12" s="17">
        <v>0.314052162675933</v>
      </c>
      <c r="D12" s="17">
        <v>0.30875076496639098</v>
      </c>
      <c r="E12" s="17">
        <v>0.317754644609203</v>
      </c>
      <c r="F12" s="17"/>
      <c r="G12" s="17">
        <v>0.22152209840086101</v>
      </c>
      <c r="H12" s="17">
        <v>0.25989812984145699</v>
      </c>
      <c r="I12" s="17">
        <v>0.28600045589547202</v>
      </c>
      <c r="J12" s="17">
        <v>0.32791107876606401</v>
      </c>
      <c r="K12" s="17">
        <v>0.40825194894273098</v>
      </c>
      <c r="L12" s="17">
        <v>0.368043842760095</v>
      </c>
      <c r="M12" s="17"/>
      <c r="N12" s="17">
        <v>0.270435452690796</v>
      </c>
      <c r="O12" s="17">
        <v>0.32437347789538001</v>
      </c>
      <c r="P12" s="17">
        <v>0.33493884339191998</v>
      </c>
      <c r="Q12" s="17">
        <v>0.33169972911512702</v>
      </c>
      <c r="R12" s="17"/>
      <c r="S12" s="17">
        <v>0.26554261423236297</v>
      </c>
      <c r="T12" s="17">
        <v>0.34029927851751801</v>
      </c>
      <c r="U12" s="17">
        <v>0.36841065566992598</v>
      </c>
      <c r="V12" s="17">
        <v>0.34785615293134903</v>
      </c>
      <c r="W12" s="17">
        <v>0.30808391324272999</v>
      </c>
      <c r="X12" s="17">
        <v>0.27062382821943198</v>
      </c>
      <c r="Y12" s="17">
        <v>0.30399740436094702</v>
      </c>
      <c r="Z12" s="17">
        <v>0.27794323798186399</v>
      </c>
      <c r="AA12" s="17">
        <v>0.280580976725463</v>
      </c>
      <c r="AB12" s="17">
        <v>0.35720780142648001</v>
      </c>
      <c r="AC12" s="17">
        <v>0.32498966564283399</v>
      </c>
      <c r="AD12" s="17">
        <v>0.37441527570993799</v>
      </c>
      <c r="AE12" s="17"/>
      <c r="AF12" s="17">
        <v>0.377096065164788</v>
      </c>
      <c r="AG12" s="17">
        <v>0.27516923793957698</v>
      </c>
      <c r="AH12" s="17">
        <v>0.29689138438385398</v>
      </c>
      <c r="AI12" s="17"/>
      <c r="AJ12" s="17">
        <v>0.34251543903557802</v>
      </c>
      <c r="AK12" s="17">
        <v>0.20024955345253101</v>
      </c>
      <c r="AL12" s="17">
        <v>0.342969168170419</v>
      </c>
      <c r="AM12" s="17">
        <v>0.62506374766524897</v>
      </c>
      <c r="AN12" s="17">
        <v>0.36688072509070502</v>
      </c>
      <c r="AO12" s="17"/>
      <c r="AP12" s="17">
        <v>0.20492152684123699</v>
      </c>
      <c r="AQ12" s="17">
        <v>0.16707482643867499</v>
      </c>
      <c r="AR12" s="17">
        <v>0.37950838245996998</v>
      </c>
      <c r="AS12" s="17"/>
      <c r="AT12" s="17">
        <v>0.35290244681261801</v>
      </c>
      <c r="AU12" s="17">
        <v>0.307968155676838</v>
      </c>
      <c r="AV12" s="17">
        <v>0.297564918176147</v>
      </c>
      <c r="AW12" s="17">
        <v>0.249904406309059</v>
      </c>
      <c r="AX12" s="17">
        <v>0.26730059809520001</v>
      </c>
      <c r="AY12" s="17"/>
      <c r="AZ12" s="17">
        <v>0.28946719223975997</v>
      </c>
      <c r="BA12" s="17">
        <v>0.29467950222288097</v>
      </c>
      <c r="BB12" s="17">
        <v>0.227993955077679</v>
      </c>
      <c r="BC12" s="17">
        <v>0.373171895193595</v>
      </c>
      <c r="BD12" s="17">
        <v>0.36079705672305001</v>
      </c>
      <c r="BE12" s="17"/>
      <c r="BF12" s="17">
        <v>0.33097316291427098</v>
      </c>
      <c r="BG12" s="17">
        <v>0.31785447032962899</v>
      </c>
      <c r="BH12" s="17">
        <v>0.30880475614188901</v>
      </c>
      <c r="BI12" s="17">
        <v>0.27918073321847697</v>
      </c>
      <c r="BJ12" s="17"/>
      <c r="BK12" s="17">
        <v>0.32007182702381798</v>
      </c>
      <c r="BL12" s="17">
        <v>0.34399094158189197</v>
      </c>
      <c r="BM12" s="17">
        <v>0.32313646280949299</v>
      </c>
      <c r="BN12" s="17">
        <v>0.31290325490273002</v>
      </c>
      <c r="BO12" s="17">
        <v>0.20399658213176</v>
      </c>
      <c r="BP12" s="17"/>
      <c r="BQ12" s="17">
        <v>0.31352291534596999</v>
      </c>
      <c r="BR12" s="17">
        <v>0.31476898534189102</v>
      </c>
      <c r="BS12" s="17"/>
      <c r="BT12" s="17">
        <v>0.35371293449740698</v>
      </c>
      <c r="BU12" s="17">
        <v>0.30198277271885299</v>
      </c>
      <c r="BV12" s="17">
        <v>0.28712497476525001</v>
      </c>
      <c r="BW12" s="17">
        <v>0.26915293961258302</v>
      </c>
      <c r="BX12" s="17">
        <v>0.28321398278500098</v>
      </c>
      <c r="BY12" s="17">
        <v>0.31638573392098601</v>
      </c>
    </row>
    <row r="13" spans="2:77" x14ac:dyDescent="0.35">
      <c r="B13" s="18" t="s">
        <v>145</v>
      </c>
      <c r="C13" s="19">
        <v>0.112423259999681</v>
      </c>
      <c r="D13" s="19">
        <v>7.3696070121209503E-2</v>
      </c>
      <c r="E13" s="19">
        <v>0.15042556271048599</v>
      </c>
      <c r="F13" s="19"/>
      <c r="G13" s="19">
        <v>0.127076869818705</v>
      </c>
      <c r="H13" s="19">
        <v>0.114915952003808</v>
      </c>
      <c r="I13" s="19">
        <v>0.115991838344102</v>
      </c>
      <c r="J13" s="19">
        <v>0.11028107863964499</v>
      </c>
      <c r="K13" s="19">
        <v>0.12137050626887599</v>
      </c>
      <c r="L13" s="19">
        <v>9.3516098616882606E-2</v>
      </c>
      <c r="M13" s="19"/>
      <c r="N13" s="19">
        <v>8.6904732133854107E-2</v>
      </c>
      <c r="O13" s="19">
        <v>0.114672330827037</v>
      </c>
      <c r="P13" s="19">
        <v>0.116562329482124</v>
      </c>
      <c r="Q13" s="19">
        <v>0.13465784915621101</v>
      </c>
      <c r="R13" s="19"/>
      <c r="S13" s="19">
        <v>8.7197963506716797E-2</v>
      </c>
      <c r="T13" s="19">
        <v>0.124261015949775</v>
      </c>
      <c r="U13" s="19">
        <v>0.104324200348684</v>
      </c>
      <c r="V13" s="19">
        <v>0.120379258195772</v>
      </c>
      <c r="W13" s="19">
        <v>0.104505813664511</v>
      </c>
      <c r="X13" s="19">
        <v>0.115099860838417</v>
      </c>
      <c r="Y13" s="19">
        <v>0.124692933469818</v>
      </c>
      <c r="Z13" s="19">
        <v>0.10062640835921199</v>
      </c>
      <c r="AA13" s="19">
        <v>0.10999980464518699</v>
      </c>
      <c r="AB13" s="19">
        <v>0.14306817596829899</v>
      </c>
      <c r="AC13" s="19">
        <v>7.7056433348842504E-2</v>
      </c>
      <c r="AD13" s="19">
        <v>0.14575083405898501</v>
      </c>
      <c r="AE13" s="19"/>
      <c r="AF13" s="19">
        <v>9.3644063792899801E-2</v>
      </c>
      <c r="AG13" s="19">
        <v>9.24903610820446E-2</v>
      </c>
      <c r="AH13" s="19">
        <v>0.18668404561330701</v>
      </c>
      <c r="AI13" s="19"/>
      <c r="AJ13" s="19">
        <v>7.7187994113984304E-2</v>
      </c>
      <c r="AK13" s="19">
        <v>9.0318960378002897E-2</v>
      </c>
      <c r="AL13" s="19">
        <v>9.7531125495555801E-2</v>
      </c>
      <c r="AM13" s="19">
        <v>1.3911771599204301E-2</v>
      </c>
      <c r="AN13" s="19">
        <v>0.222301349661367</v>
      </c>
      <c r="AO13" s="19"/>
      <c r="AP13" s="19">
        <v>6.0094071908117802E-2</v>
      </c>
      <c r="AQ13" s="19">
        <v>8.44981161287751E-2</v>
      </c>
      <c r="AR13" s="19">
        <v>8.0128283727411806E-2</v>
      </c>
      <c r="AS13" s="19"/>
      <c r="AT13" s="19">
        <v>0.13947731098376601</v>
      </c>
      <c r="AU13" s="19">
        <v>0.110327058485231</v>
      </c>
      <c r="AV13" s="19">
        <v>0.108441034116907</v>
      </c>
      <c r="AW13" s="19">
        <v>7.0960819058005206E-2</v>
      </c>
      <c r="AX13" s="19">
        <v>4.7268707155912602E-2</v>
      </c>
      <c r="AY13" s="19"/>
      <c r="AZ13" s="19">
        <v>9.4532024714748905E-2</v>
      </c>
      <c r="BA13" s="19">
        <v>0.14685145518185999</v>
      </c>
      <c r="BB13" s="19">
        <v>0.17127280803483599</v>
      </c>
      <c r="BC13" s="19">
        <v>8.8852393045548594E-2</v>
      </c>
      <c r="BD13" s="19">
        <v>0.14862543754259799</v>
      </c>
      <c r="BE13" s="19"/>
      <c r="BF13" s="19">
        <v>0.12598321316356401</v>
      </c>
      <c r="BG13" s="19">
        <v>0.118029022958724</v>
      </c>
      <c r="BH13" s="19">
        <v>8.6579123622502405E-2</v>
      </c>
      <c r="BI13" s="19">
        <v>9.0578894624879003E-2</v>
      </c>
      <c r="BJ13" s="19"/>
      <c r="BK13" s="19">
        <v>0.134559784157507</v>
      </c>
      <c r="BL13" s="19">
        <v>0.115949360089907</v>
      </c>
      <c r="BM13" s="19">
        <v>0.13060088512815299</v>
      </c>
      <c r="BN13" s="19">
        <v>0.10188092213533601</v>
      </c>
      <c r="BO13" s="19">
        <v>5.3228722275291497E-2</v>
      </c>
      <c r="BP13" s="19"/>
      <c r="BQ13" s="19">
        <v>0.108041774222481</v>
      </c>
      <c r="BR13" s="19">
        <v>0.118357627804402</v>
      </c>
      <c r="BS13" s="19"/>
      <c r="BT13" s="19">
        <v>0.100744566299622</v>
      </c>
      <c r="BU13" s="19">
        <v>0.112154510918806</v>
      </c>
      <c r="BV13" s="19">
        <v>0.13843946850694799</v>
      </c>
      <c r="BW13" s="19">
        <v>0.106191258849002</v>
      </c>
      <c r="BX13" s="19">
        <v>0.118315721091688</v>
      </c>
      <c r="BY13" s="19">
        <v>0.14379634341182301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0.398652119039133</v>
      </c>
      <c r="D9" s="17">
        <v>0.39826954201430698</v>
      </c>
      <c r="E9" s="17">
        <v>0.39855984307222198</v>
      </c>
      <c r="F9" s="17"/>
      <c r="G9" s="17">
        <v>0.44884786838153401</v>
      </c>
      <c r="H9" s="17">
        <v>0.42057490530246</v>
      </c>
      <c r="I9" s="17">
        <v>0.44726118184215302</v>
      </c>
      <c r="J9" s="17">
        <v>0.42518731910790603</v>
      </c>
      <c r="K9" s="17">
        <v>0.34326124590667401</v>
      </c>
      <c r="L9" s="17">
        <v>0.32350466807822698</v>
      </c>
      <c r="M9" s="17"/>
      <c r="N9" s="17">
        <v>0.43892785672604601</v>
      </c>
      <c r="O9" s="17">
        <v>0.42503831083306898</v>
      </c>
      <c r="P9" s="17">
        <v>0.34998945064175901</v>
      </c>
      <c r="Q9" s="17">
        <v>0.370908720561412</v>
      </c>
      <c r="R9" s="17"/>
      <c r="S9" s="17">
        <v>0.40199174155107997</v>
      </c>
      <c r="T9" s="17">
        <v>0.39668948564091899</v>
      </c>
      <c r="U9" s="17">
        <v>0.37620391257909003</v>
      </c>
      <c r="V9" s="17">
        <v>0.32860032285200402</v>
      </c>
      <c r="W9" s="17">
        <v>0.39572942840000003</v>
      </c>
      <c r="X9" s="17">
        <v>0.36692992093127802</v>
      </c>
      <c r="Y9" s="17">
        <v>0.38192842481835099</v>
      </c>
      <c r="Z9" s="17">
        <v>0.479030255392767</v>
      </c>
      <c r="AA9" s="17">
        <v>0.43654179924914999</v>
      </c>
      <c r="AB9" s="17">
        <v>0.44523826148130402</v>
      </c>
      <c r="AC9" s="17">
        <v>0.45147437084881997</v>
      </c>
      <c r="AD9" s="17">
        <v>0.33475821768742398</v>
      </c>
      <c r="AE9" s="17"/>
      <c r="AF9" s="17">
        <v>0.29804044743946601</v>
      </c>
      <c r="AG9" s="17">
        <v>0.47948029101744699</v>
      </c>
      <c r="AH9" s="17">
        <v>0.39535596466172801</v>
      </c>
      <c r="AI9" s="17"/>
      <c r="AJ9" s="17">
        <v>0.22982765980473799</v>
      </c>
      <c r="AK9" s="17">
        <v>0.64799595622056705</v>
      </c>
      <c r="AL9" s="17">
        <v>0.45061490909756502</v>
      </c>
      <c r="AM9" s="17">
        <v>0.25366252961857599</v>
      </c>
      <c r="AN9" s="17">
        <v>0.29683657620676002</v>
      </c>
      <c r="AO9" s="17"/>
      <c r="AP9" s="17">
        <v>0.165349136191384</v>
      </c>
      <c r="AQ9" s="17">
        <v>0.68029051689976305</v>
      </c>
      <c r="AR9" s="17">
        <v>0.41261577144970002</v>
      </c>
      <c r="AS9" s="17"/>
      <c r="AT9" s="17">
        <v>0.327874883877534</v>
      </c>
      <c r="AU9" s="17">
        <v>0.40779742553312698</v>
      </c>
      <c r="AV9" s="17">
        <v>0.42423600147714402</v>
      </c>
      <c r="AW9" s="17">
        <v>0.486833782704227</v>
      </c>
      <c r="AX9" s="17">
        <v>0.51281413129525899</v>
      </c>
      <c r="AY9" s="17"/>
      <c r="AZ9" s="17">
        <v>0.424642614691285</v>
      </c>
      <c r="BA9" s="17">
        <v>0.42319386877202902</v>
      </c>
      <c r="BB9" s="17">
        <v>0.39953008625049102</v>
      </c>
      <c r="BC9" s="17">
        <v>0.33036965536777302</v>
      </c>
      <c r="BD9" s="17">
        <v>0.38540593984665</v>
      </c>
      <c r="BE9" s="17"/>
      <c r="BF9" s="17">
        <v>0.390092767205658</v>
      </c>
      <c r="BG9" s="17">
        <v>0.384544530124032</v>
      </c>
      <c r="BH9" s="17">
        <v>0.4279709982362</v>
      </c>
      <c r="BI9" s="17">
        <v>0.424067807341036</v>
      </c>
      <c r="BJ9" s="17"/>
      <c r="BK9" s="17">
        <v>0.46516258565106</v>
      </c>
      <c r="BL9" s="17">
        <v>0.46052590599423299</v>
      </c>
      <c r="BM9" s="17">
        <v>0.39666181770430597</v>
      </c>
      <c r="BN9" s="17">
        <v>0.37414562669674201</v>
      </c>
      <c r="BO9" s="17">
        <v>0.36413786974775902</v>
      </c>
      <c r="BP9" s="17"/>
      <c r="BQ9" s="17">
        <v>0.39570904417790598</v>
      </c>
      <c r="BR9" s="17">
        <v>0.402638275697277</v>
      </c>
      <c r="BS9" s="17"/>
      <c r="BT9" s="17">
        <v>0.34366967863638997</v>
      </c>
      <c r="BU9" s="17">
        <v>0.42621213109651301</v>
      </c>
      <c r="BV9" s="17">
        <v>0.39280760581322</v>
      </c>
      <c r="BW9" s="17">
        <v>0.44483745510471501</v>
      </c>
      <c r="BX9" s="17">
        <v>0.44653382376592798</v>
      </c>
      <c r="BY9" s="17">
        <v>0.44123801383421501</v>
      </c>
    </row>
    <row r="10" spans="2:77" ht="43.5" x14ac:dyDescent="0.35">
      <c r="B10" s="18" t="s">
        <v>222</v>
      </c>
      <c r="C10" s="17">
        <v>0.108047032554156</v>
      </c>
      <c r="D10" s="17">
        <v>0.12926628811733101</v>
      </c>
      <c r="E10" s="17">
        <v>8.7070894264628898E-2</v>
      </c>
      <c r="F10" s="17"/>
      <c r="G10" s="17">
        <v>0.13433398040285399</v>
      </c>
      <c r="H10" s="17">
        <v>0.147812305133599</v>
      </c>
      <c r="I10" s="17">
        <v>0.109011871023697</v>
      </c>
      <c r="J10" s="17">
        <v>7.5200957003581106E-2</v>
      </c>
      <c r="K10" s="17">
        <v>8.5806609444181697E-2</v>
      </c>
      <c r="L10" s="17">
        <v>9.91339768397584E-2</v>
      </c>
      <c r="M10" s="17"/>
      <c r="N10" s="17">
        <v>0.124360984452074</v>
      </c>
      <c r="O10" s="17">
        <v>9.1614292975324293E-2</v>
      </c>
      <c r="P10" s="17">
        <v>0.112096611744222</v>
      </c>
      <c r="Q10" s="17">
        <v>0.105465810782855</v>
      </c>
      <c r="R10" s="17"/>
      <c r="S10" s="17">
        <v>0.14324325390614501</v>
      </c>
      <c r="T10" s="17">
        <v>0.103315433877191</v>
      </c>
      <c r="U10" s="17">
        <v>0.113167539255959</v>
      </c>
      <c r="V10" s="17">
        <v>0.129922223552211</v>
      </c>
      <c r="W10" s="17">
        <v>0.100668355483854</v>
      </c>
      <c r="X10" s="17">
        <v>0.12198397399923799</v>
      </c>
      <c r="Y10" s="17">
        <v>9.0571807780573596E-2</v>
      </c>
      <c r="Z10" s="17">
        <v>0.106207136428281</v>
      </c>
      <c r="AA10" s="17">
        <v>9.6826585382622593E-2</v>
      </c>
      <c r="AB10" s="17">
        <v>6.6115624922172406E-2</v>
      </c>
      <c r="AC10" s="17">
        <v>9.7919162982839897E-2</v>
      </c>
      <c r="AD10" s="17">
        <v>9.3345910744080496E-2</v>
      </c>
      <c r="AE10" s="17"/>
      <c r="AF10" s="17">
        <v>0.10798263544579501</v>
      </c>
      <c r="AG10" s="17">
        <v>0.10516982796861001</v>
      </c>
      <c r="AH10" s="17">
        <v>0.11311902311779599</v>
      </c>
      <c r="AI10" s="17"/>
      <c r="AJ10" s="17">
        <v>0.120162257678517</v>
      </c>
      <c r="AK10" s="17">
        <v>9.8654520577944604E-2</v>
      </c>
      <c r="AL10" s="17">
        <v>0.13505747095565099</v>
      </c>
      <c r="AM10" s="17">
        <v>0.104515566858032</v>
      </c>
      <c r="AN10" s="17">
        <v>9.7258624684785494E-2</v>
      </c>
      <c r="AO10" s="17"/>
      <c r="AP10" s="17">
        <v>0.15653335122497</v>
      </c>
      <c r="AQ10" s="17">
        <v>9.9562785502320006E-2</v>
      </c>
      <c r="AR10" s="17">
        <v>0.14751760768171199</v>
      </c>
      <c r="AS10" s="17"/>
      <c r="AT10" s="17">
        <v>0.10789603754117499</v>
      </c>
      <c r="AU10" s="17">
        <v>9.4553608417441398E-2</v>
      </c>
      <c r="AV10" s="17">
        <v>0.11572290957284601</v>
      </c>
      <c r="AW10" s="17">
        <v>0.129420200805617</v>
      </c>
      <c r="AX10" s="17">
        <v>0.134509235298654</v>
      </c>
      <c r="AY10" s="17"/>
      <c r="AZ10" s="17">
        <v>0.121280946540131</v>
      </c>
      <c r="BA10" s="17">
        <v>0.108470602548914</v>
      </c>
      <c r="BB10" s="17">
        <v>9.6957365609759705E-2</v>
      </c>
      <c r="BC10" s="17">
        <v>0.10034503494663199</v>
      </c>
      <c r="BD10" s="17">
        <v>7.7197056012245094E-2</v>
      </c>
      <c r="BE10" s="17"/>
      <c r="BF10" s="17">
        <v>9.8325232158886902E-2</v>
      </c>
      <c r="BG10" s="17">
        <v>0.116050081725772</v>
      </c>
      <c r="BH10" s="17">
        <v>0.104353971311014</v>
      </c>
      <c r="BI10" s="17">
        <v>0.11538047111308899</v>
      </c>
      <c r="BJ10" s="17"/>
      <c r="BK10" s="17">
        <v>6.2278272483561603E-2</v>
      </c>
      <c r="BL10" s="17">
        <v>6.2526896378067506E-2</v>
      </c>
      <c r="BM10" s="17">
        <v>9.8367368434251201E-2</v>
      </c>
      <c r="BN10" s="17">
        <v>0.13711819851957799</v>
      </c>
      <c r="BO10" s="17">
        <v>0.13457058863075699</v>
      </c>
      <c r="BP10" s="17"/>
      <c r="BQ10" s="17">
        <v>0.113507105599015</v>
      </c>
      <c r="BR10" s="17">
        <v>0.10065180560683799</v>
      </c>
      <c r="BS10" s="17"/>
      <c r="BT10" s="17">
        <v>0.107959009286365</v>
      </c>
      <c r="BU10" s="17">
        <v>0.112067490182712</v>
      </c>
      <c r="BV10" s="17">
        <v>9.6920506356568306E-2</v>
      </c>
      <c r="BW10" s="17">
        <v>0.112340371564028</v>
      </c>
      <c r="BX10" s="17">
        <v>0.11503193368088301</v>
      </c>
      <c r="BY10" s="17">
        <v>6.0922142445604399E-2</v>
      </c>
    </row>
    <row r="11" spans="2:77" ht="29" x14ac:dyDescent="0.35">
      <c r="B11" s="18" t="s">
        <v>223</v>
      </c>
      <c r="C11" s="17">
        <v>0.1070348779688</v>
      </c>
      <c r="D11" s="17">
        <v>0.116526536785378</v>
      </c>
      <c r="E11" s="17">
        <v>9.8446519453959699E-2</v>
      </c>
      <c r="F11" s="17"/>
      <c r="G11" s="17">
        <v>0.13449843286393701</v>
      </c>
      <c r="H11" s="17">
        <v>0.11400980051484499</v>
      </c>
      <c r="I11" s="17">
        <v>0.111806491163572</v>
      </c>
      <c r="J11" s="17">
        <v>9.2027630696202595E-2</v>
      </c>
      <c r="K11" s="17">
        <v>7.7103993295119994E-2</v>
      </c>
      <c r="L11" s="17">
        <v>0.111442661909448</v>
      </c>
      <c r="M11" s="17"/>
      <c r="N11" s="17">
        <v>0.110435895242511</v>
      </c>
      <c r="O11" s="17">
        <v>0.10093631519306499</v>
      </c>
      <c r="P11" s="17">
        <v>0.119832347062217</v>
      </c>
      <c r="Q11" s="17">
        <v>9.5911215087222598E-2</v>
      </c>
      <c r="R11" s="17"/>
      <c r="S11" s="17">
        <v>0.121161342247538</v>
      </c>
      <c r="T11" s="17">
        <v>9.04561957785531E-2</v>
      </c>
      <c r="U11" s="17">
        <v>0.105038658221369</v>
      </c>
      <c r="V11" s="17">
        <v>0.13074234649401001</v>
      </c>
      <c r="W11" s="17">
        <v>0.13825118279904</v>
      </c>
      <c r="X11" s="17">
        <v>0.13648162420930099</v>
      </c>
      <c r="Y11" s="17">
        <v>9.5802664661001499E-2</v>
      </c>
      <c r="Z11" s="17">
        <v>0.103560247345759</v>
      </c>
      <c r="AA11" s="17">
        <v>9.0262150186731394E-2</v>
      </c>
      <c r="AB11" s="17">
        <v>6.2255125106105098E-2</v>
      </c>
      <c r="AC11" s="17">
        <v>0.102441318727682</v>
      </c>
      <c r="AD11" s="17">
        <v>0.12398302326907</v>
      </c>
      <c r="AE11" s="17"/>
      <c r="AF11" s="17">
        <v>0.12406167688028601</v>
      </c>
      <c r="AG11" s="17">
        <v>0.102414258928387</v>
      </c>
      <c r="AH11" s="17">
        <v>7.6013245113511402E-2</v>
      </c>
      <c r="AI11" s="17"/>
      <c r="AJ11" s="17">
        <v>0.197929674376979</v>
      </c>
      <c r="AK11" s="17">
        <v>5.0838502905425999E-2</v>
      </c>
      <c r="AL11" s="17">
        <v>6.5319548190670998E-2</v>
      </c>
      <c r="AM11" s="17">
        <v>7.3805625828146398E-2</v>
      </c>
      <c r="AN11" s="17">
        <v>7.0153974140886005E-2</v>
      </c>
      <c r="AO11" s="17"/>
      <c r="AP11" s="17">
        <v>0.33886976114887601</v>
      </c>
      <c r="AQ11" s="17">
        <v>4.5994275527837303E-2</v>
      </c>
      <c r="AR11" s="17">
        <v>8.5308351545021796E-2</v>
      </c>
      <c r="AS11" s="17"/>
      <c r="AT11" s="17">
        <v>0.107838640922305</v>
      </c>
      <c r="AU11" s="17">
        <v>0.10616621642432</v>
      </c>
      <c r="AV11" s="17">
        <v>9.8798978465873599E-2</v>
      </c>
      <c r="AW11" s="17">
        <v>0.118395110020612</v>
      </c>
      <c r="AX11" s="17">
        <v>5.7535472294939598E-2</v>
      </c>
      <c r="AY11" s="17"/>
      <c r="AZ11" s="17">
        <v>0.12222613546899</v>
      </c>
      <c r="BA11" s="17">
        <v>0.10108311190062499</v>
      </c>
      <c r="BB11" s="17">
        <v>0.13985627154748401</v>
      </c>
      <c r="BC11" s="17">
        <v>0.102866395041406</v>
      </c>
      <c r="BD11" s="17">
        <v>5.3854687449244099E-2</v>
      </c>
      <c r="BE11" s="17"/>
      <c r="BF11" s="17">
        <v>8.83149894993384E-2</v>
      </c>
      <c r="BG11" s="17">
        <v>0.10932329592970801</v>
      </c>
      <c r="BH11" s="17">
        <v>0.121423666835031</v>
      </c>
      <c r="BI11" s="17">
        <v>0.12191436269571999</v>
      </c>
      <c r="BJ11" s="17"/>
      <c r="BK11" s="17">
        <v>8.7972953931418796E-2</v>
      </c>
      <c r="BL11" s="17">
        <v>6.9512486778015095E-2</v>
      </c>
      <c r="BM11" s="17">
        <v>9.7516601087821397E-2</v>
      </c>
      <c r="BN11" s="17">
        <v>0.109653870434557</v>
      </c>
      <c r="BO11" s="17">
        <v>0.23467384399595101</v>
      </c>
      <c r="BP11" s="17"/>
      <c r="BQ11" s="17">
        <v>0.11052816927426</v>
      </c>
      <c r="BR11" s="17">
        <v>0.102303497676867</v>
      </c>
      <c r="BS11" s="17"/>
      <c r="BT11" s="17">
        <v>0.112357104573074</v>
      </c>
      <c r="BU11" s="17">
        <v>9.7176978060559902E-2</v>
      </c>
      <c r="BV11" s="17">
        <v>0.11554646606572801</v>
      </c>
      <c r="BW11" s="17">
        <v>0.105193163796201</v>
      </c>
      <c r="BX11" s="17">
        <v>0.111749777151418</v>
      </c>
      <c r="BY11" s="17">
        <v>9.10614484900263E-2</v>
      </c>
    </row>
    <row r="12" spans="2:77" ht="29" x14ac:dyDescent="0.35">
      <c r="B12" s="18" t="s">
        <v>224</v>
      </c>
      <c r="C12" s="17">
        <v>0.28419235423344202</v>
      </c>
      <c r="D12" s="17">
        <v>0.28180807932527602</v>
      </c>
      <c r="E12" s="17">
        <v>0.285880938168528</v>
      </c>
      <c r="F12" s="17"/>
      <c r="G12" s="17">
        <v>0.17176787169313901</v>
      </c>
      <c r="H12" s="17">
        <v>0.22477223879573399</v>
      </c>
      <c r="I12" s="17">
        <v>0.256615144673425</v>
      </c>
      <c r="J12" s="17">
        <v>0.28147200848577802</v>
      </c>
      <c r="K12" s="17">
        <v>0.38716762424222301</v>
      </c>
      <c r="L12" s="17">
        <v>0.36294155184870402</v>
      </c>
      <c r="M12" s="17"/>
      <c r="N12" s="17">
        <v>0.23577804157609</v>
      </c>
      <c r="O12" s="17">
        <v>0.278131094844697</v>
      </c>
      <c r="P12" s="17">
        <v>0.32478738526983197</v>
      </c>
      <c r="Q12" s="17">
        <v>0.30720238763547802</v>
      </c>
      <c r="R12" s="17"/>
      <c r="S12" s="17">
        <v>0.23143235843721299</v>
      </c>
      <c r="T12" s="17">
        <v>0.298109622888799</v>
      </c>
      <c r="U12" s="17">
        <v>0.30740159594317701</v>
      </c>
      <c r="V12" s="17">
        <v>0.31524398770942502</v>
      </c>
      <c r="W12" s="17">
        <v>0.26768033236306998</v>
      </c>
      <c r="X12" s="17">
        <v>0.26851086086864401</v>
      </c>
      <c r="Y12" s="17">
        <v>0.326579152017898</v>
      </c>
      <c r="Z12" s="17">
        <v>0.21696732587876599</v>
      </c>
      <c r="AA12" s="17">
        <v>0.26964016821470999</v>
      </c>
      <c r="AB12" s="17">
        <v>0.30968425036995101</v>
      </c>
      <c r="AC12" s="17">
        <v>0.27382815961062001</v>
      </c>
      <c r="AD12" s="17">
        <v>0.371094665524136</v>
      </c>
      <c r="AE12" s="17"/>
      <c r="AF12" s="17">
        <v>0.37509688466562002</v>
      </c>
      <c r="AG12" s="17">
        <v>0.22729837511202</v>
      </c>
      <c r="AH12" s="17">
        <v>0.26400395573130903</v>
      </c>
      <c r="AI12" s="17"/>
      <c r="AJ12" s="17">
        <v>0.355191888215727</v>
      </c>
      <c r="AK12" s="17">
        <v>0.14000049772315901</v>
      </c>
      <c r="AL12" s="17">
        <v>0.26543299145777899</v>
      </c>
      <c r="AM12" s="17">
        <v>0.53148434482201401</v>
      </c>
      <c r="AN12" s="17">
        <v>0.34426690406042998</v>
      </c>
      <c r="AO12" s="17"/>
      <c r="AP12" s="17">
        <v>0.26059086606551901</v>
      </c>
      <c r="AQ12" s="17">
        <v>0.108008982189127</v>
      </c>
      <c r="AR12" s="17">
        <v>0.27848130662105097</v>
      </c>
      <c r="AS12" s="17"/>
      <c r="AT12" s="17">
        <v>0.338498187825997</v>
      </c>
      <c r="AU12" s="17">
        <v>0.28541135809449197</v>
      </c>
      <c r="AV12" s="17">
        <v>0.25974583904106902</v>
      </c>
      <c r="AW12" s="17">
        <v>0.20478027355560099</v>
      </c>
      <c r="AX12" s="17">
        <v>0.26505328337676998</v>
      </c>
      <c r="AY12" s="17"/>
      <c r="AZ12" s="17">
        <v>0.25628277862655502</v>
      </c>
      <c r="BA12" s="17">
        <v>0.247346478725716</v>
      </c>
      <c r="BB12" s="17">
        <v>0.20674395645608501</v>
      </c>
      <c r="BC12" s="17">
        <v>0.36767079571315098</v>
      </c>
      <c r="BD12" s="17">
        <v>0.32462299458570398</v>
      </c>
      <c r="BE12" s="17"/>
      <c r="BF12" s="17">
        <v>0.30906808770932198</v>
      </c>
      <c r="BG12" s="17">
        <v>0.28325149128944099</v>
      </c>
      <c r="BH12" s="17">
        <v>0.272482306801134</v>
      </c>
      <c r="BI12" s="17">
        <v>0.246851230759005</v>
      </c>
      <c r="BJ12" s="17"/>
      <c r="BK12" s="17">
        <v>0.29000690889632902</v>
      </c>
      <c r="BL12" s="17">
        <v>0.31565121243855998</v>
      </c>
      <c r="BM12" s="17">
        <v>0.28793220264302299</v>
      </c>
      <c r="BN12" s="17">
        <v>0.28356435522047602</v>
      </c>
      <c r="BO12" s="17">
        <v>0.19587680524555101</v>
      </c>
      <c r="BP12" s="17"/>
      <c r="BQ12" s="17">
        <v>0.28175857172074997</v>
      </c>
      <c r="BR12" s="17">
        <v>0.28748871563262002</v>
      </c>
      <c r="BS12" s="17"/>
      <c r="BT12" s="17">
        <v>0.33560874056430601</v>
      </c>
      <c r="BU12" s="17">
        <v>0.26154000894755702</v>
      </c>
      <c r="BV12" s="17">
        <v>0.25447976937481598</v>
      </c>
      <c r="BW12" s="17">
        <v>0.24851557602352201</v>
      </c>
      <c r="BX12" s="17">
        <v>0.24512125771240201</v>
      </c>
      <c r="BY12" s="17">
        <v>0.26572690902183999</v>
      </c>
    </row>
    <row r="13" spans="2:77" x14ac:dyDescent="0.35">
      <c r="B13" s="18" t="s">
        <v>145</v>
      </c>
      <c r="C13" s="19">
        <v>0.102073616204469</v>
      </c>
      <c r="D13" s="19">
        <v>7.4129553757708605E-2</v>
      </c>
      <c r="E13" s="19">
        <v>0.13004180504066201</v>
      </c>
      <c r="F13" s="19"/>
      <c r="G13" s="19">
        <v>0.110551846658536</v>
      </c>
      <c r="H13" s="19">
        <v>9.2830750253361502E-2</v>
      </c>
      <c r="I13" s="19">
        <v>7.5305311297153302E-2</v>
      </c>
      <c r="J13" s="19">
        <v>0.12611208470653201</v>
      </c>
      <c r="K13" s="19">
        <v>0.106660527111801</v>
      </c>
      <c r="L13" s="19">
        <v>0.102977141323863</v>
      </c>
      <c r="M13" s="19"/>
      <c r="N13" s="19">
        <v>9.0497222003279795E-2</v>
      </c>
      <c r="O13" s="19">
        <v>0.104279986153843</v>
      </c>
      <c r="P13" s="19">
        <v>9.3294205281969994E-2</v>
      </c>
      <c r="Q13" s="19">
        <v>0.12051186593303199</v>
      </c>
      <c r="R13" s="19"/>
      <c r="S13" s="19">
        <v>0.102171303858024</v>
      </c>
      <c r="T13" s="19">
        <v>0.11142926181453799</v>
      </c>
      <c r="U13" s="19">
        <v>9.8188294000404894E-2</v>
      </c>
      <c r="V13" s="19">
        <v>9.5491119392350707E-2</v>
      </c>
      <c r="W13" s="19">
        <v>9.7670700954036696E-2</v>
      </c>
      <c r="X13" s="19">
        <v>0.106093619991538</v>
      </c>
      <c r="Y13" s="19">
        <v>0.105117950722176</v>
      </c>
      <c r="Z13" s="19">
        <v>9.4235034954427796E-2</v>
      </c>
      <c r="AA13" s="19">
        <v>0.106729296966787</v>
      </c>
      <c r="AB13" s="19">
        <v>0.116706738120468</v>
      </c>
      <c r="AC13" s="19">
        <v>7.4336987830037698E-2</v>
      </c>
      <c r="AD13" s="19">
        <v>7.6818182775289304E-2</v>
      </c>
      <c r="AE13" s="19"/>
      <c r="AF13" s="19">
        <v>9.4818355568833002E-2</v>
      </c>
      <c r="AG13" s="19">
        <v>8.5637246973535697E-2</v>
      </c>
      <c r="AH13" s="19">
        <v>0.151507811375656</v>
      </c>
      <c r="AI13" s="19"/>
      <c r="AJ13" s="19">
        <v>9.6888519924038602E-2</v>
      </c>
      <c r="AK13" s="19">
        <v>6.2510522572903404E-2</v>
      </c>
      <c r="AL13" s="19">
        <v>8.3575080298333798E-2</v>
      </c>
      <c r="AM13" s="19">
        <v>3.65319328732309E-2</v>
      </c>
      <c r="AN13" s="19">
        <v>0.191483920907139</v>
      </c>
      <c r="AO13" s="19"/>
      <c r="AP13" s="19">
        <v>7.8656885369251306E-2</v>
      </c>
      <c r="AQ13" s="19">
        <v>6.6143439880952906E-2</v>
      </c>
      <c r="AR13" s="19">
        <v>7.6076962702515002E-2</v>
      </c>
      <c r="AS13" s="19"/>
      <c r="AT13" s="19">
        <v>0.11789224983299</v>
      </c>
      <c r="AU13" s="19">
        <v>0.10607139153061899</v>
      </c>
      <c r="AV13" s="19">
        <v>0.101496271443067</v>
      </c>
      <c r="AW13" s="19">
        <v>6.0570632913942699E-2</v>
      </c>
      <c r="AX13" s="19">
        <v>3.0087877734376899E-2</v>
      </c>
      <c r="AY13" s="19"/>
      <c r="AZ13" s="19">
        <v>7.5567524673039205E-2</v>
      </c>
      <c r="BA13" s="19">
        <v>0.119905938052716</v>
      </c>
      <c r="BB13" s="19">
        <v>0.156912320136181</v>
      </c>
      <c r="BC13" s="19">
        <v>9.8748118931037396E-2</v>
      </c>
      <c r="BD13" s="19">
        <v>0.158919322106157</v>
      </c>
      <c r="BE13" s="19"/>
      <c r="BF13" s="19">
        <v>0.114198923426795</v>
      </c>
      <c r="BG13" s="19">
        <v>0.106830600931047</v>
      </c>
      <c r="BH13" s="19">
        <v>7.3769056816620604E-2</v>
      </c>
      <c r="BI13" s="19">
        <v>9.1786128091150804E-2</v>
      </c>
      <c r="BJ13" s="19"/>
      <c r="BK13" s="19">
        <v>9.4579279037630207E-2</v>
      </c>
      <c r="BL13" s="19">
        <v>9.1783498411124695E-2</v>
      </c>
      <c r="BM13" s="19">
        <v>0.119522010130599</v>
      </c>
      <c r="BN13" s="19">
        <v>9.5517949128647403E-2</v>
      </c>
      <c r="BO13" s="19">
        <v>7.0740892379981601E-2</v>
      </c>
      <c r="BP13" s="19"/>
      <c r="BQ13" s="19">
        <v>9.84971092280683E-2</v>
      </c>
      <c r="BR13" s="19">
        <v>0.106917705386398</v>
      </c>
      <c r="BS13" s="19"/>
      <c r="BT13" s="19">
        <v>0.100405466939864</v>
      </c>
      <c r="BU13" s="19">
        <v>0.103003391712659</v>
      </c>
      <c r="BV13" s="19">
        <v>0.14024565238966699</v>
      </c>
      <c r="BW13" s="19">
        <v>8.9113433511533502E-2</v>
      </c>
      <c r="BX13" s="19">
        <v>8.1563207689367895E-2</v>
      </c>
      <c r="BY13" s="19">
        <v>0.14105148620831401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0.314428500240785</v>
      </c>
      <c r="D9" s="17">
        <v>0.30080536404650299</v>
      </c>
      <c r="E9" s="17">
        <v>0.327231819579127</v>
      </c>
      <c r="F9" s="17"/>
      <c r="G9" s="17">
        <v>0.40361043369910399</v>
      </c>
      <c r="H9" s="17">
        <v>0.37861744044222501</v>
      </c>
      <c r="I9" s="17">
        <v>0.38310831299895498</v>
      </c>
      <c r="J9" s="17">
        <v>0.32439365189264202</v>
      </c>
      <c r="K9" s="17">
        <v>0.237214875271965</v>
      </c>
      <c r="L9" s="17">
        <v>0.19088085315148201</v>
      </c>
      <c r="M9" s="17"/>
      <c r="N9" s="17">
        <v>0.29563017732122798</v>
      </c>
      <c r="O9" s="17">
        <v>0.32205800780411298</v>
      </c>
      <c r="P9" s="17">
        <v>0.326664045721964</v>
      </c>
      <c r="Q9" s="17">
        <v>0.31703732448449801</v>
      </c>
      <c r="R9" s="17"/>
      <c r="S9" s="17">
        <v>0.29567674193347099</v>
      </c>
      <c r="T9" s="17">
        <v>0.27986112481312603</v>
      </c>
      <c r="U9" s="17">
        <v>0.289928352320516</v>
      </c>
      <c r="V9" s="17">
        <v>0.22877315304863099</v>
      </c>
      <c r="W9" s="17">
        <v>0.32477235788016701</v>
      </c>
      <c r="X9" s="17">
        <v>0.33835096920666802</v>
      </c>
      <c r="Y9" s="17">
        <v>0.316219230117816</v>
      </c>
      <c r="Z9" s="17">
        <v>0.38556736691789201</v>
      </c>
      <c r="AA9" s="17">
        <v>0.35307341556031102</v>
      </c>
      <c r="AB9" s="17">
        <v>0.34275638529581198</v>
      </c>
      <c r="AC9" s="17">
        <v>0.385979486559272</v>
      </c>
      <c r="AD9" s="17">
        <v>0.33305187813144699</v>
      </c>
      <c r="AE9" s="17"/>
      <c r="AF9" s="17">
        <v>0.240293518449993</v>
      </c>
      <c r="AG9" s="17">
        <v>0.36002030355620501</v>
      </c>
      <c r="AH9" s="17">
        <v>0.33102905444833702</v>
      </c>
      <c r="AI9" s="17"/>
      <c r="AJ9" s="17">
        <v>0.16016454205223199</v>
      </c>
      <c r="AK9" s="17">
        <v>0.53719573556434697</v>
      </c>
      <c r="AL9" s="17">
        <v>0.25240897437576598</v>
      </c>
      <c r="AM9" s="17">
        <v>0.159871002842563</v>
      </c>
      <c r="AN9" s="17">
        <v>0.26864480316445599</v>
      </c>
      <c r="AO9" s="17"/>
      <c r="AP9" s="17">
        <v>0.119876398039221</v>
      </c>
      <c r="AQ9" s="17">
        <v>0.56746181497864301</v>
      </c>
      <c r="AR9" s="17">
        <v>0.26524794646182098</v>
      </c>
      <c r="AS9" s="17"/>
      <c r="AT9" s="17">
        <v>0.280634948257312</v>
      </c>
      <c r="AU9" s="17">
        <v>0.351191046101891</v>
      </c>
      <c r="AV9" s="17">
        <v>0.310486362301719</v>
      </c>
      <c r="AW9" s="17">
        <v>0.36895001519549903</v>
      </c>
      <c r="AX9" s="17">
        <v>0.27343082013351699</v>
      </c>
      <c r="AY9" s="17"/>
      <c r="AZ9" s="17">
        <v>0.34911405145181001</v>
      </c>
      <c r="BA9" s="17">
        <v>0.35873122879616198</v>
      </c>
      <c r="BB9" s="17">
        <v>0.358741231237245</v>
      </c>
      <c r="BC9" s="17">
        <v>0.188736215844448</v>
      </c>
      <c r="BD9" s="17">
        <v>0.32051999933229802</v>
      </c>
      <c r="BE9" s="17"/>
      <c r="BF9" s="17">
        <v>0.325995478698835</v>
      </c>
      <c r="BG9" s="17">
        <v>0.318107207023821</v>
      </c>
      <c r="BH9" s="17">
        <v>0.326547830996469</v>
      </c>
      <c r="BI9" s="17">
        <v>0.280548327271812</v>
      </c>
      <c r="BJ9" s="17"/>
      <c r="BK9" s="17">
        <v>0.40511649111479903</v>
      </c>
      <c r="BL9" s="17">
        <v>0.38311761568698199</v>
      </c>
      <c r="BM9" s="17">
        <v>0.333075825318775</v>
      </c>
      <c r="BN9" s="17">
        <v>0.26474984929627599</v>
      </c>
      <c r="BO9" s="17">
        <v>0.27267401932961199</v>
      </c>
      <c r="BP9" s="17"/>
      <c r="BQ9" s="17">
        <v>0.30724858638416902</v>
      </c>
      <c r="BR9" s="17">
        <v>0.32415311234681699</v>
      </c>
      <c r="BS9" s="17"/>
      <c r="BT9" s="17">
        <v>0.22274863207984599</v>
      </c>
      <c r="BU9" s="17">
        <v>0.346537933529729</v>
      </c>
      <c r="BV9" s="17">
        <v>0.32966025700278101</v>
      </c>
      <c r="BW9" s="17">
        <v>0.40292128573091401</v>
      </c>
      <c r="BX9" s="17">
        <v>0.39770721724812802</v>
      </c>
      <c r="BY9" s="17">
        <v>0.34310280463078102</v>
      </c>
    </row>
    <row r="10" spans="2:77" ht="43.5" x14ac:dyDescent="0.35">
      <c r="B10" s="18" t="s">
        <v>222</v>
      </c>
      <c r="C10" s="17">
        <v>9.6127695575746103E-2</v>
      </c>
      <c r="D10" s="17">
        <v>0.10802290642166699</v>
      </c>
      <c r="E10" s="17">
        <v>8.4638395195147903E-2</v>
      </c>
      <c r="F10" s="17"/>
      <c r="G10" s="17">
        <v>0.134911233229636</v>
      </c>
      <c r="H10" s="17">
        <v>0.124974001273062</v>
      </c>
      <c r="I10" s="17">
        <v>0.122006216555942</v>
      </c>
      <c r="J10" s="17">
        <v>5.9572302173451698E-2</v>
      </c>
      <c r="K10" s="17">
        <v>6.9261675704046996E-2</v>
      </c>
      <c r="L10" s="17">
        <v>7.3661652220619003E-2</v>
      </c>
      <c r="M10" s="17"/>
      <c r="N10" s="17">
        <v>0.108212763094422</v>
      </c>
      <c r="O10" s="17">
        <v>8.7138529046549396E-2</v>
      </c>
      <c r="P10" s="17">
        <v>8.2839761444315096E-2</v>
      </c>
      <c r="Q10" s="17">
        <v>0.10362995656667</v>
      </c>
      <c r="R10" s="17"/>
      <c r="S10" s="17">
        <v>0.162839471976749</v>
      </c>
      <c r="T10" s="17">
        <v>8.8303420089200793E-2</v>
      </c>
      <c r="U10" s="17">
        <v>7.8585515748162693E-2</v>
      </c>
      <c r="V10" s="17">
        <v>0.113743067087024</v>
      </c>
      <c r="W10" s="17">
        <v>0.10267569706565401</v>
      </c>
      <c r="X10" s="17">
        <v>5.7558220665198299E-2</v>
      </c>
      <c r="Y10" s="17">
        <v>8.4187128450703197E-2</v>
      </c>
      <c r="Z10" s="17">
        <v>8.0907728399921303E-2</v>
      </c>
      <c r="AA10" s="17">
        <v>0.103143743817027</v>
      </c>
      <c r="AB10" s="17">
        <v>7.39560269246506E-2</v>
      </c>
      <c r="AC10" s="17">
        <v>6.7053932763116303E-2</v>
      </c>
      <c r="AD10" s="17">
        <v>5.4452630796622797E-2</v>
      </c>
      <c r="AE10" s="17"/>
      <c r="AF10" s="17">
        <v>8.59898386181948E-2</v>
      </c>
      <c r="AG10" s="17">
        <v>9.8065135794361602E-2</v>
      </c>
      <c r="AH10" s="17">
        <v>0.111278970379069</v>
      </c>
      <c r="AI10" s="17"/>
      <c r="AJ10" s="17">
        <v>8.6244024371177799E-2</v>
      </c>
      <c r="AK10" s="17">
        <v>0.109087454786813</v>
      </c>
      <c r="AL10" s="17">
        <v>0.16231341285336701</v>
      </c>
      <c r="AM10" s="17">
        <v>3.2648918737256803E-2</v>
      </c>
      <c r="AN10" s="17">
        <v>9.3189429189077896E-2</v>
      </c>
      <c r="AO10" s="17"/>
      <c r="AP10" s="17">
        <v>0.10951670604734</v>
      </c>
      <c r="AQ10" s="17">
        <v>0.10704803915250501</v>
      </c>
      <c r="AR10" s="17">
        <v>0.16119742670356299</v>
      </c>
      <c r="AS10" s="17"/>
      <c r="AT10" s="17">
        <v>8.0192796740819902E-2</v>
      </c>
      <c r="AU10" s="17">
        <v>9.3951701300687293E-2</v>
      </c>
      <c r="AV10" s="17">
        <v>9.8963204980112005E-2</v>
      </c>
      <c r="AW10" s="17">
        <v>0.118733480658827</v>
      </c>
      <c r="AX10" s="17">
        <v>0.143361534159934</v>
      </c>
      <c r="AY10" s="17"/>
      <c r="AZ10" s="17">
        <v>0.11227805298186</v>
      </c>
      <c r="BA10" s="17">
        <v>8.3087170276612193E-2</v>
      </c>
      <c r="BB10" s="17">
        <v>0.13414574728293099</v>
      </c>
      <c r="BC10" s="17">
        <v>7.7766684423493299E-2</v>
      </c>
      <c r="BD10" s="17">
        <v>7.3391602698792399E-2</v>
      </c>
      <c r="BE10" s="17"/>
      <c r="BF10" s="17">
        <v>9.3513852018919805E-2</v>
      </c>
      <c r="BG10" s="17">
        <v>9.8647889711695802E-2</v>
      </c>
      <c r="BH10" s="17">
        <v>9.7164044514906095E-2</v>
      </c>
      <c r="BI10" s="17">
        <v>0.108581172776113</v>
      </c>
      <c r="BJ10" s="17"/>
      <c r="BK10" s="17">
        <v>6.7935685510123606E-2</v>
      </c>
      <c r="BL10" s="17">
        <v>7.7989867452631798E-2</v>
      </c>
      <c r="BM10" s="17">
        <v>8.6262262188362401E-2</v>
      </c>
      <c r="BN10" s="17">
        <v>0.10901665856232</v>
      </c>
      <c r="BO10" s="17">
        <v>0.13573523826470699</v>
      </c>
      <c r="BP10" s="17"/>
      <c r="BQ10" s="17">
        <v>9.9663373549762901E-2</v>
      </c>
      <c r="BR10" s="17">
        <v>9.1338905972445303E-2</v>
      </c>
      <c r="BS10" s="17"/>
      <c r="BT10" s="17">
        <v>8.6255275585313596E-2</v>
      </c>
      <c r="BU10" s="17">
        <v>0.103873571466576</v>
      </c>
      <c r="BV10" s="17">
        <v>0.103840555145104</v>
      </c>
      <c r="BW10" s="17">
        <v>0.116819678550418</v>
      </c>
      <c r="BX10" s="17">
        <v>0.102402383638275</v>
      </c>
      <c r="BY10" s="17">
        <v>6.0648003614593202E-2</v>
      </c>
    </row>
    <row r="11" spans="2:77" ht="29" x14ac:dyDescent="0.35">
      <c r="B11" s="18" t="s">
        <v>223</v>
      </c>
      <c r="C11" s="17">
        <v>0.21497345566284901</v>
      </c>
      <c r="D11" s="17">
        <v>0.25831929491886702</v>
      </c>
      <c r="E11" s="17">
        <v>0.172983073996888</v>
      </c>
      <c r="F11" s="17"/>
      <c r="G11" s="17">
        <v>0.14874695392950699</v>
      </c>
      <c r="H11" s="17">
        <v>0.170734364250443</v>
      </c>
      <c r="I11" s="17">
        <v>0.165853262996662</v>
      </c>
      <c r="J11" s="17">
        <v>0.221709912167946</v>
      </c>
      <c r="K11" s="17">
        <v>0.24804139803379799</v>
      </c>
      <c r="L11" s="17">
        <v>0.30713711157560097</v>
      </c>
      <c r="M11" s="17"/>
      <c r="N11" s="17">
        <v>0.29096948061706102</v>
      </c>
      <c r="O11" s="17">
        <v>0.21566704112122501</v>
      </c>
      <c r="P11" s="17">
        <v>0.19405180816488601</v>
      </c>
      <c r="Q11" s="17">
        <v>0.14761396827265599</v>
      </c>
      <c r="R11" s="17"/>
      <c r="S11" s="17">
        <v>0.225882140023592</v>
      </c>
      <c r="T11" s="17">
        <v>0.21909594146025299</v>
      </c>
      <c r="U11" s="17">
        <v>0.20250842783629799</v>
      </c>
      <c r="V11" s="17">
        <v>0.249585495644011</v>
      </c>
      <c r="W11" s="17">
        <v>0.21591542291952701</v>
      </c>
      <c r="X11" s="17">
        <v>0.267249198995963</v>
      </c>
      <c r="Y11" s="17">
        <v>0.22252307954022399</v>
      </c>
      <c r="Z11" s="17">
        <v>0.21546856002886899</v>
      </c>
      <c r="AA11" s="17">
        <v>0.20221785552882501</v>
      </c>
      <c r="AB11" s="17">
        <v>0.15015624459068</v>
      </c>
      <c r="AC11" s="17">
        <v>0.19510119661519601</v>
      </c>
      <c r="AD11" s="17">
        <v>0.169949330548577</v>
      </c>
      <c r="AE11" s="17"/>
      <c r="AF11" s="17">
        <v>0.26329806196052702</v>
      </c>
      <c r="AG11" s="17">
        <v>0.21338943463082299</v>
      </c>
      <c r="AH11" s="17">
        <v>0.13851591893451701</v>
      </c>
      <c r="AI11" s="17"/>
      <c r="AJ11" s="17">
        <v>0.38480781027720901</v>
      </c>
      <c r="AK11" s="17">
        <v>0.107249942969906</v>
      </c>
      <c r="AL11" s="17">
        <v>0.19418686501121499</v>
      </c>
      <c r="AM11" s="17">
        <v>0.25971832580644599</v>
      </c>
      <c r="AN11" s="17">
        <v>0.114928982089856</v>
      </c>
      <c r="AO11" s="17"/>
      <c r="AP11" s="17">
        <v>0.53570745322797297</v>
      </c>
      <c r="AQ11" s="17">
        <v>0.11549825449018999</v>
      </c>
      <c r="AR11" s="17">
        <v>0.17723370554055101</v>
      </c>
      <c r="AS11" s="17"/>
      <c r="AT11" s="17">
        <v>0.21682771416581001</v>
      </c>
      <c r="AU11" s="17">
        <v>0.189284699336639</v>
      </c>
      <c r="AV11" s="17">
        <v>0.215084961666757</v>
      </c>
      <c r="AW11" s="17">
        <v>0.22788923588579399</v>
      </c>
      <c r="AX11" s="17">
        <v>0.33150788041316098</v>
      </c>
      <c r="AY11" s="17"/>
      <c r="AZ11" s="17">
        <v>0.22670540396974001</v>
      </c>
      <c r="BA11" s="17">
        <v>0.168730386337785</v>
      </c>
      <c r="BB11" s="17">
        <v>0.16683221578601501</v>
      </c>
      <c r="BC11" s="17">
        <v>0.290819693416626</v>
      </c>
      <c r="BD11" s="17">
        <v>0.126809499338111</v>
      </c>
      <c r="BE11" s="17"/>
      <c r="BF11" s="17">
        <v>0.150545972910369</v>
      </c>
      <c r="BG11" s="17">
        <v>0.20202859639448101</v>
      </c>
      <c r="BH11" s="17">
        <v>0.22046315495320401</v>
      </c>
      <c r="BI11" s="17">
        <v>0.32921388687452202</v>
      </c>
      <c r="BJ11" s="17"/>
      <c r="BK11" s="17">
        <v>0.14093861630819901</v>
      </c>
      <c r="BL11" s="17">
        <v>0.108347944960273</v>
      </c>
      <c r="BM11" s="17">
        <v>0.172053937099062</v>
      </c>
      <c r="BN11" s="17">
        <v>0.28591590856724902</v>
      </c>
      <c r="BO11" s="17">
        <v>0.35244653531368703</v>
      </c>
      <c r="BP11" s="17"/>
      <c r="BQ11" s="17">
        <v>0.23202301450016799</v>
      </c>
      <c r="BR11" s="17">
        <v>0.191881208376464</v>
      </c>
      <c r="BS11" s="17"/>
      <c r="BT11" s="17">
        <v>0.28238676535395801</v>
      </c>
      <c r="BU11" s="17">
        <v>0.20961709015753799</v>
      </c>
      <c r="BV11" s="17">
        <v>0.15473963992322201</v>
      </c>
      <c r="BW11" s="17">
        <v>0.13877355350343501</v>
      </c>
      <c r="BX11" s="17">
        <v>0.15900991657858099</v>
      </c>
      <c r="BY11" s="17">
        <v>0.17382121540314899</v>
      </c>
    </row>
    <row r="12" spans="2:77" ht="29" x14ac:dyDescent="0.35">
      <c r="B12" s="18" t="s">
        <v>224</v>
      </c>
      <c r="C12" s="17">
        <v>0.26524298197766299</v>
      </c>
      <c r="D12" s="17">
        <v>0.250892598468134</v>
      </c>
      <c r="E12" s="17">
        <v>0.27856636122860901</v>
      </c>
      <c r="F12" s="17"/>
      <c r="G12" s="17">
        <v>0.19632215861026101</v>
      </c>
      <c r="H12" s="17">
        <v>0.22564678220634801</v>
      </c>
      <c r="I12" s="17">
        <v>0.23399183113210001</v>
      </c>
      <c r="J12" s="17">
        <v>0.28227707420047998</v>
      </c>
      <c r="K12" s="17">
        <v>0.32021712685769599</v>
      </c>
      <c r="L12" s="17">
        <v>0.31794161385529202</v>
      </c>
      <c r="M12" s="17"/>
      <c r="N12" s="17">
        <v>0.21539034150941999</v>
      </c>
      <c r="O12" s="17">
        <v>0.26642464001988098</v>
      </c>
      <c r="P12" s="17">
        <v>0.29028016205299201</v>
      </c>
      <c r="Q12" s="17">
        <v>0.29671734780263098</v>
      </c>
      <c r="R12" s="17"/>
      <c r="S12" s="17">
        <v>0.225518304689031</v>
      </c>
      <c r="T12" s="17">
        <v>0.30510394200042101</v>
      </c>
      <c r="U12" s="17">
        <v>0.304825550880368</v>
      </c>
      <c r="V12" s="17">
        <v>0.30311990135528699</v>
      </c>
      <c r="W12" s="17">
        <v>0.24697896430843899</v>
      </c>
      <c r="X12" s="17">
        <v>0.219735097419647</v>
      </c>
      <c r="Y12" s="17">
        <v>0.27844396670188698</v>
      </c>
      <c r="Z12" s="17">
        <v>0.210195104734101</v>
      </c>
      <c r="AA12" s="17">
        <v>0.23279812989997301</v>
      </c>
      <c r="AB12" s="17">
        <v>0.30473667859155601</v>
      </c>
      <c r="AC12" s="17">
        <v>0.25387378133072303</v>
      </c>
      <c r="AD12" s="17">
        <v>0.29522191002041398</v>
      </c>
      <c r="AE12" s="17"/>
      <c r="AF12" s="17">
        <v>0.314616578055327</v>
      </c>
      <c r="AG12" s="17">
        <v>0.23581199011908399</v>
      </c>
      <c r="AH12" s="17">
        <v>0.24706952566610199</v>
      </c>
      <c r="AI12" s="17"/>
      <c r="AJ12" s="17">
        <v>0.27163571643210899</v>
      </c>
      <c r="AK12" s="17">
        <v>0.171195384997129</v>
      </c>
      <c r="AL12" s="17">
        <v>0.30055739009351401</v>
      </c>
      <c r="AM12" s="17">
        <v>0.515847969046205</v>
      </c>
      <c r="AN12" s="17">
        <v>0.33569579963027502</v>
      </c>
      <c r="AO12" s="17"/>
      <c r="AP12" s="17">
        <v>0.16119881786183399</v>
      </c>
      <c r="AQ12" s="17">
        <v>0.140839874004172</v>
      </c>
      <c r="AR12" s="17">
        <v>0.31067107295351498</v>
      </c>
      <c r="AS12" s="17"/>
      <c r="AT12" s="17">
        <v>0.29222225333108498</v>
      </c>
      <c r="AU12" s="17">
        <v>0.26705767482861698</v>
      </c>
      <c r="AV12" s="17">
        <v>0.26277606556792099</v>
      </c>
      <c r="AW12" s="17">
        <v>0.21587142576544299</v>
      </c>
      <c r="AX12" s="17">
        <v>0.22587685519291101</v>
      </c>
      <c r="AY12" s="17"/>
      <c r="AZ12" s="17">
        <v>0.229714128394957</v>
      </c>
      <c r="BA12" s="17">
        <v>0.268257149201306</v>
      </c>
      <c r="BB12" s="17">
        <v>0.20653879411620199</v>
      </c>
      <c r="BC12" s="17">
        <v>0.31904428778306498</v>
      </c>
      <c r="BD12" s="17">
        <v>0.32216757099889798</v>
      </c>
      <c r="BE12" s="17"/>
      <c r="BF12" s="17">
        <v>0.29550770752018102</v>
      </c>
      <c r="BG12" s="17">
        <v>0.26746900979576599</v>
      </c>
      <c r="BH12" s="17">
        <v>0.26649349811840201</v>
      </c>
      <c r="BI12" s="17">
        <v>0.210580025385705</v>
      </c>
      <c r="BJ12" s="17"/>
      <c r="BK12" s="17">
        <v>0.28649712067079502</v>
      </c>
      <c r="BL12" s="17">
        <v>0.32572514690339399</v>
      </c>
      <c r="BM12" s="17">
        <v>0.284579761592266</v>
      </c>
      <c r="BN12" s="17">
        <v>0.23812399669310699</v>
      </c>
      <c r="BO12" s="17">
        <v>0.15718465734679399</v>
      </c>
      <c r="BP12" s="17"/>
      <c r="BQ12" s="17">
        <v>0.256629654674772</v>
      </c>
      <c r="BR12" s="17">
        <v>0.27690903656211202</v>
      </c>
      <c r="BS12" s="17"/>
      <c r="BT12" s="17">
        <v>0.29803344033278001</v>
      </c>
      <c r="BU12" s="17">
        <v>0.243714822221062</v>
      </c>
      <c r="BV12" s="17">
        <v>0.24701349126399599</v>
      </c>
      <c r="BW12" s="17">
        <v>0.25393131644089101</v>
      </c>
      <c r="BX12" s="17">
        <v>0.237422580209632</v>
      </c>
      <c r="BY12" s="17">
        <v>0.28405086386844802</v>
      </c>
    </row>
    <row r="13" spans="2:77" x14ac:dyDescent="0.35">
      <c r="B13" s="18" t="s">
        <v>145</v>
      </c>
      <c r="C13" s="19">
        <v>0.109227366542958</v>
      </c>
      <c r="D13" s="19">
        <v>8.1959836144829296E-2</v>
      </c>
      <c r="E13" s="19">
        <v>0.136580350000229</v>
      </c>
      <c r="F13" s="19"/>
      <c r="G13" s="19">
        <v>0.116409220531493</v>
      </c>
      <c r="H13" s="19">
        <v>0.10002741182792201</v>
      </c>
      <c r="I13" s="19">
        <v>9.5040376316340394E-2</v>
      </c>
      <c r="J13" s="19">
        <v>0.11204705956548</v>
      </c>
      <c r="K13" s="19">
        <v>0.12526492413249399</v>
      </c>
      <c r="L13" s="19">
        <v>0.110378769197005</v>
      </c>
      <c r="M13" s="19"/>
      <c r="N13" s="19">
        <v>8.97972374578698E-2</v>
      </c>
      <c r="O13" s="19">
        <v>0.10871178200823201</v>
      </c>
      <c r="P13" s="19">
        <v>0.106164222615843</v>
      </c>
      <c r="Q13" s="19">
        <v>0.13500140287354501</v>
      </c>
      <c r="R13" s="19"/>
      <c r="S13" s="19">
        <v>9.0083341377155998E-2</v>
      </c>
      <c r="T13" s="19">
        <v>0.10763557163699899</v>
      </c>
      <c r="U13" s="19">
        <v>0.124152153214655</v>
      </c>
      <c r="V13" s="19">
        <v>0.104778382865046</v>
      </c>
      <c r="W13" s="19">
        <v>0.109657557826214</v>
      </c>
      <c r="X13" s="19">
        <v>0.11710651371252399</v>
      </c>
      <c r="Y13" s="19">
        <v>9.8626595189369906E-2</v>
      </c>
      <c r="Z13" s="19">
        <v>0.10786123991921601</v>
      </c>
      <c r="AA13" s="19">
        <v>0.108766855193864</v>
      </c>
      <c r="AB13" s="19">
        <v>0.12839466459730201</v>
      </c>
      <c r="AC13" s="19">
        <v>9.7991602731692204E-2</v>
      </c>
      <c r="AD13" s="19">
        <v>0.14732425050294001</v>
      </c>
      <c r="AE13" s="19"/>
      <c r="AF13" s="19">
        <v>9.5802002915958195E-2</v>
      </c>
      <c r="AG13" s="19">
        <v>9.2713135899526497E-2</v>
      </c>
      <c r="AH13" s="19">
        <v>0.172106530571975</v>
      </c>
      <c r="AI13" s="19"/>
      <c r="AJ13" s="19">
        <v>9.7147906867272496E-2</v>
      </c>
      <c r="AK13" s="19">
        <v>7.5271481681805696E-2</v>
      </c>
      <c r="AL13" s="19">
        <v>9.0533357666137904E-2</v>
      </c>
      <c r="AM13" s="19">
        <v>3.19137835675301E-2</v>
      </c>
      <c r="AN13" s="19">
        <v>0.187540985926335</v>
      </c>
      <c r="AO13" s="19"/>
      <c r="AP13" s="19">
        <v>7.3700624823632599E-2</v>
      </c>
      <c r="AQ13" s="19">
        <v>6.9152017374491004E-2</v>
      </c>
      <c r="AR13" s="19">
        <v>8.5649848340549506E-2</v>
      </c>
      <c r="AS13" s="19"/>
      <c r="AT13" s="19">
        <v>0.13012228750497301</v>
      </c>
      <c r="AU13" s="19">
        <v>9.85148784321664E-2</v>
      </c>
      <c r="AV13" s="19">
        <v>0.112689405483491</v>
      </c>
      <c r="AW13" s="19">
        <v>6.8555842494437205E-2</v>
      </c>
      <c r="AX13" s="19">
        <v>2.58229101004777E-2</v>
      </c>
      <c r="AY13" s="19"/>
      <c r="AZ13" s="19">
        <v>8.2188363201632197E-2</v>
      </c>
      <c r="BA13" s="19">
        <v>0.121194065388135</v>
      </c>
      <c r="BB13" s="19">
        <v>0.13374201157760701</v>
      </c>
      <c r="BC13" s="19">
        <v>0.123633118532367</v>
      </c>
      <c r="BD13" s="19">
        <v>0.1571113276319</v>
      </c>
      <c r="BE13" s="19"/>
      <c r="BF13" s="19">
        <v>0.134436988851695</v>
      </c>
      <c r="BG13" s="19">
        <v>0.113747297074236</v>
      </c>
      <c r="BH13" s="19">
        <v>8.9331471417018096E-2</v>
      </c>
      <c r="BI13" s="19">
        <v>7.1076587691847701E-2</v>
      </c>
      <c r="BJ13" s="19"/>
      <c r="BK13" s="19">
        <v>9.9512086396083499E-2</v>
      </c>
      <c r="BL13" s="19">
        <v>0.10481942499671899</v>
      </c>
      <c r="BM13" s="19">
        <v>0.124028213801535</v>
      </c>
      <c r="BN13" s="19">
        <v>0.102193586881047</v>
      </c>
      <c r="BO13" s="19">
        <v>8.1959549745200297E-2</v>
      </c>
      <c r="BP13" s="19"/>
      <c r="BQ13" s="19">
        <v>0.104435370891129</v>
      </c>
      <c r="BR13" s="19">
        <v>0.115717736742162</v>
      </c>
      <c r="BS13" s="19"/>
      <c r="BT13" s="19">
        <v>0.110575886648102</v>
      </c>
      <c r="BU13" s="19">
        <v>9.6256582625095705E-2</v>
      </c>
      <c r="BV13" s="19">
        <v>0.164746056664898</v>
      </c>
      <c r="BW13" s="19">
        <v>8.7554165774341899E-2</v>
      </c>
      <c r="BX13" s="19">
        <v>0.103457902325384</v>
      </c>
      <c r="BY13" s="19">
        <v>0.138377112483029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0.361086350675771</v>
      </c>
      <c r="D9" s="17">
        <v>0.37485970783452</v>
      </c>
      <c r="E9" s="17">
        <v>0.34703415837141899</v>
      </c>
      <c r="F9" s="17"/>
      <c r="G9" s="17">
        <v>0.37255472745220602</v>
      </c>
      <c r="H9" s="17">
        <v>0.36681261727724401</v>
      </c>
      <c r="I9" s="17">
        <v>0.37306507961202501</v>
      </c>
      <c r="J9" s="17">
        <v>0.414196362088119</v>
      </c>
      <c r="K9" s="17">
        <v>0.32271484709394499</v>
      </c>
      <c r="L9" s="17">
        <v>0.32153317468182402</v>
      </c>
      <c r="M9" s="17"/>
      <c r="N9" s="17">
        <v>0.38675393458984098</v>
      </c>
      <c r="O9" s="17">
        <v>0.39185831253200398</v>
      </c>
      <c r="P9" s="17">
        <v>0.341694310932391</v>
      </c>
      <c r="Q9" s="17">
        <v>0.32053709889503901</v>
      </c>
      <c r="R9" s="17"/>
      <c r="S9" s="17">
        <v>0.33344629728172698</v>
      </c>
      <c r="T9" s="17">
        <v>0.35564016109824098</v>
      </c>
      <c r="U9" s="17">
        <v>0.32895280396655002</v>
      </c>
      <c r="V9" s="17">
        <v>0.30982557186818199</v>
      </c>
      <c r="W9" s="17">
        <v>0.37666199386697302</v>
      </c>
      <c r="X9" s="17">
        <v>0.34075574084599303</v>
      </c>
      <c r="Y9" s="17">
        <v>0.34563291075233799</v>
      </c>
      <c r="Z9" s="17">
        <v>0.42643184530918599</v>
      </c>
      <c r="AA9" s="17">
        <v>0.42966077473841802</v>
      </c>
      <c r="AB9" s="17">
        <v>0.37145844087489199</v>
      </c>
      <c r="AC9" s="17">
        <v>0.45888391846425802</v>
      </c>
      <c r="AD9" s="17">
        <v>0.28679193485264898</v>
      </c>
      <c r="AE9" s="17"/>
      <c r="AF9" s="17">
        <v>0.26697741330664898</v>
      </c>
      <c r="AG9" s="17">
        <v>0.46712605035245303</v>
      </c>
      <c r="AH9" s="17">
        <v>0.30571425861547102</v>
      </c>
      <c r="AI9" s="17"/>
      <c r="AJ9" s="17">
        <v>0.18622559799133201</v>
      </c>
      <c r="AK9" s="17">
        <v>0.63354417303851196</v>
      </c>
      <c r="AL9" s="17">
        <v>0.40812317421050798</v>
      </c>
      <c r="AM9" s="17">
        <v>0.20218387990616599</v>
      </c>
      <c r="AN9" s="17">
        <v>0.25368426754807499</v>
      </c>
      <c r="AO9" s="17"/>
      <c r="AP9" s="17">
        <v>0.107300203647216</v>
      </c>
      <c r="AQ9" s="17">
        <v>0.66243145305530704</v>
      </c>
      <c r="AR9" s="17">
        <v>0.34190278214356101</v>
      </c>
      <c r="AS9" s="17"/>
      <c r="AT9" s="17">
        <v>0.32719155514409098</v>
      </c>
      <c r="AU9" s="17">
        <v>0.358007624861646</v>
      </c>
      <c r="AV9" s="17">
        <v>0.39803523577599598</v>
      </c>
      <c r="AW9" s="17">
        <v>0.38229758458955898</v>
      </c>
      <c r="AX9" s="17">
        <v>0.45622887600137002</v>
      </c>
      <c r="AY9" s="17"/>
      <c r="AZ9" s="17">
        <v>0.38630646407519997</v>
      </c>
      <c r="BA9" s="17">
        <v>0.36822324246210197</v>
      </c>
      <c r="BB9" s="17">
        <v>0.31655008113454602</v>
      </c>
      <c r="BC9" s="17">
        <v>0.31971463405116402</v>
      </c>
      <c r="BD9" s="17">
        <v>0.34922631933913301</v>
      </c>
      <c r="BE9" s="17"/>
      <c r="BF9" s="17">
        <v>0.36737441349314698</v>
      </c>
      <c r="BG9" s="17">
        <v>0.34004466870479599</v>
      </c>
      <c r="BH9" s="17">
        <v>0.37974143154616102</v>
      </c>
      <c r="BI9" s="17">
        <v>0.38022991424111802</v>
      </c>
      <c r="BJ9" s="17"/>
      <c r="BK9" s="17">
        <v>0.362264135040608</v>
      </c>
      <c r="BL9" s="17">
        <v>0.39532429815169001</v>
      </c>
      <c r="BM9" s="17">
        <v>0.36798243740936798</v>
      </c>
      <c r="BN9" s="17">
        <v>0.34823854585684799</v>
      </c>
      <c r="BO9" s="17">
        <v>0.313281888774747</v>
      </c>
      <c r="BP9" s="17"/>
      <c r="BQ9" s="17">
        <v>0.35827143909237402</v>
      </c>
      <c r="BR9" s="17">
        <v>0.36489892054888901</v>
      </c>
      <c r="BS9" s="17"/>
      <c r="BT9" s="17">
        <v>0.32162671904156598</v>
      </c>
      <c r="BU9" s="17">
        <v>0.409396734530932</v>
      </c>
      <c r="BV9" s="17">
        <v>0.36975060808802501</v>
      </c>
      <c r="BW9" s="17">
        <v>0.37535014659222599</v>
      </c>
      <c r="BX9" s="17">
        <v>0.36624175725672597</v>
      </c>
      <c r="BY9" s="17">
        <v>0.35137963686005202</v>
      </c>
    </row>
    <row r="10" spans="2:77" ht="43.5" x14ac:dyDescent="0.35">
      <c r="B10" s="18" t="s">
        <v>222</v>
      </c>
      <c r="C10" s="17">
        <v>0.14356455504110999</v>
      </c>
      <c r="D10" s="17">
        <v>0.15336510089521199</v>
      </c>
      <c r="E10" s="17">
        <v>0.133874708193571</v>
      </c>
      <c r="F10" s="17"/>
      <c r="G10" s="17">
        <v>0.16106815469171601</v>
      </c>
      <c r="H10" s="17">
        <v>0.17602836096291399</v>
      </c>
      <c r="I10" s="17">
        <v>0.15150983929253001</v>
      </c>
      <c r="J10" s="17">
        <v>0.10268519387821901</v>
      </c>
      <c r="K10" s="17">
        <v>0.12562060933014099</v>
      </c>
      <c r="L10" s="17">
        <v>0.14442606532288699</v>
      </c>
      <c r="M10" s="17"/>
      <c r="N10" s="17">
        <v>0.15725988802878399</v>
      </c>
      <c r="O10" s="17">
        <v>0.13992279750404399</v>
      </c>
      <c r="P10" s="17">
        <v>0.14028906675157099</v>
      </c>
      <c r="Q10" s="17">
        <v>0.136356711910913</v>
      </c>
      <c r="R10" s="17"/>
      <c r="S10" s="17">
        <v>0.196577516234723</v>
      </c>
      <c r="T10" s="17">
        <v>0.135414952453528</v>
      </c>
      <c r="U10" s="17">
        <v>0.15028168604148301</v>
      </c>
      <c r="V10" s="17">
        <v>0.17417339337427501</v>
      </c>
      <c r="W10" s="17">
        <v>0.100515182020916</v>
      </c>
      <c r="X10" s="17">
        <v>0.154792838615119</v>
      </c>
      <c r="Y10" s="17">
        <v>0.11615332603497899</v>
      </c>
      <c r="Z10" s="17">
        <v>0.16330242835099401</v>
      </c>
      <c r="AA10" s="17">
        <v>0.128138454466521</v>
      </c>
      <c r="AB10" s="17">
        <v>0.107103372001179</v>
      </c>
      <c r="AC10" s="17">
        <v>9.1535151303399301E-2</v>
      </c>
      <c r="AD10" s="17">
        <v>0.18818959460767601</v>
      </c>
      <c r="AE10" s="17"/>
      <c r="AF10" s="17">
        <v>0.14135834183486501</v>
      </c>
      <c r="AG10" s="17">
        <v>0.14367862693944899</v>
      </c>
      <c r="AH10" s="17">
        <v>0.15156024788361599</v>
      </c>
      <c r="AI10" s="17"/>
      <c r="AJ10" s="17">
        <v>0.17540898694859799</v>
      </c>
      <c r="AK10" s="17">
        <v>0.106480695089958</v>
      </c>
      <c r="AL10" s="17">
        <v>0.20673371594274401</v>
      </c>
      <c r="AM10" s="17">
        <v>7.8186267164429293E-2</v>
      </c>
      <c r="AN10" s="17">
        <v>0.124808667815397</v>
      </c>
      <c r="AO10" s="17"/>
      <c r="AP10" s="17">
        <v>0.21064040059911501</v>
      </c>
      <c r="AQ10" s="17">
        <v>0.129249927099263</v>
      </c>
      <c r="AR10" s="17">
        <v>0.20962753357219299</v>
      </c>
      <c r="AS10" s="17"/>
      <c r="AT10" s="17">
        <v>0.13157804531876799</v>
      </c>
      <c r="AU10" s="17">
        <v>0.13013440036901799</v>
      </c>
      <c r="AV10" s="17">
        <v>0.15852499449447899</v>
      </c>
      <c r="AW10" s="17">
        <v>0.162230520681208</v>
      </c>
      <c r="AX10" s="17">
        <v>0.20205762775431599</v>
      </c>
      <c r="AY10" s="17"/>
      <c r="AZ10" s="17">
        <v>0.15220582491745199</v>
      </c>
      <c r="BA10" s="17">
        <v>0.12979335428712099</v>
      </c>
      <c r="BB10" s="17">
        <v>0.185198452825246</v>
      </c>
      <c r="BC10" s="17">
        <v>0.15341245731890399</v>
      </c>
      <c r="BD10" s="17">
        <v>9.9982899973319203E-2</v>
      </c>
      <c r="BE10" s="17"/>
      <c r="BF10" s="17">
        <v>0.123419113823687</v>
      </c>
      <c r="BG10" s="17">
        <v>0.148159128967083</v>
      </c>
      <c r="BH10" s="17">
        <v>0.15196569384528</v>
      </c>
      <c r="BI10" s="17">
        <v>0.160820813082166</v>
      </c>
      <c r="BJ10" s="17"/>
      <c r="BK10" s="17">
        <v>0.127887653931441</v>
      </c>
      <c r="BL10" s="17">
        <v>0.124064258136593</v>
      </c>
      <c r="BM10" s="17">
        <v>0.12880350344013999</v>
      </c>
      <c r="BN10" s="17">
        <v>0.162594361912105</v>
      </c>
      <c r="BO10" s="17">
        <v>0.17521398976761199</v>
      </c>
      <c r="BP10" s="17"/>
      <c r="BQ10" s="17">
        <v>0.14832857679259301</v>
      </c>
      <c r="BR10" s="17">
        <v>0.137112073225442</v>
      </c>
      <c r="BS10" s="17"/>
      <c r="BT10" s="17">
        <v>0.14573762890875799</v>
      </c>
      <c r="BU10" s="17">
        <v>0.124786802184901</v>
      </c>
      <c r="BV10" s="17">
        <v>0.14101208160478901</v>
      </c>
      <c r="BW10" s="17">
        <v>0.145225402179886</v>
      </c>
      <c r="BX10" s="17">
        <v>0.17398174341351899</v>
      </c>
      <c r="BY10" s="17">
        <v>0.11788319332593</v>
      </c>
    </row>
    <row r="11" spans="2:77" ht="29" x14ac:dyDescent="0.35">
      <c r="B11" s="18" t="s">
        <v>223</v>
      </c>
      <c r="C11" s="17">
        <v>0.14517575757023801</v>
      </c>
      <c r="D11" s="17">
        <v>0.159745269917242</v>
      </c>
      <c r="E11" s="17">
        <v>0.13186980347641999</v>
      </c>
      <c r="F11" s="17"/>
      <c r="G11" s="17">
        <v>0.16589045816116399</v>
      </c>
      <c r="H11" s="17">
        <v>0.13822648029922999</v>
      </c>
      <c r="I11" s="17">
        <v>0.14838999264466601</v>
      </c>
      <c r="J11" s="17">
        <v>0.12216263627831001</v>
      </c>
      <c r="K11" s="17">
        <v>0.118204282195934</v>
      </c>
      <c r="L11" s="17">
        <v>0.17115722671960301</v>
      </c>
      <c r="M11" s="17"/>
      <c r="N11" s="17">
        <v>0.162486730665891</v>
      </c>
      <c r="O11" s="17">
        <v>0.12968414061390099</v>
      </c>
      <c r="P11" s="17">
        <v>0.152948680797968</v>
      </c>
      <c r="Q11" s="17">
        <v>0.133515208860403</v>
      </c>
      <c r="R11" s="17"/>
      <c r="S11" s="17">
        <v>0.15637087683706799</v>
      </c>
      <c r="T11" s="17">
        <v>0.14078547695199201</v>
      </c>
      <c r="U11" s="17">
        <v>0.15483692338145</v>
      </c>
      <c r="V11" s="17">
        <v>0.13781338589067599</v>
      </c>
      <c r="W11" s="17">
        <v>0.16614818517951199</v>
      </c>
      <c r="X11" s="17">
        <v>0.171469436084594</v>
      </c>
      <c r="Y11" s="17">
        <v>0.16881244642812199</v>
      </c>
      <c r="Z11" s="17">
        <v>0.12578130037341001</v>
      </c>
      <c r="AA11" s="17">
        <v>0.13565689789109001</v>
      </c>
      <c r="AB11" s="17">
        <v>0.10197911064161</v>
      </c>
      <c r="AC11" s="17">
        <v>0.14502975744375199</v>
      </c>
      <c r="AD11" s="17">
        <v>0.107794564673675</v>
      </c>
      <c r="AE11" s="17"/>
      <c r="AF11" s="17">
        <v>0.180086423779238</v>
      </c>
      <c r="AG11" s="17">
        <v>0.11900661301342801</v>
      </c>
      <c r="AH11" s="17">
        <v>0.12019750537247099</v>
      </c>
      <c r="AI11" s="17"/>
      <c r="AJ11" s="17">
        <v>0.27148211148743001</v>
      </c>
      <c r="AK11" s="17">
        <v>6.3056896902433199E-2</v>
      </c>
      <c r="AL11" s="17">
        <v>8.4521171608822498E-2</v>
      </c>
      <c r="AM11" s="17">
        <v>7.7343587296774693E-2</v>
      </c>
      <c r="AN11" s="17">
        <v>9.7853559683563199E-2</v>
      </c>
      <c r="AO11" s="17"/>
      <c r="AP11" s="17">
        <v>0.43805110007870501</v>
      </c>
      <c r="AQ11" s="17">
        <v>5.4178857598078903E-2</v>
      </c>
      <c r="AR11" s="17">
        <v>0.10075315115219501</v>
      </c>
      <c r="AS11" s="17"/>
      <c r="AT11" s="17">
        <v>0.14729255875996899</v>
      </c>
      <c r="AU11" s="17">
        <v>0.14776047109218499</v>
      </c>
      <c r="AV11" s="17">
        <v>0.12291840868811001</v>
      </c>
      <c r="AW11" s="17">
        <v>0.18853498722859099</v>
      </c>
      <c r="AX11" s="17">
        <v>7.3625217013805699E-2</v>
      </c>
      <c r="AY11" s="17"/>
      <c r="AZ11" s="17">
        <v>0.15014781261354199</v>
      </c>
      <c r="BA11" s="17">
        <v>0.13519332657342001</v>
      </c>
      <c r="BB11" s="17">
        <v>0.14945783366260701</v>
      </c>
      <c r="BC11" s="17">
        <v>0.165172142312421</v>
      </c>
      <c r="BD11" s="17">
        <v>0.10637516739293799</v>
      </c>
      <c r="BE11" s="17"/>
      <c r="BF11" s="17">
        <v>0.121610469115467</v>
      </c>
      <c r="BG11" s="17">
        <v>0.156490829405252</v>
      </c>
      <c r="BH11" s="17">
        <v>0.143938363239135</v>
      </c>
      <c r="BI11" s="17">
        <v>0.16264666508672501</v>
      </c>
      <c r="BJ11" s="17"/>
      <c r="BK11" s="17">
        <v>0.10475211347871</v>
      </c>
      <c r="BL11" s="17">
        <v>8.0489345138175405E-2</v>
      </c>
      <c r="BM11" s="17">
        <v>0.133514104059066</v>
      </c>
      <c r="BN11" s="17">
        <v>0.164905021670534</v>
      </c>
      <c r="BO11" s="17">
        <v>0.26837006714240003</v>
      </c>
      <c r="BP11" s="17"/>
      <c r="BQ11" s="17">
        <v>0.15371953041834199</v>
      </c>
      <c r="BR11" s="17">
        <v>0.13360390886437701</v>
      </c>
      <c r="BS11" s="17"/>
      <c r="BT11" s="17">
        <v>0.16523741352223201</v>
      </c>
      <c r="BU11" s="17">
        <v>0.14100514985995899</v>
      </c>
      <c r="BV11" s="17">
        <v>0.122496888218248</v>
      </c>
      <c r="BW11" s="17">
        <v>0.149526561296391</v>
      </c>
      <c r="BX11" s="17">
        <v>0.12801055962515101</v>
      </c>
      <c r="BY11" s="17">
        <v>8.4099044316463006E-2</v>
      </c>
    </row>
    <row r="12" spans="2:77" ht="29" x14ac:dyDescent="0.35">
      <c r="B12" s="18" t="s">
        <v>224</v>
      </c>
      <c r="C12" s="17">
        <v>0.23883087478394399</v>
      </c>
      <c r="D12" s="17">
        <v>0.23316525602794599</v>
      </c>
      <c r="E12" s="17">
        <v>0.24395012312071099</v>
      </c>
      <c r="F12" s="17"/>
      <c r="G12" s="17">
        <v>0.173962650185221</v>
      </c>
      <c r="H12" s="17">
        <v>0.200285298791717</v>
      </c>
      <c r="I12" s="17">
        <v>0.234032006845969</v>
      </c>
      <c r="J12" s="17">
        <v>0.25715774905385602</v>
      </c>
      <c r="K12" s="17">
        <v>0.294484947124251</v>
      </c>
      <c r="L12" s="17">
        <v>0.26504065867260901</v>
      </c>
      <c r="M12" s="17"/>
      <c r="N12" s="17">
        <v>0.202656904533591</v>
      </c>
      <c r="O12" s="17">
        <v>0.23080842110928401</v>
      </c>
      <c r="P12" s="17">
        <v>0.26209043783382602</v>
      </c>
      <c r="Q12" s="17">
        <v>0.26528095533403601</v>
      </c>
      <c r="R12" s="17"/>
      <c r="S12" s="17">
        <v>0.210174197971463</v>
      </c>
      <c r="T12" s="17">
        <v>0.25456787892252303</v>
      </c>
      <c r="U12" s="17">
        <v>0.24952601457904</v>
      </c>
      <c r="V12" s="17">
        <v>0.26882093450112399</v>
      </c>
      <c r="W12" s="17">
        <v>0.21971332451249101</v>
      </c>
      <c r="X12" s="17">
        <v>0.233807729273981</v>
      </c>
      <c r="Y12" s="17">
        <v>0.24996739115550501</v>
      </c>
      <c r="Z12" s="17">
        <v>0.16175310715796001</v>
      </c>
      <c r="AA12" s="17">
        <v>0.20668922303016299</v>
      </c>
      <c r="AB12" s="17">
        <v>0.30290882717262402</v>
      </c>
      <c r="AC12" s="17">
        <v>0.223072573434099</v>
      </c>
      <c r="AD12" s="17">
        <v>0.27013860654298899</v>
      </c>
      <c r="AE12" s="17"/>
      <c r="AF12" s="17">
        <v>0.30412489250756702</v>
      </c>
      <c r="AG12" s="17">
        <v>0.190068761053308</v>
      </c>
      <c r="AH12" s="17">
        <v>0.237152011399451</v>
      </c>
      <c r="AI12" s="17"/>
      <c r="AJ12" s="17">
        <v>0.27594433707523602</v>
      </c>
      <c r="AK12" s="17">
        <v>0.11870353001848701</v>
      </c>
      <c r="AL12" s="17">
        <v>0.211370374904995</v>
      </c>
      <c r="AM12" s="17">
        <v>0.59403649231827005</v>
      </c>
      <c r="AN12" s="17">
        <v>0.308403667987795</v>
      </c>
      <c r="AO12" s="17"/>
      <c r="AP12" s="17">
        <v>0.17241922990543601</v>
      </c>
      <c r="AQ12" s="17">
        <v>8.6462036600329001E-2</v>
      </c>
      <c r="AR12" s="17">
        <v>0.27437231497867698</v>
      </c>
      <c r="AS12" s="17"/>
      <c r="AT12" s="17">
        <v>0.25217625586657599</v>
      </c>
      <c r="AU12" s="17">
        <v>0.25514252147959299</v>
      </c>
      <c r="AV12" s="17">
        <v>0.21697420582445101</v>
      </c>
      <c r="AW12" s="17">
        <v>0.198876215600406</v>
      </c>
      <c r="AX12" s="17">
        <v>0.205705736124939</v>
      </c>
      <c r="AY12" s="17"/>
      <c r="AZ12" s="17">
        <v>0.21935718158267101</v>
      </c>
      <c r="BA12" s="17">
        <v>0.236277785829619</v>
      </c>
      <c r="BB12" s="17">
        <v>0.19487292406982701</v>
      </c>
      <c r="BC12" s="17">
        <v>0.26730906042900898</v>
      </c>
      <c r="BD12" s="17">
        <v>0.27838134797589398</v>
      </c>
      <c r="BE12" s="17"/>
      <c r="BF12" s="17">
        <v>0.24801653333455501</v>
      </c>
      <c r="BG12" s="17">
        <v>0.237852943245659</v>
      </c>
      <c r="BH12" s="17">
        <v>0.24771666875665499</v>
      </c>
      <c r="BI12" s="17">
        <v>0.20592437797325699</v>
      </c>
      <c r="BJ12" s="17"/>
      <c r="BK12" s="17">
        <v>0.31077615890604499</v>
      </c>
      <c r="BL12" s="17">
        <v>0.27184437311100401</v>
      </c>
      <c r="BM12" s="17">
        <v>0.24259619446136299</v>
      </c>
      <c r="BN12" s="17">
        <v>0.227779814851681</v>
      </c>
      <c r="BO12" s="17">
        <v>0.168885567555176</v>
      </c>
      <c r="BP12" s="17"/>
      <c r="BQ12" s="17">
        <v>0.23222484078052899</v>
      </c>
      <c r="BR12" s="17">
        <v>0.24777821308428699</v>
      </c>
      <c r="BS12" s="17"/>
      <c r="BT12" s="17">
        <v>0.26325409603098099</v>
      </c>
      <c r="BU12" s="17">
        <v>0.22088406050819301</v>
      </c>
      <c r="BV12" s="17">
        <v>0.23341720056049101</v>
      </c>
      <c r="BW12" s="17">
        <v>0.21318409421662499</v>
      </c>
      <c r="BX12" s="17">
        <v>0.22477672082184</v>
      </c>
      <c r="BY12" s="17">
        <v>0.25899468534169001</v>
      </c>
    </row>
    <row r="13" spans="2:77" x14ac:dyDescent="0.35">
      <c r="B13" s="18" t="s">
        <v>145</v>
      </c>
      <c r="C13" s="19">
        <v>0.111342461928938</v>
      </c>
      <c r="D13" s="19">
        <v>7.8864665325080893E-2</v>
      </c>
      <c r="E13" s="19">
        <v>0.143271206837879</v>
      </c>
      <c r="F13" s="19"/>
      <c r="G13" s="19">
        <v>0.126524009509693</v>
      </c>
      <c r="H13" s="19">
        <v>0.11864724266889499</v>
      </c>
      <c r="I13" s="19">
        <v>9.3003081604809704E-2</v>
      </c>
      <c r="J13" s="19">
        <v>0.103798058701496</v>
      </c>
      <c r="K13" s="19">
        <v>0.13897531425572901</v>
      </c>
      <c r="L13" s="19">
        <v>9.7842874603076405E-2</v>
      </c>
      <c r="M13" s="19"/>
      <c r="N13" s="19">
        <v>9.0842542181892402E-2</v>
      </c>
      <c r="O13" s="19">
        <v>0.107726328240766</v>
      </c>
      <c r="P13" s="19">
        <v>0.10297750368424401</v>
      </c>
      <c r="Q13" s="19">
        <v>0.14431002499960899</v>
      </c>
      <c r="R13" s="19"/>
      <c r="S13" s="19">
        <v>0.10343111167501801</v>
      </c>
      <c r="T13" s="19">
        <v>0.113591530573716</v>
      </c>
      <c r="U13" s="19">
        <v>0.116402572031477</v>
      </c>
      <c r="V13" s="19">
        <v>0.109366714365742</v>
      </c>
      <c r="W13" s="19">
        <v>0.136961314420109</v>
      </c>
      <c r="X13" s="19">
        <v>9.9174255180312504E-2</v>
      </c>
      <c r="Y13" s="19">
        <v>0.119433925629055</v>
      </c>
      <c r="Z13" s="19">
        <v>0.12273131880844999</v>
      </c>
      <c r="AA13" s="19">
        <v>9.9854649873808696E-2</v>
      </c>
      <c r="AB13" s="19">
        <v>0.116550249309695</v>
      </c>
      <c r="AC13" s="19">
        <v>8.1478599354491504E-2</v>
      </c>
      <c r="AD13" s="19">
        <v>0.14708529932301001</v>
      </c>
      <c r="AE13" s="19"/>
      <c r="AF13" s="19">
        <v>0.107452928571681</v>
      </c>
      <c r="AG13" s="19">
        <v>8.0119948641362307E-2</v>
      </c>
      <c r="AH13" s="19">
        <v>0.185375976728992</v>
      </c>
      <c r="AI13" s="19"/>
      <c r="AJ13" s="19">
        <v>9.0938966497403795E-2</v>
      </c>
      <c r="AK13" s="19">
        <v>7.8214704950610503E-2</v>
      </c>
      <c r="AL13" s="19">
        <v>8.9251563332931605E-2</v>
      </c>
      <c r="AM13" s="19">
        <v>4.8249773314359701E-2</v>
      </c>
      <c r="AN13" s="19">
        <v>0.21524983696517</v>
      </c>
      <c r="AO13" s="19"/>
      <c r="AP13" s="19">
        <v>7.1589065769528004E-2</v>
      </c>
      <c r="AQ13" s="19">
        <v>6.7677725647022194E-2</v>
      </c>
      <c r="AR13" s="19">
        <v>7.3344218153373802E-2</v>
      </c>
      <c r="AS13" s="19"/>
      <c r="AT13" s="19">
        <v>0.14176158491059601</v>
      </c>
      <c r="AU13" s="19">
        <v>0.108954982197558</v>
      </c>
      <c r="AV13" s="19">
        <v>0.103547155216963</v>
      </c>
      <c r="AW13" s="19">
        <v>6.8060691900235504E-2</v>
      </c>
      <c r="AX13" s="19">
        <v>6.2382543105569697E-2</v>
      </c>
      <c r="AY13" s="19"/>
      <c r="AZ13" s="19">
        <v>9.1982716811135706E-2</v>
      </c>
      <c r="BA13" s="19">
        <v>0.13051229084773799</v>
      </c>
      <c r="BB13" s="19">
        <v>0.15392070830777499</v>
      </c>
      <c r="BC13" s="19">
        <v>9.4391705888502403E-2</v>
      </c>
      <c r="BD13" s="19">
        <v>0.16603426531871601</v>
      </c>
      <c r="BE13" s="19"/>
      <c r="BF13" s="19">
        <v>0.13957947023314399</v>
      </c>
      <c r="BG13" s="19">
        <v>0.11745242967721101</v>
      </c>
      <c r="BH13" s="19">
        <v>7.6637842612769097E-2</v>
      </c>
      <c r="BI13" s="19">
        <v>9.0378229616733002E-2</v>
      </c>
      <c r="BJ13" s="19"/>
      <c r="BK13" s="19">
        <v>9.4319938643197099E-2</v>
      </c>
      <c r="BL13" s="19">
        <v>0.12827772546253799</v>
      </c>
      <c r="BM13" s="19">
        <v>0.12710376063006401</v>
      </c>
      <c r="BN13" s="19">
        <v>9.6482255708832607E-2</v>
      </c>
      <c r="BO13" s="19">
        <v>7.4248486760064E-2</v>
      </c>
      <c r="BP13" s="19"/>
      <c r="BQ13" s="19">
        <v>0.107455612916162</v>
      </c>
      <c r="BR13" s="19">
        <v>0.116606884277005</v>
      </c>
      <c r="BS13" s="19"/>
      <c r="BT13" s="19">
        <v>0.10414414249646201</v>
      </c>
      <c r="BU13" s="19">
        <v>0.103927252916015</v>
      </c>
      <c r="BV13" s="19">
        <v>0.133323221528446</v>
      </c>
      <c r="BW13" s="19">
        <v>0.116713795714872</v>
      </c>
      <c r="BX13" s="19">
        <v>0.106989218882765</v>
      </c>
      <c r="BY13" s="19">
        <v>0.18764344015586401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221</v>
      </c>
      <c r="C9" s="17">
        <v>0.16560227118758999</v>
      </c>
      <c r="D9" s="17">
        <v>0.17823391989218401</v>
      </c>
      <c r="E9" s="17">
        <v>0.15385509744802101</v>
      </c>
      <c r="F9" s="17"/>
      <c r="G9" s="17">
        <v>0.179902211166655</v>
      </c>
      <c r="H9" s="17">
        <v>0.200724188616376</v>
      </c>
      <c r="I9" s="17">
        <v>0.20422111879497401</v>
      </c>
      <c r="J9" s="17">
        <v>0.188538901189856</v>
      </c>
      <c r="K9" s="17">
        <v>0.120272289742152</v>
      </c>
      <c r="L9" s="17">
        <v>0.10796749719217701</v>
      </c>
      <c r="M9" s="17"/>
      <c r="N9" s="17">
        <v>0.16683352054289199</v>
      </c>
      <c r="O9" s="17">
        <v>0.15699492148004801</v>
      </c>
      <c r="P9" s="17">
        <v>0.16906925926718999</v>
      </c>
      <c r="Q9" s="17">
        <v>0.17250153728620901</v>
      </c>
      <c r="R9" s="17"/>
      <c r="S9" s="17">
        <v>0.174570292026971</v>
      </c>
      <c r="T9" s="17">
        <v>0.145821193940323</v>
      </c>
      <c r="U9" s="17">
        <v>0.138989406405296</v>
      </c>
      <c r="V9" s="17">
        <v>0.137158006980693</v>
      </c>
      <c r="W9" s="17">
        <v>0.171319522336012</v>
      </c>
      <c r="X9" s="17">
        <v>0.18246381825395899</v>
      </c>
      <c r="Y9" s="17">
        <v>0.148047117914548</v>
      </c>
      <c r="Z9" s="17">
        <v>0.23153518087539801</v>
      </c>
      <c r="AA9" s="17">
        <v>0.19553444449949101</v>
      </c>
      <c r="AB9" s="17">
        <v>0.15625403970771001</v>
      </c>
      <c r="AC9" s="17">
        <v>0.22091010668630201</v>
      </c>
      <c r="AD9" s="17">
        <v>8.7176312796212393E-2</v>
      </c>
      <c r="AE9" s="17"/>
      <c r="AF9" s="17">
        <v>0.14550108376903501</v>
      </c>
      <c r="AG9" s="17">
        <v>0.192960134822905</v>
      </c>
      <c r="AH9" s="17">
        <v>0.163418045731095</v>
      </c>
      <c r="AI9" s="17"/>
      <c r="AJ9" s="17">
        <v>8.1330923569505498E-2</v>
      </c>
      <c r="AK9" s="17">
        <v>0.31640446290519503</v>
      </c>
      <c r="AL9" s="17">
        <v>0.15880296372824301</v>
      </c>
      <c r="AM9" s="17">
        <v>6.1918680795382798E-2</v>
      </c>
      <c r="AN9" s="17">
        <v>0.12899099309808301</v>
      </c>
      <c r="AO9" s="17"/>
      <c r="AP9" s="17">
        <v>7.2623634032329396E-2</v>
      </c>
      <c r="AQ9" s="17">
        <v>0.337038985435064</v>
      </c>
      <c r="AR9" s="17">
        <v>0.1089983339817</v>
      </c>
      <c r="AS9" s="17"/>
      <c r="AT9" s="17">
        <v>0.166012590750443</v>
      </c>
      <c r="AU9" s="17">
        <v>0.17216273757732101</v>
      </c>
      <c r="AV9" s="17">
        <v>0.160657728689338</v>
      </c>
      <c r="AW9" s="17">
        <v>0.189502068330098</v>
      </c>
      <c r="AX9" s="17">
        <v>0.20470367523207</v>
      </c>
      <c r="AY9" s="17"/>
      <c r="AZ9" s="17">
        <v>0.19572812772621501</v>
      </c>
      <c r="BA9" s="17">
        <v>0.16501310848166101</v>
      </c>
      <c r="BB9" s="17">
        <v>0.119075021924757</v>
      </c>
      <c r="BC9" s="17">
        <v>0.107227229373554</v>
      </c>
      <c r="BD9" s="17">
        <v>0.168022569703771</v>
      </c>
      <c r="BE9" s="17"/>
      <c r="BF9" s="17">
        <v>0.18090796733113801</v>
      </c>
      <c r="BG9" s="17">
        <v>0.163482781651836</v>
      </c>
      <c r="BH9" s="17">
        <v>0.17408156090563701</v>
      </c>
      <c r="BI9" s="17">
        <v>0.16308946833247601</v>
      </c>
      <c r="BJ9" s="17"/>
      <c r="BK9" s="17">
        <v>0.25292668046920802</v>
      </c>
      <c r="BL9" s="17">
        <v>0.17555666805949399</v>
      </c>
      <c r="BM9" s="17">
        <v>0.15309017308294301</v>
      </c>
      <c r="BN9" s="17">
        <v>0.153762309150036</v>
      </c>
      <c r="BO9" s="17">
        <v>0.22761328045120899</v>
      </c>
      <c r="BP9" s="17"/>
      <c r="BQ9" s="17">
        <v>0.17288790981643901</v>
      </c>
      <c r="BR9" s="17">
        <v>0.155734463435968</v>
      </c>
      <c r="BS9" s="17"/>
      <c r="BT9" s="17">
        <v>0.133629238183992</v>
      </c>
      <c r="BU9" s="17">
        <v>0.183330425553663</v>
      </c>
      <c r="BV9" s="17">
        <v>0.184667966767074</v>
      </c>
      <c r="BW9" s="17">
        <v>0.21407368463358301</v>
      </c>
      <c r="BX9" s="17">
        <v>0.18208907265173299</v>
      </c>
      <c r="BY9" s="17">
        <v>0.14296803788602899</v>
      </c>
    </row>
    <row r="10" spans="2:77" ht="43.5" x14ac:dyDescent="0.35">
      <c r="B10" s="18" t="s">
        <v>222</v>
      </c>
      <c r="C10" s="17">
        <v>0.139846130573621</v>
      </c>
      <c r="D10" s="17">
        <v>0.150099655215606</v>
      </c>
      <c r="E10" s="17">
        <v>0.128736878750601</v>
      </c>
      <c r="F10" s="17"/>
      <c r="G10" s="17">
        <v>0.15343563247364</v>
      </c>
      <c r="H10" s="17">
        <v>0.17768048073269699</v>
      </c>
      <c r="I10" s="17">
        <v>0.17344946999282199</v>
      </c>
      <c r="J10" s="17">
        <v>0.11092347361570599</v>
      </c>
      <c r="K10" s="17">
        <v>0.10291373773767599</v>
      </c>
      <c r="L10" s="17">
        <v>0.12113660473181199</v>
      </c>
      <c r="M10" s="17"/>
      <c r="N10" s="17">
        <v>0.15770637271328899</v>
      </c>
      <c r="O10" s="17">
        <v>0.123443175422327</v>
      </c>
      <c r="P10" s="17">
        <v>0.14021135478626401</v>
      </c>
      <c r="Q10" s="17">
        <v>0.13726493287098501</v>
      </c>
      <c r="R10" s="17"/>
      <c r="S10" s="17">
        <v>0.19763533040789999</v>
      </c>
      <c r="T10" s="17">
        <v>9.4101000935868595E-2</v>
      </c>
      <c r="U10" s="17">
        <v>0.13900243222299599</v>
      </c>
      <c r="V10" s="17">
        <v>0.15464373685515601</v>
      </c>
      <c r="W10" s="17">
        <v>0.158237412592592</v>
      </c>
      <c r="X10" s="17">
        <v>9.6367015468220199E-2</v>
      </c>
      <c r="Y10" s="17">
        <v>0.166011330165099</v>
      </c>
      <c r="Z10" s="17">
        <v>0.183358782560918</v>
      </c>
      <c r="AA10" s="17">
        <v>0.12629818738107901</v>
      </c>
      <c r="AB10" s="17">
        <v>0.12927304505815601</v>
      </c>
      <c r="AC10" s="17">
        <v>0.10135254271753701</v>
      </c>
      <c r="AD10" s="17">
        <v>0.131493253496137</v>
      </c>
      <c r="AE10" s="17"/>
      <c r="AF10" s="17">
        <v>0.122976572825105</v>
      </c>
      <c r="AG10" s="17">
        <v>0.15171028376079801</v>
      </c>
      <c r="AH10" s="17">
        <v>0.15568011741484</v>
      </c>
      <c r="AI10" s="17"/>
      <c r="AJ10" s="17">
        <v>0.123850859398466</v>
      </c>
      <c r="AK10" s="17">
        <v>0.17068057444461901</v>
      </c>
      <c r="AL10" s="17">
        <v>0.20726366143112299</v>
      </c>
      <c r="AM10" s="17">
        <v>0.135272200348906</v>
      </c>
      <c r="AN10" s="17">
        <v>0.116510198555839</v>
      </c>
      <c r="AO10" s="17"/>
      <c r="AP10" s="17">
        <v>0.15717891581278101</v>
      </c>
      <c r="AQ10" s="17">
        <v>0.161950008847178</v>
      </c>
      <c r="AR10" s="17">
        <v>0.22776839692755901</v>
      </c>
      <c r="AS10" s="17"/>
      <c r="AT10" s="17">
        <v>0.12395901692616</v>
      </c>
      <c r="AU10" s="17">
        <v>0.12643059074736099</v>
      </c>
      <c r="AV10" s="17">
        <v>0.14901053633998801</v>
      </c>
      <c r="AW10" s="17">
        <v>0.17606332519981399</v>
      </c>
      <c r="AX10" s="17">
        <v>0.203306672738362</v>
      </c>
      <c r="AY10" s="17"/>
      <c r="AZ10" s="17">
        <v>0.15638079304390701</v>
      </c>
      <c r="BA10" s="17">
        <v>0.13776229846472199</v>
      </c>
      <c r="BB10" s="17">
        <v>0.13216642211937801</v>
      </c>
      <c r="BC10" s="17">
        <v>0.121231454853593</v>
      </c>
      <c r="BD10" s="17">
        <v>0.11621610974242701</v>
      </c>
      <c r="BE10" s="17"/>
      <c r="BF10" s="17">
        <v>0.116055136487793</v>
      </c>
      <c r="BG10" s="17">
        <v>0.143853161423073</v>
      </c>
      <c r="BH10" s="17">
        <v>0.15480137009067901</v>
      </c>
      <c r="BI10" s="17">
        <v>0.15034077677301699</v>
      </c>
      <c r="BJ10" s="17"/>
      <c r="BK10" s="17">
        <v>8.7264329180682706E-2</v>
      </c>
      <c r="BL10" s="17">
        <v>0.112912281318486</v>
      </c>
      <c r="BM10" s="17">
        <v>0.13563542772081499</v>
      </c>
      <c r="BN10" s="17">
        <v>0.154183548223085</v>
      </c>
      <c r="BO10" s="17">
        <v>0.173522603717295</v>
      </c>
      <c r="BP10" s="17"/>
      <c r="BQ10" s="17">
        <v>0.15037155084370499</v>
      </c>
      <c r="BR10" s="17">
        <v>0.12559030084869599</v>
      </c>
      <c r="BS10" s="17"/>
      <c r="BT10" s="17">
        <v>0.130145939114021</v>
      </c>
      <c r="BU10" s="17">
        <v>0.14314698746295601</v>
      </c>
      <c r="BV10" s="17">
        <v>0.121825877502535</v>
      </c>
      <c r="BW10" s="17">
        <v>0.18127902029378501</v>
      </c>
      <c r="BX10" s="17">
        <v>0.15398066299049601</v>
      </c>
      <c r="BY10" s="17">
        <v>8.3530040852103193E-2</v>
      </c>
    </row>
    <row r="11" spans="2:77" ht="29" x14ac:dyDescent="0.35">
      <c r="B11" s="18" t="s">
        <v>223</v>
      </c>
      <c r="C11" s="17">
        <v>0.333693881632315</v>
      </c>
      <c r="D11" s="17">
        <v>0.364500631489237</v>
      </c>
      <c r="E11" s="17">
        <v>0.30257218364017002</v>
      </c>
      <c r="F11" s="17"/>
      <c r="G11" s="17">
        <v>0.35595506806850102</v>
      </c>
      <c r="H11" s="17">
        <v>0.30003324040690599</v>
      </c>
      <c r="I11" s="17">
        <v>0.29865790296329198</v>
      </c>
      <c r="J11" s="17">
        <v>0.311728007187833</v>
      </c>
      <c r="K11" s="17">
        <v>0.30741061873266901</v>
      </c>
      <c r="L11" s="17">
        <v>0.40996410655743198</v>
      </c>
      <c r="M11" s="17"/>
      <c r="N11" s="17">
        <v>0.38716363680091198</v>
      </c>
      <c r="O11" s="17">
        <v>0.34777997503881902</v>
      </c>
      <c r="P11" s="17">
        <v>0.33271709545699402</v>
      </c>
      <c r="Q11" s="17">
        <v>0.25662457842770497</v>
      </c>
      <c r="R11" s="17"/>
      <c r="S11" s="17">
        <v>0.339298235505607</v>
      </c>
      <c r="T11" s="17">
        <v>0.39483602253960298</v>
      </c>
      <c r="U11" s="17">
        <v>0.31306171897961199</v>
      </c>
      <c r="V11" s="17">
        <v>0.31248742815437502</v>
      </c>
      <c r="W11" s="17">
        <v>0.31078105679308998</v>
      </c>
      <c r="X11" s="17">
        <v>0.36342195116183901</v>
      </c>
      <c r="Y11" s="17">
        <v>0.32346246158931602</v>
      </c>
      <c r="Z11" s="17">
        <v>0.24705744570292801</v>
      </c>
      <c r="AA11" s="17">
        <v>0.34592960506870102</v>
      </c>
      <c r="AB11" s="17">
        <v>0.29927018452549398</v>
      </c>
      <c r="AC11" s="17">
        <v>0.325021275540679</v>
      </c>
      <c r="AD11" s="17">
        <v>0.34120082298030902</v>
      </c>
      <c r="AE11" s="17"/>
      <c r="AF11" s="17">
        <v>0.35505931250517597</v>
      </c>
      <c r="AG11" s="17">
        <v>0.32674890423305603</v>
      </c>
      <c r="AH11" s="17">
        <v>0.25564071838696001</v>
      </c>
      <c r="AI11" s="17"/>
      <c r="AJ11" s="17">
        <v>0.46486830184936401</v>
      </c>
      <c r="AK11" s="17">
        <v>0.233537407480741</v>
      </c>
      <c r="AL11" s="17">
        <v>0.30487992324165603</v>
      </c>
      <c r="AM11" s="17">
        <v>0.28408611845976101</v>
      </c>
      <c r="AN11" s="17">
        <v>0.25663630093487599</v>
      </c>
      <c r="AO11" s="17"/>
      <c r="AP11" s="17">
        <v>0.55980331164010899</v>
      </c>
      <c r="AQ11" s="17">
        <v>0.25185127776795102</v>
      </c>
      <c r="AR11" s="17">
        <v>0.35601092262085698</v>
      </c>
      <c r="AS11" s="17"/>
      <c r="AT11" s="17">
        <v>0.27140053366060701</v>
      </c>
      <c r="AU11" s="17">
        <v>0.35446830087567199</v>
      </c>
      <c r="AV11" s="17">
        <v>0.35071029452597802</v>
      </c>
      <c r="AW11" s="17">
        <v>0.36637267443316801</v>
      </c>
      <c r="AX11" s="17">
        <v>0.33781572590109898</v>
      </c>
      <c r="AY11" s="17"/>
      <c r="AZ11" s="17">
        <v>0.33797889666979902</v>
      </c>
      <c r="BA11" s="17">
        <v>0.27656926776338198</v>
      </c>
      <c r="BB11" s="17">
        <v>0.397926910211716</v>
      </c>
      <c r="BC11" s="17">
        <v>0.40846809675544699</v>
      </c>
      <c r="BD11" s="17">
        <v>0.249415565080195</v>
      </c>
      <c r="BE11" s="17"/>
      <c r="BF11" s="17">
        <v>0.27086526078767298</v>
      </c>
      <c r="BG11" s="17">
        <v>0.32756565760185002</v>
      </c>
      <c r="BH11" s="17">
        <v>0.36037689620299601</v>
      </c>
      <c r="BI11" s="17">
        <v>0.396373769443229</v>
      </c>
      <c r="BJ11" s="17"/>
      <c r="BK11" s="17">
        <v>0.22573477178877399</v>
      </c>
      <c r="BL11" s="17">
        <v>0.27330066570530298</v>
      </c>
      <c r="BM11" s="17">
        <v>0.32736496070987198</v>
      </c>
      <c r="BN11" s="17">
        <v>0.36647970694648802</v>
      </c>
      <c r="BO11" s="17">
        <v>0.38545271116456797</v>
      </c>
      <c r="BP11" s="17"/>
      <c r="BQ11" s="17">
        <v>0.32913848597442802</v>
      </c>
      <c r="BR11" s="17">
        <v>0.339863796292453</v>
      </c>
      <c r="BS11" s="17"/>
      <c r="BT11" s="17">
        <v>0.36821971459698799</v>
      </c>
      <c r="BU11" s="17">
        <v>0.31694240189960599</v>
      </c>
      <c r="BV11" s="17">
        <v>0.28747321344253901</v>
      </c>
      <c r="BW11" s="17">
        <v>0.244426004680909</v>
      </c>
      <c r="BX11" s="17">
        <v>0.348768861329524</v>
      </c>
      <c r="BY11" s="17">
        <v>0.32658254018942701</v>
      </c>
    </row>
    <row r="12" spans="2:77" ht="29" x14ac:dyDescent="0.35">
      <c r="B12" s="18" t="s">
        <v>224</v>
      </c>
      <c r="C12" s="17">
        <v>0.208692892842232</v>
      </c>
      <c r="D12" s="17">
        <v>0.20760162276004099</v>
      </c>
      <c r="E12" s="17">
        <v>0.211101841084992</v>
      </c>
      <c r="F12" s="17"/>
      <c r="G12" s="17">
        <v>0.13161778707268401</v>
      </c>
      <c r="H12" s="17">
        <v>0.174703627359441</v>
      </c>
      <c r="I12" s="17">
        <v>0.204687194735235</v>
      </c>
      <c r="J12" s="17">
        <v>0.22323689347592901</v>
      </c>
      <c r="K12" s="17">
        <v>0.29752146650683903</v>
      </c>
      <c r="L12" s="17">
        <v>0.219604888878283</v>
      </c>
      <c r="M12" s="17"/>
      <c r="N12" s="17">
        <v>0.17645579163873801</v>
      </c>
      <c r="O12" s="17">
        <v>0.20477717403698101</v>
      </c>
      <c r="P12" s="17">
        <v>0.21836830679691799</v>
      </c>
      <c r="Q12" s="17">
        <v>0.24012550904421401</v>
      </c>
      <c r="R12" s="17"/>
      <c r="S12" s="17">
        <v>0.16617750745340201</v>
      </c>
      <c r="T12" s="17">
        <v>0.21216466092267999</v>
      </c>
      <c r="U12" s="17">
        <v>0.24825913181098799</v>
      </c>
      <c r="V12" s="17">
        <v>0.25201047514171898</v>
      </c>
      <c r="W12" s="17">
        <v>0.21369705663906399</v>
      </c>
      <c r="X12" s="17">
        <v>0.17547832049123699</v>
      </c>
      <c r="Y12" s="17">
        <v>0.194548784907943</v>
      </c>
      <c r="Z12" s="17">
        <v>0.16865393691932201</v>
      </c>
      <c r="AA12" s="17">
        <v>0.19935891463879901</v>
      </c>
      <c r="AB12" s="17">
        <v>0.24840485219560501</v>
      </c>
      <c r="AC12" s="17">
        <v>0.22286883773275501</v>
      </c>
      <c r="AD12" s="17">
        <v>0.22686516582404501</v>
      </c>
      <c r="AE12" s="17"/>
      <c r="AF12" s="17">
        <v>0.243945572888593</v>
      </c>
      <c r="AG12" s="17">
        <v>0.19291438583064799</v>
      </c>
      <c r="AH12" s="17">
        <v>0.20985522409627999</v>
      </c>
      <c r="AI12" s="17"/>
      <c r="AJ12" s="17">
        <v>0.218274253942811</v>
      </c>
      <c r="AK12" s="17">
        <v>0.137509761376025</v>
      </c>
      <c r="AL12" s="17">
        <v>0.21662545058579499</v>
      </c>
      <c r="AM12" s="17">
        <v>0.449778518531192</v>
      </c>
      <c r="AN12" s="17">
        <v>0.25371477999418002</v>
      </c>
      <c r="AO12" s="17"/>
      <c r="AP12" s="17">
        <v>0.133417322539014</v>
      </c>
      <c r="AQ12" s="17">
        <v>0.113860566720138</v>
      </c>
      <c r="AR12" s="17">
        <v>0.200831056479118</v>
      </c>
      <c r="AS12" s="17"/>
      <c r="AT12" s="17">
        <v>0.24619086382557701</v>
      </c>
      <c r="AU12" s="17">
        <v>0.20503279367913499</v>
      </c>
      <c r="AV12" s="17">
        <v>0.190651851592644</v>
      </c>
      <c r="AW12" s="17">
        <v>0.185659607474017</v>
      </c>
      <c r="AX12" s="17">
        <v>0.199200021082407</v>
      </c>
      <c r="AY12" s="17"/>
      <c r="AZ12" s="17">
        <v>0.19507791948665901</v>
      </c>
      <c r="BA12" s="17">
        <v>0.21446161615309001</v>
      </c>
      <c r="BB12" s="17">
        <v>0.134233163406075</v>
      </c>
      <c r="BC12" s="17">
        <v>0.21922772857636899</v>
      </c>
      <c r="BD12" s="17">
        <v>0.25892516023202</v>
      </c>
      <c r="BE12" s="17"/>
      <c r="BF12" s="17">
        <v>0.23053227541041199</v>
      </c>
      <c r="BG12" s="17">
        <v>0.211983214430429</v>
      </c>
      <c r="BH12" s="17">
        <v>0.20029078596734201</v>
      </c>
      <c r="BI12" s="17">
        <v>0.18225609146847199</v>
      </c>
      <c r="BJ12" s="17"/>
      <c r="BK12" s="17">
        <v>0.26504000212996298</v>
      </c>
      <c r="BL12" s="17">
        <v>0.26288946508482902</v>
      </c>
      <c r="BM12" s="17">
        <v>0.21242859757339999</v>
      </c>
      <c r="BN12" s="17">
        <v>0.19118856696693301</v>
      </c>
      <c r="BO12" s="17">
        <v>0.131307087824834</v>
      </c>
      <c r="BP12" s="17"/>
      <c r="BQ12" s="17">
        <v>0.201967756083513</v>
      </c>
      <c r="BR12" s="17">
        <v>0.21780154618329001</v>
      </c>
      <c r="BS12" s="17"/>
      <c r="BT12" s="17">
        <v>0.21966894951882501</v>
      </c>
      <c r="BU12" s="17">
        <v>0.21157036688533701</v>
      </c>
      <c r="BV12" s="17">
        <v>0.18517121242693099</v>
      </c>
      <c r="BW12" s="17">
        <v>0.20384912181092801</v>
      </c>
      <c r="BX12" s="17">
        <v>0.192664595361761</v>
      </c>
      <c r="BY12" s="17">
        <v>0.214803354477546</v>
      </c>
    </row>
    <row r="13" spans="2:77" x14ac:dyDescent="0.35">
      <c r="B13" s="18" t="s">
        <v>145</v>
      </c>
      <c r="C13" s="19">
        <v>0.15216482376424201</v>
      </c>
      <c r="D13" s="19">
        <v>9.9564170642931493E-2</v>
      </c>
      <c r="E13" s="19">
        <v>0.203733999076217</v>
      </c>
      <c r="F13" s="19"/>
      <c r="G13" s="19">
        <v>0.17908930121851999</v>
      </c>
      <c r="H13" s="19">
        <v>0.14685846288457999</v>
      </c>
      <c r="I13" s="19">
        <v>0.118984313513676</v>
      </c>
      <c r="J13" s="19">
        <v>0.16557272453067601</v>
      </c>
      <c r="K13" s="19">
        <v>0.171881887280664</v>
      </c>
      <c r="L13" s="19">
        <v>0.14132690264029599</v>
      </c>
      <c r="M13" s="19"/>
      <c r="N13" s="19">
        <v>0.11184067830416899</v>
      </c>
      <c r="O13" s="19">
        <v>0.16700475402182499</v>
      </c>
      <c r="P13" s="19">
        <v>0.139633983692634</v>
      </c>
      <c r="Q13" s="19">
        <v>0.19348344237088599</v>
      </c>
      <c r="R13" s="19"/>
      <c r="S13" s="19">
        <v>0.122318634606121</v>
      </c>
      <c r="T13" s="19">
        <v>0.15307712166152501</v>
      </c>
      <c r="U13" s="19">
        <v>0.16068731058110799</v>
      </c>
      <c r="V13" s="19">
        <v>0.14370035286805699</v>
      </c>
      <c r="W13" s="19">
        <v>0.145964951639243</v>
      </c>
      <c r="X13" s="19">
        <v>0.18226889462474399</v>
      </c>
      <c r="Y13" s="19">
        <v>0.16793030542309401</v>
      </c>
      <c r="Z13" s="19">
        <v>0.16939465394143399</v>
      </c>
      <c r="AA13" s="19">
        <v>0.13287884841193101</v>
      </c>
      <c r="AB13" s="19">
        <v>0.16679787851303601</v>
      </c>
      <c r="AC13" s="19">
        <v>0.12984723732272699</v>
      </c>
      <c r="AD13" s="19">
        <v>0.21326444490329699</v>
      </c>
      <c r="AE13" s="19"/>
      <c r="AF13" s="19">
        <v>0.132517458012092</v>
      </c>
      <c r="AG13" s="19">
        <v>0.13566629135259201</v>
      </c>
      <c r="AH13" s="19">
        <v>0.215405894370826</v>
      </c>
      <c r="AI13" s="19"/>
      <c r="AJ13" s="19">
        <v>0.11167566123985399</v>
      </c>
      <c r="AK13" s="19">
        <v>0.14186779379341899</v>
      </c>
      <c r="AL13" s="19">
        <v>0.112428001013184</v>
      </c>
      <c r="AM13" s="19">
        <v>6.8944481864758003E-2</v>
      </c>
      <c r="AN13" s="19">
        <v>0.24414772741702201</v>
      </c>
      <c r="AO13" s="19"/>
      <c r="AP13" s="19">
        <v>7.6976815975767499E-2</v>
      </c>
      <c r="AQ13" s="19">
        <v>0.13529916122967001</v>
      </c>
      <c r="AR13" s="19">
        <v>0.106391289990766</v>
      </c>
      <c r="AS13" s="19"/>
      <c r="AT13" s="19">
        <v>0.19243699483721299</v>
      </c>
      <c r="AU13" s="19">
        <v>0.141905577120511</v>
      </c>
      <c r="AV13" s="19">
        <v>0.148969588852051</v>
      </c>
      <c r="AW13" s="19">
        <v>8.2402324562903598E-2</v>
      </c>
      <c r="AX13" s="19">
        <v>5.4973905046061602E-2</v>
      </c>
      <c r="AY13" s="19"/>
      <c r="AZ13" s="19">
        <v>0.11483426307342</v>
      </c>
      <c r="BA13" s="19">
        <v>0.20619370913714499</v>
      </c>
      <c r="BB13" s="19">
        <v>0.21659848233807399</v>
      </c>
      <c r="BC13" s="19">
        <v>0.143845490441037</v>
      </c>
      <c r="BD13" s="19">
        <v>0.20742059524158701</v>
      </c>
      <c r="BE13" s="19"/>
      <c r="BF13" s="19">
        <v>0.20163935998298399</v>
      </c>
      <c r="BG13" s="19">
        <v>0.15311518489281201</v>
      </c>
      <c r="BH13" s="19">
        <v>0.110449386833346</v>
      </c>
      <c r="BI13" s="19">
        <v>0.107939893982807</v>
      </c>
      <c r="BJ13" s="19"/>
      <c r="BK13" s="19">
        <v>0.16903421643137301</v>
      </c>
      <c r="BL13" s="19">
        <v>0.17534091983188901</v>
      </c>
      <c r="BM13" s="19">
        <v>0.17148084091297</v>
      </c>
      <c r="BN13" s="19">
        <v>0.13438586871345801</v>
      </c>
      <c r="BO13" s="19">
        <v>8.2104316842093406E-2</v>
      </c>
      <c r="BP13" s="19"/>
      <c r="BQ13" s="19">
        <v>0.14563429728191499</v>
      </c>
      <c r="BR13" s="19">
        <v>0.161009893239592</v>
      </c>
      <c r="BS13" s="19"/>
      <c r="BT13" s="19">
        <v>0.14833615858617499</v>
      </c>
      <c r="BU13" s="19">
        <v>0.145009818198438</v>
      </c>
      <c r="BV13" s="19">
        <v>0.22086172986092101</v>
      </c>
      <c r="BW13" s="19">
        <v>0.156372168580795</v>
      </c>
      <c r="BX13" s="19">
        <v>0.122496807666487</v>
      </c>
      <c r="BY13" s="19">
        <v>0.232116026594895</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1454</v>
      </c>
      <c r="D7" s="10">
        <v>721</v>
      </c>
      <c r="E7" s="10">
        <v>729</v>
      </c>
      <c r="F7" s="10"/>
      <c r="G7" s="10">
        <v>237</v>
      </c>
      <c r="H7" s="10">
        <v>298</v>
      </c>
      <c r="I7" s="10">
        <v>243</v>
      </c>
      <c r="J7" s="10">
        <v>277</v>
      </c>
      <c r="K7" s="10">
        <v>177</v>
      </c>
      <c r="L7" s="10">
        <v>222</v>
      </c>
      <c r="M7" s="10"/>
      <c r="N7" s="10">
        <v>437</v>
      </c>
      <c r="O7" s="10">
        <v>431</v>
      </c>
      <c r="P7" s="10">
        <v>252</v>
      </c>
      <c r="Q7" s="10">
        <v>331</v>
      </c>
      <c r="R7" s="10"/>
      <c r="S7" s="10">
        <v>213</v>
      </c>
      <c r="T7" s="10">
        <v>183</v>
      </c>
      <c r="U7" s="10">
        <v>90</v>
      </c>
      <c r="V7" s="10">
        <v>107</v>
      </c>
      <c r="W7" s="10">
        <v>111</v>
      </c>
      <c r="X7" s="10">
        <v>133</v>
      </c>
      <c r="Y7" s="10">
        <v>145</v>
      </c>
      <c r="Z7" s="10">
        <v>86</v>
      </c>
      <c r="AA7" s="10">
        <v>210</v>
      </c>
      <c r="AB7" s="10">
        <v>95</v>
      </c>
      <c r="AC7" s="10">
        <v>65</v>
      </c>
      <c r="AD7" s="10">
        <v>16</v>
      </c>
      <c r="AE7" s="10"/>
      <c r="AF7" s="10">
        <v>365</v>
      </c>
      <c r="AG7" s="10">
        <v>760</v>
      </c>
      <c r="AH7" s="10">
        <v>179</v>
      </c>
      <c r="AI7" s="10"/>
      <c r="AJ7" s="10">
        <v>187</v>
      </c>
      <c r="AK7" s="10">
        <v>950</v>
      </c>
      <c r="AL7" s="10">
        <v>62</v>
      </c>
      <c r="AM7" s="10">
        <v>8</v>
      </c>
      <c r="AN7" s="10">
        <v>127</v>
      </c>
      <c r="AO7" s="10"/>
      <c r="AP7" s="10" t="s">
        <v>129</v>
      </c>
      <c r="AQ7" s="10">
        <v>1454</v>
      </c>
      <c r="AR7" s="10" t="s">
        <v>129</v>
      </c>
      <c r="AS7" s="10"/>
      <c r="AT7" s="10">
        <v>310</v>
      </c>
      <c r="AU7" s="10">
        <v>326</v>
      </c>
      <c r="AV7" s="10">
        <v>429</v>
      </c>
      <c r="AW7" s="10">
        <v>185</v>
      </c>
      <c r="AX7" s="10">
        <v>28</v>
      </c>
      <c r="AY7" s="10"/>
      <c r="AZ7" s="10">
        <v>742</v>
      </c>
      <c r="BA7" s="10">
        <v>248</v>
      </c>
      <c r="BB7" s="10">
        <v>65</v>
      </c>
      <c r="BC7" s="10">
        <v>220</v>
      </c>
      <c r="BD7" s="10">
        <v>177</v>
      </c>
      <c r="BE7" s="10"/>
      <c r="BF7" s="10">
        <v>253</v>
      </c>
      <c r="BG7" s="10">
        <v>552</v>
      </c>
      <c r="BH7" s="10">
        <v>321</v>
      </c>
      <c r="BI7" s="10">
        <v>263</v>
      </c>
      <c r="BJ7" s="10"/>
      <c r="BK7" s="10">
        <v>51</v>
      </c>
      <c r="BL7" s="10">
        <v>264</v>
      </c>
      <c r="BM7" s="10">
        <v>524</v>
      </c>
      <c r="BN7" s="10">
        <v>514</v>
      </c>
      <c r="BO7" s="10">
        <v>101</v>
      </c>
      <c r="BP7" s="10"/>
      <c r="BQ7" s="10">
        <v>848</v>
      </c>
      <c r="BR7" s="10">
        <v>606</v>
      </c>
      <c r="BS7" s="10"/>
      <c r="BT7" s="10">
        <v>430</v>
      </c>
      <c r="BU7" s="10">
        <v>395</v>
      </c>
      <c r="BV7" s="10">
        <v>102</v>
      </c>
      <c r="BW7" s="10">
        <v>155</v>
      </c>
      <c r="BX7" s="10">
        <v>305</v>
      </c>
      <c r="BY7" s="10">
        <v>56</v>
      </c>
    </row>
    <row r="8" spans="2:77" ht="30" customHeight="1" x14ac:dyDescent="0.35">
      <c r="B8" s="11" t="s">
        <v>19</v>
      </c>
      <c r="C8" s="11">
        <v>1444</v>
      </c>
      <c r="D8" s="11">
        <v>723</v>
      </c>
      <c r="E8" s="11">
        <v>717</v>
      </c>
      <c r="F8" s="11"/>
      <c r="G8" s="11">
        <v>228</v>
      </c>
      <c r="H8" s="11">
        <v>294</v>
      </c>
      <c r="I8" s="11">
        <v>268</v>
      </c>
      <c r="J8" s="11">
        <v>272</v>
      </c>
      <c r="K8" s="11">
        <v>170</v>
      </c>
      <c r="L8" s="11">
        <v>213</v>
      </c>
      <c r="M8" s="11"/>
      <c r="N8" s="11">
        <v>385</v>
      </c>
      <c r="O8" s="11">
        <v>397</v>
      </c>
      <c r="P8" s="11">
        <v>291</v>
      </c>
      <c r="Q8" s="11">
        <v>369</v>
      </c>
      <c r="R8" s="11"/>
      <c r="S8" s="11">
        <v>224</v>
      </c>
      <c r="T8" s="11">
        <v>168</v>
      </c>
      <c r="U8" s="11">
        <v>92</v>
      </c>
      <c r="V8" s="11">
        <v>104</v>
      </c>
      <c r="W8" s="11">
        <v>106</v>
      </c>
      <c r="X8" s="11">
        <v>140</v>
      </c>
      <c r="Y8" s="11">
        <v>135</v>
      </c>
      <c r="Z8" s="11">
        <v>78</v>
      </c>
      <c r="AA8" s="11">
        <v>199</v>
      </c>
      <c r="AB8" s="11">
        <v>111</v>
      </c>
      <c r="AC8" s="11">
        <v>70</v>
      </c>
      <c r="AD8" s="11">
        <v>18</v>
      </c>
      <c r="AE8" s="11"/>
      <c r="AF8" s="11">
        <v>368</v>
      </c>
      <c r="AG8" s="11">
        <v>747</v>
      </c>
      <c r="AH8" s="11">
        <v>183</v>
      </c>
      <c r="AI8" s="11"/>
      <c r="AJ8" s="11">
        <v>185</v>
      </c>
      <c r="AK8" s="11">
        <v>941</v>
      </c>
      <c r="AL8" s="11">
        <v>58</v>
      </c>
      <c r="AM8" s="11">
        <v>8</v>
      </c>
      <c r="AN8" s="11">
        <v>133</v>
      </c>
      <c r="AO8" s="11"/>
      <c r="AP8" s="11" t="s">
        <v>129</v>
      </c>
      <c r="AQ8" s="11">
        <v>1444</v>
      </c>
      <c r="AR8" s="11" t="s">
        <v>129</v>
      </c>
      <c r="AS8" s="11"/>
      <c r="AT8" s="11">
        <v>322</v>
      </c>
      <c r="AU8" s="11">
        <v>333</v>
      </c>
      <c r="AV8" s="11">
        <v>414</v>
      </c>
      <c r="AW8" s="11">
        <v>173</v>
      </c>
      <c r="AX8" s="11">
        <v>25</v>
      </c>
      <c r="AY8" s="11"/>
      <c r="AZ8" s="11">
        <v>736</v>
      </c>
      <c r="BA8" s="11">
        <v>258</v>
      </c>
      <c r="BB8" s="11">
        <v>63</v>
      </c>
      <c r="BC8" s="11">
        <v>208</v>
      </c>
      <c r="BD8" s="11">
        <v>177</v>
      </c>
      <c r="BE8" s="11"/>
      <c r="BF8" s="11">
        <v>262</v>
      </c>
      <c r="BG8" s="11">
        <v>558</v>
      </c>
      <c r="BH8" s="11">
        <v>314</v>
      </c>
      <c r="BI8" s="11">
        <v>246</v>
      </c>
      <c r="BJ8" s="11"/>
      <c r="BK8" s="11">
        <v>52</v>
      </c>
      <c r="BL8" s="11">
        <v>267</v>
      </c>
      <c r="BM8" s="11">
        <v>533</v>
      </c>
      <c r="BN8" s="11">
        <v>495</v>
      </c>
      <c r="BO8" s="11">
        <v>97</v>
      </c>
      <c r="BP8" s="11"/>
      <c r="BQ8" s="11">
        <v>847</v>
      </c>
      <c r="BR8" s="11">
        <v>597</v>
      </c>
      <c r="BS8" s="11"/>
      <c r="BT8" s="11">
        <v>417</v>
      </c>
      <c r="BU8" s="11">
        <v>383</v>
      </c>
      <c r="BV8" s="11">
        <v>110</v>
      </c>
      <c r="BW8" s="11">
        <v>163</v>
      </c>
      <c r="BX8" s="11">
        <v>307</v>
      </c>
      <c r="BY8" s="11">
        <v>53</v>
      </c>
    </row>
    <row r="9" spans="2:77" ht="29" x14ac:dyDescent="0.35">
      <c r="B9" s="18" t="s">
        <v>238</v>
      </c>
      <c r="C9" s="17">
        <v>0.48402748729601103</v>
      </c>
      <c r="D9" s="17">
        <v>0.46379634995512398</v>
      </c>
      <c r="E9" s="17">
        <v>0.50270976660162603</v>
      </c>
      <c r="F9" s="17"/>
      <c r="G9" s="17">
        <v>0.42282148969411099</v>
      </c>
      <c r="H9" s="17">
        <v>0.41748932352422102</v>
      </c>
      <c r="I9" s="17">
        <v>0.437767668445388</v>
      </c>
      <c r="J9" s="17">
        <v>0.51252873509070696</v>
      </c>
      <c r="K9" s="17">
        <v>0.56528989082798797</v>
      </c>
      <c r="L9" s="17">
        <v>0.59882051322743801</v>
      </c>
      <c r="M9" s="17"/>
      <c r="N9" s="17">
        <v>0.50472851325582202</v>
      </c>
      <c r="O9" s="17">
        <v>0.49432971742168402</v>
      </c>
      <c r="P9" s="17">
        <v>0.41433503117877202</v>
      </c>
      <c r="Q9" s="17">
        <v>0.50479371370874904</v>
      </c>
      <c r="R9" s="17"/>
      <c r="S9" s="17">
        <v>0.45264612688987899</v>
      </c>
      <c r="T9" s="17">
        <v>0.54361075049470797</v>
      </c>
      <c r="U9" s="17">
        <v>0.56082526482122397</v>
      </c>
      <c r="V9" s="17">
        <v>0.50714186799541905</v>
      </c>
      <c r="W9" s="17">
        <v>0.465881859639042</v>
      </c>
      <c r="X9" s="17">
        <v>0.37829181595424199</v>
      </c>
      <c r="Y9" s="17">
        <v>0.514809837649993</v>
      </c>
      <c r="Z9" s="17">
        <v>0.44585051485001898</v>
      </c>
      <c r="AA9" s="17">
        <v>0.40891650113822903</v>
      </c>
      <c r="AB9" s="17">
        <v>0.53549617081427003</v>
      </c>
      <c r="AC9" s="17">
        <v>0.59698158976959903</v>
      </c>
      <c r="AD9" s="17">
        <v>0.73676654462114699</v>
      </c>
      <c r="AE9" s="17"/>
      <c r="AF9" s="17">
        <v>0.47542570953187802</v>
      </c>
      <c r="AG9" s="17">
        <v>0.49136132961126899</v>
      </c>
      <c r="AH9" s="17">
        <v>0.51232806926850905</v>
      </c>
      <c r="AI9" s="17"/>
      <c r="AJ9" s="17">
        <v>0.60953541426074598</v>
      </c>
      <c r="AK9" s="17">
        <v>0.428603776110352</v>
      </c>
      <c r="AL9" s="17">
        <v>0.64436147780751596</v>
      </c>
      <c r="AM9" s="17">
        <v>0.51098248149988401</v>
      </c>
      <c r="AN9" s="17">
        <v>0.58017406071921696</v>
      </c>
      <c r="AO9" s="17"/>
      <c r="AP9" s="17" t="s">
        <v>130</v>
      </c>
      <c r="AQ9" s="17">
        <v>0.48402748729601103</v>
      </c>
      <c r="AR9" s="17" t="s">
        <v>130</v>
      </c>
      <c r="AS9" s="17"/>
      <c r="AT9" s="17">
        <v>0.44667461062983299</v>
      </c>
      <c r="AU9" s="17">
        <v>0.47765892043470098</v>
      </c>
      <c r="AV9" s="17">
        <v>0.49966003358713101</v>
      </c>
      <c r="AW9" s="17">
        <v>0.51056377479327297</v>
      </c>
      <c r="AX9" s="17">
        <v>0.24026635218970999</v>
      </c>
      <c r="AY9" s="17"/>
      <c r="AZ9" s="17">
        <v>0.45457506231696898</v>
      </c>
      <c r="BA9" s="17">
        <v>0.468578696245042</v>
      </c>
      <c r="BB9" s="17">
        <v>0.50570440261609195</v>
      </c>
      <c r="BC9" s="17">
        <v>0.61718832912615895</v>
      </c>
      <c r="BD9" s="17">
        <v>0.46404112071152798</v>
      </c>
      <c r="BE9" s="17"/>
      <c r="BF9" s="17">
        <v>0.51532835458981696</v>
      </c>
      <c r="BG9" s="17">
        <v>0.44854113653165201</v>
      </c>
      <c r="BH9" s="17">
        <v>0.48882510085997799</v>
      </c>
      <c r="BI9" s="17">
        <v>0.51670383623124905</v>
      </c>
      <c r="BJ9" s="17"/>
      <c r="BK9" s="17">
        <v>0.48352222143621398</v>
      </c>
      <c r="BL9" s="17">
        <v>0.433778257867249</v>
      </c>
      <c r="BM9" s="17">
        <v>0.52237734089180299</v>
      </c>
      <c r="BN9" s="17">
        <v>0.47582910942519402</v>
      </c>
      <c r="BO9" s="17">
        <v>0.45357910577024302</v>
      </c>
      <c r="BP9" s="17"/>
      <c r="BQ9" s="17">
        <v>0.48035719967778401</v>
      </c>
      <c r="BR9" s="17">
        <v>0.48924066699811802</v>
      </c>
      <c r="BS9" s="17"/>
      <c r="BT9" s="17">
        <v>0.50345854124370604</v>
      </c>
      <c r="BU9" s="17">
        <v>0.49962930373165199</v>
      </c>
      <c r="BV9" s="17">
        <v>0.439102218694781</v>
      </c>
      <c r="BW9" s="17">
        <v>0.42942666197940499</v>
      </c>
      <c r="BX9" s="17">
        <v>0.47686353144932803</v>
      </c>
      <c r="BY9" s="17">
        <v>0.53284181234479799</v>
      </c>
    </row>
    <row r="10" spans="2:77" ht="43.5" x14ac:dyDescent="0.35">
      <c r="B10" s="18" t="s">
        <v>239</v>
      </c>
      <c r="C10" s="17">
        <v>0.48272693863126998</v>
      </c>
      <c r="D10" s="17">
        <v>0.44358560662767199</v>
      </c>
      <c r="E10" s="17">
        <v>0.52196045479576003</v>
      </c>
      <c r="F10" s="17"/>
      <c r="G10" s="17">
        <v>0.40403068349207599</v>
      </c>
      <c r="H10" s="17">
        <v>0.438407231430822</v>
      </c>
      <c r="I10" s="17">
        <v>0.42380604033212599</v>
      </c>
      <c r="J10" s="17">
        <v>0.48258823725211902</v>
      </c>
      <c r="K10" s="17">
        <v>0.54232221269265501</v>
      </c>
      <c r="L10" s="17">
        <v>0.65545426408476304</v>
      </c>
      <c r="M10" s="17"/>
      <c r="N10" s="17">
        <v>0.49953751063538998</v>
      </c>
      <c r="O10" s="17">
        <v>0.49117954886520299</v>
      </c>
      <c r="P10" s="17">
        <v>0.480938373083306</v>
      </c>
      <c r="Q10" s="17">
        <v>0.45341251179453701</v>
      </c>
      <c r="R10" s="17"/>
      <c r="S10" s="17">
        <v>0.44227445171312302</v>
      </c>
      <c r="T10" s="17">
        <v>0.54246331120873204</v>
      </c>
      <c r="U10" s="17">
        <v>0.49763727908468902</v>
      </c>
      <c r="V10" s="17">
        <v>0.46791516395223498</v>
      </c>
      <c r="W10" s="17">
        <v>0.50968260462145498</v>
      </c>
      <c r="X10" s="17">
        <v>0.435765506713086</v>
      </c>
      <c r="Y10" s="17">
        <v>0.536518495204936</v>
      </c>
      <c r="Z10" s="17">
        <v>0.41212050593532001</v>
      </c>
      <c r="AA10" s="17">
        <v>0.44960222010525303</v>
      </c>
      <c r="AB10" s="17">
        <v>0.477991831231734</v>
      </c>
      <c r="AC10" s="17">
        <v>0.63868928951996995</v>
      </c>
      <c r="AD10" s="17">
        <v>0.33863200239079499</v>
      </c>
      <c r="AE10" s="17"/>
      <c r="AF10" s="17">
        <v>0.46334597805746702</v>
      </c>
      <c r="AG10" s="17">
        <v>0.52408925896081704</v>
      </c>
      <c r="AH10" s="17">
        <v>0.43552434725927702</v>
      </c>
      <c r="AI10" s="17"/>
      <c r="AJ10" s="17">
        <v>0.39253559863593301</v>
      </c>
      <c r="AK10" s="17">
        <v>0.51790943008464496</v>
      </c>
      <c r="AL10" s="17">
        <v>0.50013167387958801</v>
      </c>
      <c r="AM10" s="17">
        <v>0.33477183254202297</v>
      </c>
      <c r="AN10" s="17">
        <v>0.37338933816863001</v>
      </c>
      <c r="AO10" s="17"/>
      <c r="AP10" s="17" t="s">
        <v>130</v>
      </c>
      <c r="AQ10" s="17">
        <v>0.48272693863126998</v>
      </c>
      <c r="AR10" s="17" t="s">
        <v>130</v>
      </c>
      <c r="AS10" s="17"/>
      <c r="AT10" s="17">
        <v>0.45352477512488598</v>
      </c>
      <c r="AU10" s="17">
        <v>0.474950386046322</v>
      </c>
      <c r="AV10" s="17">
        <v>0.46660307657335898</v>
      </c>
      <c r="AW10" s="17">
        <v>0.53632897714916095</v>
      </c>
      <c r="AX10" s="17">
        <v>0.56465904056266902</v>
      </c>
      <c r="AY10" s="17"/>
      <c r="AZ10" s="17">
        <v>0.450051031064995</v>
      </c>
      <c r="BA10" s="17">
        <v>0.49893019991063398</v>
      </c>
      <c r="BB10" s="17">
        <v>0.44857870900804597</v>
      </c>
      <c r="BC10" s="17">
        <v>0.64874503872792999</v>
      </c>
      <c r="BD10" s="17">
        <v>0.41725844385608302</v>
      </c>
      <c r="BE10" s="17"/>
      <c r="BF10" s="17">
        <v>0.49667928807686601</v>
      </c>
      <c r="BG10" s="17">
        <v>0.454651673902845</v>
      </c>
      <c r="BH10" s="17">
        <v>0.45887397467140401</v>
      </c>
      <c r="BI10" s="17">
        <v>0.53886553454476405</v>
      </c>
      <c r="BJ10" s="17"/>
      <c r="BK10" s="17">
        <v>0.51151531275946505</v>
      </c>
      <c r="BL10" s="17">
        <v>0.48180710282442801</v>
      </c>
      <c r="BM10" s="17">
        <v>0.50967785031842305</v>
      </c>
      <c r="BN10" s="17">
        <v>0.464382724730866</v>
      </c>
      <c r="BO10" s="17">
        <v>0.41516529541949798</v>
      </c>
      <c r="BP10" s="17"/>
      <c r="BQ10" s="17">
        <v>0.49449731068441899</v>
      </c>
      <c r="BR10" s="17">
        <v>0.46600861269709198</v>
      </c>
      <c r="BS10" s="17"/>
      <c r="BT10" s="17">
        <v>0.54930677069949496</v>
      </c>
      <c r="BU10" s="17">
        <v>0.45601905542188498</v>
      </c>
      <c r="BV10" s="17">
        <v>0.54369602384383298</v>
      </c>
      <c r="BW10" s="17">
        <v>0.36329382075778999</v>
      </c>
      <c r="BX10" s="17">
        <v>0.48238137919838298</v>
      </c>
      <c r="BY10" s="17">
        <v>0.35206955110031102</v>
      </c>
    </row>
    <row r="11" spans="2:77" ht="29" x14ac:dyDescent="0.35">
      <c r="B11" s="18" t="s">
        <v>240</v>
      </c>
      <c r="C11" s="17">
        <v>0.44855504065276602</v>
      </c>
      <c r="D11" s="17">
        <v>0.46506173549312502</v>
      </c>
      <c r="E11" s="17">
        <v>0.42894027963450398</v>
      </c>
      <c r="F11" s="17"/>
      <c r="G11" s="17">
        <v>0.43585650208295401</v>
      </c>
      <c r="H11" s="17">
        <v>0.40587026814459398</v>
      </c>
      <c r="I11" s="17">
        <v>0.30802606743824301</v>
      </c>
      <c r="J11" s="17">
        <v>0.52162033904037297</v>
      </c>
      <c r="K11" s="17">
        <v>0.55754390489136396</v>
      </c>
      <c r="L11" s="17">
        <v>0.51782474442346604</v>
      </c>
      <c r="M11" s="17"/>
      <c r="N11" s="17">
        <v>0.48290691511036099</v>
      </c>
      <c r="O11" s="17">
        <v>0.49731249406981798</v>
      </c>
      <c r="P11" s="17">
        <v>0.42596385387420299</v>
      </c>
      <c r="Q11" s="17">
        <v>0.37362988707181999</v>
      </c>
      <c r="R11" s="17"/>
      <c r="S11" s="17">
        <v>0.394798938132431</v>
      </c>
      <c r="T11" s="17">
        <v>0.49974164288182399</v>
      </c>
      <c r="U11" s="17">
        <v>0.55862612156977098</v>
      </c>
      <c r="V11" s="17">
        <v>0.45398238326214901</v>
      </c>
      <c r="W11" s="17">
        <v>0.47357834956407802</v>
      </c>
      <c r="X11" s="17">
        <v>0.35519743580112501</v>
      </c>
      <c r="Y11" s="17">
        <v>0.43160784857423801</v>
      </c>
      <c r="Z11" s="17">
        <v>0.49740342435437401</v>
      </c>
      <c r="AA11" s="17">
        <v>0.43169400822381898</v>
      </c>
      <c r="AB11" s="17">
        <v>0.47610777473939903</v>
      </c>
      <c r="AC11" s="17">
        <v>0.47857992305862601</v>
      </c>
      <c r="AD11" s="17">
        <v>0.43790524385669799</v>
      </c>
      <c r="AE11" s="17"/>
      <c r="AF11" s="17">
        <v>0.38650858722215498</v>
      </c>
      <c r="AG11" s="17">
        <v>0.49613669249126702</v>
      </c>
      <c r="AH11" s="17">
        <v>0.32676190951874001</v>
      </c>
      <c r="AI11" s="17"/>
      <c r="AJ11" s="17">
        <v>0.327760400694941</v>
      </c>
      <c r="AK11" s="17">
        <v>0.46811037347026702</v>
      </c>
      <c r="AL11" s="17">
        <v>0.64329996453952698</v>
      </c>
      <c r="AM11" s="17">
        <v>0.64089786707014096</v>
      </c>
      <c r="AN11" s="17">
        <v>0.29843004707203902</v>
      </c>
      <c r="AO11" s="17"/>
      <c r="AP11" s="17" t="s">
        <v>130</v>
      </c>
      <c r="AQ11" s="17">
        <v>0.44855504065276602</v>
      </c>
      <c r="AR11" s="17" t="s">
        <v>130</v>
      </c>
      <c r="AS11" s="17"/>
      <c r="AT11" s="17">
        <v>0.40802389690768598</v>
      </c>
      <c r="AU11" s="17">
        <v>0.460003386564723</v>
      </c>
      <c r="AV11" s="17">
        <v>0.472160287699949</v>
      </c>
      <c r="AW11" s="17">
        <v>0.40567946584415099</v>
      </c>
      <c r="AX11" s="17">
        <v>0.41556344898730901</v>
      </c>
      <c r="AY11" s="17"/>
      <c r="AZ11" s="17">
        <v>0.44247283365289403</v>
      </c>
      <c r="BA11" s="17">
        <v>0.351328101756887</v>
      </c>
      <c r="BB11" s="17">
        <v>0.53530229510759697</v>
      </c>
      <c r="BC11" s="17">
        <v>0.54509076157558201</v>
      </c>
      <c r="BD11" s="17">
        <v>0.47012697209666499</v>
      </c>
      <c r="BE11" s="17"/>
      <c r="BF11" s="17">
        <v>0.42843741936373197</v>
      </c>
      <c r="BG11" s="17">
        <v>0.44679856021034098</v>
      </c>
      <c r="BH11" s="17">
        <v>0.44097732322879202</v>
      </c>
      <c r="BI11" s="17">
        <v>0.47631926988618101</v>
      </c>
      <c r="BJ11" s="17"/>
      <c r="BK11" s="17">
        <v>0.47391468968477202</v>
      </c>
      <c r="BL11" s="17">
        <v>0.44951717185877099</v>
      </c>
      <c r="BM11" s="17">
        <v>0.44364032909794798</v>
      </c>
      <c r="BN11" s="17">
        <v>0.45534330447635002</v>
      </c>
      <c r="BO11" s="17">
        <v>0.42472623827058298</v>
      </c>
      <c r="BP11" s="17"/>
      <c r="BQ11" s="17">
        <v>0.40874586347816899</v>
      </c>
      <c r="BR11" s="17">
        <v>0.50509894565178903</v>
      </c>
      <c r="BS11" s="17"/>
      <c r="BT11" s="17">
        <v>0.49833431119664401</v>
      </c>
      <c r="BU11" s="17">
        <v>0.47592523120432001</v>
      </c>
      <c r="BV11" s="17">
        <v>0.44550073976502302</v>
      </c>
      <c r="BW11" s="17">
        <v>0.38002148169851302</v>
      </c>
      <c r="BX11" s="17">
        <v>0.36959974681834201</v>
      </c>
      <c r="BY11" s="17">
        <v>0.49506463343562501</v>
      </c>
    </row>
    <row r="12" spans="2:77" ht="43.5" x14ac:dyDescent="0.35">
      <c r="B12" s="18" t="s">
        <v>241</v>
      </c>
      <c r="C12" s="17">
        <v>0.432792608284091</v>
      </c>
      <c r="D12" s="17">
        <v>0.42937256335955398</v>
      </c>
      <c r="E12" s="17">
        <v>0.43574434072334201</v>
      </c>
      <c r="F12" s="17"/>
      <c r="G12" s="17">
        <v>0.34142312692196303</v>
      </c>
      <c r="H12" s="17">
        <v>0.35249684043233598</v>
      </c>
      <c r="I12" s="17">
        <v>0.36607709830767299</v>
      </c>
      <c r="J12" s="17">
        <v>0.47788367651114999</v>
      </c>
      <c r="K12" s="17">
        <v>0.49281514272574301</v>
      </c>
      <c r="L12" s="17">
        <v>0.62050083385338395</v>
      </c>
      <c r="M12" s="17"/>
      <c r="N12" s="17">
        <v>0.43336029239361401</v>
      </c>
      <c r="O12" s="17">
        <v>0.46474457798950303</v>
      </c>
      <c r="P12" s="17">
        <v>0.37708797719354797</v>
      </c>
      <c r="Q12" s="17">
        <v>0.43723327418487601</v>
      </c>
      <c r="R12" s="17"/>
      <c r="S12" s="17">
        <v>0.404594101349248</v>
      </c>
      <c r="T12" s="17">
        <v>0.44096133956796102</v>
      </c>
      <c r="U12" s="17">
        <v>0.47179653151275203</v>
      </c>
      <c r="V12" s="17">
        <v>0.40902921010260701</v>
      </c>
      <c r="W12" s="17">
        <v>0.39552974872306301</v>
      </c>
      <c r="X12" s="17">
        <v>0.43699840423215802</v>
      </c>
      <c r="Y12" s="17">
        <v>0.40383872293080803</v>
      </c>
      <c r="Z12" s="17">
        <v>0.36151941280713501</v>
      </c>
      <c r="AA12" s="17">
        <v>0.49327104892499002</v>
      </c>
      <c r="AB12" s="17">
        <v>0.46401956177180398</v>
      </c>
      <c r="AC12" s="17">
        <v>0.46537562053649201</v>
      </c>
      <c r="AD12" s="17">
        <v>0.37142320293571002</v>
      </c>
      <c r="AE12" s="17"/>
      <c r="AF12" s="17">
        <v>0.43099007289476499</v>
      </c>
      <c r="AG12" s="17">
        <v>0.45341162402288099</v>
      </c>
      <c r="AH12" s="17">
        <v>0.42321627916068799</v>
      </c>
      <c r="AI12" s="17"/>
      <c r="AJ12" s="17">
        <v>0.40592755803856101</v>
      </c>
      <c r="AK12" s="17">
        <v>0.44180500624216001</v>
      </c>
      <c r="AL12" s="17">
        <v>0.50076463394816895</v>
      </c>
      <c r="AM12" s="17">
        <v>0.39682503168792799</v>
      </c>
      <c r="AN12" s="17">
        <v>0.42738752422600601</v>
      </c>
      <c r="AO12" s="17"/>
      <c r="AP12" s="17" t="s">
        <v>130</v>
      </c>
      <c r="AQ12" s="17">
        <v>0.432792608284091</v>
      </c>
      <c r="AR12" s="17" t="s">
        <v>130</v>
      </c>
      <c r="AS12" s="17"/>
      <c r="AT12" s="17">
        <v>0.44218323933915898</v>
      </c>
      <c r="AU12" s="17">
        <v>0.40542085007346401</v>
      </c>
      <c r="AV12" s="17">
        <v>0.43119972347330898</v>
      </c>
      <c r="AW12" s="17">
        <v>0.43818790296075899</v>
      </c>
      <c r="AX12" s="17">
        <v>0.51121659365318695</v>
      </c>
      <c r="AY12" s="17"/>
      <c r="AZ12" s="17">
        <v>0.404562555410372</v>
      </c>
      <c r="BA12" s="17">
        <v>0.43717584133760801</v>
      </c>
      <c r="BB12" s="17">
        <v>0.29199007508262897</v>
      </c>
      <c r="BC12" s="17">
        <v>0.58696517131406101</v>
      </c>
      <c r="BD12" s="17">
        <v>0.41768193392737801</v>
      </c>
      <c r="BE12" s="17"/>
      <c r="BF12" s="17">
        <v>0.42892933985410903</v>
      </c>
      <c r="BG12" s="17">
        <v>0.42889643798418298</v>
      </c>
      <c r="BH12" s="17">
        <v>0.39809117059168497</v>
      </c>
      <c r="BI12" s="17">
        <v>0.47217910712453498</v>
      </c>
      <c r="BJ12" s="17"/>
      <c r="BK12" s="17">
        <v>0.30010945791182603</v>
      </c>
      <c r="BL12" s="17">
        <v>0.40166594682863199</v>
      </c>
      <c r="BM12" s="17">
        <v>0.45834378710458401</v>
      </c>
      <c r="BN12" s="17">
        <v>0.43897740710352201</v>
      </c>
      <c r="BO12" s="17">
        <v>0.41689823018303801</v>
      </c>
      <c r="BP12" s="17"/>
      <c r="BQ12" s="17">
        <v>0.43092404968303299</v>
      </c>
      <c r="BR12" s="17">
        <v>0.43544665962406198</v>
      </c>
      <c r="BS12" s="17"/>
      <c r="BT12" s="17">
        <v>0.51247978348451595</v>
      </c>
      <c r="BU12" s="17">
        <v>0.39228278741688999</v>
      </c>
      <c r="BV12" s="17">
        <v>0.41560171936399998</v>
      </c>
      <c r="BW12" s="17">
        <v>0.38459970258420001</v>
      </c>
      <c r="BX12" s="17">
        <v>0.42913005834310203</v>
      </c>
      <c r="BY12" s="17">
        <v>0.30772393037278201</v>
      </c>
    </row>
    <row r="13" spans="2:77" x14ac:dyDescent="0.35">
      <c r="B13" s="18" t="s">
        <v>242</v>
      </c>
      <c r="C13" s="17">
        <v>0.36226459085992802</v>
      </c>
      <c r="D13" s="17">
        <v>0.36318963544636601</v>
      </c>
      <c r="E13" s="17">
        <v>0.35789322757994602</v>
      </c>
      <c r="F13" s="17"/>
      <c r="G13" s="17">
        <v>0.40640577642346898</v>
      </c>
      <c r="H13" s="17">
        <v>0.35144314055839698</v>
      </c>
      <c r="I13" s="17">
        <v>0.31391658479835699</v>
      </c>
      <c r="J13" s="17">
        <v>0.38567909681258999</v>
      </c>
      <c r="K13" s="17">
        <v>0.39952719985049101</v>
      </c>
      <c r="L13" s="17">
        <v>0.33102382516427098</v>
      </c>
      <c r="M13" s="17"/>
      <c r="N13" s="17">
        <v>0.35385425407887999</v>
      </c>
      <c r="O13" s="17">
        <v>0.380370845389981</v>
      </c>
      <c r="P13" s="17">
        <v>0.33795788321859399</v>
      </c>
      <c r="Q13" s="17">
        <v>0.36823525805192298</v>
      </c>
      <c r="R13" s="17"/>
      <c r="S13" s="17">
        <v>0.29513793578358999</v>
      </c>
      <c r="T13" s="17">
        <v>0.39389868327956301</v>
      </c>
      <c r="U13" s="17">
        <v>0.43412992135788298</v>
      </c>
      <c r="V13" s="17">
        <v>0.36914764281656398</v>
      </c>
      <c r="W13" s="17">
        <v>0.42016284323123698</v>
      </c>
      <c r="X13" s="17">
        <v>0.29278035069589198</v>
      </c>
      <c r="Y13" s="17">
        <v>0.42049214648232802</v>
      </c>
      <c r="Z13" s="17">
        <v>0.30755384750595399</v>
      </c>
      <c r="AA13" s="17">
        <v>0.37448254333461001</v>
      </c>
      <c r="AB13" s="17">
        <v>0.32402774019006603</v>
      </c>
      <c r="AC13" s="17">
        <v>0.37512939503724702</v>
      </c>
      <c r="AD13" s="17">
        <v>0.54943797254641902</v>
      </c>
      <c r="AE13" s="17"/>
      <c r="AF13" s="17">
        <v>0.36841147570461902</v>
      </c>
      <c r="AG13" s="17">
        <v>0.34994949035286999</v>
      </c>
      <c r="AH13" s="17">
        <v>0.35224421852640603</v>
      </c>
      <c r="AI13" s="17"/>
      <c r="AJ13" s="17">
        <v>0.34168999691635399</v>
      </c>
      <c r="AK13" s="17">
        <v>0.36220034170089599</v>
      </c>
      <c r="AL13" s="17">
        <v>0.29055744688643298</v>
      </c>
      <c r="AM13" s="17">
        <v>0.344516067923958</v>
      </c>
      <c r="AN13" s="17">
        <v>0.37209455691055099</v>
      </c>
      <c r="AO13" s="17"/>
      <c r="AP13" s="17" t="s">
        <v>130</v>
      </c>
      <c r="AQ13" s="17">
        <v>0.36226459085992802</v>
      </c>
      <c r="AR13" s="17" t="s">
        <v>130</v>
      </c>
      <c r="AS13" s="17"/>
      <c r="AT13" s="17">
        <v>0.38486547556600897</v>
      </c>
      <c r="AU13" s="17">
        <v>0.36566915731027999</v>
      </c>
      <c r="AV13" s="17">
        <v>0.355013113199457</v>
      </c>
      <c r="AW13" s="17">
        <v>0.326027061114601</v>
      </c>
      <c r="AX13" s="17">
        <v>0.31950012094067198</v>
      </c>
      <c r="AY13" s="17"/>
      <c r="AZ13" s="17">
        <v>0.36689359865940202</v>
      </c>
      <c r="BA13" s="17">
        <v>0.29961131873566399</v>
      </c>
      <c r="BB13" s="17">
        <v>0.38515184319011703</v>
      </c>
      <c r="BC13" s="17">
        <v>0.36802148416151598</v>
      </c>
      <c r="BD13" s="17">
        <v>0.417470113781307</v>
      </c>
      <c r="BE13" s="17"/>
      <c r="BF13" s="17">
        <v>0.427670616663825</v>
      </c>
      <c r="BG13" s="17">
        <v>0.34867675439694001</v>
      </c>
      <c r="BH13" s="17">
        <v>0.36588188845580699</v>
      </c>
      <c r="BI13" s="17">
        <v>0.31939734773691603</v>
      </c>
      <c r="BJ13" s="17"/>
      <c r="BK13" s="17">
        <v>0.43210293832336</v>
      </c>
      <c r="BL13" s="17">
        <v>0.43452666403087398</v>
      </c>
      <c r="BM13" s="17">
        <v>0.36643246622241299</v>
      </c>
      <c r="BN13" s="17">
        <v>0.31543703713619198</v>
      </c>
      <c r="BO13" s="17">
        <v>0.34212940506866202</v>
      </c>
      <c r="BP13" s="17"/>
      <c r="BQ13" s="17">
        <v>0.318957687142915</v>
      </c>
      <c r="BR13" s="17">
        <v>0.42377657436153998</v>
      </c>
      <c r="BS13" s="17"/>
      <c r="BT13" s="17">
        <v>0.33720859867348502</v>
      </c>
      <c r="BU13" s="17">
        <v>0.37373496097367398</v>
      </c>
      <c r="BV13" s="17">
        <v>0.42097774557671502</v>
      </c>
      <c r="BW13" s="17">
        <v>0.35361818568134001</v>
      </c>
      <c r="BX13" s="17">
        <v>0.35240477672958298</v>
      </c>
      <c r="BY13" s="17">
        <v>0.47822206999434203</v>
      </c>
    </row>
    <row r="14" spans="2:77" ht="29" x14ac:dyDescent="0.35">
      <c r="B14" s="18" t="s">
        <v>243</v>
      </c>
      <c r="C14" s="17">
        <v>0.35662072513257098</v>
      </c>
      <c r="D14" s="17">
        <v>0.34619446394932102</v>
      </c>
      <c r="E14" s="17">
        <v>0.36905495252863502</v>
      </c>
      <c r="F14" s="17"/>
      <c r="G14" s="17">
        <v>0.34284969837741103</v>
      </c>
      <c r="H14" s="17">
        <v>0.35214070782025497</v>
      </c>
      <c r="I14" s="17">
        <v>0.29442361859039701</v>
      </c>
      <c r="J14" s="17">
        <v>0.33582260828389898</v>
      </c>
      <c r="K14" s="17">
        <v>0.41293030257024299</v>
      </c>
      <c r="L14" s="17">
        <v>0.43766241569912001</v>
      </c>
      <c r="M14" s="17"/>
      <c r="N14" s="17">
        <v>0.355169919587634</v>
      </c>
      <c r="O14" s="17">
        <v>0.393762434336694</v>
      </c>
      <c r="P14" s="17">
        <v>0.36254571421522702</v>
      </c>
      <c r="Q14" s="17">
        <v>0.31078734659551599</v>
      </c>
      <c r="R14" s="17"/>
      <c r="S14" s="17">
        <v>0.29033034970006499</v>
      </c>
      <c r="T14" s="17">
        <v>0.356986500494401</v>
      </c>
      <c r="U14" s="17">
        <v>0.38896316292834499</v>
      </c>
      <c r="V14" s="17">
        <v>0.33221892653305501</v>
      </c>
      <c r="W14" s="17">
        <v>0.351080913732227</v>
      </c>
      <c r="X14" s="17">
        <v>0.32032631811485801</v>
      </c>
      <c r="Y14" s="17">
        <v>0.41645843797385601</v>
      </c>
      <c r="Z14" s="17">
        <v>0.323684870664318</v>
      </c>
      <c r="AA14" s="17">
        <v>0.404674093949634</v>
      </c>
      <c r="AB14" s="17">
        <v>0.34932941269914503</v>
      </c>
      <c r="AC14" s="17">
        <v>0.445041201078471</v>
      </c>
      <c r="AD14" s="17">
        <v>0.33536387038077597</v>
      </c>
      <c r="AE14" s="17"/>
      <c r="AF14" s="17">
        <v>0.31682977304889898</v>
      </c>
      <c r="AG14" s="17">
        <v>0.400382655802691</v>
      </c>
      <c r="AH14" s="17">
        <v>0.31883146903179299</v>
      </c>
      <c r="AI14" s="17"/>
      <c r="AJ14" s="17">
        <v>0.27260150617041201</v>
      </c>
      <c r="AK14" s="17">
        <v>0.401042613246607</v>
      </c>
      <c r="AL14" s="17">
        <v>0.266133108225802</v>
      </c>
      <c r="AM14" s="17">
        <v>0.22252744003606001</v>
      </c>
      <c r="AN14" s="17">
        <v>0.26147540470131803</v>
      </c>
      <c r="AO14" s="17"/>
      <c r="AP14" s="17" t="s">
        <v>130</v>
      </c>
      <c r="AQ14" s="17">
        <v>0.35662072513257098</v>
      </c>
      <c r="AR14" s="17" t="s">
        <v>130</v>
      </c>
      <c r="AS14" s="17"/>
      <c r="AT14" s="17">
        <v>0.34070929100648401</v>
      </c>
      <c r="AU14" s="17">
        <v>0.33011896075395197</v>
      </c>
      <c r="AV14" s="17">
        <v>0.35627779672679799</v>
      </c>
      <c r="AW14" s="17">
        <v>0.425519391010934</v>
      </c>
      <c r="AX14" s="17">
        <v>0.45279618979625702</v>
      </c>
      <c r="AY14" s="17"/>
      <c r="AZ14" s="17">
        <v>0.36051008350498498</v>
      </c>
      <c r="BA14" s="17">
        <v>0.33463625952147003</v>
      </c>
      <c r="BB14" s="17">
        <v>0.31442987841537001</v>
      </c>
      <c r="BC14" s="17">
        <v>0.44251303613783599</v>
      </c>
      <c r="BD14" s="17">
        <v>0.29039101412982998</v>
      </c>
      <c r="BE14" s="17"/>
      <c r="BF14" s="17">
        <v>0.33828890308814302</v>
      </c>
      <c r="BG14" s="17">
        <v>0.34686791585339199</v>
      </c>
      <c r="BH14" s="17">
        <v>0.35669126182449301</v>
      </c>
      <c r="BI14" s="17">
        <v>0.38890263836594802</v>
      </c>
      <c r="BJ14" s="17"/>
      <c r="BK14" s="17">
        <v>0.279204642952043</v>
      </c>
      <c r="BL14" s="17">
        <v>0.35024230848730797</v>
      </c>
      <c r="BM14" s="17">
        <v>0.32423207358175599</v>
      </c>
      <c r="BN14" s="17">
        <v>0.391637029646624</v>
      </c>
      <c r="BO14" s="17">
        <v>0.41489113033007602</v>
      </c>
      <c r="BP14" s="17"/>
      <c r="BQ14" s="17">
        <v>0.36512210556382702</v>
      </c>
      <c r="BR14" s="17">
        <v>0.34454558865443602</v>
      </c>
      <c r="BS14" s="17"/>
      <c r="BT14" s="17">
        <v>0.40867664340580601</v>
      </c>
      <c r="BU14" s="17">
        <v>0.34282397253691399</v>
      </c>
      <c r="BV14" s="17">
        <v>0.39575650087612502</v>
      </c>
      <c r="BW14" s="17">
        <v>0.24670329056988</v>
      </c>
      <c r="BX14" s="17">
        <v>0.36413157134040502</v>
      </c>
      <c r="BY14" s="17">
        <v>0.29091156484894998</v>
      </c>
    </row>
    <row r="15" spans="2:77" x14ac:dyDescent="0.35">
      <c r="B15" s="18" t="s">
        <v>244</v>
      </c>
      <c r="C15" s="17">
        <v>0.34238659352604101</v>
      </c>
      <c r="D15" s="17">
        <v>0.36426858598529399</v>
      </c>
      <c r="E15" s="17">
        <v>0.32217239921197199</v>
      </c>
      <c r="F15" s="17"/>
      <c r="G15" s="17">
        <v>0.31142553670087703</v>
      </c>
      <c r="H15" s="17">
        <v>0.32542744591378597</v>
      </c>
      <c r="I15" s="17">
        <v>0.34215139694376701</v>
      </c>
      <c r="J15" s="17">
        <v>0.360858679013286</v>
      </c>
      <c r="K15" s="17">
        <v>0.32939043058671502</v>
      </c>
      <c r="L15" s="17">
        <v>0.38613486028247401</v>
      </c>
      <c r="M15" s="17"/>
      <c r="N15" s="17">
        <v>0.33984451018010797</v>
      </c>
      <c r="O15" s="17">
        <v>0.33674911701542798</v>
      </c>
      <c r="P15" s="17">
        <v>0.33536952214688198</v>
      </c>
      <c r="Q15" s="17">
        <v>0.35403380747583402</v>
      </c>
      <c r="R15" s="17"/>
      <c r="S15" s="17">
        <v>0.32535033189362</v>
      </c>
      <c r="T15" s="17">
        <v>0.34582662221229399</v>
      </c>
      <c r="U15" s="17">
        <v>0.31198194142862301</v>
      </c>
      <c r="V15" s="17">
        <v>0.26053874571654101</v>
      </c>
      <c r="W15" s="17">
        <v>0.33089465017012398</v>
      </c>
      <c r="X15" s="17">
        <v>0.37276102524048499</v>
      </c>
      <c r="Y15" s="17">
        <v>0.37210715429347002</v>
      </c>
      <c r="Z15" s="17">
        <v>0.333661872375275</v>
      </c>
      <c r="AA15" s="17">
        <v>0.38700058147191502</v>
      </c>
      <c r="AB15" s="17">
        <v>0.32127063415180501</v>
      </c>
      <c r="AC15" s="17">
        <v>0.334762515648384</v>
      </c>
      <c r="AD15" s="17">
        <v>0.46939106385664098</v>
      </c>
      <c r="AE15" s="17"/>
      <c r="AF15" s="17">
        <v>0.32610007174679401</v>
      </c>
      <c r="AG15" s="17">
        <v>0.36203913873124299</v>
      </c>
      <c r="AH15" s="17">
        <v>0.336963737466205</v>
      </c>
      <c r="AI15" s="17"/>
      <c r="AJ15" s="17">
        <v>0.21001487180837899</v>
      </c>
      <c r="AK15" s="17">
        <v>0.40685619359630498</v>
      </c>
      <c r="AL15" s="17">
        <v>0.17936243887540401</v>
      </c>
      <c r="AM15" s="17">
        <v>0.25077332946186698</v>
      </c>
      <c r="AN15" s="17">
        <v>0.25925890610019198</v>
      </c>
      <c r="AO15" s="17"/>
      <c r="AP15" s="17" t="s">
        <v>130</v>
      </c>
      <c r="AQ15" s="17">
        <v>0.34238659352604101</v>
      </c>
      <c r="AR15" s="17" t="s">
        <v>130</v>
      </c>
      <c r="AS15" s="17"/>
      <c r="AT15" s="17">
        <v>0.36077507356746202</v>
      </c>
      <c r="AU15" s="17">
        <v>0.34052513536203499</v>
      </c>
      <c r="AV15" s="17">
        <v>0.33834817661628103</v>
      </c>
      <c r="AW15" s="17">
        <v>0.36844886612588601</v>
      </c>
      <c r="AX15" s="17">
        <v>0.42849910881523701</v>
      </c>
      <c r="AY15" s="17"/>
      <c r="AZ15" s="17">
        <v>0.33651243900611899</v>
      </c>
      <c r="BA15" s="17">
        <v>0.36600162083142301</v>
      </c>
      <c r="BB15" s="17">
        <v>0.207054322217015</v>
      </c>
      <c r="BC15" s="17">
        <v>0.38959886589618198</v>
      </c>
      <c r="BD15" s="17">
        <v>0.32413258669357897</v>
      </c>
      <c r="BE15" s="17"/>
      <c r="BF15" s="17">
        <v>0.402501688691355</v>
      </c>
      <c r="BG15" s="17">
        <v>0.352981092810495</v>
      </c>
      <c r="BH15" s="17">
        <v>0.31809539697261702</v>
      </c>
      <c r="BI15" s="17">
        <v>0.30646886713548399</v>
      </c>
      <c r="BJ15" s="17"/>
      <c r="BK15" s="17">
        <v>0.24120170023679199</v>
      </c>
      <c r="BL15" s="17">
        <v>0.34869957628953302</v>
      </c>
      <c r="BM15" s="17">
        <v>0.33248568317379201</v>
      </c>
      <c r="BN15" s="17">
        <v>0.34028728331993802</v>
      </c>
      <c r="BO15" s="17">
        <v>0.444263082574193</v>
      </c>
      <c r="BP15" s="17"/>
      <c r="BQ15" s="17">
        <v>0.350870878041324</v>
      </c>
      <c r="BR15" s="17">
        <v>0.330335739635924</v>
      </c>
      <c r="BS15" s="17"/>
      <c r="BT15" s="17">
        <v>0.33399023810215001</v>
      </c>
      <c r="BU15" s="17">
        <v>0.347333777776268</v>
      </c>
      <c r="BV15" s="17">
        <v>0.38391279345243301</v>
      </c>
      <c r="BW15" s="17">
        <v>0.300993688323618</v>
      </c>
      <c r="BX15" s="17">
        <v>0.35910089311641302</v>
      </c>
      <c r="BY15" s="17">
        <v>0.38999667022440498</v>
      </c>
    </row>
    <row r="16" spans="2:77" x14ac:dyDescent="0.35">
      <c r="B16" s="18" t="s">
        <v>245</v>
      </c>
      <c r="C16" s="17">
        <v>0.25195127936323802</v>
      </c>
      <c r="D16" s="17">
        <v>0.27533041892837701</v>
      </c>
      <c r="E16" s="17">
        <v>0.22974008899220699</v>
      </c>
      <c r="F16" s="17"/>
      <c r="G16" s="17">
        <v>0.13166006780573999</v>
      </c>
      <c r="H16" s="17">
        <v>0.16707917857906299</v>
      </c>
      <c r="I16" s="17">
        <v>0.29846332236407003</v>
      </c>
      <c r="J16" s="17">
        <v>0.24628656370774099</v>
      </c>
      <c r="K16" s="17">
        <v>0.33573754559956098</v>
      </c>
      <c r="L16" s="17">
        <v>0.38044823196202698</v>
      </c>
      <c r="M16" s="17"/>
      <c r="N16" s="17">
        <v>0.26504199337713402</v>
      </c>
      <c r="O16" s="17">
        <v>0.27037383767016898</v>
      </c>
      <c r="P16" s="17">
        <v>0.22188822843386699</v>
      </c>
      <c r="Q16" s="17">
        <v>0.24157127991817501</v>
      </c>
      <c r="R16" s="17"/>
      <c r="S16" s="17">
        <v>0.21255177077819101</v>
      </c>
      <c r="T16" s="17">
        <v>0.29058569454813599</v>
      </c>
      <c r="U16" s="17">
        <v>0.33110371609409001</v>
      </c>
      <c r="V16" s="17">
        <v>0.28570994893587598</v>
      </c>
      <c r="W16" s="17">
        <v>0.23749814184065199</v>
      </c>
      <c r="X16" s="17">
        <v>0.27712947371471403</v>
      </c>
      <c r="Y16" s="17">
        <v>0.18320347228952699</v>
      </c>
      <c r="Z16" s="17">
        <v>0.20059993536892201</v>
      </c>
      <c r="AA16" s="17">
        <v>0.26562443872708502</v>
      </c>
      <c r="AB16" s="17">
        <v>0.279166887799359</v>
      </c>
      <c r="AC16" s="17">
        <v>0.20720000605043101</v>
      </c>
      <c r="AD16" s="17">
        <v>0.26385838048827098</v>
      </c>
      <c r="AE16" s="17"/>
      <c r="AF16" s="17">
        <v>0.28118046366416699</v>
      </c>
      <c r="AG16" s="17">
        <v>0.26774152055276201</v>
      </c>
      <c r="AH16" s="17">
        <v>0.240155560303147</v>
      </c>
      <c r="AI16" s="17"/>
      <c r="AJ16" s="17">
        <v>0.257126142251274</v>
      </c>
      <c r="AK16" s="17">
        <v>0.25912749627563902</v>
      </c>
      <c r="AL16" s="17">
        <v>0.40474555561534498</v>
      </c>
      <c r="AM16" s="17">
        <v>0.11224439250596301</v>
      </c>
      <c r="AN16" s="17">
        <v>0.214043853911531</v>
      </c>
      <c r="AO16" s="17"/>
      <c r="AP16" s="17" t="s">
        <v>130</v>
      </c>
      <c r="AQ16" s="17">
        <v>0.25195127936323802</v>
      </c>
      <c r="AR16" s="17" t="s">
        <v>130</v>
      </c>
      <c r="AS16" s="17"/>
      <c r="AT16" s="17">
        <v>0.30889099078765803</v>
      </c>
      <c r="AU16" s="17">
        <v>0.21162363295276099</v>
      </c>
      <c r="AV16" s="17">
        <v>0.23272229510616399</v>
      </c>
      <c r="AW16" s="17">
        <v>0.230621390946015</v>
      </c>
      <c r="AX16" s="17">
        <v>0.29594607129685302</v>
      </c>
      <c r="AY16" s="17"/>
      <c r="AZ16" s="17">
        <v>0.25059482626881302</v>
      </c>
      <c r="BA16" s="17">
        <v>0.213532514565176</v>
      </c>
      <c r="BB16" s="17">
        <v>0.105606056290159</v>
      </c>
      <c r="BC16" s="17">
        <v>0.35934706234613301</v>
      </c>
      <c r="BD16" s="17">
        <v>0.24247043319471401</v>
      </c>
      <c r="BE16" s="17"/>
      <c r="BF16" s="17">
        <v>0.27838498927551703</v>
      </c>
      <c r="BG16" s="17">
        <v>0.254894372394738</v>
      </c>
      <c r="BH16" s="17">
        <v>0.24971738062312199</v>
      </c>
      <c r="BI16" s="17">
        <v>0.245541193658179</v>
      </c>
      <c r="BJ16" s="17"/>
      <c r="BK16" s="17">
        <v>0.36433358673017902</v>
      </c>
      <c r="BL16" s="17">
        <v>0.20119535448494599</v>
      </c>
      <c r="BM16" s="17">
        <v>0.23757815970812099</v>
      </c>
      <c r="BN16" s="17">
        <v>0.27331424545893301</v>
      </c>
      <c r="BO16" s="17">
        <v>0.302239346453818</v>
      </c>
      <c r="BP16" s="17"/>
      <c r="BQ16" s="17">
        <v>0.291312481573337</v>
      </c>
      <c r="BR16" s="17">
        <v>0.19604366618515501</v>
      </c>
      <c r="BS16" s="17"/>
      <c r="BT16" s="17">
        <v>0.28613450929963102</v>
      </c>
      <c r="BU16" s="17">
        <v>0.27045999803644299</v>
      </c>
      <c r="BV16" s="17">
        <v>0.25691628576991199</v>
      </c>
      <c r="BW16" s="17">
        <v>0.26857611775085299</v>
      </c>
      <c r="BX16" s="17">
        <v>0.201957385726972</v>
      </c>
      <c r="BY16" s="17">
        <v>0.10725050670231499</v>
      </c>
    </row>
    <row r="17" spans="2:77" ht="29" x14ac:dyDescent="0.35">
      <c r="B17" s="18" t="s">
        <v>246</v>
      </c>
      <c r="C17" s="17">
        <v>0.24522128916945199</v>
      </c>
      <c r="D17" s="17">
        <v>0.25072520638193202</v>
      </c>
      <c r="E17" s="17">
        <v>0.239680024603763</v>
      </c>
      <c r="F17" s="17"/>
      <c r="G17" s="17">
        <v>0.21559190849025001</v>
      </c>
      <c r="H17" s="17">
        <v>0.28141370125232101</v>
      </c>
      <c r="I17" s="17">
        <v>0.16696715161549899</v>
      </c>
      <c r="J17" s="17">
        <v>0.28698827113502101</v>
      </c>
      <c r="K17" s="17">
        <v>0.26934455562944798</v>
      </c>
      <c r="L17" s="17">
        <v>0.25285829856911302</v>
      </c>
      <c r="M17" s="17"/>
      <c r="N17" s="17">
        <v>0.20039158286749401</v>
      </c>
      <c r="O17" s="17">
        <v>0.24777051697401201</v>
      </c>
      <c r="P17" s="17">
        <v>0.257032836152498</v>
      </c>
      <c r="Q17" s="17">
        <v>0.276552332886569</v>
      </c>
      <c r="R17" s="17"/>
      <c r="S17" s="17">
        <v>0.29462416026309801</v>
      </c>
      <c r="T17" s="17">
        <v>0.19402885728414401</v>
      </c>
      <c r="U17" s="17">
        <v>0.15535225499420099</v>
      </c>
      <c r="V17" s="17">
        <v>0.19637615158055599</v>
      </c>
      <c r="W17" s="17">
        <v>0.244565687553745</v>
      </c>
      <c r="X17" s="17">
        <v>0.27423011977198802</v>
      </c>
      <c r="Y17" s="17">
        <v>0.292777586407034</v>
      </c>
      <c r="Z17" s="17">
        <v>0.18759968719096801</v>
      </c>
      <c r="AA17" s="17">
        <v>0.28445319460235002</v>
      </c>
      <c r="AB17" s="17">
        <v>0.16901509216558</v>
      </c>
      <c r="AC17" s="17">
        <v>0.30543226711080002</v>
      </c>
      <c r="AD17" s="17">
        <v>0.32796407243164799</v>
      </c>
      <c r="AE17" s="17"/>
      <c r="AF17" s="17">
        <v>0.195481381585282</v>
      </c>
      <c r="AG17" s="17">
        <v>0.299710702712574</v>
      </c>
      <c r="AH17" s="17">
        <v>0.16157662312683599</v>
      </c>
      <c r="AI17" s="17"/>
      <c r="AJ17" s="17">
        <v>3.2712708133533198E-2</v>
      </c>
      <c r="AK17" s="17">
        <v>0.34739677499865301</v>
      </c>
      <c r="AL17" s="17">
        <v>4.68654458435789E-2</v>
      </c>
      <c r="AM17" s="17">
        <v>0.104787736756822</v>
      </c>
      <c r="AN17" s="17">
        <v>8.7652949555231494E-2</v>
      </c>
      <c r="AO17" s="17"/>
      <c r="AP17" s="17" t="s">
        <v>130</v>
      </c>
      <c r="AQ17" s="17">
        <v>0.24522128916945199</v>
      </c>
      <c r="AR17" s="17" t="s">
        <v>130</v>
      </c>
      <c r="AS17" s="17"/>
      <c r="AT17" s="17">
        <v>0.25123677398536598</v>
      </c>
      <c r="AU17" s="17">
        <v>0.213542579760299</v>
      </c>
      <c r="AV17" s="17">
        <v>0.26028780741191998</v>
      </c>
      <c r="AW17" s="17">
        <v>0.24826799340000799</v>
      </c>
      <c r="AX17" s="17">
        <v>0.24860815991005</v>
      </c>
      <c r="AY17" s="17"/>
      <c r="AZ17" s="17">
        <v>0.2468982631418</v>
      </c>
      <c r="BA17" s="17">
        <v>0.22324931146938001</v>
      </c>
      <c r="BB17" s="17">
        <v>0.176444504766017</v>
      </c>
      <c r="BC17" s="17">
        <v>0.25948720992026603</v>
      </c>
      <c r="BD17" s="17">
        <v>0.28086357937629802</v>
      </c>
      <c r="BE17" s="17"/>
      <c r="BF17" s="17">
        <v>0.28313160033671197</v>
      </c>
      <c r="BG17" s="17">
        <v>0.243975454098248</v>
      </c>
      <c r="BH17" s="17">
        <v>0.25094918181495501</v>
      </c>
      <c r="BI17" s="17">
        <v>0.20938180130343501</v>
      </c>
      <c r="BJ17" s="17"/>
      <c r="BK17" s="17">
        <v>0.33240311162604402</v>
      </c>
      <c r="BL17" s="17">
        <v>0.27449546754151</v>
      </c>
      <c r="BM17" s="17">
        <v>0.22129075097166601</v>
      </c>
      <c r="BN17" s="17">
        <v>0.236924154857868</v>
      </c>
      <c r="BO17" s="17">
        <v>0.292369748013599</v>
      </c>
      <c r="BP17" s="17"/>
      <c r="BQ17" s="17">
        <v>0.24358541570608699</v>
      </c>
      <c r="BR17" s="17">
        <v>0.24754484067862501</v>
      </c>
      <c r="BS17" s="17"/>
      <c r="BT17" s="17">
        <v>0.24569379013933099</v>
      </c>
      <c r="BU17" s="17">
        <v>0.23144415571062399</v>
      </c>
      <c r="BV17" s="17">
        <v>0.27504363816569799</v>
      </c>
      <c r="BW17" s="17">
        <v>0.27136337747700101</v>
      </c>
      <c r="BX17" s="17">
        <v>0.238134365952822</v>
      </c>
      <c r="BY17" s="17">
        <v>0.21743193523384699</v>
      </c>
    </row>
    <row r="18" spans="2:77" x14ac:dyDescent="0.35">
      <c r="B18" s="18" t="s">
        <v>145</v>
      </c>
      <c r="C18" s="17">
        <v>5.0751152031995204E-3</v>
      </c>
      <c r="D18" s="17">
        <v>7.2451614243962603E-3</v>
      </c>
      <c r="E18" s="17">
        <v>2.9147420643897601E-3</v>
      </c>
      <c r="F18" s="17"/>
      <c r="G18" s="17">
        <v>1.7929701345817201E-2</v>
      </c>
      <c r="H18" s="17">
        <v>1.1001882859063301E-2</v>
      </c>
      <c r="I18" s="17">
        <v>0</v>
      </c>
      <c r="J18" s="17">
        <v>0</v>
      </c>
      <c r="K18" s="17">
        <v>0</v>
      </c>
      <c r="L18" s="17">
        <v>0</v>
      </c>
      <c r="M18" s="17"/>
      <c r="N18" s="17">
        <v>0</v>
      </c>
      <c r="O18" s="17">
        <v>7.2685386095483898E-3</v>
      </c>
      <c r="P18" s="17">
        <v>0</v>
      </c>
      <c r="Q18" s="17">
        <v>1.20498188463177E-2</v>
      </c>
      <c r="R18" s="17"/>
      <c r="S18" s="17">
        <v>0</v>
      </c>
      <c r="T18" s="17">
        <v>0</v>
      </c>
      <c r="U18" s="17">
        <v>0</v>
      </c>
      <c r="V18" s="17">
        <v>1.15302174099463E-2</v>
      </c>
      <c r="W18" s="17">
        <v>1.90870787801708E-2</v>
      </c>
      <c r="X18" s="17">
        <v>1.37010236514506E-2</v>
      </c>
      <c r="Y18" s="17">
        <v>0</v>
      </c>
      <c r="Z18" s="17">
        <v>0</v>
      </c>
      <c r="AA18" s="17">
        <v>5.6731196117841397E-3</v>
      </c>
      <c r="AB18" s="17">
        <v>9.5553259099210395E-3</v>
      </c>
      <c r="AC18" s="17">
        <v>0</v>
      </c>
      <c r="AD18" s="17">
        <v>0</v>
      </c>
      <c r="AE18" s="17"/>
      <c r="AF18" s="17">
        <v>3.26604450452275E-3</v>
      </c>
      <c r="AG18" s="17">
        <v>4.24541202831574E-3</v>
      </c>
      <c r="AH18" s="17">
        <v>4.8405504124968196E-3</v>
      </c>
      <c r="AI18" s="17"/>
      <c r="AJ18" s="17">
        <v>0</v>
      </c>
      <c r="AK18" s="17">
        <v>3.3357637790090598E-3</v>
      </c>
      <c r="AL18" s="17">
        <v>1.6638192924952999E-2</v>
      </c>
      <c r="AM18" s="17">
        <v>0</v>
      </c>
      <c r="AN18" s="17">
        <v>6.6948725045721299E-3</v>
      </c>
      <c r="AO18" s="17"/>
      <c r="AP18" s="17" t="s">
        <v>130</v>
      </c>
      <c r="AQ18" s="17">
        <v>5.0751152031995204E-3</v>
      </c>
      <c r="AR18" s="17" t="s">
        <v>130</v>
      </c>
      <c r="AS18" s="17"/>
      <c r="AT18" s="17">
        <v>3.7339215518754098E-3</v>
      </c>
      <c r="AU18" s="17">
        <v>3.3885030550387398E-3</v>
      </c>
      <c r="AV18" s="17">
        <v>4.8911320528708399E-3</v>
      </c>
      <c r="AW18" s="17">
        <v>5.4491424570854603E-3</v>
      </c>
      <c r="AX18" s="17">
        <v>0</v>
      </c>
      <c r="AY18" s="17"/>
      <c r="AZ18" s="17">
        <v>2.4836785360096399E-3</v>
      </c>
      <c r="BA18" s="17">
        <v>4.65942064253846E-3</v>
      </c>
      <c r="BB18" s="17">
        <v>3.4582152377171799E-2</v>
      </c>
      <c r="BC18" s="17">
        <v>0</v>
      </c>
      <c r="BD18" s="17">
        <v>1.19504664849505E-2</v>
      </c>
      <c r="BE18" s="17"/>
      <c r="BF18" s="17">
        <v>7.2920434637817801E-3</v>
      </c>
      <c r="BG18" s="17">
        <v>5.50911146748844E-3</v>
      </c>
      <c r="BH18" s="17">
        <v>3.83687787935555E-3</v>
      </c>
      <c r="BI18" s="17">
        <v>0</v>
      </c>
      <c r="BJ18" s="17"/>
      <c r="BK18" s="17">
        <v>0</v>
      </c>
      <c r="BL18" s="17">
        <v>1.1097969651077099E-2</v>
      </c>
      <c r="BM18" s="17">
        <v>8.1787642887073894E-3</v>
      </c>
      <c r="BN18" s="17">
        <v>0</v>
      </c>
      <c r="BO18" s="17">
        <v>0</v>
      </c>
      <c r="BP18" s="17"/>
      <c r="BQ18" s="17">
        <v>1.2498807083386799E-3</v>
      </c>
      <c r="BR18" s="17">
        <v>1.05083773610121E-2</v>
      </c>
      <c r="BS18" s="17"/>
      <c r="BT18" s="17">
        <v>0</v>
      </c>
      <c r="BU18" s="17">
        <v>5.7418105957964503E-3</v>
      </c>
      <c r="BV18" s="17">
        <v>1.0926423176693499E-2</v>
      </c>
      <c r="BW18" s="17">
        <v>1.1442391342831299E-2</v>
      </c>
      <c r="BX18" s="17">
        <v>3.0630304047001302E-3</v>
      </c>
      <c r="BY18" s="17">
        <v>2.12937855447397E-2</v>
      </c>
    </row>
    <row r="19" spans="2:77" x14ac:dyDescent="0.35">
      <c r="B19" s="18" t="s">
        <v>170</v>
      </c>
      <c r="C19" s="19">
        <v>9.6050919081985004E-3</v>
      </c>
      <c r="D19" s="19">
        <v>7.6022904848575398E-3</v>
      </c>
      <c r="E19" s="19">
        <v>1.1676014817882999E-2</v>
      </c>
      <c r="F19" s="19"/>
      <c r="G19" s="19">
        <v>1.40581844185282E-2</v>
      </c>
      <c r="H19" s="19">
        <v>9.7375248098813209E-3</v>
      </c>
      <c r="I19" s="19">
        <v>1.4313014024988101E-2</v>
      </c>
      <c r="J19" s="19">
        <v>4.39379969339592E-3</v>
      </c>
      <c r="K19" s="19">
        <v>9.7472122473493197E-3</v>
      </c>
      <c r="L19" s="19">
        <v>5.2634653392746502E-3</v>
      </c>
      <c r="M19" s="19"/>
      <c r="N19" s="19">
        <v>9.2202025108210194E-3</v>
      </c>
      <c r="O19" s="19">
        <v>4.5977888483810497E-3</v>
      </c>
      <c r="P19" s="19">
        <v>3.6202231795436899E-3</v>
      </c>
      <c r="Q19" s="19">
        <v>2.0201104851980799E-2</v>
      </c>
      <c r="R19" s="19"/>
      <c r="S19" s="19">
        <v>1.01809408717706E-2</v>
      </c>
      <c r="T19" s="19">
        <v>6.6916366128181798E-3</v>
      </c>
      <c r="U19" s="19">
        <v>0</v>
      </c>
      <c r="V19" s="19">
        <v>2.6580278488521899E-2</v>
      </c>
      <c r="W19" s="19">
        <v>0</v>
      </c>
      <c r="X19" s="19">
        <v>0</v>
      </c>
      <c r="Y19" s="19">
        <v>2.2194131829659701E-2</v>
      </c>
      <c r="Z19" s="19">
        <v>0</v>
      </c>
      <c r="AA19" s="19">
        <v>8.5278261458278503E-3</v>
      </c>
      <c r="AB19" s="19">
        <v>1.9637066833677299E-2</v>
      </c>
      <c r="AC19" s="19">
        <v>1.1904594810664E-2</v>
      </c>
      <c r="AD19" s="19">
        <v>0</v>
      </c>
      <c r="AE19" s="19"/>
      <c r="AF19" s="19">
        <v>1.27669603661885E-2</v>
      </c>
      <c r="AG19" s="19">
        <v>7.6054977930802301E-3</v>
      </c>
      <c r="AH19" s="19">
        <v>1.3268220411848299E-2</v>
      </c>
      <c r="AI19" s="19"/>
      <c r="AJ19" s="19">
        <v>1.2918917827584401E-2</v>
      </c>
      <c r="AK19" s="19">
        <v>7.2340799862049103E-3</v>
      </c>
      <c r="AL19" s="19">
        <v>0</v>
      </c>
      <c r="AM19" s="19">
        <v>0</v>
      </c>
      <c r="AN19" s="19">
        <v>3.5305185831785497E-2</v>
      </c>
      <c r="AO19" s="19"/>
      <c r="AP19" s="19" t="s">
        <v>130</v>
      </c>
      <c r="AQ19" s="19">
        <v>9.6050919081985004E-3</v>
      </c>
      <c r="AR19" s="19" t="s">
        <v>130</v>
      </c>
      <c r="AS19" s="19"/>
      <c r="AT19" s="19">
        <v>1.8223573453411902E-2</v>
      </c>
      <c r="AU19" s="19">
        <v>3.90497572585861E-3</v>
      </c>
      <c r="AV19" s="19">
        <v>1.36277374762234E-2</v>
      </c>
      <c r="AW19" s="19">
        <v>6.1271274897304997E-3</v>
      </c>
      <c r="AX19" s="19">
        <v>0</v>
      </c>
      <c r="AY19" s="19"/>
      <c r="AZ19" s="19">
        <v>3.61613073072758E-3</v>
      </c>
      <c r="BA19" s="19">
        <v>1.71471274347345E-2</v>
      </c>
      <c r="BB19" s="19">
        <v>2.05548828419574E-2</v>
      </c>
      <c r="BC19" s="19">
        <v>9.2656160918504205E-3</v>
      </c>
      <c r="BD19" s="19">
        <v>2.0132106844771701E-2</v>
      </c>
      <c r="BE19" s="19"/>
      <c r="BF19" s="19">
        <v>1.3131302645699601E-2</v>
      </c>
      <c r="BG19" s="19">
        <v>1.35467689371165E-2</v>
      </c>
      <c r="BH19" s="19">
        <v>9.13251900823632E-3</v>
      </c>
      <c r="BI19" s="19">
        <v>0</v>
      </c>
      <c r="BJ19" s="19"/>
      <c r="BK19" s="19">
        <v>0</v>
      </c>
      <c r="BL19" s="19">
        <v>9.1031513705375107E-3</v>
      </c>
      <c r="BM19" s="19">
        <v>1.53341899541214E-2</v>
      </c>
      <c r="BN19" s="19">
        <v>3.1865747395172801E-3</v>
      </c>
      <c r="BO19" s="19">
        <v>1.7375377202225199E-2</v>
      </c>
      <c r="BP19" s="19"/>
      <c r="BQ19" s="19">
        <v>7.1620854631773501E-3</v>
      </c>
      <c r="BR19" s="19">
        <v>1.30750738104475E-2</v>
      </c>
      <c r="BS19" s="19"/>
      <c r="BT19" s="19">
        <v>8.6809294383635802E-3</v>
      </c>
      <c r="BU19" s="19">
        <v>1.3180755722781001E-2</v>
      </c>
      <c r="BV19" s="19">
        <v>1.0855434755540501E-2</v>
      </c>
      <c r="BW19" s="19">
        <v>7.9969797008738602E-3</v>
      </c>
      <c r="BX19" s="19">
        <v>8.8225276753269109E-3</v>
      </c>
      <c r="BY19" s="19">
        <v>0</v>
      </c>
    </row>
    <row r="20" spans="2:77" x14ac:dyDescent="0.35">
      <c r="B20" s="16" t="s">
        <v>541</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3" t="s">
        <v>264</v>
      </c>
      <c r="E2" s="29"/>
      <c r="F2" s="29"/>
      <c r="G2" s="29"/>
      <c r="H2" s="29"/>
      <c r="I2" s="29"/>
      <c r="J2" s="29"/>
      <c r="K2" s="29"/>
      <c r="L2" s="29"/>
    </row>
    <row r="6" spans="2:12" ht="50" customHeight="1" x14ac:dyDescent="0.35">
      <c r="B6" s="20" t="s">
        <v>14</v>
      </c>
      <c r="C6" s="20" t="s">
        <v>248</v>
      </c>
      <c r="D6" s="20" t="s">
        <v>249</v>
      </c>
      <c r="E6" s="20" t="s">
        <v>250</v>
      </c>
      <c r="F6" s="20" t="s">
        <v>251</v>
      </c>
      <c r="G6" s="20" t="s">
        <v>252</v>
      </c>
      <c r="H6" s="20" t="s">
        <v>253</v>
      </c>
      <c r="I6" s="20" t="s">
        <v>254</v>
      </c>
      <c r="J6" s="20" t="s">
        <v>255</v>
      </c>
      <c r="K6" s="20" t="s">
        <v>256</v>
      </c>
    </row>
    <row r="7" spans="2:12" x14ac:dyDescent="0.35">
      <c r="B7" s="18" t="s">
        <v>257</v>
      </c>
      <c r="C7" s="17">
        <v>0.45714730527760999</v>
      </c>
      <c r="D7" s="17">
        <v>0.38669046600627999</v>
      </c>
      <c r="E7" s="17">
        <v>0.35666724804310401</v>
      </c>
      <c r="F7" s="17">
        <v>0.468840090485518</v>
      </c>
      <c r="G7" s="17">
        <v>0.27623840950443601</v>
      </c>
      <c r="H7" s="17">
        <v>0.33750582003178398</v>
      </c>
      <c r="I7" s="17">
        <v>0.320470062566374</v>
      </c>
      <c r="J7" s="17">
        <v>0.38621663321413602</v>
      </c>
      <c r="K7" s="17">
        <v>0.27118953628124098</v>
      </c>
    </row>
    <row r="8" spans="2:12" x14ac:dyDescent="0.35">
      <c r="B8" s="18" t="s">
        <v>258</v>
      </c>
      <c r="C8" s="17">
        <v>0.34201126894828199</v>
      </c>
      <c r="D8" s="17">
        <v>0.36794581038364399</v>
      </c>
      <c r="E8" s="17">
        <v>0.34130900717974899</v>
      </c>
      <c r="F8" s="17">
        <v>0.269157252286854</v>
      </c>
      <c r="G8" s="17">
        <v>0.34966873940529702</v>
      </c>
      <c r="H8" s="17">
        <v>0.336391047221344</v>
      </c>
      <c r="I8" s="17">
        <v>0.311628238263011</v>
      </c>
      <c r="J8" s="17">
        <v>0.29656855619744699</v>
      </c>
      <c r="K8" s="17">
        <v>0.32058945662889998</v>
      </c>
    </row>
    <row r="9" spans="2:12" x14ac:dyDescent="0.35">
      <c r="B9" s="18" t="s">
        <v>259</v>
      </c>
      <c r="C9" s="17">
        <v>0.12877873864223199</v>
      </c>
      <c r="D9" s="17">
        <v>0.15278521523451799</v>
      </c>
      <c r="E9" s="17">
        <v>0.17574132646561499</v>
      </c>
      <c r="F9" s="17">
        <v>0.14290855359861099</v>
      </c>
      <c r="G9" s="17">
        <v>0.207710569393355</v>
      </c>
      <c r="H9" s="17">
        <v>0.184851985451506</v>
      </c>
      <c r="I9" s="17">
        <v>0.23129663854205401</v>
      </c>
      <c r="J9" s="17">
        <v>0.15906265410711901</v>
      </c>
      <c r="K9" s="17">
        <v>0.20464369579938901</v>
      </c>
    </row>
    <row r="10" spans="2:12" x14ac:dyDescent="0.35">
      <c r="B10" s="18" t="s">
        <v>260</v>
      </c>
      <c r="C10" s="17">
        <v>2.3386939154378901E-2</v>
      </c>
      <c r="D10" s="17">
        <v>4.2526115964280298E-2</v>
      </c>
      <c r="E10" s="17">
        <v>4.2842888152298399E-2</v>
      </c>
      <c r="F10" s="17">
        <v>4.7950518015069998E-2</v>
      </c>
      <c r="G10" s="17">
        <v>5.3939894082842103E-2</v>
      </c>
      <c r="H10" s="17">
        <v>4.54950465098218E-2</v>
      </c>
      <c r="I10" s="17">
        <v>6.6813655535894204E-2</v>
      </c>
      <c r="J10" s="17">
        <v>5.8906059032929302E-2</v>
      </c>
      <c r="K10" s="17">
        <v>8.1935926002420306E-2</v>
      </c>
    </row>
    <row r="11" spans="2:12" x14ac:dyDescent="0.35">
      <c r="B11" s="18" t="s">
        <v>261</v>
      </c>
      <c r="C11" s="17">
        <v>9.0540394036586393E-3</v>
      </c>
      <c r="D11" s="17">
        <v>1.8656617614762502E-2</v>
      </c>
      <c r="E11" s="17">
        <v>2.7920538770535699E-2</v>
      </c>
      <c r="F11" s="17">
        <v>2.49213484747252E-2</v>
      </c>
      <c r="G11" s="17">
        <v>1.9107444596939901E-2</v>
      </c>
      <c r="H11" s="17">
        <v>3.9708106446045999E-2</v>
      </c>
      <c r="I11" s="17">
        <v>3.2026068177594902E-2</v>
      </c>
      <c r="J11" s="17">
        <v>4.2857813507699898E-2</v>
      </c>
      <c r="K11" s="17">
        <v>7.6307926428784006E-2</v>
      </c>
    </row>
    <row r="12" spans="2:12" x14ac:dyDescent="0.35">
      <c r="B12" s="18" t="s">
        <v>145</v>
      </c>
      <c r="C12" s="17">
        <v>3.9621708573839003E-2</v>
      </c>
      <c r="D12" s="17">
        <v>3.1395774796515299E-2</v>
      </c>
      <c r="E12" s="17">
        <v>5.55189913886978E-2</v>
      </c>
      <c r="F12" s="17">
        <v>4.6222237139222203E-2</v>
      </c>
      <c r="G12" s="17">
        <v>9.3334943017129801E-2</v>
      </c>
      <c r="H12" s="17">
        <v>5.6047994339498003E-2</v>
      </c>
      <c r="I12" s="17">
        <v>3.77653369150725E-2</v>
      </c>
      <c r="J12" s="17">
        <v>5.63882839406692E-2</v>
      </c>
      <c r="K12" s="17">
        <v>4.5333458859266103E-2</v>
      </c>
    </row>
    <row r="13" spans="2:12" x14ac:dyDescent="0.35">
      <c r="B13" s="23" t="s">
        <v>262</v>
      </c>
      <c r="C13" s="21">
        <v>0.79915857422589198</v>
      </c>
      <c r="D13" s="21">
        <v>0.75463627638992303</v>
      </c>
      <c r="E13" s="21">
        <v>0.697976255222853</v>
      </c>
      <c r="F13" s="21">
        <v>0.73799734277237194</v>
      </c>
      <c r="G13" s="21">
        <v>0.62590714890973398</v>
      </c>
      <c r="H13" s="21">
        <v>0.67389686725312803</v>
      </c>
      <c r="I13" s="21">
        <v>0.63209830082938401</v>
      </c>
      <c r="J13" s="21">
        <v>0.68278518941158295</v>
      </c>
      <c r="K13" s="21">
        <v>0.59177899291014102</v>
      </c>
    </row>
    <row r="14" spans="2:12" x14ac:dyDescent="0.35">
      <c r="B14" s="23" t="s">
        <v>263</v>
      </c>
      <c r="C14" s="21">
        <v>3.24409785580375E-2</v>
      </c>
      <c r="D14" s="21">
        <v>6.1182733579042803E-2</v>
      </c>
      <c r="E14" s="21">
        <v>7.0763426922834202E-2</v>
      </c>
      <c r="F14" s="21">
        <v>7.2871866489795198E-2</v>
      </c>
      <c r="G14" s="21">
        <v>7.3047338679781998E-2</v>
      </c>
      <c r="H14" s="21">
        <v>8.5203152955867806E-2</v>
      </c>
      <c r="I14" s="21">
        <v>9.8839723713488994E-2</v>
      </c>
      <c r="J14" s="21">
        <v>0.10176387254062901</v>
      </c>
      <c r="K14" s="21">
        <v>0.15824385243120401</v>
      </c>
    </row>
    <row r="15" spans="2:12" x14ac:dyDescent="0.35">
      <c r="B15" s="23" t="s">
        <v>148</v>
      </c>
      <c r="C15" s="22">
        <v>0.76671759566785402</v>
      </c>
      <c r="D15" s="22">
        <v>0.69345354281088101</v>
      </c>
      <c r="E15" s="22">
        <v>0.62721282830001801</v>
      </c>
      <c r="F15" s="22">
        <v>0.66512547628257701</v>
      </c>
      <c r="G15" s="22">
        <v>0.55285981022995201</v>
      </c>
      <c r="H15" s="22">
        <v>0.58869371429726003</v>
      </c>
      <c r="I15" s="22">
        <v>0.53325857711589497</v>
      </c>
      <c r="J15" s="22">
        <v>0.58102131687095404</v>
      </c>
      <c r="K15" s="22">
        <v>0.43353514047893599</v>
      </c>
    </row>
    <row r="16" spans="2:12" x14ac:dyDescent="0.35">
      <c r="B16" s="16"/>
      <c r="C16" s="16"/>
      <c r="D16" s="16"/>
      <c r="E16" s="16"/>
      <c r="F16" s="16"/>
      <c r="G16" s="16"/>
      <c r="H16" s="16"/>
      <c r="I16" s="16"/>
      <c r="J16" s="16"/>
      <c r="K16" s="16"/>
    </row>
    <row r="17" spans="2:2" x14ac:dyDescent="0.35">
      <c r="B17" t="s">
        <v>95</v>
      </c>
    </row>
    <row r="18" spans="2:2" x14ac:dyDescent="0.35">
      <c r="B18" t="s">
        <v>96</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0.27623840950443601</v>
      </c>
      <c r="D9" s="17">
        <v>0.283617697543875</v>
      </c>
      <c r="E9" s="17">
        <v>0.27020810310611998</v>
      </c>
      <c r="F9" s="17"/>
      <c r="G9" s="17">
        <v>0.26132952999056402</v>
      </c>
      <c r="H9" s="17">
        <v>0.29391211059202099</v>
      </c>
      <c r="I9" s="17">
        <v>0.28771950047328598</v>
      </c>
      <c r="J9" s="17">
        <v>0.224203737991373</v>
      </c>
      <c r="K9" s="17">
        <v>0.28450200336257597</v>
      </c>
      <c r="L9" s="17">
        <v>0.29936591292339998</v>
      </c>
      <c r="M9" s="17"/>
      <c r="N9" s="17">
        <v>0.27694187001556098</v>
      </c>
      <c r="O9" s="17">
        <v>0.256115820484214</v>
      </c>
      <c r="P9" s="17">
        <v>0.28288872540752102</v>
      </c>
      <c r="Q9" s="17">
        <v>0.28867209809529398</v>
      </c>
      <c r="R9" s="17"/>
      <c r="S9" s="17">
        <v>0.28933595052178002</v>
      </c>
      <c r="T9" s="17">
        <v>0.28353313298138599</v>
      </c>
      <c r="U9" s="17">
        <v>0.30261601447492598</v>
      </c>
      <c r="V9" s="17">
        <v>0.27795846325249102</v>
      </c>
      <c r="W9" s="17">
        <v>0.21679184344583399</v>
      </c>
      <c r="X9" s="17">
        <v>0.26057443521524898</v>
      </c>
      <c r="Y9" s="17">
        <v>0.269637395029311</v>
      </c>
      <c r="Z9" s="17">
        <v>0.27172236084760898</v>
      </c>
      <c r="AA9" s="17">
        <v>0.30580379381559902</v>
      </c>
      <c r="AB9" s="17">
        <v>0.25519319931789902</v>
      </c>
      <c r="AC9" s="17">
        <v>0.26894275217986202</v>
      </c>
      <c r="AD9" s="17">
        <v>0.28443067752715301</v>
      </c>
      <c r="AE9" s="17"/>
      <c r="AF9" s="17">
        <v>0.30852284787133499</v>
      </c>
      <c r="AG9" s="17">
        <v>0.26308033700234101</v>
      </c>
      <c r="AH9" s="17">
        <v>0.24950713843369399</v>
      </c>
      <c r="AI9" s="17"/>
      <c r="AJ9" s="17">
        <v>0.301640411325174</v>
      </c>
      <c r="AK9" s="17">
        <v>0.27276613825567397</v>
      </c>
      <c r="AL9" s="17">
        <v>0.26376979407214102</v>
      </c>
      <c r="AM9" s="17">
        <v>0.30160873525501602</v>
      </c>
      <c r="AN9" s="17">
        <v>0.24152289472960101</v>
      </c>
      <c r="AO9" s="17"/>
      <c r="AP9" s="17">
        <v>0.30477837617487602</v>
      </c>
      <c r="AQ9" s="17">
        <v>0.28140351604653202</v>
      </c>
      <c r="AR9" s="17">
        <v>0.28611290529713501</v>
      </c>
      <c r="AS9" s="17"/>
      <c r="AT9" s="17">
        <v>0.29109530582438498</v>
      </c>
      <c r="AU9" s="17">
        <v>0.28042324258762702</v>
      </c>
      <c r="AV9" s="17">
        <v>0.26389160782430898</v>
      </c>
      <c r="AW9" s="17">
        <v>0.25180611555781102</v>
      </c>
      <c r="AX9" s="17">
        <v>0.33079581491193</v>
      </c>
      <c r="AY9" s="17"/>
      <c r="AZ9" s="17">
        <v>0.28812616159311799</v>
      </c>
      <c r="BA9" s="17">
        <v>0.24464982495629001</v>
      </c>
      <c r="BB9" s="17">
        <v>0.263075867596752</v>
      </c>
      <c r="BC9" s="17">
        <v>0.30355025925249701</v>
      </c>
      <c r="BD9" s="17">
        <v>0.232487394128985</v>
      </c>
      <c r="BE9" s="17"/>
      <c r="BF9" s="17">
        <v>0.32174000501111699</v>
      </c>
      <c r="BG9" s="17">
        <v>0.25594857287502198</v>
      </c>
      <c r="BH9" s="17">
        <v>0.27793968354085302</v>
      </c>
      <c r="BI9" s="17">
        <v>0.295390323251769</v>
      </c>
      <c r="BJ9" s="17"/>
      <c r="BK9" s="17">
        <v>0.36349950522413899</v>
      </c>
      <c r="BL9" s="17">
        <v>0.25560641851364901</v>
      </c>
      <c r="BM9" s="17">
        <v>0.265581096344432</v>
      </c>
      <c r="BN9" s="17">
        <v>0.26680141936476398</v>
      </c>
      <c r="BO9" s="17">
        <v>0.38430228770161101</v>
      </c>
      <c r="BP9" s="17"/>
      <c r="BQ9" s="17">
        <v>0.29445505533330601</v>
      </c>
      <c r="BR9" s="17">
        <v>0.25156543736348203</v>
      </c>
      <c r="BS9" s="17"/>
      <c r="BT9" s="17">
        <v>0.29599260587021098</v>
      </c>
      <c r="BU9" s="17">
        <v>0.23087594369110201</v>
      </c>
      <c r="BV9" s="17">
        <v>0.28719979776999399</v>
      </c>
      <c r="BW9" s="17">
        <v>0.27072395908263203</v>
      </c>
      <c r="BX9" s="17">
        <v>0.30924025702283098</v>
      </c>
      <c r="BY9" s="17">
        <v>0.24456304999209799</v>
      </c>
    </row>
    <row r="10" spans="2:77" x14ac:dyDescent="0.35">
      <c r="B10" s="18" t="s">
        <v>258</v>
      </c>
      <c r="C10" s="17">
        <v>0.34966873940529702</v>
      </c>
      <c r="D10" s="17">
        <v>0.358225430050986</v>
      </c>
      <c r="E10" s="17">
        <v>0.34072762399784101</v>
      </c>
      <c r="F10" s="17"/>
      <c r="G10" s="17">
        <v>0.34462088870712898</v>
      </c>
      <c r="H10" s="17">
        <v>0.32783687561502001</v>
      </c>
      <c r="I10" s="17">
        <v>0.332140715006912</v>
      </c>
      <c r="J10" s="17">
        <v>0.358743858726989</v>
      </c>
      <c r="K10" s="17">
        <v>0.33260156772353999</v>
      </c>
      <c r="L10" s="17">
        <v>0.388941322119016</v>
      </c>
      <c r="M10" s="17"/>
      <c r="N10" s="17">
        <v>0.35801518044098302</v>
      </c>
      <c r="O10" s="17">
        <v>0.336482531103101</v>
      </c>
      <c r="P10" s="17">
        <v>0.378586411773295</v>
      </c>
      <c r="Q10" s="17">
        <v>0.327408792465401</v>
      </c>
      <c r="R10" s="17"/>
      <c r="S10" s="17">
        <v>0.34650079091855301</v>
      </c>
      <c r="T10" s="17">
        <v>0.33914135111132099</v>
      </c>
      <c r="U10" s="17">
        <v>0.30466015199145402</v>
      </c>
      <c r="V10" s="17">
        <v>0.35191637051506802</v>
      </c>
      <c r="W10" s="17">
        <v>0.45131354763807602</v>
      </c>
      <c r="X10" s="17">
        <v>0.36476503553744699</v>
      </c>
      <c r="Y10" s="17">
        <v>0.39435863538994098</v>
      </c>
      <c r="Z10" s="17">
        <v>0.36568350629414098</v>
      </c>
      <c r="AA10" s="17">
        <v>0.30848154355555502</v>
      </c>
      <c r="AB10" s="17">
        <v>0.30739417352661103</v>
      </c>
      <c r="AC10" s="17">
        <v>0.41251568479419398</v>
      </c>
      <c r="AD10" s="17">
        <v>0.27326840262774199</v>
      </c>
      <c r="AE10" s="17"/>
      <c r="AF10" s="17">
        <v>0.37138227334235402</v>
      </c>
      <c r="AG10" s="17">
        <v>0.33700224269124501</v>
      </c>
      <c r="AH10" s="17">
        <v>0.33082697982654602</v>
      </c>
      <c r="AI10" s="17"/>
      <c r="AJ10" s="17">
        <v>0.37931113157492202</v>
      </c>
      <c r="AK10" s="17">
        <v>0.34224660461235301</v>
      </c>
      <c r="AL10" s="17">
        <v>0.38461061872115898</v>
      </c>
      <c r="AM10" s="17">
        <v>0.38169163789460298</v>
      </c>
      <c r="AN10" s="17">
        <v>0.30117894354082497</v>
      </c>
      <c r="AO10" s="17"/>
      <c r="AP10" s="17">
        <v>0.35443821040093498</v>
      </c>
      <c r="AQ10" s="17">
        <v>0.34486474792208399</v>
      </c>
      <c r="AR10" s="17">
        <v>0.38654750715485697</v>
      </c>
      <c r="AS10" s="17"/>
      <c r="AT10" s="17">
        <v>0.36853985149208002</v>
      </c>
      <c r="AU10" s="17">
        <v>0.32358767418391898</v>
      </c>
      <c r="AV10" s="17">
        <v>0.35968805055036002</v>
      </c>
      <c r="AW10" s="17">
        <v>0.371316070191759</v>
      </c>
      <c r="AX10" s="17">
        <v>0.17805505576008801</v>
      </c>
      <c r="AY10" s="17"/>
      <c r="AZ10" s="17">
        <v>0.35098252062114099</v>
      </c>
      <c r="BA10" s="17">
        <v>0.33396670484233398</v>
      </c>
      <c r="BB10" s="17">
        <v>0.321770418707017</v>
      </c>
      <c r="BC10" s="17">
        <v>0.38676209885843899</v>
      </c>
      <c r="BD10" s="17">
        <v>0.318339673751038</v>
      </c>
      <c r="BE10" s="17"/>
      <c r="BF10" s="17">
        <v>0.30853120871126499</v>
      </c>
      <c r="BG10" s="17">
        <v>0.35691608811991898</v>
      </c>
      <c r="BH10" s="17">
        <v>0.35690318014222999</v>
      </c>
      <c r="BI10" s="17">
        <v>0.36245315086377</v>
      </c>
      <c r="BJ10" s="17"/>
      <c r="BK10" s="17">
        <v>0.28161261320262998</v>
      </c>
      <c r="BL10" s="17">
        <v>0.340953803909402</v>
      </c>
      <c r="BM10" s="17">
        <v>0.34536934948960402</v>
      </c>
      <c r="BN10" s="17">
        <v>0.37210900308731099</v>
      </c>
      <c r="BO10" s="17">
        <v>0.31021991772208402</v>
      </c>
      <c r="BP10" s="17"/>
      <c r="BQ10" s="17">
        <v>0.360699248039061</v>
      </c>
      <c r="BR10" s="17">
        <v>0.33472880837858299</v>
      </c>
      <c r="BS10" s="17"/>
      <c r="BT10" s="17">
        <v>0.353774260595766</v>
      </c>
      <c r="BU10" s="17">
        <v>0.39410616750891198</v>
      </c>
      <c r="BV10" s="17">
        <v>0.33383970801111601</v>
      </c>
      <c r="BW10" s="17">
        <v>0.30570432165182299</v>
      </c>
      <c r="BX10" s="17">
        <v>0.32155456386117898</v>
      </c>
      <c r="BY10" s="17">
        <v>0.29443548297479999</v>
      </c>
    </row>
    <row r="11" spans="2:77" x14ac:dyDescent="0.35">
      <c r="B11" s="18" t="s">
        <v>259</v>
      </c>
      <c r="C11" s="17">
        <v>0.207710569393355</v>
      </c>
      <c r="D11" s="17">
        <v>0.21490525993760201</v>
      </c>
      <c r="E11" s="17">
        <v>0.200569282905845</v>
      </c>
      <c r="F11" s="17"/>
      <c r="G11" s="17">
        <v>0.22593294764053601</v>
      </c>
      <c r="H11" s="17">
        <v>0.19684215549307299</v>
      </c>
      <c r="I11" s="17">
        <v>0.22812859011749501</v>
      </c>
      <c r="J11" s="17">
        <v>0.21455813190089701</v>
      </c>
      <c r="K11" s="17">
        <v>0.216544851545621</v>
      </c>
      <c r="L11" s="17">
        <v>0.17635947553578399</v>
      </c>
      <c r="M11" s="17"/>
      <c r="N11" s="17">
        <v>0.21508775593076199</v>
      </c>
      <c r="O11" s="17">
        <v>0.201193587410194</v>
      </c>
      <c r="P11" s="17">
        <v>0.201260544555392</v>
      </c>
      <c r="Q11" s="17">
        <v>0.21325838571249001</v>
      </c>
      <c r="R11" s="17"/>
      <c r="S11" s="17">
        <v>0.213423649207787</v>
      </c>
      <c r="T11" s="17">
        <v>0.217946980623868</v>
      </c>
      <c r="U11" s="17">
        <v>0.226197713751975</v>
      </c>
      <c r="V11" s="17">
        <v>0.170453071994696</v>
      </c>
      <c r="W11" s="17">
        <v>0.19834121970947199</v>
      </c>
      <c r="X11" s="17">
        <v>0.23503024917662299</v>
      </c>
      <c r="Y11" s="17">
        <v>0.18577822135702901</v>
      </c>
      <c r="Z11" s="17">
        <v>0.21966382308496399</v>
      </c>
      <c r="AA11" s="17">
        <v>0.217057771303654</v>
      </c>
      <c r="AB11" s="17">
        <v>0.185207572687933</v>
      </c>
      <c r="AC11" s="17">
        <v>0.198749033216923</v>
      </c>
      <c r="AD11" s="17">
        <v>0.22995926359962299</v>
      </c>
      <c r="AE11" s="17"/>
      <c r="AF11" s="17">
        <v>0.18227480664472501</v>
      </c>
      <c r="AG11" s="17">
        <v>0.21485792605471701</v>
      </c>
      <c r="AH11" s="17">
        <v>0.25364911520329603</v>
      </c>
      <c r="AI11" s="17"/>
      <c r="AJ11" s="17">
        <v>0.192020296973306</v>
      </c>
      <c r="AK11" s="17">
        <v>0.21467188679608501</v>
      </c>
      <c r="AL11" s="17">
        <v>0.18867537244750901</v>
      </c>
      <c r="AM11" s="17">
        <v>0.212720830527768</v>
      </c>
      <c r="AN11" s="17">
        <v>0.23974688287930401</v>
      </c>
      <c r="AO11" s="17"/>
      <c r="AP11" s="17">
        <v>0.22029805036424899</v>
      </c>
      <c r="AQ11" s="17">
        <v>0.213764312092661</v>
      </c>
      <c r="AR11" s="17">
        <v>0.16231027352980201</v>
      </c>
      <c r="AS11" s="17"/>
      <c r="AT11" s="17">
        <v>0.19029649475739199</v>
      </c>
      <c r="AU11" s="17">
        <v>0.21446840907793599</v>
      </c>
      <c r="AV11" s="17">
        <v>0.20723294106944401</v>
      </c>
      <c r="AW11" s="17">
        <v>0.216102617197761</v>
      </c>
      <c r="AX11" s="17">
        <v>0.28458627286301702</v>
      </c>
      <c r="AY11" s="17"/>
      <c r="AZ11" s="17">
        <v>0.20317666487720501</v>
      </c>
      <c r="BA11" s="17">
        <v>0.23249831973211199</v>
      </c>
      <c r="BB11" s="17">
        <v>0.23571453864564501</v>
      </c>
      <c r="BC11" s="17">
        <v>0.180195025284207</v>
      </c>
      <c r="BD11" s="17">
        <v>0.22663996811682299</v>
      </c>
      <c r="BE11" s="17"/>
      <c r="BF11" s="17">
        <v>0.191183256485219</v>
      </c>
      <c r="BG11" s="17">
        <v>0.22428467083647499</v>
      </c>
      <c r="BH11" s="17">
        <v>0.204815156689894</v>
      </c>
      <c r="BI11" s="17">
        <v>0.18439578516776201</v>
      </c>
      <c r="BJ11" s="17"/>
      <c r="BK11" s="17">
        <v>0.20610032516631399</v>
      </c>
      <c r="BL11" s="17">
        <v>0.21039923819416201</v>
      </c>
      <c r="BM11" s="17">
        <v>0.205441516715518</v>
      </c>
      <c r="BN11" s="17">
        <v>0.21248393066601201</v>
      </c>
      <c r="BO11" s="17">
        <v>0.19044933867552899</v>
      </c>
      <c r="BP11" s="17"/>
      <c r="BQ11" s="17">
        <v>0.18868882348926699</v>
      </c>
      <c r="BR11" s="17">
        <v>0.23347398441348299</v>
      </c>
      <c r="BS11" s="17"/>
      <c r="BT11" s="17">
        <v>0.202379480193253</v>
      </c>
      <c r="BU11" s="17">
        <v>0.20772701693996501</v>
      </c>
      <c r="BV11" s="17">
        <v>0.20108818854187099</v>
      </c>
      <c r="BW11" s="17">
        <v>0.236242850128946</v>
      </c>
      <c r="BX11" s="17">
        <v>0.199515505994248</v>
      </c>
      <c r="BY11" s="17">
        <v>0.22329956544339399</v>
      </c>
    </row>
    <row r="12" spans="2:77" x14ac:dyDescent="0.35">
      <c r="B12" s="18" t="s">
        <v>260</v>
      </c>
      <c r="C12" s="17">
        <v>5.3939894082842103E-2</v>
      </c>
      <c r="D12" s="17">
        <v>5.9155778770511702E-2</v>
      </c>
      <c r="E12" s="17">
        <v>4.8651280191543501E-2</v>
      </c>
      <c r="F12" s="17"/>
      <c r="G12" s="17">
        <v>5.2700185607911502E-2</v>
      </c>
      <c r="H12" s="17">
        <v>3.7417256551536701E-2</v>
      </c>
      <c r="I12" s="17">
        <v>5.1576492831057003E-2</v>
      </c>
      <c r="J12" s="17">
        <v>7.1470976557924004E-2</v>
      </c>
      <c r="K12" s="17">
        <v>6.4364700629870694E-2</v>
      </c>
      <c r="L12" s="17">
        <v>4.8833357634389798E-2</v>
      </c>
      <c r="M12" s="17"/>
      <c r="N12" s="17">
        <v>7.2650399792695802E-2</v>
      </c>
      <c r="O12" s="17">
        <v>5.6952745772105497E-2</v>
      </c>
      <c r="P12" s="17">
        <v>4.4376906603357399E-2</v>
      </c>
      <c r="Q12" s="17">
        <v>3.9753557354936297E-2</v>
      </c>
      <c r="R12" s="17"/>
      <c r="S12" s="17">
        <v>5.8812942824379197E-2</v>
      </c>
      <c r="T12" s="17">
        <v>4.8698029843694E-2</v>
      </c>
      <c r="U12" s="17">
        <v>4.9918295658923903E-2</v>
      </c>
      <c r="V12" s="17">
        <v>6.5733400088087507E-2</v>
      </c>
      <c r="W12" s="17">
        <v>5.3548183543890203E-2</v>
      </c>
      <c r="X12" s="17">
        <v>4.2784725777776499E-2</v>
      </c>
      <c r="Y12" s="17">
        <v>3.2827610207557797E-2</v>
      </c>
      <c r="Z12" s="17">
        <v>6.18380508931465E-2</v>
      </c>
      <c r="AA12" s="17">
        <v>5.3116400207166597E-2</v>
      </c>
      <c r="AB12" s="17">
        <v>7.7782969830648793E-2</v>
      </c>
      <c r="AC12" s="17">
        <v>4.0054189125560198E-2</v>
      </c>
      <c r="AD12" s="17">
        <v>6.4055984229251295E-2</v>
      </c>
      <c r="AE12" s="17"/>
      <c r="AF12" s="17">
        <v>4.7669473041064003E-2</v>
      </c>
      <c r="AG12" s="17">
        <v>6.3892132564556794E-2</v>
      </c>
      <c r="AH12" s="17">
        <v>3.9708533964466101E-2</v>
      </c>
      <c r="AI12" s="17"/>
      <c r="AJ12" s="17">
        <v>5.5716044315367599E-2</v>
      </c>
      <c r="AK12" s="17">
        <v>5.7826865999375802E-2</v>
      </c>
      <c r="AL12" s="17">
        <v>7.8763791507754796E-2</v>
      </c>
      <c r="AM12" s="17">
        <v>2.7168304878807999E-2</v>
      </c>
      <c r="AN12" s="17">
        <v>3.1573389877287403E-2</v>
      </c>
      <c r="AO12" s="17"/>
      <c r="AP12" s="17">
        <v>6.1601508421351099E-2</v>
      </c>
      <c r="AQ12" s="17">
        <v>5.3574710508188197E-2</v>
      </c>
      <c r="AR12" s="17">
        <v>7.5610553210918294E-2</v>
      </c>
      <c r="AS12" s="17"/>
      <c r="AT12" s="17">
        <v>3.85442425508008E-2</v>
      </c>
      <c r="AU12" s="17">
        <v>5.6455851726496697E-2</v>
      </c>
      <c r="AV12" s="17">
        <v>6.2760109170616502E-2</v>
      </c>
      <c r="AW12" s="17">
        <v>7.3866266563990798E-2</v>
      </c>
      <c r="AX12" s="17">
        <v>3.1606386375281501E-2</v>
      </c>
      <c r="AY12" s="17"/>
      <c r="AZ12" s="17">
        <v>5.88252178942806E-2</v>
      </c>
      <c r="BA12" s="17">
        <v>5.0206367521391598E-2</v>
      </c>
      <c r="BB12" s="17">
        <v>4.2661754512276197E-2</v>
      </c>
      <c r="BC12" s="17">
        <v>5.0147657766536499E-2</v>
      </c>
      <c r="BD12" s="17">
        <v>5.2470410522303397E-2</v>
      </c>
      <c r="BE12" s="17"/>
      <c r="BF12" s="17">
        <v>4.8754206906066598E-2</v>
      </c>
      <c r="BG12" s="17">
        <v>5.1439075783059E-2</v>
      </c>
      <c r="BH12" s="17">
        <v>6.2094023976751601E-2</v>
      </c>
      <c r="BI12" s="17">
        <v>6.7639897686659303E-2</v>
      </c>
      <c r="BJ12" s="17"/>
      <c r="BK12" s="17">
        <v>4.0161363070050103E-2</v>
      </c>
      <c r="BL12" s="17">
        <v>5.19946637876166E-2</v>
      </c>
      <c r="BM12" s="17">
        <v>5.8446907069814702E-2</v>
      </c>
      <c r="BN12" s="17">
        <v>5.1804731019412201E-2</v>
      </c>
      <c r="BO12" s="17">
        <v>5.1838050205547902E-2</v>
      </c>
      <c r="BP12" s="17"/>
      <c r="BQ12" s="17">
        <v>5.32178394005422E-2</v>
      </c>
      <c r="BR12" s="17">
        <v>5.49178586998188E-2</v>
      </c>
      <c r="BS12" s="17"/>
      <c r="BT12" s="17">
        <v>5.3295057973899197E-2</v>
      </c>
      <c r="BU12" s="17">
        <v>5.7800019574484197E-2</v>
      </c>
      <c r="BV12" s="17">
        <v>3.9197935689827199E-2</v>
      </c>
      <c r="BW12" s="17">
        <v>6.5589206280717696E-2</v>
      </c>
      <c r="BX12" s="17">
        <v>5.4281705621190099E-2</v>
      </c>
      <c r="BY12" s="17">
        <v>3.5440795925904801E-2</v>
      </c>
    </row>
    <row r="13" spans="2:77" x14ac:dyDescent="0.35">
      <c r="B13" s="18" t="s">
        <v>261</v>
      </c>
      <c r="C13" s="17">
        <v>1.9107444596939901E-2</v>
      </c>
      <c r="D13" s="17">
        <v>2.24069662463094E-2</v>
      </c>
      <c r="E13" s="17">
        <v>1.5550097386060001E-2</v>
      </c>
      <c r="F13" s="17"/>
      <c r="G13" s="17">
        <v>1.87309016540331E-2</v>
      </c>
      <c r="H13" s="17">
        <v>4.1108249201780099E-2</v>
      </c>
      <c r="I13" s="17">
        <v>1.6118240661551E-2</v>
      </c>
      <c r="J13" s="17">
        <v>1.6191193002147001E-2</v>
      </c>
      <c r="K13" s="17">
        <v>1.78836606922264E-2</v>
      </c>
      <c r="L13" s="17">
        <v>7.1474843502949501E-3</v>
      </c>
      <c r="M13" s="17"/>
      <c r="N13" s="17">
        <v>2.0252341193550301E-2</v>
      </c>
      <c r="O13" s="17">
        <v>2.2428195979205201E-2</v>
      </c>
      <c r="P13" s="17">
        <v>1.6398409208997398E-2</v>
      </c>
      <c r="Q13" s="17">
        <v>1.7066504934056499E-2</v>
      </c>
      <c r="R13" s="17"/>
      <c r="S13" s="17">
        <v>2.09487807152226E-2</v>
      </c>
      <c r="T13" s="17">
        <v>2.1720710953411201E-2</v>
      </c>
      <c r="U13" s="17">
        <v>5.7345432492850196E-3</v>
      </c>
      <c r="V13" s="17">
        <v>2.1666610214575499E-2</v>
      </c>
      <c r="W13" s="17">
        <v>2.4859467796408501E-2</v>
      </c>
      <c r="X13" s="17">
        <v>1.50758206929031E-2</v>
      </c>
      <c r="Y13" s="17">
        <v>2.46085704627843E-2</v>
      </c>
      <c r="Z13" s="17">
        <v>0</v>
      </c>
      <c r="AA13" s="17">
        <v>1.37863754184042E-2</v>
      </c>
      <c r="AB13" s="17">
        <v>3.5431511484794599E-2</v>
      </c>
      <c r="AC13" s="17">
        <v>0</v>
      </c>
      <c r="AD13" s="17">
        <v>3.8943697899588299E-2</v>
      </c>
      <c r="AE13" s="17"/>
      <c r="AF13" s="17">
        <v>1.5569866649916501E-2</v>
      </c>
      <c r="AG13" s="17">
        <v>2.1483029884554899E-2</v>
      </c>
      <c r="AH13" s="17">
        <v>2.09151824509754E-2</v>
      </c>
      <c r="AI13" s="17"/>
      <c r="AJ13" s="17">
        <v>1.30353612165725E-2</v>
      </c>
      <c r="AK13" s="17">
        <v>2.0680710299935599E-2</v>
      </c>
      <c r="AL13" s="17">
        <v>1.48748316504321E-2</v>
      </c>
      <c r="AM13" s="17">
        <v>3.5306722475471099E-2</v>
      </c>
      <c r="AN13" s="17">
        <v>2.44595951543706E-2</v>
      </c>
      <c r="AO13" s="17"/>
      <c r="AP13" s="17">
        <v>1.27517411543813E-2</v>
      </c>
      <c r="AQ13" s="17">
        <v>1.8371623746737901E-2</v>
      </c>
      <c r="AR13" s="17">
        <v>1.6168800170035001E-2</v>
      </c>
      <c r="AS13" s="17"/>
      <c r="AT13" s="17">
        <v>1.4835283126689301E-2</v>
      </c>
      <c r="AU13" s="17">
        <v>1.4184580843927401E-2</v>
      </c>
      <c r="AV13" s="17">
        <v>2.6730874341667401E-2</v>
      </c>
      <c r="AW13" s="17">
        <v>1.9689722469161501E-2</v>
      </c>
      <c r="AX13" s="17">
        <v>8.3844977519047598E-2</v>
      </c>
      <c r="AY13" s="17"/>
      <c r="AZ13" s="17">
        <v>2.4942858007683699E-2</v>
      </c>
      <c r="BA13" s="17">
        <v>1.09520841011109E-2</v>
      </c>
      <c r="BB13" s="17">
        <v>1.9091519215288899E-2</v>
      </c>
      <c r="BC13" s="17">
        <v>8.4370656887340894E-3</v>
      </c>
      <c r="BD13" s="17">
        <v>2.50728311356068E-2</v>
      </c>
      <c r="BE13" s="17"/>
      <c r="BF13" s="17">
        <v>1.9576613888972999E-2</v>
      </c>
      <c r="BG13" s="17">
        <v>1.54742866029131E-2</v>
      </c>
      <c r="BH13" s="17">
        <v>1.9241778411752598E-2</v>
      </c>
      <c r="BI13" s="17">
        <v>2.7771866027527101E-2</v>
      </c>
      <c r="BJ13" s="17"/>
      <c r="BK13" s="17">
        <v>4.10126053408452E-2</v>
      </c>
      <c r="BL13" s="17">
        <v>1.4330648107950599E-2</v>
      </c>
      <c r="BM13" s="17">
        <v>1.63281084420763E-2</v>
      </c>
      <c r="BN13" s="17">
        <v>2.1668944749086701E-2</v>
      </c>
      <c r="BO13" s="17">
        <v>2.13317397656776E-2</v>
      </c>
      <c r="BP13" s="17"/>
      <c r="BQ13" s="17">
        <v>1.6757718951615298E-2</v>
      </c>
      <c r="BR13" s="17">
        <v>2.22899577736577E-2</v>
      </c>
      <c r="BS13" s="17"/>
      <c r="BT13" s="17">
        <v>1.64327985384966E-2</v>
      </c>
      <c r="BU13" s="17">
        <v>1.92110971474324E-2</v>
      </c>
      <c r="BV13" s="17">
        <v>3.0435544437972101E-2</v>
      </c>
      <c r="BW13" s="17">
        <v>2.3819661439463999E-2</v>
      </c>
      <c r="BX13" s="17">
        <v>1.5912987976350299E-2</v>
      </c>
      <c r="BY13" s="17">
        <v>2.7819524898908401E-2</v>
      </c>
    </row>
    <row r="14" spans="2:77" x14ac:dyDescent="0.35">
      <c r="B14" s="18" t="s">
        <v>145</v>
      </c>
      <c r="C14" s="17">
        <v>9.3334943017129801E-2</v>
      </c>
      <c r="D14" s="17">
        <v>6.1688867450715501E-2</v>
      </c>
      <c r="E14" s="17">
        <v>0.12429361241259</v>
      </c>
      <c r="F14" s="17"/>
      <c r="G14" s="17">
        <v>9.6685546399825198E-2</v>
      </c>
      <c r="H14" s="17">
        <v>0.102883352546568</v>
      </c>
      <c r="I14" s="17">
        <v>8.4316460909698895E-2</v>
      </c>
      <c r="J14" s="17">
        <v>0.11483210182067</v>
      </c>
      <c r="K14" s="17">
        <v>8.4103216046165497E-2</v>
      </c>
      <c r="L14" s="17">
        <v>7.9352447437114698E-2</v>
      </c>
      <c r="M14" s="17"/>
      <c r="N14" s="17">
        <v>5.7052452626448098E-2</v>
      </c>
      <c r="O14" s="17">
        <v>0.12682711925118001</v>
      </c>
      <c r="P14" s="17">
        <v>7.6489002451438096E-2</v>
      </c>
      <c r="Q14" s="17">
        <v>0.113840661437821</v>
      </c>
      <c r="R14" s="17"/>
      <c r="S14" s="17">
        <v>7.0977885812278693E-2</v>
      </c>
      <c r="T14" s="17">
        <v>8.8959794486319299E-2</v>
      </c>
      <c r="U14" s="17">
        <v>0.11087328087343599</v>
      </c>
      <c r="V14" s="17">
        <v>0.11227208393508301</v>
      </c>
      <c r="W14" s="17">
        <v>5.5145737866319697E-2</v>
      </c>
      <c r="X14" s="17">
        <v>8.1769733600002503E-2</v>
      </c>
      <c r="Y14" s="17">
        <v>9.2789567553375904E-2</v>
      </c>
      <c r="Z14" s="17">
        <v>8.1092258880138698E-2</v>
      </c>
      <c r="AA14" s="17">
        <v>0.10175411569962101</v>
      </c>
      <c r="AB14" s="17">
        <v>0.13899057315211399</v>
      </c>
      <c r="AC14" s="17">
        <v>7.9738340683460196E-2</v>
      </c>
      <c r="AD14" s="17">
        <v>0.109341974116642</v>
      </c>
      <c r="AE14" s="17"/>
      <c r="AF14" s="17">
        <v>7.4580732450605106E-2</v>
      </c>
      <c r="AG14" s="17">
        <v>9.9684331802585402E-2</v>
      </c>
      <c r="AH14" s="17">
        <v>0.105393050121022</v>
      </c>
      <c r="AI14" s="17"/>
      <c r="AJ14" s="17">
        <v>5.8276754594658003E-2</v>
      </c>
      <c r="AK14" s="17">
        <v>9.1807794036576601E-2</v>
      </c>
      <c r="AL14" s="17">
        <v>6.9305591601003302E-2</v>
      </c>
      <c r="AM14" s="17">
        <v>4.15037689683335E-2</v>
      </c>
      <c r="AN14" s="17">
        <v>0.16151829381861199</v>
      </c>
      <c r="AO14" s="17"/>
      <c r="AP14" s="17">
        <v>4.6132113484207503E-2</v>
      </c>
      <c r="AQ14" s="17">
        <v>8.8021089683796697E-2</v>
      </c>
      <c r="AR14" s="17">
        <v>7.3249960637252504E-2</v>
      </c>
      <c r="AS14" s="17"/>
      <c r="AT14" s="17">
        <v>9.6688822248653106E-2</v>
      </c>
      <c r="AU14" s="17">
        <v>0.11088024158009301</v>
      </c>
      <c r="AV14" s="17">
        <v>7.9696417043603099E-2</v>
      </c>
      <c r="AW14" s="17">
        <v>6.7219208019517099E-2</v>
      </c>
      <c r="AX14" s="17">
        <v>9.1111492570635999E-2</v>
      </c>
      <c r="AY14" s="17"/>
      <c r="AZ14" s="17">
        <v>7.3946577006571895E-2</v>
      </c>
      <c r="BA14" s="17">
        <v>0.12772669884676199</v>
      </c>
      <c r="BB14" s="17">
        <v>0.11768590132302</v>
      </c>
      <c r="BC14" s="17">
        <v>7.0907893149585802E-2</v>
      </c>
      <c r="BD14" s="17">
        <v>0.14498972234524299</v>
      </c>
      <c r="BE14" s="17"/>
      <c r="BF14" s="17">
        <v>0.110214708997359</v>
      </c>
      <c r="BG14" s="17">
        <v>9.5937305782610796E-2</v>
      </c>
      <c r="BH14" s="17">
        <v>7.9006177238518396E-2</v>
      </c>
      <c r="BI14" s="17">
        <v>6.2348977002512497E-2</v>
      </c>
      <c r="BJ14" s="17"/>
      <c r="BK14" s="17">
        <v>6.7613587996021796E-2</v>
      </c>
      <c r="BL14" s="17">
        <v>0.12671522748722</v>
      </c>
      <c r="BM14" s="17">
        <v>0.108833021938554</v>
      </c>
      <c r="BN14" s="17">
        <v>7.5131971113414103E-2</v>
      </c>
      <c r="BO14" s="17">
        <v>4.1858665929550301E-2</v>
      </c>
      <c r="BP14" s="17"/>
      <c r="BQ14" s="17">
        <v>8.6181314786208899E-2</v>
      </c>
      <c r="BR14" s="17">
        <v>0.103023953370975</v>
      </c>
      <c r="BS14" s="17"/>
      <c r="BT14" s="17">
        <v>7.8125796828374394E-2</v>
      </c>
      <c r="BU14" s="17">
        <v>9.02797551381051E-2</v>
      </c>
      <c r="BV14" s="17">
        <v>0.10823882554922</v>
      </c>
      <c r="BW14" s="17">
        <v>9.7920001416416796E-2</v>
      </c>
      <c r="BX14" s="17">
        <v>9.9494979524201999E-2</v>
      </c>
      <c r="BY14" s="17">
        <v>0.17444158076489399</v>
      </c>
    </row>
    <row r="15" spans="2:77" x14ac:dyDescent="0.35">
      <c r="B15" s="18" t="s">
        <v>262</v>
      </c>
      <c r="C15" s="21">
        <v>0.62590714890973398</v>
      </c>
      <c r="D15" s="21">
        <v>0.64184312759486095</v>
      </c>
      <c r="E15" s="21">
        <v>0.61093572710396205</v>
      </c>
      <c r="F15" s="21"/>
      <c r="G15" s="21">
        <v>0.60595041869769395</v>
      </c>
      <c r="H15" s="21">
        <v>0.621748986207041</v>
      </c>
      <c r="I15" s="21">
        <v>0.61986021548019798</v>
      </c>
      <c r="J15" s="21">
        <v>0.58294759671836205</v>
      </c>
      <c r="K15" s="21">
        <v>0.61710357108611602</v>
      </c>
      <c r="L15" s="21">
        <v>0.68830723504241598</v>
      </c>
      <c r="M15" s="21"/>
      <c r="N15" s="21">
        <v>0.63495705045654405</v>
      </c>
      <c r="O15" s="21">
        <v>0.592598351587315</v>
      </c>
      <c r="P15" s="21">
        <v>0.66147513718081496</v>
      </c>
      <c r="Q15" s="21">
        <v>0.61608089056069504</v>
      </c>
      <c r="R15" s="21"/>
      <c r="S15" s="21">
        <v>0.63583674144033298</v>
      </c>
      <c r="T15" s="21">
        <v>0.62267448409270698</v>
      </c>
      <c r="U15" s="21">
        <v>0.60727616646638005</v>
      </c>
      <c r="V15" s="21">
        <v>0.62987483376755804</v>
      </c>
      <c r="W15" s="21">
        <v>0.66810539108390998</v>
      </c>
      <c r="X15" s="21">
        <v>0.62533947075269503</v>
      </c>
      <c r="Y15" s="21">
        <v>0.66399603041925304</v>
      </c>
      <c r="Z15" s="21">
        <v>0.63740586714174996</v>
      </c>
      <c r="AA15" s="21">
        <v>0.61428533737115398</v>
      </c>
      <c r="AB15" s="21">
        <v>0.56258737284450999</v>
      </c>
      <c r="AC15" s="21">
        <v>0.68145843697405595</v>
      </c>
      <c r="AD15" s="21">
        <v>0.557699080154896</v>
      </c>
      <c r="AE15" s="21"/>
      <c r="AF15" s="21">
        <v>0.67990512121368996</v>
      </c>
      <c r="AG15" s="21">
        <v>0.60008257969358603</v>
      </c>
      <c r="AH15" s="21">
        <v>0.58033411826023995</v>
      </c>
      <c r="AI15" s="21"/>
      <c r="AJ15" s="21">
        <v>0.68095154290009596</v>
      </c>
      <c r="AK15" s="21">
        <v>0.61501274286802698</v>
      </c>
      <c r="AL15" s="21">
        <v>0.64838041279330005</v>
      </c>
      <c r="AM15" s="21">
        <v>0.683300373149619</v>
      </c>
      <c r="AN15" s="21">
        <v>0.54270183827042595</v>
      </c>
      <c r="AO15" s="21"/>
      <c r="AP15" s="21">
        <v>0.65921658657581095</v>
      </c>
      <c r="AQ15" s="21">
        <v>0.62626826396861601</v>
      </c>
      <c r="AR15" s="21">
        <v>0.67266041245199204</v>
      </c>
      <c r="AS15" s="21"/>
      <c r="AT15" s="21">
        <v>0.65963515731646505</v>
      </c>
      <c r="AU15" s="21">
        <v>0.60401091677154595</v>
      </c>
      <c r="AV15" s="21">
        <v>0.623579658374669</v>
      </c>
      <c r="AW15" s="21">
        <v>0.62312218574957001</v>
      </c>
      <c r="AX15" s="21">
        <v>0.50885087067201795</v>
      </c>
      <c r="AY15" s="21"/>
      <c r="AZ15" s="21">
        <v>0.63910868221425898</v>
      </c>
      <c r="BA15" s="21">
        <v>0.57861652979862299</v>
      </c>
      <c r="BB15" s="21">
        <v>0.58484628630377</v>
      </c>
      <c r="BC15" s="21">
        <v>0.69031235811093705</v>
      </c>
      <c r="BD15" s="21">
        <v>0.550827067880024</v>
      </c>
      <c r="BE15" s="21"/>
      <c r="BF15" s="21">
        <v>0.63027121372238304</v>
      </c>
      <c r="BG15" s="21">
        <v>0.61286466099494197</v>
      </c>
      <c r="BH15" s="21">
        <v>0.63484286368308396</v>
      </c>
      <c r="BI15" s="21">
        <v>0.65784347411553901</v>
      </c>
      <c r="BJ15" s="21"/>
      <c r="BK15" s="21">
        <v>0.64511211842676897</v>
      </c>
      <c r="BL15" s="21">
        <v>0.59656022242305096</v>
      </c>
      <c r="BM15" s="21">
        <v>0.61095044583403701</v>
      </c>
      <c r="BN15" s="21">
        <v>0.63891042245207497</v>
      </c>
      <c r="BO15" s="21">
        <v>0.69452220542369503</v>
      </c>
      <c r="BP15" s="21"/>
      <c r="BQ15" s="21">
        <v>0.65515430337236602</v>
      </c>
      <c r="BR15" s="21">
        <v>0.58629424574206501</v>
      </c>
      <c r="BS15" s="21"/>
      <c r="BT15" s="21">
        <v>0.64976686646597703</v>
      </c>
      <c r="BU15" s="21">
        <v>0.62498211120001401</v>
      </c>
      <c r="BV15" s="21">
        <v>0.62103950578111</v>
      </c>
      <c r="BW15" s="21">
        <v>0.57642828073445596</v>
      </c>
      <c r="BX15" s="21">
        <v>0.63079482088400995</v>
      </c>
      <c r="BY15" s="21">
        <v>0.53899853296689804</v>
      </c>
    </row>
    <row r="16" spans="2:77" x14ac:dyDescent="0.35">
      <c r="B16" s="18" t="s">
        <v>263</v>
      </c>
      <c r="C16" s="21">
        <v>7.3047338679781998E-2</v>
      </c>
      <c r="D16" s="21">
        <v>8.1562745016821106E-2</v>
      </c>
      <c r="E16" s="21">
        <v>6.4201377577603594E-2</v>
      </c>
      <c r="F16" s="21"/>
      <c r="G16" s="21">
        <v>7.1431087261944595E-2</v>
      </c>
      <c r="H16" s="21">
        <v>7.8525505753316793E-2</v>
      </c>
      <c r="I16" s="21">
        <v>6.76947334926081E-2</v>
      </c>
      <c r="J16" s="21">
        <v>8.7662169560071002E-2</v>
      </c>
      <c r="K16" s="21">
        <v>8.2248361322097105E-2</v>
      </c>
      <c r="L16" s="21">
        <v>5.5980841984684802E-2</v>
      </c>
      <c r="M16" s="21"/>
      <c r="N16" s="21">
        <v>9.2902740986245999E-2</v>
      </c>
      <c r="O16" s="21">
        <v>7.9380941751310594E-2</v>
      </c>
      <c r="P16" s="21">
        <v>6.0775315812354798E-2</v>
      </c>
      <c r="Q16" s="21">
        <v>5.6820062288992799E-2</v>
      </c>
      <c r="R16" s="21"/>
      <c r="S16" s="21">
        <v>7.9761723539601703E-2</v>
      </c>
      <c r="T16" s="21">
        <v>7.0418740797105195E-2</v>
      </c>
      <c r="U16" s="21">
        <v>5.56528389082089E-2</v>
      </c>
      <c r="V16" s="21">
        <v>8.7400010302663006E-2</v>
      </c>
      <c r="W16" s="21">
        <v>7.8407651340298701E-2</v>
      </c>
      <c r="X16" s="21">
        <v>5.7860546470679501E-2</v>
      </c>
      <c r="Y16" s="21">
        <v>5.7436180670342202E-2</v>
      </c>
      <c r="Z16" s="21">
        <v>6.18380508931465E-2</v>
      </c>
      <c r="AA16" s="21">
        <v>6.6902775625570801E-2</v>
      </c>
      <c r="AB16" s="21">
        <v>0.113214481315443</v>
      </c>
      <c r="AC16" s="21">
        <v>4.0054189125560198E-2</v>
      </c>
      <c r="AD16" s="21">
        <v>0.10299968212884</v>
      </c>
      <c r="AE16" s="21"/>
      <c r="AF16" s="21">
        <v>6.3239339690980501E-2</v>
      </c>
      <c r="AG16" s="21">
        <v>8.5375162449111697E-2</v>
      </c>
      <c r="AH16" s="21">
        <v>6.0623716415441502E-2</v>
      </c>
      <c r="AI16" s="21"/>
      <c r="AJ16" s="21">
        <v>6.8751405531940105E-2</v>
      </c>
      <c r="AK16" s="21">
        <v>7.8507576299311294E-2</v>
      </c>
      <c r="AL16" s="21">
        <v>9.3638623158186898E-2</v>
      </c>
      <c r="AM16" s="21">
        <v>6.2475027354279102E-2</v>
      </c>
      <c r="AN16" s="21">
        <v>5.6032985031658003E-2</v>
      </c>
      <c r="AO16" s="21"/>
      <c r="AP16" s="21">
        <v>7.4353249575732305E-2</v>
      </c>
      <c r="AQ16" s="21">
        <v>7.1946334254926095E-2</v>
      </c>
      <c r="AR16" s="21">
        <v>9.1779353380953402E-2</v>
      </c>
      <c r="AS16" s="21"/>
      <c r="AT16" s="21">
        <v>5.3379525677490103E-2</v>
      </c>
      <c r="AU16" s="21">
        <v>7.06404325704241E-2</v>
      </c>
      <c r="AV16" s="21">
        <v>8.9490983512283906E-2</v>
      </c>
      <c r="AW16" s="21">
        <v>9.3555989033152306E-2</v>
      </c>
      <c r="AX16" s="21">
        <v>0.115451363894329</v>
      </c>
      <c r="AY16" s="21"/>
      <c r="AZ16" s="21">
        <v>8.3768075901964403E-2</v>
      </c>
      <c r="BA16" s="21">
        <v>6.1158451622502497E-2</v>
      </c>
      <c r="BB16" s="21">
        <v>6.1753273727565103E-2</v>
      </c>
      <c r="BC16" s="21">
        <v>5.85847234552705E-2</v>
      </c>
      <c r="BD16" s="21">
        <v>7.75432416579101E-2</v>
      </c>
      <c r="BE16" s="21"/>
      <c r="BF16" s="21">
        <v>6.8330820795039604E-2</v>
      </c>
      <c r="BG16" s="21">
        <v>6.6913362385972106E-2</v>
      </c>
      <c r="BH16" s="21">
        <v>8.13358023885042E-2</v>
      </c>
      <c r="BI16" s="21">
        <v>9.5411763714186401E-2</v>
      </c>
      <c r="BJ16" s="21"/>
      <c r="BK16" s="21">
        <v>8.1173968410895206E-2</v>
      </c>
      <c r="BL16" s="21">
        <v>6.6325311895567202E-2</v>
      </c>
      <c r="BM16" s="21">
        <v>7.4775015511891002E-2</v>
      </c>
      <c r="BN16" s="21">
        <v>7.3473675768498906E-2</v>
      </c>
      <c r="BO16" s="21">
        <v>7.3169789971225502E-2</v>
      </c>
      <c r="BP16" s="21"/>
      <c r="BQ16" s="21">
        <v>6.9975558352157505E-2</v>
      </c>
      <c r="BR16" s="21">
        <v>7.7207816473476507E-2</v>
      </c>
      <c r="BS16" s="21"/>
      <c r="BT16" s="21">
        <v>6.9727856512395797E-2</v>
      </c>
      <c r="BU16" s="21">
        <v>7.70111167219166E-2</v>
      </c>
      <c r="BV16" s="21">
        <v>6.9633480127799297E-2</v>
      </c>
      <c r="BW16" s="21">
        <v>8.9408867720181695E-2</v>
      </c>
      <c r="BX16" s="21">
        <v>7.0194693597540395E-2</v>
      </c>
      <c r="BY16" s="21">
        <v>6.3260320824813102E-2</v>
      </c>
    </row>
    <row r="17" spans="2:77" x14ac:dyDescent="0.35">
      <c r="B17" s="18" t="s">
        <v>148</v>
      </c>
      <c r="C17" s="22">
        <v>0.55285981022995201</v>
      </c>
      <c r="D17" s="22">
        <v>0.56028038257804003</v>
      </c>
      <c r="E17" s="22">
        <v>0.54673434952635802</v>
      </c>
      <c r="F17" s="22"/>
      <c r="G17" s="22">
        <v>0.53451933143574903</v>
      </c>
      <c r="H17" s="22">
        <v>0.54322348045372504</v>
      </c>
      <c r="I17" s="22">
        <v>0.55216548198758997</v>
      </c>
      <c r="J17" s="22">
        <v>0.49528542715829099</v>
      </c>
      <c r="K17" s="22">
        <v>0.53485520976401901</v>
      </c>
      <c r="L17" s="22">
        <v>0.63232639305773097</v>
      </c>
      <c r="M17" s="22"/>
      <c r="N17" s="22">
        <v>0.54205430947029798</v>
      </c>
      <c r="O17" s="22">
        <v>0.51321740983600495</v>
      </c>
      <c r="P17" s="22">
        <v>0.60069982136846101</v>
      </c>
      <c r="Q17" s="22">
        <v>0.55926082827170298</v>
      </c>
      <c r="R17" s="22"/>
      <c r="S17" s="22">
        <v>0.55607501790073099</v>
      </c>
      <c r="T17" s="22">
        <v>0.55225574329560201</v>
      </c>
      <c r="U17" s="22">
        <v>0.55162332755817101</v>
      </c>
      <c r="V17" s="22">
        <v>0.54247482346489495</v>
      </c>
      <c r="W17" s="22">
        <v>0.58969773974361095</v>
      </c>
      <c r="X17" s="22">
        <v>0.56747892428201596</v>
      </c>
      <c r="Y17" s="22">
        <v>0.60655984974891097</v>
      </c>
      <c r="Z17" s="22">
        <v>0.57556781624860398</v>
      </c>
      <c r="AA17" s="22">
        <v>0.54738256174558297</v>
      </c>
      <c r="AB17" s="22">
        <v>0.44937289152906601</v>
      </c>
      <c r="AC17" s="22">
        <v>0.64140424784849603</v>
      </c>
      <c r="AD17" s="22">
        <v>0.45469939802605602</v>
      </c>
      <c r="AE17" s="22"/>
      <c r="AF17" s="22">
        <v>0.61666578152270901</v>
      </c>
      <c r="AG17" s="22">
        <v>0.514707417244474</v>
      </c>
      <c r="AH17" s="22">
        <v>0.519710401844799</v>
      </c>
      <c r="AI17" s="22"/>
      <c r="AJ17" s="22">
        <v>0.61220013736815604</v>
      </c>
      <c r="AK17" s="22">
        <v>0.53650516656871605</v>
      </c>
      <c r="AL17" s="22">
        <v>0.554741789635114</v>
      </c>
      <c r="AM17" s="22">
        <v>0.62082534579533999</v>
      </c>
      <c r="AN17" s="22">
        <v>0.48666885323876802</v>
      </c>
      <c r="AO17" s="22"/>
      <c r="AP17" s="22">
        <v>0.58486333700007898</v>
      </c>
      <c r="AQ17" s="22">
        <v>0.55432192971368999</v>
      </c>
      <c r="AR17" s="22">
        <v>0.58088105907103804</v>
      </c>
      <c r="AS17" s="22"/>
      <c r="AT17" s="22">
        <v>0.606255631638975</v>
      </c>
      <c r="AU17" s="22">
        <v>0.53337048420112199</v>
      </c>
      <c r="AV17" s="22">
        <v>0.53408867486238498</v>
      </c>
      <c r="AW17" s="22">
        <v>0.52956619671641803</v>
      </c>
      <c r="AX17" s="22">
        <v>0.39339950677768898</v>
      </c>
      <c r="AY17" s="22"/>
      <c r="AZ17" s="22">
        <v>0.55534060631229498</v>
      </c>
      <c r="BA17" s="22">
        <v>0.51745807817612099</v>
      </c>
      <c r="BB17" s="22">
        <v>0.523093012576205</v>
      </c>
      <c r="BC17" s="22">
        <v>0.63172763465566595</v>
      </c>
      <c r="BD17" s="22">
        <v>0.47328382622211301</v>
      </c>
      <c r="BE17" s="22"/>
      <c r="BF17" s="22">
        <v>0.56194039292734299</v>
      </c>
      <c r="BG17" s="22">
        <v>0.54595129860896996</v>
      </c>
      <c r="BH17" s="22">
        <v>0.55350706129457905</v>
      </c>
      <c r="BI17" s="22">
        <v>0.56243171040135198</v>
      </c>
      <c r="BJ17" s="22"/>
      <c r="BK17" s="22">
        <v>0.563938150015874</v>
      </c>
      <c r="BL17" s="22">
        <v>0.53023491052748395</v>
      </c>
      <c r="BM17" s="22">
        <v>0.53617543032214598</v>
      </c>
      <c r="BN17" s="22">
        <v>0.56543674668357602</v>
      </c>
      <c r="BO17" s="22">
        <v>0.621352415452469</v>
      </c>
      <c r="BP17" s="22"/>
      <c r="BQ17" s="22">
        <v>0.58517874502020895</v>
      </c>
      <c r="BR17" s="22">
        <v>0.50908642926858905</v>
      </c>
      <c r="BS17" s="22"/>
      <c r="BT17" s="22">
        <v>0.58003900995358104</v>
      </c>
      <c r="BU17" s="22">
        <v>0.54797099447809705</v>
      </c>
      <c r="BV17" s="22">
        <v>0.55140602565330998</v>
      </c>
      <c r="BW17" s="22">
        <v>0.48701941301427398</v>
      </c>
      <c r="BX17" s="22">
        <v>0.56060012728646902</v>
      </c>
      <c r="BY17" s="22">
        <v>0.475738212142085</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0.35666724804310401</v>
      </c>
      <c r="D9" s="17">
        <v>0.36947933788986898</v>
      </c>
      <c r="E9" s="17">
        <v>0.34235018022824298</v>
      </c>
      <c r="F9" s="17"/>
      <c r="G9" s="17">
        <v>0.34443182407539102</v>
      </c>
      <c r="H9" s="17">
        <v>0.365518311001923</v>
      </c>
      <c r="I9" s="17">
        <v>0.37397095469816999</v>
      </c>
      <c r="J9" s="17">
        <v>0.33079636435545001</v>
      </c>
      <c r="K9" s="17">
        <v>0.37859594666190299</v>
      </c>
      <c r="L9" s="17">
        <v>0.35002129687861699</v>
      </c>
      <c r="M9" s="17"/>
      <c r="N9" s="17">
        <v>0.355437891037785</v>
      </c>
      <c r="O9" s="17">
        <v>0.34657947735897099</v>
      </c>
      <c r="P9" s="17">
        <v>0.37080734869659299</v>
      </c>
      <c r="Q9" s="17">
        <v>0.35783557069578198</v>
      </c>
      <c r="R9" s="17"/>
      <c r="S9" s="17">
        <v>0.35535153339754599</v>
      </c>
      <c r="T9" s="17">
        <v>0.35821920205659502</v>
      </c>
      <c r="U9" s="17">
        <v>0.35014234755054502</v>
      </c>
      <c r="V9" s="17">
        <v>0.312755469698898</v>
      </c>
      <c r="W9" s="17">
        <v>0.36848137284203902</v>
      </c>
      <c r="X9" s="17">
        <v>0.33181157201102202</v>
      </c>
      <c r="Y9" s="17">
        <v>0.404865515117171</v>
      </c>
      <c r="Z9" s="17">
        <v>0.32547476688945598</v>
      </c>
      <c r="AA9" s="17">
        <v>0.38154158277650502</v>
      </c>
      <c r="AB9" s="17">
        <v>0.34011383767637399</v>
      </c>
      <c r="AC9" s="17">
        <v>0.362784158303951</v>
      </c>
      <c r="AD9" s="17">
        <v>0.41360466957923597</v>
      </c>
      <c r="AE9" s="17"/>
      <c r="AF9" s="17">
        <v>0.374048086678342</v>
      </c>
      <c r="AG9" s="17">
        <v>0.34422303108456198</v>
      </c>
      <c r="AH9" s="17">
        <v>0.33386004665090602</v>
      </c>
      <c r="AI9" s="17"/>
      <c r="AJ9" s="17">
        <v>0.35761781001138299</v>
      </c>
      <c r="AK9" s="17">
        <v>0.36681520089036801</v>
      </c>
      <c r="AL9" s="17">
        <v>0.32077799867481799</v>
      </c>
      <c r="AM9" s="17">
        <v>0.38288067290213101</v>
      </c>
      <c r="AN9" s="17">
        <v>0.319185653564864</v>
      </c>
      <c r="AO9" s="17"/>
      <c r="AP9" s="17">
        <v>0.31638896804908501</v>
      </c>
      <c r="AQ9" s="17">
        <v>0.39656531053988903</v>
      </c>
      <c r="AR9" s="17">
        <v>0.33258040597050997</v>
      </c>
      <c r="AS9" s="17"/>
      <c r="AT9" s="17">
        <v>0.38426919512033603</v>
      </c>
      <c r="AU9" s="17">
        <v>0.33548963893853201</v>
      </c>
      <c r="AV9" s="17">
        <v>0.33811955304283198</v>
      </c>
      <c r="AW9" s="17">
        <v>0.353461385286508</v>
      </c>
      <c r="AX9" s="17">
        <v>0.36008760611744201</v>
      </c>
      <c r="AY9" s="17"/>
      <c r="AZ9" s="17">
        <v>0.36461119256082603</v>
      </c>
      <c r="BA9" s="17">
        <v>0.34375705150865798</v>
      </c>
      <c r="BB9" s="17">
        <v>0.33554379663378198</v>
      </c>
      <c r="BC9" s="17">
        <v>0.356943072014553</v>
      </c>
      <c r="BD9" s="17">
        <v>0.34598917589362999</v>
      </c>
      <c r="BE9" s="17"/>
      <c r="BF9" s="17">
        <v>0.40629652929284299</v>
      </c>
      <c r="BG9" s="17">
        <v>0.34499319754824798</v>
      </c>
      <c r="BH9" s="17">
        <v>0.33319394151081599</v>
      </c>
      <c r="BI9" s="17">
        <v>0.38243389636448999</v>
      </c>
      <c r="BJ9" s="17"/>
      <c r="BK9" s="17">
        <v>0.44088218192621698</v>
      </c>
      <c r="BL9" s="17">
        <v>0.382543057975684</v>
      </c>
      <c r="BM9" s="17">
        <v>0.34707472073366602</v>
      </c>
      <c r="BN9" s="17">
        <v>0.33426329927998599</v>
      </c>
      <c r="BO9" s="17">
        <v>0.42244184831283499</v>
      </c>
      <c r="BP9" s="17"/>
      <c r="BQ9" s="17">
        <v>0.36923711259715603</v>
      </c>
      <c r="BR9" s="17">
        <v>0.339642384032948</v>
      </c>
      <c r="BS9" s="17"/>
      <c r="BT9" s="17">
        <v>0.35839141997162899</v>
      </c>
      <c r="BU9" s="17">
        <v>0.33416143341284998</v>
      </c>
      <c r="BV9" s="17">
        <v>0.35968672742093699</v>
      </c>
      <c r="BW9" s="17">
        <v>0.360559717472487</v>
      </c>
      <c r="BX9" s="17">
        <v>0.38095428754549798</v>
      </c>
      <c r="BY9" s="17">
        <v>0.34248710044271502</v>
      </c>
    </row>
    <row r="10" spans="2:77" x14ac:dyDescent="0.35">
      <c r="B10" s="18" t="s">
        <v>258</v>
      </c>
      <c r="C10" s="17">
        <v>0.34130900717974899</v>
      </c>
      <c r="D10" s="17">
        <v>0.32357351551026903</v>
      </c>
      <c r="E10" s="17">
        <v>0.35952228336464997</v>
      </c>
      <c r="F10" s="17"/>
      <c r="G10" s="17">
        <v>0.35790518489300899</v>
      </c>
      <c r="H10" s="17">
        <v>0.33705381872310802</v>
      </c>
      <c r="I10" s="17">
        <v>0.35225047900439399</v>
      </c>
      <c r="J10" s="17">
        <v>0.35943413310102901</v>
      </c>
      <c r="K10" s="17">
        <v>0.31152223314959099</v>
      </c>
      <c r="L10" s="17">
        <v>0.32999721556203199</v>
      </c>
      <c r="M10" s="17"/>
      <c r="N10" s="17">
        <v>0.335080429389496</v>
      </c>
      <c r="O10" s="17">
        <v>0.35834077742717901</v>
      </c>
      <c r="P10" s="17">
        <v>0.34315418527937702</v>
      </c>
      <c r="Q10" s="17">
        <v>0.32927448150264099</v>
      </c>
      <c r="R10" s="17"/>
      <c r="S10" s="17">
        <v>0.35016721040667098</v>
      </c>
      <c r="T10" s="17">
        <v>0.34663070418529202</v>
      </c>
      <c r="U10" s="17">
        <v>0.33736915085129598</v>
      </c>
      <c r="V10" s="17">
        <v>0.34301013556926302</v>
      </c>
      <c r="W10" s="17">
        <v>0.33014888117330898</v>
      </c>
      <c r="X10" s="17">
        <v>0.35635107100013702</v>
      </c>
      <c r="Y10" s="17">
        <v>0.311601106577443</v>
      </c>
      <c r="Z10" s="17">
        <v>0.39332809362072602</v>
      </c>
      <c r="AA10" s="17">
        <v>0.33195161498485998</v>
      </c>
      <c r="AB10" s="17">
        <v>0.31312223918299098</v>
      </c>
      <c r="AC10" s="17">
        <v>0.37166143511807698</v>
      </c>
      <c r="AD10" s="17">
        <v>0.341797801968589</v>
      </c>
      <c r="AE10" s="17"/>
      <c r="AF10" s="17">
        <v>0.32974795620533198</v>
      </c>
      <c r="AG10" s="17">
        <v>0.359639255439415</v>
      </c>
      <c r="AH10" s="17">
        <v>0.33326616103168</v>
      </c>
      <c r="AI10" s="17"/>
      <c r="AJ10" s="17">
        <v>0.32523188295296901</v>
      </c>
      <c r="AK10" s="17">
        <v>0.36437875147297399</v>
      </c>
      <c r="AL10" s="17">
        <v>0.34920508009817902</v>
      </c>
      <c r="AM10" s="17">
        <v>0.29981555854480002</v>
      </c>
      <c r="AN10" s="17">
        <v>0.33781973193103598</v>
      </c>
      <c r="AO10" s="17"/>
      <c r="AP10" s="17">
        <v>0.34683905512274199</v>
      </c>
      <c r="AQ10" s="17">
        <v>0.35559505424111199</v>
      </c>
      <c r="AR10" s="17">
        <v>0.35145318653181501</v>
      </c>
      <c r="AS10" s="17"/>
      <c r="AT10" s="17">
        <v>0.31111468652526802</v>
      </c>
      <c r="AU10" s="17">
        <v>0.35168762858855002</v>
      </c>
      <c r="AV10" s="17">
        <v>0.36531207850885</v>
      </c>
      <c r="AW10" s="17">
        <v>0.33021822999314099</v>
      </c>
      <c r="AX10" s="17">
        <v>0.28069240949617102</v>
      </c>
      <c r="AY10" s="17"/>
      <c r="AZ10" s="17">
        <v>0.33460295003978702</v>
      </c>
      <c r="BA10" s="17">
        <v>0.36693246340846802</v>
      </c>
      <c r="BB10" s="17">
        <v>0.38706796148157102</v>
      </c>
      <c r="BC10" s="17">
        <v>0.333349715326479</v>
      </c>
      <c r="BD10" s="17">
        <v>0.33545225462297601</v>
      </c>
      <c r="BE10" s="17"/>
      <c r="BF10" s="17">
        <v>0.30748289581719201</v>
      </c>
      <c r="BG10" s="17">
        <v>0.34979264064330101</v>
      </c>
      <c r="BH10" s="17">
        <v>0.36372955416688502</v>
      </c>
      <c r="BI10" s="17">
        <v>0.32404198739043</v>
      </c>
      <c r="BJ10" s="17"/>
      <c r="BK10" s="17">
        <v>0.28419050177891397</v>
      </c>
      <c r="BL10" s="17">
        <v>0.34183990982030299</v>
      </c>
      <c r="BM10" s="17">
        <v>0.36503570691095799</v>
      </c>
      <c r="BN10" s="17">
        <v>0.33495549822153903</v>
      </c>
      <c r="BO10" s="17">
        <v>0.27512951165195898</v>
      </c>
      <c r="BP10" s="17"/>
      <c r="BQ10" s="17">
        <v>0.34516813019279502</v>
      </c>
      <c r="BR10" s="17">
        <v>0.33608213745390098</v>
      </c>
      <c r="BS10" s="17"/>
      <c r="BT10" s="17">
        <v>0.34027151907859299</v>
      </c>
      <c r="BU10" s="17">
        <v>0.36395318777798702</v>
      </c>
      <c r="BV10" s="17">
        <v>0.33798724720506201</v>
      </c>
      <c r="BW10" s="17">
        <v>0.306377008620285</v>
      </c>
      <c r="BX10" s="17">
        <v>0.33771904491816801</v>
      </c>
      <c r="BY10" s="17">
        <v>0.30012111711368</v>
      </c>
    </row>
    <row r="11" spans="2:77" x14ac:dyDescent="0.35">
      <c r="B11" s="18" t="s">
        <v>259</v>
      </c>
      <c r="C11" s="17">
        <v>0.17574132646561499</v>
      </c>
      <c r="D11" s="17">
        <v>0.189570501742861</v>
      </c>
      <c r="E11" s="17">
        <v>0.16290015418214501</v>
      </c>
      <c r="F11" s="17"/>
      <c r="G11" s="17">
        <v>0.16654219418482299</v>
      </c>
      <c r="H11" s="17">
        <v>0.17419212017035199</v>
      </c>
      <c r="I11" s="17">
        <v>0.182227474172862</v>
      </c>
      <c r="J11" s="17">
        <v>0.175674771021465</v>
      </c>
      <c r="K11" s="17">
        <v>0.17406835756375999</v>
      </c>
      <c r="L11" s="17">
        <v>0.17904029047178999</v>
      </c>
      <c r="M11" s="17"/>
      <c r="N11" s="17">
        <v>0.19740337749753001</v>
      </c>
      <c r="O11" s="17">
        <v>0.163520934858676</v>
      </c>
      <c r="P11" s="17">
        <v>0.17527755768318101</v>
      </c>
      <c r="Q11" s="17">
        <v>0.16516456799338899</v>
      </c>
      <c r="R11" s="17"/>
      <c r="S11" s="17">
        <v>0.18545228276443301</v>
      </c>
      <c r="T11" s="17">
        <v>0.166293227392068</v>
      </c>
      <c r="U11" s="17">
        <v>0.17901535262236901</v>
      </c>
      <c r="V11" s="17">
        <v>0.184121940743952</v>
      </c>
      <c r="W11" s="17">
        <v>0.18303460272876501</v>
      </c>
      <c r="X11" s="17">
        <v>0.174395108294881</v>
      </c>
      <c r="Y11" s="17">
        <v>0.16354755213435401</v>
      </c>
      <c r="Z11" s="17">
        <v>0.160582096590941</v>
      </c>
      <c r="AA11" s="17">
        <v>0.16575139009726</v>
      </c>
      <c r="AB11" s="17">
        <v>0.20159720965910799</v>
      </c>
      <c r="AC11" s="17">
        <v>0.176893011898379</v>
      </c>
      <c r="AD11" s="17">
        <v>0.13420174819629399</v>
      </c>
      <c r="AE11" s="17"/>
      <c r="AF11" s="17">
        <v>0.166049946467451</v>
      </c>
      <c r="AG11" s="17">
        <v>0.18519096429371701</v>
      </c>
      <c r="AH11" s="17">
        <v>0.191242007716491</v>
      </c>
      <c r="AI11" s="17"/>
      <c r="AJ11" s="17">
        <v>0.18233061913703699</v>
      </c>
      <c r="AK11" s="17">
        <v>0.16639635413680701</v>
      </c>
      <c r="AL11" s="17">
        <v>0.230559589609246</v>
      </c>
      <c r="AM11" s="17">
        <v>0.135789875446365</v>
      </c>
      <c r="AN11" s="17">
        <v>0.183483628856461</v>
      </c>
      <c r="AO11" s="17"/>
      <c r="AP11" s="17">
        <v>0.201388698063208</v>
      </c>
      <c r="AQ11" s="17">
        <v>0.160631046100908</v>
      </c>
      <c r="AR11" s="17">
        <v>0.21233351544939799</v>
      </c>
      <c r="AS11" s="17"/>
      <c r="AT11" s="17">
        <v>0.18376172250095499</v>
      </c>
      <c r="AU11" s="17">
        <v>0.16003248947564899</v>
      </c>
      <c r="AV11" s="17">
        <v>0.17940827202375501</v>
      </c>
      <c r="AW11" s="17">
        <v>0.20322215022549001</v>
      </c>
      <c r="AX11" s="17">
        <v>0.24970765490843999</v>
      </c>
      <c r="AY11" s="17"/>
      <c r="AZ11" s="17">
        <v>0.18642729865996799</v>
      </c>
      <c r="BA11" s="17">
        <v>0.167649782392021</v>
      </c>
      <c r="BB11" s="17">
        <v>0.142033904656826</v>
      </c>
      <c r="BC11" s="17">
        <v>0.172228803786732</v>
      </c>
      <c r="BD11" s="17">
        <v>0.165250088806523</v>
      </c>
      <c r="BE11" s="17"/>
      <c r="BF11" s="17">
        <v>0.15259526435346801</v>
      </c>
      <c r="BG11" s="17">
        <v>0.18293280964324701</v>
      </c>
      <c r="BH11" s="17">
        <v>0.18751516457734199</v>
      </c>
      <c r="BI11" s="17">
        <v>0.17426409404549201</v>
      </c>
      <c r="BJ11" s="17"/>
      <c r="BK11" s="17">
        <v>0.16117134846015899</v>
      </c>
      <c r="BL11" s="17">
        <v>0.149459789655569</v>
      </c>
      <c r="BM11" s="17">
        <v>0.166725143037637</v>
      </c>
      <c r="BN11" s="17">
        <v>0.197528072859191</v>
      </c>
      <c r="BO11" s="17">
        <v>0.178474712787662</v>
      </c>
      <c r="BP11" s="17"/>
      <c r="BQ11" s="17">
        <v>0.165812962776339</v>
      </c>
      <c r="BR11" s="17">
        <v>0.189188491383461</v>
      </c>
      <c r="BS11" s="17"/>
      <c r="BT11" s="17">
        <v>0.172589899493751</v>
      </c>
      <c r="BU11" s="17">
        <v>0.18891450358841699</v>
      </c>
      <c r="BV11" s="17">
        <v>0.13135236125292599</v>
      </c>
      <c r="BW11" s="17">
        <v>0.21218050608174699</v>
      </c>
      <c r="BX11" s="17">
        <v>0.16827928676193299</v>
      </c>
      <c r="BY11" s="17">
        <v>0.15011259078731501</v>
      </c>
    </row>
    <row r="12" spans="2:77" x14ac:dyDescent="0.35">
      <c r="B12" s="18" t="s">
        <v>260</v>
      </c>
      <c r="C12" s="17">
        <v>4.2842888152298399E-2</v>
      </c>
      <c r="D12" s="17">
        <v>4.8063288490937002E-2</v>
      </c>
      <c r="E12" s="17">
        <v>3.8016216697993599E-2</v>
      </c>
      <c r="F12" s="17"/>
      <c r="G12" s="17">
        <v>3.8774424287380198E-2</v>
      </c>
      <c r="H12" s="17">
        <v>3.5140002875142698E-2</v>
      </c>
      <c r="I12" s="17">
        <v>3.2663367112518799E-2</v>
      </c>
      <c r="J12" s="17">
        <v>4.6094855759648501E-2</v>
      </c>
      <c r="K12" s="17">
        <v>4.90452616973421E-2</v>
      </c>
      <c r="L12" s="17">
        <v>5.3249091543510603E-2</v>
      </c>
      <c r="M12" s="17"/>
      <c r="N12" s="17">
        <v>4.9335745941965901E-2</v>
      </c>
      <c r="O12" s="17">
        <v>4.3354165935504799E-2</v>
      </c>
      <c r="P12" s="17">
        <v>3.4886260696271799E-2</v>
      </c>
      <c r="Q12" s="17">
        <v>4.10093447330038E-2</v>
      </c>
      <c r="R12" s="17"/>
      <c r="S12" s="17">
        <v>4.2967051441926897E-2</v>
      </c>
      <c r="T12" s="17">
        <v>4.9183414560009103E-2</v>
      </c>
      <c r="U12" s="17">
        <v>4.6583657304599797E-2</v>
      </c>
      <c r="V12" s="17">
        <v>6.1155004217345599E-2</v>
      </c>
      <c r="W12" s="17">
        <v>5.6459418185113498E-2</v>
      </c>
      <c r="X12" s="17">
        <v>3.92891881833475E-2</v>
      </c>
      <c r="Y12" s="17">
        <v>3.7663036326037902E-2</v>
      </c>
      <c r="Z12" s="17">
        <v>2.1383835978712101E-2</v>
      </c>
      <c r="AA12" s="17">
        <v>3.9232364537854302E-2</v>
      </c>
      <c r="AB12" s="17">
        <v>3.9722726428761401E-2</v>
      </c>
      <c r="AC12" s="17">
        <v>2.2615368767665001E-2</v>
      </c>
      <c r="AD12" s="17">
        <v>2.7281096792214299E-2</v>
      </c>
      <c r="AE12" s="17"/>
      <c r="AF12" s="17">
        <v>4.7743156802456603E-2</v>
      </c>
      <c r="AG12" s="17">
        <v>3.6749983379647799E-2</v>
      </c>
      <c r="AH12" s="17">
        <v>4.9407764661421598E-2</v>
      </c>
      <c r="AI12" s="17"/>
      <c r="AJ12" s="17">
        <v>5.6506098310156697E-2</v>
      </c>
      <c r="AK12" s="17">
        <v>3.2419096197624203E-2</v>
      </c>
      <c r="AL12" s="17">
        <v>3.6280130399522902E-2</v>
      </c>
      <c r="AM12" s="17">
        <v>5.8922958513289402E-2</v>
      </c>
      <c r="AN12" s="17">
        <v>4.8693646714068603E-2</v>
      </c>
      <c r="AO12" s="17"/>
      <c r="AP12" s="17">
        <v>6.9810653523629099E-2</v>
      </c>
      <c r="AQ12" s="17">
        <v>2.7119814300835501E-2</v>
      </c>
      <c r="AR12" s="17">
        <v>4.2873534527184801E-2</v>
      </c>
      <c r="AS12" s="17"/>
      <c r="AT12" s="17">
        <v>3.5196727360763701E-2</v>
      </c>
      <c r="AU12" s="17">
        <v>5.3939664500894699E-2</v>
      </c>
      <c r="AV12" s="17">
        <v>4.4068293384346501E-2</v>
      </c>
      <c r="AW12" s="17">
        <v>4.7087667378977002E-2</v>
      </c>
      <c r="AX12" s="17">
        <v>4.61085879808645E-2</v>
      </c>
      <c r="AY12" s="17"/>
      <c r="AZ12" s="17">
        <v>4.4628656994919198E-2</v>
      </c>
      <c r="BA12" s="17">
        <v>3.3044382419450499E-2</v>
      </c>
      <c r="BB12" s="17">
        <v>4.2236446763695402E-2</v>
      </c>
      <c r="BC12" s="17">
        <v>5.32402647579742E-2</v>
      </c>
      <c r="BD12" s="17">
        <v>3.3444943434479402E-2</v>
      </c>
      <c r="BE12" s="17"/>
      <c r="BF12" s="17">
        <v>3.6257646791752002E-2</v>
      </c>
      <c r="BG12" s="17">
        <v>3.8527828261933898E-2</v>
      </c>
      <c r="BH12" s="17">
        <v>4.7187932799554001E-2</v>
      </c>
      <c r="BI12" s="17">
        <v>5.4912661954387897E-2</v>
      </c>
      <c r="BJ12" s="17"/>
      <c r="BK12" s="17">
        <v>2.90165190373456E-2</v>
      </c>
      <c r="BL12" s="17">
        <v>3.7621896575333699E-2</v>
      </c>
      <c r="BM12" s="17">
        <v>3.9728117107391103E-2</v>
      </c>
      <c r="BN12" s="17">
        <v>4.5782700005831102E-2</v>
      </c>
      <c r="BO12" s="17">
        <v>6.2087584115492901E-2</v>
      </c>
      <c r="BP12" s="17"/>
      <c r="BQ12" s="17">
        <v>4.1325525965656501E-2</v>
      </c>
      <c r="BR12" s="17">
        <v>4.4898032403905101E-2</v>
      </c>
      <c r="BS12" s="17"/>
      <c r="BT12" s="17">
        <v>4.8377394690004599E-2</v>
      </c>
      <c r="BU12" s="17">
        <v>3.9782369139836703E-2</v>
      </c>
      <c r="BV12" s="17">
        <v>4.3665444646866898E-2</v>
      </c>
      <c r="BW12" s="17">
        <v>4.5861120847719497E-2</v>
      </c>
      <c r="BX12" s="17">
        <v>3.64738577712981E-2</v>
      </c>
      <c r="BY12" s="17">
        <v>3.9137233648152497E-2</v>
      </c>
    </row>
    <row r="13" spans="2:77" x14ac:dyDescent="0.35">
      <c r="B13" s="18" t="s">
        <v>261</v>
      </c>
      <c r="C13" s="17">
        <v>2.7920538770535699E-2</v>
      </c>
      <c r="D13" s="17">
        <v>3.2179058664725098E-2</v>
      </c>
      <c r="E13" s="17">
        <v>2.3937992966072599E-2</v>
      </c>
      <c r="F13" s="17"/>
      <c r="G13" s="17">
        <v>2.1070469082362198E-2</v>
      </c>
      <c r="H13" s="17">
        <v>1.9060283536417501E-2</v>
      </c>
      <c r="I13" s="17">
        <v>2.38222909462961E-2</v>
      </c>
      <c r="J13" s="17">
        <v>2.64096253110611E-2</v>
      </c>
      <c r="K13" s="17">
        <v>3.9008906440147997E-2</v>
      </c>
      <c r="L13" s="17">
        <v>3.6799848875864502E-2</v>
      </c>
      <c r="M13" s="17"/>
      <c r="N13" s="17">
        <v>2.9813167309661201E-2</v>
      </c>
      <c r="O13" s="17">
        <v>2.5626599198616401E-2</v>
      </c>
      <c r="P13" s="17">
        <v>3.0735236229329499E-2</v>
      </c>
      <c r="Q13" s="17">
        <v>2.5215118401559902E-2</v>
      </c>
      <c r="R13" s="17"/>
      <c r="S13" s="17">
        <v>2.11186817479782E-2</v>
      </c>
      <c r="T13" s="17">
        <v>3.4990092172286602E-2</v>
      </c>
      <c r="U13" s="17">
        <v>2.9307746060592801E-2</v>
      </c>
      <c r="V13" s="17">
        <v>3.84076327067061E-2</v>
      </c>
      <c r="W13" s="17">
        <v>3.56471313055211E-2</v>
      </c>
      <c r="X13" s="17">
        <v>3.5831638082429201E-2</v>
      </c>
      <c r="Y13" s="17">
        <v>2.1547728563772801E-2</v>
      </c>
      <c r="Z13" s="17">
        <v>2.9104640512856699E-2</v>
      </c>
      <c r="AA13" s="17">
        <v>2.5031609583779701E-2</v>
      </c>
      <c r="AB13" s="17">
        <v>2.8800933441369199E-2</v>
      </c>
      <c r="AC13" s="17">
        <v>5.0133060446651201E-3</v>
      </c>
      <c r="AD13" s="17">
        <v>1.3489265061430999E-2</v>
      </c>
      <c r="AE13" s="17"/>
      <c r="AF13" s="17">
        <v>3.4881795363487199E-2</v>
      </c>
      <c r="AG13" s="17">
        <v>2.44063841362302E-2</v>
      </c>
      <c r="AH13" s="17">
        <v>2.2324679388587499E-2</v>
      </c>
      <c r="AI13" s="17"/>
      <c r="AJ13" s="17">
        <v>3.6966444104396097E-2</v>
      </c>
      <c r="AK13" s="17">
        <v>1.9004351267976099E-2</v>
      </c>
      <c r="AL13" s="17">
        <v>3.1831672980788699E-2</v>
      </c>
      <c r="AM13" s="17">
        <v>0.122590934593414</v>
      </c>
      <c r="AN13" s="17">
        <v>1.5817580259528001E-2</v>
      </c>
      <c r="AO13" s="17"/>
      <c r="AP13" s="17">
        <v>2.9498015741576799E-2</v>
      </c>
      <c r="AQ13" s="17">
        <v>1.5973457052735601E-2</v>
      </c>
      <c r="AR13" s="17">
        <v>1.6001710752157301E-2</v>
      </c>
      <c r="AS13" s="17"/>
      <c r="AT13" s="17">
        <v>2.0843733168248599E-2</v>
      </c>
      <c r="AU13" s="17">
        <v>3.45966577772489E-2</v>
      </c>
      <c r="AV13" s="17">
        <v>2.76484071562761E-2</v>
      </c>
      <c r="AW13" s="17">
        <v>2.17715936773651E-2</v>
      </c>
      <c r="AX13" s="17">
        <v>4.8126313200682801E-2</v>
      </c>
      <c r="AY13" s="17"/>
      <c r="AZ13" s="17">
        <v>2.6615559128452301E-2</v>
      </c>
      <c r="BA13" s="17">
        <v>1.7590087436951899E-2</v>
      </c>
      <c r="BB13" s="17">
        <v>2.7875212058184499E-2</v>
      </c>
      <c r="BC13" s="17">
        <v>3.7392546702802301E-2</v>
      </c>
      <c r="BD13" s="17">
        <v>3.1926513295330597E-2</v>
      </c>
      <c r="BE13" s="17"/>
      <c r="BF13" s="17">
        <v>2.5369224081201201E-2</v>
      </c>
      <c r="BG13" s="17">
        <v>2.8918762641541602E-2</v>
      </c>
      <c r="BH13" s="17">
        <v>2.66661612961787E-2</v>
      </c>
      <c r="BI13" s="17">
        <v>2.97412445840495E-2</v>
      </c>
      <c r="BJ13" s="17"/>
      <c r="BK13" s="17">
        <v>1.35651915233956E-2</v>
      </c>
      <c r="BL13" s="17">
        <v>2.1476291388305899E-2</v>
      </c>
      <c r="BM13" s="17">
        <v>2.4205758008885001E-2</v>
      </c>
      <c r="BN13" s="17">
        <v>3.5859791500035099E-2</v>
      </c>
      <c r="BO13" s="17">
        <v>2.8311076423987599E-2</v>
      </c>
      <c r="BP13" s="17"/>
      <c r="BQ13" s="17">
        <v>2.91741143000387E-2</v>
      </c>
      <c r="BR13" s="17">
        <v>2.6222672192540701E-2</v>
      </c>
      <c r="BS13" s="17"/>
      <c r="BT13" s="17">
        <v>4.1323553795670001E-2</v>
      </c>
      <c r="BU13" s="17">
        <v>2.2069646811205101E-2</v>
      </c>
      <c r="BV13" s="17">
        <v>1.48228731757635E-2</v>
      </c>
      <c r="BW13" s="17">
        <v>2.5200408063896E-2</v>
      </c>
      <c r="BX13" s="17">
        <v>1.6051547149900501E-2</v>
      </c>
      <c r="BY13" s="17">
        <v>3.0041453025175802E-2</v>
      </c>
    </row>
    <row r="14" spans="2:77" x14ac:dyDescent="0.35">
      <c r="B14" s="18" t="s">
        <v>145</v>
      </c>
      <c r="C14" s="17">
        <v>5.55189913886978E-2</v>
      </c>
      <c r="D14" s="17">
        <v>3.7134297701339698E-2</v>
      </c>
      <c r="E14" s="17">
        <v>7.3273172560895397E-2</v>
      </c>
      <c r="F14" s="17"/>
      <c r="G14" s="17">
        <v>7.1275903477034802E-2</v>
      </c>
      <c r="H14" s="17">
        <v>6.9035463693056701E-2</v>
      </c>
      <c r="I14" s="17">
        <v>3.5065434065759703E-2</v>
      </c>
      <c r="J14" s="17">
        <v>6.1590250451346397E-2</v>
      </c>
      <c r="K14" s="17">
        <v>4.7759294487256701E-2</v>
      </c>
      <c r="L14" s="17">
        <v>5.0892256668184997E-2</v>
      </c>
      <c r="M14" s="17"/>
      <c r="N14" s="17">
        <v>3.2929388823562097E-2</v>
      </c>
      <c r="O14" s="17">
        <v>6.2578045221052397E-2</v>
      </c>
      <c r="P14" s="17">
        <v>4.5139411415247702E-2</v>
      </c>
      <c r="Q14" s="17">
        <v>8.1500916673624704E-2</v>
      </c>
      <c r="R14" s="17"/>
      <c r="S14" s="17">
        <v>4.4943240241444797E-2</v>
      </c>
      <c r="T14" s="17">
        <v>4.46833596337496E-2</v>
      </c>
      <c r="U14" s="17">
        <v>5.7581745610597701E-2</v>
      </c>
      <c r="V14" s="17">
        <v>6.0549817063834901E-2</v>
      </c>
      <c r="W14" s="17">
        <v>2.6228593765251901E-2</v>
      </c>
      <c r="X14" s="17">
        <v>6.23214224281829E-2</v>
      </c>
      <c r="Y14" s="17">
        <v>6.0775061281221197E-2</v>
      </c>
      <c r="Z14" s="17">
        <v>7.0126566407307703E-2</v>
      </c>
      <c r="AA14" s="17">
        <v>5.6491438019740402E-2</v>
      </c>
      <c r="AB14" s="17">
        <v>7.6643053611395298E-2</v>
      </c>
      <c r="AC14" s="17">
        <v>6.10327198672624E-2</v>
      </c>
      <c r="AD14" s="17">
        <v>6.9625418402235795E-2</v>
      </c>
      <c r="AE14" s="17"/>
      <c r="AF14" s="17">
        <v>4.7529058482930701E-2</v>
      </c>
      <c r="AG14" s="17">
        <v>4.9790381666428699E-2</v>
      </c>
      <c r="AH14" s="17">
        <v>6.9899340550913805E-2</v>
      </c>
      <c r="AI14" s="17"/>
      <c r="AJ14" s="17">
        <v>4.1347145484057997E-2</v>
      </c>
      <c r="AK14" s="17">
        <v>5.0986246034249803E-2</v>
      </c>
      <c r="AL14" s="17">
        <v>3.13455282374452E-2</v>
      </c>
      <c r="AM14" s="17">
        <v>0</v>
      </c>
      <c r="AN14" s="17">
        <v>9.4999758674042395E-2</v>
      </c>
      <c r="AO14" s="17"/>
      <c r="AP14" s="17">
        <v>3.6074609499759602E-2</v>
      </c>
      <c r="AQ14" s="17">
        <v>4.4115317764520698E-2</v>
      </c>
      <c r="AR14" s="17">
        <v>4.4757646768935302E-2</v>
      </c>
      <c r="AS14" s="17"/>
      <c r="AT14" s="17">
        <v>6.4813935324428099E-2</v>
      </c>
      <c r="AU14" s="17">
        <v>6.4253920719125404E-2</v>
      </c>
      <c r="AV14" s="17">
        <v>4.5443395883941202E-2</v>
      </c>
      <c r="AW14" s="17">
        <v>4.4238973438519298E-2</v>
      </c>
      <c r="AX14" s="17">
        <v>1.52774282964001E-2</v>
      </c>
      <c r="AY14" s="17"/>
      <c r="AZ14" s="17">
        <v>4.3114342616047498E-2</v>
      </c>
      <c r="BA14" s="17">
        <v>7.1026232834450503E-2</v>
      </c>
      <c r="BB14" s="17">
        <v>6.5242678405941404E-2</v>
      </c>
      <c r="BC14" s="17">
        <v>4.6845597411460001E-2</v>
      </c>
      <c r="BD14" s="17">
        <v>8.7937023947061793E-2</v>
      </c>
      <c r="BE14" s="17"/>
      <c r="BF14" s="17">
        <v>7.1998439663543704E-2</v>
      </c>
      <c r="BG14" s="17">
        <v>5.48347612617281E-2</v>
      </c>
      <c r="BH14" s="17">
        <v>4.17072456492249E-2</v>
      </c>
      <c r="BI14" s="17">
        <v>3.4606115661150502E-2</v>
      </c>
      <c r="BJ14" s="17"/>
      <c r="BK14" s="17">
        <v>7.1174257273968006E-2</v>
      </c>
      <c r="BL14" s="17">
        <v>6.7059054584804406E-2</v>
      </c>
      <c r="BM14" s="17">
        <v>5.7230554201464098E-2</v>
      </c>
      <c r="BN14" s="17">
        <v>5.16106381334175E-2</v>
      </c>
      <c r="BO14" s="17">
        <v>3.3555266708062401E-2</v>
      </c>
      <c r="BP14" s="17"/>
      <c r="BQ14" s="17">
        <v>4.92821541680157E-2</v>
      </c>
      <c r="BR14" s="17">
        <v>6.3966282533244698E-2</v>
      </c>
      <c r="BS14" s="17"/>
      <c r="BT14" s="17">
        <v>3.9046212970353399E-2</v>
      </c>
      <c r="BU14" s="17">
        <v>5.1118859269703998E-2</v>
      </c>
      <c r="BV14" s="17">
        <v>0.112485346298445</v>
      </c>
      <c r="BW14" s="17">
        <v>4.9821238913865702E-2</v>
      </c>
      <c r="BX14" s="17">
        <v>6.0521975853203097E-2</v>
      </c>
      <c r="BY14" s="17">
        <v>0.138100504982962</v>
      </c>
    </row>
    <row r="15" spans="2:77" x14ac:dyDescent="0.35">
      <c r="B15" s="18" t="s">
        <v>262</v>
      </c>
      <c r="C15" s="21">
        <v>0.697976255222853</v>
      </c>
      <c r="D15" s="21">
        <v>0.693052853400137</v>
      </c>
      <c r="E15" s="21">
        <v>0.70187246359289301</v>
      </c>
      <c r="F15" s="21"/>
      <c r="G15" s="21">
        <v>0.70233700896840001</v>
      </c>
      <c r="H15" s="21">
        <v>0.70257212972503102</v>
      </c>
      <c r="I15" s="21">
        <v>0.72622143370256398</v>
      </c>
      <c r="J15" s="21">
        <v>0.69023049745647902</v>
      </c>
      <c r="K15" s="21">
        <v>0.69011817981149304</v>
      </c>
      <c r="L15" s="21">
        <v>0.68001851244065004</v>
      </c>
      <c r="M15" s="21"/>
      <c r="N15" s="21">
        <v>0.69051832042728101</v>
      </c>
      <c r="O15" s="21">
        <v>0.70492025478614995</v>
      </c>
      <c r="P15" s="21">
        <v>0.71396153397596895</v>
      </c>
      <c r="Q15" s="21">
        <v>0.68711005219842303</v>
      </c>
      <c r="R15" s="21"/>
      <c r="S15" s="21">
        <v>0.70551874380421697</v>
      </c>
      <c r="T15" s="21">
        <v>0.70484990624188704</v>
      </c>
      <c r="U15" s="21">
        <v>0.687511498401841</v>
      </c>
      <c r="V15" s="21">
        <v>0.65576560526816197</v>
      </c>
      <c r="W15" s="21">
        <v>0.69863025401534795</v>
      </c>
      <c r="X15" s="21">
        <v>0.68816264301115904</v>
      </c>
      <c r="Y15" s="21">
        <v>0.71646662169461395</v>
      </c>
      <c r="Z15" s="21">
        <v>0.71880286051018205</v>
      </c>
      <c r="AA15" s="21">
        <v>0.71349319776136599</v>
      </c>
      <c r="AB15" s="21">
        <v>0.65323607685936502</v>
      </c>
      <c r="AC15" s="21">
        <v>0.73444559342202798</v>
      </c>
      <c r="AD15" s="21">
        <v>0.75540247154782403</v>
      </c>
      <c r="AE15" s="21"/>
      <c r="AF15" s="21">
        <v>0.70379604288367403</v>
      </c>
      <c r="AG15" s="21">
        <v>0.70386228652397698</v>
      </c>
      <c r="AH15" s="21">
        <v>0.66712620768258601</v>
      </c>
      <c r="AI15" s="21"/>
      <c r="AJ15" s="21">
        <v>0.68284969296435305</v>
      </c>
      <c r="AK15" s="21">
        <v>0.73119395236334295</v>
      </c>
      <c r="AL15" s="21">
        <v>0.66998307877299701</v>
      </c>
      <c r="AM15" s="21">
        <v>0.68269623144693103</v>
      </c>
      <c r="AN15" s="21">
        <v>0.65700538549590004</v>
      </c>
      <c r="AO15" s="21"/>
      <c r="AP15" s="21">
        <v>0.66322802317182605</v>
      </c>
      <c r="AQ15" s="21">
        <v>0.75216036478100101</v>
      </c>
      <c r="AR15" s="21">
        <v>0.68403359250232498</v>
      </c>
      <c r="AS15" s="21"/>
      <c r="AT15" s="21">
        <v>0.69538388164560405</v>
      </c>
      <c r="AU15" s="21">
        <v>0.68717726752708197</v>
      </c>
      <c r="AV15" s="21">
        <v>0.70343163155168198</v>
      </c>
      <c r="AW15" s="21">
        <v>0.68367961527964904</v>
      </c>
      <c r="AX15" s="21">
        <v>0.64078001561361297</v>
      </c>
      <c r="AY15" s="21"/>
      <c r="AZ15" s="21">
        <v>0.69921414260061299</v>
      </c>
      <c r="BA15" s="21">
        <v>0.71068951491712595</v>
      </c>
      <c r="BB15" s="21">
        <v>0.72261175811535305</v>
      </c>
      <c r="BC15" s="21">
        <v>0.69029278734103094</v>
      </c>
      <c r="BD15" s="21">
        <v>0.681441430516605</v>
      </c>
      <c r="BE15" s="21"/>
      <c r="BF15" s="21">
        <v>0.713779425110035</v>
      </c>
      <c r="BG15" s="21">
        <v>0.69478583819154904</v>
      </c>
      <c r="BH15" s="21">
        <v>0.69692349567770095</v>
      </c>
      <c r="BI15" s="21">
        <v>0.70647588375491999</v>
      </c>
      <c r="BJ15" s="21"/>
      <c r="BK15" s="21">
        <v>0.725072683705132</v>
      </c>
      <c r="BL15" s="21">
        <v>0.72438296779598699</v>
      </c>
      <c r="BM15" s="21">
        <v>0.71211042764462296</v>
      </c>
      <c r="BN15" s="21">
        <v>0.66921879750152602</v>
      </c>
      <c r="BO15" s="21">
        <v>0.69757135996479502</v>
      </c>
      <c r="BP15" s="21"/>
      <c r="BQ15" s="21">
        <v>0.71440524278995099</v>
      </c>
      <c r="BR15" s="21">
        <v>0.67572452148684903</v>
      </c>
      <c r="BS15" s="21"/>
      <c r="BT15" s="21">
        <v>0.69866293905022103</v>
      </c>
      <c r="BU15" s="21">
        <v>0.698114621190837</v>
      </c>
      <c r="BV15" s="21">
        <v>0.697673974625999</v>
      </c>
      <c r="BW15" s="21">
        <v>0.66693672609277199</v>
      </c>
      <c r="BX15" s="21">
        <v>0.71867333246366605</v>
      </c>
      <c r="BY15" s="21">
        <v>0.64260821755639497</v>
      </c>
    </row>
    <row r="16" spans="2:77" x14ac:dyDescent="0.35">
      <c r="B16" s="18" t="s">
        <v>263</v>
      </c>
      <c r="C16" s="21">
        <v>7.0763426922834202E-2</v>
      </c>
      <c r="D16" s="21">
        <v>8.02423471556621E-2</v>
      </c>
      <c r="E16" s="21">
        <v>6.1954209664066201E-2</v>
      </c>
      <c r="F16" s="21"/>
      <c r="G16" s="21">
        <v>5.98448933697424E-2</v>
      </c>
      <c r="H16" s="21">
        <v>5.4200286411560203E-2</v>
      </c>
      <c r="I16" s="21">
        <v>5.6485658058814898E-2</v>
      </c>
      <c r="J16" s="21">
        <v>7.25044810707096E-2</v>
      </c>
      <c r="K16" s="21">
        <v>8.8054168137490105E-2</v>
      </c>
      <c r="L16" s="21">
        <v>9.0048940419375195E-2</v>
      </c>
      <c r="M16" s="21"/>
      <c r="N16" s="21">
        <v>7.9148913251627095E-2</v>
      </c>
      <c r="O16" s="21">
        <v>6.89807651341212E-2</v>
      </c>
      <c r="P16" s="21">
        <v>6.5621496925601305E-2</v>
      </c>
      <c r="Q16" s="21">
        <v>6.6224463134563594E-2</v>
      </c>
      <c r="R16" s="21"/>
      <c r="S16" s="21">
        <v>6.4085733189905097E-2</v>
      </c>
      <c r="T16" s="21">
        <v>8.4173506732295594E-2</v>
      </c>
      <c r="U16" s="21">
        <v>7.5891403365192595E-2</v>
      </c>
      <c r="V16" s="21">
        <v>9.9562636924051706E-2</v>
      </c>
      <c r="W16" s="21">
        <v>9.2106549490634598E-2</v>
      </c>
      <c r="X16" s="21">
        <v>7.5120826265776597E-2</v>
      </c>
      <c r="Y16" s="21">
        <v>5.9210764889810703E-2</v>
      </c>
      <c r="Z16" s="21">
        <v>5.0488476491568797E-2</v>
      </c>
      <c r="AA16" s="21">
        <v>6.4263974121633996E-2</v>
      </c>
      <c r="AB16" s="21">
        <v>6.8523659870130593E-2</v>
      </c>
      <c r="AC16" s="21">
        <v>2.7628674812330101E-2</v>
      </c>
      <c r="AD16" s="21">
        <v>4.0770361853645402E-2</v>
      </c>
      <c r="AE16" s="21"/>
      <c r="AF16" s="21">
        <v>8.2624952165943802E-2</v>
      </c>
      <c r="AG16" s="21">
        <v>6.11563675158781E-2</v>
      </c>
      <c r="AH16" s="21">
        <v>7.17324440500091E-2</v>
      </c>
      <c r="AI16" s="21"/>
      <c r="AJ16" s="21">
        <v>9.3472542414552703E-2</v>
      </c>
      <c r="AK16" s="21">
        <v>5.1423447465600299E-2</v>
      </c>
      <c r="AL16" s="21">
        <v>6.8111803380311697E-2</v>
      </c>
      <c r="AM16" s="21">
        <v>0.18151389310670299</v>
      </c>
      <c r="AN16" s="21">
        <v>6.4511226973596694E-2</v>
      </c>
      <c r="AO16" s="21"/>
      <c r="AP16" s="21">
        <v>9.9308669265205901E-2</v>
      </c>
      <c r="AQ16" s="21">
        <v>4.3093271353571098E-2</v>
      </c>
      <c r="AR16" s="21">
        <v>5.8875245279342202E-2</v>
      </c>
      <c r="AS16" s="21"/>
      <c r="AT16" s="21">
        <v>5.60404605290123E-2</v>
      </c>
      <c r="AU16" s="21">
        <v>8.8536322278143606E-2</v>
      </c>
      <c r="AV16" s="21">
        <v>7.1716700540622597E-2</v>
      </c>
      <c r="AW16" s="21">
        <v>6.88592610563422E-2</v>
      </c>
      <c r="AX16" s="21">
        <v>9.4234901181547301E-2</v>
      </c>
      <c r="AY16" s="21"/>
      <c r="AZ16" s="21">
        <v>7.1244216123371507E-2</v>
      </c>
      <c r="BA16" s="21">
        <v>5.0634469856402402E-2</v>
      </c>
      <c r="BB16" s="21">
        <v>7.0111658821879905E-2</v>
      </c>
      <c r="BC16" s="21">
        <v>9.0632811460776605E-2</v>
      </c>
      <c r="BD16" s="21">
        <v>6.5371456729809999E-2</v>
      </c>
      <c r="BE16" s="21"/>
      <c r="BF16" s="21">
        <v>6.1626870872953099E-2</v>
      </c>
      <c r="BG16" s="21">
        <v>6.7446590903475503E-2</v>
      </c>
      <c r="BH16" s="21">
        <v>7.3854094095732695E-2</v>
      </c>
      <c r="BI16" s="21">
        <v>8.4653906538437296E-2</v>
      </c>
      <c r="BJ16" s="21"/>
      <c r="BK16" s="21">
        <v>4.2581710560741101E-2</v>
      </c>
      <c r="BL16" s="21">
        <v>5.9098187963639498E-2</v>
      </c>
      <c r="BM16" s="21">
        <v>6.3933875116276101E-2</v>
      </c>
      <c r="BN16" s="21">
        <v>8.1642491505866194E-2</v>
      </c>
      <c r="BO16" s="21">
        <v>9.0398660539480494E-2</v>
      </c>
      <c r="BP16" s="21"/>
      <c r="BQ16" s="21">
        <v>7.0499640265695204E-2</v>
      </c>
      <c r="BR16" s="21">
        <v>7.1120704596445802E-2</v>
      </c>
      <c r="BS16" s="21"/>
      <c r="BT16" s="21">
        <v>8.97009484856746E-2</v>
      </c>
      <c r="BU16" s="21">
        <v>6.1852015951041797E-2</v>
      </c>
      <c r="BV16" s="21">
        <v>5.8488317822630399E-2</v>
      </c>
      <c r="BW16" s="21">
        <v>7.1061528911615504E-2</v>
      </c>
      <c r="BX16" s="21">
        <v>5.2525404921198601E-2</v>
      </c>
      <c r="BY16" s="21">
        <v>6.9178686673328299E-2</v>
      </c>
    </row>
    <row r="17" spans="2:77" x14ac:dyDescent="0.35">
      <c r="B17" s="18" t="s">
        <v>148</v>
      </c>
      <c r="C17" s="22">
        <v>0.62721282830001801</v>
      </c>
      <c r="D17" s="22">
        <v>0.61281050624447497</v>
      </c>
      <c r="E17" s="22">
        <v>0.63991825392882695</v>
      </c>
      <c r="F17" s="22"/>
      <c r="G17" s="22">
        <v>0.64249211559865804</v>
      </c>
      <c r="H17" s="22">
        <v>0.64837184331347097</v>
      </c>
      <c r="I17" s="22">
        <v>0.66973577564374898</v>
      </c>
      <c r="J17" s="22">
        <v>0.61772601638576896</v>
      </c>
      <c r="K17" s="22">
        <v>0.60206401167400303</v>
      </c>
      <c r="L17" s="22">
        <v>0.58996957202127398</v>
      </c>
      <c r="M17" s="22"/>
      <c r="N17" s="22">
        <v>0.61136940717565402</v>
      </c>
      <c r="O17" s="22">
        <v>0.63593948965202896</v>
      </c>
      <c r="P17" s="22">
        <v>0.64834003705036802</v>
      </c>
      <c r="Q17" s="22">
        <v>0.62088558906385904</v>
      </c>
      <c r="R17" s="22"/>
      <c r="S17" s="22">
        <v>0.64143301061431202</v>
      </c>
      <c r="T17" s="22">
        <v>0.62067639950959097</v>
      </c>
      <c r="U17" s="22">
        <v>0.61162009503664805</v>
      </c>
      <c r="V17" s="22">
        <v>0.55620296834410998</v>
      </c>
      <c r="W17" s="22">
        <v>0.60652370452471405</v>
      </c>
      <c r="X17" s="22">
        <v>0.61304181674538205</v>
      </c>
      <c r="Y17" s="22">
        <v>0.65725585680480303</v>
      </c>
      <c r="Z17" s="22">
        <v>0.66831438401861298</v>
      </c>
      <c r="AA17" s="22">
        <v>0.64922922363973201</v>
      </c>
      <c r="AB17" s="22">
        <v>0.58471241698923504</v>
      </c>
      <c r="AC17" s="22">
        <v>0.70681691860969798</v>
      </c>
      <c r="AD17" s="22">
        <v>0.71463210969417901</v>
      </c>
      <c r="AE17" s="22"/>
      <c r="AF17" s="22">
        <v>0.62117109071773002</v>
      </c>
      <c r="AG17" s="22">
        <v>0.64270591900809904</v>
      </c>
      <c r="AH17" s="22">
        <v>0.59539376363257701</v>
      </c>
      <c r="AI17" s="22"/>
      <c r="AJ17" s="22">
        <v>0.5893771505498</v>
      </c>
      <c r="AK17" s="22">
        <v>0.67977050489774205</v>
      </c>
      <c r="AL17" s="22">
        <v>0.60187127539268503</v>
      </c>
      <c r="AM17" s="22">
        <v>0.50118233834022796</v>
      </c>
      <c r="AN17" s="22">
        <v>0.59249415852230403</v>
      </c>
      <c r="AO17" s="22"/>
      <c r="AP17" s="22">
        <v>0.56391935390662096</v>
      </c>
      <c r="AQ17" s="22">
        <v>0.70906709342743002</v>
      </c>
      <c r="AR17" s="22">
        <v>0.62515834722298202</v>
      </c>
      <c r="AS17" s="22"/>
      <c r="AT17" s="22">
        <v>0.63934342111659204</v>
      </c>
      <c r="AU17" s="22">
        <v>0.59864094524893796</v>
      </c>
      <c r="AV17" s="22">
        <v>0.63171493101105902</v>
      </c>
      <c r="AW17" s="22">
        <v>0.61482035422330705</v>
      </c>
      <c r="AX17" s="22">
        <v>0.54654511443206599</v>
      </c>
      <c r="AY17" s="22"/>
      <c r="AZ17" s="22">
        <v>0.62796992647724204</v>
      </c>
      <c r="BA17" s="22">
        <v>0.66005504506072299</v>
      </c>
      <c r="BB17" s="22">
        <v>0.65250009929347297</v>
      </c>
      <c r="BC17" s="22">
        <v>0.59965997588025499</v>
      </c>
      <c r="BD17" s="22">
        <v>0.61606997378679496</v>
      </c>
      <c r="BE17" s="22"/>
      <c r="BF17" s="22">
        <v>0.65215255423708196</v>
      </c>
      <c r="BG17" s="22">
        <v>0.627339247288074</v>
      </c>
      <c r="BH17" s="22">
        <v>0.623069401581968</v>
      </c>
      <c r="BI17" s="22">
        <v>0.62182197721648302</v>
      </c>
      <c r="BJ17" s="22"/>
      <c r="BK17" s="22">
        <v>0.682490973144391</v>
      </c>
      <c r="BL17" s="22">
        <v>0.66528477983234702</v>
      </c>
      <c r="BM17" s="22">
        <v>0.64817655252834705</v>
      </c>
      <c r="BN17" s="22">
        <v>0.58757630599565902</v>
      </c>
      <c r="BO17" s="22">
        <v>0.60717269942531404</v>
      </c>
      <c r="BP17" s="22"/>
      <c r="BQ17" s="22">
        <v>0.64390560252425499</v>
      </c>
      <c r="BR17" s="22">
        <v>0.60460381689040299</v>
      </c>
      <c r="BS17" s="22"/>
      <c r="BT17" s="22">
        <v>0.60896199056454703</v>
      </c>
      <c r="BU17" s="22">
        <v>0.63626260523979505</v>
      </c>
      <c r="BV17" s="22">
        <v>0.63918565680336803</v>
      </c>
      <c r="BW17" s="22">
        <v>0.595875197181156</v>
      </c>
      <c r="BX17" s="22">
        <v>0.66614792754246699</v>
      </c>
      <c r="BY17" s="22">
        <v>0.57342953088306703</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0.45714730527760999</v>
      </c>
      <c r="D9" s="17">
        <v>0.47277456314733701</v>
      </c>
      <c r="E9" s="17">
        <v>0.44191228622886197</v>
      </c>
      <c r="F9" s="17"/>
      <c r="G9" s="17">
        <v>0.33289670547259897</v>
      </c>
      <c r="H9" s="17">
        <v>0.37099963178102702</v>
      </c>
      <c r="I9" s="17">
        <v>0.39595521449139698</v>
      </c>
      <c r="J9" s="17">
        <v>0.43025189768798</v>
      </c>
      <c r="K9" s="17">
        <v>0.54212275475610405</v>
      </c>
      <c r="L9" s="17">
        <v>0.62436294044678997</v>
      </c>
      <c r="M9" s="17"/>
      <c r="N9" s="17">
        <v>0.46246285575400398</v>
      </c>
      <c r="O9" s="17">
        <v>0.45277591019249702</v>
      </c>
      <c r="P9" s="17">
        <v>0.45250732880826899</v>
      </c>
      <c r="Q9" s="17">
        <v>0.45624075656909202</v>
      </c>
      <c r="R9" s="17"/>
      <c r="S9" s="17">
        <v>0.46773573386800099</v>
      </c>
      <c r="T9" s="17">
        <v>0.47441882832596299</v>
      </c>
      <c r="U9" s="17">
        <v>0.491504378374652</v>
      </c>
      <c r="V9" s="17">
        <v>0.43493608550510399</v>
      </c>
      <c r="W9" s="17">
        <v>0.41897706624592201</v>
      </c>
      <c r="X9" s="17">
        <v>0.45775492973596399</v>
      </c>
      <c r="Y9" s="17">
        <v>0.49383014482602899</v>
      </c>
      <c r="Z9" s="17">
        <v>0.47760391539699099</v>
      </c>
      <c r="AA9" s="17">
        <v>0.48649943574209797</v>
      </c>
      <c r="AB9" s="17">
        <v>0.38046696537796199</v>
      </c>
      <c r="AC9" s="17">
        <v>0.453178390727974</v>
      </c>
      <c r="AD9" s="17">
        <v>0.399153845559161</v>
      </c>
      <c r="AE9" s="17"/>
      <c r="AF9" s="17">
        <v>0.56054534775079301</v>
      </c>
      <c r="AG9" s="17">
        <v>0.41795189417920497</v>
      </c>
      <c r="AH9" s="17">
        <v>0.39500471669010101</v>
      </c>
      <c r="AI9" s="17"/>
      <c r="AJ9" s="17">
        <v>0.57000775271468695</v>
      </c>
      <c r="AK9" s="17">
        <v>0.39430996138858099</v>
      </c>
      <c r="AL9" s="17">
        <v>0.42274531630582601</v>
      </c>
      <c r="AM9" s="17">
        <v>0.69339501853583196</v>
      </c>
      <c r="AN9" s="17">
        <v>0.410157701216668</v>
      </c>
      <c r="AO9" s="17"/>
      <c r="AP9" s="17">
        <v>0.524591383857412</v>
      </c>
      <c r="AQ9" s="17">
        <v>0.42906665491340301</v>
      </c>
      <c r="AR9" s="17">
        <v>0.40870739995292499</v>
      </c>
      <c r="AS9" s="17"/>
      <c r="AT9" s="17">
        <v>0.51226186763905701</v>
      </c>
      <c r="AU9" s="17">
        <v>0.44787057930249802</v>
      </c>
      <c r="AV9" s="17">
        <v>0.40713387012802998</v>
      </c>
      <c r="AW9" s="17">
        <v>0.41397596551361798</v>
      </c>
      <c r="AX9" s="17">
        <v>0.48600793750512</v>
      </c>
      <c r="AY9" s="17"/>
      <c r="AZ9" s="17">
        <v>0.42276192390283202</v>
      </c>
      <c r="BA9" s="17">
        <v>0.39839706838734701</v>
      </c>
      <c r="BB9" s="17">
        <v>0.32271510012995303</v>
      </c>
      <c r="BC9" s="17">
        <v>0.61809193324618505</v>
      </c>
      <c r="BD9" s="17">
        <v>0.44298377817728601</v>
      </c>
      <c r="BE9" s="17"/>
      <c r="BF9" s="17">
        <v>0.49716586023391801</v>
      </c>
      <c r="BG9" s="17">
        <v>0.45680127912652801</v>
      </c>
      <c r="BH9" s="17">
        <v>0.44389513530841501</v>
      </c>
      <c r="BI9" s="17">
        <v>0.44828489823057499</v>
      </c>
      <c r="BJ9" s="17"/>
      <c r="BK9" s="17">
        <v>0.48399021155816002</v>
      </c>
      <c r="BL9" s="17">
        <v>0.41340106417373401</v>
      </c>
      <c r="BM9" s="17">
        <v>0.43766639851314798</v>
      </c>
      <c r="BN9" s="17">
        <v>0.47662370797700898</v>
      </c>
      <c r="BO9" s="17">
        <v>0.54524108722125797</v>
      </c>
      <c r="BP9" s="17"/>
      <c r="BQ9" s="17">
        <v>0.49028961329980097</v>
      </c>
      <c r="BR9" s="17">
        <v>0.41225873192550899</v>
      </c>
      <c r="BS9" s="17"/>
      <c r="BT9" s="17">
        <v>0.540437883344704</v>
      </c>
      <c r="BU9" s="17">
        <v>0.37633945857575002</v>
      </c>
      <c r="BV9" s="17">
        <v>0.41377514250174102</v>
      </c>
      <c r="BW9" s="17">
        <v>0.49540392204775802</v>
      </c>
      <c r="BX9" s="17">
        <v>0.42095296053169301</v>
      </c>
      <c r="BY9" s="17">
        <v>0.34271285336019702</v>
      </c>
    </row>
    <row r="10" spans="2:77" x14ac:dyDescent="0.35">
      <c r="B10" s="18" t="s">
        <v>258</v>
      </c>
      <c r="C10" s="17">
        <v>0.34201126894828199</v>
      </c>
      <c r="D10" s="17">
        <v>0.34021492423934202</v>
      </c>
      <c r="E10" s="17">
        <v>0.34439618861680898</v>
      </c>
      <c r="F10" s="17"/>
      <c r="G10" s="17">
        <v>0.37432803198852099</v>
      </c>
      <c r="H10" s="17">
        <v>0.35826938087416399</v>
      </c>
      <c r="I10" s="17">
        <v>0.365118943235542</v>
      </c>
      <c r="J10" s="17">
        <v>0.36874826598507698</v>
      </c>
      <c r="K10" s="17">
        <v>0.31414856097418398</v>
      </c>
      <c r="L10" s="17">
        <v>0.28545990409373301</v>
      </c>
      <c r="M10" s="17"/>
      <c r="N10" s="17">
        <v>0.36257213019663997</v>
      </c>
      <c r="O10" s="17">
        <v>0.33727078110223002</v>
      </c>
      <c r="P10" s="17">
        <v>0.33060775597785202</v>
      </c>
      <c r="Q10" s="17">
        <v>0.338661301286798</v>
      </c>
      <c r="R10" s="17"/>
      <c r="S10" s="17">
        <v>0.32409927730638</v>
      </c>
      <c r="T10" s="17">
        <v>0.343737363483123</v>
      </c>
      <c r="U10" s="17">
        <v>0.32377249281325299</v>
      </c>
      <c r="V10" s="17">
        <v>0.36064950985726102</v>
      </c>
      <c r="W10" s="17">
        <v>0.39450096607938201</v>
      </c>
      <c r="X10" s="17">
        <v>0.33055292374339001</v>
      </c>
      <c r="Y10" s="17">
        <v>0.34879961535570803</v>
      </c>
      <c r="Z10" s="17">
        <v>0.30938753049543999</v>
      </c>
      <c r="AA10" s="17">
        <v>0.32274537112509299</v>
      </c>
      <c r="AB10" s="17">
        <v>0.36742068482961499</v>
      </c>
      <c r="AC10" s="17">
        <v>0.332206268566551</v>
      </c>
      <c r="AD10" s="17">
        <v>0.35857735557703102</v>
      </c>
      <c r="AE10" s="17"/>
      <c r="AF10" s="17">
        <v>0.28997757115057599</v>
      </c>
      <c r="AG10" s="17">
        <v>0.37665396545285401</v>
      </c>
      <c r="AH10" s="17">
        <v>0.36390922916479101</v>
      </c>
      <c r="AI10" s="17"/>
      <c r="AJ10" s="17">
        <v>0.30567017104000099</v>
      </c>
      <c r="AK10" s="17">
        <v>0.36685549311090199</v>
      </c>
      <c r="AL10" s="17">
        <v>0.40262968470756899</v>
      </c>
      <c r="AM10" s="17">
        <v>0.236175189475714</v>
      </c>
      <c r="AN10" s="17">
        <v>0.32719788277726197</v>
      </c>
      <c r="AO10" s="17"/>
      <c r="AP10" s="17">
        <v>0.33261892148192701</v>
      </c>
      <c r="AQ10" s="17">
        <v>0.36798049410553901</v>
      </c>
      <c r="AR10" s="17">
        <v>0.37001095233474002</v>
      </c>
      <c r="AS10" s="17"/>
      <c r="AT10" s="17">
        <v>0.32148681365874299</v>
      </c>
      <c r="AU10" s="17">
        <v>0.33449780407679602</v>
      </c>
      <c r="AV10" s="17">
        <v>0.37241092497703998</v>
      </c>
      <c r="AW10" s="17">
        <v>0.39535582692141102</v>
      </c>
      <c r="AX10" s="17">
        <v>0.30718218976240103</v>
      </c>
      <c r="AY10" s="17"/>
      <c r="AZ10" s="17">
        <v>0.35607515979454601</v>
      </c>
      <c r="BA10" s="17">
        <v>0.35999769792182801</v>
      </c>
      <c r="BB10" s="17">
        <v>0.420110533258861</v>
      </c>
      <c r="BC10" s="17">
        <v>0.30142260188619302</v>
      </c>
      <c r="BD10" s="17">
        <v>0.31212569123102502</v>
      </c>
      <c r="BE10" s="17"/>
      <c r="BF10" s="17">
        <v>0.31627384262880698</v>
      </c>
      <c r="BG10" s="17">
        <v>0.33548674274472201</v>
      </c>
      <c r="BH10" s="17">
        <v>0.368490248802335</v>
      </c>
      <c r="BI10" s="17">
        <v>0.35377786763681901</v>
      </c>
      <c r="BJ10" s="17"/>
      <c r="BK10" s="17">
        <v>0.233275105655669</v>
      </c>
      <c r="BL10" s="17">
        <v>0.34802962307347601</v>
      </c>
      <c r="BM10" s="17">
        <v>0.36004813853026202</v>
      </c>
      <c r="BN10" s="17">
        <v>0.34613880834069</v>
      </c>
      <c r="BO10" s="17">
        <v>0.26429096426659798</v>
      </c>
      <c r="BP10" s="17"/>
      <c r="BQ10" s="17">
        <v>0.33033521485101702</v>
      </c>
      <c r="BR10" s="17">
        <v>0.35782553904851899</v>
      </c>
      <c r="BS10" s="17"/>
      <c r="BT10" s="17">
        <v>0.30876256730958102</v>
      </c>
      <c r="BU10" s="17">
        <v>0.40375424282081901</v>
      </c>
      <c r="BV10" s="17">
        <v>0.29654751409302399</v>
      </c>
      <c r="BW10" s="17">
        <v>0.311613551323289</v>
      </c>
      <c r="BX10" s="17">
        <v>0.34992657338744398</v>
      </c>
      <c r="BY10" s="17">
        <v>0.37330355646287799</v>
      </c>
    </row>
    <row r="11" spans="2:77" x14ac:dyDescent="0.35">
      <c r="B11" s="18" t="s">
        <v>259</v>
      </c>
      <c r="C11" s="17">
        <v>0.12877873864223199</v>
      </c>
      <c r="D11" s="17">
        <v>0.12931939045436899</v>
      </c>
      <c r="E11" s="17">
        <v>0.127119007417794</v>
      </c>
      <c r="F11" s="17"/>
      <c r="G11" s="17">
        <v>0.17332892258175001</v>
      </c>
      <c r="H11" s="17">
        <v>0.15674345066782999</v>
      </c>
      <c r="I11" s="17">
        <v>0.17227847462684001</v>
      </c>
      <c r="J11" s="17">
        <v>0.13737381634294399</v>
      </c>
      <c r="K11" s="17">
        <v>9.2095153999571799E-2</v>
      </c>
      <c r="L11" s="17">
        <v>5.8731325406716703E-2</v>
      </c>
      <c r="M11" s="17"/>
      <c r="N11" s="17">
        <v>0.12534501832561701</v>
      </c>
      <c r="O11" s="17">
        <v>0.13983281394719199</v>
      </c>
      <c r="P11" s="17">
        <v>0.134747470813188</v>
      </c>
      <c r="Q11" s="17">
        <v>0.11567676230783901</v>
      </c>
      <c r="R11" s="17"/>
      <c r="S11" s="17">
        <v>0.14391139262251901</v>
      </c>
      <c r="T11" s="17">
        <v>0.13312355882136201</v>
      </c>
      <c r="U11" s="17">
        <v>0.118803375047422</v>
      </c>
      <c r="V11" s="17">
        <v>0.121690116323356</v>
      </c>
      <c r="W11" s="17">
        <v>0.13328505314202599</v>
      </c>
      <c r="X11" s="17">
        <v>0.13933034285082699</v>
      </c>
      <c r="Y11" s="17">
        <v>9.6791455543780894E-2</v>
      </c>
      <c r="Z11" s="17">
        <v>0.111545289044442</v>
      </c>
      <c r="AA11" s="17">
        <v>0.117895695738842</v>
      </c>
      <c r="AB11" s="17">
        <v>0.13055289330879999</v>
      </c>
      <c r="AC11" s="17">
        <v>0.13647634484719801</v>
      </c>
      <c r="AD11" s="17">
        <v>0.17526119378348301</v>
      </c>
      <c r="AE11" s="17"/>
      <c r="AF11" s="17">
        <v>0.10670743938381801</v>
      </c>
      <c r="AG11" s="17">
        <v>0.129149654338407</v>
      </c>
      <c r="AH11" s="17">
        <v>0.13888968662756099</v>
      </c>
      <c r="AI11" s="17"/>
      <c r="AJ11" s="17">
        <v>8.8680838808806006E-2</v>
      </c>
      <c r="AK11" s="17">
        <v>0.15323230068259899</v>
      </c>
      <c r="AL11" s="17">
        <v>0.125021399617359</v>
      </c>
      <c r="AM11" s="17">
        <v>7.0429791988453894E-2</v>
      </c>
      <c r="AN11" s="17">
        <v>0.14950302813357599</v>
      </c>
      <c r="AO11" s="17"/>
      <c r="AP11" s="17">
        <v>0.110244592486708</v>
      </c>
      <c r="AQ11" s="17">
        <v>0.13551593318762101</v>
      </c>
      <c r="AR11" s="17">
        <v>0.16151758735153701</v>
      </c>
      <c r="AS11" s="17"/>
      <c r="AT11" s="17">
        <v>0.10763332265438701</v>
      </c>
      <c r="AU11" s="17">
        <v>0.127598926975664</v>
      </c>
      <c r="AV11" s="17">
        <v>0.14758548454324499</v>
      </c>
      <c r="AW11" s="17">
        <v>0.14159359335378599</v>
      </c>
      <c r="AX11" s="17">
        <v>0.151691669649067</v>
      </c>
      <c r="AY11" s="17"/>
      <c r="AZ11" s="17">
        <v>0.15165911915926999</v>
      </c>
      <c r="BA11" s="17">
        <v>0.155567324028142</v>
      </c>
      <c r="BB11" s="17">
        <v>0.15284597010614101</v>
      </c>
      <c r="BC11" s="17">
        <v>5.4171108018576997E-2</v>
      </c>
      <c r="BD11" s="17">
        <v>0.118489074966802</v>
      </c>
      <c r="BE11" s="17"/>
      <c r="BF11" s="17">
        <v>0.111776176639966</v>
      </c>
      <c r="BG11" s="17">
        <v>0.140653185682965</v>
      </c>
      <c r="BH11" s="17">
        <v>0.116414606055847</v>
      </c>
      <c r="BI11" s="17">
        <v>0.134759220944181</v>
      </c>
      <c r="BJ11" s="17"/>
      <c r="BK11" s="17">
        <v>0.17150451608809</v>
      </c>
      <c r="BL11" s="17">
        <v>0.136737688589813</v>
      </c>
      <c r="BM11" s="17">
        <v>0.131528794323517</v>
      </c>
      <c r="BN11" s="17">
        <v>0.116565580655491</v>
      </c>
      <c r="BO11" s="17">
        <v>0.13845051694467</v>
      </c>
      <c r="BP11" s="17"/>
      <c r="BQ11" s="17">
        <v>0.117492834590482</v>
      </c>
      <c r="BR11" s="17">
        <v>0.14406458208839601</v>
      </c>
      <c r="BS11" s="17"/>
      <c r="BT11" s="17">
        <v>9.6673696807179604E-2</v>
      </c>
      <c r="BU11" s="17">
        <v>0.14350125245034301</v>
      </c>
      <c r="BV11" s="17">
        <v>0.17048553807854899</v>
      </c>
      <c r="BW11" s="17">
        <v>0.129759624369332</v>
      </c>
      <c r="BX11" s="17">
        <v>0.153762299303603</v>
      </c>
      <c r="BY11" s="17">
        <v>0.135417596383832</v>
      </c>
    </row>
    <row r="12" spans="2:77" x14ac:dyDescent="0.35">
      <c r="B12" s="18" t="s">
        <v>260</v>
      </c>
      <c r="C12" s="17">
        <v>2.3386939154378901E-2</v>
      </c>
      <c r="D12" s="17">
        <v>2.14259265462271E-2</v>
      </c>
      <c r="E12" s="17">
        <v>2.54540011871996E-2</v>
      </c>
      <c r="F12" s="17"/>
      <c r="G12" s="17">
        <v>4.46641183425254E-2</v>
      </c>
      <c r="H12" s="17">
        <v>3.8510673632580303E-2</v>
      </c>
      <c r="I12" s="17">
        <v>2.6614380816142001E-2</v>
      </c>
      <c r="J12" s="17">
        <v>1.43264077676742E-2</v>
      </c>
      <c r="K12" s="17">
        <v>1.7712434004811501E-2</v>
      </c>
      <c r="L12" s="17">
        <v>5.5138704918646303E-3</v>
      </c>
      <c r="M12" s="17"/>
      <c r="N12" s="17">
        <v>2.2027008270877099E-2</v>
      </c>
      <c r="O12" s="17">
        <v>2.7630560319341399E-2</v>
      </c>
      <c r="P12" s="17">
        <v>2.1336401686578799E-2</v>
      </c>
      <c r="Q12" s="17">
        <v>2.2573394680691299E-2</v>
      </c>
      <c r="R12" s="17"/>
      <c r="S12" s="17">
        <v>2.3752668285494501E-2</v>
      </c>
      <c r="T12" s="17">
        <v>1.01773572931271E-2</v>
      </c>
      <c r="U12" s="17">
        <v>2.8868174114797099E-2</v>
      </c>
      <c r="V12" s="17">
        <v>2.4730797065685799E-2</v>
      </c>
      <c r="W12" s="17">
        <v>2.5505996248158701E-2</v>
      </c>
      <c r="X12" s="17">
        <v>3.06047482739145E-2</v>
      </c>
      <c r="Y12" s="17">
        <v>1.6532183056641302E-2</v>
      </c>
      <c r="Z12" s="17">
        <v>3.1207913663234398E-2</v>
      </c>
      <c r="AA12" s="17">
        <v>2.6983339257985201E-2</v>
      </c>
      <c r="AB12" s="17">
        <v>3.1121906897671501E-2</v>
      </c>
      <c r="AC12" s="17">
        <v>1.9751807364456499E-2</v>
      </c>
      <c r="AD12" s="17">
        <v>1.11214492315526E-2</v>
      </c>
      <c r="AE12" s="17"/>
      <c r="AF12" s="17">
        <v>9.4043621389203903E-3</v>
      </c>
      <c r="AG12" s="17">
        <v>3.2334113978813597E-2</v>
      </c>
      <c r="AH12" s="17">
        <v>2.31709094217428E-2</v>
      </c>
      <c r="AI12" s="17"/>
      <c r="AJ12" s="17">
        <v>1.2788971897073899E-2</v>
      </c>
      <c r="AK12" s="17">
        <v>3.9682071022647099E-2</v>
      </c>
      <c r="AL12" s="17">
        <v>3.11884133668279E-2</v>
      </c>
      <c r="AM12" s="17">
        <v>0</v>
      </c>
      <c r="AN12" s="17">
        <v>1.2452912065670599E-2</v>
      </c>
      <c r="AO12" s="17"/>
      <c r="AP12" s="17">
        <v>1.8262994493757199E-2</v>
      </c>
      <c r="AQ12" s="17">
        <v>2.81069085607485E-2</v>
      </c>
      <c r="AR12" s="17">
        <v>3.5795292703897703E-2</v>
      </c>
      <c r="AS12" s="17"/>
      <c r="AT12" s="17">
        <v>9.6194015012432393E-3</v>
      </c>
      <c r="AU12" s="17">
        <v>3.2146320932807199E-2</v>
      </c>
      <c r="AV12" s="17">
        <v>2.8223213159469199E-2</v>
      </c>
      <c r="AW12" s="17">
        <v>2.3980095404356101E-2</v>
      </c>
      <c r="AX12" s="17">
        <v>3.5919916487797202E-2</v>
      </c>
      <c r="AY12" s="17"/>
      <c r="AZ12" s="17">
        <v>2.81075039833571E-2</v>
      </c>
      <c r="BA12" s="17">
        <v>2.08340841072772E-2</v>
      </c>
      <c r="BB12" s="17">
        <v>5.1302755959636598E-2</v>
      </c>
      <c r="BC12" s="17">
        <v>6.8211535164949197E-3</v>
      </c>
      <c r="BD12" s="17">
        <v>2.7900689684420301E-2</v>
      </c>
      <c r="BE12" s="17"/>
      <c r="BF12" s="17">
        <v>1.84696056521036E-2</v>
      </c>
      <c r="BG12" s="17">
        <v>2.19203310538502E-2</v>
      </c>
      <c r="BH12" s="17">
        <v>2.3447945491975201E-2</v>
      </c>
      <c r="BI12" s="17">
        <v>3.1671510371253299E-2</v>
      </c>
      <c r="BJ12" s="17"/>
      <c r="BK12" s="17">
        <v>3.5807140338899701E-2</v>
      </c>
      <c r="BL12" s="17">
        <v>2.9934610500862501E-2</v>
      </c>
      <c r="BM12" s="17">
        <v>1.7505721452925501E-2</v>
      </c>
      <c r="BN12" s="17">
        <v>2.6251138830010599E-2</v>
      </c>
      <c r="BO12" s="17">
        <v>1.9403313042555801E-2</v>
      </c>
      <c r="BP12" s="17"/>
      <c r="BQ12" s="17">
        <v>2.0446609678718301E-2</v>
      </c>
      <c r="BR12" s="17">
        <v>2.73693774100114E-2</v>
      </c>
      <c r="BS12" s="17"/>
      <c r="BT12" s="17">
        <v>1.92901224394556E-2</v>
      </c>
      <c r="BU12" s="17">
        <v>2.7769013175821301E-2</v>
      </c>
      <c r="BV12" s="17">
        <v>2.50135812750263E-2</v>
      </c>
      <c r="BW12" s="17">
        <v>3.1217186138019201E-2</v>
      </c>
      <c r="BX12" s="17">
        <v>2.4878549474823999E-2</v>
      </c>
      <c r="BY12" s="17">
        <v>7.3232929276557598E-3</v>
      </c>
    </row>
    <row r="13" spans="2:77" x14ac:dyDescent="0.35">
      <c r="B13" s="18" t="s">
        <v>261</v>
      </c>
      <c r="C13" s="17">
        <v>9.0540394036586393E-3</v>
      </c>
      <c r="D13" s="17">
        <v>1.24939100582425E-2</v>
      </c>
      <c r="E13" s="17">
        <v>5.7502597410589501E-3</v>
      </c>
      <c r="F13" s="17"/>
      <c r="G13" s="17">
        <v>1.8266286457946399E-2</v>
      </c>
      <c r="H13" s="17">
        <v>1.26812342363692E-2</v>
      </c>
      <c r="I13" s="17">
        <v>1.10515577342371E-2</v>
      </c>
      <c r="J13" s="17">
        <v>7.6005777898308299E-3</v>
      </c>
      <c r="K13" s="17">
        <v>5.41504059353708E-3</v>
      </c>
      <c r="L13" s="17">
        <v>1.9763492510450399E-3</v>
      </c>
      <c r="M13" s="17"/>
      <c r="N13" s="17">
        <v>5.61622516192232E-3</v>
      </c>
      <c r="O13" s="17">
        <v>8.10731562762638E-3</v>
      </c>
      <c r="P13" s="17">
        <v>1.55621392858391E-2</v>
      </c>
      <c r="Q13" s="17">
        <v>8.1514184871712501E-3</v>
      </c>
      <c r="R13" s="17"/>
      <c r="S13" s="17">
        <v>1.2055352401096E-2</v>
      </c>
      <c r="T13" s="17">
        <v>1.5491510726217701E-3</v>
      </c>
      <c r="U13" s="17">
        <v>1.07903486039798E-2</v>
      </c>
      <c r="V13" s="17">
        <v>7.8474712155017605E-3</v>
      </c>
      <c r="W13" s="17">
        <v>3.7457699500877402E-3</v>
      </c>
      <c r="X13" s="17">
        <v>2.5315374004655799E-3</v>
      </c>
      <c r="Y13" s="17">
        <v>1.23508720389034E-2</v>
      </c>
      <c r="Z13" s="17">
        <v>1.8258633797853901E-2</v>
      </c>
      <c r="AA13" s="17">
        <v>1.0240572506740901E-2</v>
      </c>
      <c r="AB13" s="17">
        <v>1.9343683972615901E-2</v>
      </c>
      <c r="AC13" s="17">
        <v>1.03946392532031E-2</v>
      </c>
      <c r="AD13" s="17">
        <v>0</v>
      </c>
      <c r="AE13" s="17"/>
      <c r="AF13" s="17">
        <v>7.0891023369933498E-3</v>
      </c>
      <c r="AG13" s="17">
        <v>9.7069325433435903E-3</v>
      </c>
      <c r="AH13" s="17">
        <v>1.1784125469902099E-2</v>
      </c>
      <c r="AI13" s="17"/>
      <c r="AJ13" s="17">
        <v>4.6788208914043403E-3</v>
      </c>
      <c r="AK13" s="17">
        <v>9.0839807410555105E-3</v>
      </c>
      <c r="AL13" s="17">
        <v>0</v>
      </c>
      <c r="AM13" s="17">
        <v>0</v>
      </c>
      <c r="AN13" s="17">
        <v>1.37100468793787E-2</v>
      </c>
      <c r="AO13" s="17"/>
      <c r="AP13" s="17">
        <v>4.4688042051474397E-3</v>
      </c>
      <c r="AQ13" s="17">
        <v>3.3893316634715002E-3</v>
      </c>
      <c r="AR13" s="17">
        <v>3.75323690497087E-3</v>
      </c>
      <c r="AS13" s="17"/>
      <c r="AT13" s="17">
        <v>2.9544143496575302E-3</v>
      </c>
      <c r="AU13" s="17">
        <v>1.45962743837458E-2</v>
      </c>
      <c r="AV13" s="17">
        <v>1.12349989780947E-2</v>
      </c>
      <c r="AW13" s="17">
        <v>7.0829581018188497E-3</v>
      </c>
      <c r="AX13" s="17">
        <v>1.9198286595614698E-2</v>
      </c>
      <c r="AY13" s="17"/>
      <c r="AZ13" s="17">
        <v>1.3885772465336101E-2</v>
      </c>
      <c r="BA13" s="17">
        <v>4.7742092576978203E-3</v>
      </c>
      <c r="BB13" s="17">
        <v>4.9364826732017199E-3</v>
      </c>
      <c r="BC13" s="17">
        <v>2.0176901050432002E-3</v>
      </c>
      <c r="BD13" s="17">
        <v>1.0347279341157801E-2</v>
      </c>
      <c r="BE13" s="17"/>
      <c r="BF13" s="17">
        <v>9.1800330498959699E-3</v>
      </c>
      <c r="BG13" s="17">
        <v>6.3654507895282196E-3</v>
      </c>
      <c r="BH13" s="17">
        <v>1.40794746903536E-2</v>
      </c>
      <c r="BI13" s="17">
        <v>9.2754498572890798E-3</v>
      </c>
      <c r="BJ13" s="17"/>
      <c r="BK13" s="17">
        <v>1.80452272252964E-2</v>
      </c>
      <c r="BL13" s="17">
        <v>7.24864373532414E-3</v>
      </c>
      <c r="BM13" s="17">
        <v>1.0858359941039E-2</v>
      </c>
      <c r="BN13" s="17">
        <v>5.1994747716075096E-3</v>
      </c>
      <c r="BO13" s="17">
        <v>1.8844346375904899E-2</v>
      </c>
      <c r="BP13" s="17"/>
      <c r="BQ13" s="17">
        <v>7.1748637299494803E-3</v>
      </c>
      <c r="BR13" s="17">
        <v>1.15992307347601E-2</v>
      </c>
      <c r="BS13" s="17"/>
      <c r="BT13" s="17">
        <v>7.4889676993083699E-3</v>
      </c>
      <c r="BU13" s="17">
        <v>1.31136560029033E-2</v>
      </c>
      <c r="BV13" s="17">
        <v>7.6978545623501904E-3</v>
      </c>
      <c r="BW13" s="17">
        <v>4.0595999656880301E-3</v>
      </c>
      <c r="BX13" s="17">
        <v>9.7713928513388695E-3</v>
      </c>
      <c r="BY13" s="17">
        <v>1.21621503046438E-2</v>
      </c>
    </row>
    <row r="14" spans="2:77" x14ac:dyDescent="0.35">
      <c r="B14" s="18" t="s">
        <v>145</v>
      </c>
      <c r="C14" s="17">
        <v>3.9621708573839003E-2</v>
      </c>
      <c r="D14" s="17">
        <v>2.3771285554482199E-2</v>
      </c>
      <c r="E14" s="17">
        <v>5.5368256808275597E-2</v>
      </c>
      <c r="F14" s="17"/>
      <c r="G14" s="17">
        <v>5.6515935156658197E-2</v>
      </c>
      <c r="H14" s="17">
        <v>6.2795628808030093E-2</v>
      </c>
      <c r="I14" s="17">
        <v>2.8981429095842198E-2</v>
      </c>
      <c r="J14" s="17">
        <v>4.1699034426493503E-2</v>
      </c>
      <c r="K14" s="17">
        <v>2.8506055671792499E-2</v>
      </c>
      <c r="L14" s="17">
        <v>2.39556103098514E-2</v>
      </c>
      <c r="M14" s="17"/>
      <c r="N14" s="17">
        <v>2.1976762290939901E-2</v>
      </c>
      <c r="O14" s="17">
        <v>3.4382618811112702E-2</v>
      </c>
      <c r="P14" s="17">
        <v>4.5238903428272602E-2</v>
      </c>
      <c r="Q14" s="17">
        <v>5.8696366668409598E-2</v>
      </c>
      <c r="R14" s="17"/>
      <c r="S14" s="17">
        <v>2.8445575516509801E-2</v>
      </c>
      <c r="T14" s="17">
        <v>3.6993741003803503E-2</v>
      </c>
      <c r="U14" s="17">
        <v>2.6261231045896199E-2</v>
      </c>
      <c r="V14" s="17">
        <v>5.0146020033091598E-2</v>
      </c>
      <c r="W14" s="17">
        <v>2.3985148334423001E-2</v>
      </c>
      <c r="X14" s="17">
        <v>3.9225517995439101E-2</v>
      </c>
      <c r="Y14" s="17">
        <v>3.16957291789371E-2</v>
      </c>
      <c r="Z14" s="17">
        <v>5.1996717602038903E-2</v>
      </c>
      <c r="AA14" s="17">
        <v>3.5635585629241302E-2</v>
      </c>
      <c r="AB14" s="17">
        <v>7.1093865613335999E-2</v>
      </c>
      <c r="AC14" s="17">
        <v>4.7992549240617299E-2</v>
      </c>
      <c r="AD14" s="17">
        <v>5.5886155848771997E-2</v>
      </c>
      <c r="AE14" s="17"/>
      <c r="AF14" s="17">
        <v>2.6276177238899901E-2</v>
      </c>
      <c r="AG14" s="17">
        <v>3.4203439507376497E-2</v>
      </c>
      <c r="AH14" s="17">
        <v>6.7241332625903094E-2</v>
      </c>
      <c r="AI14" s="17"/>
      <c r="AJ14" s="17">
        <v>1.8173444648028302E-2</v>
      </c>
      <c r="AK14" s="17">
        <v>3.68361930542156E-2</v>
      </c>
      <c r="AL14" s="17">
        <v>1.8415186002418302E-2</v>
      </c>
      <c r="AM14" s="17">
        <v>0</v>
      </c>
      <c r="AN14" s="17">
        <v>8.6978428927444396E-2</v>
      </c>
      <c r="AO14" s="17"/>
      <c r="AP14" s="17">
        <v>9.81330347504813E-3</v>
      </c>
      <c r="AQ14" s="17">
        <v>3.5940677569216997E-2</v>
      </c>
      <c r="AR14" s="17">
        <v>2.02155307519294E-2</v>
      </c>
      <c r="AS14" s="17"/>
      <c r="AT14" s="17">
        <v>4.6044180196912199E-2</v>
      </c>
      <c r="AU14" s="17">
        <v>4.3290094328488703E-2</v>
      </c>
      <c r="AV14" s="17">
        <v>3.3411508214120603E-2</v>
      </c>
      <c r="AW14" s="17">
        <v>1.8011560705010601E-2</v>
      </c>
      <c r="AX14" s="17">
        <v>0</v>
      </c>
      <c r="AY14" s="17"/>
      <c r="AZ14" s="17">
        <v>2.7510520694658602E-2</v>
      </c>
      <c r="BA14" s="17">
        <v>6.0429616297707697E-2</v>
      </c>
      <c r="BB14" s="17">
        <v>4.8089157872207203E-2</v>
      </c>
      <c r="BC14" s="17">
        <v>1.7475513227506699E-2</v>
      </c>
      <c r="BD14" s="17">
        <v>8.8153486599308897E-2</v>
      </c>
      <c r="BE14" s="17"/>
      <c r="BF14" s="17">
        <v>4.7134481795309498E-2</v>
      </c>
      <c r="BG14" s="17">
        <v>3.8773010602406899E-2</v>
      </c>
      <c r="BH14" s="17">
        <v>3.3672589651074301E-2</v>
      </c>
      <c r="BI14" s="17">
        <v>2.2231052959882001E-2</v>
      </c>
      <c r="BJ14" s="17"/>
      <c r="BK14" s="17">
        <v>5.73777991338855E-2</v>
      </c>
      <c r="BL14" s="17">
        <v>6.46483699267906E-2</v>
      </c>
      <c r="BM14" s="17">
        <v>4.2392587239109498E-2</v>
      </c>
      <c r="BN14" s="17">
        <v>2.9221289425191799E-2</v>
      </c>
      <c r="BO14" s="17">
        <v>1.3769772149012901E-2</v>
      </c>
      <c r="BP14" s="17"/>
      <c r="BQ14" s="17">
        <v>3.42608638500327E-2</v>
      </c>
      <c r="BR14" s="17">
        <v>4.6882538792804899E-2</v>
      </c>
      <c r="BS14" s="17"/>
      <c r="BT14" s="17">
        <v>2.73467623997714E-2</v>
      </c>
      <c r="BU14" s="17">
        <v>3.5522376974363001E-2</v>
      </c>
      <c r="BV14" s="17">
        <v>8.6480369489308706E-2</v>
      </c>
      <c r="BW14" s="17">
        <v>2.7946116155914202E-2</v>
      </c>
      <c r="BX14" s="17">
        <v>4.0708224451097799E-2</v>
      </c>
      <c r="BY14" s="17">
        <v>0.12908055056079401</v>
      </c>
    </row>
    <row r="15" spans="2:77" x14ac:dyDescent="0.35">
      <c r="B15" s="18" t="s">
        <v>262</v>
      </c>
      <c r="C15" s="21">
        <v>0.79915857422589198</v>
      </c>
      <c r="D15" s="21">
        <v>0.81298948738667898</v>
      </c>
      <c r="E15" s="21">
        <v>0.78630847484567101</v>
      </c>
      <c r="F15" s="21"/>
      <c r="G15" s="21">
        <v>0.70722473746112002</v>
      </c>
      <c r="H15" s="21">
        <v>0.72926901265519095</v>
      </c>
      <c r="I15" s="21">
        <v>0.76107415772693898</v>
      </c>
      <c r="J15" s="21">
        <v>0.79900016367305704</v>
      </c>
      <c r="K15" s="21">
        <v>0.85627131573028703</v>
      </c>
      <c r="L15" s="21">
        <v>0.90982284454052198</v>
      </c>
      <c r="M15" s="21"/>
      <c r="N15" s="21">
        <v>0.82503498595064395</v>
      </c>
      <c r="O15" s="21">
        <v>0.79004669129472704</v>
      </c>
      <c r="P15" s="21">
        <v>0.78311508478612202</v>
      </c>
      <c r="Q15" s="21">
        <v>0.79490205785588897</v>
      </c>
      <c r="R15" s="21"/>
      <c r="S15" s="21">
        <v>0.79183501117438104</v>
      </c>
      <c r="T15" s="21">
        <v>0.81815619180908605</v>
      </c>
      <c r="U15" s="21">
        <v>0.81527687118790504</v>
      </c>
      <c r="V15" s="21">
        <v>0.79558559536236495</v>
      </c>
      <c r="W15" s="21">
        <v>0.81347803232530502</v>
      </c>
      <c r="X15" s="21">
        <v>0.78830785347935395</v>
      </c>
      <c r="Y15" s="21">
        <v>0.84262976018173696</v>
      </c>
      <c r="Z15" s="21">
        <v>0.78699144589243097</v>
      </c>
      <c r="AA15" s="21">
        <v>0.80924480686719003</v>
      </c>
      <c r="AB15" s="21">
        <v>0.74788765020757597</v>
      </c>
      <c r="AC15" s="21">
        <v>0.78538465929452494</v>
      </c>
      <c r="AD15" s="21">
        <v>0.75773120113619197</v>
      </c>
      <c r="AE15" s="21"/>
      <c r="AF15" s="21">
        <v>0.850522918901369</v>
      </c>
      <c r="AG15" s="21">
        <v>0.79460585963205999</v>
      </c>
      <c r="AH15" s="21">
        <v>0.75891394585489103</v>
      </c>
      <c r="AI15" s="21"/>
      <c r="AJ15" s="21">
        <v>0.875677923754687</v>
      </c>
      <c r="AK15" s="21">
        <v>0.76116545449948303</v>
      </c>
      <c r="AL15" s="21">
        <v>0.825375001013395</v>
      </c>
      <c r="AM15" s="21">
        <v>0.929570208011546</v>
      </c>
      <c r="AN15" s="21">
        <v>0.73735558399392997</v>
      </c>
      <c r="AO15" s="21"/>
      <c r="AP15" s="21">
        <v>0.85721030533933895</v>
      </c>
      <c r="AQ15" s="21">
        <v>0.79704714901894202</v>
      </c>
      <c r="AR15" s="21">
        <v>0.77871835228766595</v>
      </c>
      <c r="AS15" s="21"/>
      <c r="AT15" s="21">
        <v>0.8337486812978</v>
      </c>
      <c r="AU15" s="21">
        <v>0.78236838337929404</v>
      </c>
      <c r="AV15" s="21">
        <v>0.77954479510507002</v>
      </c>
      <c r="AW15" s="21">
        <v>0.80933179243502895</v>
      </c>
      <c r="AX15" s="21">
        <v>0.79319012726752103</v>
      </c>
      <c r="AY15" s="21"/>
      <c r="AZ15" s="21">
        <v>0.77883708369737803</v>
      </c>
      <c r="BA15" s="21">
        <v>0.75839476630917502</v>
      </c>
      <c r="BB15" s="21">
        <v>0.74282563338881402</v>
      </c>
      <c r="BC15" s="21">
        <v>0.91951453513237802</v>
      </c>
      <c r="BD15" s="21">
        <v>0.75510946940831103</v>
      </c>
      <c r="BE15" s="21"/>
      <c r="BF15" s="21">
        <v>0.81343970286272504</v>
      </c>
      <c r="BG15" s="21">
        <v>0.79228802187125003</v>
      </c>
      <c r="BH15" s="21">
        <v>0.81238538411075001</v>
      </c>
      <c r="BI15" s="21">
        <v>0.802062765867395</v>
      </c>
      <c r="BJ15" s="21"/>
      <c r="BK15" s="21">
        <v>0.71726531721382802</v>
      </c>
      <c r="BL15" s="21">
        <v>0.76143068724720997</v>
      </c>
      <c r="BM15" s="21">
        <v>0.79771453704341</v>
      </c>
      <c r="BN15" s="21">
        <v>0.82276251631769903</v>
      </c>
      <c r="BO15" s="21">
        <v>0.80953205148785601</v>
      </c>
      <c r="BP15" s="21"/>
      <c r="BQ15" s="21">
        <v>0.82062482815081705</v>
      </c>
      <c r="BR15" s="21">
        <v>0.77008427097402798</v>
      </c>
      <c r="BS15" s="21"/>
      <c r="BT15" s="21">
        <v>0.84920045065428496</v>
      </c>
      <c r="BU15" s="21">
        <v>0.78009370139656897</v>
      </c>
      <c r="BV15" s="21">
        <v>0.71032265659476501</v>
      </c>
      <c r="BW15" s="21">
        <v>0.80701747337104701</v>
      </c>
      <c r="BX15" s="21">
        <v>0.77087953391913699</v>
      </c>
      <c r="BY15" s="21">
        <v>0.71601640982307502</v>
      </c>
    </row>
    <row r="16" spans="2:77" x14ac:dyDescent="0.35">
      <c r="B16" s="18" t="s">
        <v>263</v>
      </c>
      <c r="C16" s="21">
        <v>3.24409785580375E-2</v>
      </c>
      <c r="D16" s="21">
        <v>3.3919836604469601E-2</v>
      </c>
      <c r="E16" s="21">
        <v>3.1204260928258599E-2</v>
      </c>
      <c r="F16" s="21"/>
      <c r="G16" s="21">
        <v>6.2930404800471795E-2</v>
      </c>
      <c r="H16" s="21">
        <v>5.1191907868949497E-2</v>
      </c>
      <c r="I16" s="21">
        <v>3.7665938550379099E-2</v>
      </c>
      <c r="J16" s="21">
        <v>2.1926985557505E-2</v>
      </c>
      <c r="K16" s="21">
        <v>2.3127474598348598E-2</v>
      </c>
      <c r="L16" s="21">
        <v>7.4902197429096698E-3</v>
      </c>
      <c r="M16" s="21"/>
      <c r="N16" s="21">
        <v>2.76432334327994E-2</v>
      </c>
      <c r="O16" s="21">
        <v>3.5737875946967798E-2</v>
      </c>
      <c r="P16" s="21">
        <v>3.6898540972417897E-2</v>
      </c>
      <c r="Q16" s="21">
        <v>3.0724813167862599E-2</v>
      </c>
      <c r="R16" s="21"/>
      <c r="S16" s="21">
        <v>3.5808020686590503E-2</v>
      </c>
      <c r="T16" s="21">
        <v>1.1726508365748799E-2</v>
      </c>
      <c r="U16" s="21">
        <v>3.9658522718776901E-2</v>
      </c>
      <c r="V16" s="21">
        <v>3.2578268281187601E-2</v>
      </c>
      <c r="W16" s="21">
        <v>2.92517661982464E-2</v>
      </c>
      <c r="X16" s="21">
        <v>3.3136285674380102E-2</v>
      </c>
      <c r="Y16" s="21">
        <v>2.8883055095544698E-2</v>
      </c>
      <c r="Z16" s="21">
        <v>4.9466547461088299E-2</v>
      </c>
      <c r="AA16" s="21">
        <v>3.72239117647261E-2</v>
      </c>
      <c r="AB16" s="21">
        <v>5.0465590870287402E-2</v>
      </c>
      <c r="AC16" s="21">
        <v>3.0146446617659702E-2</v>
      </c>
      <c r="AD16" s="21">
        <v>1.11214492315526E-2</v>
      </c>
      <c r="AE16" s="21"/>
      <c r="AF16" s="21">
        <v>1.64934644759137E-2</v>
      </c>
      <c r="AG16" s="21">
        <v>4.2041046522157198E-2</v>
      </c>
      <c r="AH16" s="21">
        <v>3.49550348916449E-2</v>
      </c>
      <c r="AI16" s="21"/>
      <c r="AJ16" s="21">
        <v>1.7467792788478199E-2</v>
      </c>
      <c r="AK16" s="21">
        <v>4.8766051763702599E-2</v>
      </c>
      <c r="AL16" s="21">
        <v>3.11884133668279E-2</v>
      </c>
      <c r="AM16" s="21">
        <v>0</v>
      </c>
      <c r="AN16" s="21">
        <v>2.6162958945049299E-2</v>
      </c>
      <c r="AO16" s="21"/>
      <c r="AP16" s="21">
        <v>2.2731798698904699E-2</v>
      </c>
      <c r="AQ16" s="21">
        <v>3.1496240224219998E-2</v>
      </c>
      <c r="AR16" s="21">
        <v>3.95485296088686E-2</v>
      </c>
      <c r="AS16" s="21"/>
      <c r="AT16" s="21">
        <v>1.25738158509008E-2</v>
      </c>
      <c r="AU16" s="21">
        <v>4.67425953165529E-2</v>
      </c>
      <c r="AV16" s="21">
        <v>3.9458212137563897E-2</v>
      </c>
      <c r="AW16" s="21">
        <v>3.1063053506175001E-2</v>
      </c>
      <c r="AX16" s="21">
        <v>5.51182030834119E-2</v>
      </c>
      <c r="AY16" s="21"/>
      <c r="AZ16" s="21">
        <v>4.1993276448693197E-2</v>
      </c>
      <c r="BA16" s="21">
        <v>2.5608293364974999E-2</v>
      </c>
      <c r="BB16" s="21">
        <v>5.6239238632838397E-2</v>
      </c>
      <c r="BC16" s="21">
        <v>8.8388436215381203E-3</v>
      </c>
      <c r="BD16" s="21">
        <v>3.8247969025578102E-2</v>
      </c>
      <c r="BE16" s="21"/>
      <c r="BF16" s="21">
        <v>2.7649638701999601E-2</v>
      </c>
      <c r="BG16" s="21">
        <v>2.8285781843378401E-2</v>
      </c>
      <c r="BH16" s="21">
        <v>3.7527420182328797E-2</v>
      </c>
      <c r="BI16" s="21">
        <v>4.0946960228542398E-2</v>
      </c>
      <c r="BJ16" s="21"/>
      <c r="BK16" s="21">
        <v>5.3852367564196001E-2</v>
      </c>
      <c r="BL16" s="21">
        <v>3.7183254236186597E-2</v>
      </c>
      <c r="BM16" s="21">
        <v>2.8364081393964499E-2</v>
      </c>
      <c r="BN16" s="21">
        <v>3.1450613601618202E-2</v>
      </c>
      <c r="BO16" s="21">
        <v>3.8247659418460603E-2</v>
      </c>
      <c r="BP16" s="21"/>
      <c r="BQ16" s="21">
        <v>2.7621473408667802E-2</v>
      </c>
      <c r="BR16" s="21">
        <v>3.8968608144771502E-2</v>
      </c>
      <c r="BS16" s="21"/>
      <c r="BT16" s="21">
        <v>2.6779090138763999E-2</v>
      </c>
      <c r="BU16" s="21">
        <v>4.0882669178724497E-2</v>
      </c>
      <c r="BV16" s="21">
        <v>3.2711435837376499E-2</v>
      </c>
      <c r="BW16" s="21">
        <v>3.52767861037072E-2</v>
      </c>
      <c r="BX16" s="21">
        <v>3.4649942326162898E-2</v>
      </c>
      <c r="BY16" s="21">
        <v>1.9485443232299501E-2</v>
      </c>
    </row>
    <row r="17" spans="2:77" x14ac:dyDescent="0.35">
      <c r="B17" s="18" t="s">
        <v>148</v>
      </c>
      <c r="C17" s="22">
        <v>0.76671759566785402</v>
      </c>
      <c r="D17" s="22">
        <v>0.77906965078221002</v>
      </c>
      <c r="E17" s="22">
        <v>0.755104213917413</v>
      </c>
      <c r="F17" s="22"/>
      <c r="G17" s="22">
        <v>0.64429433266064795</v>
      </c>
      <c r="H17" s="22">
        <v>0.67807710478624095</v>
      </c>
      <c r="I17" s="22">
        <v>0.72340821917655995</v>
      </c>
      <c r="J17" s="22">
        <v>0.77707317811555199</v>
      </c>
      <c r="K17" s="22">
        <v>0.83314384113193896</v>
      </c>
      <c r="L17" s="22">
        <v>0.902332624797613</v>
      </c>
      <c r="M17" s="22"/>
      <c r="N17" s="22">
        <v>0.797391752517845</v>
      </c>
      <c r="O17" s="22">
        <v>0.75430881534775895</v>
      </c>
      <c r="P17" s="22">
        <v>0.74621654381370395</v>
      </c>
      <c r="Q17" s="22">
        <v>0.76417724468802695</v>
      </c>
      <c r="R17" s="22"/>
      <c r="S17" s="22">
        <v>0.75602699048778998</v>
      </c>
      <c r="T17" s="22">
        <v>0.80642968344333699</v>
      </c>
      <c r="U17" s="22">
        <v>0.77561834846912803</v>
      </c>
      <c r="V17" s="22">
        <v>0.76300732708117702</v>
      </c>
      <c r="W17" s="22">
        <v>0.78422626612705804</v>
      </c>
      <c r="X17" s="22">
        <v>0.75517156780497396</v>
      </c>
      <c r="Y17" s="22">
        <v>0.81374670508619296</v>
      </c>
      <c r="Z17" s="22">
        <v>0.73752489843134195</v>
      </c>
      <c r="AA17" s="22">
        <v>0.77202089510246397</v>
      </c>
      <c r="AB17" s="22">
        <v>0.69742205933728896</v>
      </c>
      <c r="AC17" s="22">
        <v>0.75523821267686497</v>
      </c>
      <c r="AD17" s="22">
        <v>0.74660975190463996</v>
      </c>
      <c r="AE17" s="22"/>
      <c r="AF17" s="22">
        <v>0.83402945442545495</v>
      </c>
      <c r="AG17" s="22">
        <v>0.75256481310990198</v>
      </c>
      <c r="AH17" s="22">
        <v>0.72395891096324605</v>
      </c>
      <c r="AI17" s="22"/>
      <c r="AJ17" s="22">
        <v>0.85821013096620902</v>
      </c>
      <c r="AK17" s="22">
        <v>0.71239940273577995</v>
      </c>
      <c r="AL17" s="22">
        <v>0.79418658764656702</v>
      </c>
      <c r="AM17" s="22">
        <v>0.929570208011546</v>
      </c>
      <c r="AN17" s="22">
        <v>0.71119262504888103</v>
      </c>
      <c r="AO17" s="22"/>
      <c r="AP17" s="22">
        <v>0.83447850664043399</v>
      </c>
      <c r="AQ17" s="22">
        <v>0.76555090879472198</v>
      </c>
      <c r="AR17" s="22">
        <v>0.73916982267879705</v>
      </c>
      <c r="AS17" s="22"/>
      <c r="AT17" s="22">
        <v>0.82117486544689899</v>
      </c>
      <c r="AU17" s="22">
        <v>0.73562578806274104</v>
      </c>
      <c r="AV17" s="22">
        <v>0.74008658296750696</v>
      </c>
      <c r="AW17" s="22">
        <v>0.77826873892885395</v>
      </c>
      <c r="AX17" s="22">
        <v>0.73807192418410905</v>
      </c>
      <c r="AY17" s="22"/>
      <c r="AZ17" s="22">
        <v>0.73684380724868503</v>
      </c>
      <c r="BA17" s="22">
        <v>0.73278647294419996</v>
      </c>
      <c r="BB17" s="22">
        <v>0.68658639475597505</v>
      </c>
      <c r="BC17" s="22">
        <v>0.91067569151084005</v>
      </c>
      <c r="BD17" s="22">
        <v>0.716861500382733</v>
      </c>
      <c r="BE17" s="22"/>
      <c r="BF17" s="22">
        <v>0.78579006416072605</v>
      </c>
      <c r="BG17" s="22">
        <v>0.76400224002787098</v>
      </c>
      <c r="BH17" s="22">
        <v>0.77485796392842099</v>
      </c>
      <c r="BI17" s="22">
        <v>0.76111580563885195</v>
      </c>
      <c r="BJ17" s="22"/>
      <c r="BK17" s="22">
        <v>0.66341294964963204</v>
      </c>
      <c r="BL17" s="22">
        <v>0.72424743301102301</v>
      </c>
      <c r="BM17" s="22">
        <v>0.76935045564944504</v>
      </c>
      <c r="BN17" s="22">
        <v>0.79131190271608098</v>
      </c>
      <c r="BO17" s="22">
        <v>0.77128439206939603</v>
      </c>
      <c r="BP17" s="22"/>
      <c r="BQ17" s="22">
        <v>0.79300335474215</v>
      </c>
      <c r="BR17" s="22">
        <v>0.731115662829257</v>
      </c>
      <c r="BS17" s="22"/>
      <c r="BT17" s="22">
        <v>0.82242136051552095</v>
      </c>
      <c r="BU17" s="22">
        <v>0.73921103221784501</v>
      </c>
      <c r="BV17" s="22">
        <v>0.677611220757389</v>
      </c>
      <c r="BW17" s="22">
        <v>0.77174068726733902</v>
      </c>
      <c r="BX17" s="22">
        <v>0.73622959159297396</v>
      </c>
      <c r="BY17" s="22">
        <v>0.69653096659077496</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0.468840090485518</v>
      </c>
      <c r="D9" s="17">
        <v>0.47480298941587701</v>
      </c>
      <c r="E9" s="17">
        <v>0.46310507849841698</v>
      </c>
      <c r="F9" s="17"/>
      <c r="G9" s="17">
        <v>0.21665905257993401</v>
      </c>
      <c r="H9" s="17">
        <v>0.33405310418059397</v>
      </c>
      <c r="I9" s="17">
        <v>0.38018550423722902</v>
      </c>
      <c r="J9" s="17">
        <v>0.52741080992683198</v>
      </c>
      <c r="K9" s="17">
        <v>0.62962664660287004</v>
      </c>
      <c r="L9" s="17">
        <v>0.66270246410978095</v>
      </c>
      <c r="M9" s="17"/>
      <c r="N9" s="17">
        <v>0.44452446866300099</v>
      </c>
      <c r="O9" s="17">
        <v>0.451653454671188</v>
      </c>
      <c r="P9" s="17">
        <v>0.50777523838891103</v>
      </c>
      <c r="Q9" s="17">
        <v>0.478749263110329</v>
      </c>
      <c r="R9" s="17"/>
      <c r="S9" s="17">
        <v>0.38798872037576498</v>
      </c>
      <c r="T9" s="17">
        <v>0.49917420656564399</v>
      </c>
      <c r="U9" s="17">
        <v>0.47939699939091601</v>
      </c>
      <c r="V9" s="17">
        <v>0.47908612929863797</v>
      </c>
      <c r="W9" s="17">
        <v>0.47491379689379298</v>
      </c>
      <c r="X9" s="17">
        <v>0.48492306152535902</v>
      </c>
      <c r="Y9" s="17">
        <v>0.50850901546638205</v>
      </c>
      <c r="Z9" s="17">
        <v>0.46138618174986001</v>
      </c>
      <c r="AA9" s="17">
        <v>0.52340123229527302</v>
      </c>
      <c r="AB9" s="17">
        <v>0.373450177156462</v>
      </c>
      <c r="AC9" s="17">
        <v>0.54855616091536097</v>
      </c>
      <c r="AD9" s="17">
        <v>0.45086571752210702</v>
      </c>
      <c r="AE9" s="17"/>
      <c r="AF9" s="17">
        <v>0.65264636368197604</v>
      </c>
      <c r="AG9" s="17">
        <v>0.388136741155514</v>
      </c>
      <c r="AH9" s="17">
        <v>0.388102464224857</v>
      </c>
      <c r="AI9" s="17"/>
      <c r="AJ9" s="17">
        <v>0.64266262106261096</v>
      </c>
      <c r="AK9" s="17">
        <v>0.38022060575128303</v>
      </c>
      <c r="AL9" s="17">
        <v>0.378287343299263</v>
      </c>
      <c r="AM9" s="17">
        <v>0.64398038506948996</v>
      </c>
      <c r="AN9" s="17">
        <v>0.37360738392937898</v>
      </c>
      <c r="AO9" s="17"/>
      <c r="AP9" s="17">
        <v>0.55817109240694396</v>
      </c>
      <c r="AQ9" s="17">
        <v>0.417752877216302</v>
      </c>
      <c r="AR9" s="17">
        <v>0.37712210295826998</v>
      </c>
      <c r="AS9" s="17"/>
      <c r="AT9" s="17">
        <v>0.59682081345916504</v>
      </c>
      <c r="AU9" s="17">
        <v>0.44711961841322101</v>
      </c>
      <c r="AV9" s="17">
        <v>0.38596558308692203</v>
      </c>
      <c r="AW9" s="17">
        <v>0.37890712424901801</v>
      </c>
      <c r="AX9" s="17">
        <v>0.27747773651899998</v>
      </c>
      <c r="AY9" s="17"/>
      <c r="AZ9" s="17">
        <v>0.43772715141885499</v>
      </c>
      <c r="BA9" s="17">
        <v>0.392060702017688</v>
      </c>
      <c r="BB9" s="17">
        <v>0.222120316375923</v>
      </c>
      <c r="BC9" s="17">
        <v>0.65831330884386496</v>
      </c>
      <c r="BD9" s="17">
        <v>0.46333948724143298</v>
      </c>
      <c r="BE9" s="17"/>
      <c r="BF9" s="17">
        <v>0.50711531021039102</v>
      </c>
      <c r="BG9" s="17">
        <v>0.46888448260487697</v>
      </c>
      <c r="BH9" s="17">
        <v>0.46995375405026502</v>
      </c>
      <c r="BI9" s="17">
        <v>0.44501021062007101</v>
      </c>
      <c r="BJ9" s="17"/>
      <c r="BK9" s="17">
        <v>0.447320462733521</v>
      </c>
      <c r="BL9" s="17">
        <v>0.44652637887572399</v>
      </c>
      <c r="BM9" s="17">
        <v>0.45086844763850897</v>
      </c>
      <c r="BN9" s="17">
        <v>0.50091995701238001</v>
      </c>
      <c r="BO9" s="17">
        <v>0.46094920537218598</v>
      </c>
      <c r="BP9" s="17"/>
      <c r="BQ9" s="17">
        <v>0.53344271836305401</v>
      </c>
      <c r="BR9" s="17">
        <v>0.381341060596666</v>
      </c>
      <c r="BS9" s="17"/>
      <c r="BT9" s="17">
        <v>0.56672520219378897</v>
      </c>
      <c r="BU9" s="17">
        <v>0.42364734816458299</v>
      </c>
      <c r="BV9" s="17">
        <v>0.426868699688424</v>
      </c>
      <c r="BW9" s="17">
        <v>0.45887161541479699</v>
      </c>
      <c r="BX9" s="17">
        <v>0.39302534973624498</v>
      </c>
      <c r="BY9" s="17">
        <v>0.27950830267100302</v>
      </c>
    </row>
    <row r="10" spans="2:77" x14ac:dyDescent="0.35">
      <c r="B10" s="18" t="s">
        <v>258</v>
      </c>
      <c r="C10" s="17">
        <v>0.269157252286854</v>
      </c>
      <c r="D10" s="17">
        <v>0.2686588761325</v>
      </c>
      <c r="E10" s="17">
        <v>0.27093506819922603</v>
      </c>
      <c r="F10" s="17"/>
      <c r="G10" s="17">
        <v>0.29552607091391903</v>
      </c>
      <c r="H10" s="17">
        <v>0.28569164288844101</v>
      </c>
      <c r="I10" s="17">
        <v>0.32770732660636498</v>
      </c>
      <c r="J10" s="17">
        <v>0.25263829451405201</v>
      </c>
      <c r="K10" s="17">
        <v>0.22976715851271101</v>
      </c>
      <c r="L10" s="17">
        <v>0.230529416229076</v>
      </c>
      <c r="M10" s="17"/>
      <c r="N10" s="17">
        <v>0.30105036927739298</v>
      </c>
      <c r="O10" s="17">
        <v>0.29325871900211897</v>
      </c>
      <c r="P10" s="17">
        <v>0.22945777452357</v>
      </c>
      <c r="Q10" s="17">
        <v>0.24085447460522</v>
      </c>
      <c r="R10" s="17"/>
      <c r="S10" s="17">
        <v>0.28548199726285001</v>
      </c>
      <c r="T10" s="17">
        <v>0.287772004480285</v>
      </c>
      <c r="U10" s="17">
        <v>0.24309784117463901</v>
      </c>
      <c r="V10" s="17">
        <v>0.264454980398796</v>
      </c>
      <c r="W10" s="17">
        <v>0.29185790585455301</v>
      </c>
      <c r="X10" s="17">
        <v>0.25765006509813199</v>
      </c>
      <c r="Y10" s="17">
        <v>0.26610713884739201</v>
      </c>
      <c r="Z10" s="17">
        <v>0.28045754965923397</v>
      </c>
      <c r="AA10" s="17">
        <v>0.233102202113698</v>
      </c>
      <c r="AB10" s="17">
        <v>0.31099101088087799</v>
      </c>
      <c r="AC10" s="17">
        <v>0.25707846836265902</v>
      </c>
      <c r="AD10" s="17">
        <v>0.19721865187990201</v>
      </c>
      <c r="AE10" s="17"/>
      <c r="AF10" s="17">
        <v>0.20576155986257</v>
      </c>
      <c r="AG10" s="17">
        <v>0.32740761450280798</v>
      </c>
      <c r="AH10" s="17">
        <v>0.25305423772437402</v>
      </c>
      <c r="AI10" s="17"/>
      <c r="AJ10" s="17">
        <v>0.21899594121857399</v>
      </c>
      <c r="AK10" s="17">
        <v>0.29627358774089002</v>
      </c>
      <c r="AL10" s="17">
        <v>0.38692916771484598</v>
      </c>
      <c r="AM10" s="17">
        <v>0.222157333972854</v>
      </c>
      <c r="AN10" s="17">
        <v>0.26714918658664699</v>
      </c>
      <c r="AO10" s="17"/>
      <c r="AP10" s="17">
        <v>0.25526182171928202</v>
      </c>
      <c r="AQ10" s="17">
        <v>0.288095241822941</v>
      </c>
      <c r="AR10" s="17">
        <v>0.34568531284116299</v>
      </c>
      <c r="AS10" s="17"/>
      <c r="AT10" s="17">
        <v>0.209536748001731</v>
      </c>
      <c r="AU10" s="17">
        <v>0.25360056905770501</v>
      </c>
      <c r="AV10" s="17">
        <v>0.31500753002437298</v>
      </c>
      <c r="AW10" s="17">
        <v>0.34798370131521</v>
      </c>
      <c r="AX10" s="17">
        <v>0.32618284124214503</v>
      </c>
      <c r="AY10" s="17"/>
      <c r="AZ10" s="17">
        <v>0.28834755985716898</v>
      </c>
      <c r="BA10" s="17">
        <v>0.28494244513159001</v>
      </c>
      <c r="BB10" s="17">
        <v>0.276914347901416</v>
      </c>
      <c r="BC10" s="17">
        <v>0.240669441991678</v>
      </c>
      <c r="BD10" s="17">
        <v>0.22310650963520301</v>
      </c>
      <c r="BE10" s="17"/>
      <c r="BF10" s="17">
        <v>0.21703926390377901</v>
      </c>
      <c r="BG10" s="17">
        <v>0.27600564391658899</v>
      </c>
      <c r="BH10" s="17">
        <v>0.27385253867277698</v>
      </c>
      <c r="BI10" s="17">
        <v>0.31666868908506701</v>
      </c>
      <c r="BJ10" s="17"/>
      <c r="BK10" s="17">
        <v>0.23478111670004101</v>
      </c>
      <c r="BL10" s="17">
        <v>0.240164781355163</v>
      </c>
      <c r="BM10" s="17">
        <v>0.28555868995481198</v>
      </c>
      <c r="BN10" s="17">
        <v>0.27289306007262398</v>
      </c>
      <c r="BO10" s="17">
        <v>0.24548068796862199</v>
      </c>
      <c r="BP10" s="17"/>
      <c r="BQ10" s="17">
        <v>0.259608500273392</v>
      </c>
      <c r="BR10" s="17">
        <v>0.28209026391930597</v>
      </c>
      <c r="BS10" s="17"/>
      <c r="BT10" s="17">
        <v>0.24976702635020201</v>
      </c>
      <c r="BU10" s="17">
        <v>0.30933435115867403</v>
      </c>
      <c r="BV10" s="17">
        <v>0.225567442349003</v>
      </c>
      <c r="BW10" s="17">
        <v>0.27268856139758901</v>
      </c>
      <c r="BX10" s="17">
        <v>0.27511524866786402</v>
      </c>
      <c r="BY10" s="17">
        <v>0.25710112406770202</v>
      </c>
    </row>
    <row r="11" spans="2:77" x14ac:dyDescent="0.35">
      <c r="B11" s="18" t="s">
        <v>259</v>
      </c>
      <c r="C11" s="17">
        <v>0.14290855359861099</v>
      </c>
      <c r="D11" s="17">
        <v>0.149342423590305</v>
      </c>
      <c r="E11" s="17">
        <v>0.13694464988514299</v>
      </c>
      <c r="F11" s="17"/>
      <c r="G11" s="17">
        <v>0.24077284645823599</v>
      </c>
      <c r="H11" s="17">
        <v>0.198310184239153</v>
      </c>
      <c r="I11" s="17">
        <v>0.17043359333678901</v>
      </c>
      <c r="J11" s="17">
        <v>0.11602166127854301</v>
      </c>
      <c r="K11" s="17">
        <v>9.2698373208214502E-2</v>
      </c>
      <c r="L11" s="17">
        <v>6.5980713376463607E-2</v>
      </c>
      <c r="M11" s="17"/>
      <c r="N11" s="17">
        <v>0.153102474134474</v>
      </c>
      <c r="O11" s="17">
        <v>0.134547132809784</v>
      </c>
      <c r="P11" s="17">
        <v>0.13083786431042799</v>
      </c>
      <c r="Q11" s="17">
        <v>0.15322832471693501</v>
      </c>
      <c r="R11" s="17"/>
      <c r="S11" s="17">
        <v>0.179779556663162</v>
      </c>
      <c r="T11" s="17">
        <v>0.116975949956175</v>
      </c>
      <c r="U11" s="17">
        <v>0.160186227322971</v>
      </c>
      <c r="V11" s="17">
        <v>0.13336061618217401</v>
      </c>
      <c r="W11" s="17">
        <v>0.11566702214411</v>
      </c>
      <c r="X11" s="17">
        <v>0.142518983577122</v>
      </c>
      <c r="Y11" s="17">
        <v>0.123437961991645</v>
      </c>
      <c r="Z11" s="17">
        <v>0.149093351500624</v>
      </c>
      <c r="AA11" s="17">
        <v>0.12714340647695199</v>
      </c>
      <c r="AB11" s="17">
        <v>0.17189805874452799</v>
      </c>
      <c r="AC11" s="17">
        <v>0.111769119519794</v>
      </c>
      <c r="AD11" s="17">
        <v>0.19705742969988199</v>
      </c>
      <c r="AE11" s="17"/>
      <c r="AF11" s="17">
        <v>7.8282296387317804E-2</v>
      </c>
      <c r="AG11" s="17">
        <v>0.15683227076940101</v>
      </c>
      <c r="AH11" s="17">
        <v>0.21716707748453501</v>
      </c>
      <c r="AI11" s="17"/>
      <c r="AJ11" s="17">
        <v>8.4187318567674405E-2</v>
      </c>
      <c r="AK11" s="17">
        <v>0.170869986458067</v>
      </c>
      <c r="AL11" s="17">
        <v>0.14059313854951599</v>
      </c>
      <c r="AM11" s="17">
        <v>6.4400906003474104E-2</v>
      </c>
      <c r="AN11" s="17">
        <v>0.20542882774981699</v>
      </c>
      <c r="AO11" s="17"/>
      <c r="AP11" s="17">
        <v>0.119604630677015</v>
      </c>
      <c r="AQ11" s="17">
        <v>0.16057647976020301</v>
      </c>
      <c r="AR11" s="17">
        <v>0.179303752688281</v>
      </c>
      <c r="AS11" s="17"/>
      <c r="AT11" s="17">
        <v>0.111691402461721</v>
      </c>
      <c r="AU11" s="17">
        <v>0.14535474220134001</v>
      </c>
      <c r="AV11" s="17">
        <v>0.179014097659939</v>
      </c>
      <c r="AW11" s="17">
        <v>0.142042547689093</v>
      </c>
      <c r="AX11" s="17">
        <v>0.232634803666707</v>
      </c>
      <c r="AY11" s="17"/>
      <c r="AZ11" s="17">
        <v>0.153077523087851</v>
      </c>
      <c r="BA11" s="17">
        <v>0.18923953236254501</v>
      </c>
      <c r="BB11" s="17">
        <v>0.222480317868471</v>
      </c>
      <c r="BC11" s="17">
        <v>6.2434061044483201E-2</v>
      </c>
      <c r="BD11" s="17">
        <v>0.14625643372886801</v>
      </c>
      <c r="BE11" s="17"/>
      <c r="BF11" s="17">
        <v>0.15055438701940599</v>
      </c>
      <c r="BG11" s="17">
        <v>0.14654888001341501</v>
      </c>
      <c r="BH11" s="17">
        <v>0.142413974801466</v>
      </c>
      <c r="BI11" s="17">
        <v>0.123521687381585</v>
      </c>
      <c r="BJ11" s="17"/>
      <c r="BK11" s="17">
        <v>0.17753496741852601</v>
      </c>
      <c r="BL11" s="17">
        <v>0.16359962822298099</v>
      </c>
      <c r="BM11" s="17">
        <v>0.13519563482646799</v>
      </c>
      <c r="BN11" s="17">
        <v>0.13435219681577101</v>
      </c>
      <c r="BO11" s="17">
        <v>0.16394619639535399</v>
      </c>
      <c r="BP11" s="17"/>
      <c r="BQ11" s="17">
        <v>0.117925902690811</v>
      </c>
      <c r="BR11" s="17">
        <v>0.17674553191206499</v>
      </c>
      <c r="BS11" s="17"/>
      <c r="BT11" s="17">
        <v>0.107862535687635</v>
      </c>
      <c r="BU11" s="17">
        <v>0.14954112835523301</v>
      </c>
      <c r="BV11" s="17">
        <v>0.18998518011410701</v>
      </c>
      <c r="BW11" s="17">
        <v>0.14167780160084001</v>
      </c>
      <c r="BX11" s="17">
        <v>0.17935856019438301</v>
      </c>
      <c r="BY11" s="17">
        <v>0.18313263749363401</v>
      </c>
    </row>
    <row r="12" spans="2:77" x14ac:dyDescent="0.35">
      <c r="B12" s="18" t="s">
        <v>260</v>
      </c>
      <c r="C12" s="17">
        <v>4.7950518015069998E-2</v>
      </c>
      <c r="D12" s="17">
        <v>5.1370926486903001E-2</v>
      </c>
      <c r="E12" s="17">
        <v>4.4915954058074102E-2</v>
      </c>
      <c r="F12" s="17"/>
      <c r="G12" s="17">
        <v>0.123422808539736</v>
      </c>
      <c r="H12" s="17">
        <v>6.9967978863535202E-2</v>
      </c>
      <c r="I12" s="17">
        <v>4.8227908996097801E-2</v>
      </c>
      <c r="J12" s="17">
        <v>3.3545048771590098E-2</v>
      </c>
      <c r="K12" s="17">
        <v>1.7784266511036501E-2</v>
      </c>
      <c r="L12" s="17">
        <v>1.15058895378149E-2</v>
      </c>
      <c r="M12" s="17"/>
      <c r="N12" s="17">
        <v>4.8859169183625699E-2</v>
      </c>
      <c r="O12" s="17">
        <v>4.6304403629037497E-2</v>
      </c>
      <c r="P12" s="17">
        <v>5.3546755925290797E-2</v>
      </c>
      <c r="Q12" s="17">
        <v>4.4425560465313499E-2</v>
      </c>
      <c r="R12" s="17"/>
      <c r="S12" s="17">
        <v>6.6168778555816404E-2</v>
      </c>
      <c r="T12" s="17">
        <v>3.4428958299856503E-2</v>
      </c>
      <c r="U12" s="17">
        <v>4.0692631548909598E-2</v>
      </c>
      <c r="V12" s="17">
        <v>4.81624350030085E-2</v>
      </c>
      <c r="W12" s="17">
        <v>6.6404088686232002E-2</v>
      </c>
      <c r="X12" s="17">
        <v>5.4844656580163E-2</v>
      </c>
      <c r="Y12" s="17">
        <v>4.1267983128899198E-2</v>
      </c>
      <c r="Z12" s="17">
        <v>2.3030681252086301E-2</v>
      </c>
      <c r="AA12" s="17">
        <v>5.0846527943292801E-2</v>
      </c>
      <c r="AB12" s="17">
        <v>6.3356931292267202E-2</v>
      </c>
      <c r="AC12" s="17">
        <v>2.1083111143356599E-2</v>
      </c>
      <c r="AD12" s="17">
        <v>1.5195294220512899E-2</v>
      </c>
      <c r="AE12" s="17"/>
      <c r="AF12" s="17">
        <v>2.2264855968150601E-2</v>
      </c>
      <c r="AG12" s="17">
        <v>5.5130123292052399E-2</v>
      </c>
      <c r="AH12" s="17">
        <v>5.18630866900745E-2</v>
      </c>
      <c r="AI12" s="17"/>
      <c r="AJ12" s="17">
        <v>2.2453040835659001E-2</v>
      </c>
      <c r="AK12" s="17">
        <v>6.9810851780200106E-2</v>
      </c>
      <c r="AL12" s="17">
        <v>4.3905950574303403E-2</v>
      </c>
      <c r="AM12" s="17">
        <v>5.5549603354977203E-2</v>
      </c>
      <c r="AN12" s="17">
        <v>4.8135537174372099E-2</v>
      </c>
      <c r="AO12" s="17"/>
      <c r="AP12" s="17">
        <v>3.5159463113184103E-2</v>
      </c>
      <c r="AQ12" s="17">
        <v>6.0656156708878299E-2</v>
      </c>
      <c r="AR12" s="17">
        <v>3.7619781518611797E-2</v>
      </c>
      <c r="AS12" s="17"/>
      <c r="AT12" s="17">
        <v>3.3583225492134397E-2</v>
      </c>
      <c r="AU12" s="17">
        <v>5.6448205579443599E-2</v>
      </c>
      <c r="AV12" s="17">
        <v>4.4263329646797502E-2</v>
      </c>
      <c r="AW12" s="17">
        <v>7.0375642490834805E-2</v>
      </c>
      <c r="AX12" s="17">
        <v>6.2704955890381803E-2</v>
      </c>
      <c r="AY12" s="17"/>
      <c r="AZ12" s="17">
        <v>6.1521207703844498E-2</v>
      </c>
      <c r="BA12" s="17">
        <v>4.1007823338651599E-2</v>
      </c>
      <c r="BB12" s="17">
        <v>0.119055651728437</v>
      </c>
      <c r="BC12" s="17">
        <v>1.34775014969006E-2</v>
      </c>
      <c r="BD12" s="17">
        <v>4.0835821742595597E-2</v>
      </c>
      <c r="BE12" s="17"/>
      <c r="BF12" s="17">
        <v>3.40838635755496E-2</v>
      </c>
      <c r="BG12" s="17">
        <v>4.7209061780959197E-2</v>
      </c>
      <c r="BH12" s="17">
        <v>5.2577483039625901E-2</v>
      </c>
      <c r="BI12" s="17">
        <v>6.0047440421854399E-2</v>
      </c>
      <c r="BJ12" s="17"/>
      <c r="BK12" s="17">
        <v>1.9443136865763301E-2</v>
      </c>
      <c r="BL12" s="17">
        <v>5.7101740635844001E-2</v>
      </c>
      <c r="BM12" s="17">
        <v>5.1912639496573598E-2</v>
      </c>
      <c r="BN12" s="17">
        <v>3.79526537958789E-2</v>
      </c>
      <c r="BO12" s="17">
        <v>6.9975610484018499E-2</v>
      </c>
      <c r="BP12" s="17"/>
      <c r="BQ12" s="17">
        <v>3.4262490124600503E-2</v>
      </c>
      <c r="BR12" s="17">
        <v>6.6489843749280297E-2</v>
      </c>
      <c r="BS12" s="17"/>
      <c r="BT12" s="17">
        <v>3.1365508491112297E-2</v>
      </c>
      <c r="BU12" s="17">
        <v>5.1030029520399797E-2</v>
      </c>
      <c r="BV12" s="17">
        <v>5.6922078729942899E-2</v>
      </c>
      <c r="BW12" s="17">
        <v>5.0742632410016301E-2</v>
      </c>
      <c r="BX12" s="17">
        <v>6.5793405541208605E-2</v>
      </c>
      <c r="BY12" s="17">
        <v>6.6405783002658494E-2</v>
      </c>
    </row>
    <row r="13" spans="2:77" x14ac:dyDescent="0.35">
      <c r="B13" s="18" t="s">
        <v>261</v>
      </c>
      <c r="C13" s="17">
        <v>2.49213484747252E-2</v>
      </c>
      <c r="D13" s="17">
        <v>2.0537764142549101E-2</v>
      </c>
      <c r="E13" s="17">
        <v>2.7463507576729201E-2</v>
      </c>
      <c r="F13" s="17"/>
      <c r="G13" s="17">
        <v>4.6776794592388003E-2</v>
      </c>
      <c r="H13" s="17">
        <v>3.8447260664478698E-2</v>
      </c>
      <c r="I13" s="17">
        <v>3.2988456605126303E-2</v>
      </c>
      <c r="J13" s="17">
        <v>1.38289173397126E-2</v>
      </c>
      <c r="K13" s="17">
        <v>1.2514664054961299E-2</v>
      </c>
      <c r="L13" s="17">
        <v>1.0189208486778499E-2</v>
      </c>
      <c r="M13" s="17"/>
      <c r="N13" s="17">
        <v>1.9753156831995501E-2</v>
      </c>
      <c r="O13" s="17">
        <v>2.3842914395524401E-2</v>
      </c>
      <c r="P13" s="17">
        <v>3.2952517700262099E-2</v>
      </c>
      <c r="Q13" s="17">
        <v>2.4907794286543002E-2</v>
      </c>
      <c r="R13" s="17"/>
      <c r="S13" s="17">
        <v>3.25082412801624E-2</v>
      </c>
      <c r="T13" s="17">
        <v>1.69172075641764E-2</v>
      </c>
      <c r="U13" s="17">
        <v>2.06239689492232E-2</v>
      </c>
      <c r="V13" s="17">
        <v>1.30652342118645E-2</v>
      </c>
      <c r="W13" s="17">
        <v>2.0732920034382901E-2</v>
      </c>
      <c r="X13" s="17">
        <v>1.6358509270264301E-2</v>
      </c>
      <c r="Y13" s="17">
        <v>2.4316204385457701E-2</v>
      </c>
      <c r="Z13" s="17">
        <v>3.7582530428178003E-2</v>
      </c>
      <c r="AA13" s="17">
        <v>2.8771709519266601E-2</v>
      </c>
      <c r="AB13" s="17">
        <v>3.4314791536382103E-2</v>
      </c>
      <c r="AC13" s="17">
        <v>1.6150439405012099E-2</v>
      </c>
      <c r="AD13" s="17">
        <v>6.3881615043605802E-2</v>
      </c>
      <c r="AE13" s="17"/>
      <c r="AF13" s="17">
        <v>1.4713960329979001E-2</v>
      </c>
      <c r="AG13" s="17">
        <v>3.1519993268025202E-2</v>
      </c>
      <c r="AH13" s="17">
        <v>1.7362651567322501E-2</v>
      </c>
      <c r="AI13" s="17"/>
      <c r="AJ13" s="17">
        <v>1.5332059008811899E-2</v>
      </c>
      <c r="AK13" s="17">
        <v>3.4331276890305198E-2</v>
      </c>
      <c r="AL13" s="17">
        <v>1.8953406815138501E-2</v>
      </c>
      <c r="AM13" s="17">
        <v>0</v>
      </c>
      <c r="AN13" s="17">
        <v>1.8016843714215199E-2</v>
      </c>
      <c r="AO13" s="17"/>
      <c r="AP13" s="17">
        <v>1.4501856682209401E-2</v>
      </c>
      <c r="AQ13" s="17">
        <v>2.6177606180326801E-2</v>
      </c>
      <c r="AR13" s="17">
        <v>2.3122160867264499E-2</v>
      </c>
      <c r="AS13" s="17"/>
      <c r="AT13" s="17">
        <v>1.19217173046984E-2</v>
      </c>
      <c r="AU13" s="17">
        <v>3.7373396166527101E-2</v>
      </c>
      <c r="AV13" s="17">
        <v>2.9712633492393999E-2</v>
      </c>
      <c r="AW13" s="17">
        <v>2.67536480943458E-2</v>
      </c>
      <c r="AX13" s="17">
        <v>0</v>
      </c>
      <c r="AY13" s="17"/>
      <c r="AZ13" s="17">
        <v>2.4625149057765298E-2</v>
      </c>
      <c r="BA13" s="17">
        <v>3.1894871379471397E-2</v>
      </c>
      <c r="BB13" s="17">
        <v>5.7995235505309502E-2</v>
      </c>
      <c r="BC13" s="17">
        <v>9.4611816581044398E-3</v>
      </c>
      <c r="BD13" s="17">
        <v>2.7397452236207601E-2</v>
      </c>
      <c r="BE13" s="17"/>
      <c r="BF13" s="17">
        <v>2.8282699734357999E-2</v>
      </c>
      <c r="BG13" s="17">
        <v>1.99215852087485E-2</v>
      </c>
      <c r="BH13" s="17">
        <v>3.4126778289474503E-2</v>
      </c>
      <c r="BI13" s="17">
        <v>2.0313936464702299E-2</v>
      </c>
      <c r="BJ13" s="17"/>
      <c r="BK13" s="17">
        <v>5.6728217614446803E-2</v>
      </c>
      <c r="BL13" s="17">
        <v>3.0514748452761E-2</v>
      </c>
      <c r="BM13" s="17">
        <v>2.4201215938720301E-2</v>
      </c>
      <c r="BN13" s="17">
        <v>2.0565359584655201E-2</v>
      </c>
      <c r="BO13" s="17">
        <v>2.3562004497390501E-2</v>
      </c>
      <c r="BP13" s="17"/>
      <c r="BQ13" s="17">
        <v>2.2278613005586301E-2</v>
      </c>
      <c r="BR13" s="17">
        <v>2.8500719738706201E-2</v>
      </c>
      <c r="BS13" s="17"/>
      <c r="BT13" s="17">
        <v>1.6630649707137599E-2</v>
      </c>
      <c r="BU13" s="17">
        <v>2.6288181871296199E-2</v>
      </c>
      <c r="BV13" s="17">
        <v>5.3265122946062102E-2</v>
      </c>
      <c r="BW13" s="17">
        <v>3.0570674878532701E-2</v>
      </c>
      <c r="BX13" s="17">
        <v>2.79069590070695E-2</v>
      </c>
      <c r="BY13" s="17">
        <v>2.0263485895546999E-2</v>
      </c>
    </row>
    <row r="14" spans="2:77" x14ac:dyDescent="0.35">
      <c r="B14" s="18" t="s">
        <v>145</v>
      </c>
      <c r="C14" s="17">
        <v>4.6222237139222203E-2</v>
      </c>
      <c r="D14" s="17">
        <v>3.5287020231865397E-2</v>
      </c>
      <c r="E14" s="17">
        <v>5.6635741782410098E-2</v>
      </c>
      <c r="F14" s="17"/>
      <c r="G14" s="17">
        <v>7.6842426915788201E-2</v>
      </c>
      <c r="H14" s="17">
        <v>7.3529829163797994E-2</v>
      </c>
      <c r="I14" s="17">
        <v>4.0457210218392797E-2</v>
      </c>
      <c r="J14" s="17">
        <v>5.6555268169270402E-2</v>
      </c>
      <c r="K14" s="17">
        <v>1.7608891110207001E-2</v>
      </c>
      <c r="L14" s="17">
        <v>1.90923082600854E-2</v>
      </c>
      <c r="M14" s="17"/>
      <c r="N14" s="17">
        <v>3.27103619095113E-2</v>
      </c>
      <c r="O14" s="17">
        <v>5.0393375492347403E-2</v>
      </c>
      <c r="P14" s="17">
        <v>4.5429849151537499E-2</v>
      </c>
      <c r="Q14" s="17">
        <v>5.783458281566E-2</v>
      </c>
      <c r="R14" s="17"/>
      <c r="S14" s="17">
        <v>4.8072705862244401E-2</v>
      </c>
      <c r="T14" s="17">
        <v>4.4731673133863198E-2</v>
      </c>
      <c r="U14" s="17">
        <v>5.6002331613340901E-2</v>
      </c>
      <c r="V14" s="17">
        <v>6.18706049055191E-2</v>
      </c>
      <c r="W14" s="17">
        <v>3.0424266386928502E-2</v>
      </c>
      <c r="X14" s="17">
        <v>4.37047239489603E-2</v>
      </c>
      <c r="Y14" s="17">
        <v>3.6361696180223897E-2</v>
      </c>
      <c r="Z14" s="17">
        <v>4.8449705410017301E-2</v>
      </c>
      <c r="AA14" s="17">
        <v>3.6734921651517503E-2</v>
      </c>
      <c r="AB14" s="17">
        <v>4.5989030389482398E-2</v>
      </c>
      <c r="AC14" s="17">
        <v>4.5362700653816999E-2</v>
      </c>
      <c r="AD14" s="17">
        <v>7.5781291633990194E-2</v>
      </c>
      <c r="AE14" s="17"/>
      <c r="AF14" s="17">
        <v>2.63309637700068E-2</v>
      </c>
      <c r="AG14" s="17">
        <v>4.0973257012199497E-2</v>
      </c>
      <c r="AH14" s="17">
        <v>7.2450482308837605E-2</v>
      </c>
      <c r="AI14" s="17"/>
      <c r="AJ14" s="17">
        <v>1.6369019306669699E-2</v>
      </c>
      <c r="AK14" s="17">
        <v>4.8493691379255299E-2</v>
      </c>
      <c r="AL14" s="17">
        <v>3.1330993046932903E-2</v>
      </c>
      <c r="AM14" s="17">
        <v>1.3911771599204301E-2</v>
      </c>
      <c r="AN14" s="17">
        <v>8.7662220845569197E-2</v>
      </c>
      <c r="AO14" s="17"/>
      <c r="AP14" s="17">
        <v>1.7301135401366099E-2</v>
      </c>
      <c r="AQ14" s="17">
        <v>4.6741638311347797E-2</v>
      </c>
      <c r="AR14" s="17">
        <v>3.7146889126409302E-2</v>
      </c>
      <c r="AS14" s="17"/>
      <c r="AT14" s="17">
        <v>3.64460932805502E-2</v>
      </c>
      <c r="AU14" s="17">
        <v>6.0103468581763499E-2</v>
      </c>
      <c r="AV14" s="17">
        <v>4.6036826089574198E-2</v>
      </c>
      <c r="AW14" s="17">
        <v>3.39373361614978E-2</v>
      </c>
      <c r="AX14" s="17">
        <v>0.10099966268176599</v>
      </c>
      <c r="AY14" s="17"/>
      <c r="AZ14" s="17">
        <v>3.4701408874515602E-2</v>
      </c>
      <c r="BA14" s="17">
        <v>6.0854625770053197E-2</v>
      </c>
      <c r="BB14" s="17">
        <v>0.101434130620443</v>
      </c>
      <c r="BC14" s="17">
        <v>1.5644504964969101E-2</v>
      </c>
      <c r="BD14" s="17">
        <v>9.9064295415692796E-2</v>
      </c>
      <c r="BE14" s="17"/>
      <c r="BF14" s="17">
        <v>6.2924475556516604E-2</v>
      </c>
      <c r="BG14" s="17">
        <v>4.1430346475411203E-2</v>
      </c>
      <c r="BH14" s="17">
        <v>2.70754711463916E-2</v>
      </c>
      <c r="BI14" s="17">
        <v>3.4438036026720201E-2</v>
      </c>
      <c r="BJ14" s="17"/>
      <c r="BK14" s="17">
        <v>6.4192098667702494E-2</v>
      </c>
      <c r="BL14" s="17">
        <v>6.20927224575279E-2</v>
      </c>
      <c r="BM14" s="17">
        <v>5.22633721449169E-2</v>
      </c>
      <c r="BN14" s="17">
        <v>3.3316772718690199E-2</v>
      </c>
      <c r="BO14" s="17">
        <v>3.6086295282428599E-2</v>
      </c>
      <c r="BP14" s="17"/>
      <c r="BQ14" s="17">
        <v>3.2481775542556497E-2</v>
      </c>
      <c r="BR14" s="17">
        <v>6.4832580083976105E-2</v>
      </c>
      <c r="BS14" s="17"/>
      <c r="BT14" s="17">
        <v>2.7649077570124799E-2</v>
      </c>
      <c r="BU14" s="17">
        <v>4.0158960929813602E-2</v>
      </c>
      <c r="BV14" s="17">
        <v>4.7391476172460499E-2</v>
      </c>
      <c r="BW14" s="17">
        <v>4.5448714298224099E-2</v>
      </c>
      <c r="BX14" s="17">
        <v>5.8800476853229297E-2</v>
      </c>
      <c r="BY14" s="17">
        <v>0.193588666869456</v>
      </c>
    </row>
    <row r="15" spans="2:77" x14ac:dyDescent="0.35">
      <c r="B15" s="18" t="s">
        <v>262</v>
      </c>
      <c r="C15" s="21">
        <v>0.73799734277237194</v>
      </c>
      <c r="D15" s="21">
        <v>0.74346186554837701</v>
      </c>
      <c r="E15" s="21">
        <v>0.73404014669764295</v>
      </c>
      <c r="F15" s="21"/>
      <c r="G15" s="21">
        <v>0.51218512349385303</v>
      </c>
      <c r="H15" s="21">
        <v>0.61974474706903504</v>
      </c>
      <c r="I15" s="21">
        <v>0.707892830843594</v>
      </c>
      <c r="J15" s="21">
        <v>0.78004910444088404</v>
      </c>
      <c r="K15" s="21">
        <v>0.85939380511558106</v>
      </c>
      <c r="L15" s="21">
        <v>0.89323188033885703</v>
      </c>
      <c r="M15" s="21"/>
      <c r="N15" s="21">
        <v>0.74557483794039403</v>
      </c>
      <c r="O15" s="21">
        <v>0.74491217367330698</v>
      </c>
      <c r="P15" s="21">
        <v>0.737233012912481</v>
      </c>
      <c r="Q15" s="21">
        <v>0.71960373771554897</v>
      </c>
      <c r="R15" s="21"/>
      <c r="S15" s="21">
        <v>0.67347071763861499</v>
      </c>
      <c r="T15" s="21">
        <v>0.78694621104592899</v>
      </c>
      <c r="U15" s="21">
        <v>0.72249484056555502</v>
      </c>
      <c r="V15" s="21">
        <v>0.74354110969743403</v>
      </c>
      <c r="W15" s="21">
        <v>0.76677170274834605</v>
      </c>
      <c r="X15" s="21">
        <v>0.74257312662349095</v>
      </c>
      <c r="Y15" s="21">
        <v>0.77461615431377395</v>
      </c>
      <c r="Z15" s="21">
        <v>0.74184373140909399</v>
      </c>
      <c r="AA15" s="21">
        <v>0.75650343440897205</v>
      </c>
      <c r="AB15" s="21">
        <v>0.68444118803734</v>
      </c>
      <c r="AC15" s="21">
        <v>0.80563462927802099</v>
      </c>
      <c r="AD15" s="21">
        <v>0.64808436940200898</v>
      </c>
      <c r="AE15" s="21"/>
      <c r="AF15" s="21">
        <v>0.85840792354454598</v>
      </c>
      <c r="AG15" s="21">
        <v>0.71554435565832197</v>
      </c>
      <c r="AH15" s="21">
        <v>0.64115670194923002</v>
      </c>
      <c r="AI15" s="21"/>
      <c r="AJ15" s="21">
        <v>0.86165856228118498</v>
      </c>
      <c r="AK15" s="21">
        <v>0.67649419349217199</v>
      </c>
      <c r="AL15" s="21">
        <v>0.76521651101410904</v>
      </c>
      <c r="AM15" s="21">
        <v>0.86613771904234405</v>
      </c>
      <c r="AN15" s="21">
        <v>0.64075657051602697</v>
      </c>
      <c r="AO15" s="21"/>
      <c r="AP15" s="21">
        <v>0.81343291412622598</v>
      </c>
      <c r="AQ15" s="21">
        <v>0.70584811903924405</v>
      </c>
      <c r="AR15" s="21">
        <v>0.72280741579943397</v>
      </c>
      <c r="AS15" s="21"/>
      <c r="AT15" s="21">
        <v>0.80635756146089599</v>
      </c>
      <c r="AU15" s="21">
        <v>0.70072018747092601</v>
      </c>
      <c r="AV15" s="21">
        <v>0.70097311311129495</v>
      </c>
      <c r="AW15" s="21">
        <v>0.72689082556422802</v>
      </c>
      <c r="AX15" s="21">
        <v>0.60366057776114401</v>
      </c>
      <c r="AY15" s="21"/>
      <c r="AZ15" s="21">
        <v>0.72607471127602397</v>
      </c>
      <c r="BA15" s="21">
        <v>0.67700314714927901</v>
      </c>
      <c r="BB15" s="21">
        <v>0.49903466427734</v>
      </c>
      <c r="BC15" s="21">
        <v>0.89898275083554302</v>
      </c>
      <c r="BD15" s="21">
        <v>0.68644599687663599</v>
      </c>
      <c r="BE15" s="21"/>
      <c r="BF15" s="21">
        <v>0.72415457411416995</v>
      </c>
      <c r="BG15" s="21">
        <v>0.74489012652146602</v>
      </c>
      <c r="BH15" s="21">
        <v>0.743806292723042</v>
      </c>
      <c r="BI15" s="21">
        <v>0.76167889970513802</v>
      </c>
      <c r="BJ15" s="21"/>
      <c r="BK15" s="21">
        <v>0.68210157943356198</v>
      </c>
      <c r="BL15" s="21">
        <v>0.68669116023088606</v>
      </c>
      <c r="BM15" s="21">
        <v>0.73642713759332101</v>
      </c>
      <c r="BN15" s="21">
        <v>0.77381301708500505</v>
      </c>
      <c r="BO15" s="21">
        <v>0.70642989334080797</v>
      </c>
      <c r="BP15" s="21"/>
      <c r="BQ15" s="21">
        <v>0.79305121863644601</v>
      </c>
      <c r="BR15" s="21">
        <v>0.66343132451597298</v>
      </c>
      <c r="BS15" s="21"/>
      <c r="BT15" s="21">
        <v>0.81649222854398995</v>
      </c>
      <c r="BU15" s="21">
        <v>0.73298169932325696</v>
      </c>
      <c r="BV15" s="21">
        <v>0.65243614203742695</v>
      </c>
      <c r="BW15" s="21">
        <v>0.73156017681238605</v>
      </c>
      <c r="BX15" s="21">
        <v>0.668140598404109</v>
      </c>
      <c r="BY15" s="21">
        <v>0.53660942673870504</v>
      </c>
    </row>
    <row r="16" spans="2:77" x14ac:dyDescent="0.35">
      <c r="B16" s="18" t="s">
        <v>263</v>
      </c>
      <c r="C16" s="21">
        <v>7.2871866489795198E-2</v>
      </c>
      <c r="D16" s="21">
        <v>7.1908690629452099E-2</v>
      </c>
      <c r="E16" s="21">
        <v>7.2379461634803299E-2</v>
      </c>
      <c r="F16" s="21"/>
      <c r="G16" s="21">
        <v>0.17019960313212401</v>
      </c>
      <c r="H16" s="21">
        <v>0.108415239528014</v>
      </c>
      <c r="I16" s="21">
        <v>8.1216365601224097E-2</v>
      </c>
      <c r="J16" s="21">
        <v>4.73739661113027E-2</v>
      </c>
      <c r="K16" s="21">
        <v>3.0298930565997799E-2</v>
      </c>
      <c r="L16" s="21">
        <v>2.16950980245935E-2</v>
      </c>
      <c r="M16" s="21"/>
      <c r="N16" s="21">
        <v>6.86123260156212E-2</v>
      </c>
      <c r="O16" s="21">
        <v>7.0147318024561894E-2</v>
      </c>
      <c r="P16" s="21">
        <v>8.6499273625552903E-2</v>
      </c>
      <c r="Q16" s="21">
        <v>6.9333354751856494E-2</v>
      </c>
      <c r="R16" s="21"/>
      <c r="S16" s="21">
        <v>9.8677019835978805E-2</v>
      </c>
      <c r="T16" s="21">
        <v>5.13461658640329E-2</v>
      </c>
      <c r="U16" s="21">
        <v>6.1316600498132798E-2</v>
      </c>
      <c r="V16" s="21">
        <v>6.1227669214873E-2</v>
      </c>
      <c r="W16" s="21">
        <v>8.7137008720615E-2</v>
      </c>
      <c r="X16" s="21">
        <v>7.1203165850427297E-2</v>
      </c>
      <c r="Y16" s="21">
        <v>6.5584187514356795E-2</v>
      </c>
      <c r="Z16" s="21">
        <v>6.0613211680264303E-2</v>
      </c>
      <c r="AA16" s="21">
        <v>7.9618237462559305E-2</v>
      </c>
      <c r="AB16" s="21">
        <v>9.7671722828649304E-2</v>
      </c>
      <c r="AC16" s="21">
        <v>3.7233550548368799E-2</v>
      </c>
      <c r="AD16" s="21">
        <v>7.9076909264118603E-2</v>
      </c>
      <c r="AE16" s="21"/>
      <c r="AF16" s="21">
        <v>3.6978816298129602E-2</v>
      </c>
      <c r="AG16" s="21">
        <v>8.6650116560077595E-2</v>
      </c>
      <c r="AH16" s="21">
        <v>6.9225738257397001E-2</v>
      </c>
      <c r="AI16" s="21"/>
      <c r="AJ16" s="21">
        <v>3.7785099844470899E-2</v>
      </c>
      <c r="AK16" s="21">
        <v>0.104142128670505</v>
      </c>
      <c r="AL16" s="21">
        <v>6.28593573894419E-2</v>
      </c>
      <c r="AM16" s="21">
        <v>5.5549603354977203E-2</v>
      </c>
      <c r="AN16" s="21">
        <v>6.6152380888587298E-2</v>
      </c>
      <c r="AO16" s="21"/>
      <c r="AP16" s="21">
        <v>4.9661319795393503E-2</v>
      </c>
      <c r="AQ16" s="21">
        <v>8.6833762889205204E-2</v>
      </c>
      <c r="AR16" s="21">
        <v>6.07419423858764E-2</v>
      </c>
      <c r="AS16" s="21"/>
      <c r="AT16" s="21">
        <v>4.5504942796832697E-2</v>
      </c>
      <c r="AU16" s="21">
        <v>9.3821601745970706E-2</v>
      </c>
      <c r="AV16" s="21">
        <v>7.3975963139191497E-2</v>
      </c>
      <c r="AW16" s="21">
        <v>9.7129290585180605E-2</v>
      </c>
      <c r="AX16" s="21">
        <v>6.2704955890381803E-2</v>
      </c>
      <c r="AY16" s="21"/>
      <c r="AZ16" s="21">
        <v>8.6146356761609699E-2</v>
      </c>
      <c r="BA16" s="21">
        <v>7.2902694718122996E-2</v>
      </c>
      <c r="BB16" s="21">
        <v>0.17705088723374601</v>
      </c>
      <c r="BC16" s="21">
        <v>2.2938683155005E-2</v>
      </c>
      <c r="BD16" s="21">
        <v>6.8233273978803202E-2</v>
      </c>
      <c r="BE16" s="21"/>
      <c r="BF16" s="21">
        <v>6.2366563309907697E-2</v>
      </c>
      <c r="BG16" s="21">
        <v>6.7130646989707707E-2</v>
      </c>
      <c r="BH16" s="21">
        <v>8.6704261329100404E-2</v>
      </c>
      <c r="BI16" s="21">
        <v>8.0361376886556701E-2</v>
      </c>
      <c r="BJ16" s="21"/>
      <c r="BK16" s="21">
        <v>7.6171354480210202E-2</v>
      </c>
      <c r="BL16" s="21">
        <v>8.7616489088605004E-2</v>
      </c>
      <c r="BM16" s="21">
        <v>7.6113855435294003E-2</v>
      </c>
      <c r="BN16" s="21">
        <v>5.8518013380534098E-2</v>
      </c>
      <c r="BO16" s="21">
        <v>9.3537614981409001E-2</v>
      </c>
      <c r="BP16" s="21"/>
      <c r="BQ16" s="21">
        <v>5.6541103130186898E-2</v>
      </c>
      <c r="BR16" s="21">
        <v>9.4990563487986596E-2</v>
      </c>
      <c r="BS16" s="21"/>
      <c r="BT16" s="21">
        <v>4.79961581982499E-2</v>
      </c>
      <c r="BU16" s="21">
        <v>7.7318211391696104E-2</v>
      </c>
      <c r="BV16" s="21">
        <v>0.110187201676005</v>
      </c>
      <c r="BW16" s="21">
        <v>8.1313307288549005E-2</v>
      </c>
      <c r="BX16" s="21">
        <v>9.3700364548278098E-2</v>
      </c>
      <c r="BY16" s="21">
        <v>8.6669268898205407E-2</v>
      </c>
    </row>
    <row r="17" spans="2:77" x14ac:dyDescent="0.35">
      <c r="B17" s="18" t="s">
        <v>148</v>
      </c>
      <c r="C17" s="22">
        <v>0.66512547628257701</v>
      </c>
      <c r="D17" s="22">
        <v>0.67155317491892497</v>
      </c>
      <c r="E17" s="22">
        <v>0.66166068506284004</v>
      </c>
      <c r="F17" s="22"/>
      <c r="G17" s="22">
        <v>0.34198552036172902</v>
      </c>
      <c r="H17" s="22">
        <v>0.51132950754102102</v>
      </c>
      <c r="I17" s="22">
        <v>0.62667646524236997</v>
      </c>
      <c r="J17" s="22">
        <v>0.73267513832958098</v>
      </c>
      <c r="K17" s="22">
        <v>0.82909487454958297</v>
      </c>
      <c r="L17" s="22">
        <v>0.87153678231426401</v>
      </c>
      <c r="M17" s="22"/>
      <c r="N17" s="22">
        <v>0.67696251192477197</v>
      </c>
      <c r="O17" s="22">
        <v>0.674764855648745</v>
      </c>
      <c r="P17" s="22">
        <v>0.65073373928692801</v>
      </c>
      <c r="Q17" s="22">
        <v>0.650270382963692</v>
      </c>
      <c r="R17" s="22"/>
      <c r="S17" s="22">
        <v>0.57479369780263601</v>
      </c>
      <c r="T17" s="22">
        <v>0.73560004518189603</v>
      </c>
      <c r="U17" s="22">
        <v>0.66117824006742199</v>
      </c>
      <c r="V17" s="22">
        <v>0.68231344048256104</v>
      </c>
      <c r="W17" s="22">
        <v>0.67963469402773102</v>
      </c>
      <c r="X17" s="22">
        <v>0.67136996077306299</v>
      </c>
      <c r="Y17" s="22">
        <v>0.70903196679941805</v>
      </c>
      <c r="Z17" s="22">
        <v>0.68123051972882998</v>
      </c>
      <c r="AA17" s="22">
        <v>0.67688519694641203</v>
      </c>
      <c r="AB17" s="22">
        <v>0.586769465208691</v>
      </c>
      <c r="AC17" s="22">
        <v>0.76840107872965202</v>
      </c>
      <c r="AD17" s="22">
        <v>0.56900746013789005</v>
      </c>
      <c r="AE17" s="22"/>
      <c r="AF17" s="22">
        <v>0.82142910724641605</v>
      </c>
      <c r="AG17" s="22">
        <v>0.62889423909824405</v>
      </c>
      <c r="AH17" s="22">
        <v>0.57193096369183305</v>
      </c>
      <c r="AI17" s="22"/>
      <c r="AJ17" s="22">
        <v>0.823873462436714</v>
      </c>
      <c r="AK17" s="22">
        <v>0.57235206482166701</v>
      </c>
      <c r="AL17" s="22">
        <v>0.702357153624667</v>
      </c>
      <c r="AM17" s="22">
        <v>0.81058811568736699</v>
      </c>
      <c r="AN17" s="22">
        <v>0.57460418962743898</v>
      </c>
      <c r="AO17" s="22"/>
      <c r="AP17" s="22">
        <v>0.76377159433083197</v>
      </c>
      <c r="AQ17" s="22">
        <v>0.61901435615003897</v>
      </c>
      <c r="AR17" s="22">
        <v>0.66206547341355704</v>
      </c>
      <c r="AS17" s="22"/>
      <c r="AT17" s="22">
        <v>0.76085261866406295</v>
      </c>
      <c r="AU17" s="22">
        <v>0.60689858572495503</v>
      </c>
      <c r="AV17" s="22">
        <v>0.62699714997210299</v>
      </c>
      <c r="AW17" s="22">
        <v>0.62976153497904797</v>
      </c>
      <c r="AX17" s="22">
        <v>0.54095562187076296</v>
      </c>
      <c r="AY17" s="22"/>
      <c r="AZ17" s="22">
        <v>0.63992835451441399</v>
      </c>
      <c r="BA17" s="22">
        <v>0.60410045243115595</v>
      </c>
      <c r="BB17" s="22">
        <v>0.32198377704359299</v>
      </c>
      <c r="BC17" s="22">
        <v>0.876044067680538</v>
      </c>
      <c r="BD17" s="22">
        <v>0.61821272289783302</v>
      </c>
      <c r="BE17" s="22"/>
      <c r="BF17" s="22">
        <v>0.66178801080426197</v>
      </c>
      <c r="BG17" s="22">
        <v>0.67775947953175897</v>
      </c>
      <c r="BH17" s="22">
        <v>0.65710203139394197</v>
      </c>
      <c r="BI17" s="22">
        <v>0.68131752281858105</v>
      </c>
      <c r="BJ17" s="22"/>
      <c r="BK17" s="22">
        <v>0.60593022495335103</v>
      </c>
      <c r="BL17" s="22">
        <v>0.59907467114228097</v>
      </c>
      <c r="BM17" s="22">
        <v>0.66031328215802698</v>
      </c>
      <c r="BN17" s="22">
        <v>0.71529500370447097</v>
      </c>
      <c r="BO17" s="22">
        <v>0.61289227835939897</v>
      </c>
      <c r="BP17" s="22"/>
      <c r="BQ17" s="22">
        <v>0.736510115506259</v>
      </c>
      <c r="BR17" s="22">
        <v>0.56844076102798602</v>
      </c>
      <c r="BS17" s="22"/>
      <c r="BT17" s="22">
        <v>0.76849607034574097</v>
      </c>
      <c r="BU17" s="22">
        <v>0.65566348793156104</v>
      </c>
      <c r="BV17" s="22">
        <v>0.54224894036142202</v>
      </c>
      <c r="BW17" s="22">
        <v>0.65024686952383703</v>
      </c>
      <c r="BX17" s="22">
        <v>0.57444023385583098</v>
      </c>
      <c r="BY17" s="22">
        <v>0.44994015784049901</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0.33750582003178398</v>
      </c>
      <c r="D9" s="17">
        <v>0.36435184641793</v>
      </c>
      <c r="E9" s="17">
        <v>0.30900373498529199</v>
      </c>
      <c r="F9" s="17"/>
      <c r="G9" s="17">
        <v>0.297027869999687</v>
      </c>
      <c r="H9" s="17">
        <v>0.33102687780728002</v>
      </c>
      <c r="I9" s="17">
        <v>0.3218107150299</v>
      </c>
      <c r="J9" s="17">
        <v>0.367927875676476</v>
      </c>
      <c r="K9" s="17">
        <v>0.34773062898915502</v>
      </c>
      <c r="L9" s="17">
        <v>0.35084193266651698</v>
      </c>
      <c r="M9" s="17"/>
      <c r="N9" s="17">
        <v>0.367717626629328</v>
      </c>
      <c r="O9" s="17">
        <v>0.33693985091621098</v>
      </c>
      <c r="P9" s="17">
        <v>0.33843332988693198</v>
      </c>
      <c r="Q9" s="17">
        <v>0.30528280823415399</v>
      </c>
      <c r="R9" s="17"/>
      <c r="S9" s="17">
        <v>0.31997847254710698</v>
      </c>
      <c r="T9" s="17">
        <v>0.35079897871687599</v>
      </c>
      <c r="U9" s="17">
        <v>0.29839134885813501</v>
      </c>
      <c r="V9" s="17">
        <v>0.30709529457956503</v>
      </c>
      <c r="W9" s="17">
        <v>0.30950718226129997</v>
      </c>
      <c r="X9" s="17">
        <v>0.33923776097052899</v>
      </c>
      <c r="Y9" s="17">
        <v>0.37232527215604699</v>
      </c>
      <c r="Z9" s="17">
        <v>0.35683962718791601</v>
      </c>
      <c r="AA9" s="17">
        <v>0.364049464169792</v>
      </c>
      <c r="AB9" s="17">
        <v>0.33481255890243899</v>
      </c>
      <c r="AC9" s="17">
        <v>0.362549810023436</v>
      </c>
      <c r="AD9" s="17">
        <v>0.36810055413255299</v>
      </c>
      <c r="AE9" s="17"/>
      <c r="AF9" s="17">
        <v>0.33069472235492697</v>
      </c>
      <c r="AG9" s="17">
        <v>0.36231921903097403</v>
      </c>
      <c r="AH9" s="17">
        <v>0.303447194915133</v>
      </c>
      <c r="AI9" s="17"/>
      <c r="AJ9" s="17">
        <v>0.31110797360932901</v>
      </c>
      <c r="AK9" s="17">
        <v>0.39376415790211</v>
      </c>
      <c r="AL9" s="17">
        <v>0.36924333155288802</v>
      </c>
      <c r="AM9" s="17">
        <v>0.27347696809312599</v>
      </c>
      <c r="AN9" s="17">
        <v>0.26290767391442599</v>
      </c>
      <c r="AO9" s="17"/>
      <c r="AP9" s="17">
        <v>0.29273284274049499</v>
      </c>
      <c r="AQ9" s="17">
        <v>0.39308284830746998</v>
      </c>
      <c r="AR9" s="17">
        <v>0.39016743855021302</v>
      </c>
      <c r="AS9" s="17"/>
      <c r="AT9" s="17">
        <v>0.33287007775052602</v>
      </c>
      <c r="AU9" s="17">
        <v>0.31123358015619901</v>
      </c>
      <c r="AV9" s="17">
        <v>0.34198186959001098</v>
      </c>
      <c r="AW9" s="17">
        <v>0.38737244346727601</v>
      </c>
      <c r="AX9" s="17">
        <v>0.379023018865699</v>
      </c>
      <c r="AY9" s="17"/>
      <c r="AZ9" s="17">
        <v>0.35749337928017599</v>
      </c>
      <c r="BA9" s="17">
        <v>0.29805278359918302</v>
      </c>
      <c r="BB9" s="17">
        <v>0.282947858667979</v>
      </c>
      <c r="BC9" s="17">
        <v>0.350220587709133</v>
      </c>
      <c r="BD9" s="17">
        <v>0.31977372446394198</v>
      </c>
      <c r="BE9" s="17"/>
      <c r="BF9" s="17">
        <v>0.36514462545035697</v>
      </c>
      <c r="BG9" s="17">
        <v>0.31487769705045399</v>
      </c>
      <c r="BH9" s="17">
        <v>0.34870068285334999</v>
      </c>
      <c r="BI9" s="17">
        <v>0.36860063343291499</v>
      </c>
      <c r="BJ9" s="17"/>
      <c r="BK9" s="17">
        <v>0.440581378533562</v>
      </c>
      <c r="BL9" s="17">
        <v>0.36696880867357001</v>
      </c>
      <c r="BM9" s="17">
        <v>0.31249919515812402</v>
      </c>
      <c r="BN9" s="17">
        <v>0.33070391094483398</v>
      </c>
      <c r="BO9" s="17">
        <v>0.38871881862917101</v>
      </c>
      <c r="BP9" s="17"/>
      <c r="BQ9" s="17">
        <v>0.35657726854013899</v>
      </c>
      <c r="BR9" s="17">
        <v>0.31167508685759199</v>
      </c>
      <c r="BS9" s="17"/>
      <c r="BT9" s="17">
        <v>0.33638494219241999</v>
      </c>
      <c r="BU9" s="17">
        <v>0.332697640493679</v>
      </c>
      <c r="BV9" s="17">
        <v>0.332268781817118</v>
      </c>
      <c r="BW9" s="17">
        <v>0.38287551836439998</v>
      </c>
      <c r="BX9" s="17">
        <v>0.34348124687124998</v>
      </c>
      <c r="BY9" s="17">
        <v>0.282474960566171</v>
      </c>
    </row>
    <row r="10" spans="2:77" x14ac:dyDescent="0.35">
      <c r="B10" s="18" t="s">
        <v>258</v>
      </c>
      <c r="C10" s="17">
        <v>0.336391047221344</v>
      </c>
      <c r="D10" s="17">
        <v>0.32528848343132399</v>
      </c>
      <c r="E10" s="17">
        <v>0.34793857656611499</v>
      </c>
      <c r="F10" s="17"/>
      <c r="G10" s="17">
        <v>0.35744574776955002</v>
      </c>
      <c r="H10" s="17">
        <v>0.32394851181876699</v>
      </c>
      <c r="I10" s="17">
        <v>0.370295592162936</v>
      </c>
      <c r="J10" s="17">
        <v>0.31345594733752602</v>
      </c>
      <c r="K10" s="17">
        <v>0.33699372807793698</v>
      </c>
      <c r="L10" s="17">
        <v>0.323237738143687</v>
      </c>
      <c r="M10" s="17"/>
      <c r="N10" s="17">
        <v>0.33050864869505397</v>
      </c>
      <c r="O10" s="17">
        <v>0.33720188443868898</v>
      </c>
      <c r="P10" s="17">
        <v>0.31550973776826802</v>
      </c>
      <c r="Q10" s="17">
        <v>0.36088630662641502</v>
      </c>
      <c r="R10" s="17"/>
      <c r="S10" s="17">
        <v>0.35535972725631199</v>
      </c>
      <c r="T10" s="17">
        <v>0.32051349449898597</v>
      </c>
      <c r="U10" s="17">
        <v>0.352888000687194</v>
      </c>
      <c r="V10" s="17">
        <v>0.33688605181412201</v>
      </c>
      <c r="W10" s="17">
        <v>0.39547456946790999</v>
      </c>
      <c r="X10" s="17">
        <v>0.28458267889076</v>
      </c>
      <c r="Y10" s="17">
        <v>0.34065175453066399</v>
      </c>
      <c r="Z10" s="17">
        <v>0.36476272630612799</v>
      </c>
      <c r="AA10" s="17">
        <v>0.335058437406136</v>
      </c>
      <c r="AB10" s="17">
        <v>0.30721108465411301</v>
      </c>
      <c r="AC10" s="17">
        <v>0.35424797938981401</v>
      </c>
      <c r="AD10" s="17">
        <v>0.30221790419252198</v>
      </c>
      <c r="AE10" s="17"/>
      <c r="AF10" s="17">
        <v>0.32522282544435899</v>
      </c>
      <c r="AG10" s="17">
        <v>0.34689967911106501</v>
      </c>
      <c r="AH10" s="17">
        <v>0.32676506631672902</v>
      </c>
      <c r="AI10" s="17"/>
      <c r="AJ10" s="17">
        <v>0.32675541672855601</v>
      </c>
      <c r="AK10" s="17">
        <v>0.35792203230785502</v>
      </c>
      <c r="AL10" s="17">
        <v>0.374617054960517</v>
      </c>
      <c r="AM10" s="17">
        <v>0.277610288596913</v>
      </c>
      <c r="AN10" s="17">
        <v>0.31819420812881899</v>
      </c>
      <c r="AO10" s="17"/>
      <c r="AP10" s="17">
        <v>0.33604371245528702</v>
      </c>
      <c r="AQ10" s="17">
        <v>0.36154486349437698</v>
      </c>
      <c r="AR10" s="17">
        <v>0.34927731777565102</v>
      </c>
      <c r="AS10" s="17"/>
      <c r="AT10" s="17">
        <v>0.33220856771224</v>
      </c>
      <c r="AU10" s="17">
        <v>0.33602999030668401</v>
      </c>
      <c r="AV10" s="17">
        <v>0.33740106761222499</v>
      </c>
      <c r="AW10" s="17">
        <v>0.33499444840408699</v>
      </c>
      <c r="AX10" s="17">
        <v>0.32681076133280201</v>
      </c>
      <c r="AY10" s="17"/>
      <c r="AZ10" s="17">
        <v>0.33661355605615101</v>
      </c>
      <c r="BA10" s="17">
        <v>0.36004947370027401</v>
      </c>
      <c r="BB10" s="17">
        <v>0.38746290846974102</v>
      </c>
      <c r="BC10" s="17">
        <v>0.33074305244805302</v>
      </c>
      <c r="BD10" s="17">
        <v>0.298680899468793</v>
      </c>
      <c r="BE10" s="17"/>
      <c r="BF10" s="17">
        <v>0.32234291103149898</v>
      </c>
      <c r="BG10" s="17">
        <v>0.35785832166095199</v>
      </c>
      <c r="BH10" s="17">
        <v>0.34180385100876398</v>
      </c>
      <c r="BI10" s="17">
        <v>0.308527225348179</v>
      </c>
      <c r="BJ10" s="17"/>
      <c r="BK10" s="17">
        <v>0.24633381468599799</v>
      </c>
      <c r="BL10" s="17">
        <v>0.307847275110953</v>
      </c>
      <c r="BM10" s="17">
        <v>0.369206409512844</v>
      </c>
      <c r="BN10" s="17">
        <v>0.33950605072109902</v>
      </c>
      <c r="BO10" s="17">
        <v>0.25528281212734</v>
      </c>
      <c r="BP10" s="17"/>
      <c r="BQ10" s="17">
        <v>0.329768933736798</v>
      </c>
      <c r="BR10" s="17">
        <v>0.34536016387724899</v>
      </c>
      <c r="BS10" s="17"/>
      <c r="BT10" s="17">
        <v>0.329177032172978</v>
      </c>
      <c r="BU10" s="17">
        <v>0.36883221685668699</v>
      </c>
      <c r="BV10" s="17">
        <v>0.29034298222697902</v>
      </c>
      <c r="BW10" s="17">
        <v>0.30636372696271702</v>
      </c>
      <c r="BX10" s="17">
        <v>0.34119549137336103</v>
      </c>
      <c r="BY10" s="17">
        <v>0.33659884216184</v>
      </c>
    </row>
    <row r="11" spans="2:77" x14ac:dyDescent="0.35">
      <c r="B11" s="18" t="s">
        <v>259</v>
      </c>
      <c r="C11" s="17">
        <v>0.184851985451506</v>
      </c>
      <c r="D11" s="17">
        <v>0.184124023223879</v>
      </c>
      <c r="E11" s="17">
        <v>0.18675249640247599</v>
      </c>
      <c r="F11" s="17"/>
      <c r="G11" s="17">
        <v>0.201650294244927</v>
      </c>
      <c r="H11" s="17">
        <v>0.20655194069114899</v>
      </c>
      <c r="I11" s="17">
        <v>0.175850278889602</v>
      </c>
      <c r="J11" s="17">
        <v>0.177961771078849</v>
      </c>
      <c r="K11" s="17">
        <v>0.17562305384721799</v>
      </c>
      <c r="L11" s="17">
        <v>0.175152248154616</v>
      </c>
      <c r="M11" s="17"/>
      <c r="N11" s="17">
        <v>0.17298654556633</v>
      </c>
      <c r="O11" s="17">
        <v>0.17946254919600299</v>
      </c>
      <c r="P11" s="17">
        <v>0.2010739107956</v>
      </c>
      <c r="Q11" s="17">
        <v>0.18666542135387401</v>
      </c>
      <c r="R11" s="17"/>
      <c r="S11" s="17">
        <v>0.18088255354600899</v>
      </c>
      <c r="T11" s="17">
        <v>0.19486286007970799</v>
      </c>
      <c r="U11" s="17">
        <v>0.19436204578969099</v>
      </c>
      <c r="V11" s="17">
        <v>0.20007614756283701</v>
      </c>
      <c r="W11" s="17">
        <v>0.182398237225955</v>
      </c>
      <c r="X11" s="17">
        <v>0.25088515808891598</v>
      </c>
      <c r="Y11" s="17">
        <v>0.154676296678915</v>
      </c>
      <c r="Z11" s="17">
        <v>0.15219743724359999</v>
      </c>
      <c r="AA11" s="17">
        <v>0.17452158383935901</v>
      </c>
      <c r="AB11" s="17">
        <v>0.15562964593100201</v>
      </c>
      <c r="AC11" s="17">
        <v>0.16970441823976201</v>
      </c>
      <c r="AD11" s="17">
        <v>0.17117839994766701</v>
      </c>
      <c r="AE11" s="17"/>
      <c r="AF11" s="17">
        <v>0.18328076110111399</v>
      </c>
      <c r="AG11" s="17">
        <v>0.17743340489928999</v>
      </c>
      <c r="AH11" s="17">
        <v>0.227657293298133</v>
      </c>
      <c r="AI11" s="17"/>
      <c r="AJ11" s="17">
        <v>0.200767137919385</v>
      </c>
      <c r="AK11" s="17">
        <v>0.14851438696302</v>
      </c>
      <c r="AL11" s="17">
        <v>0.17565112254985699</v>
      </c>
      <c r="AM11" s="17">
        <v>0.17905381083348201</v>
      </c>
      <c r="AN11" s="17">
        <v>0.23094664107462501</v>
      </c>
      <c r="AO11" s="17"/>
      <c r="AP11" s="17">
        <v>0.203564994657256</v>
      </c>
      <c r="AQ11" s="17">
        <v>0.15528130627744899</v>
      </c>
      <c r="AR11" s="17">
        <v>0.19312046034635799</v>
      </c>
      <c r="AS11" s="17"/>
      <c r="AT11" s="17">
        <v>0.18869690110197099</v>
      </c>
      <c r="AU11" s="17">
        <v>0.18463851344466201</v>
      </c>
      <c r="AV11" s="17">
        <v>0.19066198246625801</v>
      </c>
      <c r="AW11" s="17">
        <v>0.16943329486934899</v>
      </c>
      <c r="AX11" s="17">
        <v>0.145124465973588</v>
      </c>
      <c r="AY11" s="17"/>
      <c r="AZ11" s="17">
        <v>0.176132653500056</v>
      </c>
      <c r="BA11" s="17">
        <v>0.20167053395315601</v>
      </c>
      <c r="BB11" s="17">
        <v>0.19088074240310701</v>
      </c>
      <c r="BC11" s="17">
        <v>0.17932105990248901</v>
      </c>
      <c r="BD11" s="17">
        <v>0.19606569782461999</v>
      </c>
      <c r="BE11" s="17"/>
      <c r="BF11" s="17">
        <v>0.17950783134138901</v>
      </c>
      <c r="BG11" s="17">
        <v>0.18908885968594299</v>
      </c>
      <c r="BH11" s="17">
        <v>0.16714731715651199</v>
      </c>
      <c r="BI11" s="17">
        <v>0.18576745437184</v>
      </c>
      <c r="BJ11" s="17"/>
      <c r="BK11" s="17">
        <v>0.17168893301160601</v>
      </c>
      <c r="BL11" s="17">
        <v>0.18560671458096201</v>
      </c>
      <c r="BM11" s="17">
        <v>0.184044516089274</v>
      </c>
      <c r="BN11" s="17">
        <v>0.18343937636395</v>
      </c>
      <c r="BO11" s="17">
        <v>0.20035304244409599</v>
      </c>
      <c r="BP11" s="17"/>
      <c r="BQ11" s="17">
        <v>0.17380023213630499</v>
      </c>
      <c r="BR11" s="17">
        <v>0.199820690679476</v>
      </c>
      <c r="BS11" s="17"/>
      <c r="BT11" s="17">
        <v>0.183316973193136</v>
      </c>
      <c r="BU11" s="17">
        <v>0.17221046153730901</v>
      </c>
      <c r="BV11" s="17">
        <v>0.21483372965137301</v>
      </c>
      <c r="BW11" s="17">
        <v>0.18635611210629799</v>
      </c>
      <c r="BX11" s="17">
        <v>0.19463024701053</v>
      </c>
      <c r="BY11" s="17">
        <v>0.14062161479271701</v>
      </c>
    </row>
    <row r="12" spans="2:77" x14ac:dyDescent="0.35">
      <c r="B12" s="18" t="s">
        <v>260</v>
      </c>
      <c r="C12" s="17">
        <v>4.54950465098218E-2</v>
      </c>
      <c r="D12" s="17">
        <v>4.8307649082230099E-2</v>
      </c>
      <c r="E12" s="17">
        <v>4.25085493079028E-2</v>
      </c>
      <c r="F12" s="17"/>
      <c r="G12" s="17">
        <v>4.48370500633955E-2</v>
      </c>
      <c r="H12" s="17">
        <v>4.7850072248557397E-2</v>
      </c>
      <c r="I12" s="17">
        <v>3.9727571311868298E-2</v>
      </c>
      <c r="J12" s="17">
        <v>3.63309086880865E-2</v>
      </c>
      <c r="K12" s="17">
        <v>4.4856659654224099E-2</v>
      </c>
      <c r="L12" s="17">
        <v>5.65819416746478E-2</v>
      </c>
      <c r="M12" s="17"/>
      <c r="N12" s="17">
        <v>4.88190076042486E-2</v>
      </c>
      <c r="O12" s="17">
        <v>4.3142393917253899E-2</v>
      </c>
      <c r="P12" s="17">
        <v>5.1467102945675303E-2</v>
      </c>
      <c r="Q12" s="17">
        <v>3.9728859202020003E-2</v>
      </c>
      <c r="R12" s="17"/>
      <c r="S12" s="17">
        <v>5.1019223622047499E-2</v>
      </c>
      <c r="T12" s="17">
        <v>4.1064005952261E-2</v>
      </c>
      <c r="U12" s="17">
        <v>5.7483826090566702E-2</v>
      </c>
      <c r="V12" s="17">
        <v>4.8391727770086899E-2</v>
      </c>
      <c r="W12" s="17">
        <v>3.3106414508630701E-2</v>
      </c>
      <c r="X12" s="17">
        <v>2.9182405540616199E-2</v>
      </c>
      <c r="Y12" s="17">
        <v>4.8687697190048798E-2</v>
      </c>
      <c r="Z12" s="17">
        <v>2.5400357165681502E-2</v>
      </c>
      <c r="AA12" s="17">
        <v>4.7924677427616198E-2</v>
      </c>
      <c r="AB12" s="17">
        <v>5.78421375213483E-2</v>
      </c>
      <c r="AC12" s="17">
        <v>3.8735386439681503E-2</v>
      </c>
      <c r="AD12" s="17">
        <v>5.9656464677049E-2</v>
      </c>
      <c r="AE12" s="17"/>
      <c r="AF12" s="17">
        <v>5.4780468547129001E-2</v>
      </c>
      <c r="AG12" s="17">
        <v>3.8452589169130399E-2</v>
      </c>
      <c r="AH12" s="17">
        <v>3.8172827372959101E-2</v>
      </c>
      <c r="AI12" s="17"/>
      <c r="AJ12" s="17">
        <v>6.0664537079263697E-2</v>
      </c>
      <c r="AK12" s="17">
        <v>3.7458069492488102E-2</v>
      </c>
      <c r="AL12" s="17">
        <v>3.96100367456068E-2</v>
      </c>
      <c r="AM12" s="17">
        <v>7.7337721854531097E-2</v>
      </c>
      <c r="AN12" s="17">
        <v>3.5112299505907801E-2</v>
      </c>
      <c r="AO12" s="17"/>
      <c r="AP12" s="17">
        <v>7.4720573072692406E-2</v>
      </c>
      <c r="AQ12" s="17">
        <v>3.0311991639392698E-2</v>
      </c>
      <c r="AR12" s="17">
        <v>3.0330092947314001E-2</v>
      </c>
      <c r="AS12" s="17"/>
      <c r="AT12" s="17">
        <v>4.6139912482369101E-2</v>
      </c>
      <c r="AU12" s="17">
        <v>4.8198232839766902E-2</v>
      </c>
      <c r="AV12" s="17">
        <v>4.4437741864290899E-2</v>
      </c>
      <c r="AW12" s="17">
        <v>4.3635592350577998E-2</v>
      </c>
      <c r="AX12" s="17">
        <v>5.5586504173859803E-2</v>
      </c>
      <c r="AY12" s="17"/>
      <c r="AZ12" s="17">
        <v>4.3692603622123398E-2</v>
      </c>
      <c r="BA12" s="17">
        <v>4.2010753801496097E-2</v>
      </c>
      <c r="BB12" s="17">
        <v>2.7620887160171598E-2</v>
      </c>
      <c r="BC12" s="17">
        <v>5.4856094980538998E-2</v>
      </c>
      <c r="BD12" s="17">
        <v>4.6591152999010198E-2</v>
      </c>
      <c r="BE12" s="17"/>
      <c r="BF12" s="17">
        <v>3.7540064076910497E-2</v>
      </c>
      <c r="BG12" s="17">
        <v>4.7125330111427402E-2</v>
      </c>
      <c r="BH12" s="17">
        <v>4.7070714933232803E-2</v>
      </c>
      <c r="BI12" s="17">
        <v>4.8309072651180403E-2</v>
      </c>
      <c r="BJ12" s="17"/>
      <c r="BK12" s="17">
        <v>4.1082718199850703E-2</v>
      </c>
      <c r="BL12" s="17">
        <v>4.25722015994206E-2</v>
      </c>
      <c r="BM12" s="17">
        <v>3.8061560182269E-2</v>
      </c>
      <c r="BN12" s="17">
        <v>5.4129476262454103E-2</v>
      </c>
      <c r="BO12" s="17">
        <v>4.9343015440804001E-2</v>
      </c>
      <c r="BP12" s="17"/>
      <c r="BQ12" s="17">
        <v>4.5688439914969597E-2</v>
      </c>
      <c r="BR12" s="17">
        <v>4.5233110797710897E-2</v>
      </c>
      <c r="BS12" s="17"/>
      <c r="BT12" s="17">
        <v>4.9563566873457303E-2</v>
      </c>
      <c r="BU12" s="17">
        <v>4.3999641155387702E-2</v>
      </c>
      <c r="BV12" s="17">
        <v>4.0129996382367597E-2</v>
      </c>
      <c r="BW12" s="17">
        <v>4.3796961843663197E-2</v>
      </c>
      <c r="BX12" s="17">
        <v>4.08783103241721E-2</v>
      </c>
      <c r="BY12" s="17">
        <v>5.8885377833901499E-2</v>
      </c>
    </row>
    <row r="13" spans="2:77" x14ac:dyDescent="0.35">
      <c r="B13" s="18" t="s">
        <v>261</v>
      </c>
      <c r="C13" s="17">
        <v>3.9708106446045999E-2</v>
      </c>
      <c r="D13" s="17">
        <v>4.5436362497623499E-2</v>
      </c>
      <c r="E13" s="17">
        <v>3.4364909419835499E-2</v>
      </c>
      <c r="F13" s="17"/>
      <c r="G13" s="17">
        <v>2.91948233680864E-2</v>
      </c>
      <c r="H13" s="17">
        <v>2.9674384954747099E-2</v>
      </c>
      <c r="I13" s="17">
        <v>2.6240538661986501E-2</v>
      </c>
      <c r="J13" s="17">
        <v>4.40239718225824E-2</v>
      </c>
      <c r="K13" s="17">
        <v>5.3832501644599302E-2</v>
      </c>
      <c r="L13" s="17">
        <v>5.27986580462017E-2</v>
      </c>
      <c r="M13" s="17"/>
      <c r="N13" s="17">
        <v>4.6134584324311702E-2</v>
      </c>
      <c r="O13" s="17">
        <v>4.0643258574578997E-2</v>
      </c>
      <c r="P13" s="17">
        <v>4.2316819692847299E-2</v>
      </c>
      <c r="Q13" s="17">
        <v>2.91459178260631E-2</v>
      </c>
      <c r="R13" s="17"/>
      <c r="S13" s="17">
        <v>4.8032864706491103E-2</v>
      </c>
      <c r="T13" s="17">
        <v>3.9746224697015303E-2</v>
      </c>
      <c r="U13" s="17">
        <v>4.9892414621027698E-2</v>
      </c>
      <c r="V13" s="17">
        <v>4.3781007913108301E-2</v>
      </c>
      <c r="W13" s="17">
        <v>4.2563768649046603E-2</v>
      </c>
      <c r="X13" s="17">
        <v>3.1084969074734702E-2</v>
      </c>
      <c r="Y13" s="17">
        <v>3.3829075204436301E-2</v>
      </c>
      <c r="Z13" s="17">
        <v>2.2263746825859999E-2</v>
      </c>
      <c r="AA13" s="17">
        <v>2.8819772440147499E-2</v>
      </c>
      <c r="AB13" s="17">
        <v>5.22968567529596E-2</v>
      </c>
      <c r="AC13" s="17">
        <v>4.1464203291686E-2</v>
      </c>
      <c r="AD13" s="17">
        <v>1.8587614399078699E-2</v>
      </c>
      <c r="AE13" s="17"/>
      <c r="AF13" s="17">
        <v>5.6621059782004997E-2</v>
      </c>
      <c r="AG13" s="17">
        <v>2.65114462244345E-2</v>
      </c>
      <c r="AH13" s="17">
        <v>3.3666691957669602E-2</v>
      </c>
      <c r="AI13" s="17"/>
      <c r="AJ13" s="17">
        <v>6.1093807376772898E-2</v>
      </c>
      <c r="AK13" s="17">
        <v>1.8295219681357701E-2</v>
      </c>
      <c r="AL13" s="17">
        <v>1.049031799771E-2</v>
      </c>
      <c r="AM13" s="17">
        <v>0.17249386214585599</v>
      </c>
      <c r="AN13" s="17">
        <v>3.8661872001080101E-2</v>
      </c>
      <c r="AO13" s="17"/>
      <c r="AP13" s="17">
        <v>5.6589474402667803E-2</v>
      </c>
      <c r="AQ13" s="17">
        <v>1.6409954551110498E-2</v>
      </c>
      <c r="AR13" s="17">
        <v>1.88073487186582E-2</v>
      </c>
      <c r="AS13" s="17"/>
      <c r="AT13" s="17">
        <v>3.8392978881051698E-2</v>
      </c>
      <c r="AU13" s="17">
        <v>4.80502377912514E-2</v>
      </c>
      <c r="AV13" s="17">
        <v>3.8428688412567899E-2</v>
      </c>
      <c r="AW13" s="17">
        <v>2.6327633060002499E-2</v>
      </c>
      <c r="AX13" s="17">
        <v>8.2666759367343301E-2</v>
      </c>
      <c r="AY13" s="17"/>
      <c r="AZ13" s="17">
        <v>4.3068573812629803E-2</v>
      </c>
      <c r="BA13" s="17">
        <v>2.4889448389035201E-2</v>
      </c>
      <c r="BB13" s="17">
        <v>2.3920209626607E-2</v>
      </c>
      <c r="BC13" s="17">
        <v>4.8592749712358198E-2</v>
      </c>
      <c r="BD13" s="17">
        <v>3.91796324108451E-2</v>
      </c>
      <c r="BE13" s="17"/>
      <c r="BF13" s="17">
        <v>3.41666101307379E-2</v>
      </c>
      <c r="BG13" s="17">
        <v>3.3864966092658301E-2</v>
      </c>
      <c r="BH13" s="17">
        <v>4.3414255731270598E-2</v>
      </c>
      <c r="BI13" s="17">
        <v>5.2751103887553399E-2</v>
      </c>
      <c r="BJ13" s="17"/>
      <c r="BK13" s="17">
        <v>3.84413409026289E-2</v>
      </c>
      <c r="BL13" s="17">
        <v>2.3528787442272801E-2</v>
      </c>
      <c r="BM13" s="17">
        <v>3.57102533035763E-2</v>
      </c>
      <c r="BN13" s="17">
        <v>4.41068726048717E-2</v>
      </c>
      <c r="BO13" s="17">
        <v>7.4765073394627707E-2</v>
      </c>
      <c r="BP13" s="17"/>
      <c r="BQ13" s="17">
        <v>4.1291305408021797E-2</v>
      </c>
      <c r="BR13" s="17">
        <v>3.7563791611725003E-2</v>
      </c>
      <c r="BS13" s="17"/>
      <c r="BT13" s="17">
        <v>5.88302671338524E-2</v>
      </c>
      <c r="BU13" s="17">
        <v>3.2633964315199299E-2</v>
      </c>
      <c r="BV13" s="17">
        <v>2.3262409426425601E-2</v>
      </c>
      <c r="BW13" s="17">
        <v>2.44418780870444E-2</v>
      </c>
      <c r="BX13" s="17">
        <v>2.6758750249259802E-2</v>
      </c>
      <c r="BY13" s="17">
        <v>1.9136852013990499E-2</v>
      </c>
    </row>
    <row r="14" spans="2:77" x14ac:dyDescent="0.35">
      <c r="B14" s="18" t="s">
        <v>145</v>
      </c>
      <c r="C14" s="17">
        <v>5.6047994339498003E-2</v>
      </c>
      <c r="D14" s="17">
        <v>3.2491635347013499E-2</v>
      </c>
      <c r="E14" s="17">
        <v>7.94317333183783E-2</v>
      </c>
      <c r="F14" s="17"/>
      <c r="G14" s="17">
        <v>6.9844214554354203E-2</v>
      </c>
      <c r="H14" s="17">
        <v>6.0948212479499803E-2</v>
      </c>
      <c r="I14" s="17">
        <v>6.6075303943707295E-2</v>
      </c>
      <c r="J14" s="17">
        <v>6.02995253964798E-2</v>
      </c>
      <c r="K14" s="17">
        <v>4.0963427786866902E-2</v>
      </c>
      <c r="L14" s="17">
        <v>4.13874813143301E-2</v>
      </c>
      <c r="M14" s="17"/>
      <c r="N14" s="17">
        <v>3.3833587180727702E-2</v>
      </c>
      <c r="O14" s="17">
        <v>6.2610062957264304E-2</v>
      </c>
      <c r="P14" s="17">
        <v>5.1199098910677102E-2</v>
      </c>
      <c r="Q14" s="17">
        <v>7.8290686757474498E-2</v>
      </c>
      <c r="R14" s="17"/>
      <c r="S14" s="17">
        <v>4.4727158322033299E-2</v>
      </c>
      <c r="T14" s="17">
        <v>5.30144360551539E-2</v>
      </c>
      <c r="U14" s="17">
        <v>4.6982363953385502E-2</v>
      </c>
      <c r="V14" s="17">
        <v>6.3769770360281294E-2</v>
      </c>
      <c r="W14" s="17">
        <v>3.6949827887157297E-2</v>
      </c>
      <c r="X14" s="17">
        <v>6.5027027434443899E-2</v>
      </c>
      <c r="Y14" s="17">
        <v>4.98299042398892E-2</v>
      </c>
      <c r="Z14" s="17">
        <v>7.8536105270814505E-2</v>
      </c>
      <c r="AA14" s="17">
        <v>4.9626064716949803E-2</v>
      </c>
      <c r="AB14" s="17">
        <v>9.2207716238137699E-2</v>
      </c>
      <c r="AC14" s="17">
        <v>3.3298202615620602E-2</v>
      </c>
      <c r="AD14" s="17">
        <v>8.0259062651129004E-2</v>
      </c>
      <c r="AE14" s="17"/>
      <c r="AF14" s="17">
        <v>4.9400162770465397E-2</v>
      </c>
      <c r="AG14" s="17">
        <v>4.8383661565105998E-2</v>
      </c>
      <c r="AH14" s="17">
        <v>7.0290926139376098E-2</v>
      </c>
      <c r="AI14" s="17"/>
      <c r="AJ14" s="17">
        <v>3.96111272866932E-2</v>
      </c>
      <c r="AK14" s="17">
        <v>4.4046133653168999E-2</v>
      </c>
      <c r="AL14" s="17">
        <v>3.0388136193421199E-2</v>
      </c>
      <c r="AM14" s="17">
        <v>2.0027348476092399E-2</v>
      </c>
      <c r="AN14" s="17">
        <v>0.11417730537514199</v>
      </c>
      <c r="AO14" s="17"/>
      <c r="AP14" s="17">
        <v>3.6348402671601797E-2</v>
      </c>
      <c r="AQ14" s="17">
        <v>4.3369035730200699E-2</v>
      </c>
      <c r="AR14" s="17">
        <v>1.8297341661806701E-2</v>
      </c>
      <c r="AS14" s="17"/>
      <c r="AT14" s="17">
        <v>6.1691562071841198E-2</v>
      </c>
      <c r="AU14" s="17">
        <v>7.1849445461436401E-2</v>
      </c>
      <c r="AV14" s="17">
        <v>4.7088650054647102E-2</v>
      </c>
      <c r="AW14" s="17">
        <v>3.8236587848708002E-2</v>
      </c>
      <c r="AX14" s="17">
        <v>1.0788490286708301E-2</v>
      </c>
      <c r="AY14" s="17"/>
      <c r="AZ14" s="17">
        <v>4.29992337288643E-2</v>
      </c>
      <c r="BA14" s="17">
        <v>7.3327006556854896E-2</v>
      </c>
      <c r="BB14" s="17">
        <v>8.7167393672394303E-2</v>
      </c>
      <c r="BC14" s="17">
        <v>3.6266455247426999E-2</v>
      </c>
      <c r="BD14" s="17">
        <v>9.9708892832789303E-2</v>
      </c>
      <c r="BE14" s="17"/>
      <c r="BF14" s="17">
        <v>6.1297957969105803E-2</v>
      </c>
      <c r="BG14" s="17">
        <v>5.71848253985663E-2</v>
      </c>
      <c r="BH14" s="17">
        <v>5.1863178316870602E-2</v>
      </c>
      <c r="BI14" s="17">
        <v>3.6044510308332299E-2</v>
      </c>
      <c r="BJ14" s="17"/>
      <c r="BK14" s="17">
        <v>6.18718146663539E-2</v>
      </c>
      <c r="BL14" s="17">
        <v>7.3476212592821305E-2</v>
      </c>
      <c r="BM14" s="17">
        <v>6.0478065753912701E-2</v>
      </c>
      <c r="BN14" s="17">
        <v>4.8114313102791198E-2</v>
      </c>
      <c r="BO14" s="17">
        <v>3.1537237963960803E-2</v>
      </c>
      <c r="BP14" s="17"/>
      <c r="BQ14" s="17">
        <v>5.2873820263766802E-2</v>
      </c>
      <c r="BR14" s="17">
        <v>6.03471561762473E-2</v>
      </c>
      <c r="BS14" s="17"/>
      <c r="BT14" s="17">
        <v>4.27272184341565E-2</v>
      </c>
      <c r="BU14" s="17">
        <v>4.9626075641738002E-2</v>
      </c>
      <c r="BV14" s="17">
        <v>9.9162100495736802E-2</v>
      </c>
      <c r="BW14" s="17">
        <v>5.6165802635877699E-2</v>
      </c>
      <c r="BX14" s="17">
        <v>5.3055954171427298E-2</v>
      </c>
      <c r="BY14" s="17">
        <v>0.16228235263137999</v>
      </c>
    </row>
    <row r="15" spans="2:77" x14ac:dyDescent="0.35">
      <c r="B15" s="18" t="s">
        <v>262</v>
      </c>
      <c r="C15" s="21">
        <v>0.67389686725312803</v>
      </c>
      <c r="D15" s="21">
        <v>0.68964032984925405</v>
      </c>
      <c r="E15" s="21">
        <v>0.65694231155140703</v>
      </c>
      <c r="F15" s="21"/>
      <c r="G15" s="21">
        <v>0.65447361776923696</v>
      </c>
      <c r="H15" s="21">
        <v>0.65497538962604596</v>
      </c>
      <c r="I15" s="21">
        <v>0.69210630719283595</v>
      </c>
      <c r="J15" s="21">
        <v>0.68138382301400202</v>
      </c>
      <c r="K15" s="21">
        <v>0.684724357067092</v>
      </c>
      <c r="L15" s="21">
        <v>0.67407967081020503</v>
      </c>
      <c r="M15" s="21"/>
      <c r="N15" s="21">
        <v>0.69822627532438197</v>
      </c>
      <c r="O15" s="21">
        <v>0.67414173535489996</v>
      </c>
      <c r="P15" s="21">
        <v>0.65394306765520005</v>
      </c>
      <c r="Q15" s="21">
        <v>0.66616911486056896</v>
      </c>
      <c r="R15" s="21"/>
      <c r="S15" s="21">
        <v>0.67533819980341903</v>
      </c>
      <c r="T15" s="21">
        <v>0.67131247321586096</v>
      </c>
      <c r="U15" s="21">
        <v>0.65127934954532996</v>
      </c>
      <c r="V15" s="21">
        <v>0.64398134639368698</v>
      </c>
      <c r="W15" s="21">
        <v>0.70498175172921096</v>
      </c>
      <c r="X15" s="21">
        <v>0.62382043986128899</v>
      </c>
      <c r="Y15" s="21">
        <v>0.71297702668671104</v>
      </c>
      <c r="Z15" s="21">
        <v>0.721602353494044</v>
      </c>
      <c r="AA15" s="21">
        <v>0.69910790157592795</v>
      </c>
      <c r="AB15" s="21">
        <v>0.64202364355655195</v>
      </c>
      <c r="AC15" s="21">
        <v>0.71679778941325001</v>
      </c>
      <c r="AD15" s="21">
        <v>0.67031845832507597</v>
      </c>
      <c r="AE15" s="21"/>
      <c r="AF15" s="21">
        <v>0.65591754779928602</v>
      </c>
      <c r="AG15" s="21">
        <v>0.70921889814203898</v>
      </c>
      <c r="AH15" s="21">
        <v>0.63021226123186203</v>
      </c>
      <c r="AI15" s="21"/>
      <c r="AJ15" s="21">
        <v>0.63786339033788497</v>
      </c>
      <c r="AK15" s="21">
        <v>0.75168619020996497</v>
      </c>
      <c r="AL15" s="21">
        <v>0.74386038651340503</v>
      </c>
      <c r="AM15" s="21">
        <v>0.551087256690039</v>
      </c>
      <c r="AN15" s="21">
        <v>0.58110188204324498</v>
      </c>
      <c r="AO15" s="21"/>
      <c r="AP15" s="21">
        <v>0.62877655519578202</v>
      </c>
      <c r="AQ15" s="21">
        <v>0.75462771180184696</v>
      </c>
      <c r="AR15" s="21">
        <v>0.73944475632586304</v>
      </c>
      <c r="AS15" s="21"/>
      <c r="AT15" s="21">
        <v>0.66507864546276696</v>
      </c>
      <c r="AU15" s="21">
        <v>0.64726357046288296</v>
      </c>
      <c r="AV15" s="21">
        <v>0.67938293720223597</v>
      </c>
      <c r="AW15" s="21">
        <v>0.72236689187136305</v>
      </c>
      <c r="AX15" s="21">
        <v>0.70583378019850096</v>
      </c>
      <c r="AY15" s="21"/>
      <c r="AZ15" s="21">
        <v>0.69410693533632595</v>
      </c>
      <c r="BA15" s="21">
        <v>0.65810225729945804</v>
      </c>
      <c r="BB15" s="21">
        <v>0.67041076713771997</v>
      </c>
      <c r="BC15" s="21">
        <v>0.68096364015718602</v>
      </c>
      <c r="BD15" s="21">
        <v>0.61845462393273498</v>
      </c>
      <c r="BE15" s="21"/>
      <c r="BF15" s="21">
        <v>0.68748753648185601</v>
      </c>
      <c r="BG15" s="21">
        <v>0.67273601871140498</v>
      </c>
      <c r="BH15" s="21">
        <v>0.69050453386211397</v>
      </c>
      <c r="BI15" s="21">
        <v>0.67712785878109405</v>
      </c>
      <c r="BJ15" s="21"/>
      <c r="BK15" s="21">
        <v>0.68691519321956096</v>
      </c>
      <c r="BL15" s="21">
        <v>0.67481608378452296</v>
      </c>
      <c r="BM15" s="21">
        <v>0.68170560467096797</v>
      </c>
      <c r="BN15" s="21">
        <v>0.67020996166593305</v>
      </c>
      <c r="BO15" s="21">
        <v>0.64400163075651196</v>
      </c>
      <c r="BP15" s="21"/>
      <c r="BQ15" s="21">
        <v>0.68634620227693699</v>
      </c>
      <c r="BR15" s="21">
        <v>0.65703525073484104</v>
      </c>
      <c r="BS15" s="21"/>
      <c r="BT15" s="21">
        <v>0.66556197436539799</v>
      </c>
      <c r="BU15" s="21">
        <v>0.70152985735036599</v>
      </c>
      <c r="BV15" s="21">
        <v>0.62261176404409702</v>
      </c>
      <c r="BW15" s="21">
        <v>0.689239245327117</v>
      </c>
      <c r="BX15" s="21">
        <v>0.68467673824461095</v>
      </c>
      <c r="BY15" s="21">
        <v>0.61907380272801105</v>
      </c>
    </row>
    <row r="16" spans="2:77" x14ac:dyDescent="0.35">
      <c r="B16" s="18" t="s">
        <v>263</v>
      </c>
      <c r="C16" s="21">
        <v>8.5203152955867806E-2</v>
      </c>
      <c r="D16" s="21">
        <v>9.3744011579853501E-2</v>
      </c>
      <c r="E16" s="21">
        <v>7.6873458727738195E-2</v>
      </c>
      <c r="F16" s="21"/>
      <c r="G16" s="21">
        <v>7.4031873431481904E-2</v>
      </c>
      <c r="H16" s="21">
        <v>7.7524457203304503E-2</v>
      </c>
      <c r="I16" s="21">
        <v>6.5968109973854896E-2</v>
      </c>
      <c r="J16" s="21">
        <v>8.0354880510668997E-2</v>
      </c>
      <c r="K16" s="21">
        <v>9.8689161298823394E-2</v>
      </c>
      <c r="L16" s="21">
        <v>0.10938059972085</v>
      </c>
      <c r="M16" s="21"/>
      <c r="N16" s="21">
        <v>9.4953591928560302E-2</v>
      </c>
      <c r="O16" s="21">
        <v>8.3785652491832993E-2</v>
      </c>
      <c r="P16" s="21">
        <v>9.3783922638522504E-2</v>
      </c>
      <c r="Q16" s="21">
        <v>6.8874777028083103E-2</v>
      </c>
      <c r="R16" s="21"/>
      <c r="S16" s="21">
        <v>9.9052088328538596E-2</v>
      </c>
      <c r="T16" s="21">
        <v>8.0810230649276199E-2</v>
      </c>
      <c r="U16" s="21">
        <v>0.107376240711594</v>
      </c>
      <c r="V16" s="21">
        <v>9.21727356831952E-2</v>
      </c>
      <c r="W16" s="21">
        <v>7.5670183157677304E-2</v>
      </c>
      <c r="X16" s="21">
        <v>6.0267374615350901E-2</v>
      </c>
      <c r="Y16" s="21">
        <v>8.2516772394485099E-2</v>
      </c>
      <c r="Z16" s="21">
        <v>4.7664103991541501E-2</v>
      </c>
      <c r="AA16" s="21">
        <v>7.6744449867763798E-2</v>
      </c>
      <c r="AB16" s="21">
        <v>0.110138994274308</v>
      </c>
      <c r="AC16" s="21">
        <v>8.0199589731367399E-2</v>
      </c>
      <c r="AD16" s="21">
        <v>7.8244079076127696E-2</v>
      </c>
      <c r="AE16" s="21"/>
      <c r="AF16" s="21">
        <v>0.111401528329134</v>
      </c>
      <c r="AG16" s="21">
        <v>6.4964035393564795E-2</v>
      </c>
      <c r="AH16" s="21">
        <v>7.1839519330628696E-2</v>
      </c>
      <c r="AI16" s="21"/>
      <c r="AJ16" s="21">
        <v>0.121758344456037</v>
      </c>
      <c r="AK16" s="21">
        <v>5.5753289173845699E-2</v>
      </c>
      <c r="AL16" s="21">
        <v>5.0100354743316797E-2</v>
      </c>
      <c r="AM16" s="21">
        <v>0.24983158400038699</v>
      </c>
      <c r="AN16" s="21">
        <v>7.3774171506988007E-2</v>
      </c>
      <c r="AO16" s="21"/>
      <c r="AP16" s="21">
        <v>0.13131004747535999</v>
      </c>
      <c r="AQ16" s="21">
        <v>4.6721946190503197E-2</v>
      </c>
      <c r="AR16" s="21">
        <v>4.9137441665972198E-2</v>
      </c>
      <c r="AS16" s="21"/>
      <c r="AT16" s="21">
        <v>8.4532891363420806E-2</v>
      </c>
      <c r="AU16" s="21">
        <v>9.6248470631018296E-2</v>
      </c>
      <c r="AV16" s="21">
        <v>8.2866430276858694E-2</v>
      </c>
      <c r="AW16" s="21">
        <v>6.9963225410580504E-2</v>
      </c>
      <c r="AX16" s="21">
        <v>0.13825326354120299</v>
      </c>
      <c r="AY16" s="21"/>
      <c r="AZ16" s="21">
        <v>8.6761177434753201E-2</v>
      </c>
      <c r="BA16" s="21">
        <v>6.6900202190531305E-2</v>
      </c>
      <c r="BB16" s="21">
        <v>5.1541096786778699E-2</v>
      </c>
      <c r="BC16" s="21">
        <v>0.103448844692897</v>
      </c>
      <c r="BD16" s="21">
        <v>8.5770785409855194E-2</v>
      </c>
      <c r="BE16" s="21"/>
      <c r="BF16" s="21">
        <v>7.1706674207648494E-2</v>
      </c>
      <c r="BG16" s="21">
        <v>8.0990296204085696E-2</v>
      </c>
      <c r="BH16" s="21">
        <v>9.0484970664503506E-2</v>
      </c>
      <c r="BI16" s="21">
        <v>0.101060176538734</v>
      </c>
      <c r="BJ16" s="21"/>
      <c r="BK16" s="21">
        <v>7.9524059102479602E-2</v>
      </c>
      <c r="BL16" s="21">
        <v>6.6100989041693398E-2</v>
      </c>
      <c r="BM16" s="21">
        <v>7.37718134858453E-2</v>
      </c>
      <c r="BN16" s="21">
        <v>9.8236348867325796E-2</v>
      </c>
      <c r="BO16" s="21">
        <v>0.12410808883543201</v>
      </c>
      <c r="BP16" s="21"/>
      <c r="BQ16" s="21">
        <v>8.6979745322991395E-2</v>
      </c>
      <c r="BR16" s="21">
        <v>8.2796902409435894E-2</v>
      </c>
      <c r="BS16" s="21"/>
      <c r="BT16" s="21">
        <v>0.10839383400730999</v>
      </c>
      <c r="BU16" s="21">
        <v>7.6633605470586993E-2</v>
      </c>
      <c r="BV16" s="21">
        <v>6.3392405808793198E-2</v>
      </c>
      <c r="BW16" s="21">
        <v>6.8238839930707604E-2</v>
      </c>
      <c r="BX16" s="21">
        <v>6.7637060573431898E-2</v>
      </c>
      <c r="BY16" s="21">
        <v>7.8022229847892005E-2</v>
      </c>
    </row>
    <row r="17" spans="2:77" x14ac:dyDescent="0.35">
      <c r="B17" s="18" t="s">
        <v>148</v>
      </c>
      <c r="C17" s="22">
        <v>0.58869371429726003</v>
      </c>
      <c r="D17" s="22">
        <v>0.59589631826940104</v>
      </c>
      <c r="E17" s="22">
        <v>0.58006885282366905</v>
      </c>
      <c r="F17" s="22"/>
      <c r="G17" s="22">
        <v>0.58044174433775497</v>
      </c>
      <c r="H17" s="22">
        <v>0.57745093242274204</v>
      </c>
      <c r="I17" s="22">
        <v>0.62613819721898101</v>
      </c>
      <c r="J17" s="22">
        <v>0.60102894250333305</v>
      </c>
      <c r="K17" s="22">
        <v>0.58603519576826801</v>
      </c>
      <c r="L17" s="22">
        <v>0.56469907108935502</v>
      </c>
      <c r="M17" s="22"/>
      <c r="N17" s="22">
        <v>0.60327268339582196</v>
      </c>
      <c r="O17" s="22">
        <v>0.59035608286306696</v>
      </c>
      <c r="P17" s="22">
        <v>0.56015914501667696</v>
      </c>
      <c r="Q17" s="22">
        <v>0.59729433783248598</v>
      </c>
      <c r="R17" s="22"/>
      <c r="S17" s="22">
        <v>0.57628611147487996</v>
      </c>
      <c r="T17" s="22">
        <v>0.59050224256658501</v>
      </c>
      <c r="U17" s="22">
        <v>0.54390310883373505</v>
      </c>
      <c r="V17" s="22">
        <v>0.55180861071049103</v>
      </c>
      <c r="W17" s="22">
        <v>0.62931156857153303</v>
      </c>
      <c r="X17" s="22">
        <v>0.56355306524593796</v>
      </c>
      <c r="Y17" s="22">
        <v>0.63046025429222596</v>
      </c>
      <c r="Z17" s="22">
        <v>0.67393824950250303</v>
      </c>
      <c r="AA17" s="22">
        <v>0.62236345170816398</v>
      </c>
      <c r="AB17" s="22">
        <v>0.53188464928224399</v>
      </c>
      <c r="AC17" s="22">
        <v>0.63659819968188203</v>
      </c>
      <c r="AD17" s="22">
        <v>0.59207437924894801</v>
      </c>
      <c r="AE17" s="22"/>
      <c r="AF17" s="22">
        <v>0.54451601947015205</v>
      </c>
      <c r="AG17" s="22">
        <v>0.64425486274847399</v>
      </c>
      <c r="AH17" s="22">
        <v>0.55837274190123298</v>
      </c>
      <c r="AI17" s="22"/>
      <c r="AJ17" s="22">
        <v>0.51610504588184802</v>
      </c>
      <c r="AK17" s="22">
        <v>0.69593290103611904</v>
      </c>
      <c r="AL17" s="22">
        <v>0.69376003177008805</v>
      </c>
      <c r="AM17" s="22">
        <v>0.30125567268965198</v>
      </c>
      <c r="AN17" s="22">
        <v>0.50732771053625703</v>
      </c>
      <c r="AO17" s="22"/>
      <c r="AP17" s="22">
        <v>0.497466507720422</v>
      </c>
      <c r="AQ17" s="22">
        <v>0.707905765611344</v>
      </c>
      <c r="AR17" s="22">
        <v>0.69030731465989104</v>
      </c>
      <c r="AS17" s="22"/>
      <c r="AT17" s="22">
        <v>0.58054575409934595</v>
      </c>
      <c r="AU17" s="22">
        <v>0.55101509983186503</v>
      </c>
      <c r="AV17" s="22">
        <v>0.59651650692537705</v>
      </c>
      <c r="AW17" s="22">
        <v>0.65240366646078196</v>
      </c>
      <c r="AX17" s="22">
        <v>0.56758051665729703</v>
      </c>
      <c r="AY17" s="22"/>
      <c r="AZ17" s="22">
        <v>0.60734575790157297</v>
      </c>
      <c r="BA17" s="22">
        <v>0.59120205510892698</v>
      </c>
      <c r="BB17" s="22">
        <v>0.61886967035094198</v>
      </c>
      <c r="BC17" s="22">
        <v>0.57751479546428897</v>
      </c>
      <c r="BD17" s="22">
        <v>0.53268383852288004</v>
      </c>
      <c r="BE17" s="22"/>
      <c r="BF17" s="22">
        <v>0.61578086227420803</v>
      </c>
      <c r="BG17" s="22">
        <v>0.59174572250731905</v>
      </c>
      <c r="BH17" s="22">
        <v>0.60001956319761096</v>
      </c>
      <c r="BI17" s="22">
        <v>0.57606768224236005</v>
      </c>
      <c r="BJ17" s="22"/>
      <c r="BK17" s="22">
        <v>0.60739113411708101</v>
      </c>
      <c r="BL17" s="22">
        <v>0.60871509474283003</v>
      </c>
      <c r="BM17" s="22">
        <v>0.60793379118512303</v>
      </c>
      <c r="BN17" s="22">
        <v>0.57197361279860703</v>
      </c>
      <c r="BO17" s="22">
        <v>0.51989354192107995</v>
      </c>
      <c r="BP17" s="22"/>
      <c r="BQ17" s="22">
        <v>0.59936645695394497</v>
      </c>
      <c r="BR17" s="22">
        <v>0.57423834832540499</v>
      </c>
      <c r="BS17" s="22"/>
      <c r="BT17" s="22">
        <v>0.55716814035808804</v>
      </c>
      <c r="BU17" s="22">
        <v>0.62489625187977904</v>
      </c>
      <c r="BV17" s="22">
        <v>0.559219358235304</v>
      </c>
      <c r="BW17" s="22">
        <v>0.62100040539640899</v>
      </c>
      <c r="BX17" s="22">
        <v>0.61703967767117895</v>
      </c>
      <c r="BY17" s="22">
        <v>0.54105157288011896</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0.27118953628124098</v>
      </c>
      <c r="D9" s="17">
        <v>0.282161633105938</v>
      </c>
      <c r="E9" s="17">
        <v>0.25734617393987902</v>
      </c>
      <c r="F9" s="17"/>
      <c r="G9" s="17">
        <v>0.31268222432700798</v>
      </c>
      <c r="H9" s="17">
        <v>0.24573316376684201</v>
      </c>
      <c r="I9" s="17">
        <v>0.27103061100901199</v>
      </c>
      <c r="J9" s="17">
        <v>0.28045520678633601</v>
      </c>
      <c r="K9" s="17">
        <v>0.271674549263348</v>
      </c>
      <c r="L9" s="17">
        <v>0.25644252739800399</v>
      </c>
      <c r="M9" s="17"/>
      <c r="N9" s="17">
        <v>0.29911513444536703</v>
      </c>
      <c r="O9" s="17">
        <v>0.29920674660951202</v>
      </c>
      <c r="P9" s="17">
        <v>0.247839478496787</v>
      </c>
      <c r="Q9" s="17">
        <v>0.23133417530515199</v>
      </c>
      <c r="R9" s="17"/>
      <c r="S9" s="17">
        <v>0.29731954420723999</v>
      </c>
      <c r="T9" s="17">
        <v>0.28850205767192599</v>
      </c>
      <c r="U9" s="17">
        <v>0.24273059724341101</v>
      </c>
      <c r="V9" s="17">
        <v>0.235295553439542</v>
      </c>
      <c r="W9" s="17">
        <v>0.248047360371868</v>
      </c>
      <c r="X9" s="17">
        <v>0.24741963635071901</v>
      </c>
      <c r="Y9" s="17">
        <v>0.27700730093624798</v>
      </c>
      <c r="Z9" s="17">
        <v>0.28112639712599102</v>
      </c>
      <c r="AA9" s="17">
        <v>0.29035632769998398</v>
      </c>
      <c r="AB9" s="17">
        <v>0.26829035090804998</v>
      </c>
      <c r="AC9" s="17">
        <v>0.278368080109826</v>
      </c>
      <c r="AD9" s="17">
        <v>0.28119375338839497</v>
      </c>
      <c r="AE9" s="17"/>
      <c r="AF9" s="17">
        <v>0.223778151326369</v>
      </c>
      <c r="AG9" s="17">
        <v>0.308869003002533</v>
      </c>
      <c r="AH9" s="17">
        <v>0.25244482109227001</v>
      </c>
      <c r="AI9" s="17"/>
      <c r="AJ9" s="17">
        <v>0.21141978784856999</v>
      </c>
      <c r="AK9" s="17">
        <v>0.33081036212512199</v>
      </c>
      <c r="AL9" s="17">
        <v>0.32303229266128503</v>
      </c>
      <c r="AM9" s="17">
        <v>0.13824316876836501</v>
      </c>
      <c r="AN9" s="17">
        <v>0.23355548814858401</v>
      </c>
      <c r="AO9" s="17"/>
      <c r="AP9" s="17">
        <v>0.21134600375606799</v>
      </c>
      <c r="AQ9" s="17">
        <v>0.33575520457560798</v>
      </c>
      <c r="AR9" s="17">
        <v>0.310047689224354</v>
      </c>
      <c r="AS9" s="17"/>
      <c r="AT9" s="17">
        <v>0.24393182140982</v>
      </c>
      <c r="AU9" s="17">
        <v>0.24849019053504601</v>
      </c>
      <c r="AV9" s="17">
        <v>0.29580637691022199</v>
      </c>
      <c r="AW9" s="17">
        <v>0.32009627953764003</v>
      </c>
      <c r="AX9" s="17">
        <v>0.35228660701502001</v>
      </c>
      <c r="AY9" s="17"/>
      <c r="AZ9" s="17">
        <v>0.276272931463247</v>
      </c>
      <c r="BA9" s="17">
        <v>0.278589310367649</v>
      </c>
      <c r="BB9" s="17">
        <v>0.30859253841589301</v>
      </c>
      <c r="BC9" s="17">
        <v>0.25364871185638499</v>
      </c>
      <c r="BD9" s="17">
        <v>0.261437876241084</v>
      </c>
      <c r="BE9" s="17"/>
      <c r="BF9" s="17">
        <v>0.296322820128958</v>
      </c>
      <c r="BG9" s="17">
        <v>0.25348477649729501</v>
      </c>
      <c r="BH9" s="17">
        <v>0.272952482645201</v>
      </c>
      <c r="BI9" s="17">
        <v>0.305664590181073</v>
      </c>
      <c r="BJ9" s="17"/>
      <c r="BK9" s="17">
        <v>0.202939964081429</v>
      </c>
      <c r="BL9" s="17">
        <v>0.27726460093614202</v>
      </c>
      <c r="BM9" s="17">
        <v>0.27212148549757498</v>
      </c>
      <c r="BN9" s="17">
        <v>0.25880931804346302</v>
      </c>
      <c r="BO9" s="17">
        <v>0.34552895533621097</v>
      </c>
      <c r="BP9" s="17"/>
      <c r="BQ9" s="17">
        <v>0.26966784762412099</v>
      </c>
      <c r="BR9" s="17">
        <v>0.27325054038688201</v>
      </c>
      <c r="BS9" s="17"/>
      <c r="BT9" s="17">
        <v>0.26030680874192202</v>
      </c>
      <c r="BU9" s="17">
        <v>0.280259887799375</v>
      </c>
      <c r="BV9" s="17">
        <v>0.25517062074128199</v>
      </c>
      <c r="BW9" s="17">
        <v>0.275592073150983</v>
      </c>
      <c r="BX9" s="17">
        <v>0.29161867010474701</v>
      </c>
      <c r="BY9" s="17">
        <v>0.26108808602744799</v>
      </c>
    </row>
    <row r="10" spans="2:77" x14ac:dyDescent="0.35">
      <c r="B10" s="18" t="s">
        <v>258</v>
      </c>
      <c r="C10" s="17">
        <v>0.32058945662889998</v>
      </c>
      <c r="D10" s="17">
        <v>0.311080921051057</v>
      </c>
      <c r="E10" s="17">
        <v>0.331414731254568</v>
      </c>
      <c r="F10" s="17"/>
      <c r="G10" s="17">
        <v>0.31407497475069301</v>
      </c>
      <c r="H10" s="17">
        <v>0.35645572417971499</v>
      </c>
      <c r="I10" s="17">
        <v>0.337969514697952</v>
      </c>
      <c r="J10" s="17">
        <v>0.31012928231217401</v>
      </c>
      <c r="K10" s="17">
        <v>0.27123090349778001</v>
      </c>
      <c r="L10" s="17">
        <v>0.32329042967166199</v>
      </c>
      <c r="M10" s="17"/>
      <c r="N10" s="17">
        <v>0.32653728171459301</v>
      </c>
      <c r="O10" s="17">
        <v>0.301393501643693</v>
      </c>
      <c r="P10" s="17">
        <v>0.33657212315031998</v>
      </c>
      <c r="Q10" s="17">
        <v>0.31949982048376102</v>
      </c>
      <c r="R10" s="17"/>
      <c r="S10" s="17">
        <v>0.34160568994360402</v>
      </c>
      <c r="T10" s="17">
        <v>0.32005045166901402</v>
      </c>
      <c r="U10" s="17">
        <v>0.35532184760327101</v>
      </c>
      <c r="V10" s="17">
        <v>0.29359437627578799</v>
      </c>
      <c r="W10" s="17">
        <v>0.336345819870148</v>
      </c>
      <c r="X10" s="17">
        <v>0.29084939895376799</v>
      </c>
      <c r="Y10" s="17">
        <v>0.33331198489498198</v>
      </c>
      <c r="Z10" s="17">
        <v>0.35152718868698102</v>
      </c>
      <c r="AA10" s="17">
        <v>0.31884448121171299</v>
      </c>
      <c r="AB10" s="17">
        <v>0.28026744484201999</v>
      </c>
      <c r="AC10" s="17">
        <v>0.32553890641271299</v>
      </c>
      <c r="AD10" s="17">
        <v>0.30973818571157602</v>
      </c>
      <c r="AE10" s="17"/>
      <c r="AF10" s="17">
        <v>0.28449829578309699</v>
      </c>
      <c r="AG10" s="17">
        <v>0.36900699830468298</v>
      </c>
      <c r="AH10" s="17">
        <v>0.29973622049883802</v>
      </c>
      <c r="AI10" s="17"/>
      <c r="AJ10" s="17">
        <v>0.300262463235271</v>
      </c>
      <c r="AK10" s="17">
        <v>0.35935069692361599</v>
      </c>
      <c r="AL10" s="17">
        <v>0.417765719968618</v>
      </c>
      <c r="AM10" s="17">
        <v>0.181152181325928</v>
      </c>
      <c r="AN10" s="17">
        <v>0.275135739349057</v>
      </c>
      <c r="AO10" s="17"/>
      <c r="AP10" s="17">
        <v>0.295593112842093</v>
      </c>
      <c r="AQ10" s="17">
        <v>0.34272331194716898</v>
      </c>
      <c r="AR10" s="17">
        <v>0.44998705741351902</v>
      </c>
      <c r="AS10" s="17"/>
      <c r="AT10" s="17">
        <v>0.30973723005177201</v>
      </c>
      <c r="AU10" s="17">
        <v>0.30106684257314098</v>
      </c>
      <c r="AV10" s="17">
        <v>0.33536114518450499</v>
      </c>
      <c r="AW10" s="17">
        <v>0.36183882091357</v>
      </c>
      <c r="AX10" s="17">
        <v>0.38196821824583599</v>
      </c>
      <c r="AY10" s="17"/>
      <c r="AZ10" s="17">
        <v>0.33288870168406498</v>
      </c>
      <c r="BA10" s="17">
        <v>0.33045419441375801</v>
      </c>
      <c r="BB10" s="17">
        <v>0.27011565056855502</v>
      </c>
      <c r="BC10" s="17">
        <v>0.31820764941580598</v>
      </c>
      <c r="BD10" s="17">
        <v>0.28186565235067401</v>
      </c>
      <c r="BE10" s="17"/>
      <c r="BF10" s="17">
        <v>0.30790170568367198</v>
      </c>
      <c r="BG10" s="17">
        <v>0.33037760553075401</v>
      </c>
      <c r="BH10" s="17">
        <v>0.322487066605607</v>
      </c>
      <c r="BI10" s="17">
        <v>0.32026299198853098</v>
      </c>
      <c r="BJ10" s="17"/>
      <c r="BK10" s="17">
        <v>0.338416304725217</v>
      </c>
      <c r="BL10" s="17">
        <v>0.31247398105164798</v>
      </c>
      <c r="BM10" s="17">
        <v>0.31111261506889898</v>
      </c>
      <c r="BN10" s="17">
        <v>0.33984225860129902</v>
      </c>
      <c r="BO10" s="17">
        <v>0.28350935457605903</v>
      </c>
      <c r="BP10" s="17"/>
      <c r="BQ10" s="17">
        <v>0.31653745531363098</v>
      </c>
      <c r="BR10" s="17">
        <v>0.32607756440164298</v>
      </c>
      <c r="BS10" s="17"/>
      <c r="BT10" s="17">
        <v>0.31224130673753198</v>
      </c>
      <c r="BU10" s="17">
        <v>0.33734590059972402</v>
      </c>
      <c r="BV10" s="17">
        <v>0.29930467098351599</v>
      </c>
      <c r="BW10" s="17">
        <v>0.31518557421872501</v>
      </c>
      <c r="BX10" s="17">
        <v>0.33435749959991301</v>
      </c>
      <c r="BY10" s="17">
        <v>0.26251417213414002</v>
      </c>
    </row>
    <row r="11" spans="2:77" x14ac:dyDescent="0.35">
      <c r="B11" s="18" t="s">
        <v>259</v>
      </c>
      <c r="C11" s="17">
        <v>0.20464369579938901</v>
      </c>
      <c r="D11" s="17">
        <v>0.20502643430508799</v>
      </c>
      <c r="E11" s="17">
        <v>0.205119335918961</v>
      </c>
      <c r="F11" s="17"/>
      <c r="G11" s="17">
        <v>0.20256033222422801</v>
      </c>
      <c r="H11" s="17">
        <v>0.208064984172905</v>
      </c>
      <c r="I11" s="17">
        <v>0.218899587552422</v>
      </c>
      <c r="J11" s="17">
        <v>0.18780972414639499</v>
      </c>
      <c r="K11" s="17">
        <v>0.21247649910991601</v>
      </c>
      <c r="L11" s="17">
        <v>0.20017204428934701</v>
      </c>
      <c r="M11" s="17"/>
      <c r="N11" s="17">
        <v>0.19083392548168099</v>
      </c>
      <c r="O11" s="17">
        <v>0.19675489607935601</v>
      </c>
      <c r="P11" s="17">
        <v>0.20811093917760301</v>
      </c>
      <c r="Q11" s="17">
        <v>0.22536505148747099</v>
      </c>
      <c r="R11" s="17"/>
      <c r="S11" s="17">
        <v>0.20389468362788801</v>
      </c>
      <c r="T11" s="17">
        <v>0.18490833303794499</v>
      </c>
      <c r="U11" s="17">
        <v>0.19172375403389399</v>
      </c>
      <c r="V11" s="17">
        <v>0.21360840570807799</v>
      </c>
      <c r="W11" s="17">
        <v>0.22759441798989399</v>
      </c>
      <c r="X11" s="17">
        <v>0.248235178206625</v>
      </c>
      <c r="Y11" s="17">
        <v>0.19698624520753999</v>
      </c>
      <c r="Z11" s="17">
        <v>0.19272280234403399</v>
      </c>
      <c r="AA11" s="17">
        <v>0.21109581965830199</v>
      </c>
      <c r="AB11" s="17">
        <v>0.20917555528062901</v>
      </c>
      <c r="AC11" s="17">
        <v>0.19966408925687601</v>
      </c>
      <c r="AD11" s="17">
        <v>0.12385353273345</v>
      </c>
      <c r="AE11" s="17"/>
      <c r="AF11" s="17">
        <v>0.21631430845944399</v>
      </c>
      <c r="AG11" s="17">
        <v>0.18051118045203501</v>
      </c>
      <c r="AH11" s="17">
        <v>0.24414001762784801</v>
      </c>
      <c r="AI11" s="17"/>
      <c r="AJ11" s="17">
        <v>0.22789888478468101</v>
      </c>
      <c r="AK11" s="17">
        <v>0.184352777744203</v>
      </c>
      <c r="AL11" s="17">
        <v>0.16532658174905801</v>
      </c>
      <c r="AM11" s="17">
        <v>0.245006725312476</v>
      </c>
      <c r="AN11" s="17">
        <v>0.238897264737125</v>
      </c>
      <c r="AO11" s="17"/>
      <c r="AP11" s="17">
        <v>0.24585028312506299</v>
      </c>
      <c r="AQ11" s="17">
        <v>0.19843222687192599</v>
      </c>
      <c r="AR11" s="17">
        <v>0.124809182706036</v>
      </c>
      <c r="AS11" s="17"/>
      <c r="AT11" s="17">
        <v>0.23259095637687099</v>
      </c>
      <c r="AU11" s="17">
        <v>0.20435193730484599</v>
      </c>
      <c r="AV11" s="17">
        <v>0.20071863293190001</v>
      </c>
      <c r="AW11" s="17">
        <v>0.15609753452724801</v>
      </c>
      <c r="AX11" s="17">
        <v>0.16095785956297501</v>
      </c>
      <c r="AY11" s="17"/>
      <c r="AZ11" s="17">
        <v>0.20217460263988299</v>
      </c>
      <c r="BA11" s="17">
        <v>0.180520564846814</v>
      </c>
      <c r="BB11" s="17">
        <v>0.24935425018670401</v>
      </c>
      <c r="BC11" s="17">
        <v>0.219974398870873</v>
      </c>
      <c r="BD11" s="17">
        <v>0.203113021124288</v>
      </c>
      <c r="BE11" s="17"/>
      <c r="BF11" s="17">
        <v>0.197606659493333</v>
      </c>
      <c r="BG11" s="17">
        <v>0.208712444579495</v>
      </c>
      <c r="BH11" s="17">
        <v>0.205347410160716</v>
      </c>
      <c r="BI11" s="17">
        <v>0.18411407172986899</v>
      </c>
      <c r="BJ11" s="17"/>
      <c r="BK11" s="17">
        <v>0.241393674465742</v>
      </c>
      <c r="BL11" s="17">
        <v>0.21032068460502701</v>
      </c>
      <c r="BM11" s="17">
        <v>0.21208527546765199</v>
      </c>
      <c r="BN11" s="17">
        <v>0.197374709631048</v>
      </c>
      <c r="BO11" s="17">
        <v>0.17321771195694699</v>
      </c>
      <c r="BP11" s="17"/>
      <c r="BQ11" s="17">
        <v>0.20547632224186299</v>
      </c>
      <c r="BR11" s="17">
        <v>0.203515970684021</v>
      </c>
      <c r="BS11" s="17"/>
      <c r="BT11" s="17">
        <v>0.20379508419703299</v>
      </c>
      <c r="BU11" s="17">
        <v>0.199824109160293</v>
      </c>
      <c r="BV11" s="17">
        <v>0.22676290155555301</v>
      </c>
      <c r="BW11" s="17">
        <v>0.200846719237292</v>
      </c>
      <c r="BX11" s="17">
        <v>0.20476185277999401</v>
      </c>
      <c r="BY11" s="17">
        <v>0.19717679956091699</v>
      </c>
    </row>
    <row r="12" spans="2:77" x14ac:dyDescent="0.35">
      <c r="B12" s="18" t="s">
        <v>260</v>
      </c>
      <c r="C12" s="17">
        <v>8.1935926002420306E-2</v>
      </c>
      <c r="D12" s="17">
        <v>7.5120348457887703E-2</v>
      </c>
      <c r="E12" s="17">
        <v>8.9124287260610405E-2</v>
      </c>
      <c r="F12" s="17"/>
      <c r="G12" s="17">
        <v>8.0293526302561605E-2</v>
      </c>
      <c r="H12" s="17">
        <v>8.7597750099443594E-2</v>
      </c>
      <c r="I12" s="17">
        <v>6.8704227347750002E-2</v>
      </c>
      <c r="J12" s="17">
        <v>7.7239864002650205E-2</v>
      </c>
      <c r="K12" s="17">
        <v>9.1740328440113594E-2</v>
      </c>
      <c r="L12" s="17">
        <v>8.6432042976492193E-2</v>
      </c>
      <c r="M12" s="17"/>
      <c r="N12" s="17">
        <v>9.0619702986154099E-2</v>
      </c>
      <c r="O12" s="17">
        <v>7.5697478491207199E-2</v>
      </c>
      <c r="P12" s="17">
        <v>8.3051793398634804E-2</v>
      </c>
      <c r="Q12" s="17">
        <v>7.9208678629136803E-2</v>
      </c>
      <c r="R12" s="17"/>
      <c r="S12" s="17">
        <v>6.3090309644770401E-2</v>
      </c>
      <c r="T12" s="17">
        <v>9.0928905405861293E-2</v>
      </c>
      <c r="U12" s="17">
        <v>0.10732441087955299</v>
      </c>
      <c r="V12" s="17">
        <v>0.104669869425784</v>
      </c>
      <c r="W12" s="17">
        <v>7.3727288199062394E-2</v>
      </c>
      <c r="X12" s="17">
        <v>8.2949862546180197E-2</v>
      </c>
      <c r="Y12" s="17">
        <v>6.1121543735218199E-2</v>
      </c>
      <c r="Z12" s="17">
        <v>6.5895887117319599E-2</v>
      </c>
      <c r="AA12" s="17">
        <v>7.7436720427569106E-2</v>
      </c>
      <c r="AB12" s="17">
        <v>8.6085122248285101E-2</v>
      </c>
      <c r="AC12" s="17">
        <v>9.4791215165920206E-2</v>
      </c>
      <c r="AD12" s="17">
        <v>7.0555844783647195E-2</v>
      </c>
      <c r="AE12" s="17"/>
      <c r="AF12" s="17">
        <v>0.112215123226285</v>
      </c>
      <c r="AG12" s="17">
        <v>5.8808538631511302E-2</v>
      </c>
      <c r="AH12" s="17">
        <v>6.9761431974435406E-2</v>
      </c>
      <c r="AI12" s="17"/>
      <c r="AJ12" s="17">
        <v>0.110344349882793</v>
      </c>
      <c r="AK12" s="17">
        <v>5.04746226702565E-2</v>
      </c>
      <c r="AL12" s="17">
        <v>5.39910064021192E-2</v>
      </c>
      <c r="AM12" s="17">
        <v>0.103110384506688</v>
      </c>
      <c r="AN12" s="17">
        <v>9.75678271877405E-2</v>
      </c>
      <c r="AO12" s="17"/>
      <c r="AP12" s="17">
        <v>0.118202376902072</v>
      </c>
      <c r="AQ12" s="17">
        <v>5.3987690611901999E-2</v>
      </c>
      <c r="AR12" s="17">
        <v>6.0909158942383003E-2</v>
      </c>
      <c r="AS12" s="17"/>
      <c r="AT12" s="17">
        <v>8.0272121008256606E-2</v>
      </c>
      <c r="AU12" s="17">
        <v>9.5991177478546394E-2</v>
      </c>
      <c r="AV12" s="17">
        <v>7.2229458477888697E-2</v>
      </c>
      <c r="AW12" s="17">
        <v>7.9857553272547399E-2</v>
      </c>
      <c r="AX12" s="17">
        <v>6.8289419378843905E-2</v>
      </c>
      <c r="AY12" s="17"/>
      <c r="AZ12" s="17">
        <v>8.06651130137509E-2</v>
      </c>
      <c r="BA12" s="17">
        <v>7.90032756790994E-2</v>
      </c>
      <c r="BB12" s="17">
        <v>6.0571248397386902E-2</v>
      </c>
      <c r="BC12" s="17">
        <v>8.7940858760183996E-2</v>
      </c>
      <c r="BD12" s="17">
        <v>9.0319400805275896E-2</v>
      </c>
      <c r="BE12" s="17"/>
      <c r="BF12" s="17">
        <v>7.3279133004054101E-2</v>
      </c>
      <c r="BG12" s="17">
        <v>8.0506111533192801E-2</v>
      </c>
      <c r="BH12" s="17">
        <v>9.1542267885638101E-2</v>
      </c>
      <c r="BI12" s="17">
        <v>8.4690249588911401E-2</v>
      </c>
      <c r="BJ12" s="17"/>
      <c r="BK12" s="17">
        <v>6.0976773559060303E-2</v>
      </c>
      <c r="BL12" s="17">
        <v>8.2597233669841896E-2</v>
      </c>
      <c r="BM12" s="17">
        <v>8.1444924167495103E-2</v>
      </c>
      <c r="BN12" s="17">
        <v>8.6928003162361905E-2</v>
      </c>
      <c r="BO12" s="17">
        <v>6.7649712806414006E-2</v>
      </c>
      <c r="BP12" s="17"/>
      <c r="BQ12" s="17">
        <v>8.5537872242577903E-2</v>
      </c>
      <c r="BR12" s="17">
        <v>7.7057381397036398E-2</v>
      </c>
      <c r="BS12" s="17"/>
      <c r="BT12" s="17">
        <v>8.9006706721234702E-2</v>
      </c>
      <c r="BU12" s="17">
        <v>6.9702416601549202E-2</v>
      </c>
      <c r="BV12" s="17">
        <v>0.10726040556061101</v>
      </c>
      <c r="BW12" s="17">
        <v>0.101241521412844</v>
      </c>
      <c r="BX12" s="17">
        <v>7.4917363630061198E-2</v>
      </c>
      <c r="BY12" s="17">
        <v>3.9803569911167597E-2</v>
      </c>
    </row>
    <row r="13" spans="2:77" x14ac:dyDescent="0.35">
      <c r="B13" s="18" t="s">
        <v>261</v>
      </c>
      <c r="C13" s="17">
        <v>7.6307926428784006E-2</v>
      </c>
      <c r="D13" s="17">
        <v>9.54694645446795E-2</v>
      </c>
      <c r="E13" s="17">
        <v>5.8070896426259497E-2</v>
      </c>
      <c r="F13" s="17"/>
      <c r="G13" s="17">
        <v>3.2293153916753699E-2</v>
      </c>
      <c r="H13" s="17">
        <v>4.6838721776209E-2</v>
      </c>
      <c r="I13" s="17">
        <v>6.4155050389948801E-2</v>
      </c>
      <c r="J13" s="17">
        <v>9.39386696422886E-2</v>
      </c>
      <c r="K13" s="17">
        <v>0.122792555245989</v>
      </c>
      <c r="L13" s="17">
        <v>9.3928985575871607E-2</v>
      </c>
      <c r="M13" s="17"/>
      <c r="N13" s="17">
        <v>6.83262912348339E-2</v>
      </c>
      <c r="O13" s="17">
        <v>6.9555337763426095E-2</v>
      </c>
      <c r="P13" s="17">
        <v>8.4211128627378701E-2</v>
      </c>
      <c r="Q13" s="17">
        <v>8.4217103895626894E-2</v>
      </c>
      <c r="R13" s="17"/>
      <c r="S13" s="17">
        <v>5.61410982269583E-2</v>
      </c>
      <c r="T13" s="17">
        <v>7.8940628677675706E-2</v>
      </c>
      <c r="U13" s="17">
        <v>7.1532535270917602E-2</v>
      </c>
      <c r="V13" s="17">
        <v>9.6505895279119805E-2</v>
      </c>
      <c r="W13" s="17">
        <v>7.8008847349772995E-2</v>
      </c>
      <c r="X13" s="17">
        <v>9.5039536303356098E-2</v>
      </c>
      <c r="Y13" s="17">
        <v>7.5961012647237397E-2</v>
      </c>
      <c r="Z13" s="17">
        <v>5.6085548474855397E-2</v>
      </c>
      <c r="AA13" s="17">
        <v>6.1899908332766297E-2</v>
      </c>
      <c r="AB13" s="17">
        <v>8.8111279795298397E-2</v>
      </c>
      <c r="AC13" s="17">
        <v>7.0137588381770394E-2</v>
      </c>
      <c r="AD13" s="17">
        <v>0.10645260264678599</v>
      </c>
      <c r="AE13" s="17"/>
      <c r="AF13" s="17">
        <v>0.122645782101428</v>
      </c>
      <c r="AG13" s="17">
        <v>4.5296236326174202E-2</v>
      </c>
      <c r="AH13" s="17">
        <v>6.7958458119565204E-2</v>
      </c>
      <c r="AI13" s="17"/>
      <c r="AJ13" s="17">
        <v>0.12309682954764201</v>
      </c>
      <c r="AK13" s="17">
        <v>3.1633651778025997E-2</v>
      </c>
      <c r="AL13" s="17">
        <v>1.6053205614677001E-2</v>
      </c>
      <c r="AM13" s="17">
        <v>0.33248754008654402</v>
      </c>
      <c r="AN13" s="17">
        <v>6.7558428200725107E-2</v>
      </c>
      <c r="AO13" s="17"/>
      <c r="AP13" s="17">
        <v>0.108242714938576</v>
      </c>
      <c r="AQ13" s="17">
        <v>3.02311489227476E-2</v>
      </c>
      <c r="AR13" s="17">
        <v>4.00220469624415E-2</v>
      </c>
      <c r="AS13" s="17"/>
      <c r="AT13" s="17">
        <v>8.8470180795313394E-2</v>
      </c>
      <c r="AU13" s="17">
        <v>9.1022191305308003E-2</v>
      </c>
      <c r="AV13" s="17">
        <v>5.8640146668615799E-2</v>
      </c>
      <c r="AW13" s="17">
        <v>4.9669719141436502E-2</v>
      </c>
      <c r="AX13" s="17">
        <v>1.53884287475042E-2</v>
      </c>
      <c r="AY13" s="17"/>
      <c r="AZ13" s="17">
        <v>7.5416968842534099E-2</v>
      </c>
      <c r="BA13" s="17">
        <v>5.8045885691674098E-2</v>
      </c>
      <c r="BB13" s="17">
        <v>4.26642773424038E-2</v>
      </c>
      <c r="BC13" s="17">
        <v>8.8027674847910103E-2</v>
      </c>
      <c r="BD13" s="17">
        <v>9.7429564285861595E-2</v>
      </c>
      <c r="BE13" s="17"/>
      <c r="BF13" s="17">
        <v>6.4393974525500497E-2</v>
      </c>
      <c r="BG13" s="17">
        <v>8.46713739386111E-2</v>
      </c>
      <c r="BH13" s="17">
        <v>6.7940478552259695E-2</v>
      </c>
      <c r="BI13" s="17">
        <v>7.7760014091016599E-2</v>
      </c>
      <c r="BJ13" s="17"/>
      <c r="BK13" s="17">
        <v>0.100614354348231</v>
      </c>
      <c r="BL13" s="17">
        <v>6.6807652919314897E-2</v>
      </c>
      <c r="BM13" s="17">
        <v>7.5228013968260302E-2</v>
      </c>
      <c r="BN13" s="17">
        <v>7.61382071890392E-2</v>
      </c>
      <c r="BO13" s="17">
        <v>9.2702871468492903E-2</v>
      </c>
      <c r="BP13" s="17"/>
      <c r="BQ13" s="17">
        <v>8.0489229761071798E-2</v>
      </c>
      <c r="BR13" s="17">
        <v>7.0644689540963507E-2</v>
      </c>
      <c r="BS13" s="17"/>
      <c r="BT13" s="17">
        <v>9.7042597198259806E-2</v>
      </c>
      <c r="BU13" s="17">
        <v>6.9468403002665505E-2</v>
      </c>
      <c r="BV13" s="17">
        <v>7.1822151211357599E-2</v>
      </c>
      <c r="BW13" s="17">
        <v>6.0701590337966398E-2</v>
      </c>
      <c r="BX13" s="17">
        <v>5.2602442890918102E-2</v>
      </c>
      <c r="BY13" s="17">
        <v>9.2762725506383106E-2</v>
      </c>
    </row>
    <row r="14" spans="2:77" x14ac:dyDescent="0.35">
      <c r="B14" s="18" t="s">
        <v>145</v>
      </c>
      <c r="C14" s="17">
        <v>4.5333458859266103E-2</v>
      </c>
      <c r="D14" s="17">
        <v>3.1141198535349201E-2</v>
      </c>
      <c r="E14" s="17">
        <v>5.8924575199722301E-2</v>
      </c>
      <c r="F14" s="17"/>
      <c r="G14" s="17">
        <v>5.8095788478756301E-2</v>
      </c>
      <c r="H14" s="17">
        <v>5.5309656004885598E-2</v>
      </c>
      <c r="I14" s="17">
        <v>3.9241009002915397E-2</v>
      </c>
      <c r="J14" s="17">
        <v>5.0427253110155501E-2</v>
      </c>
      <c r="K14" s="17">
        <v>3.0085164442853401E-2</v>
      </c>
      <c r="L14" s="17">
        <v>3.9733970088623401E-2</v>
      </c>
      <c r="M14" s="17"/>
      <c r="N14" s="17">
        <v>2.4567664137370899E-2</v>
      </c>
      <c r="O14" s="17">
        <v>5.7392039412805698E-2</v>
      </c>
      <c r="P14" s="17">
        <v>4.0214537149277203E-2</v>
      </c>
      <c r="Q14" s="17">
        <v>6.0375170198852503E-2</v>
      </c>
      <c r="R14" s="17"/>
      <c r="S14" s="17">
        <v>3.7948674349539302E-2</v>
      </c>
      <c r="T14" s="17">
        <v>3.6669623537577502E-2</v>
      </c>
      <c r="U14" s="17">
        <v>3.13668549689535E-2</v>
      </c>
      <c r="V14" s="17">
        <v>5.6325899871687103E-2</v>
      </c>
      <c r="W14" s="17">
        <v>3.6276266219255601E-2</v>
      </c>
      <c r="X14" s="17">
        <v>3.5506387639351898E-2</v>
      </c>
      <c r="Y14" s="17">
        <v>5.5611912578774202E-2</v>
      </c>
      <c r="Z14" s="17">
        <v>5.2642176250819399E-2</v>
      </c>
      <c r="AA14" s="17">
        <v>4.0366742669665702E-2</v>
      </c>
      <c r="AB14" s="17">
        <v>6.8070246925716296E-2</v>
      </c>
      <c r="AC14" s="17">
        <v>3.1500120672894302E-2</v>
      </c>
      <c r="AD14" s="17">
        <v>0.108206080736146</v>
      </c>
      <c r="AE14" s="17"/>
      <c r="AF14" s="17">
        <v>4.05483391033774E-2</v>
      </c>
      <c r="AG14" s="17">
        <v>3.7508043283063702E-2</v>
      </c>
      <c r="AH14" s="17">
        <v>6.5959050687043996E-2</v>
      </c>
      <c r="AI14" s="17"/>
      <c r="AJ14" s="17">
        <v>2.6977684701043399E-2</v>
      </c>
      <c r="AK14" s="17">
        <v>4.3377888758776399E-2</v>
      </c>
      <c r="AL14" s="17">
        <v>2.3831193604243201E-2</v>
      </c>
      <c r="AM14" s="17">
        <v>0</v>
      </c>
      <c r="AN14" s="17">
        <v>8.7285252376767805E-2</v>
      </c>
      <c r="AO14" s="17"/>
      <c r="AP14" s="17">
        <v>2.07655084361279E-2</v>
      </c>
      <c r="AQ14" s="17">
        <v>3.8870417070647298E-2</v>
      </c>
      <c r="AR14" s="17">
        <v>1.42248647512666E-2</v>
      </c>
      <c r="AS14" s="17"/>
      <c r="AT14" s="17">
        <v>4.4997690357966698E-2</v>
      </c>
      <c r="AU14" s="17">
        <v>5.9077660803112803E-2</v>
      </c>
      <c r="AV14" s="17">
        <v>3.7244239826868003E-2</v>
      </c>
      <c r="AW14" s="17">
        <v>3.24400926075585E-2</v>
      </c>
      <c r="AX14" s="17">
        <v>2.1109467049820401E-2</v>
      </c>
      <c r="AY14" s="17"/>
      <c r="AZ14" s="17">
        <v>3.2581682356520501E-2</v>
      </c>
      <c r="BA14" s="17">
        <v>7.3386769001006394E-2</v>
      </c>
      <c r="BB14" s="17">
        <v>6.8702035089057395E-2</v>
      </c>
      <c r="BC14" s="17">
        <v>3.2200706248842602E-2</v>
      </c>
      <c r="BD14" s="17">
        <v>6.5834485192816095E-2</v>
      </c>
      <c r="BE14" s="17"/>
      <c r="BF14" s="17">
        <v>6.0495707164481403E-2</v>
      </c>
      <c r="BG14" s="17">
        <v>4.2247687920651998E-2</v>
      </c>
      <c r="BH14" s="17">
        <v>3.9730294150578598E-2</v>
      </c>
      <c r="BI14" s="17">
        <v>2.7508082420598899E-2</v>
      </c>
      <c r="BJ14" s="17"/>
      <c r="BK14" s="17">
        <v>5.5658928820319697E-2</v>
      </c>
      <c r="BL14" s="17">
        <v>5.0535846818026302E-2</v>
      </c>
      <c r="BM14" s="17">
        <v>4.8007685830118302E-2</v>
      </c>
      <c r="BN14" s="17">
        <v>4.0907503372787798E-2</v>
      </c>
      <c r="BO14" s="17">
        <v>3.7391393855876399E-2</v>
      </c>
      <c r="BP14" s="17"/>
      <c r="BQ14" s="17">
        <v>4.2291272816735198E-2</v>
      </c>
      <c r="BR14" s="17">
        <v>4.9453853589453499E-2</v>
      </c>
      <c r="BS14" s="17"/>
      <c r="BT14" s="17">
        <v>3.7607496404019197E-2</v>
      </c>
      <c r="BU14" s="17">
        <v>4.3399282836393299E-2</v>
      </c>
      <c r="BV14" s="17">
        <v>3.9679249947680802E-2</v>
      </c>
      <c r="BW14" s="17">
        <v>4.6432521642189202E-2</v>
      </c>
      <c r="BX14" s="17">
        <v>4.1742170994367001E-2</v>
      </c>
      <c r="BY14" s="17">
        <v>0.146654646859945</v>
      </c>
    </row>
    <row r="15" spans="2:77" x14ac:dyDescent="0.35">
      <c r="B15" s="18" t="s">
        <v>262</v>
      </c>
      <c r="C15" s="21">
        <v>0.59177899291014102</v>
      </c>
      <c r="D15" s="21">
        <v>0.59324255415699501</v>
      </c>
      <c r="E15" s="21">
        <v>0.58876090519444702</v>
      </c>
      <c r="F15" s="21"/>
      <c r="G15" s="21">
        <v>0.626757199077701</v>
      </c>
      <c r="H15" s="21">
        <v>0.60218888794655701</v>
      </c>
      <c r="I15" s="21">
        <v>0.60900012570696305</v>
      </c>
      <c r="J15" s="21">
        <v>0.59058448909851002</v>
      </c>
      <c r="K15" s="21">
        <v>0.542905452761128</v>
      </c>
      <c r="L15" s="21">
        <v>0.57973295706966599</v>
      </c>
      <c r="M15" s="21"/>
      <c r="N15" s="21">
        <v>0.62565241615996003</v>
      </c>
      <c r="O15" s="21">
        <v>0.60060024825320502</v>
      </c>
      <c r="P15" s="21">
        <v>0.58441160164710604</v>
      </c>
      <c r="Q15" s="21">
        <v>0.55083399578891301</v>
      </c>
      <c r="R15" s="21"/>
      <c r="S15" s="21">
        <v>0.63892523415084401</v>
      </c>
      <c r="T15" s="21">
        <v>0.60855250934094096</v>
      </c>
      <c r="U15" s="21">
        <v>0.59805244484668196</v>
      </c>
      <c r="V15" s="21">
        <v>0.52888992971533</v>
      </c>
      <c r="W15" s="21">
        <v>0.58439318024201503</v>
      </c>
      <c r="X15" s="21">
        <v>0.538269035304487</v>
      </c>
      <c r="Y15" s="21">
        <v>0.61031928583122996</v>
      </c>
      <c r="Z15" s="21">
        <v>0.63265358581297104</v>
      </c>
      <c r="AA15" s="21">
        <v>0.60920080891169703</v>
      </c>
      <c r="AB15" s="21">
        <v>0.54855779575007102</v>
      </c>
      <c r="AC15" s="21">
        <v>0.60390698652253905</v>
      </c>
      <c r="AD15" s="21">
        <v>0.59093193909997099</v>
      </c>
      <c r="AE15" s="21"/>
      <c r="AF15" s="21">
        <v>0.50827644710946696</v>
      </c>
      <c r="AG15" s="21">
        <v>0.67787600130721604</v>
      </c>
      <c r="AH15" s="21">
        <v>0.55218104159110803</v>
      </c>
      <c r="AI15" s="21"/>
      <c r="AJ15" s="21">
        <v>0.51168225108384102</v>
      </c>
      <c r="AK15" s="21">
        <v>0.69016105904873803</v>
      </c>
      <c r="AL15" s="21">
        <v>0.74079801262990297</v>
      </c>
      <c r="AM15" s="21">
        <v>0.31939535009429298</v>
      </c>
      <c r="AN15" s="21">
        <v>0.50869122749764195</v>
      </c>
      <c r="AO15" s="21"/>
      <c r="AP15" s="21">
        <v>0.50693911659816004</v>
      </c>
      <c r="AQ15" s="21">
        <v>0.67847851652277702</v>
      </c>
      <c r="AR15" s="21">
        <v>0.76003474663787296</v>
      </c>
      <c r="AS15" s="21"/>
      <c r="AT15" s="21">
        <v>0.55366905146159195</v>
      </c>
      <c r="AU15" s="21">
        <v>0.54955703310818704</v>
      </c>
      <c r="AV15" s="21">
        <v>0.63116752209472704</v>
      </c>
      <c r="AW15" s="21">
        <v>0.68193510045120997</v>
      </c>
      <c r="AX15" s="21">
        <v>0.73425482526085595</v>
      </c>
      <c r="AY15" s="21"/>
      <c r="AZ15" s="21">
        <v>0.60916163314731198</v>
      </c>
      <c r="BA15" s="21">
        <v>0.60904350478140701</v>
      </c>
      <c r="BB15" s="21">
        <v>0.57870818898444798</v>
      </c>
      <c r="BC15" s="21">
        <v>0.57185636127219097</v>
      </c>
      <c r="BD15" s="21">
        <v>0.54330352859175901</v>
      </c>
      <c r="BE15" s="21"/>
      <c r="BF15" s="21">
        <v>0.60422452581263097</v>
      </c>
      <c r="BG15" s="21">
        <v>0.58386238202804897</v>
      </c>
      <c r="BH15" s="21">
        <v>0.595439549250808</v>
      </c>
      <c r="BI15" s="21">
        <v>0.62592758216960398</v>
      </c>
      <c r="BJ15" s="21"/>
      <c r="BK15" s="21">
        <v>0.541356268806647</v>
      </c>
      <c r="BL15" s="21">
        <v>0.58973858198778994</v>
      </c>
      <c r="BM15" s="21">
        <v>0.58323410056647396</v>
      </c>
      <c r="BN15" s="21">
        <v>0.59865157664476298</v>
      </c>
      <c r="BO15" s="21">
        <v>0.62903830991227005</v>
      </c>
      <c r="BP15" s="21"/>
      <c r="BQ15" s="21">
        <v>0.58620530293775297</v>
      </c>
      <c r="BR15" s="21">
        <v>0.59932810478852505</v>
      </c>
      <c r="BS15" s="21"/>
      <c r="BT15" s="21">
        <v>0.57254811547945395</v>
      </c>
      <c r="BU15" s="21">
        <v>0.61760578839909896</v>
      </c>
      <c r="BV15" s="21">
        <v>0.55447529172479804</v>
      </c>
      <c r="BW15" s="21">
        <v>0.59077764736970895</v>
      </c>
      <c r="BX15" s="21">
        <v>0.62597616970465997</v>
      </c>
      <c r="BY15" s="21">
        <v>0.52360225816158801</v>
      </c>
    </row>
    <row r="16" spans="2:77" x14ac:dyDescent="0.35">
      <c r="B16" s="18" t="s">
        <v>263</v>
      </c>
      <c r="C16" s="21">
        <v>0.15824385243120401</v>
      </c>
      <c r="D16" s="21">
        <v>0.17058981300256701</v>
      </c>
      <c r="E16" s="21">
        <v>0.14719518368687001</v>
      </c>
      <c r="F16" s="21"/>
      <c r="G16" s="21">
        <v>0.11258668021931501</v>
      </c>
      <c r="H16" s="21">
        <v>0.134436471875653</v>
      </c>
      <c r="I16" s="21">
        <v>0.13285927773769901</v>
      </c>
      <c r="J16" s="21">
        <v>0.17117853364493901</v>
      </c>
      <c r="K16" s="21">
        <v>0.21453288368610299</v>
      </c>
      <c r="L16" s="21">
        <v>0.18036102855236399</v>
      </c>
      <c r="M16" s="21"/>
      <c r="N16" s="21">
        <v>0.15894599422098801</v>
      </c>
      <c r="O16" s="21">
        <v>0.14525281625463299</v>
      </c>
      <c r="P16" s="21">
        <v>0.167262922026014</v>
      </c>
      <c r="Q16" s="21">
        <v>0.163425782524764</v>
      </c>
      <c r="R16" s="21"/>
      <c r="S16" s="21">
        <v>0.11923140787172901</v>
      </c>
      <c r="T16" s="21">
        <v>0.169869534083537</v>
      </c>
      <c r="U16" s="21">
        <v>0.17885694615046999</v>
      </c>
      <c r="V16" s="21">
        <v>0.201175764704904</v>
      </c>
      <c r="W16" s="21">
        <v>0.151736135548835</v>
      </c>
      <c r="X16" s="21">
        <v>0.17798939884953599</v>
      </c>
      <c r="Y16" s="21">
        <v>0.13708255638245601</v>
      </c>
      <c r="Z16" s="21">
        <v>0.121981435592175</v>
      </c>
      <c r="AA16" s="21">
        <v>0.13933662876033501</v>
      </c>
      <c r="AB16" s="21">
        <v>0.174196402043584</v>
      </c>
      <c r="AC16" s="21">
        <v>0.16492880354769099</v>
      </c>
      <c r="AD16" s="21">
        <v>0.17700844743043401</v>
      </c>
      <c r="AE16" s="21"/>
      <c r="AF16" s="21">
        <v>0.23486090532771201</v>
      </c>
      <c r="AG16" s="21">
        <v>0.104104774957686</v>
      </c>
      <c r="AH16" s="21">
        <v>0.13771989009400101</v>
      </c>
      <c r="AI16" s="21"/>
      <c r="AJ16" s="21">
        <v>0.23344117943043399</v>
      </c>
      <c r="AK16" s="21">
        <v>8.2108274448282503E-2</v>
      </c>
      <c r="AL16" s="21">
        <v>7.0044212016796198E-2</v>
      </c>
      <c r="AM16" s="21">
        <v>0.43559792459323199</v>
      </c>
      <c r="AN16" s="21">
        <v>0.16512625538846601</v>
      </c>
      <c r="AO16" s="21"/>
      <c r="AP16" s="21">
        <v>0.22644509184064801</v>
      </c>
      <c r="AQ16" s="21">
        <v>8.4218839534649703E-2</v>
      </c>
      <c r="AR16" s="21">
        <v>0.100931205904824</v>
      </c>
      <c r="AS16" s="21"/>
      <c r="AT16" s="21">
        <v>0.16874230180357</v>
      </c>
      <c r="AU16" s="21">
        <v>0.18701336878385399</v>
      </c>
      <c r="AV16" s="21">
        <v>0.130869605146505</v>
      </c>
      <c r="AW16" s="21">
        <v>0.12952727241398401</v>
      </c>
      <c r="AX16" s="21">
        <v>8.3677848126348098E-2</v>
      </c>
      <c r="AY16" s="21"/>
      <c r="AZ16" s="21">
        <v>0.156082081856285</v>
      </c>
      <c r="BA16" s="21">
        <v>0.137049161370773</v>
      </c>
      <c r="BB16" s="21">
        <v>0.103235525739791</v>
      </c>
      <c r="BC16" s="21">
        <v>0.175968533608094</v>
      </c>
      <c r="BD16" s="21">
        <v>0.187748965091137</v>
      </c>
      <c r="BE16" s="21"/>
      <c r="BF16" s="21">
        <v>0.137673107529555</v>
      </c>
      <c r="BG16" s="21">
        <v>0.165177485471804</v>
      </c>
      <c r="BH16" s="21">
        <v>0.159482746437898</v>
      </c>
      <c r="BI16" s="21">
        <v>0.16245026367992799</v>
      </c>
      <c r="BJ16" s="21"/>
      <c r="BK16" s="21">
        <v>0.16159112790729099</v>
      </c>
      <c r="BL16" s="21">
        <v>0.14940488658915699</v>
      </c>
      <c r="BM16" s="21">
        <v>0.156672938135755</v>
      </c>
      <c r="BN16" s="21">
        <v>0.16306621035140101</v>
      </c>
      <c r="BO16" s="21">
        <v>0.16035258427490701</v>
      </c>
      <c r="BP16" s="21"/>
      <c r="BQ16" s="21">
        <v>0.16602710200365001</v>
      </c>
      <c r="BR16" s="21">
        <v>0.147702070938</v>
      </c>
      <c r="BS16" s="21"/>
      <c r="BT16" s="21">
        <v>0.18604930391949401</v>
      </c>
      <c r="BU16" s="21">
        <v>0.13917081960421501</v>
      </c>
      <c r="BV16" s="21">
        <v>0.17908255677196799</v>
      </c>
      <c r="BW16" s="21">
        <v>0.161943111750811</v>
      </c>
      <c r="BX16" s="21">
        <v>0.127519806520979</v>
      </c>
      <c r="BY16" s="21">
        <v>0.13256629541755099</v>
      </c>
    </row>
    <row r="17" spans="2:77" x14ac:dyDescent="0.35">
      <c r="B17" s="18" t="s">
        <v>148</v>
      </c>
      <c r="C17" s="22">
        <v>0.43353514047893599</v>
      </c>
      <c r="D17" s="22">
        <v>0.42265274115442802</v>
      </c>
      <c r="E17" s="22">
        <v>0.441565721507577</v>
      </c>
      <c r="F17" s="22"/>
      <c r="G17" s="22">
        <v>0.51417051885838605</v>
      </c>
      <c r="H17" s="22">
        <v>0.46775241607090401</v>
      </c>
      <c r="I17" s="22">
        <v>0.47614084796926498</v>
      </c>
      <c r="J17" s="22">
        <v>0.41940595545357201</v>
      </c>
      <c r="K17" s="22">
        <v>0.32837256907502499</v>
      </c>
      <c r="L17" s="22">
        <v>0.39937192851730202</v>
      </c>
      <c r="M17" s="22"/>
      <c r="N17" s="22">
        <v>0.46670642193897199</v>
      </c>
      <c r="O17" s="22">
        <v>0.45534743199857203</v>
      </c>
      <c r="P17" s="22">
        <v>0.41714867962109298</v>
      </c>
      <c r="Q17" s="22">
        <v>0.38740821326414898</v>
      </c>
      <c r="R17" s="22"/>
      <c r="S17" s="22">
        <v>0.51969382627911498</v>
      </c>
      <c r="T17" s="22">
        <v>0.43868297525740402</v>
      </c>
      <c r="U17" s="22">
        <v>0.41919549869621198</v>
      </c>
      <c r="V17" s="22">
        <v>0.327714165010426</v>
      </c>
      <c r="W17" s="22">
        <v>0.43265704469318</v>
      </c>
      <c r="X17" s="22">
        <v>0.36027963645495098</v>
      </c>
      <c r="Y17" s="22">
        <v>0.47323672944877399</v>
      </c>
      <c r="Z17" s="22">
        <v>0.51067215022079604</v>
      </c>
      <c r="AA17" s="22">
        <v>0.469864180151362</v>
      </c>
      <c r="AB17" s="22">
        <v>0.37436139370648702</v>
      </c>
      <c r="AC17" s="22">
        <v>0.43897818297484897</v>
      </c>
      <c r="AD17" s="22">
        <v>0.41392349166953801</v>
      </c>
      <c r="AE17" s="22"/>
      <c r="AF17" s="22">
        <v>0.27341554178175498</v>
      </c>
      <c r="AG17" s="22">
        <v>0.57377122634953004</v>
      </c>
      <c r="AH17" s="22">
        <v>0.41446115149710699</v>
      </c>
      <c r="AI17" s="22"/>
      <c r="AJ17" s="22">
        <v>0.278241071653407</v>
      </c>
      <c r="AK17" s="22">
        <v>0.60805278460045598</v>
      </c>
      <c r="AL17" s="22">
        <v>0.67075380061310697</v>
      </c>
      <c r="AM17" s="22">
        <v>-0.116202574498939</v>
      </c>
      <c r="AN17" s="22">
        <v>0.34356497210917603</v>
      </c>
      <c r="AO17" s="22"/>
      <c r="AP17" s="22">
        <v>0.28049402475751201</v>
      </c>
      <c r="AQ17" s="22">
        <v>0.59425967698812698</v>
      </c>
      <c r="AR17" s="22">
        <v>0.659103540733048</v>
      </c>
      <c r="AS17" s="22"/>
      <c r="AT17" s="22">
        <v>0.38492674965802198</v>
      </c>
      <c r="AU17" s="22">
        <v>0.36254366432433299</v>
      </c>
      <c r="AV17" s="22">
        <v>0.50029791694822201</v>
      </c>
      <c r="AW17" s="22">
        <v>0.55240782803722599</v>
      </c>
      <c r="AX17" s="22">
        <v>0.65057697713450802</v>
      </c>
      <c r="AY17" s="22"/>
      <c r="AZ17" s="22">
        <v>0.45307955129102701</v>
      </c>
      <c r="BA17" s="22">
        <v>0.47199434341063301</v>
      </c>
      <c r="BB17" s="22">
        <v>0.47547266324465698</v>
      </c>
      <c r="BC17" s="22">
        <v>0.39588782766409703</v>
      </c>
      <c r="BD17" s="22">
        <v>0.35555456350062098</v>
      </c>
      <c r="BE17" s="22"/>
      <c r="BF17" s="22">
        <v>0.466551418283076</v>
      </c>
      <c r="BG17" s="22">
        <v>0.41868489655624502</v>
      </c>
      <c r="BH17" s="22">
        <v>0.43595680281290999</v>
      </c>
      <c r="BI17" s="22">
        <v>0.46347731848967599</v>
      </c>
      <c r="BJ17" s="22"/>
      <c r="BK17" s="22">
        <v>0.37976514089935598</v>
      </c>
      <c r="BL17" s="22">
        <v>0.44033369539863298</v>
      </c>
      <c r="BM17" s="22">
        <v>0.42656116243071901</v>
      </c>
      <c r="BN17" s="22">
        <v>0.43558536629336098</v>
      </c>
      <c r="BO17" s="22">
        <v>0.46868572563736299</v>
      </c>
      <c r="BP17" s="22"/>
      <c r="BQ17" s="22">
        <v>0.42017820093410302</v>
      </c>
      <c r="BR17" s="22">
        <v>0.45162603385052502</v>
      </c>
      <c r="BS17" s="22"/>
      <c r="BT17" s="22">
        <v>0.38649881155995902</v>
      </c>
      <c r="BU17" s="22">
        <v>0.47843496879488501</v>
      </c>
      <c r="BV17" s="22">
        <v>0.37539273495282999</v>
      </c>
      <c r="BW17" s="22">
        <v>0.42883453561889801</v>
      </c>
      <c r="BX17" s="22">
        <v>0.49845636318367997</v>
      </c>
      <c r="BY17" s="22">
        <v>0.39103596274403701</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0.38669046600627999</v>
      </c>
      <c r="D9" s="17">
        <v>0.37885466895953201</v>
      </c>
      <c r="E9" s="17">
        <v>0.39479731909867499</v>
      </c>
      <c r="F9" s="17"/>
      <c r="G9" s="17">
        <v>0.21936929605205299</v>
      </c>
      <c r="H9" s="17">
        <v>0.28354257785562498</v>
      </c>
      <c r="I9" s="17">
        <v>0.38825877720448498</v>
      </c>
      <c r="J9" s="17">
        <v>0.41366622043726597</v>
      </c>
      <c r="K9" s="17">
        <v>0.47885451887701003</v>
      </c>
      <c r="L9" s="17">
        <v>0.49687475672597198</v>
      </c>
      <c r="M9" s="17"/>
      <c r="N9" s="17">
        <v>0.38686623618515398</v>
      </c>
      <c r="O9" s="17">
        <v>0.36865497225384303</v>
      </c>
      <c r="P9" s="17">
        <v>0.38931978073005002</v>
      </c>
      <c r="Q9" s="17">
        <v>0.40306966144541401</v>
      </c>
      <c r="R9" s="17"/>
      <c r="S9" s="17">
        <v>0.37023078632755302</v>
      </c>
      <c r="T9" s="17">
        <v>0.384708751253453</v>
      </c>
      <c r="U9" s="17">
        <v>0.39908768317793297</v>
      </c>
      <c r="V9" s="17">
        <v>0.38813686087931998</v>
      </c>
      <c r="W9" s="17">
        <v>0.36147931713359699</v>
      </c>
      <c r="X9" s="17">
        <v>0.39169834892073202</v>
      </c>
      <c r="Y9" s="17">
        <v>0.43678531963185402</v>
      </c>
      <c r="Z9" s="17">
        <v>0.39876826402468502</v>
      </c>
      <c r="AA9" s="17">
        <v>0.43582031513762198</v>
      </c>
      <c r="AB9" s="17">
        <v>0.37009963273540603</v>
      </c>
      <c r="AC9" s="17">
        <v>0.32997311096193999</v>
      </c>
      <c r="AD9" s="17">
        <v>0.29247035981500502</v>
      </c>
      <c r="AE9" s="17"/>
      <c r="AF9" s="17">
        <v>0.477385969518897</v>
      </c>
      <c r="AG9" s="17">
        <v>0.36825783834536602</v>
      </c>
      <c r="AH9" s="17">
        <v>0.31742540414100401</v>
      </c>
      <c r="AI9" s="17"/>
      <c r="AJ9" s="17">
        <v>0.46558124384685901</v>
      </c>
      <c r="AK9" s="17">
        <v>0.36245612267824601</v>
      </c>
      <c r="AL9" s="17">
        <v>0.35900461130107197</v>
      </c>
      <c r="AM9" s="17">
        <v>0.53510704581267099</v>
      </c>
      <c r="AN9" s="17">
        <v>0.33604472743062702</v>
      </c>
      <c r="AO9" s="17"/>
      <c r="AP9" s="17">
        <v>0.417124393348758</v>
      </c>
      <c r="AQ9" s="17">
        <v>0.39948774620635502</v>
      </c>
      <c r="AR9" s="17">
        <v>0.32755439862381602</v>
      </c>
      <c r="AS9" s="17"/>
      <c r="AT9" s="17">
        <v>0.46753070311918998</v>
      </c>
      <c r="AU9" s="17">
        <v>0.375904644476794</v>
      </c>
      <c r="AV9" s="17">
        <v>0.324633699589222</v>
      </c>
      <c r="AW9" s="17">
        <v>0.33558031734213301</v>
      </c>
      <c r="AX9" s="17">
        <v>0.30984198792095002</v>
      </c>
      <c r="AY9" s="17"/>
      <c r="AZ9" s="17">
        <v>0.36733811887627799</v>
      </c>
      <c r="BA9" s="17">
        <v>0.35972110382604</v>
      </c>
      <c r="BB9" s="17">
        <v>0.196951578998705</v>
      </c>
      <c r="BC9" s="17">
        <v>0.50342565730996902</v>
      </c>
      <c r="BD9" s="17">
        <v>0.36850875318812298</v>
      </c>
      <c r="BE9" s="17"/>
      <c r="BF9" s="17">
        <v>0.43156346309009103</v>
      </c>
      <c r="BG9" s="17">
        <v>0.38190227366621898</v>
      </c>
      <c r="BH9" s="17">
        <v>0.36583208823116198</v>
      </c>
      <c r="BI9" s="17">
        <v>0.402059340330014</v>
      </c>
      <c r="BJ9" s="17"/>
      <c r="BK9" s="17">
        <v>0.39361756270368597</v>
      </c>
      <c r="BL9" s="17">
        <v>0.36168975768700501</v>
      </c>
      <c r="BM9" s="17">
        <v>0.36300045586736501</v>
      </c>
      <c r="BN9" s="17">
        <v>0.40242719164829899</v>
      </c>
      <c r="BO9" s="17">
        <v>0.48275566444226697</v>
      </c>
      <c r="BP9" s="17"/>
      <c r="BQ9" s="17">
        <v>0.42673016479222597</v>
      </c>
      <c r="BR9" s="17">
        <v>0.33245993520723299</v>
      </c>
      <c r="BS9" s="17"/>
      <c r="BT9" s="17">
        <v>0.44454305447181303</v>
      </c>
      <c r="BU9" s="17">
        <v>0.35723126578533898</v>
      </c>
      <c r="BV9" s="17">
        <v>0.36738114130897798</v>
      </c>
      <c r="BW9" s="17">
        <v>0.421138387251212</v>
      </c>
      <c r="BX9" s="17">
        <v>0.32182019059593803</v>
      </c>
      <c r="BY9" s="17">
        <v>0.306911495611151</v>
      </c>
    </row>
    <row r="10" spans="2:77" x14ac:dyDescent="0.35">
      <c r="B10" s="18" t="s">
        <v>258</v>
      </c>
      <c r="C10" s="17">
        <v>0.36794581038364399</v>
      </c>
      <c r="D10" s="17">
        <v>0.3644871649359</v>
      </c>
      <c r="E10" s="17">
        <v>0.37278882709422301</v>
      </c>
      <c r="F10" s="17"/>
      <c r="G10" s="17">
        <v>0.33051454692650301</v>
      </c>
      <c r="H10" s="17">
        <v>0.34836660341790798</v>
      </c>
      <c r="I10" s="17">
        <v>0.36798467120849998</v>
      </c>
      <c r="J10" s="17">
        <v>0.39203227802498902</v>
      </c>
      <c r="K10" s="17">
        <v>0.36979344901651501</v>
      </c>
      <c r="L10" s="17">
        <v>0.38787190950058797</v>
      </c>
      <c r="M10" s="17"/>
      <c r="N10" s="17">
        <v>0.37978570710187298</v>
      </c>
      <c r="O10" s="17">
        <v>0.39168993921892697</v>
      </c>
      <c r="P10" s="17">
        <v>0.34119393725381603</v>
      </c>
      <c r="Q10" s="17">
        <v>0.35144962070908098</v>
      </c>
      <c r="R10" s="17"/>
      <c r="S10" s="17">
        <v>0.33003020268536798</v>
      </c>
      <c r="T10" s="17">
        <v>0.37363212261746798</v>
      </c>
      <c r="U10" s="17">
        <v>0.373279413439908</v>
      </c>
      <c r="V10" s="17">
        <v>0.39010425192096299</v>
      </c>
      <c r="W10" s="17">
        <v>0.425709708159275</v>
      </c>
      <c r="X10" s="17">
        <v>0.34506947783122599</v>
      </c>
      <c r="Y10" s="17">
        <v>0.35194258136699003</v>
      </c>
      <c r="Z10" s="17">
        <v>0.38284810141159797</v>
      </c>
      <c r="AA10" s="17">
        <v>0.361037764348697</v>
      </c>
      <c r="AB10" s="17">
        <v>0.34610590993138901</v>
      </c>
      <c r="AC10" s="17">
        <v>0.43215003640060201</v>
      </c>
      <c r="AD10" s="17">
        <v>0.38016062239283299</v>
      </c>
      <c r="AE10" s="17"/>
      <c r="AF10" s="17">
        <v>0.35067117293066802</v>
      </c>
      <c r="AG10" s="17">
        <v>0.39858560110721603</v>
      </c>
      <c r="AH10" s="17">
        <v>0.33709965694517402</v>
      </c>
      <c r="AI10" s="17"/>
      <c r="AJ10" s="17">
        <v>0.36822771022531903</v>
      </c>
      <c r="AK10" s="17">
        <v>0.37371196931713202</v>
      </c>
      <c r="AL10" s="17">
        <v>0.45532893408428299</v>
      </c>
      <c r="AM10" s="17">
        <v>0.23883594033323899</v>
      </c>
      <c r="AN10" s="17">
        <v>0.32770360571603202</v>
      </c>
      <c r="AO10" s="17"/>
      <c r="AP10" s="17">
        <v>0.40162946305983299</v>
      </c>
      <c r="AQ10" s="17">
        <v>0.36670491828580498</v>
      </c>
      <c r="AR10" s="17">
        <v>0.39652834691486599</v>
      </c>
      <c r="AS10" s="17"/>
      <c r="AT10" s="17">
        <v>0.33959190898200597</v>
      </c>
      <c r="AU10" s="17">
        <v>0.35294937507422303</v>
      </c>
      <c r="AV10" s="17">
        <v>0.39695686640115802</v>
      </c>
      <c r="AW10" s="17">
        <v>0.41097617114523199</v>
      </c>
      <c r="AX10" s="17">
        <v>0.37663427263442401</v>
      </c>
      <c r="AY10" s="17"/>
      <c r="AZ10" s="17">
        <v>0.36477504296610402</v>
      </c>
      <c r="BA10" s="17">
        <v>0.358905309662304</v>
      </c>
      <c r="BB10" s="17">
        <v>0.37274243365619703</v>
      </c>
      <c r="BC10" s="17">
        <v>0.396562165511747</v>
      </c>
      <c r="BD10" s="17">
        <v>0.34569609858205003</v>
      </c>
      <c r="BE10" s="17"/>
      <c r="BF10" s="17">
        <v>0.32876313151958803</v>
      </c>
      <c r="BG10" s="17">
        <v>0.373311329575719</v>
      </c>
      <c r="BH10" s="17">
        <v>0.384965943084628</v>
      </c>
      <c r="BI10" s="17">
        <v>0.37399516588403398</v>
      </c>
      <c r="BJ10" s="17"/>
      <c r="BK10" s="17">
        <v>0.272616235430028</v>
      </c>
      <c r="BL10" s="17">
        <v>0.35121589190177399</v>
      </c>
      <c r="BM10" s="17">
        <v>0.37895788552484899</v>
      </c>
      <c r="BN10" s="17">
        <v>0.38766735166323801</v>
      </c>
      <c r="BO10" s="17">
        <v>0.29302984646831398</v>
      </c>
      <c r="BP10" s="17"/>
      <c r="BQ10" s="17">
        <v>0.37756961030950897</v>
      </c>
      <c r="BR10" s="17">
        <v>0.35491115242895699</v>
      </c>
      <c r="BS10" s="17"/>
      <c r="BT10" s="17">
        <v>0.38060102468513701</v>
      </c>
      <c r="BU10" s="17">
        <v>0.38608955299496001</v>
      </c>
      <c r="BV10" s="17">
        <v>0.33620534167308802</v>
      </c>
      <c r="BW10" s="17">
        <v>0.31802767945465898</v>
      </c>
      <c r="BX10" s="17">
        <v>0.35475432307624</v>
      </c>
      <c r="BY10" s="17">
        <v>0.37563186243133201</v>
      </c>
    </row>
    <row r="11" spans="2:77" x14ac:dyDescent="0.35">
      <c r="B11" s="18" t="s">
        <v>259</v>
      </c>
      <c r="C11" s="17">
        <v>0.15278521523451799</v>
      </c>
      <c r="D11" s="17">
        <v>0.17231873142351201</v>
      </c>
      <c r="E11" s="17">
        <v>0.13358749084926</v>
      </c>
      <c r="F11" s="17"/>
      <c r="G11" s="17">
        <v>0.23544562183407999</v>
      </c>
      <c r="H11" s="17">
        <v>0.21759021866866601</v>
      </c>
      <c r="I11" s="17">
        <v>0.17522065363597999</v>
      </c>
      <c r="J11" s="17">
        <v>0.123648986414527</v>
      </c>
      <c r="K11" s="17">
        <v>9.5965967091291293E-2</v>
      </c>
      <c r="L11" s="17">
        <v>8.87367115393667E-2</v>
      </c>
      <c r="M11" s="17"/>
      <c r="N11" s="17">
        <v>0.164703243318397</v>
      </c>
      <c r="O11" s="17">
        <v>0.15371515885846601</v>
      </c>
      <c r="P11" s="17">
        <v>0.15087152962994099</v>
      </c>
      <c r="Q11" s="17">
        <v>0.14276052478554099</v>
      </c>
      <c r="R11" s="17"/>
      <c r="S11" s="17">
        <v>0.18266624398904099</v>
      </c>
      <c r="T11" s="17">
        <v>0.15295735035545099</v>
      </c>
      <c r="U11" s="17">
        <v>0.13314557037956401</v>
      </c>
      <c r="V11" s="17">
        <v>0.14234749537328301</v>
      </c>
      <c r="W11" s="17">
        <v>0.15461548571943201</v>
      </c>
      <c r="X11" s="17">
        <v>0.173667133541859</v>
      </c>
      <c r="Y11" s="17">
        <v>0.12173334764905799</v>
      </c>
      <c r="Z11" s="17">
        <v>0.148268962293474</v>
      </c>
      <c r="AA11" s="17">
        <v>0.121428504668825</v>
      </c>
      <c r="AB11" s="17">
        <v>0.148143938353515</v>
      </c>
      <c r="AC11" s="17">
        <v>0.17487573258379199</v>
      </c>
      <c r="AD11" s="17">
        <v>0.210644635816852</v>
      </c>
      <c r="AE11" s="17"/>
      <c r="AF11" s="17">
        <v>0.11945457260867599</v>
      </c>
      <c r="AG11" s="17">
        <v>0.14877688338393599</v>
      </c>
      <c r="AH11" s="17">
        <v>0.21235362053581</v>
      </c>
      <c r="AI11" s="17"/>
      <c r="AJ11" s="17">
        <v>0.117442476249289</v>
      </c>
      <c r="AK11" s="17">
        <v>0.16459354824421299</v>
      </c>
      <c r="AL11" s="17">
        <v>0.12120491001379</v>
      </c>
      <c r="AM11" s="17">
        <v>0.104048501276852</v>
      </c>
      <c r="AN11" s="17">
        <v>0.197604762218691</v>
      </c>
      <c r="AO11" s="17"/>
      <c r="AP11" s="17">
        <v>0.134463632005519</v>
      </c>
      <c r="AQ11" s="17">
        <v>0.15017421137772699</v>
      </c>
      <c r="AR11" s="17">
        <v>0.16149405715003901</v>
      </c>
      <c r="AS11" s="17"/>
      <c r="AT11" s="17">
        <v>0.13522810038796099</v>
      </c>
      <c r="AU11" s="17">
        <v>0.150767471940772</v>
      </c>
      <c r="AV11" s="17">
        <v>0.17718675960191901</v>
      </c>
      <c r="AW11" s="17">
        <v>0.16909769927187801</v>
      </c>
      <c r="AX11" s="17">
        <v>0.20474048780983001</v>
      </c>
      <c r="AY11" s="17"/>
      <c r="AZ11" s="17">
        <v>0.16972187118056301</v>
      </c>
      <c r="BA11" s="17">
        <v>0.183128339022463</v>
      </c>
      <c r="BB11" s="17">
        <v>0.20861619790295399</v>
      </c>
      <c r="BC11" s="17">
        <v>7.7322594752630203E-2</v>
      </c>
      <c r="BD11" s="17">
        <v>0.15672681896672</v>
      </c>
      <c r="BE11" s="17"/>
      <c r="BF11" s="17">
        <v>0.15848995997628401</v>
      </c>
      <c r="BG11" s="17">
        <v>0.15402915207780399</v>
      </c>
      <c r="BH11" s="17">
        <v>0.15766979480320001</v>
      </c>
      <c r="BI11" s="17">
        <v>0.139298045880725</v>
      </c>
      <c r="BJ11" s="17"/>
      <c r="BK11" s="17">
        <v>0.25906176351805299</v>
      </c>
      <c r="BL11" s="17">
        <v>0.16316837356222699</v>
      </c>
      <c r="BM11" s="17">
        <v>0.156484025570473</v>
      </c>
      <c r="BN11" s="17">
        <v>0.13771869740512199</v>
      </c>
      <c r="BO11" s="17">
        <v>0.137614312643729</v>
      </c>
      <c r="BP11" s="17"/>
      <c r="BQ11" s="17">
        <v>0.12631055258083401</v>
      </c>
      <c r="BR11" s="17">
        <v>0.18864300267968601</v>
      </c>
      <c r="BS11" s="17"/>
      <c r="BT11" s="17">
        <v>0.11470544684888399</v>
      </c>
      <c r="BU11" s="17">
        <v>0.16801559962191301</v>
      </c>
      <c r="BV11" s="17">
        <v>0.177529594557333</v>
      </c>
      <c r="BW11" s="17">
        <v>0.18137361595165</v>
      </c>
      <c r="BX11" s="17">
        <v>0.183035758723264</v>
      </c>
      <c r="BY11" s="17">
        <v>0.13873309128210901</v>
      </c>
    </row>
    <row r="12" spans="2:77" x14ac:dyDescent="0.35">
      <c r="B12" s="18" t="s">
        <v>260</v>
      </c>
      <c r="C12" s="17">
        <v>4.2526115964280298E-2</v>
      </c>
      <c r="D12" s="17">
        <v>4.2624889304423999E-2</v>
      </c>
      <c r="E12" s="17">
        <v>4.1732348146921401E-2</v>
      </c>
      <c r="F12" s="17"/>
      <c r="G12" s="17">
        <v>0.114704113893346</v>
      </c>
      <c r="H12" s="17">
        <v>6.5004849127442907E-2</v>
      </c>
      <c r="I12" s="17">
        <v>3.0426940506245E-2</v>
      </c>
      <c r="J12" s="17">
        <v>2.6331296493855301E-2</v>
      </c>
      <c r="K12" s="17">
        <v>2.5530916586927702E-2</v>
      </c>
      <c r="L12" s="17">
        <v>1.0582775898576299E-2</v>
      </c>
      <c r="M12" s="17"/>
      <c r="N12" s="17">
        <v>4.1718132970721897E-2</v>
      </c>
      <c r="O12" s="17">
        <v>3.26746156162823E-2</v>
      </c>
      <c r="P12" s="17">
        <v>5.4384949337532101E-2</v>
      </c>
      <c r="Q12" s="17">
        <v>4.38076526376582E-2</v>
      </c>
      <c r="R12" s="17"/>
      <c r="S12" s="17">
        <v>5.91256017444984E-2</v>
      </c>
      <c r="T12" s="17">
        <v>4.7652267881952301E-2</v>
      </c>
      <c r="U12" s="17">
        <v>4.3130971384231699E-2</v>
      </c>
      <c r="V12" s="17">
        <v>2.2691102132896299E-2</v>
      </c>
      <c r="W12" s="17">
        <v>2.9471919744999901E-2</v>
      </c>
      <c r="X12" s="17">
        <v>4.5327478173731103E-2</v>
      </c>
      <c r="Y12" s="17">
        <v>5.1783951851589301E-2</v>
      </c>
      <c r="Z12" s="17">
        <v>2.26927214132434E-2</v>
      </c>
      <c r="AA12" s="17">
        <v>3.8835278828889798E-2</v>
      </c>
      <c r="AB12" s="17">
        <v>4.7891485540964097E-2</v>
      </c>
      <c r="AC12" s="17">
        <v>3.3867275861525797E-2</v>
      </c>
      <c r="AD12" s="17">
        <v>3.6401591421360298E-2</v>
      </c>
      <c r="AE12" s="17"/>
      <c r="AF12" s="17">
        <v>1.9295576562201801E-2</v>
      </c>
      <c r="AG12" s="17">
        <v>3.9669970797558997E-2</v>
      </c>
      <c r="AH12" s="17">
        <v>5.76419655223449E-2</v>
      </c>
      <c r="AI12" s="17"/>
      <c r="AJ12" s="17">
        <v>2.57647424111303E-2</v>
      </c>
      <c r="AK12" s="17">
        <v>4.9218593051294203E-2</v>
      </c>
      <c r="AL12" s="17">
        <v>3.3385026146166202E-2</v>
      </c>
      <c r="AM12" s="17">
        <v>4.9762922878820198E-2</v>
      </c>
      <c r="AN12" s="17">
        <v>5.5985967603569303E-2</v>
      </c>
      <c r="AO12" s="17"/>
      <c r="AP12" s="17">
        <v>3.11104254028256E-2</v>
      </c>
      <c r="AQ12" s="17">
        <v>4.3576511814288399E-2</v>
      </c>
      <c r="AR12" s="17">
        <v>6.5498162783681396E-2</v>
      </c>
      <c r="AS12" s="17"/>
      <c r="AT12" s="17">
        <v>1.53663217089494E-2</v>
      </c>
      <c r="AU12" s="17">
        <v>6.1025045005702203E-2</v>
      </c>
      <c r="AV12" s="17">
        <v>4.5683178569052699E-2</v>
      </c>
      <c r="AW12" s="17">
        <v>5.5081467702541201E-2</v>
      </c>
      <c r="AX12" s="17">
        <v>5.5670753656569198E-2</v>
      </c>
      <c r="AY12" s="17"/>
      <c r="AZ12" s="17">
        <v>5.1302528291547897E-2</v>
      </c>
      <c r="BA12" s="17">
        <v>3.8416201075005103E-2</v>
      </c>
      <c r="BB12" s="17">
        <v>0.10976983765585201</v>
      </c>
      <c r="BC12" s="17">
        <v>1.0179952340738801E-2</v>
      </c>
      <c r="BD12" s="17">
        <v>4.5009952177393599E-2</v>
      </c>
      <c r="BE12" s="17"/>
      <c r="BF12" s="17">
        <v>2.8539227799871201E-2</v>
      </c>
      <c r="BG12" s="17">
        <v>4.2817588654763102E-2</v>
      </c>
      <c r="BH12" s="17">
        <v>4.6557624096938498E-2</v>
      </c>
      <c r="BI12" s="17">
        <v>4.5671299800535997E-2</v>
      </c>
      <c r="BJ12" s="17"/>
      <c r="BK12" s="17">
        <v>3.2859328404679401E-2</v>
      </c>
      <c r="BL12" s="17">
        <v>4.6169529334468898E-2</v>
      </c>
      <c r="BM12" s="17">
        <v>4.91749337897643E-2</v>
      </c>
      <c r="BN12" s="17">
        <v>3.5982751639584101E-2</v>
      </c>
      <c r="BO12" s="17">
        <v>3.7105549474632502E-2</v>
      </c>
      <c r="BP12" s="17"/>
      <c r="BQ12" s="17">
        <v>3.2289288183728997E-2</v>
      </c>
      <c r="BR12" s="17">
        <v>5.6391070523643498E-2</v>
      </c>
      <c r="BS12" s="17"/>
      <c r="BT12" s="17">
        <v>2.8881766375569499E-2</v>
      </c>
      <c r="BU12" s="17">
        <v>4.8178264719941702E-2</v>
      </c>
      <c r="BV12" s="17">
        <v>2.95027557110587E-2</v>
      </c>
      <c r="BW12" s="17">
        <v>3.3843853833244501E-2</v>
      </c>
      <c r="BX12" s="17">
        <v>6.6904828841187994E-2</v>
      </c>
      <c r="BY12" s="17">
        <v>5.06513371970813E-2</v>
      </c>
    </row>
    <row r="13" spans="2:77" x14ac:dyDescent="0.35">
      <c r="B13" s="18" t="s">
        <v>261</v>
      </c>
      <c r="C13" s="17">
        <v>1.8656617614762502E-2</v>
      </c>
      <c r="D13" s="17">
        <v>2.20143904464766E-2</v>
      </c>
      <c r="E13" s="17">
        <v>1.40653733284682E-2</v>
      </c>
      <c r="F13" s="17"/>
      <c r="G13" s="17">
        <v>5.0475307133733903E-2</v>
      </c>
      <c r="H13" s="17">
        <v>2.8818002832201199E-2</v>
      </c>
      <c r="I13" s="17">
        <v>1.7868111284571199E-2</v>
      </c>
      <c r="J13" s="17">
        <v>6.7551945099560001E-3</v>
      </c>
      <c r="K13" s="17">
        <v>1.11272521251711E-2</v>
      </c>
      <c r="L13" s="17">
        <v>4.5879793572044698E-3</v>
      </c>
      <c r="M13" s="17"/>
      <c r="N13" s="17">
        <v>1.18967311188723E-2</v>
      </c>
      <c r="O13" s="17">
        <v>1.8038687305843501E-2</v>
      </c>
      <c r="P13" s="17">
        <v>2.4191216943278599E-2</v>
      </c>
      <c r="Q13" s="17">
        <v>2.19955223811686E-2</v>
      </c>
      <c r="R13" s="17"/>
      <c r="S13" s="17">
        <v>2.1485384374718901E-2</v>
      </c>
      <c r="T13" s="17">
        <v>1.6370567178095E-2</v>
      </c>
      <c r="U13" s="17">
        <v>1.8618339421735498E-2</v>
      </c>
      <c r="V13" s="17">
        <v>2.4627442418271601E-2</v>
      </c>
      <c r="W13" s="17">
        <v>2.1911601053507101E-2</v>
      </c>
      <c r="X13" s="17">
        <v>9.3630753334709594E-3</v>
      </c>
      <c r="Y13" s="17">
        <v>1.28368546193664E-2</v>
      </c>
      <c r="Z13" s="17">
        <v>1.5779262584998802E-2</v>
      </c>
      <c r="AA13" s="17">
        <v>1.66658263635516E-2</v>
      </c>
      <c r="AB13" s="17">
        <v>3.6413002103185599E-2</v>
      </c>
      <c r="AC13" s="17">
        <v>0</v>
      </c>
      <c r="AD13" s="17">
        <v>2.22320874107368E-2</v>
      </c>
      <c r="AE13" s="17"/>
      <c r="AF13" s="17">
        <v>1.07079465882602E-2</v>
      </c>
      <c r="AG13" s="17">
        <v>1.71381048673886E-2</v>
      </c>
      <c r="AH13" s="17">
        <v>2.56867242972935E-2</v>
      </c>
      <c r="AI13" s="17"/>
      <c r="AJ13" s="17">
        <v>8.9904643076751407E-3</v>
      </c>
      <c r="AK13" s="17">
        <v>2.19098372517448E-2</v>
      </c>
      <c r="AL13" s="17">
        <v>8.0158949949238004E-3</v>
      </c>
      <c r="AM13" s="17">
        <v>7.2245589698418503E-2</v>
      </c>
      <c r="AN13" s="17">
        <v>1.6173387762728302E-2</v>
      </c>
      <c r="AO13" s="17"/>
      <c r="AP13" s="17">
        <v>8.2920054889359593E-3</v>
      </c>
      <c r="AQ13" s="17">
        <v>1.73860929523772E-2</v>
      </c>
      <c r="AR13" s="17">
        <v>2.4871076562078102E-2</v>
      </c>
      <c r="AS13" s="17"/>
      <c r="AT13" s="17">
        <v>1.45319271987564E-2</v>
      </c>
      <c r="AU13" s="17">
        <v>2.4676351968797E-2</v>
      </c>
      <c r="AV13" s="17">
        <v>2.0217012559373301E-2</v>
      </c>
      <c r="AW13" s="17">
        <v>1.09990778092258E-2</v>
      </c>
      <c r="AX13" s="17">
        <v>5.3112497978226599E-2</v>
      </c>
      <c r="AY13" s="17"/>
      <c r="AZ13" s="17">
        <v>1.9292872452088099E-2</v>
      </c>
      <c r="BA13" s="17">
        <v>1.9145781570018599E-2</v>
      </c>
      <c r="BB13" s="17">
        <v>4.0601241399954503E-2</v>
      </c>
      <c r="BC13" s="17">
        <v>3.3292889742366498E-3</v>
      </c>
      <c r="BD13" s="17">
        <v>3.2371903014699603E-2</v>
      </c>
      <c r="BE13" s="17"/>
      <c r="BF13" s="17">
        <v>1.5627077640843801E-2</v>
      </c>
      <c r="BG13" s="17">
        <v>1.8110613045435799E-2</v>
      </c>
      <c r="BH13" s="17">
        <v>2.0878087565555599E-2</v>
      </c>
      <c r="BI13" s="17">
        <v>1.38650323988337E-2</v>
      </c>
      <c r="BJ13" s="17"/>
      <c r="BK13" s="17">
        <v>1.8515339065361201E-2</v>
      </c>
      <c r="BL13" s="17">
        <v>3.7507673573563098E-2</v>
      </c>
      <c r="BM13" s="17">
        <v>1.71175463305684E-2</v>
      </c>
      <c r="BN13" s="17">
        <v>1.0125450034222799E-2</v>
      </c>
      <c r="BO13" s="17">
        <v>2.7505630337587898E-2</v>
      </c>
      <c r="BP13" s="17"/>
      <c r="BQ13" s="17">
        <v>1.49641854883847E-2</v>
      </c>
      <c r="BR13" s="17">
        <v>2.3657718028215199E-2</v>
      </c>
      <c r="BS13" s="17"/>
      <c r="BT13" s="17">
        <v>1.55737489934272E-2</v>
      </c>
      <c r="BU13" s="17">
        <v>1.52725757678278E-2</v>
      </c>
      <c r="BV13" s="17">
        <v>2.30465840578487E-2</v>
      </c>
      <c r="BW13" s="17">
        <v>1.31371578449053E-2</v>
      </c>
      <c r="BX13" s="17">
        <v>2.9880270532260701E-2</v>
      </c>
      <c r="BY13" s="17">
        <v>1.89229201524037E-2</v>
      </c>
    </row>
    <row r="14" spans="2:77" x14ac:dyDescent="0.35">
      <c r="B14" s="18" t="s">
        <v>145</v>
      </c>
      <c r="C14" s="17">
        <v>3.1395774796515299E-2</v>
      </c>
      <c r="D14" s="17">
        <v>1.9700154930154899E-2</v>
      </c>
      <c r="E14" s="17">
        <v>4.3028641482452001E-2</v>
      </c>
      <c r="F14" s="17"/>
      <c r="G14" s="17">
        <v>4.94911141602839E-2</v>
      </c>
      <c r="H14" s="17">
        <v>5.6677748098156899E-2</v>
      </c>
      <c r="I14" s="17">
        <v>2.0240846160219199E-2</v>
      </c>
      <c r="J14" s="17">
        <v>3.7566024119406703E-2</v>
      </c>
      <c r="K14" s="17">
        <v>1.8727896303084801E-2</v>
      </c>
      <c r="L14" s="17">
        <v>1.13458669782924E-2</v>
      </c>
      <c r="M14" s="17"/>
      <c r="N14" s="17">
        <v>1.50299493049811E-2</v>
      </c>
      <c r="O14" s="17">
        <v>3.5226626746637901E-2</v>
      </c>
      <c r="P14" s="17">
        <v>4.00385861053821E-2</v>
      </c>
      <c r="Q14" s="17">
        <v>3.6917018041137499E-2</v>
      </c>
      <c r="R14" s="17"/>
      <c r="S14" s="17">
        <v>3.6461780878820099E-2</v>
      </c>
      <c r="T14" s="17">
        <v>2.46789407135804E-2</v>
      </c>
      <c r="U14" s="17">
        <v>3.2738022196627602E-2</v>
      </c>
      <c r="V14" s="17">
        <v>3.2092847275266199E-2</v>
      </c>
      <c r="W14" s="17">
        <v>6.8119681891886602E-3</v>
      </c>
      <c r="X14" s="17">
        <v>3.4874486198981501E-2</v>
      </c>
      <c r="Y14" s="17">
        <v>2.4917944881142299E-2</v>
      </c>
      <c r="Z14" s="17">
        <v>3.16426882719998E-2</v>
      </c>
      <c r="AA14" s="17">
        <v>2.6212310652414101E-2</v>
      </c>
      <c r="AB14" s="17">
        <v>5.1346031335539701E-2</v>
      </c>
      <c r="AC14" s="17">
        <v>2.9133844192140101E-2</v>
      </c>
      <c r="AD14" s="17">
        <v>5.8090703143212602E-2</v>
      </c>
      <c r="AE14" s="17"/>
      <c r="AF14" s="17">
        <v>2.2484761791297901E-2</v>
      </c>
      <c r="AG14" s="17">
        <v>2.75716014985335E-2</v>
      </c>
      <c r="AH14" s="17">
        <v>4.9792628558372999E-2</v>
      </c>
      <c r="AI14" s="17"/>
      <c r="AJ14" s="17">
        <v>1.39933629597273E-2</v>
      </c>
      <c r="AK14" s="17">
        <v>2.81099294573697E-2</v>
      </c>
      <c r="AL14" s="17">
        <v>2.3060623459765599E-2</v>
      </c>
      <c r="AM14" s="17">
        <v>0</v>
      </c>
      <c r="AN14" s="17">
        <v>6.6487549268352999E-2</v>
      </c>
      <c r="AO14" s="17"/>
      <c r="AP14" s="17">
        <v>7.38008069412856E-3</v>
      </c>
      <c r="AQ14" s="17">
        <v>2.2670519363448102E-2</v>
      </c>
      <c r="AR14" s="17">
        <v>2.4053957965519301E-2</v>
      </c>
      <c r="AS14" s="17"/>
      <c r="AT14" s="17">
        <v>2.7751038603136002E-2</v>
      </c>
      <c r="AU14" s="17">
        <v>3.4677111533711301E-2</v>
      </c>
      <c r="AV14" s="17">
        <v>3.5322483279275202E-2</v>
      </c>
      <c r="AW14" s="17">
        <v>1.8265266728989801E-2</v>
      </c>
      <c r="AX14" s="17">
        <v>0</v>
      </c>
      <c r="AY14" s="17"/>
      <c r="AZ14" s="17">
        <v>2.7569566233418899E-2</v>
      </c>
      <c r="BA14" s="17">
        <v>4.0683264844170501E-2</v>
      </c>
      <c r="BB14" s="17">
        <v>7.1318710386337705E-2</v>
      </c>
      <c r="BC14" s="17">
        <v>9.1803411106775295E-3</v>
      </c>
      <c r="BD14" s="17">
        <v>5.1686474071013302E-2</v>
      </c>
      <c r="BE14" s="17"/>
      <c r="BF14" s="17">
        <v>3.7017139973322198E-2</v>
      </c>
      <c r="BG14" s="17">
        <v>2.9829042980058701E-2</v>
      </c>
      <c r="BH14" s="17">
        <v>2.4096462218516301E-2</v>
      </c>
      <c r="BI14" s="17">
        <v>2.5111115705856699E-2</v>
      </c>
      <c r="BJ14" s="17"/>
      <c r="BK14" s="17">
        <v>2.3329770878193198E-2</v>
      </c>
      <c r="BL14" s="17">
        <v>4.0248773940962101E-2</v>
      </c>
      <c r="BM14" s="17">
        <v>3.5265152916981103E-2</v>
      </c>
      <c r="BN14" s="17">
        <v>2.6078557609533301E-2</v>
      </c>
      <c r="BO14" s="17">
        <v>2.1988996633469302E-2</v>
      </c>
      <c r="BP14" s="17"/>
      <c r="BQ14" s="17">
        <v>2.2136198645317299E-2</v>
      </c>
      <c r="BR14" s="17">
        <v>4.3937121132265597E-2</v>
      </c>
      <c r="BS14" s="17"/>
      <c r="BT14" s="17">
        <v>1.56949586251699E-2</v>
      </c>
      <c r="BU14" s="17">
        <v>2.5212741110017999E-2</v>
      </c>
      <c r="BV14" s="17">
        <v>6.63345826916929E-2</v>
      </c>
      <c r="BW14" s="17">
        <v>3.2479305664329002E-2</v>
      </c>
      <c r="BX14" s="17">
        <v>4.3604628231108999E-2</v>
      </c>
      <c r="BY14" s="17">
        <v>0.109149293325924</v>
      </c>
    </row>
    <row r="15" spans="2:77" x14ac:dyDescent="0.35">
      <c r="B15" s="18" t="s">
        <v>262</v>
      </c>
      <c r="C15" s="21">
        <v>0.75463627638992303</v>
      </c>
      <c r="D15" s="21">
        <v>0.74334183389543296</v>
      </c>
      <c r="E15" s="21">
        <v>0.767586146192899</v>
      </c>
      <c r="F15" s="21"/>
      <c r="G15" s="21">
        <v>0.54988384297855597</v>
      </c>
      <c r="H15" s="21">
        <v>0.63190918127353302</v>
      </c>
      <c r="I15" s="21">
        <v>0.75624344841298496</v>
      </c>
      <c r="J15" s="21">
        <v>0.80569849846225505</v>
      </c>
      <c r="K15" s="21">
        <v>0.84864796789352503</v>
      </c>
      <c r="L15" s="21">
        <v>0.88474666622655995</v>
      </c>
      <c r="M15" s="21"/>
      <c r="N15" s="21">
        <v>0.76665194328702702</v>
      </c>
      <c r="O15" s="21">
        <v>0.76034491147277095</v>
      </c>
      <c r="P15" s="21">
        <v>0.730513717983866</v>
      </c>
      <c r="Q15" s="21">
        <v>0.75451928215449504</v>
      </c>
      <c r="R15" s="21"/>
      <c r="S15" s="21">
        <v>0.700260989012921</v>
      </c>
      <c r="T15" s="21">
        <v>0.75834087387092097</v>
      </c>
      <c r="U15" s="21">
        <v>0.77236709661784098</v>
      </c>
      <c r="V15" s="21">
        <v>0.77824111280028296</v>
      </c>
      <c r="W15" s="21">
        <v>0.78718902529287205</v>
      </c>
      <c r="X15" s="21">
        <v>0.73676782675195795</v>
      </c>
      <c r="Y15" s="21">
        <v>0.78872790099884404</v>
      </c>
      <c r="Z15" s="21">
        <v>0.78161636543628399</v>
      </c>
      <c r="AA15" s="21">
        <v>0.79685807948631904</v>
      </c>
      <c r="AB15" s="21">
        <v>0.71620554266679504</v>
      </c>
      <c r="AC15" s="21">
        <v>0.76212314736254205</v>
      </c>
      <c r="AD15" s="21">
        <v>0.67263098220783801</v>
      </c>
      <c r="AE15" s="21"/>
      <c r="AF15" s="21">
        <v>0.82805714244956397</v>
      </c>
      <c r="AG15" s="21">
        <v>0.76684343945258304</v>
      </c>
      <c r="AH15" s="21">
        <v>0.65452506108617803</v>
      </c>
      <c r="AI15" s="21"/>
      <c r="AJ15" s="21">
        <v>0.83380895407217803</v>
      </c>
      <c r="AK15" s="21">
        <v>0.73616809199537803</v>
      </c>
      <c r="AL15" s="21">
        <v>0.81433354538535396</v>
      </c>
      <c r="AM15" s="21">
        <v>0.77394298614590995</v>
      </c>
      <c r="AN15" s="21">
        <v>0.66374833314665904</v>
      </c>
      <c r="AO15" s="21"/>
      <c r="AP15" s="21">
        <v>0.818753856408591</v>
      </c>
      <c r="AQ15" s="21">
        <v>0.76619266449215995</v>
      </c>
      <c r="AR15" s="21">
        <v>0.72408274553868202</v>
      </c>
      <c r="AS15" s="21"/>
      <c r="AT15" s="21">
        <v>0.80712261210119696</v>
      </c>
      <c r="AU15" s="21">
        <v>0.72885401955101703</v>
      </c>
      <c r="AV15" s="21">
        <v>0.72159056599037996</v>
      </c>
      <c r="AW15" s="21">
        <v>0.746556488487365</v>
      </c>
      <c r="AX15" s="21">
        <v>0.68647626055537403</v>
      </c>
      <c r="AY15" s="21"/>
      <c r="AZ15" s="21">
        <v>0.73211316184238195</v>
      </c>
      <c r="BA15" s="21">
        <v>0.718626413488343</v>
      </c>
      <c r="BB15" s="21">
        <v>0.56969401265490205</v>
      </c>
      <c r="BC15" s="21">
        <v>0.89998782282171697</v>
      </c>
      <c r="BD15" s="21">
        <v>0.71420485177017301</v>
      </c>
      <c r="BE15" s="21"/>
      <c r="BF15" s="21">
        <v>0.760326594609678</v>
      </c>
      <c r="BG15" s="21">
        <v>0.75521360324193798</v>
      </c>
      <c r="BH15" s="21">
        <v>0.75079803131579004</v>
      </c>
      <c r="BI15" s="21">
        <v>0.77605450621404803</v>
      </c>
      <c r="BJ15" s="21"/>
      <c r="BK15" s="21">
        <v>0.66623379813371297</v>
      </c>
      <c r="BL15" s="21">
        <v>0.712905649588779</v>
      </c>
      <c r="BM15" s="21">
        <v>0.74195834139221295</v>
      </c>
      <c r="BN15" s="21">
        <v>0.79009454331153695</v>
      </c>
      <c r="BO15" s="21">
        <v>0.77578551091058101</v>
      </c>
      <c r="BP15" s="21"/>
      <c r="BQ15" s="21">
        <v>0.804299775101735</v>
      </c>
      <c r="BR15" s="21">
        <v>0.68737108763618904</v>
      </c>
      <c r="BS15" s="21"/>
      <c r="BT15" s="21">
        <v>0.82514407915694998</v>
      </c>
      <c r="BU15" s="21">
        <v>0.74332081878029899</v>
      </c>
      <c r="BV15" s="21">
        <v>0.70358648298206705</v>
      </c>
      <c r="BW15" s="21">
        <v>0.73916606670587104</v>
      </c>
      <c r="BX15" s="21">
        <v>0.67657451367217802</v>
      </c>
      <c r="BY15" s="21">
        <v>0.68254335804248201</v>
      </c>
    </row>
    <row r="16" spans="2:77" x14ac:dyDescent="0.35">
      <c r="B16" s="18" t="s">
        <v>263</v>
      </c>
      <c r="C16" s="21">
        <v>6.1182733579042803E-2</v>
      </c>
      <c r="D16" s="21">
        <v>6.46392797509006E-2</v>
      </c>
      <c r="E16" s="21">
        <v>5.5797721475389597E-2</v>
      </c>
      <c r="F16" s="21"/>
      <c r="G16" s="21">
        <v>0.16517942102708</v>
      </c>
      <c r="H16" s="21">
        <v>9.3822851959644099E-2</v>
      </c>
      <c r="I16" s="21">
        <v>4.8295051790816203E-2</v>
      </c>
      <c r="J16" s="21">
        <v>3.3086491003811301E-2</v>
      </c>
      <c r="K16" s="21">
        <v>3.6658168712098801E-2</v>
      </c>
      <c r="L16" s="21">
        <v>1.51707552557807E-2</v>
      </c>
      <c r="M16" s="21"/>
      <c r="N16" s="21">
        <v>5.3614864089594198E-2</v>
      </c>
      <c r="O16" s="21">
        <v>5.0713302922125697E-2</v>
      </c>
      <c r="P16" s="21">
        <v>7.8576166280810697E-2</v>
      </c>
      <c r="Q16" s="21">
        <v>6.5803175018826807E-2</v>
      </c>
      <c r="R16" s="21"/>
      <c r="S16" s="21">
        <v>8.0610986119217298E-2</v>
      </c>
      <c r="T16" s="21">
        <v>6.4022835060047301E-2</v>
      </c>
      <c r="U16" s="21">
        <v>6.1749310805967197E-2</v>
      </c>
      <c r="V16" s="21">
        <v>4.73185445511679E-2</v>
      </c>
      <c r="W16" s="21">
        <v>5.1383520798506999E-2</v>
      </c>
      <c r="X16" s="21">
        <v>5.4690553507202103E-2</v>
      </c>
      <c r="Y16" s="21">
        <v>6.4620806470955694E-2</v>
      </c>
      <c r="Z16" s="21">
        <v>3.8471983998242198E-2</v>
      </c>
      <c r="AA16" s="21">
        <v>5.5501105192441398E-2</v>
      </c>
      <c r="AB16" s="21">
        <v>8.4304487644149703E-2</v>
      </c>
      <c r="AC16" s="21">
        <v>3.3867275861525797E-2</v>
      </c>
      <c r="AD16" s="21">
        <v>5.8633678832097101E-2</v>
      </c>
      <c r="AE16" s="21"/>
      <c r="AF16" s="21">
        <v>3.0003523150462001E-2</v>
      </c>
      <c r="AG16" s="21">
        <v>5.6808075664947603E-2</v>
      </c>
      <c r="AH16" s="21">
        <v>8.3328689819638396E-2</v>
      </c>
      <c r="AI16" s="21"/>
      <c r="AJ16" s="21">
        <v>3.4755206718805498E-2</v>
      </c>
      <c r="AK16" s="21">
        <v>7.1128430303039003E-2</v>
      </c>
      <c r="AL16" s="21">
        <v>4.1400921141090001E-2</v>
      </c>
      <c r="AM16" s="21">
        <v>0.12200851257723901</v>
      </c>
      <c r="AN16" s="21">
        <v>7.2159355366297598E-2</v>
      </c>
      <c r="AO16" s="21"/>
      <c r="AP16" s="21">
        <v>3.9402430891761597E-2</v>
      </c>
      <c r="AQ16" s="21">
        <v>6.0962604766665603E-2</v>
      </c>
      <c r="AR16" s="21">
        <v>9.0369239345759494E-2</v>
      </c>
      <c r="AS16" s="21"/>
      <c r="AT16" s="21">
        <v>2.9898248907705802E-2</v>
      </c>
      <c r="AU16" s="21">
        <v>8.5701396974499106E-2</v>
      </c>
      <c r="AV16" s="21">
        <v>6.5900191128425906E-2</v>
      </c>
      <c r="AW16" s="21">
        <v>6.6080545511766994E-2</v>
      </c>
      <c r="AX16" s="21">
        <v>0.108783251634796</v>
      </c>
      <c r="AY16" s="21"/>
      <c r="AZ16" s="21">
        <v>7.0595400743635905E-2</v>
      </c>
      <c r="BA16" s="21">
        <v>5.7561982645023699E-2</v>
      </c>
      <c r="BB16" s="21">
        <v>0.15037107905580699</v>
      </c>
      <c r="BC16" s="21">
        <v>1.3509241314975501E-2</v>
      </c>
      <c r="BD16" s="21">
        <v>7.7381855192093299E-2</v>
      </c>
      <c r="BE16" s="21"/>
      <c r="BF16" s="21">
        <v>4.4166305440715002E-2</v>
      </c>
      <c r="BG16" s="21">
        <v>6.09282017001989E-2</v>
      </c>
      <c r="BH16" s="21">
        <v>6.7435711662494097E-2</v>
      </c>
      <c r="BI16" s="21">
        <v>5.9536332199369699E-2</v>
      </c>
      <c r="BJ16" s="21"/>
      <c r="BK16" s="21">
        <v>5.1374667470040603E-2</v>
      </c>
      <c r="BL16" s="21">
        <v>8.3677202908032003E-2</v>
      </c>
      <c r="BM16" s="21">
        <v>6.6292480120332703E-2</v>
      </c>
      <c r="BN16" s="21">
        <v>4.6108201673806998E-2</v>
      </c>
      <c r="BO16" s="21">
        <v>6.4611179812220407E-2</v>
      </c>
      <c r="BP16" s="21"/>
      <c r="BQ16" s="21">
        <v>4.7253473672113799E-2</v>
      </c>
      <c r="BR16" s="21">
        <v>8.0048788551858693E-2</v>
      </c>
      <c r="BS16" s="21"/>
      <c r="BT16" s="21">
        <v>4.4455515368996598E-2</v>
      </c>
      <c r="BU16" s="21">
        <v>6.3450840487769597E-2</v>
      </c>
      <c r="BV16" s="21">
        <v>5.2549339768907501E-2</v>
      </c>
      <c r="BW16" s="21">
        <v>4.6981011678149803E-2</v>
      </c>
      <c r="BX16" s="21">
        <v>9.6785099373448702E-2</v>
      </c>
      <c r="BY16" s="21">
        <v>6.9574257349484997E-2</v>
      </c>
    </row>
    <row r="17" spans="2:77" x14ac:dyDescent="0.35">
      <c r="B17" s="18" t="s">
        <v>148</v>
      </c>
      <c r="C17" s="22">
        <v>0.69345354281088101</v>
      </c>
      <c r="D17" s="22">
        <v>0.67870255414453196</v>
      </c>
      <c r="E17" s="22">
        <v>0.71178842471750903</v>
      </c>
      <c r="F17" s="22"/>
      <c r="G17" s="22">
        <v>0.38470442195147603</v>
      </c>
      <c r="H17" s="22">
        <v>0.538086329313889</v>
      </c>
      <c r="I17" s="22">
        <v>0.70794839662216902</v>
      </c>
      <c r="J17" s="22">
        <v>0.77261200745844305</v>
      </c>
      <c r="K17" s="22">
        <v>0.811989799181426</v>
      </c>
      <c r="L17" s="22">
        <v>0.86957591097077902</v>
      </c>
      <c r="M17" s="22"/>
      <c r="N17" s="22">
        <v>0.71303707919743298</v>
      </c>
      <c r="O17" s="22">
        <v>0.709631608550645</v>
      </c>
      <c r="P17" s="22">
        <v>0.65193755170305601</v>
      </c>
      <c r="Q17" s="22">
        <v>0.688716107135668</v>
      </c>
      <c r="R17" s="22"/>
      <c r="S17" s="22">
        <v>0.61965000289370398</v>
      </c>
      <c r="T17" s="22">
        <v>0.69431803881087395</v>
      </c>
      <c r="U17" s="22">
        <v>0.71061778581187396</v>
      </c>
      <c r="V17" s="22">
        <v>0.73092256824911495</v>
      </c>
      <c r="W17" s="22">
        <v>0.73580550449436499</v>
      </c>
      <c r="X17" s="22">
        <v>0.68207727324475498</v>
      </c>
      <c r="Y17" s="22">
        <v>0.72410709452788802</v>
      </c>
      <c r="Z17" s="22">
        <v>0.74314438143804196</v>
      </c>
      <c r="AA17" s="22">
        <v>0.74135697429387803</v>
      </c>
      <c r="AB17" s="22">
        <v>0.63190105502264604</v>
      </c>
      <c r="AC17" s="22">
        <v>0.72825587150101601</v>
      </c>
      <c r="AD17" s="22">
        <v>0.61399730337574099</v>
      </c>
      <c r="AE17" s="22"/>
      <c r="AF17" s="22">
        <v>0.79805361929910201</v>
      </c>
      <c r="AG17" s="22">
        <v>0.71003536378763499</v>
      </c>
      <c r="AH17" s="22">
        <v>0.57119637126653999</v>
      </c>
      <c r="AI17" s="22"/>
      <c r="AJ17" s="22">
        <v>0.79905374735337298</v>
      </c>
      <c r="AK17" s="22">
        <v>0.66503966169233897</v>
      </c>
      <c r="AL17" s="22">
        <v>0.77293262424426401</v>
      </c>
      <c r="AM17" s="22">
        <v>0.65193447356867096</v>
      </c>
      <c r="AN17" s="22">
        <v>0.59158897778036101</v>
      </c>
      <c r="AO17" s="22"/>
      <c r="AP17" s="22">
        <v>0.77935142551682901</v>
      </c>
      <c r="AQ17" s="22">
        <v>0.70523005972549402</v>
      </c>
      <c r="AR17" s="22">
        <v>0.63371350619292299</v>
      </c>
      <c r="AS17" s="22"/>
      <c r="AT17" s="22">
        <v>0.77722436319349097</v>
      </c>
      <c r="AU17" s="22">
        <v>0.64315262257651795</v>
      </c>
      <c r="AV17" s="22">
        <v>0.65569037486195403</v>
      </c>
      <c r="AW17" s="22">
        <v>0.68047594297559799</v>
      </c>
      <c r="AX17" s="22">
        <v>0.57769300892057796</v>
      </c>
      <c r="AY17" s="22"/>
      <c r="AZ17" s="22">
        <v>0.66151776109874605</v>
      </c>
      <c r="BA17" s="22">
        <v>0.66106443084332001</v>
      </c>
      <c r="BB17" s="22">
        <v>0.419322933599095</v>
      </c>
      <c r="BC17" s="22">
        <v>0.88647858150674097</v>
      </c>
      <c r="BD17" s="22">
        <v>0.63682299657807995</v>
      </c>
      <c r="BE17" s="22"/>
      <c r="BF17" s="22">
        <v>0.71616028916896302</v>
      </c>
      <c r="BG17" s="22">
        <v>0.69428540154173901</v>
      </c>
      <c r="BH17" s="22">
        <v>0.68336231965329597</v>
      </c>
      <c r="BI17" s="22">
        <v>0.71651817401467899</v>
      </c>
      <c r="BJ17" s="22"/>
      <c r="BK17" s="22">
        <v>0.61485913066367304</v>
      </c>
      <c r="BL17" s="22">
        <v>0.62922844668074696</v>
      </c>
      <c r="BM17" s="22">
        <v>0.675665861271881</v>
      </c>
      <c r="BN17" s="22">
        <v>0.74398634163773003</v>
      </c>
      <c r="BO17" s="22">
        <v>0.71117433109836103</v>
      </c>
      <c r="BP17" s="22"/>
      <c r="BQ17" s="22">
        <v>0.75704630142962104</v>
      </c>
      <c r="BR17" s="22">
        <v>0.607322299084331</v>
      </c>
      <c r="BS17" s="22"/>
      <c r="BT17" s="22">
        <v>0.78068856378795304</v>
      </c>
      <c r="BU17" s="22">
        <v>0.67986997829253004</v>
      </c>
      <c r="BV17" s="22">
        <v>0.65103714321315898</v>
      </c>
      <c r="BW17" s="22">
        <v>0.69218505502772099</v>
      </c>
      <c r="BX17" s="22">
        <v>0.57978941429872899</v>
      </c>
      <c r="BY17" s="22">
        <v>0.61296910069299704</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272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0.320470062566374</v>
      </c>
      <c r="D9" s="17">
        <v>0.28666410615842702</v>
      </c>
      <c r="E9" s="17">
        <v>0.35074606361674199</v>
      </c>
      <c r="F9" s="17"/>
      <c r="G9" s="17">
        <v>0.34841430845320398</v>
      </c>
      <c r="H9" s="17">
        <v>0.37561247325827801</v>
      </c>
      <c r="I9" s="17">
        <v>0.375806198801378</v>
      </c>
      <c r="J9" s="17">
        <v>0.30394816095918498</v>
      </c>
      <c r="K9" s="17">
        <v>0.28269396853883699</v>
      </c>
      <c r="L9" s="17">
        <v>0.25104304083850298</v>
      </c>
      <c r="M9" s="17"/>
      <c r="N9" s="17">
        <v>0.29011962147297898</v>
      </c>
      <c r="O9" s="17">
        <v>0.32161573159871398</v>
      </c>
      <c r="P9" s="17">
        <v>0.35276741103207498</v>
      </c>
      <c r="Q9" s="17">
        <v>0.32403551231122601</v>
      </c>
      <c r="R9" s="17"/>
      <c r="S9" s="17">
        <v>0.35083826154433501</v>
      </c>
      <c r="T9" s="17">
        <v>0.31854036684067399</v>
      </c>
      <c r="U9" s="17">
        <v>0.31357101130959902</v>
      </c>
      <c r="V9" s="17">
        <v>0.22575011436511599</v>
      </c>
      <c r="W9" s="17">
        <v>0.29770633863159401</v>
      </c>
      <c r="X9" s="17">
        <v>0.28215740748075402</v>
      </c>
      <c r="Y9" s="17">
        <v>0.32498474365555202</v>
      </c>
      <c r="Z9" s="17">
        <v>0.35278213012426202</v>
      </c>
      <c r="AA9" s="17">
        <v>0.35739227528509598</v>
      </c>
      <c r="AB9" s="17">
        <v>0.35644554179863502</v>
      </c>
      <c r="AC9" s="17">
        <v>0.31947861600154098</v>
      </c>
      <c r="AD9" s="17">
        <v>0.361433667105173</v>
      </c>
      <c r="AE9" s="17"/>
      <c r="AF9" s="17">
        <v>0.276315873828055</v>
      </c>
      <c r="AG9" s="17">
        <v>0.360993413358079</v>
      </c>
      <c r="AH9" s="17">
        <v>0.29279464809795203</v>
      </c>
      <c r="AI9" s="17"/>
      <c r="AJ9" s="17">
        <v>0.23453273080149201</v>
      </c>
      <c r="AK9" s="17">
        <v>0.41167000767808898</v>
      </c>
      <c r="AL9" s="17">
        <v>0.27457770046088198</v>
      </c>
      <c r="AM9" s="17">
        <v>0.29593202945746699</v>
      </c>
      <c r="AN9" s="17">
        <v>0.33079777916370301</v>
      </c>
      <c r="AO9" s="17"/>
      <c r="AP9" s="17">
        <v>0.21958427185986201</v>
      </c>
      <c r="AQ9" s="17">
        <v>0.39977311290129403</v>
      </c>
      <c r="AR9" s="17">
        <v>0.30928560471947097</v>
      </c>
      <c r="AS9" s="17"/>
      <c r="AT9" s="17">
        <v>0.31746034338919799</v>
      </c>
      <c r="AU9" s="17">
        <v>0.29608120308616298</v>
      </c>
      <c r="AV9" s="17">
        <v>0.31818571792403899</v>
      </c>
      <c r="AW9" s="17">
        <v>0.32770930138650101</v>
      </c>
      <c r="AX9" s="17">
        <v>0.35546309875950599</v>
      </c>
      <c r="AY9" s="17"/>
      <c r="AZ9" s="17">
        <v>0.34799616808216799</v>
      </c>
      <c r="BA9" s="17">
        <v>0.33569855610490401</v>
      </c>
      <c r="BB9" s="17">
        <v>0.354907069768995</v>
      </c>
      <c r="BC9" s="17">
        <v>0.242739282593563</v>
      </c>
      <c r="BD9" s="17">
        <v>0.315377310741633</v>
      </c>
      <c r="BE9" s="17"/>
      <c r="BF9" s="17">
        <v>0.35374478341126397</v>
      </c>
      <c r="BG9" s="17">
        <v>0.30883011182439501</v>
      </c>
      <c r="BH9" s="17">
        <v>0.32173467625857299</v>
      </c>
      <c r="BI9" s="17">
        <v>0.31805600403524398</v>
      </c>
      <c r="BJ9" s="17"/>
      <c r="BK9" s="17">
        <v>0.39159100778450501</v>
      </c>
      <c r="BL9" s="17">
        <v>0.38126653898763302</v>
      </c>
      <c r="BM9" s="17">
        <v>0.30949533110930999</v>
      </c>
      <c r="BN9" s="17">
        <v>0.293230581394962</v>
      </c>
      <c r="BO9" s="17">
        <v>0.34625132246221002</v>
      </c>
      <c r="BP9" s="17"/>
      <c r="BQ9" s="17">
        <v>0.34547644775643999</v>
      </c>
      <c r="BR9" s="17">
        <v>0.28660093808887499</v>
      </c>
      <c r="BS9" s="17"/>
      <c r="BT9" s="17">
        <v>0.262648241395322</v>
      </c>
      <c r="BU9" s="17">
        <v>0.34085947820256401</v>
      </c>
      <c r="BV9" s="17">
        <v>0.38647728360355599</v>
      </c>
      <c r="BW9" s="17">
        <v>0.40037194866582498</v>
      </c>
      <c r="BX9" s="17">
        <v>0.35697440957570797</v>
      </c>
      <c r="BY9" s="17">
        <v>0.27315193572923002</v>
      </c>
    </row>
    <row r="10" spans="2:77" x14ac:dyDescent="0.35">
      <c r="B10" s="18" t="s">
        <v>258</v>
      </c>
      <c r="C10" s="17">
        <v>0.311628238263011</v>
      </c>
      <c r="D10" s="17">
        <v>0.294977378440542</v>
      </c>
      <c r="E10" s="17">
        <v>0.32885356939464699</v>
      </c>
      <c r="F10" s="17"/>
      <c r="G10" s="17">
        <v>0.29884268624471699</v>
      </c>
      <c r="H10" s="17">
        <v>0.30240978132460899</v>
      </c>
      <c r="I10" s="17">
        <v>0.330011001309503</v>
      </c>
      <c r="J10" s="17">
        <v>0.31461033952713702</v>
      </c>
      <c r="K10" s="17">
        <v>0.304132479382767</v>
      </c>
      <c r="L10" s="17">
        <v>0.31530099323618499</v>
      </c>
      <c r="M10" s="17"/>
      <c r="N10" s="17">
        <v>0.33711909618036001</v>
      </c>
      <c r="O10" s="17">
        <v>0.31277662653254001</v>
      </c>
      <c r="P10" s="17">
        <v>0.28151164258964101</v>
      </c>
      <c r="Q10" s="17">
        <v>0.30958635695150499</v>
      </c>
      <c r="R10" s="17"/>
      <c r="S10" s="17">
        <v>0.304965774169349</v>
      </c>
      <c r="T10" s="17">
        <v>0.26941495943979898</v>
      </c>
      <c r="U10" s="17">
        <v>0.312622637538577</v>
      </c>
      <c r="V10" s="17">
        <v>0.35217823669500298</v>
      </c>
      <c r="W10" s="17">
        <v>0.33968243096279699</v>
      </c>
      <c r="X10" s="17">
        <v>0.32435513825335299</v>
      </c>
      <c r="Y10" s="17">
        <v>0.32861164701148499</v>
      </c>
      <c r="Z10" s="17">
        <v>0.35662599076010298</v>
      </c>
      <c r="AA10" s="17">
        <v>0.298229995372229</v>
      </c>
      <c r="AB10" s="17">
        <v>0.315151073023548</v>
      </c>
      <c r="AC10" s="17">
        <v>0.26500204405803301</v>
      </c>
      <c r="AD10" s="17">
        <v>0.30832168743793098</v>
      </c>
      <c r="AE10" s="17"/>
      <c r="AF10" s="17">
        <v>0.28889415788471201</v>
      </c>
      <c r="AG10" s="17">
        <v>0.32356399172431499</v>
      </c>
      <c r="AH10" s="17">
        <v>0.32500316221737602</v>
      </c>
      <c r="AI10" s="17"/>
      <c r="AJ10" s="17">
        <v>0.29860022922183499</v>
      </c>
      <c r="AK10" s="17">
        <v>0.32451052729761498</v>
      </c>
      <c r="AL10" s="17">
        <v>0.38683688080453998</v>
      </c>
      <c r="AM10" s="17">
        <v>0.27700927586885998</v>
      </c>
      <c r="AN10" s="17">
        <v>0.28553551613018402</v>
      </c>
      <c r="AO10" s="17"/>
      <c r="AP10" s="17">
        <v>0.29858127026179798</v>
      </c>
      <c r="AQ10" s="17">
        <v>0.33395136933408698</v>
      </c>
      <c r="AR10" s="17">
        <v>0.38432125131113498</v>
      </c>
      <c r="AS10" s="17"/>
      <c r="AT10" s="17">
        <v>0.30123823831704999</v>
      </c>
      <c r="AU10" s="17">
        <v>0.31848453190602199</v>
      </c>
      <c r="AV10" s="17">
        <v>0.31096470818993899</v>
      </c>
      <c r="AW10" s="17">
        <v>0.33996647206661901</v>
      </c>
      <c r="AX10" s="17">
        <v>0.23867222621832601</v>
      </c>
      <c r="AY10" s="17"/>
      <c r="AZ10" s="17">
        <v>0.30555325146385198</v>
      </c>
      <c r="BA10" s="17">
        <v>0.309689116176527</v>
      </c>
      <c r="BB10" s="17">
        <v>0.31607981807957303</v>
      </c>
      <c r="BC10" s="17">
        <v>0.31119683849646501</v>
      </c>
      <c r="BD10" s="17">
        <v>0.33841691901853799</v>
      </c>
      <c r="BE10" s="17"/>
      <c r="BF10" s="17">
        <v>0.298726729199493</v>
      </c>
      <c r="BG10" s="17">
        <v>0.32232559721787801</v>
      </c>
      <c r="BH10" s="17">
        <v>0.31402035368638898</v>
      </c>
      <c r="BI10" s="17">
        <v>0.30140574522022001</v>
      </c>
      <c r="BJ10" s="17"/>
      <c r="BK10" s="17">
        <v>0.371742820642181</v>
      </c>
      <c r="BL10" s="17">
        <v>0.31829802956947401</v>
      </c>
      <c r="BM10" s="17">
        <v>0.32782874925210997</v>
      </c>
      <c r="BN10" s="17">
        <v>0.302571065756224</v>
      </c>
      <c r="BO10" s="17">
        <v>0.23109487739297699</v>
      </c>
      <c r="BP10" s="17"/>
      <c r="BQ10" s="17">
        <v>0.32475650774363601</v>
      </c>
      <c r="BR10" s="17">
        <v>0.29384705998259097</v>
      </c>
      <c r="BS10" s="17"/>
      <c r="BT10" s="17">
        <v>0.29865243250014401</v>
      </c>
      <c r="BU10" s="17">
        <v>0.33473196941947803</v>
      </c>
      <c r="BV10" s="17">
        <v>0.29551941194986198</v>
      </c>
      <c r="BW10" s="17">
        <v>0.291931218666932</v>
      </c>
      <c r="BX10" s="17">
        <v>0.31807237070490202</v>
      </c>
      <c r="BY10" s="17">
        <v>0.32071260165064702</v>
      </c>
    </row>
    <row r="11" spans="2:77" x14ac:dyDescent="0.35">
      <c r="B11" s="18" t="s">
        <v>259</v>
      </c>
      <c r="C11" s="17">
        <v>0.23129663854205401</v>
      </c>
      <c r="D11" s="17">
        <v>0.25955899512696501</v>
      </c>
      <c r="E11" s="17">
        <v>0.20460876595431499</v>
      </c>
      <c r="F11" s="17"/>
      <c r="G11" s="17">
        <v>0.212029229992277</v>
      </c>
      <c r="H11" s="17">
        <v>0.18495742460491099</v>
      </c>
      <c r="I11" s="17">
        <v>0.18349743929715101</v>
      </c>
      <c r="J11" s="17">
        <v>0.239799219519363</v>
      </c>
      <c r="K11" s="17">
        <v>0.25815829931908402</v>
      </c>
      <c r="L11" s="17">
        <v>0.29552639328334301</v>
      </c>
      <c r="M11" s="17"/>
      <c r="N11" s="17">
        <v>0.23566552360819801</v>
      </c>
      <c r="O11" s="17">
        <v>0.22850841572823299</v>
      </c>
      <c r="P11" s="17">
        <v>0.23473467092223499</v>
      </c>
      <c r="Q11" s="17">
        <v>0.22485923134731201</v>
      </c>
      <c r="R11" s="17"/>
      <c r="S11" s="17">
        <v>0.19951017566576101</v>
      </c>
      <c r="T11" s="17">
        <v>0.27671714493293298</v>
      </c>
      <c r="U11" s="17">
        <v>0.24071365025236999</v>
      </c>
      <c r="V11" s="17">
        <v>0.25105299808382903</v>
      </c>
      <c r="W11" s="17">
        <v>0.235167560459657</v>
      </c>
      <c r="X11" s="17">
        <v>0.23672454420136599</v>
      </c>
      <c r="Y11" s="17">
        <v>0.247424714001866</v>
      </c>
      <c r="Z11" s="17">
        <v>0.17534542818967899</v>
      </c>
      <c r="AA11" s="17">
        <v>0.21247104727896601</v>
      </c>
      <c r="AB11" s="17">
        <v>0.19512829700523401</v>
      </c>
      <c r="AC11" s="17">
        <v>0.28181616537835302</v>
      </c>
      <c r="AD11" s="17">
        <v>0.197947525191081</v>
      </c>
      <c r="AE11" s="17"/>
      <c r="AF11" s="17">
        <v>0.27016955692552302</v>
      </c>
      <c r="AG11" s="17">
        <v>0.208941002547546</v>
      </c>
      <c r="AH11" s="17">
        <v>0.22882804632815501</v>
      </c>
      <c r="AI11" s="17"/>
      <c r="AJ11" s="17">
        <v>0.29143093870272502</v>
      </c>
      <c r="AK11" s="17">
        <v>0.18126284290281999</v>
      </c>
      <c r="AL11" s="17">
        <v>0.202745606303319</v>
      </c>
      <c r="AM11" s="17">
        <v>0.21315048173138601</v>
      </c>
      <c r="AN11" s="17">
        <v>0.23514736481821999</v>
      </c>
      <c r="AO11" s="17"/>
      <c r="AP11" s="17">
        <v>0.3068555378626</v>
      </c>
      <c r="AQ11" s="17">
        <v>0.18222561650420999</v>
      </c>
      <c r="AR11" s="17">
        <v>0.218903847253619</v>
      </c>
      <c r="AS11" s="17"/>
      <c r="AT11" s="17">
        <v>0.24638884454250601</v>
      </c>
      <c r="AU11" s="17">
        <v>0.22648780634267399</v>
      </c>
      <c r="AV11" s="17">
        <v>0.245460675625474</v>
      </c>
      <c r="AW11" s="17">
        <v>0.21176586246152901</v>
      </c>
      <c r="AX11" s="17">
        <v>0.25538342221371102</v>
      </c>
      <c r="AY11" s="17"/>
      <c r="AZ11" s="17">
        <v>0.208824933808375</v>
      </c>
      <c r="BA11" s="17">
        <v>0.24462110256911501</v>
      </c>
      <c r="BB11" s="17">
        <v>0.19064419930225801</v>
      </c>
      <c r="BC11" s="17">
        <v>0.30843908776860401</v>
      </c>
      <c r="BD11" s="17">
        <v>0.18151356465035201</v>
      </c>
      <c r="BE11" s="17"/>
      <c r="BF11" s="17">
        <v>0.21497365975829</v>
      </c>
      <c r="BG11" s="17">
        <v>0.23324032628740701</v>
      </c>
      <c r="BH11" s="17">
        <v>0.23672560084352301</v>
      </c>
      <c r="BI11" s="17">
        <v>0.236127845996494</v>
      </c>
      <c r="BJ11" s="17"/>
      <c r="BK11" s="17">
        <v>0.10091514064690101</v>
      </c>
      <c r="BL11" s="17">
        <v>0.18882524292620601</v>
      </c>
      <c r="BM11" s="17">
        <v>0.22464632136528001</v>
      </c>
      <c r="BN11" s="17">
        <v>0.26581571598546</v>
      </c>
      <c r="BO11" s="17">
        <v>0.246653752427752</v>
      </c>
      <c r="BP11" s="17"/>
      <c r="BQ11" s="17">
        <v>0.208761082819542</v>
      </c>
      <c r="BR11" s="17">
        <v>0.26181922451895701</v>
      </c>
      <c r="BS11" s="17"/>
      <c r="BT11" s="17">
        <v>0.28191993031827201</v>
      </c>
      <c r="BU11" s="17">
        <v>0.19722159811748899</v>
      </c>
      <c r="BV11" s="17">
        <v>0.16254203003662401</v>
      </c>
      <c r="BW11" s="17">
        <v>0.219851223729538</v>
      </c>
      <c r="BX11" s="17">
        <v>0.20261731782888601</v>
      </c>
      <c r="BY11" s="17">
        <v>0.23566463780786401</v>
      </c>
    </row>
    <row r="12" spans="2:77" x14ac:dyDescent="0.35">
      <c r="B12" s="18" t="s">
        <v>260</v>
      </c>
      <c r="C12" s="17">
        <v>6.6813655535894204E-2</v>
      </c>
      <c r="D12" s="17">
        <v>7.7410469384626507E-2</v>
      </c>
      <c r="E12" s="17">
        <v>5.6886439184149901E-2</v>
      </c>
      <c r="F12" s="17"/>
      <c r="G12" s="17">
        <v>7.6839941554660396E-2</v>
      </c>
      <c r="H12" s="17">
        <v>7.3427882500447697E-2</v>
      </c>
      <c r="I12" s="17">
        <v>5.3447967771108898E-2</v>
      </c>
      <c r="J12" s="17">
        <v>6.2867873195644797E-2</v>
      </c>
      <c r="K12" s="17">
        <v>6.43302991897651E-2</v>
      </c>
      <c r="L12" s="17">
        <v>7.0477153627684794E-2</v>
      </c>
      <c r="M12" s="17"/>
      <c r="N12" s="17">
        <v>7.4769919871108106E-2</v>
      </c>
      <c r="O12" s="17">
        <v>6.0841359708149301E-2</v>
      </c>
      <c r="P12" s="17">
        <v>7.0462746584853797E-2</v>
      </c>
      <c r="Q12" s="17">
        <v>6.21525796769744E-2</v>
      </c>
      <c r="R12" s="17"/>
      <c r="S12" s="17">
        <v>7.23740729024729E-2</v>
      </c>
      <c r="T12" s="17">
        <v>5.6560286342233597E-2</v>
      </c>
      <c r="U12" s="17">
        <v>6.3981117157707407E-2</v>
      </c>
      <c r="V12" s="17">
        <v>9.1426130675970399E-2</v>
      </c>
      <c r="W12" s="17">
        <v>8.5238228352782705E-2</v>
      </c>
      <c r="X12" s="17">
        <v>7.1239097646395494E-2</v>
      </c>
      <c r="Y12" s="17">
        <v>5.2641100006417002E-2</v>
      </c>
      <c r="Z12" s="17">
        <v>4.3688010050543402E-2</v>
      </c>
      <c r="AA12" s="17">
        <v>7.2885359620062803E-2</v>
      </c>
      <c r="AB12" s="17">
        <v>5.70906811169773E-2</v>
      </c>
      <c r="AC12" s="17">
        <v>5.7742539367706597E-2</v>
      </c>
      <c r="AD12" s="17">
        <v>5.3204611943496301E-2</v>
      </c>
      <c r="AE12" s="17"/>
      <c r="AF12" s="17">
        <v>8.1723216021132403E-2</v>
      </c>
      <c r="AG12" s="17">
        <v>5.5910553150778398E-2</v>
      </c>
      <c r="AH12" s="17">
        <v>6.9922008512073905E-2</v>
      </c>
      <c r="AI12" s="17"/>
      <c r="AJ12" s="17">
        <v>9.2563982055724497E-2</v>
      </c>
      <c r="AK12" s="17">
        <v>4.2055085696019699E-2</v>
      </c>
      <c r="AL12" s="17">
        <v>6.2641097605941595E-2</v>
      </c>
      <c r="AM12" s="17">
        <v>0.100043920017216</v>
      </c>
      <c r="AN12" s="17">
        <v>6.2653490373452303E-2</v>
      </c>
      <c r="AO12" s="17"/>
      <c r="AP12" s="17">
        <v>9.92806307506542E-2</v>
      </c>
      <c r="AQ12" s="17">
        <v>4.2689682280572801E-2</v>
      </c>
      <c r="AR12" s="17">
        <v>4.1672305041067302E-2</v>
      </c>
      <c r="AS12" s="17"/>
      <c r="AT12" s="17">
        <v>5.2684529964399297E-2</v>
      </c>
      <c r="AU12" s="17">
        <v>7.9476126947290004E-2</v>
      </c>
      <c r="AV12" s="17">
        <v>7.5822375173568102E-2</v>
      </c>
      <c r="AW12" s="17">
        <v>5.5940482499198398E-2</v>
      </c>
      <c r="AX12" s="17">
        <v>7.1075111044939895E-2</v>
      </c>
      <c r="AY12" s="17"/>
      <c r="AZ12" s="17">
        <v>6.8104992210668097E-2</v>
      </c>
      <c r="BA12" s="17">
        <v>5.5788056620209102E-2</v>
      </c>
      <c r="BB12" s="17">
        <v>6.7772338954833006E-2</v>
      </c>
      <c r="BC12" s="17">
        <v>7.4087911999180994E-2</v>
      </c>
      <c r="BD12" s="17">
        <v>6.3914221102364499E-2</v>
      </c>
      <c r="BE12" s="17"/>
      <c r="BF12" s="17">
        <v>5.5608350770242197E-2</v>
      </c>
      <c r="BG12" s="17">
        <v>6.29827333035307E-2</v>
      </c>
      <c r="BH12" s="17">
        <v>7.1536515154648206E-2</v>
      </c>
      <c r="BI12" s="17">
        <v>8.1705611779318094E-2</v>
      </c>
      <c r="BJ12" s="17"/>
      <c r="BK12" s="17">
        <v>6.1311429907031E-2</v>
      </c>
      <c r="BL12" s="17">
        <v>4.90621023468455E-2</v>
      </c>
      <c r="BM12" s="17">
        <v>6.1635827649081397E-2</v>
      </c>
      <c r="BN12" s="17">
        <v>7.0152677684820405E-2</v>
      </c>
      <c r="BO12" s="17">
        <v>0.118633397047625</v>
      </c>
      <c r="BP12" s="17"/>
      <c r="BQ12" s="17">
        <v>6.3994924433917896E-2</v>
      </c>
      <c r="BR12" s="17">
        <v>7.0631398637738194E-2</v>
      </c>
      <c r="BS12" s="17"/>
      <c r="BT12" s="17">
        <v>7.75191583159731E-2</v>
      </c>
      <c r="BU12" s="17">
        <v>7.4324355116530599E-2</v>
      </c>
      <c r="BV12" s="17">
        <v>8.3108926937608005E-2</v>
      </c>
      <c r="BW12" s="17">
        <v>4.3236982495775997E-2</v>
      </c>
      <c r="BX12" s="17">
        <v>4.71674111406757E-2</v>
      </c>
      <c r="BY12" s="17">
        <v>3.6105853812791001E-2</v>
      </c>
    </row>
    <row r="13" spans="2:77" x14ac:dyDescent="0.35">
      <c r="B13" s="18" t="s">
        <v>261</v>
      </c>
      <c r="C13" s="17">
        <v>3.2026068177594902E-2</v>
      </c>
      <c r="D13" s="17">
        <v>4.2288339697829497E-2</v>
      </c>
      <c r="E13" s="17">
        <v>2.22020582872848E-2</v>
      </c>
      <c r="F13" s="17"/>
      <c r="G13" s="17">
        <v>2.2659742525772499E-2</v>
      </c>
      <c r="H13" s="17">
        <v>2.1899846861367599E-2</v>
      </c>
      <c r="I13" s="17">
        <v>2.8367411298689301E-2</v>
      </c>
      <c r="J13" s="17">
        <v>3.3625206769368102E-2</v>
      </c>
      <c r="K13" s="17">
        <v>5.6951391522823802E-2</v>
      </c>
      <c r="L13" s="17">
        <v>3.1472101043492497E-2</v>
      </c>
      <c r="M13" s="17"/>
      <c r="N13" s="17">
        <v>3.2132057120457698E-2</v>
      </c>
      <c r="O13" s="17">
        <v>3.7659359787173399E-2</v>
      </c>
      <c r="P13" s="17">
        <v>2.4323511427461201E-2</v>
      </c>
      <c r="Q13" s="17">
        <v>3.2373853329986803E-2</v>
      </c>
      <c r="R13" s="17"/>
      <c r="S13" s="17">
        <v>4.2297087629043301E-2</v>
      </c>
      <c r="T13" s="17">
        <v>3.5187610280352201E-2</v>
      </c>
      <c r="U13" s="17">
        <v>3.0581408850780398E-2</v>
      </c>
      <c r="V13" s="17">
        <v>4.4193554366643101E-2</v>
      </c>
      <c r="W13" s="17">
        <v>2.0346296911183299E-2</v>
      </c>
      <c r="X13" s="17">
        <v>4.1216478745429198E-2</v>
      </c>
      <c r="Y13" s="17">
        <v>1.32124747335771E-2</v>
      </c>
      <c r="Z13" s="17">
        <v>1.5939056860130099E-2</v>
      </c>
      <c r="AA13" s="17">
        <v>2.4379591782975499E-2</v>
      </c>
      <c r="AB13" s="17">
        <v>2.5568419872758201E-2</v>
      </c>
      <c r="AC13" s="17">
        <v>5.5830017728358501E-2</v>
      </c>
      <c r="AD13" s="17">
        <v>1.6875240283266701E-2</v>
      </c>
      <c r="AE13" s="17"/>
      <c r="AF13" s="17">
        <v>4.60411396080544E-2</v>
      </c>
      <c r="AG13" s="17">
        <v>2.14134957633106E-2</v>
      </c>
      <c r="AH13" s="17">
        <v>2.6507252196981398E-2</v>
      </c>
      <c r="AI13" s="17"/>
      <c r="AJ13" s="17">
        <v>5.16567784073865E-2</v>
      </c>
      <c r="AK13" s="17">
        <v>1.54059889559152E-2</v>
      </c>
      <c r="AL13" s="17">
        <v>4.1542108997899202E-2</v>
      </c>
      <c r="AM13" s="17">
        <v>5.7748795141270397E-2</v>
      </c>
      <c r="AN13" s="17">
        <v>1.6198774405038301E-2</v>
      </c>
      <c r="AO13" s="17"/>
      <c r="AP13" s="17">
        <v>4.4604471173070197E-2</v>
      </c>
      <c r="AQ13" s="17">
        <v>1.63072255272185E-2</v>
      </c>
      <c r="AR13" s="17">
        <v>2.75664269045717E-2</v>
      </c>
      <c r="AS13" s="17"/>
      <c r="AT13" s="17">
        <v>2.9540401228832398E-2</v>
      </c>
      <c r="AU13" s="17">
        <v>3.8235127998013103E-2</v>
      </c>
      <c r="AV13" s="17">
        <v>2.5449228003604399E-2</v>
      </c>
      <c r="AW13" s="17">
        <v>3.4000087084729902E-2</v>
      </c>
      <c r="AX13" s="17">
        <v>1.53884287475042E-2</v>
      </c>
      <c r="AY13" s="17"/>
      <c r="AZ13" s="17">
        <v>3.9112297886281101E-2</v>
      </c>
      <c r="BA13" s="17">
        <v>1.44475912841955E-2</v>
      </c>
      <c r="BB13" s="17">
        <v>2.7021731771274999E-2</v>
      </c>
      <c r="BC13" s="17">
        <v>3.2100752628015802E-2</v>
      </c>
      <c r="BD13" s="17">
        <v>3.2166247488430701E-2</v>
      </c>
      <c r="BE13" s="17"/>
      <c r="BF13" s="17">
        <v>3.7777469503641498E-2</v>
      </c>
      <c r="BG13" s="17">
        <v>3.35371750230797E-2</v>
      </c>
      <c r="BH13" s="17">
        <v>2.8556767094501799E-2</v>
      </c>
      <c r="BI13" s="17">
        <v>3.4938637248257499E-2</v>
      </c>
      <c r="BJ13" s="17"/>
      <c r="BK13" s="17">
        <v>2.74103203109827E-2</v>
      </c>
      <c r="BL13" s="17">
        <v>2.5285283764649499E-2</v>
      </c>
      <c r="BM13" s="17">
        <v>3.34119763961922E-2</v>
      </c>
      <c r="BN13" s="17">
        <v>3.4600691210154098E-2</v>
      </c>
      <c r="BO13" s="17">
        <v>2.90313719865621E-2</v>
      </c>
      <c r="BP13" s="17"/>
      <c r="BQ13" s="17">
        <v>3.1313120612080698E-2</v>
      </c>
      <c r="BR13" s="17">
        <v>3.29916979421047E-2</v>
      </c>
      <c r="BS13" s="17"/>
      <c r="BT13" s="17">
        <v>4.3134568601944603E-2</v>
      </c>
      <c r="BU13" s="17">
        <v>2.5490675758587201E-2</v>
      </c>
      <c r="BV13" s="17">
        <v>2.0225675407538099E-2</v>
      </c>
      <c r="BW13" s="17">
        <v>1.8237856177981699E-2</v>
      </c>
      <c r="BX13" s="17">
        <v>3.6420248091923998E-2</v>
      </c>
      <c r="BY13" s="17">
        <v>0</v>
      </c>
    </row>
    <row r="14" spans="2:77" x14ac:dyDescent="0.35">
      <c r="B14" s="18" t="s">
        <v>145</v>
      </c>
      <c r="C14" s="17">
        <v>3.77653369150725E-2</v>
      </c>
      <c r="D14" s="17">
        <v>3.9100711191609801E-2</v>
      </c>
      <c r="E14" s="17">
        <v>3.6703103562861598E-2</v>
      </c>
      <c r="F14" s="17"/>
      <c r="G14" s="17">
        <v>4.12140912293694E-2</v>
      </c>
      <c r="H14" s="17">
        <v>4.1692591450387E-2</v>
      </c>
      <c r="I14" s="17">
        <v>2.8869981522169599E-2</v>
      </c>
      <c r="J14" s="17">
        <v>4.5149200029302103E-2</v>
      </c>
      <c r="K14" s="17">
        <v>3.3733562046722898E-2</v>
      </c>
      <c r="L14" s="17">
        <v>3.6180317970791902E-2</v>
      </c>
      <c r="M14" s="17"/>
      <c r="N14" s="17">
        <v>3.01937817468966E-2</v>
      </c>
      <c r="O14" s="17">
        <v>3.8598506645190503E-2</v>
      </c>
      <c r="P14" s="17">
        <v>3.6200017443733502E-2</v>
      </c>
      <c r="Q14" s="17">
        <v>4.6992466382995597E-2</v>
      </c>
      <c r="R14" s="17"/>
      <c r="S14" s="17">
        <v>3.0014628089039399E-2</v>
      </c>
      <c r="T14" s="17">
        <v>4.35796321640078E-2</v>
      </c>
      <c r="U14" s="17">
        <v>3.85301748909656E-2</v>
      </c>
      <c r="V14" s="17">
        <v>3.5398965813439001E-2</v>
      </c>
      <c r="W14" s="17">
        <v>2.1859144681985299E-2</v>
      </c>
      <c r="X14" s="17">
        <v>4.43073336727033E-2</v>
      </c>
      <c r="Y14" s="17">
        <v>3.3125320591102903E-2</v>
      </c>
      <c r="Z14" s="17">
        <v>5.5619384015281298E-2</v>
      </c>
      <c r="AA14" s="17">
        <v>3.4641730660671201E-2</v>
      </c>
      <c r="AB14" s="17">
        <v>5.0615987182847398E-2</v>
      </c>
      <c r="AC14" s="17">
        <v>2.0130617466007202E-2</v>
      </c>
      <c r="AD14" s="17">
        <v>6.2217268039052497E-2</v>
      </c>
      <c r="AE14" s="17"/>
      <c r="AF14" s="17">
        <v>3.6856055732522798E-2</v>
      </c>
      <c r="AG14" s="17">
        <v>2.91775434559698E-2</v>
      </c>
      <c r="AH14" s="17">
        <v>5.6944882647461802E-2</v>
      </c>
      <c r="AI14" s="17"/>
      <c r="AJ14" s="17">
        <v>3.12153408108377E-2</v>
      </c>
      <c r="AK14" s="17">
        <v>2.50955474695412E-2</v>
      </c>
      <c r="AL14" s="17">
        <v>3.1656605827418402E-2</v>
      </c>
      <c r="AM14" s="17">
        <v>5.6115497783800303E-2</v>
      </c>
      <c r="AN14" s="17">
        <v>6.9667075109402302E-2</v>
      </c>
      <c r="AO14" s="17"/>
      <c r="AP14" s="17">
        <v>3.1093818092015699E-2</v>
      </c>
      <c r="AQ14" s="17">
        <v>2.5052993452618001E-2</v>
      </c>
      <c r="AR14" s="17">
        <v>1.8250564770135699E-2</v>
      </c>
      <c r="AS14" s="17"/>
      <c r="AT14" s="17">
        <v>5.2687642558014197E-2</v>
      </c>
      <c r="AU14" s="17">
        <v>4.1235203719838603E-2</v>
      </c>
      <c r="AV14" s="17">
        <v>2.4117295083375598E-2</v>
      </c>
      <c r="AW14" s="17">
        <v>3.06177945014224E-2</v>
      </c>
      <c r="AX14" s="17">
        <v>6.4017713016012903E-2</v>
      </c>
      <c r="AY14" s="17"/>
      <c r="AZ14" s="17">
        <v>3.04083565486555E-2</v>
      </c>
      <c r="BA14" s="17">
        <v>3.9755577245049897E-2</v>
      </c>
      <c r="BB14" s="17">
        <v>4.3574842123065498E-2</v>
      </c>
      <c r="BC14" s="17">
        <v>3.1436126514170701E-2</v>
      </c>
      <c r="BD14" s="17">
        <v>6.8611736998681394E-2</v>
      </c>
      <c r="BE14" s="17"/>
      <c r="BF14" s="17">
        <v>3.9169007357069401E-2</v>
      </c>
      <c r="BG14" s="17">
        <v>3.9084056343708803E-2</v>
      </c>
      <c r="BH14" s="17">
        <v>2.7426086962364999E-2</v>
      </c>
      <c r="BI14" s="17">
        <v>2.7766155720466E-2</v>
      </c>
      <c r="BJ14" s="17"/>
      <c r="BK14" s="17">
        <v>4.7029280708400699E-2</v>
      </c>
      <c r="BL14" s="17">
        <v>3.7262802405192502E-2</v>
      </c>
      <c r="BM14" s="17">
        <v>4.2981794228026997E-2</v>
      </c>
      <c r="BN14" s="17">
        <v>3.3629267968378403E-2</v>
      </c>
      <c r="BO14" s="17">
        <v>2.8335278682874401E-2</v>
      </c>
      <c r="BP14" s="17"/>
      <c r="BQ14" s="17">
        <v>2.5697916634383498E-2</v>
      </c>
      <c r="BR14" s="17">
        <v>5.4109680829733997E-2</v>
      </c>
      <c r="BS14" s="17"/>
      <c r="BT14" s="17">
        <v>3.6125668868343799E-2</v>
      </c>
      <c r="BU14" s="17">
        <v>2.7371923385351701E-2</v>
      </c>
      <c r="BV14" s="17">
        <v>5.2126672064812203E-2</v>
      </c>
      <c r="BW14" s="17">
        <v>2.6370770263946901E-2</v>
      </c>
      <c r="BX14" s="17">
        <v>3.8748242657903803E-2</v>
      </c>
      <c r="BY14" s="17">
        <v>0.13436497099946801</v>
      </c>
    </row>
    <row r="15" spans="2:77" x14ac:dyDescent="0.35">
      <c r="B15" s="18" t="s">
        <v>262</v>
      </c>
      <c r="C15" s="21">
        <v>0.63209830082938401</v>
      </c>
      <c r="D15" s="21">
        <v>0.58164148459896903</v>
      </c>
      <c r="E15" s="21">
        <v>0.67959963301138904</v>
      </c>
      <c r="F15" s="21"/>
      <c r="G15" s="21">
        <v>0.64725699469792097</v>
      </c>
      <c r="H15" s="21">
        <v>0.67802225458288701</v>
      </c>
      <c r="I15" s="21">
        <v>0.705817200110882</v>
      </c>
      <c r="J15" s="21">
        <v>0.61855850048632199</v>
      </c>
      <c r="K15" s="21">
        <v>0.58682644792160499</v>
      </c>
      <c r="L15" s="21">
        <v>0.56634403407468803</v>
      </c>
      <c r="M15" s="21"/>
      <c r="N15" s="21">
        <v>0.62723871765334005</v>
      </c>
      <c r="O15" s="21">
        <v>0.63439235813125405</v>
      </c>
      <c r="P15" s="21">
        <v>0.63427905362171599</v>
      </c>
      <c r="Q15" s="21">
        <v>0.63362186926273101</v>
      </c>
      <c r="R15" s="21"/>
      <c r="S15" s="21">
        <v>0.65580403571368295</v>
      </c>
      <c r="T15" s="21">
        <v>0.58795532628047398</v>
      </c>
      <c r="U15" s="21">
        <v>0.62619364884817696</v>
      </c>
      <c r="V15" s="21">
        <v>0.57792835106011897</v>
      </c>
      <c r="W15" s="21">
        <v>0.63738876959439095</v>
      </c>
      <c r="X15" s="21">
        <v>0.60651254573410696</v>
      </c>
      <c r="Y15" s="21">
        <v>0.65359639066703701</v>
      </c>
      <c r="Z15" s="21">
        <v>0.709408120884366</v>
      </c>
      <c r="AA15" s="21">
        <v>0.65562227065732503</v>
      </c>
      <c r="AB15" s="21">
        <v>0.67159661482218302</v>
      </c>
      <c r="AC15" s="21">
        <v>0.584480660059574</v>
      </c>
      <c r="AD15" s="21">
        <v>0.66975535454310398</v>
      </c>
      <c r="AE15" s="21"/>
      <c r="AF15" s="21">
        <v>0.56521003171276696</v>
      </c>
      <c r="AG15" s="21">
        <v>0.68455740508239504</v>
      </c>
      <c r="AH15" s="21">
        <v>0.61779781031532799</v>
      </c>
      <c r="AI15" s="21"/>
      <c r="AJ15" s="21">
        <v>0.533132960023327</v>
      </c>
      <c r="AK15" s="21">
        <v>0.73618053497570402</v>
      </c>
      <c r="AL15" s="21">
        <v>0.66141458126542196</v>
      </c>
      <c r="AM15" s="21">
        <v>0.57294130532632803</v>
      </c>
      <c r="AN15" s="21">
        <v>0.61633329529388703</v>
      </c>
      <c r="AO15" s="21"/>
      <c r="AP15" s="21">
        <v>0.51816554212165999</v>
      </c>
      <c r="AQ15" s="21">
        <v>0.733724482235381</v>
      </c>
      <c r="AR15" s="21">
        <v>0.69360685603060601</v>
      </c>
      <c r="AS15" s="21"/>
      <c r="AT15" s="21">
        <v>0.61869858170624803</v>
      </c>
      <c r="AU15" s="21">
        <v>0.61456573499218503</v>
      </c>
      <c r="AV15" s="21">
        <v>0.62915042611397798</v>
      </c>
      <c r="AW15" s="21">
        <v>0.66767577345312001</v>
      </c>
      <c r="AX15" s="21">
        <v>0.59413532497783195</v>
      </c>
      <c r="AY15" s="21"/>
      <c r="AZ15" s="21">
        <v>0.65354941954601997</v>
      </c>
      <c r="BA15" s="21">
        <v>0.64538767228143101</v>
      </c>
      <c r="BB15" s="21">
        <v>0.67098688784856797</v>
      </c>
      <c r="BC15" s="21">
        <v>0.55393612109002799</v>
      </c>
      <c r="BD15" s="21">
        <v>0.65379422976017099</v>
      </c>
      <c r="BE15" s="21"/>
      <c r="BF15" s="21">
        <v>0.65247151261075698</v>
      </c>
      <c r="BG15" s="21">
        <v>0.63115570904227303</v>
      </c>
      <c r="BH15" s="21">
        <v>0.63575502994496202</v>
      </c>
      <c r="BI15" s="21">
        <v>0.61946174925546404</v>
      </c>
      <c r="BJ15" s="21"/>
      <c r="BK15" s="21">
        <v>0.76333382842668496</v>
      </c>
      <c r="BL15" s="21">
        <v>0.69956456855710702</v>
      </c>
      <c r="BM15" s="21">
        <v>0.63732408036141996</v>
      </c>
      <c r="BN15" s="21">
        <v>0.595801647151187</v>
      </c>
      <c r="BO15" s="21">
        <v>0.57734619985518698</v>
      </c>
      <c r="BP15" s="21"/>
      <c r="BQ15" s="21">
        <v>0.670232955500076</v>
      </c>
      <c r="BR15" s="21">
        <v>0.58044799807146596</v>
      </c>
      <c r="BS15" s="21"/>
      <c r="BT15" s="21">
        <v>0.56130067389546601</v>
      </c>
      <c r="BU15" s="21">
        <v>0.67559144762204204</v>
      </c>
      <c r="BV15" s="21">
        <v>0.68199669555341702</v>
      </c>
      <c r="BW15" s="21">
        <v>0.69230316733275699</v>
      </c>
      <c r="BX15" s="21">
        <v>0.67504678028061105</v>
      </c>
      <c r="BY15" s="21">
        <v>0.59386453737987799</v>
      </c>
    </row>
    <row r="16" spans="2:77" x14ac:dyDescent="0.35">
      <c r="B16" s="18" t="s">
        <v>263</v>
      </c>
      <c r="C16" s="21">
        <v>9.8839723713488994E-2</v>
      </c>
      <c r="D16" s="21">
        <v>0.119698809082456</v>
      </c>
      <c r="E16" s="21">
        <v>7.9088497471434704E-2</v>
      </c>
      <c r="F16" s="21"/>
      <c r="G16" s="21">
        <v>9.9499684080432901E-2</v>
      </c>
      <c r="H16" s="21">
        <v>9.53277293618153E-2</v>
      </c>
      <c r="I16" s="21">
        <v>8.1815379069798203E-2</v>
      </c>
      <c r="J16" s="21">
        <v>9.6493079965012898E-2</v>
      </c>
      <c r="K16" s="21">
        <v>0.121281690712589</v>
      </c>
      <c r="L16" s="21">
        <v>0.10194925467117701</v>
      </c>
      <c r="M16" s="21"/>
      <c r="N16" s="21">
        <v>0.10690197699156601</v>
      </c>
      <c r="O16" s="21">
        <v>9.8500719495322797E-2</v>
      </c>
      <c r="P16" s="21">
        <v>9.4786258012314994E-2</v>
      </c>
      <c r="Q16" s="21">
        <v>9.4526433006961202E-2</v>
      </c>
      <c r="R16" s="21"/>
      <c r="S16" s="21">
        <v>0.11467116053151601</v>
      </c>
      <c r="T16" s="21">
        <v>9.1747896622585798E-2</v>
      </c>
      <c r="U16" s="21">
        <v>9.4562526008487802E-2</v>
      </c>
      <c r="V16" s="21">
        <v>0.13561968504261299</v>
      </c>
      <c r="W16" s="21">
        <v>0.105584525263966</v>
      </c>
      <c r="X16" s="21">
        <v>0.112455576391825</v>
      </c>
      <c r="Y16" s="21">
        <v>6.5853574739994106E-2</v>
      </c>
      <c r="Z16" s="21">
        <v>5.9627066910673501E-2</v>
      </c>
      <c r="AA16" s="21">
        <v>9.7264951403038299E-2</v>
      </c>
      <c r="AB16" s="21">
        <v>8.2659100989735501E-2</v>
      </c>
      <c r="AC16" s="21">
        <v>0.11357255709606499</v>
      </c>
      <c r="AD16" s="21">
        <v>7.0079852226762995E-2</v>
      </c>
      <c r="AE16" s="21"/>
      <c r="AF16" s="21">
        <v>0.127764355629187</v>
      </c>
      <c r="AG16" s="21">
        <v>7.7324048914089005E-2</v>
      </c>
      <c r="AH16" s="21">
        <v>9.64292607090554E-2</v>
      </c>
      <c r="AI16" s="21"/>
      <c r="AJ16" s="21">
        <v>0.144220760463111</v>
      </c>
      <c r="AK16" s="21">
        <v>5.7461074651934903E-2</v>
      </c>
      <c r="AL16" s="21">
        <v>0.10418320660384101</v>
      </c>
      <c r="AM16" s="21">
        <v>0.157792715158486</v>
      </c>
      <c r="AN16" s="21">
        <v>7.8852264778490597E-2</v>
      </c>
      <c r="AO16" s="21"/>
      <c r="AP16" s="21">
        <v>0.143885101923724</v>
      </c>
      <c r="AQ16" s="21">
        <v>5.89969078077913E-2</v>
      </c>
      <c r="AR16" s="21">
        <v>6.9238731945639106E-2</v>
      </c>
      <c r="AS16" s="21"/>
      <c r="AT16" s="21">
        <v>8.2224931193231696E-2</v>
      </c>
      <c r="AU16" s="21">
        <v>0.117711254945303</v>
      </c>
      <c r="AV16" s="21">
        <v>0.101271603177172</v>
      </c>
      <c r="AW16" s="21">
        <v>8.9940569583928306E-2</v>
      </c>
      <c r="AX16" s="21">
        <v>8.6463539792444005E-2</v>
      </c>
      <c r="AY16" s="21"/>
      <c r="AZ16" s="21">
        <v>0.107217290096949</v>
      </c>
      <c r="BA16" s="21">
        <v>7.0235647904404605E-2</v>
      </c>
      <c r="BB16" s="21">
        <v>9.4794070726108098E-2</v>
      </c>
      <c r="BC16" s="21">
        <v>0.106188664627197</v>
      </c>
      <c r="BD16" s="21">
        <v>9.6080468590795207E-2</v>
      </c>
      <c r="BE16" s="21"/>
      <c r="BF16" s="21">
        <v>9.3385820273883702E-2</v>
      </c>
      <c r="BG16" s="21">
        <v>9.6519908326610407E-2</v>
      </c>
      <c r="BH16" s="21">
        <v>0.10009328224915</v>
      </c>
      <c r="BI16" s="21">
        <v>0.116644249027576</v>
      </c>
      <c r="BJ16" s="21"/>
      <c r="BK16" s="21">
        <v>8.8721750218013595E-2</v>
      </c>
      <c r="BL16" s="21">
        <v>7.4347386111494995E-2</v>
      </c>
      <c r="BM16" s="21">
        <v>9.5047804045273604E-2</v>
      </c>
      <c r="BN16" s="21">
        <v>0.104753368894975</v>
      </c>
      <c r="BO16" s="21">
        <v>0.14766476903418699</v>
      </c>
      <c r="BP16" s="21"/>
      <c r="BQ16" s="21">
        <v>9.5308045045998602E-2</v>
      </c>
      <c r="BR16" s="21">
        <v>0.103623096579843</v>
      </c>
      <c r="BS16" s="21"/>
      <c r="BT16" s="21">
        <v>0.12065372691791799</v>
      </c>
      <c r="BU16" s="21">
        <v>9.9815030875117894E-2</v>
      </c>
      <c r="BV16" s="21">
        <v>0.10333460234514601</v>
      </c>
      <c r="BW16" s="21">
        <v>6.1474838673757699E-2</v>
      </c>
      <c r="BX16" s="21">
        <v>8.3587659232599795E-2</v>
      </c>
      <c r="BY16" s="21">
        <v>3.6105853812791001E-2</v>
      </c>
    </row>
    <row r="17" spans="2:77" x14ac:dyDescent="0.35">
      <c r="B17" s="18" t="s">
        <v>148</v>
      </c>
      <c r="C17" s="22">
        <v>0.53325857711589497</v>
      </c>
      <c r="D17" s="22">
        <v>0.46194267551651302</v>
      </c>
      <c r="E17" s="22">
        <v>0.60051113553995406</v>
      </c>
      <c r="F17" s="22"/>
      <c r="G17" s="22">
        <v>0.547757310617488</v>
      </c>
      <c r="H17" s="22">
        <v>0.58269452522107201</v>
      </c>
      <c r="I17" s="22">
        <v>0.62400182104108304</v>
      </c>
      <c r="J17" s="22">
        <v>0.522065420521309</v>
      </c>
      <c r="K17" s="22">
        <v>0.465544757209016</v>
      </c>
      <c r="L17" s="22">
        <v>0.46439477940350998</v>
      </c>
      <c r="M17" s="22"/>
      <c r="N17" s="22">
        <v>0.52033674066177404</v>
      </c>
      <c r="O17" s="22">
        <v>0.53589163863593103</v>
      </c>
      <c r="P17" s="22">
        <v>0.539492795609401</v>
      </c>
      <c r="Q17" s="22">
        <v>0.53909543625577006</v>
      </c>
      <c r="R17" s="22"/>
      <c r="S17" s="22">
        <v>0.54113287518216702</v>
      </c>
      <c r="T17" s="22">
        <v>0.496207429657888</v>
      </c>
      <c r="U17" s="22">
        <v>0.53163112283968905</v>
      </c>
      <c r="V17" s="22">
        <v>0.44230866601750601</v>
      </c>
      <c r="W17" s="22">
        <v>0.53180424433042495</v>
      </c>
      <c r="X17" s="22">
        <v>0.49405696934228199</v>
      </c>
      <c r="Y17" s="22">
        <v>0.58774281592704203</v>
      </c>
      <c r="Z17" s="22">
        <v>0.64978105397369201</v>
      </c>
      <c r="AA17" s="22">
        <v>0.558357319254287</v>
      </c>
      <c r="AB17" s="22">
        <v>0.58893751383244797</v>
      </c>
      <c r="AC17" s="22">
        <v>0.47090810296350899</v>
      </c>
      <c r="AD17" s="22">
        <v>0.59967550231634104</v>
      </c>
      <c r="AE17" s="22"/>
      <c r="AF17" s="22">
        <v>0.43744567608357998</v>
      </c>
      <c r="AG17" s="22">
        <v>0.60723335616830598</v>
      </c>
      <c r="AH17" s="22">
        <v>0.52136854960627299</v>
      </c>
      <c r="AI17" s="22"/>
      <c r="AJ17" s="22">
        <v>0.388912199560216</v>
      </c>
      <c r="AK17" s="22">
        <v>0.67871946032376895</v>
      </c>
      <c r="AL17" s="22">
        <v>0.55723137466158101</v>
      </c>
      <c r="AM17" s="22">
        <v>0.415148590167841</v>
      </c>
      <c r="AN17" s="22">
        <v>0.53748103051539697</v>
      </c>
      <c r="AO17" s="22"/>
      <c r="AP17" s="22">
        <v>0.37428044019793599</v>
      </c>
      <c r="AQ17" s="22">
        <v>0.67472757442759002</v>
      </c>
      <c r="AR17" s="22">
        <v>0.624368124084967</v>
      </c>
      <c r="AS17" s="22"/>
      <c r="AT17" s="22">
        <v>0.53647365051301599</v>
      </c>
      <c r="AU17" s="22">
        <v>0.49685448004688199</v>
      </c>
      <c r="AV17" s="22">
        <v>0.52787882293680499</v>
      </c>
      <c r="AW17" s="22">
        <v>0.57773520386919197</v>
      </c>
      <c r="AX17" s="22">
        <v>0.50767178518538802</v>
      </c>
      <c r="AY17" s="22"/>
      <c r="AZ17" s="22">
        <v>0.54633212944907095</v>
      </c>
      <c r="BA17" s="22">
        <v>0.57515202437702595</v>
      </c>
      <c r="BB17" s="22">
        <v>0.57619281712245995</v>
      </c>
      <c r="BC17" s="22">
        <v>0.44774745646283098</v>
      </c>
      <c r="BD17" s="22">
        <v>0.55771376116937599</v>
      </c>
      <c r="BE17" s="22"/>
      <c r="BF17" s="22">
        <v>0.559085692336873</v>
      </c>
      <c r="BG17" s="22">
        <v>0.53463580071566297</v>
      </c>
      <c r="BH17" s="22">
        <v>0.53566174769581199</v>
      </c>
      <c r="BI17" s="22">
        <v>0.50281750022788796</v>
      </c>
      <c r="BJ17" s="22"/>
      <c r="BK17" s="22">
        <v>0.67461207820867097</v>
      </c>
      <c r="BL17" s="22">
        <v>0.62521718244561197</v>
      </c>
      <c r="BM17" s="22">
        <v>0.54227627631614606</v>
      </c>
      <c r="BN17" s="22">
        <v>0.491048278256212</v>
      </c>
      <c r="BO17" s="22">
        <v>0.42968143082100102</v>
      </c>
      <c r="BP17" s="22"/>
      <c r="BQ17" s="22">
        <v>0.57492491045407701</v>
      </c>
      <c r="BR17" s="22">
        <v>0.47682490149162299</v>
      </c>
      <c r="BS17" s="22"/>
      <c r="BT17" s="22">
        <v>0.44064694697754903</v>
      </c>
      <c r="BU17" s="22">
        <v>0.57577641674692404</v>
      </c>
      <c r="BV17" s="22">
        <v>0.578662093208271</v>
      </c>
      <c r="BW17" s="22">
        <v>0.63082832865899896</v>
      </c>
      <c r="BX17" s="22">
        <v>0.59145912104801102</v>
      </c>
      <c r="BY17" s="22">
        <v>0.55775868356708702</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0.38621663321413602</v>
      </c>
      <c r="D9" s="17">
        <v>0.38950509607189598</v>
      </c>
      <c r="E9" s="17">
        <v>0.38154510678362202</v>
      </c>
      <c r="F9" s="17"/>
      <c r="G9" s="17">
        <v>0.310681392203846</v>
      </c>
      <c r="H9" s="17">
        <v>0.34844481346905098</v>
      </c>
      <c r="I9" s="17">
        <v>0.405176372965391</v>
      </c>
      <c r="J9" s="17">
        <v>0.41938238891602803</v>
      </c>
      <c r="K9" s="17">
        <v>0.44997624939980202</v>
      </c>
      <c r="L9" s="17">
        <v>0.38216245737944099</v>
      </c>
      <c r="M9" s="17"/>
      <c r="N9" s="17">
        <v>0.38443646060999997</v>
      </c>
      <c r="O9" s="17">
        <v>0.38746257152825497</v>
      </c>
      <c r="P9" s="17">
        <v>0.40498451933312801</v>
      </c>
      <c r="Q9" s="17">
        <v>0.36572327679189798</v>
      </c>
      <c r="R9" s="17"/>
      <c r="S9" s="17">
        <v>0.34107512829716502</v>
      </c>
      <c r="T9" s="17">
        <v>0.37856072090652798</v>
      </c>
      <c r="U9" s="17">
        <v>0.40529105260602599</v>
      </c>
      <c r="V9" s="17">
        <v>0.37432588555683599</v>
      </c>
      <c r="W9" s="17">
        <v>0.32301965085515699</v>
      </c>
      <c r="X9" s="17">
        <v>0.33112934944247602</v>
      </c>
      <c r="Y9" s="17">
        <v>0.39504055307716301</v>
      </c>
      <c r="Z9" s="17">
        <v>0.40569643237435099</v>
      </c>
      <c r="AA9" s="17">
        <v>0.42502273918274402</v>
      </c>
      <c r="AB9" s="17">
        <v>0.438746322332081</v>
      </c>
      <c r="AC9" s="17">
        <v>0.44651848504951203</v>
      </c>
      <c r="AD9" s="17">
        <v>0.47823705292998597</v>
      </c>
      <c r="AE9" s="17"/>
      <c r="AF9" s="17">
        <v>0.386815690340643</v>
      </c>
      <c r="AG9" s="17">
        <v>0.42275649661507297</v>
      </c>
      <c r="AH9" s="17">
        <v>0.32080861265987898</v>
      </c>
      <c r="AI9" s="17"/>
      <c r="AJ9" s="17">
        <v>0.33016781162014702</v>
      </c>
      <c r="AK9" s="17">
        <v>0.47365958340138697</v>
      </c>
      <c r="AL9" s="17">
        <v>0.41112369473505</v>
      </c>
      <c r="AM9" s="17">
        <v>0.37617917930685202</v>
      </c>
      <c r="AN9" s="17">
        <v>0.31704008393015198</v>
      </c>
      <c r="AO9" s="17"/>
      <c r="AP9" s="17">
        <v>0.26134545494487299</v>
      </c>
      <c r="AQ9" s="17">
        <v>0.48314800191356899</v>
      </c>
      <c r="AR9" s="17">
        <v>0.42250298269855502</v>
      </c>
      <c r="AS9" s="17"/>
      <c r="AT9" s="17">
        <v>0.41226089777723701</v>
      </c>
      <c r="AU9" s="17">
        <v>0.34287535795377699</v>
      </c>
      <c r="AV9" s="17">
        <v>0.401157086329687</v>
      </c>
      <c r="AW9" s="17">
        <v>0.36412047722871199</v>
      </c>
      <c r="AX9" s="17">
        <v>0.34025846056298897</v>
      </c>
      <c r="AY9" s="17"/>
      <c r="AZ9" s="17">
        <v>0.40295196458934002</v>
      </c>
      <c r="BA9" s="17">
        <v>0.36008789149989401</v>
      </c>
      <c r="BB9" s="17">
        <v>0.25434735144606202</v>
      </c>
      <c r="BC9" s="17">
        <v>0.39656204144350399</v>
      </c>
      <c r="BD9" s="17">
        <v>0.38872414126487398</v>
      </c>
      <c r="BE9" s="17"/>
      <c r="BF9" s="17">
        <v>0.41289135008788602</v>
      </c>
      <c r="BG9" s="17">
        <v>0.36861085579783298</v>
      </c>
      <c r="BH9" s="17">
        <v>0.41355703040599201</v>
      </c>
      <c r="BI9" s="17">
        <v>0.391570166082995</v>
      </c>
      <c r="BJ9" s="17"/>
      <c r="BK9" s="17">
        <v>0.41318520009804999</v>
      </c>
      <c r="BL9" s="17">
        <v>0.44268014541462802</v>
      </c>
      <c r="BM9" s="17">
        <v>0.36531027660687998</v>
      </c>
      <c r="BN9" s="17">
        <v>0.381679050724338</v>
      </c>
      <c r="BO9" s="17">
        <v>0.37981986710600601</v>
      </c>
      <c r="BP9" s="17"/>
      <c r="BQ9" s="17">
        <v>0.408792554472238</v>
      </c>
      <c r="BR9" s="17">
        <v>0.35563937538686002</v>
      </c>
      <c r="BS9" s="17"/>
      <c r="BT9" s="17">
        <v>0.39212032879552799</v>
      </c>
      <c r="BU9" s="17">
        <v>0.37919565440022102</v>
      </c>
      <c r="BV9" s="17">
        <v>0.38552551348284703</v>
      </c>
      <c r="BW9" s="17">
        <v>0.39348701499632599</v>
      </c>
      <c r="BX9" s="17">
        <v>0.39851387897831603</v>
      </c>
      <c r="BY9" s="17">
        <v>0.314201456478646</v>
      </c>
    </row>
    <row r="10" spans="2:77" x14ac:dyDescent="0.35">
      <c r="B10" s="18" t="s">
        <v>258</v>
      </c>
      <c r="C10" s="17">
        <v>0.29656855619744699</v>
      </c>
      <c r="D10" s="17">
        <v>0.28705749000108799</v>
      </c>
      <c r="E10" s="17">
        <v>0.30671881616253299</v>
      </c>
      <c r="F10" s="17"/>
      <c r="G10" s="17">
        <v>0.31009481340374401</v>
      </c>
      <c r="H10" s="17">
        <v>0.33743900119776499</v>
      </c>
      <c r="I10" s="17">
        <v>0.30813068589680498</v>
      </c>
      <c r="J10" s="17">
        <v>0.297149366904712</v>
      </c>
      <c r="K10" s="17">
        <v>0.24236153787899301</v>
      </c>
      <c r="L10" s="17">
        <v>0.28083802310876299</v>
      </c>
      <c r="M10" s="17"/>
      <c r="N10" s="17">
        <v>0.29336186642697498</v>
      </c>
      <c r="O10" s="17">
        <v>0.29620454236417798</v>
      </c>
      <c r="P10" s="17">
        <v>0.31900000457253802</v>
      </c>
      <c r="Q10" s="17">
        <v>0.28260910425778002</v>
      </c>
      <c r="R10" s="17"/>
      <c r="S10" s="17">
        <v>0.31605894379015798</v>
      </c>
      <c r="T10" s="17">
        <v>0.28465361130470102</v>
      </c>
      <c r="U10" s="17">
        <v>0.32510484284122698</v>
      </c>
      <c r="V10" s="17">
        <v>0.30046643547619201</v>
      </c>
      <c r="W10" s="17">
        <v>0.34450420534690901</v>
      </c>
      <c r="X10" s="17">
        <v>0.31453431748598498</v>
      </c>
      <c r="Y10" s="17">
        <v>0.26474643571851197</v>
      </c>
      <c r="Z10" s="17">
        <v>0.25209272187960702</v>
      </c>
      <c r="AA10" s="17">
        <v>0.26551008331062598</v>
      </c>
      <c r="AB10" s="17">
        <v>0.275784253963896</v>
      </c>
      <c r="AC10" s="17">
        <v>0.30488064454991198</v>
      </c>
      <c r="AD10" s="17">
        <v>0.31005973931001601</v>
      </c>
      <c r="AE10" s="17"/>
      <c r="AF10" s="17">
        <v>0.26880597612961299</v>
      </c>
      <c r="AG10" s="17">
        <v>0.31432457970955202</v>
      </c>
      <c r="AH10" s="17">
        <v>0.31926643523015003</v>
      </c>
      <c r="AI10" s="17"/>
      <c r="AJ10" s="17">
        <v>0.28474747113185001</v>
      </c>
      <c r="AK10" s="17">
        <v>0.28622001750070503</v>
      </c>
      <c r="AL10" s="17">
        <v>0.35162267778846301</v>
      </c>
      <c r="AM10" s="17">
        <v>0.26067183793738602</v>
      </c>
      <c r="AN10" s="17">
        <v>0.34033890596406702</v>
      </c>
      <c r="AO10" s="17"/>
      <c r="AP10" s="17">
        <v>0.30436935144648603</v>
      </c>
      <c r="AQ10" s="17">
        <v>0.28490951703401401</v>
      </c>
      <c r="AR10" s="17">
        <v>0.33625131309264</v>
      </c>
      <c r="AS10" s="17"/>
      <c r="AT10" s="17">
        <v>0.27841762621726501</v>
      </c>
      <c r="AU10" s="17">
        <v>0.31041831631830502</v>
      </c>
      <c r="AV10" s="17">
        <v>0.29343173991745602</v>
      </c>
      <c r="AW10" s="17">
        <v>0.33094595326614301</v>
      </c>
      <c r="AX10" s="17">
        <v>0.30035741826261098</v>
      </c>
      <c r="AY10" s="17"/>
      <c r="AZ10" s="17">
        <v>0.300060823401189</v>
      </c>
      <c r="BA10" s="17">
        <v>0.325608407290225</v>
      </c>
      <c r="BB10" s="17">
        <v>0.30809193149165198</v>
      </c>
      <c r="BC10" s="17">
        <v>0.27373144447347802</v>
      </c>
      <c r="BD10" s="17">
        <v>0.278609364932286</v>
      </c>
      <c r="BE10" s="17"/>
      <c r="BF10" s="17">
        <v>0.28537765339439303</v>
      </c>
      <c r="BG10" s="17">
        <v>0.30781159671056701</v>
      </c>
      <c r="BH10" s="17">
        <v>0.29165155563738798</v>
      </c>
      <c r="BI10" s="17">
        <v>0.29131939062745499</v>
      </c>
      <c r="BJ10" s="17"/>
      <c r="BK10" s="17">
        <v>0.25464067543597402</v>
      </c>
      <c r="BL10" s="17">
        <v>0.27871207091978001</v>
      </c>
      <c r="BM10" s="17">
        <v>0.314011958764082</v>
      </c>
      <c r="BN10" s="17">
        <v>0.302487807277462</v>
      </c>
      <c r="BO10" s="17">
        <v>0.23546038288164101</v>
      </c>
      <c r="BP10" s="17"/>
      <c r="BQ10" s="17">
        <v>0.29259258987937797</v>
      </c>
      <c r="BR10" s="17">
        <v>0.30195368072150203</v>
      </c>
      <c r="BS10" s="17"/>
      <c r="BT10" s="17">
        <v>0.28316967754025701</v>
      </c>
      <c r="BU10" s="17">
        <v>0.31886775569981102</v>
      </c>
      <c r="BV10" s="17">
        <v>0.26129316527410201</v>
      </c>
      <c r="BW10" s="17">
        <v>0.308391174207859</v>
      </c>
      <c r="BX10" s="17">
        <v>0.310208640375911</v>
      </c>
      <c r="BY10" s="17">
        <v>0.255171985519839</v>
      </c>
    </row>
    <row r="11" spans="2:77" x14ac:dyDescent="0.35">
      <c r="B11" s="18" t="s">
        <v>259</v>
      </c>
      <c r="C11" s="17">
        <v>0.15906265410711901</v>
      </c>
      <c r="D11" s="17">
        <v>0.161292957271092</v>
      </c>
      <c r="E11" s="17">
        <v>0.157439353311773</v>
      </c>
      <c r="F11" s="17"/>
      <c r="G11" s="17">
        <v>0.21375180142657901</v>
      </c>
      <c r="H11" s="17">
        <v>0.163080462664629</v>
      </c>
      <c r="I11" s="17">
        <v>0.15839267426802101</v>
      </c>
      <c r="J11" s="17">
        <v>0.13449211515223899</v>
      </c>
      <c r="K11" s="17">
        <v>0.14207706327327299</v>
      </c>
      <c r="L11" s="17">
        <v>0.15127187433564299</v>
      </c>
      <c r="M11" s="17"/>
      <c r="N11" s="17">
        <v>0.140210348177877</v>
      </c>
      <c r="O11" s="17">
        <v>0.17223016532771099</v>
      </c>
      <c r="P11" s="17">
        <v>0.135959840802749</v>
      </c>
      <c r="Q11" s="17">
        <v>0.186505569272188</v>
      </c>
      <c r="R11" s="17"/>
      <c r="S11" s="17">
        <v>0.16950302721465499</v>
      </c>
      <c r="T11" s="17">
        <v>0.157518447485333</v>
      </c>
      <c r="U11" s="17">
        <v>0.142530067830381</v>
      </c>
      <c r="V11" s="17">
        <v>0.116776749346402</v>
      </c>
      <c r="W11" s="17">
        <v>0.179679301450897</v>
      </c>
      <c r="X11" s="17">
        <v>0.18721679225731899</v>
      </c>
      <c r="Y11" s="17">
        <v>0.18814376711861</v>
      </c>
      <c r="Z11" s="17">
        <v>0.186088363863295</v>
      </c>
      <c r="AA11" s="17">
        <v>0.17703947895095701</v>
      </c>
      <c r="AB11" s="17">
        <v>0.120048542052987</v>
      </c>
      <c r="AC11" s="17">
        <v>0.146270933362255</v>
      </c>
      <c r="AD11" s="17">
        <v>0.114206706166361</v>
      </c>
      <c r="AE11" s="17"/>
      <c r="AF11" s="17">
        <v>0.15218325230872201</v>
      </c>
      <c r="AG11" s="17">
        <v>0.13934865373068001</v>
      </c>
      <c r="AH11" s="17">
        <v>0.213482166919581</v>
      </c>
      <c r="AI11" s="17"/>
      <c r="AJ11" s="17">
        <v>0.18178221321808699</v>
      </c>
      <c r="AK11" s="17">
        <v>0.13248439612387999</v>
      </c>
      <c r="AL11" s="17">
        <v>0.123838823617362</v>
      </c>
      <c r="AM11" s="17">
        <v>0.118158525677343</v>
      </c>
      <c r="AN11" s="17">
        <v>0.19425880162383199</v>
      </c>
      <c r="AO11" s="17"/>
      <c r="AP11" s="17">
        <v>0.208796787703943</v>
      </c>
      <c r="AQ11" s="17">
        <v>0.13151033847568699</v>
      </c>
      <c r="AR11" s="17">
        <v>0.12423200440273301</v>
      </c>
      <c r="AS11" s="17"/>
      <c r="AT11" s="17">
        <v>0.16798578602877901</v>
      </c>
      <c r="AU11" s="17">
        <v>0.16651345439967299</v>
      </c>
      <c r="AV11" s="17">
        <v>0.15166985860048601</v>
      </c>
      <c r="AW11" s="17">
        <v>0.15365681218456301</v>
      </c>
      <c r="AX11" s="17">
        <v>0.102651214399004</v>
      </c>
      <c r="AY11" s="17"/>
      <c r="AZ11" s="17">
        <v>0.14865398411851</v>
      </c>
      <c r="BA11" s="17">
        <v>0.18654641830875601</v>
      </c>
      <c r="BB11" s="17">
        <v>0.22266952880001201</v>
      </c>
      <c r="BC11" s="17">
        <v>0.15479790899606199</v>
      </c>
      <c r="BD11" s="17">
        <v>0.14545173715593701</v>
      </c>
      <c r="BE11" s="17"/>
      <c r="BF11" s="17">
        <v>0.16489860597171199</v>
      </c>
      <c r="BG11" s="17">
        <v>0.17827745758150099</v>
      </c>
      <c r="BH11" s="17">
        <v>0.13188712836421601</v>
      </c>
      <c r="BI11" s="17">
        <v>0.137156850692363</v>
      </c>
      <c r="BJ11" s="17"/>
      <c r="BK11" s="17">
        <v>0.181158385901389</v>
      </c>
      <c r="BL11" s="17">
        <v>0.140500616265999</v>
      </c>
      <c r="BM11" s="17">
        <v>0.174526114126523</v>
      </c>
      <c r="BN11" s="17">
        <v>0.14532680118301999</v>
      </c>
      <c r="BO11" s="17">
        <v>0.178599216181374</v>
      </c>
      <c r="BP11" s="17"/>
      <c r="BQ11" s="17">
        <v>0.13918199087879701</v>
      </c>
      <c r="BR11" s="17">
        <v>0.18598940311371701</v>
      </c>
      <c r="BS11" s="17"/>
      <c r="BT11" s="17">
        <v>0.14632467628972001</v>
      </c>
      <c r="BU11" s="17">
        <v>0.15482783914432999</v>
      </c>
      <c r="BV11" s="17">
        <v>0.15678402162778299</v>
      </c>
      <c r="BW11" s="17">
        <v>0.176905758549149</v>
      </c>
      <c r="BX11" s="17">
        <v>0.17287933975804901</v>
      </c>
      <c r="BY11" s="17">
        <v>0.21257562935666999</v>
      </c>
    </row>
    <row r="12" spans="2:77" x14ac:dyDescent="0.35">
      <c r="B12" s="18" t="s">
        <v>260</v>
      </c>
      <c r="C12" s="17">
        <v>5.8906059032929302E-2</v>
      </c>
      <c r="D12" s="17">
        <v>6.9103861976409303E-2</v>
      </c>
      <c r="E12" s="17">
        <v>4.8787770252564901E-2</v>
      </c>
      <c r="F12" s="17"/>
      <c r="G12" s="17">
        <v>5.7542413316739698E-2</v>
      </c>
      <c r="H12" s="17">
        <v>5.2786707728650802E-2</v>
      </c>
      <c r="I12" s="17">
        <v>5.8615400442912899E-2</v>
      </c>
      <c r="J12" s="17">
        <v>5.68697170288677E-2</v>
      </c>
      <c r="K12" s="17">
        <v>4.6980818205708E-2</v>
      </c>
      <c r="L12" s="17">
        <v>7.4634473785632593E-2</v>
      </c>
      <c r="M12" s="17"/>
      <c r="N12" s="17">
        <v>8.3243985444657095E-2</v>
      </c>
      <c r="O12" s="17">
        <v>4.7182819836605903E-2</v>
      </c>
      <c r="P12" s="17">
        <v>4.9331600490373897E-2</v>
      </c>
      <c r="Q12" s="17">
        <v>5.40568173616797E-2</v>
      </c>
      <c r="R12" s="17"/>
      <c r="S12" s="17">
        <v>6.4726661550774806E-2</v>
      </c>
      <c r="T12" s="17">
        <v>6.6843401265753194E-2</v>
      </c>
      <c r="U12" s="17">
        <v>5.2012850549661101E-2</v>
      </c>
      <c r="V12" s="17">
        <v>7.73300977748934E-2</v>
      </c>
      <c r="W12" s="17">
        <v>6.0646821865577197E-2</v>
      </c>
      <c r="X12" s="17">
        <v>5.0832488931046402E-2</v>
      </c>
      <c r="Y12" s="17">
        <v>5.67414182532451E-2</v>
      </c>
      <c r="Z12" s="17">
        <v>5.3081311838140001E-2</v>
      </c>
      <c r="AA12" s="17">
        <v>5.8276517898596003E-2</v>
      </c>
      <c r="AB12" s="17">
        <v>6.8341091081828897E-2</v>
      </c>
      <c r="AC12" s="17">
        <v>3.2983839570110897E-2</v>
      </c>
      <c r="AD12" s="17">
        <v>1.1149406470257001E-2</v>
      </c>
      <c r="AE12" s="17"/>
      <c r="AF12" s="17">
        <v>7.1890689169331196E-2</v>
      </c>
      <c r="AG12" s="17">
        <v>4.7991176643763102E-2</v>
      </c>
      <c r="AH12" s="17">
        <v>5.6386692984696098E-2</v>
      </c>
      <c r="AI12" s="17"/>
      <c r="AJ12" s="17">
        <v>8.0692884615060606E-2</v>
      </c>
      <c r="AK12" s="17">
        <v>4.6874267291305199E-2</v>
      </c>
      <c r="AL12" s="17">
        <v>5.5808913161530298E-2</v>
      </c>
      <c r="AM12" s="17">
        <v>0.115400926556396</v>
      </c>
      <c r="AN12" s="17">
        <v>3.6997802707088197E-2</v>
      </c>
      <c r="AO12" s="17"/>
      <c r="AP12" s="17">
        <v>8.8775957700747102E-2</v>
      </c>
      <c r="AQ12" s="17">
        <v>4.4437791904336603E-2</v>
      </c>
      <c r="AR12" s="17">
        <v>7.3469738699264597E-2</v>
      </c>
      <c r="AS12" s="17"/>
      <c r="AT12" s="17">
        <v>5.0785014025127903E-2</v>
      </c>
      <c r="AU12" s="17">
        <v>6.2329435788133797E-2</v>
      </c>
      <c r="AV12" s="17">
        <v>5.8397227759192198E-2</v>
      </c>
      <c r="AW12" s="17">
        <v>6.9981561857673402E-2</v>
      </c>
      <c r="AX12" s="17">
        <v>0.19095315620201</v>
      </c>
      <c r="AY12" s="17"/>
      <c r="AZ12" s="17">
        <v>5.9275590638016198E-2</v>
      </c>
      <c r="BA12" s="17">
        <v>4.11984071495375E-2</v>
      </c>
      <c r="BB12" s="17">
        <v>5.3181968604500703E-2</v>
      </c>
      <c r="BC12" s="17">
        <v>7.3217223270968398E-2</v>
      </c>
      <c r="BD12" s="17">
        <v>5.9257037289606802E-2</v>
      </c>
      <c r="BE12" s="17"/>
      <c r="BF12" s="17">
        <v>3.6488582087023998E-2</v>
      </c>
      <c r="BG12" s="17">
        <v>6.5339829382714598E-2</v>
      </c>
      <c r="BH12" s="17">
        <v>6.3613263455876798E-2</v>
      </c>
      <c r="BI12" s="17">
        <v>6.4336313991289806E-2</v>
      </c>
      <c r="BJ12" s="17"/>
      <c r="BK12" s="17">
        <v>4.1018654423640603E-2</v>
      </c>
      <c r="BL12" s="17">
        <v>4.5007645631318399E-2</v>
      </c>
      <c r="BM12" s="17">
        <v>5.2221911756955501E-2</v>
      </c>
      <c r="BN12" s="17">
        <v>6.7577021293137196E-2</v>
      </c>
      <c r="BO12" s="17">
        <v>8.9054303402476803E-2</v>
      </c>
      <c r="BP12" s="17"/>
      <c r="BQ12" s="17">
        <v>6.4135529933381799E-2</v>
      </c>
      <c r="BR12" s="17">
        <v>5.1823164023008503E-2</v>
      </c>
      <c r="BS12" s="17"/>
      <c r="BT12" s="17">
        <v>7.0289089036549998E-2</v>
      </c>
      <c r="BU12" s="17">
        <v>6.2452233081684301E-2</v>
      </c>
      <c r="BV12" s="17">
        <v>6.7364392134026299E-2</v>
      </c>
      <c r="BW12" s="17">
        <v>4.7794223009109099E-2</v>
      </c>
      <c r="BX12" s="17">
        <v>4.0875461077179397E-2</v>
      </c>
      <c r="BY12" s="17">
        <v>2.3133451626715099E-2</v>
      </c>
    </row>
    <row r="13" spans="2:77" x14ac:dyDescent="0.35">
      <c r="B13" s="18" t="s">
        <v>261</v>
      </c>
      <c r="C13" s="17">
        <v>4.2857813507699898E-2</v>
      </c>
      <c r="D13" s="17">
        <v>5.1342980081343199E-2</v>
      </c>
      <c r="E13" s="17">
        <v>3.4840361435663797E-2</v>
      </c>
      <c r="F13" s="17"/>
      <c r="G13" s="17">
        <v>3.4749885877740597E-2</v>
      </c>
      <c r="H13" s="17">
        <v>2.9124199506774199E-2</v>
      </c>
      <c r="I13" s="17">
        <v>1.8418182102899999E-2</v>
      </c>
      <c r="J13" s="17">
        <v>3.3814662528964201E-2</v>
      </c>
      <c r="K13" s="17">
        <v>6.9616004776419202E-2</v>
      </c>
      <c r="L13" s="17">
        <v>6.8660106253182404E-2</v>
      </c>
      <c r="M13" s="17"/>
      <c r="N13" s="17">
        <v>6.8366679463028407E-2</v>
      </c>
      <c r="O13" s="17">
        <v>3.29736945699972E-2</v>
      </c>
      <c r="P13" s="17">
        <v>3.1765316813838297E-2</v>
      </c>
      <c r="Q13" s="17">
        <v>3.5939824723617397E-2</v>
      </c>
      <c r="R13" s="17"/>
      <c r="S13" s="17">
        <v>5.8287381101428802E-2</v>
      </c>
      <c r="T13" s="17">
        <v>5.2085107654579799E-2</v>
      </c>
      <c r="U13" s="17">
        <v>4.4321633137863199E-2</v>
      </c>
      <c r="V13" s="17">
        <v>4.00246162372421E-2</v>
      </c>
      <c r="W13" s="17">
        <v>3.9800506848024698E-2</v>
      </c>
      <c r="X13" s="17">
        <v>5.6528556390129603E-2</v>
      </c>
      <c r="Y13" s="17">
        <v>3.51754384274474E-2</v>
      </c>
      <c r="Z13" s="17">
        <v>5.7113852119104302E-2</v>
      </c>
      <c r="AA13" s="17">
        <v>3.0592241963209699E-2</v>
      </c>
      <c r="AB13" s="17">
        <v>2.5057243938892301E-2</v>
      </c>
      <c r="AC13" s="17">
        <v>2.85296625868591E-2</v>
      </c>
      <c r="AD13" s="17">
        <v>2.5353452661880198E-2</v>
      </c>
      <c r="AE13" s="17"/>
      <c r="AF13" s="17">
        <v>6.4897474285706594E-2</v>
      </c>
      <c r="AG13" s="17">
        <v>3.0101633837728198E-2</v>
      </c>
      <c r="AH13" s="17">
        <v>2.47707989981697E-2</v>
      </c>
      <c r="AI13" s="17"/>
      <c r="AJ13" s="17">
        <v>7.9293453592674604E-2</v>
      </c>
      <c r="AK13" s="17">
        <v>1.5748814922748999E-2</v>
      </c>
      <c r="AL13" s="17">
        <v>2.64435742523246E-2</v>
      </c>
      <c r="AM13" s="17">
        <v>7.7815373901272494E-2</v>
      </c>
      <c r="AN13" s="17">
        <v>2.5052486305403299E-2</v>
      </c>
      <c r="AO13" s="17"/>
      <c r="AP13" s="17">
        <v>9.9511469552797202E-2</v>
      </c>
      <c r="AQ13" s="17">
        <v>1.1743534828712101E-2</v>
      </c>
      <c r="AR13" s="17">
        <v>1.85130476885427E-2</v>
      </c>
      <c r="AS13" s="17"/>
      <c r="AT13" s="17">
        <v>3.2217460238687802E-2</v>
      </c>
      <c r="AU13" s="17">
        <v>4.65376523879419E-2</v>
      </c>
      <c r="AV13" s="17">
        <v>4.2075022546990998E-2</v>
      </c>
      <c r="AW13" s="17">
        <v>5.8887105534105998E-2</v>
      </c>
      <c r="AX13" s="17">
        <v>3.0297287080166001E-2</v>
      </c>
      <c r="AY13" s="17"/>
      <c r="AZ13" s="17">
        <v>4.2493017707038901E-2</v>
      </c>
      <c r="BA13" s="17">
        <v>2.2307930622519401E-2</v>
      </c>
      <c r="BB13" s="17">
        <v>5.0112281276404901E-2</v>
      </c>
      <c r="BC13" s="17">
        <v>6.3892406131503598E-2</v>
      </c>
      <c r="BD13" s="17">
        <v>3.5759463243111897E-2</v>
      </c>
      <c r="BE13" s="17"/>
      <c r="BF13" s="17">
        <v>3.2302776545039602E-2</v>
      </c>
      <c r="BG13" s="17">
        <v>3.09205779887398E-2</v>
      </c>
      <c r="BH13" s="17">
        <v>4.9827949886684902E-2</v>
      </c>
      <c r="BI13" s="17">
        <v>7.3288007304281297E-2</v>
      </c>
      <c r="BJ13" s="17"/>
      <c r="BK13" s="17">
        <v>4.1444040202098097E-2</v>
      </c>
      <c r="BL13" s="17">
        <v>2.8961258324941199E-2</v>
      </c>
      <c r="BM13" s="17">
        <v>3.5776544521409097E-2</v>
      </c>
      <c r="BN13" s="17">
        <v>4.9543156470200203E-2</v>
      </c>
      <c r="BO13" s="17">
        <v>7.7475484979668802E-2</v>
      </c>
      <c r="BP13" s="17"/>
      <c r="BQ13" s="17">
        <v>4.7897694453793903E-2</v>
      </c>
      <c r="BR13" s="17">
        <v>3.60317027436843E-2</v>
      </c>
      <c r="BS13" s="17"/>
      <c r="BT13" s="17">
        <v>6.17227365904729E-2</v>
      </c>
      <c r="BU13" s="17">
        <v>3.7346642819817498E-2</v>
      </c>
      <c r="BV13" s="17">
        <v>2.84286536635921E-2</v>
      </c>
      <c r="BW13" s="17">
        <v>3.1157723445107598E-2</v>
      </c>
      <c r="BX13" s="17">
        <v>2.5513831780385202E-2</v>
      </c>
      <c r="BY13" s="17">
        <v>3.40986839504306E-2</v>
      </c>
    </row>
    <row r="14" spans="2:77" x14ac:dyDescent="0.35">
      <c r="B14" s="18" t="s">
        <v>145</v>
      </c>
      <c r="C14" s="17">
        <v>5.63882839406692E-2</v>
      </c>
      <c r="D14" s="17">
        <v>4.1697614598172297E-2</v>
      </c>
      <c r="E14" s="17">
        <v>7.0668592053843099E-2</v>
      </c>
      <c r="F14" s="17"/>
      <c r="G14" s="17">
        <v>7.3179693771350293E-2</v>
      </c>
      <c r="H14" s="17">
        <v>6.9124815433130898E-2</v>
      </c>
      <c r="I14" s="17">
        <v>5.1266684323969199E-2</v>
      </c>
      <c r="J14" s="17">
        <v>5.8291749469189302E-2</v>
      </c>
      <c r="K14" s="17">
        <v>4.8988326465804997E-2</v>
      </c>
      <c r="L14" s="17">
        <v>4.2433065137338098E-2</v>
      </c>
      <c r="M14" s="17"/>
      <c r="N14" s="17">
        <v>3.0380659877462E-2</v>
      </c>
      <c r="O14" s="17">
        <v>6.3946206373252795E-2</v>
      </c>
      <c r="P14" s="17">
        <v>5.8958717987373302E-2</v>
      </c>
      <c r="Q14" s="17">
        <v>7.5165407592836297E-2</v>
      </c>
      <c r="R14" s="17"/>
      <c r="S14" s="17">
        <v>5.0348858045818699E-2</v>
      </c>
      <c r="T14" s="17">
        <v>6.0338711383104697E-2</v>
      </c>
      <c r="U14" s="17">
        <v>3.0739553034841501E-2</v>
      </c>
      <c r="V14" s="17">
        <v>9.1076215608434694E-2</v>
      </c>
      <c r="W14" s="17">
        <v>5.23495136334352E-2</v>
      </c>
      <c r="X14" s="17">
        <v>5.9758495493043198E-2</v>
      </c>
      <c r="Y14" s="17">
        <v>6.0152387405022899E-2</v>
      </c>
      <c r="Z14" s="17">
        <v>4.5927317925502698E-2</v>
      </c>
      <c r="AA14" s="17">
        <v>4.3558938693867698E-2</v>
      </c>
      <c r="AB14" s="17">
        <v>7.2022546630314196E-2</v>
      </c>
      <c r="AC14" s="17">
        <v>4.08164348813519E-2</v>
      </c>
      <c r="AD14" s="17">
        <v>6.0993642461500401E-2</v>
      </c>
      <c r="AE14" s="17"/>
      <c r="AF14" s="17">
        <v>5.5406917765983901E-2</v>
      </c>
      <c r="AG14" s="17">
        <v>4.5477459463203203E-2</v>
      </c>
      <c r="AH14" s="17">
        <v>6.5285293207524603E-2</v>
      </c>
      <c r="AI14" s="17"/>
      <c r="AJ14" s="17">
        <v>4.3316165822181098E-2</v>
      </c>
      <c r="AK14" s="17">
        <v>4.5012920759973402E-2</v>
      </c>
      <c r="AL14" s="17">
        <v>3.1162316445270399E-2</v>
      </c>
      <c r="AM14" s="17">
        <v>5.1774156620750703E-2</v>
      </c>
      <c r="AN14" s="17">
        <v>8.6311919469458001E-2</v>
      </c>
      <c r="AO14" s="17"/>
      <c r="AP14" s="17">
        <v>3.7200978651152697E-2</v>
      </c>
      <c r="AQ14" s="17">
        <v>4.4250815843682102E-2</v>
      </c>
      <c r="AR14" s="17">
        <v>2.5030913418264501E-2</v>
      </c>
      <c r="AS14" s="17"/>
      <c r="AT14" s="17">
        <v>5.8333215712902398E-2</v>
      </c>
      <c r="AU14" s="17">
        <v>7.1325783152169295E-2</v>
      </c>
      <c r="AV14" s="17">
        <v>5.3269064846186799E-2</v>
      </c>
      <c r="AW14" s="17">
        <v>2.2408089928802801E-2</v>
      </c>
      <c r="AX14" s="17">
        <v>3.5482463493220498E-2</v>
      </c>
      <c r="AY14" s="17"/>
      <c r="AZ14" s="17">
        <v>4.6564619545906002E-2</v>
      </c>
      <c r="BA14" s="17">
        <v>6.4250945129067899E-2</v>
      </c>
      <c r="BB14" s="17">
        <v>0.111596938381368</v>
      </c>
      <c r="BC14" s="17">
        <v>3.7798975684482997E-2</v>
      </c>
      <c r="BD14" s="17">
        <v>9.2198256114185098E-2</v>
      </c>
      <c r="BE14" s="17"/>
      <c r="BF14" s="17">
        <v>6.8041031913944894E-2</v>
      </c>
      <c r="BG14" s="17">
        <v>4.9039682538645601E-2</v>
      </c>
      <c r="BH14" s="17">
        <v>4.9463072249842803E-2</v>
      </c>
      <c r="BI14" s="17">
        <v>4.2329271301615297E-2</v>
      </c>
      <c r="BJ14" s="17"/>
      <c r="BK14" s="17">
        <v>6.8553043938847702E-2</v>
      </c>
      <c r="BL14" s="17">
        <v>6.4138263443333093E-2</v>
      </c>
      <c r="BM14" s="17">
        <v>5.8153194224151203E-2</v>
      </c>
      <c r="BN14" s="17">
        <v>5.3386163051841899E-2</v>
      </c>
      <c r="BO14" s="17">
        <v>3.9590745448833897E-2</v>
      </c>
      <c r="BP14" s="17"/>
      <c r="BQ14" s="17">
        <v>4.73996403824107E-2</v>
      </c>
      <c r="BR14" s="17">
        <v>6.85626740112283E-2</v>
      </c>
      <c r="BS14" s="17"/>
      <c r="BT14" s="17">
        <v>4.6373491747471803E-2</v>
      </c>
      <c r="BU14" s="17">
        <v>4.7309874854136798E-2</v>
      </c>
      <c r="BV14" s="17">
        <v>0.10060425381764899</v>
      </c>
      <c r="BW14" s="17">
        <v>4.2264105792449998E-2</v>
      </c>
      <c r="BX14" s="17">
        <v>5.2008848030159198E-2</v>
      </c>
      <c r="BY14" s="17">
        <v>0.160818793067699</v>
      </c>
    </row>
    <row r="15" spans="2:77" x14ac:dyDescent="0.35">
      <c r="B15" s="18" t="s">
        <v>262</v>
      </c>
      <c r="C15" s="21">
        <v>0.68278518941158295</v>
      </c>
      <c r="D15" s="21">
        <v>0.67656258607298403</v>
      </c>
      <c r="E15" s="21">
        <v>0.68826392294615502</v>
      </c>
      <c r="F15" s="21"/>
      <c r="G15" s="21">
        <v>0.62077620560758995</v>
      </c>
      <c r="H15" s="21">
        <v>0.68588381466681503</v>
      </c>
      <c r="I15" s="21">
        <v>0.71330705886219703</v>
      </c>
      <c r="J15" s="21">
        <v>0.71653175582074002</v>
      </c>
      <c r="K15" s="21">
        <v>0.69233778727879502</v>
      </c>
      <c r="L15" s="21">
        <v>0.66300048048820404</v>
      </c>
      <c r="M15" s="21"/>
      <c r="N15" s="21">
        <v>0.67779832703697596</v>
      </c>
      <c r="O15" s="21">
        <v>0.68366711389243295</v>
      </c>
      <c r="P15" s="21">
        <v>0.72398452390566603</v>
      </c>
      <c r="Q15" s="21">
        <v>0.64833238104967805</v>
      </c>
      <c r="R15" s="21"/>
      <c r="S15" s="21">
        <v>0.657134072087322</v>
      </c>
      <c r="T15" s="21">
        <v>0.66321433221122905</v>
      </c>
      <c r="U15" s="21">
        <v>0.73039589544725303</v>
      </c>
      <c r="V15" s="21">
        <v>0.674792321033028</v>
      </c>
      <c r="W15" s="21">
        <v>0.667523856202066</v>
      </c>
      <c r="X15" s="21">
        <v>0.645663666928462</v>
      </c>
      <c r="Y15" s="21">
        <v>0.65978698879567499</v>
      </c>
      <c r="Z15" s="21">
        <v>0.65778915425395801</v>
      </c>
      <c r="AA15" s="21">
        <v>0.69053282249337</v>
      </c>
      <c r="AB15" s="21">
        <v>0.71453057629597705</v>
      </c>
      <c r="AC15" s="21">
        <v>0.75139912959942301</v>
      </c>
      <c r="AD15" s="21">
        <v>0.78829679224000204</v>
      </c>
      <c r="AE15" s="21"/>
      <c r="AF15" s="21">
        <v>0.65562166647025599</v>
      </c>
      <c r="AG15" s="21">
        <v>0.73708107632462505</v>
      </c>
      <c r="AH15" s="21">
        <v>0.640075047890029</v>
      </c>
      <c r="AI15" s="21"/>
      <c r="AJ15" s="21">
        <v>0.61491528275199603</v>
      </c>
      <c r="AK15" s="21">
        <v>0.75987960090209195</v>
      </c>
      <c r="AL15" s="21">
        <v>0.76274637252351196</v>
      </c>
      <c r="AM15" s="21">
        <v>0.63685101724423798</v>
      </c>
      <c r="AN15" s="21">
        <v>0.65737898989421895</v>
      </c>
      <c r="AO15" s="21"/>
      <c r="AP15" s="21">
        <v>0.56571480639135996</v>
      </c>
      <c r="AQ15" s="21">
        <v>0.76805751894758301</v>
      </c>
      <c r="AR15" s="21">
        <v>0.75875429579119502</v>
      </c>
      <c r="AS15" s="21"/>
      <c r="AT15" s="21">
        <v>0.69067852399450202</v>
      </c>
      <c r="AU15" s="21">
        <v>0.65329367427208196</v>
      </c>
      <c r="AV15" s="21">
        <v>0.69458882624714402</v>
      </c>
      <c r="AW15" s="21">
        <v>0.69506643049485495</v>
      </c>
      <c r="AX15" s="21">
        <v>0.6406158788256</v>
      </c>
      <c r="AY15" s="21"/>
      <c r="AZ15" s="21">
        <v>0.70301278799052902</v>
      </c>
      <c r="BA15" s="21">
        <v>0.68569629879011895</v>
      </c>
      <c r="BB15" s="21">
        <v>0.56243928293771395</v>
      </c>
      <c r="BC15" s="21">
        <v>0.67029348591698301</v>
      </c>
      <c r="BD15" s="21">
        <v>0.66733350619715903</v>
      </c>
      <c r="BE15" s="21"/>
      <c r="BF15" s="21">
        <v>0.69826900348228005</v>
      </c>
      <c r="BG15" s="21">
        <v>0.67642245250839905</v>
      </c>
      <c r="BH15" s="21">
        <v>0.70520858604337899</v>
      </c>
      <c r="BI15" s="21">
        <v>0.68288955671045004</v>
      </c>
      <c r="BJ15" s="21"/>
      <c r="BK15" s="21">
        <v>0.66782587553402395</v>
      </c>
      <c r="BL15" s="21">
        <v>0.72139221633440798</v>
      </c>
      <c r="BM15" s="21">
        <v>0.67932223537096204</v>
      </c>
      <c r="BN15" s="21">
        <v>0.68416685800179999</v>
      </c>
      <c r="BO15" s="21">
        <v>0.61528024998764697</v>
      </c>
      <c r="BP15" s="21"/>
      <c r="BQ15" s="21">
        <v>0.70138514435161603</v>
      </c>
      <c r="BR15" s="21">
        <v>0.65759305610836205</v>
      </c>
      <c r="BS15" s="21"/>
      <c r="BT15" s="21">
        <v>0.67529000633578495</v>
      </c>
      <c r="BU15" s="21">
        <v>0.69806341010003203</v>
      </c>
      <c r="BV15" s="21">
        <v>0.64681867875694898</v>
      </c>
      <c r="BW15" s="21">
        <v>0.70187818920418499</v>
      </c>
      <c r="BX15" s="21">
        <v>0.70872251935422703</v>
      </c>
      <c r="BY15" s="21">
        <v>0.56937344199848505</v>
      </c>
    </row>
    <row r="16" spans="2:77" x14ac:dyDescent="0.35">
      <c r="B16" s="18" t="s">
        <v>263</v>
      </c>
      <c r="C16" s="21">
        <v>0.10176387254062901</v>
      </c>
      <c r="D16" s="21">
        <v>0.120446842057752</v>
      </c>
      <c r="E16" s="21">
        <v>8.3628131688228705E-2</v>
      </c>
      <c r="F16" s="21"/>
      <c r="G16" s="21">
        <v>9.2292299194480301E-2</v>
      </c>
      <c r="H16" s="21">
        <v>8.1910907235424907E-2</v>
      </c>
      <c r="I16" s="21">
        <v>7.7033582545812801E-2</v>
      </c>
      <c r="J16" s="21">
        <v>9.0684379557831998E-2</v>
      </c>
      <c r="K16" s="21">
        <v>0.11659682298212699</v>
      </c>
      <c r="L16" s="21">
        <v>0.14329458003881501</v>
      </c>
      <c r="M16" s="21"/>
      <c r="N16" s="21">
        <v>0.15161066490768499</v>
      </c>
      <c r="O16" s="21">
        <v>8.0156514406603097E-2</v>
      </c>
      <c r="P16" s="21">
        <v>8.1096917304212202E-2</v>
      </c>
      <c r="Q16" s="21">
        <v>8.9996642085297104E-2</v>
      </c>
      <c r="R16" s="21"/>
      <c r="S16" s="21">
        <v>0.123014042652204</v>
      </c>
      <c r="T16" s="21">
        <v>0.11892850892033301</v>
      </c>
      <c r="U16" s="21">
        <v>9.6334483687524397E-2</v>
      </c>
      <c r="V16" s="21">
        <v>0.117354714012135</v>
      </c>
      <c r="W16" s="21">
        <v>0.100447328713602</v>
      </c>
      <c r="X16" s="21">
        <v>0.107361045321176</v>
      </c>
      <c r="Y16" s="21">
        <v>9.1916856680692494E-2</v>
      </c>
      <c r="Z16" s="21">
        <v>0.11019516395724401</v>
      </c>
      <c r="AA16" s="21">
        <v>8.8868759861805702E-2</v>
      </c>
      <c r="AB16" s="21">
        <v>9.3398335020721202E-2</v>
      </c>
      <c r="AC16" s="21">
        <v>6.1513502156969997E-2</v>
      </c>
      <c r="AD16" s="21">
        <v>3.6502859132137203E-2</v>
      </c>
      <c r="AE16" s="21"/>
      <c r="AF16" s="21">
        <v>0.136788163455038</v>
      </c>
      <c r="AG16" s="21">
        <v>7.8092810481491207E-2</v>
      </c>
      <c r="AH16" s="21">
        <v>8.1157491982865704E-2</v>
      </c>
      <c r="AI16" s="21"/>
      <c r="AJ16" s="21">
        <v>0.159986338207735</v>
      </c>
      <c r="AK16" s="21">
        <v>6.2623082214054201E-2</v>
      </c>
      <c r="AL16" s="21">
        <v>8.2252487413854894E-2</v>
      </c>
      <c r="AM16" s="21">
        <v>0.19321630045766799</v>
      </c>
      <c r="AN16" s="21">
        <v>6.2050289012491398E-2</v>
      </c>
      <c r="AO16" s="21"/>
      <c r="AP16" s="21">
        <v>0.188287427253544</v>
      </c>
      <c r="AQ16" s="21">
        <v>5.6181326733048702E-2</v>
      </c>
      <c r="AR16" s="21">
        <v>9.1982786387807297E-2</v>
      </c>
      <c r="AS16" s="21"/>
      <c r="AT16" s="21">
        <v>8.3002474263815698E-2</v>
      </c>
      <c r="AU16" s="21">
        <v>0.108867088176076</v>
      </c>
      <c r="AV16" s="21">
        <v>0.10047225030618299</v>
      </c>
      <c r="AW16" s="21">
        <v>0.12886866739177899</v>
      </c>
      <c r="AX16" s="21">
        <v>0.221250443282176</v>
      </c>
      <c r="AY16" s="21"/>
      <c r="AZ16" s="21">
        <v>0.10176860834505499</v>
      </c>
      <c r="BA16" s="21">
        <v>6.3506337772056901E-2</v>
      </c>
      <c r="BB16" s="21">
        <v>0.10329424988090601</v>
      </c>
      <c r="BC16" s="21">
        <v>0.13710962940247201</v>
      </c>
      <c r="BD16" s="21">
        <v>9.5016500532718803E-2</v>
      </c>
      <c r="BE16" s="21"/>
      <c r="BF16" s="21">
        <v>6.8791358632063607E-2</v>
      </c>
      <c r="BG16" s="21">
        <v>9.6260407371454401E-2</v>
      </c>
      <c r="BH16" s="21">
        <v>0.11344121334256201</v>
      </c>
      <c r="BI16" s="21">
        <v>0.13762432129557101</v>
      </c>
      <c r="BJ16" s="21"/>
      <c r="BK16" s="21">
        <v>8.24626946257387E-2</v>
      </c>
      <c r="BL16" s="21">
        <v>7.3968903956259602E-2</v>
      </c>
      <c r="BM16" s="21">
        <v>8.7998456278364598E-2</v>
      </c>
      <c r="BN16" s="21">
        <v>0.117120177763337</v>
      </c>
      <c r="BO16" s="21">
        <v>0.16652978838214599</v>
      </c>
      <c r="BP16" s="21"/>
      <c r="BQ16" s="21">
        <v>0.112033224387176</v>
      </c>
      <c r="BR16" s="21">
        <v>8.7854866766692796E-2</v>
      </c>
      <c r="BS16" s="21"/>
      <c r="BT16" s="21">
        <v>0.13201182562702299</v>
      </c>
      <c r="BU16" s="21">
        <v>9.9798875901501799E-2</v>
      </c>
      <c r="BV16" s="21">
        <v>9.5793045797618395E-2</v>
      </c>
      <c r="BW16" s="21">
        <v>7.8951946454216701E-2</v>
      </c>
      <c r="BX16" s="21">
        <v>6.6389292857564605E-2</v>
      </c>
      <c r="BY16" s="21">
        <v>5.7232135577145599E-2</v>
      </c>
    </row>
    <row r="17" spans="2:77" x14ac:dyDescent="0.35">
      <c r="B17" s="18" t="s">
        <v>148</v>
      </c>
      <c r="C17" s="22">
        <v>0.58102131687095404</v>
      </c>
      <c r="D17" s="22">
        <v>0.55611574401523101</v>
      </c>
      <c r="E17" s="22">
        <v>0.60463579125792599</v>
      </c>
      <c r="F17" s="22"/>
      <c r="G17" s="22">
        <v>0.52848390641311005</v>
      </c>
      <c r="H17" s="22">
        <v>0.60397290743138998</v>
      </c>
      <c r="I17" s="22">
        <v>0.63627347631638398</v>
      </c>
      <c r="J17" s="22">
        <v>0.62584737626290798</v>
      </c>
      <c r="K17" s="22">
        <v>0.57574096429666799</v>
      </c>
      <c r="L17" s="22">
        <v>0.51970590044938902</v>
      </c>
      <c r="M17" s="22"/>
      <c r="N17" s="22">
        <v>0.52618766212929002</v>
      </c>
      <c r="O17" s="22">
        <v>0.60351059948582997</v>
      </c>
      <c r="P17" s="22">
        <v>0.64288760660145405</v>
      </c>
      <c r="Q17" s="22">
        <v>0.55833573896438105</v>
      </c>
      <c r="R17" s="22"/>
      <c r="S17" s="22">
        <v>0.53412002943511905</v>
      </c>
      <c r="T17" s="22">
        <v>0.54428582329089603</v>
      </c>
      <c r="U17" s="22">
        <v>0.63406141175972797</v>
      </c>
      <c r="V17" s="22">
        <v>0.55743760702089196</v>
      </c>
      <c r="W17" s="22">
        <v>0.56707652748846404</v>
      </c>
      <c r="X17" s="22">
        <v>0.53830262160728604</v>
      </c>
      <c r="Y17" s="22">
        <v>0.56787013211498305</v>
      </c>
      <c r="Z17" s="22">
        <v>0.54759399029671396</v>
      </c>
      <c r="AA17" s="22">
        <v>0.60166406263156402</v>
      </c>
      <c r="AB17" s="22">
        <v>0.62113224127525601</v>
      </c>
      <c r="AC17" s="22">
        <v>0.68988562744245296</v>
      </c>
      <c r="AD17" s="22">
        <v>0.75179393310786402</v>
      </c>
      <c r="AE17" s="22"/>
      <c r="AF17" s="22">
        <v>0.51883350301521802</v>
      </c>
      <c r="AG17" s="22">
        <v>0.65898826584313397</v>
      </c>
      <c r="AH17" s="22">
        <v>0.55891755590716297</v>
      </c>
      <c r="AI17" s="22"/>
      <c r="AJ17" s="22">
        <v>0.45492894454426103</v>
      </c>
      <c r="AK17" s="22">
        <v>0.69725651868803795</v>
      </c>
      <c r="AL17" s="22">
        <v>0.68049388510965703</v>
      </c>
      <c r="AM17" s="22">
        <v>0.44363471678657002</v>
      </c>
      <c r="AN17" s="22">
        <v>0.59532870088172696</v>
      </c>
      <c r="AO17" s="22"/>
      <c r="AP17" s="22">
        <v>0.37742737913781599</v>
      </c>
      <c r="AQ17" s="22">
        <v>0.71187619221453402</v>
      </c>
      <c r="AR17" s="22">
        <v>0.66677150940338803</v>
      </c>
      <c r="AS17" s="22"/>
      <c r="AT17" s="22">
        <v>0.60767604973068701</v>
      </c>
      <c r="AU17" s="22">
        <v>0.54442658609600603</v>
      </c>
      <c r="AV17" s="22">
        <v>0.59411657594096001</v>
      </c>
      <c r="AW17" s="22">
        <v>0.56619776310307601</v>
      </c>
      <c r="AX17" s="22">
        <v>0.41936543554342398</v>
      </c>
      <c r="AY17" s="22"/>
      <c r="AZ17" s="22">
        <v>0.60124417964547305</v>
      </c>
      <c r="BA17" s="22">
        <v>0.62218996101806201</v>
      </c>
      <c r="BB17" s="22">
        <v>0.45914503305680798</v>
      </c>
      <c r="BC17" s="22">
        <v>0.53318385651451095</v>
      </c>
      <c r="BD17" s="22">
        <v>0.57231700566443999</v>
      </c>
      <c r="BE17" s="22"/>
      <c r="BF17" s="22">
        <v>0.62947764485021596</v>
      </c>
      <c r="BG17" s="22">
        <v>0.58016204513694503</v>
      </c>
      <c r="BH17" s="22">
        <v>0.59176737270081803</v>
      </c>
      <c r="BI17" s="22">
        <v>0.54526523541487903</v>
      </c>
      <c r="BJ17" s="22"/>
      <c r="BK17" s="22">
        <v>0.58536318090828499</v>
      </c>
      <c r="BL17" s="22">
        <v>0.64742331237814899</v>
      </c>
      <c r="BM17" s="22">
        <v>0.59132377909259703</v>
      </c>
      <c r="BN17" s="22">
        <v>0.56704668023846305</v>
      </c>
      <c r="BO17" s="22">
        <v>0.44875046160550103</v>
      </c>
      <c r="BP17" s="22"/>
      <c r="BQ17" s="22">
        <v>0.58935191996444103</v>
      </c>
      <c r="BR17" s="22">
        <v>0.56973818934166898</v>
      </c>
      <c r="BS17" s="22"/>
      <c r="BT17" s="22">
        <v>0.54327818070876199</v>
      </c>
      <c r="BU17" s="22">
        <v>0.59826453419852998</v>
      </c>
      <c r="BV17" s="22">
        <v>0.55102563295933105</v>
      </c>
      <c r="BW17" s="22">
        <v>0.622926242749968</v>
      </c>
      <c r="BX17" s="22">
        <v>0.64233322649666302</v>
      </c>
      <c r="BY17" s="22">
        <v>0.51214130642134004</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284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58" x14ac:dyDescent="0.35">
      <c r="B9" s="18" t="s">
        <v>274</v>
      </c>
      <c r="C9" s="17">
        <v>0.32980505321623899</v>
      </c>
      <c r="D9" s="17">
        <v>0.34787315156815601</v>
      </c>
      <c r="E9" s="17">
        <v>0.31042757585506198</v>
      </c>
      <c r="F9" s="17"/>
      <c r="G9" s="17">
        <v>0.29873306176339998</v>
      </c>
      <c r="H9" s="17">
        <v>0.32444972029916702</v>
      </c>
      <c r="I9" s="17">
        <v>0.348959310408756</v>
      </c>
      <c r="J9" s="17">
        <v>0.36832534004867001</v>
      </c>
      <c r="K9" s="17">
        <v>0.33087074413645001</v>
      </c>
      <c r="L9" s="17">
        <v>0.30726250136279398</v>
      </c>
      <c r="M9" s="17"/>
      <c r="N9" s="17">
        <v>0.37905736459786699</v>
      </c>
      <c r="O9" s="17">
        <v>0.33923919878299702</v>
      </c>
      <c r="P9" s="17">
        <v>0.27319196233433701</v>
      </c>
      <c r="Q9" s="17">
        <v>0.31582817883186298</v>
      </c>
      <c r="R9" s="17"/>
      <c r="S9" s="17">
        <v>0.33464553833827898</v>
      </c>
      <c r="T9" s="17">
        <v>0.33487139012510803</v>
      </c>
      <c r="U9" s="17">
        <v>0.295028446008821</v>
      </c>
      <c r="V9" s="17">
        <v>0.31524810835133399</v>
      </c>
      <c r="W9" s="17">
        <v>0.338974705110483</v>
      </c>
      <c r="X9" s="17">
        <v>0.30645761088856699</v>
      </c>
      <c r="Y9" s="17">
        <v>0.340924110509566</v>
      </c>
      <c r="Z9" s="17">
        <v>0.370070558214943</v>
      </c>
      <c r="AA9" s="17">
        <v>0.370343297417627</v>
      </c>
      <c r="AB9" s="17">
        <v>0.31847246218888497</v>
      </c>
      <c r="AC9" s="17">
        <v>0.32056520748248302</v>
      </c>
      <c r="AD9" s="17">
        <v>0.28784199888200002</v>
      </c>
      <c r="AE9" s="17"/>
      <c r="AF9" s="17">
        <v>0.26955175430796702</v>
      </c>
      <c r="AG9" s="17">
        <v>0.38743996437644002</v>
      </c>
      <c r="AH9" s="17">
        <v>0.32649955235762501</v>
      </c>
      <c r="AI9" s="17"/>
      <c r="AJ9" s="17">
        <v>0.247339431910751</v>
      </c>
      <c r="AK9" s="17">
        <v>0.45524910040412198</v>
      </c>
      <c r="AL9" s="17">
        <v>0.413254721060483</v>
      </c>
      <c r="AM9" s="17">
        <v>0.188001462317086</v>
      </c>
      <c r="AN9" s="17">
        <v>0.26757098620446701</v>
      </c>
      <c r="AO9" s="17"/>
      <c r="AP9" s="17">
        <v>0.20354065019822701</v>
      </c>
      <c r="AQ9" s="17">
        <v>0.45557103775478403</v>
      </c>
      <c r="AR9" s="17">
        <v>0.36369629857139302</v>
      </c>
      <c r="AS9" s="17"/>
      <c r="AT9" s="17">
        <v>0.28845609276752798</v>
      </c>
      <c r="AU9" s="17">
        <v>0.30803290102259701</v>
      </c>
      <c r="AV9" s="17">
        <v>0.367828971859821</v>
      </c>
      <c r="AW9" s="17">
        <v>0.39530735771216002</v>
      </c>
      <c r="AX9" s="17">
        <v>0.40647802911115999</v>
      </c>
      <c r="AY9" s="17"/>
      <c r="AZ9" s="17">
        <v>0.35139573476352998</v>
      </c>
      <c r="BA9" s="17">
        <v>0.294990233590401</v>
      </c>
      <c r="BB9" s="17">
        <v>0.30057507757450902</v>
      </c>
      <c r="BC9" s="17">
        <v>0.32630508505924399</v>
      </c>
      <c r="BD9" s="17">
        <v>0.32143497444940999</v>
      </c>
      <c r="BE9" s="17"/>
      <c r="BF9" s="17">
        <v>0.322446605050067</v>
      </c>
      <c r="BG9" s="17">
        <v>0.32531659146213798</v>
      </c>
      <c r="BH9" s="17">
        <v>0.33690588689242501</v>
      </c>
      <c r="BI9" s="17">
        <v>0.36582666707337302</v>
      </c>
      <c r="BJ9" s="17"/>
      <c r="BK9" s="17">
        <v>0.27074571912216999</v>
      </c>
      <c r="BL9" s="17">
        <v>0.34461647843639498</v>
      </c>
      <c r="BM9" s="17">
        <v>0.33921143173521501</v>
      </c>
      <c r="BN9" s="17">
        <v>0.32628826283659002</v>
      </c>
      <c r="BO9" s="17">
        <v>0.29278336417307199</v>
      </c>
      <c r="BP9" s="17"/>
      <c r="BQ9" s="17">
        <v>0.33887994180029801</v>
      </c>
      <c r="BR9" s="17">
        <v>0.31751385123975201</v>
      </c>
      <c r="BS9" s="17"/>
      <c r="BT9" s="17">
        <v>0.31471670315779199</v>
      </c>
      <c r="BU9" s="17">
        <v>0.37005271629345898</v>
      </c>
      <c r="BV9" s="17">
        <v>0.29616134289197199</v>
      </c>
      <c r="BW9" s="17">
        <v>0.31443717149677902</v>
      </c>
      <c r="BX9" s="17">
        <v>0.34757420676304401</v>
      </c>
      <c r="BY9" s="17">
        <v>0.23304748499332101</v>
      </c>
    </row>
    <row r="10" spans="2:77" ht="43.5" x14ac:dyDescent="0.35">
      <c r="B10" s="18" t="s">
        <v>275</v>
      </c>
      <c r="C10" s="17">
        <v>0.32883850037808499</v>
      </c>
      <c r="D10" s="17">
        <v>0.34070004537829002</v>
      </c>
      <c r="E10" s="17">
        <v>0.31680416566923297</v>
      </c>
      <c r="F10" s="17"/>
      <c r="G10" s="17">
        <v>0.22246534215918501</v>
      </c>
      <c r="H10" s="17">
        <v>0.28554809270567899</v>
      </c>
      <c r="I10" s="17">
        <v>0.33124832554571099</v>
      </c>
      <c r="J10" s="17">
        <v>0.36087454722476198</v>
      </c>
      <c r="K10" s="17">
        <v>0.38828637825222201</v>
      </c>
      <c r="L10" s="17">
        <v>0.36700396422376502</v>
      </c>
      <c r="M10" s="17"/>
      <c r="N10" s="17">
        <v>0.32113392112761602</v>
      </c>
      <c r="O10" s="17">
        <v>0.34293830109409801</v>
      </c>
      <c r="P10" s="17">
        <v>0.32341590672232601</v>
      </c>
      <c r="Q10" s="17">
        <v>0.326749750981147</v>
      </c>
      <c r="R10" s="17"/>
      <c r="S10" s="17">
        <v>0.30167900618240001</v>
      </c>
      <c r="T10" s="17">
        <v>0.30751574294629502</v>
      </c>
      <c r="U10" s="17">
        <v>0.33216199797342</v>
      </c>
      <c r="V10" s="17">
        <v>0.358889470392243</v>
      </c>
      <c r="W10" s="17">
        <v>0.32217839949096</v>
      </c>
      <c r="X10" s="17">
        <v>0.30172092425080599</v>
      </c>
      <c r="Y10" s="17">
        <v>0.37751762147089801</v>
      </c>
      <c r="Z10" s="17">
        <v>0.33832755131833703</v>
      </c>
      <c r="AA10" s="17">
        <v>0.37448278642365801</v>
      </c>
      <c r="AB10" s="17">
        <v>0.336956129540185</v>
      </c>
      <c r="AC10" s="17">
        <v>0.32314807435950899</v>
      </c>
      <c r="AD10" s="17">
        <v>0.22069989856150701</v>
      </c>
      <c r="AE10" s="17"/>
      <c r="AF10" s="17">
        <v>0.34586253390174199</v>
      </c>
      <c r="AG10" s="17">
        <v>0.35382063022552102</v>
      </c>
      <c r="AH10" s="17">
        <v>0.28769744692049598</v>
      </c>
      <c r="AI10" s="17"/>
      <c r="AJ10" s="17">
        <v>0.319261925903014</v>
      </c>
      <c r="AK10" s="17">
        <v>0.38719849949005702</v>
      </c>
      <c r="AL10" s="17">
        <v>0.37838168263472999</v>
      </c>
      <c r="AM10" s="17">
        <v>0.259057842274177</v>
      </c>
      <c r="AN10" s="17">
        <v>0.27528653100519801</v>
      </c>
      <c r="AO10" s="17"/>
      <c r="AP10" s="17">
        <v>0.25076161977243</v>
      </c>
      <c r="AQ10" s="17">
        <v>0.43294178893639301</v>
      </c>
      <c r="AR10" s="17">
        <v>0.310242806417594</v>
      </c>
      <c r="AS10" s="17"/>
      <c r="AT10" s="17">
        <v>0.342028912423958</v>
      </c>
      <c r="AU10" s="17">
        <v>0.32120720565699801</v>
      </c>
      <c r="AV10" s="17">
        <v>0.29914806454820803</v>
      </c>
      <c r="AW10" s="17">
        <v>0.30326908027774901</v>
      </c>
      <c r="AX10" s="17">
        <v>0.30251207837583299</v>
      </c>
      <c r="AY10" s="17"/>
      <c r="AZ10" s="17">
        <v>0.33763076177727702</v>
      </c>
      <c r="BA10" s="17">
        <v>0.29023586088064302</v>
      </c>
      <c r="BB10" s="17">
        <v>0.21585743985432901</v>
      </c>
      <c r="BC10" s="17">
        <v>0.37210358251605302</v>
      </c>
      <c r="BD10" s="17">
        <v>0.32036795785074301</v>
      </c>
      <c r="BE10" s="17"/>
      <c r="BF10" s="17">
        <v>0.335800941761148</v>
      </c>
      <c r="BG10" s="17">
        <v>0.34737438750377098</v>
      </c>
      <c r="BH10" s="17">
        <v>0.288867039236335</v>
      </c>
      <c r="BI10" s="17">
        <v>0.35519785715698099</v>
      </c>
      <c r="BJ10" s="17"/>
      <c r="BK10" s="17">
        <v>0.244692567392159</v>
      </c>
      <c r="BL10" s="17">
        <v>0.30779450942807601</v>
      </c>
      <c r="BM10" s="17">
        <v>0.34647790972727199</v>
      </c>
      <c r="BN10" s="17">
        <v>0.334145844570224</v>
      </c>
      <c r="BO10" s="17">
        <v>0.295936501961236</v>
      </c>
      <c r="BP10" s="17"/>
      <c r="BQ10" s="17">
        <v>0.34779827191917601</v>
      </c>
      <c r="BR10" s="17">
        <v>0.303159024615821</v>
      </c>
      <c r="BS10" s="17"/>
      <c r="BT10" s="17">
        <v>0.34259628384878399</v>
      </c>
      <c r="BU10" s="17">
        <v>0.341734766896789</v>
      </c>
      <c r="BV10" s="17">
        <v>0.34006839959684798</v>
      </c>
      <c r="BW10" s="17">
        <v>0.36922127531824001</v>
      </c>
      <c r="BX10" s="17">
        <v>0.28297346203653301</v>
      </c>
      <c r="BY10" s="17">
        <v>0.24344828976080601</v>
      </c>
    </row>
    <row r="11" spans="2:77" ht="87" x14ac:dyDescent="0.35">
      <c r="B11" s="18" t="s">
        <v>276</v>
      </c>
      <c r="C11" s="17">
        <v>0.32350530856135401</v>
      </c>
      <c r="D11" s="17">
        <v>0.32866385465630499</v>
      </c>
      <c r="E11" s="17">
        <v>0.31807701403333299</v>
      </c>
      <c r="F11" s="17"/>
      <c r="G11" s="17">
        <v>0.20489769696742599</v>
      </c>
      <c r="H11" s="17">
        <v>0.25747318434079502</v>
      </c>
      <c r="I11" s="17">
        <v>0.324221925345064</v>
      </c>
      <c r="J11" s="17">
        <v>0.32563730944553199</v>
      </c>
      <c r="K11" s="17">
        <v>0.40488904291769801</v>
      </c>
      <c r="L11" s="17">
        <v>0.39928724029827001</v>
      </c>
      <c r="M11" s="17"/>
      <c r="N11" s="17">
        <v>0.32874806669846401</v>
      </c>
      <c r="O11" s="17">
        <v>0.32283193041142799</v>
      </c>
      <c r="P11" s="17">
        <v>0.32057415214879498</v>
      </c>
      <c r="Q11" s="17">
        <v>0.320960762729389</v>
      </c>
      <c r="R11" s="17"/>
      <c r="S11" s="17">
        <v>0.27344673021397597</v>
      </c>
      <c r="T11" s="17">
        <v>0.339099375606006</v>
      </c>
      <c r="U11" s="17">
        <v>0.33670116844838099</v>
      </c>
      <c r="V11" s="17">
        <v>0.31569331613937801</v>
      </c>
      <c r="W11" s="17">
        <v>0.306334057508788</v>
      </c>
      <c r="X11" s="17">
        <v>0.33217153006571698</v>
      </c>
      <c r="Y11" s="17">
        <v>0.34176051068389601</v>
      </c>
      <c r="Z11" s="17">
        <v>0.36850547811416301</v>
      </c>
      <c r="AA11" s="17">
        <v>0.335324609514212</v>
      </c>
      <c r="AB11" s="17">
        <v>0.32118999512555102</v>
      </c>
      <c r="AC11" s="17">
        <v>0.37861882063531799</v>
      </c>
      <c r="AD11" s="17">
        <v>0.25500474528800998</v>
      </c>
      <c r="AE11" s="17"/>
      <c r="AF11" s="17">
        <v>0.39507820176008202</v>
      </c>
      <c r="AG11" s="17">
        <v>0.29386804972826502</v>
      </c>
      <c r="AH11" s="17">
        <v>0.297329500237697</v>
      </c>
      <c r="AI11" s="17"/>
      <c r="AJ11" s="17">
        <v>0.364490108719355</v>
      </c>
      <c r="AK11" s="17">
        <v>0.320771807331242</v>
      </c>
      <c r="AL11" s="17">
        <v>0.29785303905836602</v>
      </c>
      <c r="AM11" s="17">
        <v>0.31264188215841798</v>
      </c>
      <c r="AN11" s="17">
        <v>0.290118580547852</v>
      </c>
      <c r="AO11" s="17"/>
      <c r="AP11" s="17">
        <v>0.29804871551532902</v>
      </c>
      <c r="AQ11" s="17">
        <v>0.35431996478001099</v>
      </c>
      <c r="AR11" s="17">
        <v>0.27997643119308402</v>
      </c>
      <c r="AS11" s="17"/>
      <c r="AT11" s="17">
        <v>0.35620747355041898</v>
      </c>
      <c r="AU11" s="17">
        <v>0.33634743746054502</v>
      </c>
      <c r="AV11" s="17">
        <v>0.283965837817375</v>
      </c>
      <c r="AW11" s="17">
        <v>0.31026491214061103</v>
      </c>
      <c r="AX11" s="17">
        <v>0.30114292130593801</v>
      </c>
      <c r="AY11" s="17"/>
      <c r="AZ11" s="17">
        <v>0.31380486655269402</v>
      </c>
      <c r="BA11" s="17">
        <v>0.28413891570389299</v>
      </c>
      <c r="BB11" s="17">
        <v>0.22614472468748301</v>
      </c>
      <c r="BC11" s="17">
        <v>0.39730499665553198</v>
      </c>
      <c r="BD11" s="17">
        <v>0.32873272754375399</v>
      </c>
      <c r="BE11" s="17"/>
      <c r="BF11" s="17">
        <v>0.35857235525390802</v>
      </c>
      <c r="BG11" s="17">
        <v>0.33075300512825001</v>
      </c>
      <c r="BH11" s="17">
        <v>0.30814264526033802</v>
      </c>
      <c r="BI11" s="17">
        <v>0.31428544469507103</v>
      </c>
      <c r="BJ11" s="17"/>
      <c r="BK11" s="17">
        <v>0.30531665208922198</v>
      </c>
      <c r="BL11" s="17">
        <v>0.33892241417970398</v>
      </c>
      <c r="BM11" s="17">
        <v>0.31528915516655798</v>
      </c>
      <c r="BN11" s="17">
        <v>0.33274850097284903</v>
      </c>
      <c r="BO11" s="17">
        <v>0.29409154520386999</v>
      </c>
      <c r="BP11" s="17"/>
      <c r="BQ11" s="17">
        <v>0.35268096575536501</v>
      </c>
      <c r="BR11" s="17">
        <v>0.28398924265634201</v>
      </c>
      <c r="BS11" s="17"/>
      <c r="BT11" s="17">
        <v>0.35148960539450502</v>
      </c>
      <c r="BU11" s="17">
        <v>0.318033554507404</v>
      </c>
      <c r="BV11" s="17">
        <v>0.30969585874870398</v>
      </c>
      <c r="BW11" s="17">
        <v>0.346317764073515</v>
      </c>
      <c r="BX11" s="17">
        <v>0.289195051870199</v>
      </c>
      <c r="BY11" s="17">
        <v>0.24612311320487701</v>
      </c>
    </row>
    <row r="12" spans="2:77" ht="43.5" x14ac:dyDescent="0.35">
      <c r="B12" s="18" t="s">
        <v>277</v>
      </c>
      <c r="C12" s="17">
        <v>0.29600417527802197</v>
      </c>
      <c r="D12" s="17">
        <v>0.30776403799079499</v>
      </c>
      <c r="E12" s="17">
        <v>0.282999412739114</v>
      </c>
      <c r="F12" s="17"/>
      <c r="G12" s="17">
        <v>0.27757258353771502</v>
      </c>
      <c r="H12" s="17">
        <v>0.285781901906281</v>
      </c>
      <c r="I12" s="17">
        <v>0.33166545058029401</v>
      </c>
      <c r="J12" s="17">
        <v>0.298244126747437</v>
      </c>
      <c r="K12" s="17">
        <v>0.29321354991246901</v>
      </c>
      <c r="L12" s="17">
        <v>0.287710348979066</v>
      </c>
      <c r="M12" s="17"/>
      <c r="N12" s="17">
        <v>0.31351890343843702</v>
      </c>
      <c r="O12" s="17">
        <v>0.30695584042656199</v>
      </c>
      <c r="P12" s="17">
        <v>0.28612805913538603</v>
      </c>
      <c r="Q12" s="17">
        <v>0.27131986872110098</v>
      </c>
      <c r="R12" s="17"/>
      <c r="S12" s="17">
        <v>0.27137803372309</v>
      </c>
      <c r="T12" s="17">
        <v>0.29705671536262701</v>
      </c>
      <c r="U12" s="17">
        <v>0.32455204330263998</v>
      </c>
      <c r="V12" s="17">
        <v>0.28386279346714399</v>
      </c>
      <c r="W12" s="17">
        <v>0.27009105918632098</v>
      </c>
      <c r="X12" s="17">
        <v>0.241838811565316</v>
      </c>
      <c r="Y12" s="17">
        <v>0.29623966813841801</v>
      </c>
      <c r="Z12" s="17">
        <v>0.36824451500205502</v>
      </c>
      <c r="AA12" s="17">
        <v>0.31606297171558401</v>
      </c>
      <c r="AB12" s="17">
        <v>0.30734009801291301</v>
      </c>
      <c r="AC12" s="17">
        <v>0.31125626539812701</v>
      </c>
      <c r="AD12" s="17">
        <v>0.36016772454894203</v>
      </c>
      <c r="AE12" s="17"/>
      <c r="AF12" s="17">
        <v>0.24409293713640901</v>
      </c>
      <c r="AG12" s="17">
        <v>0.34780464766134001</v>
      </c>
      <c r="AH12" s="17">
        <v>0.272985368062721</v>
      </c>
      <c r="AI12" s="17"/>
      <c r="AJ12" s="17">
        <v>0.217771402295447</v>
      </c>
      <c r="AK12" s="17">
        <v>0.41309245857695998</v>
      </c>
      <c r="AL12" s="17">
        <v>0.34188585681832201</v>
      </c>
      <c r="AM12" s="17">
        <v>0.180610226480412</v>
      </c>
      <c r="AN12" s="17">
        <v>0.22982410842805101</v>
      </c>
      <c r="AO12" s="17"/>
      <c r="AP12" s="17">
        <v>0.154271251037117</v>
      </c>
      <c r="AQ12" s="17">
        <v>0.43471565306951698</v>
      </c>
      <c r="AR12" s="17">
        <v>0.33308349019192601</v>
      </c>
      <c r="AS12" s="17"/>
      <c r="AT12" s="17">
        <v>0.26853167435190001</v>
      </c>
      <c r="AU12" s="17">
        <v>0.29171578295408102</v>
      </c>
      <c r="AV12" s="17">
        <v>0.32162075759558501</v>
      </c>
      <c r="AW12" s="17">
        <v>0.299901826890483</v>
      </c>
      <c r="AX12" s="17">
        <v>0.29673680653161799</v>
      </c>
      <c r="AY12" s="17"/>
      <c r="AZ12" s="17">
        <v>0.30051154266254998</v>
      </c>
      <c r="BA12" s="17">
        <v>0.29031933055067699</v>
      </c>
      <c r="BB12" s="17">
        <v>0.30000419175801402</v>
      </c>
      <c r="BC12" s="17">
        <v>0.29241040332867002</v>
      </c>
      <c r="BD12" s="17">
        <v>0.29734445809066601</v>
      </c>
      <c r="BE12" s="17"/>
      <c r="BF12" s="17">
        <v>0.29003285098546799</v>
      </c>
      <c r="BG12" s="17">
        <v>0.286378250975035</v>
      </c>
      <c r="BH12" s="17">
        <v>0.31251828330002701</v>
      </c>
      <c r="BI12" s="17">
        <v>0.31337228126679201</v>
      </c>
      <c r="BJ12" s="17"/>
      <c r="BK12" s="17">
        <v>0.36073930704514501</v>
      </c>
      <c r="BL12" s="17">
        <v>0.283952132656967</v>
      </c>
      <c r="BM12" s="17">
        <v>0.31245043381654197</v>
      </c>
      <c r="BN12" s="17">
        <v>0.28280487798631798</v>
      </c>
      <c r="BO12" s="17">
        <v>0.274091802900015</v>
      </c>
      <c r="BP12" s="17"/>
      <c r="BQ12" s="17">
        <v>0.30738317095281498</v>
      </c>
      <c r="BR12" s="17">
        <v>0.28059224676419597</v>
      </c>
      <c r="BS12" s="17"/>
      <c r="BT12" s="17">
        <v>0.286106669382173</v>
      </c>
      <c r="BU12" s="17">
        <v>0.31733601951877199</v>
      </c>
      <c r="BV12" s="17">
        <v>0.28182793429175601</v>
      </c>
      <c r="BW12" s="17">
        <v>0.291496888111346</v>
      </c>
      <c r="BX12" s="17">
        <v>0.30132903133422501</v>
      </c>
      <c r="BY12" s="17">
        <v>0.29430876327016298</v>
      </c>
    </row>
    <row r="13" spans="2:77" ht="101.5" x14ac:dyDescent="0.35">
      <c r="B13" s="18" t="s">
        <v>278</v>
      </c>
      <c r="C13" s="17">
        <v>0.28370871950802001</v>
      </c>
      <c r="D13" s="17">
        <v>0.301936104611983</v>
      </c>
      <c r="E13" s="17">
        <v>0.26379183736765899</v>
      </c>
      <c r="F13" s="17"/>
      <c r="G13" s="17">
        <v>0.38336163195202</v>
      </c>
      <c r="H13" s="17">
        <v>0.27662467687646802</v>
      </c>
      <c r="I13" s="17">
        <v>0.28862212395417203</v>
      </c>
      <c r="J13" s="17">
        <v>0.26834432633919097</v>
      </c>
      <c r="K13" s="17">
        <v>0.273821955498395</v>
      </c>
      <c r="L13" s="17">
        <v>0.238205612510204</v>
      </c>
      <c r="M13" s="17"/>
      <c r="N13" s="17">
        <v>0.32342090069428597</v>
      </c>
      <c r="O13" s="17">
        <v>0.28925411519681299</v>
      </c>
      <c r="P13" s="17">
        <v>0.25641209224345002</v>
      </c>
      <c r="Q13" s="17">
        <v>0.25916934430216698</v>
      </c>
      <c r="R13" s="17"/>
      <c r="S13" s="17">
        <v>0.30811960752084999</v>
      </c>
      <c r="T13" s="17">
        <v>0.29873184508045902</v>
      </c>
      <c r="U13" s="17">
        <v>0.27498738555597302</v>
      </c>
      <c r="V13" s="17">
        <v>0.25228242011449098</v>
      </c>
      <c r="W13" s="17">
        <v>0.27820038840602701</v>
      </c>
      <c r="X13" s="17">
        <v>0.26634178479151899</v>
      </c>
      <c r="Y13" s="17">
        <v>0.30857070054424302</v>
      </c>
      <c r="Z13" s="17">
        <v>0.255396008207744</v>
      </c>
      <c r="AA13" s="17">
        <v>0.28531724839703698</v>
      </c>
      <c r="AB13" s="17">
        <v>0.26486787513666099</v>
      </c>
      <c r="AC13" s="17">
        <v>0.30556726317660998</v>
      </c>
      <c r="AD13" s="17">
        <v>0.27297082134380002</v>
      </c>
      <c r="AE13" s="17"/>
      <c r="AF13" s="17">
        <v>0.19586132724772301</v>
      </c>
      <c r="AG13" s="17">
        <v>0.33531402517404302</v>
      </c>
      <c r="AH13" s="17">
        <v>0.28602699661597197</v>
      </c>
      <c r="AI13" s="17"/>
      <c r="AJ13" s="17">
        <v>0.191971053540063</v>
      </c>
      <c r="AK13" s="17">
        <v>0.37279819073596998</v>
      </c>
      <c r="AL13" s="17">
        <v>0.37217102592621198</v>
      </c>
      <c r="AM13" s="17">
        <v>9.4040550462609507E-2</v>
      </c>
      <c r="AN13" s="17">
        <v>0.239473131540683</v>
      </c>
      <c r="AO13" s="17"/>
      <c r="AP13" s="17">
        <v>0.16996500420086499</v>
      </c>
      <c r="AQ13" s="17">
        <v>0.37501095050021399</v>
      </c>
      <c r="AR13" s="17">
        <v>0.37157308385877702</v>
      </c>
      <c r="AS13" s="17"/>
      <c r="AT13" s="17">
        <v>0.23167077850569101</v>
      </c>
      <c r="AU13" s="17">
        <v>0.275264834351305</v>
      </c>
      <c r="AV13" s="17">
        <v>0.32862683161530498</v>
      </c>
      <c r="AW13" s="17">
        <v>0.330699927850099</v>
      </c>
      <c r="AX13" s="17">
        <v>0.43004691446604099</v>
      </c>
      <c r="AY13" s="17"/>
      <c r="AZ13" s="17">
        <v>0.28642657954779299</v>
      </c>
      <c r="BA13" s="17">
        <v>0.32318110396287197</v>
      </c>
      <c r="BB13" s="17">
        <v>0.39965304704758098</v>
      </c>
      <c r="BC13" s="17">
        <v>0.237148362249155</v>
      </c>
      <c r="BD13" s="17">
        <v>0.26192073304153501</v>
      </c>
      <c r="BE13" s="17"/>
      <c r="BF13" s="17">
        <v>0.29116070238337299</v>
      </c>
      <c r="BG13" s="17">
        <v>0.27215950766402103</v>
      </c>
      <c r="BH13" s="17">
        <v>0.28379380532533</v>
      </c>
      <c r="BI13" s="17">
        <v>0.30815603177950301</v>
      </c>
      <c r="BJ13" s="17"/>
      <c r="BK13" s="17">
        <v>0.22215409893440199</v>
      </c>
      <c r="BL13" s="17">
        <v>0.27609103647549998</v>
      </c>
      <c r="BM13" s="17">
        <v>0.29856377476183399</v>
      </c>
      <c r="BN13" s="17">
        <v>0.27744383661521899</v>
      </c>
      <c r="BO13" s="17">
        <v>0.28291238878326902</v>
      </c>
      <c r="BP13" s="17"/>
      <c r="BQ13" s="17">
        <v>0.267344605371995</v>
      </c>
      <c r="BR13" s="17">
        <v>0.30587258743312801</v>
      </c>
      <c r="BS13" s="17"/>
      <c r="BT13" s="17">
        <v>0.25445608123790397</v>
      </c>
      <c r="BU13" s="17">
        <v>0.3045055103089</v>
      </c>
      <c r="BV13" s="17">
        <v>0.265721648091576</v>
      </c>
      <c r="BW13" s="17">
        <v>0.27996616452603101</v>
      </c>
      <c r="BX13" s="17">
        <v>0.31602895286372901</v>
      </c>
      <c r="BY13" s="17">
        <v>0.33258161313699902</v>
      </c>
    </row>
    <row r="14" spans="2:77" ht="58" x14ac:dyDescent="0.35">
      <c r="B14" s="18" t="s">
        <v>279</v>
      </c>
      <c r="C14" s="17">
        <v>0.283227400690378</v>
      </c>
      <c r="D14" s="17">
        <v>0.26947838075165498</v>
      </c>
      <c r="E14" s="17">
        <v>0.29553900156380197</v>
      </c>
      <c r="F14" s="17"/>
      <c r="G14" s="17">
        <v>0.341115284358319</v>
      </c>
      <c r="H14" s="17">
        <v>0.31798861337955903</v>
      </c>
      <c r="I14" s="17">
        <v>0.30168094507065901</v>
      </c>
      <c r="J14" s="17">
        <v>0.27684843512096502</v>
      </c>
      <c r="K14" s="17">
        <v>0.256061062409077</v>
      </c>
      <c r="L14" s="17">
        <v>0.22490733508055499</v>
      </c>
      <c r="M14" s="17"/>
      <c r="N14" s="17">
        <v>0.306779794003397</v>
      </c>
      <c r="O14" s="17">
        <v>0.28985353905351702</v>
      </c>
      <c r="P14" s="17">
        <v>0.27588982926726902</v>
      </c>
      <c r="Q14" s="17">
        <v>0.25828717765477799</v>
      </c>
      <c r="R14" s="17"/>
      <c r="S14" s="17">
        <v>0.301861515786851</v>
      </c>
      <c r="T14" s="17">
        <v>0.29674478241605001</v>
      </c>
      <c r="U14" s="17">
        <v>0.26859059838765198</v>
      </c>
      <c r="V14" s="17">
        <v>0.27435520215176401</v>
      </c>
      <c r="W14" s="17">
        <v>0.25945325900712501</v>
      </c>
      <c r="X14" s="17">
        <v>0.24493454119417499</v>
      </c>
      <c r="Y14" s="17">
        <v>0.304558927753802</v>
      </c>
      <c r="Z14" s="17">
        <v>0.251440053742987</v>
      </c>
      <c r="AA14" s="17">
        <v>0.28015286590546901</v>
      </c>
      <c r="AB14" s="17">
        <v>0.30437747811263199</v>
      </c>
      <c r="AC14" s="17">
        <v>0.28675660745571702</v>
      </c>
      <c r="AD14" s="17">
        <v>0.30126547073945797</v>
      </c>
      <c r="AE14" s="17"/>
      <c r="AF14" s="17">
        <v>0.234984841107829</v>
      </c>
      <c r="AG14" s="17">
        <v>0.30868083872673202</v>
      </c>
      <c r="AH14" s="17">
        <v>0.29259611799147101</v>
      </c>
      <c r="AI14" s="17"/>
      <c r="AJ14" s="17">
        <v>0.209640465842757</v>
      </c>
      <c r="AK14" s="17">
        <v>0.37730059818149198</v>
      </c>
      <c r="AL14" s="17">
        <v>0.30369913480003102</v>
      </c>
      <c r="AM14" s="17">
        <v>0.15395943346535801</v>
      </c>
      <c r="AN14" s="17">
        <v>0.25944847495439499</v>
      </c>
      <c r="AO14" s="17"/>
      <c r="AP14" s="17">
        <v>0.183026800046516</v>
      </c>
      <c r="AQ14" s="17">
        <v>0.38417842350915998</v>
      </c>
      <c r="AR14" s="17">
        <v>0.30000052316115</v>
      </c>
      <c r="AS14" s="17"/>
      <c r="AT14" s="17">
        <v>0.23200406397078599</v>
      </c>
      <c r="AU14" s="17">
        <v>0.30282459693319902</v>
      </c>
      <c r="AV14" s="17">
        <v>0.315280703930859</v>
      </c>
      <c r="AW14" s="17">
        <v>0.32378826026051699</v>
      </c>
      <c r="AX14" s="17">
        <v>0.25659002487829102</v>
      </c>
      <c r="AY14" s="17"/>
      <c r="AZ14" s="17">
        <v>0.29831887745201102</v>
      </c>
      <c r="BA14" s="17">
        <v>0.29224818083889098</v>
      </c>
      <c r="BB14" s="17">
        <v>0.34014520917293201</v>
      </c>
      <c r="BC14" s="17">
        <v>0.23470463995284399</v>
      </c>
      <c r="BD14" s="17">
        <v>0.27510744940329901</v>
      </c>
      <c r="BE14" s="17"/>
      <c r="BF14" s="17">
        <v>0.28453980313113098</v>
      </c>
      <c r="BG14" s="17">
        <v>0.274705326669612</v>
      </c>
      <c r="BH14" s="17">
        <v>0.290140742057727</v>
      </c>
      <c r="BI14" s="17">
        <v>0.30278615867289599</v>
      </c>
      <c r="BJ14" s="17"/>
      <c r="BK14" s="17">
        <v>0.255933742647726</v>
      </c>
      <c r="BL14" s="17">
        <v>0.29131225876941702</v>
      </c>
      <c r="BM14" s="17">
        <v>0.30535520863148602</v>
      </c>
      <c r="BN14" s="17">
        <v>0.25833093626096698</v>
      </c>
      <c r="BO14" s="17">
        <v>0.28743722501039398</v>
      </c>
      <c r="BP14" s="17"/>
      <c r="BQ14" s="17">
        <v>0.28375962920046699</v>
      </c>
      <c r="BR14" s="17">
        <v>0.28250654025726601</v>
      </c>
      <c r="BS14" s="17"/>
      <c r="BT14" s="17">
        <v>0.25588450864655998</v>
      </c>
      <c r="BU14" s="17">
        <v>0.30937545619487</v>
      </c>
      <c r="BV14" s="17">
        <v>0.24118333410699999</v>
      </c>
      <c r="BW14" s="17">
        <v>0.24118236384342401</v>
      </c>
      <c r="BX14" s="17">
        <v>0.34359341693194401</v>
      </c>
      <c r="BY14" s="17">
        <v>0.29155801281632698</v>
      </c>
    </row>
    <row r="15" spans="2:77" ht="58" x14ac:dyDescent="0.35">
      <c r="B15" s="18" t="s">
        <v>280</v>
      </c>
      <c r="C15" s="17">
        <v>0.274034328180283</v>
      </c>
      <c r="D15" s="17">
        <v>0.29735852991144002</v>
      </c>
      <c r="E15" s="17">
        <v>0.25001800620713699</v>
      </c>
      <c r="F15" s="17"/>
      <c r="G15" s="17">
        <v>0.256537716378061</v>
      </c>
      <c r="H15" s="17">
        <v>0.235306456814878</v>
      </c>
      <c r="I15" s="17">
        <v>0.231317939908634</v>
      </c>
      <c r="J15" s="17">
        <v>0.248903771167131</v>
      </c>
      <c r="K15" s="17">
        <v>0.341437126318692</v>
      </c>
      <c r="L15" s="17">
        <v>0.32707224072801899</v>
      </c>
      <c r="M15" s="17"/>
      <c r="N15" s="17">
        <v>0.29512739093458401</v>
      </c>
      <c r="O15" s="17">
        <v>0.27880687218378197</v>
      </c>
      <c r="P15" s="17">
        <v>0.23335173892598701</v>
      </c>
      <c r="Q15" s="17">
        <v>0.27913541086250399</v>
      </c>
      <c r="R15" s="17"/>
      <c r="S15" s="17">
        <v>0.27757334698925401</v>
      </c>
      <c r="T15" s="17">
        <v>0.28851641892125102</v>
      </c>
      <c r="U15" s="17">
        <v>0.27065899110528102</v>
      </c>
      <c r="V15" s="17">
        <v>0.28415149887200197</v>
      </c>
      <c r="W15" s="17">
        <v>0.235153639900546</v>
      </c>
      <c r="X15" s="17">
        <v>0.29324517313882498</v>
      </c>
      <c r="Y15" s="17">
        <v>0.29415469551256501</v>
      </c>
      <c r="Z15" s="17">
        <v>0.33133324182568802</v>
      </c>
      <c r="AA15" s="17">
        <v>0.27800471645298602</v>
      </c>
      <c r="AB15" s="17">
        <v>0.22371710166209499</v>
      </c>
      <c r="AC15" s="17">
        <v>0.29283436167820298</v>
      </c>
      <c r="AD15" s="17">
        <v>0.18167860552522999</v>
      </c>
      <c r="AE15" s="17"/>
      <c r="AF15" s="17">
        <v>0.29468464352771001</v>
      </c>
      <c r="AG15" s="17">
        <v>0.266255678402678</v>
      </c>
      <c r="AH15" s="17">
        <v>0.253040191863869</v>
      </c>
      <c r="AI15" s="17"/>
      <c r="AJ15" s="17">
        <v>0.28593299945858802</v>
      </c>
      <c r="AK15" s="17">
        <v>0.30388989638844699</v>
      </c>
      <c r="AL15" s="17">
        <v>0.26805788292954702</v>
      </c>
      <c r="AM15" s="17">
        <v>0.27253489921135599</v>
      </c>
      <c r="AN15" s="17">
        <v>0.231185886999207</v>
      </c>
      <c r="AO15" s="17"/>
      <c r="AP15" s="17">
        <v>0.23339336705717401</v>
      </c>
      <c r="AQ15" s="17">
        <v>0.342243886701313</v>
      </c>
      <c r="AR15" s="17">
        <v>0.22397728411638099</v>
      </c>
      <c r="AS15" s="17"/>
      <c r="AT15" s="17">
        <v>0.284905286600244</v>
      </c>
      <c r="AU15" s="17">
        <v>0.28467133967532599</v>
      </c>
      <c r="AV15" s="17">
        <v>0.25869289358804698</v>
      </c>
      <c r="AW15" s="17">
        <v>0.28420302074643999</v>
      </c>
      <c r="AX15" s="17">
        <v>0.26633928669339701</v>
      </c>
      <c r="AY15" s="17"/>
      <c r="AZ15" s="17">
        <v>0.26095872667780301</v>
      </c>
      <c r="BA15" s="17">
        <v>0.23479819820803599</v>
      </c>
      <c r="BB15" s="17">
        <v>0.26420151886687099</v>
      </c>
      <c r="BC15" s="17">
        <v>0.33249679818501998</v>
      </c>
      <c r="BD15" s="17">
        <v>0.28388039054514702</v>
      </c>
      <c r="BE15" s="17"/>
      <c r="BF15" s="17">
        <v>0.319919915176199</v>
      </c>
      <c r="BG15" s="17">
        <v>0.27483794613462897</v>
      </c>
      <c r="BH15" s="17">
        <v>0.26414314933897698</v>
      </c>
      <c r="BI15" s="17">
        <v>0.25511651275196201</v>
      </c>
      <c r="BJ15" s="17"/>
      <c r="BK15" s="17">
        <v>0.26024818493236102</v>
      </c>
      <c r="BL15" s="17">
        <v>0.25869159810383702</v>
      </c>
      <c r="BM15" s="17">
        <v>0.276023202252833</v>
      </c>
      <c r="BN15" s="17">
        <v>0.27504791377979099</v>
      </c>
      <c r="BO15" s="17">
        <v>0.29885676808998402</v>
      </c>
      <c r="BP15" s="17"/>
      <c r="BQ15" s="17">
        <v>0.28185816088467702</v>
      </c>
      <c r="BR15" s="17">
        <v>0.26343758012005303</v>
      </c>
      <c r="BS15" s="17"/>
      <c r="BT15" s="17">
        <v>0.304022561232002</v>
      </c>
      <c r="BU15" s="17">
        <v>0.237890306861192</v>
      </c>
      <c r="BV15" s="17">
        <v>0.27846634515524499</v>
      </c>
      <c r="BW15" s="17">
        <v>0.29362590642354203</v>
      </c>
      <c r="BX15" s="17">
        <v>0.26277392348862899</v>
      </c>
      <c r="BY15" s="17">
        <v>0.21892549017127799</v>
      </c>
    </row>
    <row r="16" spans="2:77" ht="29" x14ac:dyDescent="0.35">
      <c r="B16" s="18" t="s">
        <v>281</v>
      </c>
      <c r="C16" s="17">
        <v>0.24436063384117601</v>
      </c>
      <c r="D16" s="17">
        <v>0.20960868232935301</v>
      </c>
      <c r="E16" s="17">
        <v>0.27438777341104797</v>
      </c>
      <c r="F16" s="17"/>
      <c r="G16" s="17">
        <v>0.30159406169567199</v>
      </c>
      <c r="H16" s="17">
        <v>0.286089293840387</v>
      </c>
      <c r="I16" s="17">
        <v>0.28965510568951502</v>
      </c>
      <c r="J16" s="17">
        <v>0.20513164355931299</v>
      </c>
      <c r="K16" s="17">
        <v>0.20679924257374099</v>
      </c>
      <c r="L16" s="17">
        <v>0.19276268723793</v>
      </c>
      <c r="M16" s="17"/>
      <c r="N16" s="17">
        <v>0.250737301391456</v>
      </c>
      <c r="O16" s="17">
        <v>0.24684189296400699</v>
      </c>
      <c r="P16" s="17">
        <v>0.248231379252322</v>
      </c>
      <c r="Q16" s="17">
        <v>0.23174221015574101</v>
      </c>
      <c r="R16" s="17"/>
      <c r="S16" s="17">
        <v>0.24056715586549299</v>
      </c>
      <c r="T16" s="17">
        <v>0.24183047632384999</v>
      </c>
      <c r="U16" s="17">
        <v>0.25375362074548102</v>
      </c>
      <c r="V16" s="17">
        <v>0.18673967921757401</v>
      </c>
      <c r="W16" s="17">
        <v>0.244861591780629</v>
      </c>
      <c r="X16" s="17">
        <v>0.26193660614888598</v>
      </c>
      <c r="Y16" s="17">
        <v>0.23640832751442201</v>
      </c>
      <c r="Z16" s="17">
        <v>0.28653348113439397</v>
      </c>
      <c r="AA16" s="17">
        <v>0.238457983998342</v>
      </c>
      <c r="AB16" s="17">
        <v>0.278358505298267</v>
      </c>
      <c r="AC16" s="17">
        <v>0.24206563311735599</v>
      </c>
      <c r="AD16" s="17">
        <v>0.2555349178893</v>
      </c>
      <c r="AE16" s="17"/>
      <c r="AF16" s="17">
        <v>0.17209181217080899</v>
      </c>
      <c r="AG16" s="17">
        <v>0.28424472543740198</v>
      </c>
      <c r="AH16" s="17">
        <v>0.25613043743354003</v>
      </c>
      <c r="AI16" s="17"/>
      <c r="AJ16" s="17">
        <v>0.147761777089119</v>
      </c>
      <c r="AK16" s="17">
        <v>0.356937435781924</v>
      </c>
      <c r="AL16" s="17">
        <v>0.24591320604661901</v>
      </c>
      <c r="AM16" s="17">
        <v>0.17904633565837499</v>
      </c>
      <c r="AN16" s="17">
        <v>0.22773676458129299</v>
      </c>
      <c r="AO16" s="17"/>
      <c r="AP16" s="17">
        <v>0.13588847510327901</v>
      </c>
      <c r="AQ16" s="17">
        <v>0.35389621733296001</v>
      </c>
      <c r="AR16" s="17">
        <v>0.239031575536197</v>
      </c>
      <c r="AS16" s="17"/>
      <c r="AT16" s="17">
        <v>0.21980410969778999</v>
      </c>
      <c r="AU16" s="17">
        <v>0.24153940083887401</v>
      </c>
      <c r="AV16" s="17">
        <v>0.26553004292856902</v>
      </c>
      <c r="AW16" s="17">
        <v>0.265256651783988</v>
      </c>
      <c r="AX16" s="17">
        <v>0.197252363770859</v>
      </c>
      <c r="AY16" s="17"/>
      <c r="AZ16" s="17">
        <v>0.26207880750435503</v>
      </c>
      <c r="BA16" s="17">
        <v>0.24079194232710199</v>
      </c>
      <c r="BB16" s="17">
        <v>0.328788785302776</v>
      </c>
      <c r="BC16" s="17">
        <v>0.18207951691117</v>
      </c>
      <c r="BD16" s="17">
        <v>0.257924856808876</v>
      </c>
      <c r="BE16" s="17"/>
      <c r="BF16" s="17">
        <v>0.24230030450627199</v>
      </c>
      <c r="BG16" s="17">
        <v>0.233499444143804</v>
      </c>
      <c r="BH16" s="17">
        <v>0.25511947668514701</v>
      </c>
      <c r="BI16" s="17">
        <v>0.26183125802756402</v>
      </c>
      <c r="BJ16" s="17"/>
      <c r="BK16" s="17">
        <v>0.27581689057779102</v>
      </c>
      <c r="BL16" s="17">
        <v>0.27972357038017798</v>
      </c>
      <c r="BM16" s="17">
        <v>0.26013732914343002</v>
      </c>
      <c r="BN16" s="17">
        <v>0.21379139225281199</v>
      </c>
      <c r="BO16" s="17">
        <v>0.222734847794712</v>
      </c>
      <c r="BP16" s="17"/>
      <c r="BQ16" s="17">
        <v>0.25083454280802803</v>
      </c>
      <c r="BR16" s="17">
        <v>0.235592248207358</v>
      </c>
      <c r="BS16" s="17"/>
      <c r="BT16" s="17">
        <v>0.20014035333408201</v>
      </c>
      <c r="BU16" s="17">
        <v>0.27124593128626201</v>
      </c>
      <c r="BV16" s="17">
        <v>0.225056653940963</v>
      </c>
      <c r="BW16" s="17">
        <v>0.28968135096348602</v>
      </c>
      <c r="BX16" s="17">
        <v>0.28293323938440001</v>
      </c>
      <c r="BY16" s="17">
        <v>0.26056659541643201</v>
      </c>
    </row>
    <row r="17" spans="2:77" ht="58" x14ac:dyDescent="0.35">
      <c r="B17" s="18" t="s">
        <v>282</v>
      </c>
      <c r="C17" s="17">
        <v>0.22758377295696899</v>
      </c>
      <c r="D17" s="17">
        <v>0.23717483213160301</v>
      </c>
      <c r="E17" s="17">
        <v>0.21868953357922799</v>
      </c>
      <c r="F17" s="17"/>
      <c r="G17" s="17">
        <v>0.29477736411016298</v>
      </c>
      <c r="H17" s="17">
        <v>0.24325729810288099</v>
      </c>
      <c r="I17" s="17">
        <v>0.23127066551213499</v>
      </c>
      <c r="J17" s="17">
        <v>0.191467438864139</v>
      </c>
      <c r="K17" s="17">
        <v>0.21130049095922501</v>
      </c>
      <c r="L17" s="17">
        <v>0.20741757365229099</v>
      </c>
      <c r="M17" s="17"/>
      <c r="N17" s="17">
        <v>0.27085682255857901</v>
      </c>
      <c r="O17" s="17">
        <v>0.21847223568339799</v>
      </c>
      <c r="P17" s="17">
        <v>0.21446548801051499</v>
      </c>
      <c r="Q17" s="17">
        <v>0.20212795270655701</v>
      </c>
      <c r="R17" s="17"/>
      <c r="S17" s="17">
        <v>0.26807920180100098</v>
      </c>
      <c r="T17" s="17">
        <v>0.22054669014499301</v>
      </c>
      <c r="U17" s="17">
        <v>0.19364077122057999</v>
      </c>
      <c r="V17" s="17">
        <v>0.25699529075657501</v>
      </c>
      <c r="W17" s="17">
        <v>0.199040028191421</v>
      </c>
      <c r="X17" s="17">
        <v>0.228011743127115</v>
      </c>
      <c r="Y17" s="17">
        <v>0.23456765632749399</v>
      </c>
      <c r="Z17" s="17">
        <v>0.24707630835748001</v>
      </c>
      <c r="AA17" s="17">
        <v>0.20455097217721399</v>
      </c>
      <c r="AB17" s="17">
        <v>0.221449001080195</v>
      </c>
      <c r="AC17" s="17">
        <v>0.19796868192103501</v>
      </c>
      <c r="AD17" s="17">
        <v>0.24447489589611501</v>
      </c>
      <c r="AE17" s="17"/>
      <c r="AF17" s="17">
        <v>0.21027253489515599</v>
      </c>
      <c r="AG17" s="17">
        <v>0.222358370015384</v>
      </c>
      <c r="AH17" s="17">
        <v>0.23837294148070301</v>
      </c>
      <c r="AI17" s="17"/>
      <c r="AJ17" s="17">
        <v>0.21079160078735301</v>
      </c>
      <c r="AK17" s="17">
        <v>0.25482092092502701</v>
      </c>
      <c r="AL17" s="17">
        <v>0.25995010795888002</v>
      </c>
      <c r="AM17" s="17">
        <v>0.12872034940281901</v>
      </c>
      <c r="AN17" s="17">
        <v>0.17688106881013799</v>
      </c>
      <c r="AO17" s="17"/>
      <c r="AP17" s="17">
        <v>0.19381033438495099</v>
      </c>
      <c r="AQ17" s="17">
        <v>0.27260769724657302</v>
      </c>
      <c r="AR17" s="17">
        <v>0.28185315410015999</v>
      </c>
      <c r="AS17" s="17"/>
      <c r="AT17" s="17">
        <v>0.20360059774892</v>
      </c>
      <c r="AU17" s="17">
        <v>0.21508335646659399</v>
      </c>
      <c r="AV17" s="17">
        <v>0.25503253110866603</v>
      </c>
      <c r="AW17" s="17">
        <v>0.28084961477081299</v>
      </c>
      <c r="AX17" s="17">
        <v>0.226641565744196</v>
      </c>
      <c r="AY17" s="17"/>
      <c r="AZ17" s="17">
        <v>0.238724023485025</v>
      </c>
      <c r="BA17" s="17">
        <v>0.19536490101614401</v>
      </c>
      <c r="BB17" s="17">
        <v>0.29907573922337599</v>
      </c>
      <c r="BC17" s="17">
        <v>0.218064886940668</v>
      </c>
      <c r="BD17" s="17">
        <v>0.22231576616953999</v>
      </c>
      <c r="BE17" s="17"/>
      <c r="BF17" s="17">
        <v>0.22680685413589599</v>
      </c>
      <c r="BG17" s="17">
        <v>0.20537723319673101</v>
      </c>
      <c r="BH17" s="17">
        <v>0.249239234842037</v>
      </c>
      <c r="BI17" s="17">
        <v>0.26853879818444298</v>
      </c>
      <c r="BJ17" s="17"/>
      <c r="BK17" s="17">
        <v>0.25177406121831503</v>
      </c>
      <c r="BL17" s="17">
        <v>0.20575696808483299</v>
      </c>
      <c r="BM17" s="17">
        <v>0.21561119237090001</v>
      </c>
      <c r="BN17" s="17">
        <v>0.24284187501153801</v>
      </c>
      <c r="BO17" s="17">
        <v>0.250689322933147</v>
      </c>
      <c r="BP17" s="17"/>
      <c r="BQ17" s="17">
        <v>0.22353411799745601</v>
      </c>
      <c r="BR17" s="17">
        <v>0.23306870278078001</v>
      </c>
      <c r="BS17" s="17"/>
      <c r="BT17" s="17">
        <v>0.22830495642235499</v>
      </c>
      <c r="BU17" s="17">
        <v>0.221488810694563</v>
      </c>
      <c r="BV17" s="17">
        <v>0.210698368151051</v>
      </c>
      <c r="BW17" s="17">
        <v>0.203920286271628</v>
      </c>
      <c r="BX17" s="17">
        <v>0.255729124219092</v>
      </c>
      <c r="BY17" s="17">
        <v>0.25060488566935601</v>
      </c>
    </row>
    <row r="18" spans="2:77" ht="29" x14ac:dyDescent="0.35">
      <c r="B18" s="18" t="s">
        <v>283</v>
      </c>
      <c r="C18" s="17">
        <v>0.16167053479433</v>
      </c>
      <c r="D18" s="17">
        <v>0.162494298359357</v>
      </c>
      <c r="E18" s="17">
        <v>0.161905329134934</v>
      </c>
      <c r="F18" s="17"/>
      <c r="G18" s="17">
        <v>5.2144549519795198E-2</v>
      </c>
      <c r="H18" s="17">
        <v>6.6127555663380896E-2</v>
      </c>
      <c r="I18" s="17">
        <v>9.0900649607831299E-2</v>
      </c>
      <c r="J18" s="17">
        <v>0.18717735363246499</v>
      </c>
      <c r="K18" s="17">
        <v>0.20974033727914701</v>
      </c>
      <c r="L18" s="17">
        <v>0.31647651703989399</v>
      </c>
      <c r="M18" s="17"/>
      <c r="N18" s="17">
        <v>0.14957064374481499</v>
      </c>
      <c r="O18" s="17">
        <v>0.148250136127624</v>
      </c>
      <c r="P18" s="17">
        <v>0.1709729341738</v>
      </c>
      <c r="Q18" s="17">
        <v>0.178910849703213</v>
      </c>
      <c r="R18" s="17"/>
      <c r="S18" s="17">
        <v>0.114031695572735</v>
      </c>
      <c r="T18" s="17">
        <v>0.19507184402984501</v>
      </c>
      <c r="U18" s="17">
        <v>0.20673834407160899</v>
      </c>
      <c r="V18" s="17">
        <v>0.16918790128546199</v>
      </c>
      <c r="W18" s="17">
        <v>0.20013302582776701</v>
      </c>
      <c r="X18" s="17">
        <v>0.160841947732041</v>
      </c>
      <c r="Y18" s="17">
        <v>0.17177129377900799</v>
      </c>
      <c r="Z18" s="17">
        <v>0.132313551473806</v>
      </c>
      <c r="AA18" s="17">
        <v>0.13097765477560899</v>
      </c>
      <c r="AB18" s="17">
        <v>0.14104969737398401</v>
      </c>
      <c r="AC18" s="17">
        <v>0.18741876123412399</v>
      </c>
      <c r="AD18" s="17">
        <v>0.152675972607967</v>
      </c>
      <c r="AE18" s="17"/>
      <c r="AF18" s="17">
        <v>0.263389138386667</v>
      </c>
      <c r="AG18" s="17">
        <v>0.113618452866919</v>
      </c>
      <c r="AH18" s="17">
        <v>9.3179830002319594E-2</v>
      </c>
      <c r="AI18" s="17"/>
      <c r="AJ18" s="17">
        <v>0.30861797182992601</v>
      </c>
      <c r="AK18" s="17">
        <v>1.40456411904374E-2</v>
      </c>
      <c r="AL18" s="17">
        <v>0.113817589451626</v>
      </c>
      <c r="AM18" s="17">
        <v>0.32805942142692901</v>
      </c>
      <c r="AN18" s="17">
        <v>0.14228319622754501</v>
      </c>
      <c r="AO18" s="17"/>
      <c r="AP18" s="17">
        <v>0.33739546058334902</v>
      </c>
      <c r="AQ18" s="17">
        <v>2.1709036666068102E-3</v>
      </c>
      <c r="AR18" s="17">
        <v>0.13560598113337599</v>
      </c>
      <c r="AS18" s="17"/>
      <c r="AT18" s="17">
        <v>0.215562380733756</v>
      </c>
      <c r="AU18" s="17">
        <v>0.14146004799571099</v>
      </c>
      <c r="AV18" s="17">
        <v>0.13427506498512301</v>
      </c>
      <c r="AW18" s="17">
        <v>0.11621487708488699</v>
      </c>
      <c r="AX18" s="17">
        <v>5.94405945065632E-2</v>
      </c>
      <c r="AY18" s="17"/>
      <c r="AZ18" s="17">
        <v>0.116133617920975</v>
      </c>
      <c r="BA18" s="17">
        <v>0.13459927809389699</v>
      </c>
      <c r="BB18" s="17">
        <v>4.7436176781995902E-2</v>
      </c>
      <c r="BC18" s="17">
        <v>0.31343641608631001</v>
      </c>
      <c r="BD18" s="17">
        <v>0.150895232802572</v>
      </c>
      <c r="BE18" s="17"/>
      <c r="BF18" s="17">
        <v>0.16598525702401001</v>
      </c>
      <c r="BG18" s="17">
        <v>0.16683825583956399</v>
      </c>
      <c r="BH18" s="17">
        <v>0.152902980695551</v>
      </c>
      <c r="BI18" s="17">
        <v>0.14724455479391799</v>
      </c>
      <c r="BJ18" s="17"/>
      <c r="BK18" s="17">
        <v>0.17489711502580299</v>
      </c>
      <c r="BL18" s="17">
        <v>0.111414162702827</v>
      </c>
      <c r="BM18" s="17">
        <v>0.15908394147534699</v>
      </c>
      <c r="BN18" s="17">
        <v>0.17635121503718301</v>
      </c>
      <c r="BO18" s="17">
        <v>0.20695298050074501</v>
      </c>
      <c r="BP18" s="17"/>
      <c r="BQ18" s="17">
        <v>0.177472015859026</v>
      </c>
      <c r="BR18" s="17">
        <v>0.14026870781928999</v>
      </c>
      <c r="BS18" s="17"/>
      <c r="BT18" s="17">
        <v>0.23404050994592501</v>
      </c>
      <c r="BU18" s="17">
        <v>0.128386488618221</v>
      </c>
      <c r="BV18" s="17">
        <v>0.137966838107035</v>
      </c>
      <c r="BW18" s="17">
        <v>0.12239490986336</v>
      </c>
      <c r="BX18" s="17">
        <v>9.8412263377339104E-2</v>
      </c>
      <c r="BY18" s="17">
        <v>0.111182171852405</v>
      </c>
    </row>
    <row r="19" spans="2:77" x14ac:dyDescent="0.35">
      <c r="B19" s="18" t="s">
        <v>145</v>
      </c>
      <c r="C19" s="17">
        <v>5.3708276989111202E-2</v>
      </c>
      <c r="D19" s="17">
        <v>4.0736156936082298E-2</v>
      </c>
      <c r="E19" s="17">
        <v>6.6732274364106101E-2</v>
      </c>
      <c r="F19" s="17"/>
      <c r="G19" s="17">
        <v>6.4685439523719093E-2</v>
      </c>
      <c r="H19" s="17">
        <v>6.9208302061205998E-2</v>
      </c>
      <c r="I19" s="17">
        <v>4.4865750825846998E-2</v>
      </c>
      <c r="J19" s="17">
        <v>5.29469624526284E-2</v>
      </c>
      <c r="K19" s="17">
        <v>5.5031433290688499E-2</v>
      </c>
      <c r="L19" s="17">
        <v>4.0739728164718603E-2</v>
      </c>
      <c r="M19" s="17"/>
      <c r="N19" s="17">
        <v>3.94220069139498E-2</v>
      </c>
      <c r="O19" s="17">
        <v>5.7502358015819599E-2</v>
      </c>
      <c r="P19" s="17">
        <v>4.1489242529761203E-2</v>
      </c>
      <c r="Q19" s="17">
        <v>7.6719581991080296E-2</v>
      </c>
      <c r="R19" s="17"/>
      <c r="S19" s="17">
        <v>5.0730531153147303E-2</v>
      </c>
      <c r="T19" s="17">
        <v>4.8268446955471597E-2</v>
      </c>
      <c r="U19" s="17">
        <v>4.61543745901292E-2</v>
      </c>
      <c r="V19" s="17">
        <v>5.6940136910100803E-2</v>
      </c>
      <c r="W19" s="17">
        <v>4.6807780965805901E-2</v>
      </c>
      <c r="X19" s="17">
        <v>5.2719382189420599E-2</v>
      </c>
      <c r="Y19" s="17">
        <v>5.5757418399143201E-2</v>
      </c>
      <c r="Z19" s="17">
        <v>3.5317204809995797E-2</v>
      </c>
      <c r="AA19" s="17">
        <v>6.3562682695776807E-2</v>
      </c>
      <c r="AB19" s="17">
        <v>6.5359741063466106E-2</v>
      </c>
      <c r="AC19" s="17">
        <v>4.51123685823447E-2</v>
      </c>
      <c r="AD19" s="17">
        <v>8.2964787161118395E-2</v>
      </c>
      <c r="AE19" s="17"/>
      <c r="AF19" s="17">
        <v>4.1759987407118802E-2</v>
      </c>
      <c r="AG19" s="17">
        <v>5.0884457295553603E-2</v>
      </c>
      <c r="AH19" s="17">
        <v>7.6998949108049303E-2</v>
      </c>
      <c r="AI19" s="17"/>
      <c r="AJ19" s="17">
        <v>3.7293492850420697E-2</v>
      </c>
      <c r="AK19" s="17">
        <v>4.4441957829465202E-2</v>
      </c>
      <c r="AL19" s="17">
        <v>3.4418069933263497E-2</v>
      </c>
      <c r="AM19" s="17">
        <v>3.4942789298485301E-2</v>
      </c>
      <c r="AN19" s="17">
        <v>9.2906447579219897E-2</v>
      </c>
      <c r="AO19" s="17"/>
      <c r="AP19" s="17">
        <v>3.7804796698490302E-2</v>
      </c>
      <c r="AQ19" s="17">
        <v>4.3786864976605E-2</v>
      </c>
      <c r="AR19" s="17">
        <v>2.8236067860671801E-2</v>
      </c>
      <c r="AS19" s="17"/>
      <c r="AT19" s="17">
        <v>7.4163065234492995E-2</v>
      </c>
      <c r="AU19" s="17">
        <v>4.4747055333976299E-2</v>
      </c>
      <c r="AV19" s="17">
        <v>4.7951342782428297E-2</v>
      </c>
      <c r="AW19" s="17">
        <v>3.7455428492259697E-2</v>
      </c>
      <c r="AX19" s="17">
        <v>1.3587291636693401E-2</v>
      </c>
      <c r="AY19" s="17"/>
      <c r="AZ19" s="17">
        <v>4.6267565170899201E-2</v>
      </c>
      <c r="BA19" s="17">
        <v>6.4896477234650404E-2</v>
      </c>
      <c r="BB19" s="17">
        <v>7.6893584836582804E-2</v>
      </c>
      <c r="BC19" s="17">
        <v>3.84265552426893E-2</v>
      </c>
      <c r="BD19" s="17">
        <v>8.1241209550409602E-2</v>
      </c>
      <c r="BE19" s="17"/>
      <c r="BF19" s="17">
        <v>6.6706239752230598E-2</v>
      </c>
      <c r="BG19" s="17">
        <v>5.1732371615417397E-2</v>
      </c>
      <c r="BH19" s="17">
        <v>4.8025971872135503E-2</v>
      </c>
      <c r="BI19" s="17">
        <v>3.3060888252308601E-2</v>
      </c>
      <c r="BJ19" s="17"/>
      <c r="BK19" s="17">
        <v>5.1390962553404501E-2</v>
      </c>
      <c r="BL19" s="17">
        <v>6.2009532446163702E-2</v>
      </c>
      <c r="BM19" s="17">
        <v>5.6806091755094303E-2</v>
      </c>
      <c r="BN19" s="17">
        <v>5.1356279413669201E-2</v>
      </c>
      <c r="BO19" s="17">
        <v>3.2134630348122903E-2</v>
      </c>
      <c r="BP19" s="17"/>
      <c r="BQ19" s="17">
        <v>4.7729220422078597E-2</v>
      </c>
      <c r="BR19" s="17">
        <v>6.1806425105587898E-2</v>
      </c>
      <c r="BS19" s="17"/>
      <c r="BT19" s="17">
        <v>4.65560347865384E-2</v>
      </c>
      <c r="BU19" s="17">
        <v>4.3631794005501802E-2</v>
      </c>
      <c r="BV19" s="17">
        <v>6.6751993044587593E-2</v>
      </c>
      <c r="BW19" s="17">
        <v>5.4366659415067797E-2</v>
      </c>
      <c r="BX19" s="17">
        <v>6.0422668801017598E-2</v>
      </c>
      <c r="BY19" s="17">
        <v>0.119843497016418</v>
      </c>
    </row>
    <row r="20" spans="2:77" x14ac:dyDescent="0.35">
      <c r="B20" s="18" t="s">
        <v>170</v>
      </c>
      <c r="C20" s="19">
        <v>4.4618701679694298E-2</v>
      </c>
      <c r="D20" s="19">
        <v>4.2106001128941799E-2</v>
      </c>
      <c r="E20" s="19">
        <v>4.7361534777459698E-2</v>
      </c>
      <c r="F20" s="19"/>
      <c r="G20" s="19">
        <v>2.76752778274812E-2</v>
      </c>
      <c r="H20" s="19">
        <v>4.4519721180152398E-2</v>
      </c>
      <c r="I20" s="19">
        <v>4.9846450246102098E-2</v>
      </c>
      <c r="J20" s="19">
        <v>3.5608643072493597E-2</v>
      </c>
      <c r="K20" s="19">
        <v>4.5679162547549203E-2</v>
      </c>
      <c r="L20" s="19">
        <v>5.8370770585943602E-2</v>
      </c>
      <c r="M20" s="19"/>
      <c r="N20" s="19">
        <v>4.1311807473442402E-2</v>
      </c>
      <c r="O20" s="19">
        <v>4.2907448394636602E-2</v>
      </c>
      <c r="P20" s="19">
        <v>4.788503225435E-2</v>
      </c>
      <c r="Q20" s="19">
        <v>4.7724601739928998E-2</v>
      </c>
      <c r="R20" s="19"/>
      <c r="S20" s="19">
        <v>3.6719322536043798E-2</v>
      </c>
      <c r="T20" s="19">
        <v>3.9809930699821403E-2</v>
      </c>
      <c r="U20" s="19">
        <v>4.69566270661122E-2</v>
      </c>
      <c r="V20" s="19">
        <v>5.41031485092602E-2</v>
      </c>
      <c r="W20" s="19">
        <v>3.6542253521203598E-2</v>
      </c>
      <c r="X20" s="19">
        <v>5.4893592926663903E-2</v>
      </c>
      <c r="Y20" s="19">
        <v>4.4211244638977902E-2</v>
      </c>
      <c r="Z20" s="19">
        <v>3.5457613088793097E-2</v>
      </c>
      <c r="AA20" s="19">
        <v>3.65961272395516E-2</v>
      </c>
      <c r="AB20" s="19">
        <v>5.0729480514101498E-2</v>
      </c>
      <c r="AC20" s="19">
        <v>2.56192782625312E-2</v>
      </c>
      <c r="AD20" s="19">
        <v>0.111713976793196</v>
      </c>
      <c r="AE20" s="19"/>
      <c r="AF20" s="19">
        <v>4.5638758100003E-2</v>
      </c>
      <c r="AG20" s="19">
        <v>4.3247604382357897E-2</v>
      </c>
      <c r="AH20" s="19">
        <v>6.1793717599882197E-2</v>
      </c>
      <c r="AI20" s="19"/>
      <c r="AJ20" s="19">
        <v>4.9370156268353303E-2</v>
      </c>
      <c r="AK20" s="19">
        <v>2.0739106956709798E-2</v>
      </c>
      <c r="AL20" s="19">
        <v>4.3463771888543001E-2</v>
      </c>
      <c r="AM20" s="19">
        <v>7.3954835571785699E-2</v>
      </c>
      <c r="AN20" s="19">
        <v>8.6325502870047602E-2</v>
      </c>
      <c r="AO20" s="19"/>
      <c r="AP20" s="19">
        <v>5.7996593078168297E-2</v>
      </c>
      <c r="AQ20" s="19">
        <v>1.47567410645643E-2</v>
      </c>
      <c r="AR20" s="19">
        <v>4.4328013647216301E-2</v>
      </c>
      <c r="AS20" s="19"/>
      <c r="AT20" s="19">
        <v>4.0977405062616601E-2</v>
      </c>
      <c r="AU20" s="19">
        <v>3.2433919813002497E-2</v>
      </c>
      <c r="AV20" s="19">
        <v>4.7050467664447003E-2</v>
      </c>
      <c r="AW20" s="19">
        <v>4.3635237235622903E-2</v>
      </c>
      <c r="AX20" s="19">
        <v>8.2391013898691107E-2</v>
      </c>
      <c r="AY20" s="19"/>
      <c r="AZ20" s="19">
        <v>3.8506831691033298E-2</v>
      </c>
      <c r="BA20" s="19">
        <v>4.2813900979831697E-2</v>
      </c>
      <c r="BB20" s="19">
        <v>1.99960923016115E-2</v>
      </c>
      <c r="BC20" s="19">
        <v>5.7242213479014301E-2</v>
      </c>
      <c r="BD20" s="19">
        <v>5.722733010936E-2</v>
      </c>
      <c r="BE20" s="19"/>
      <c r="BF20" s="19">
        <v>4.3445212013234098E-2</v>
      </c>
      <c r="BG20" s="19">
        <v>4.1296936412190802E-2</v>
      </c>
      <c r="BH20" s="19">
        <v>4.5220598824550803E-2</v>
      </c>
      <c r="BI20" s="19">
        <v>4.20609495462567E-2</v>
      </c>
      <c r="BJ20" s="19"/>
      <c r="BK20" s="19">
        <v>3.2452651927830103E-2</v>
      </c>
      <c r="BL20" s="19">
        <v>5.9791358174638903E-2</v>
      </c>
      <c r="BM20" s="19">
        <v>3.7564486125246099E-2</v>
      </c>
      <c r="BN20" s="19">
        <v>4.5341882083921703E-2</v>
      </c>
      <c r="BO20" s="19">
        <v>4.94408799875167E-2</v>
      </c>
      <c r="BP20" s="19"/>
      <c r="BQ20" s="19">
        <v>4.47029953629706E-2</v>
      </c>
      <c r="BR20" s="19">
        <v>4.45045327092553E-2</v>
      </c>
      <c r="BS20" s="19"/>
      <c r="BT20" s="19">
        <v>5.2689211489744203E-2</v>
      </c>
      <c r="BU20" s="19">
        <v>3.6128940686464703E-2</v>
      </c>
      <c r="BV20" s="19">
        <v>4.4795088309118901E-2</v>
      </c>
      <c r="BW20" s="19">
        <v>2.7579590004091901E-2</v>
      </c>
      <c r="BX20" s="19">
        <v>4.3860764865530297E-2</v>
      </c>
      <c r="BY20" s="19">
        <v>3.6060331796405998E-2</v>
      </c>
    </row>
    <row r="21" spans="2:77" x14ac:dyDescent="0.35">
      <c r="B21" s="16"/>
    </row>
    <row r="22" spans="2:77" x14ac:dyDescent="0.35">
      <c r="B22" t="s">
        <v>95</v>
      </c>
    </row>
    <row r="23" spans="2:77" x14ac:dyDescent="0.35">
      <c r="B23" t="s">
        <v>96</v>
      </c>
    </row>
    <row r="25" spans="2:77" x14ac:dyDescent="0.35">
      <c r="B25"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87" x14ac:dyDescent="0.35">
      <c r="B9" s="18" t="s">
        <v>285</v>
      </c>
      <c r="C9" s="17">
        <v>0.38619800448665298</v>
      </c>
      <c r="D9" s="17">
        <v>0.46537547273034502</v>
      </c>
      <c r="E9" s="17">
        <v>0.30926895437623098</v>
      </c>
      <c r="F9" s="17"/>
      <c r="G9" s="17">
        <v>0.33216247724555498</v>
      </c>
      <c r="H9" s="17">
        <v>0.40133598164218298</v>
      </c>
      <c r="I9" s="17">
        <v>0.39304036978773299</v>
      </c>
      <c r="J9" s="17">
        <v>0.40686104541235302</v>
      </c>
      <c r="K9" s="17">
        <v>0.36845576136145097</v>
      </c>
      <c r="L9" s="17">
        <v>0.39942362951809302</v>
      </c>
      <c r="M9" s="17"/>
      <c r="N9" s="17">
        <v>0.47048077337288602</v>
      </c>
      <c r="O9" s="17">
        <v>0.411209223732736</v>
      </c>
      <c r="P9" s="17">
        <v>0.34479598356855001</v>
      </c>
      <c r="Q9" s="17">
        <v>0.30791080185002201</v>
      </c>
      <c r="R9" s="17"/>
      <c r="S9" s="17">
        <v>0.45914608797684597</v>
      </c>
      <c r="T9" s="17">
        <v>0.37285684062192098</v>
      </c>
      <c r="U9" s="17">
        <v>0.34358600191203698</v>
      </c>
      <c r="V9" s="17">
        <v>0.345354856556148</v>
      </c>
      <c r="W9" s="17">
        <v>0.396034108205712</v>
      </c>
      <c r="X9" s="17">
        <v>0.33884245477170899</v>
      </c>
      <c r="Y9" s="17">
        <v>0.362646561807007</v>
      </c>
      <c r="Z9" s="17">
        <v>0.39792345041959598</v>
      </c>
      <c r="AA9" s="17">
        <v>0.43356329039638902</v>
      </c>
      <c r="AB9" s="17">
        <v>0.395223733434098</v>
      </c>
      <c r="AC9" s="17">
        <v>0.35590716732448402</v>
      </c>
      <c r="AD9" s="17">
        <v>0.35600118129998998</v>
      </c>
      <c r="AE9" s="17"/>
      <c r="AF9" s="17">
        <v>0.34263000392491599</v>
      </c>
      <c r="AG9" s="17">
        <v>0.46388962353169799</v>
      </c>
      <c r="AH9" s="17">
        <v>0.312347596352478</v>
      </c>
      <c r="AI9" s="17"/>
      <c r="AJ9" s="17">
        <v>0.376733525103083</v>
      </c>
      <c r="AK9" s="17">
        <v>0.44989467606246802</v>
      </c>
      <c r="AL9" s="17">
        <v>0.51568461556522305</v>
      </c>
      <c r="AM9" s="17">
        <v>0.27673998371848302</v>
      </c>
      <c r="AN9" s="17">
        <v>0.27293157473517299</v>
      </c>
      <c r="AO9" s="17"/>
      <c r="AP9" s="17">
        <v>0.38052521107980702</v>
      </c>
      <c r="AQ9" s="17">
        <v>0.45738410953925301</v>
      </c>
      <c r="AR9" s="17">
        <v>0.473831259376081</v>
      </c>
      <c r="AS9" s="17"/>
      <c r="AT9" s="17">
        <v>0.29056292288902003</v>
      </c>
      <c r="AU9" s="17">
        <v>0.348379510644928</v>
      </c>
      <c r="AV9" s="17">
        <v>0.46491187446391002</v>
      </c>
      <c r="AW9" s="17">
        <v>0.44856526513470002</v>
      </c>
      <c r="AX9" s="17">
        <v>0.48123381343988902</v>
      </c>
      <c r="AY9" s="17"/>
      <c r="AZ9" s="17">
        <v>0.42869188925888002</v>
      </c>
      <c r="BA9" s="17">
        <v>0.31869128126978902</v>
      </c>
      <c r="BB9" s="17">
        <v>0.34283086215723901</v>
      </c>
      <c r="BC9" s="17">
        <v>0.40082552983280201</v>
      </c>
      <c r="BD9" s="17">
        <v>0.31572874880566398</v>
      </c>
      <c r="BE9" s="17"/>
      <c r="BF9" s="17">
        <v>0.33130661422762098</v>
      </c>
      <c r="BG9" s="17">
        <v>0.37537268006182301</v>
      </c>
      <c r="BH9" s="17">
        <v>0.39261663443192202</v>
      </c>
      <c r="BI9" s="17">
        <v>0.49788778317580101</v>
      </c>
      <c r="BJ9" s="17"/>
      <c r="BK9" s="17">
        <v>0.37643014574753803</v>
      </c>
      <c r="BL9" s="17">
        <v>0.35938187119376203</v>
      </c>
      <c r="BM9" s="17">
        <v>0.34931631548317599</v>
      </c>
      <c r="BN9" s="17">
        <v>0.42262341643324702</v>
      </c>
      <c r="BO9" s="17">
        <v>0.45894193441637399</v>
      </c>
      <c r="BP9" s="17"/>
      <c r="BQ9" s="17">
        <v>0.40256609086492001</v>
      </c>
      <c r="BR9" s="17">
        <v>0.36402875648097899</v>
      </c>
      <c r="BS9" s="17"/>
      <c r="BT9" s="17">
        <v>0.398728617256569</v>
      </c>
      <c r="BU9" s="17">
        <v>0.42170220884899901</v>
      </c>
      <c r="BV9" s="17">
        <v>0.266813917541396</v>
      </c>
      <c r="BW9" s="17">
        <v>0.39796548244304503</v>
      </c>
      <c r="BX9" s="17">
        <v>0.37180013635083697</v>
      </c>
      <c r="BY9" s="17">
        <v>0.32669453548138799</v>
      </c>
    </row>
    <row r="10" spans="2:77" ht="72.5" x14ac:dyDescent="0.35">
      <c r="B10" s="18" t="s">
        <v>286</v>
      </c>
      <c r="C10" s="17">
        <v>0.37746897724947098</v>
      </c>
      <c r="D10" s="17">
        <v>0.358632850941629</v>
      </c>
      <c r="E10" s="17">
        <v>0.39666420056430401</v>
      </c>
      <c r="F10" s="17"/>
      <c r="G10" s="17">
        <v>0.43551366341835501</v>
      </c>
      <c r="H10" s="17">
        <v>0.38342633050098601</v>
      </c>
      <c r="I10" s="17">
        <v>0.38249251749978702</v>
      </c>
      <c r="J10" s="17">
        <v>0.33094419180102302</v>
      </c>
      <c r="K10" s="17">
        <v>0.37268797367458401</v>
      </c>
      <c r="L10" s="17">
        <v>0.37096647063467603</v>
      </c>
      <c r="M10" s="17"/>
      <c r="N10" s="17">
        <v>0.33563933147049801</v>
      </c>
      <c r="O10" s="17">
        <v>0.34341208947711999</v>
      </c>
      <c r="P10" s="17">
        <v>0.42345401501591901</v>
      </c>
      <c r="Q10" s="17">
        <v>0.41803525473933101</v>
      </c>
      <c r="R10" s="17"/>
      <c r="S10" s="17">
        <v>0.34119405356211502</v>
      </c>
      <c r="T10" s="17">
        <v>0.38339334806528602</v>
      </c>
      <c r="U10" s="17">
        <v>0.397417416183588</v>
      </c>
      <c r="V10" s="17">
        <v>0.37619958626321698</v>
      </c>
      <c r="W10" s="17">
        <v>0.40256693529642901</v>
      </c>
      <c r="X10" s="17">
        <v>0.43175836286501801</v>
      </c>
      <c r="Y10" s="17">
        <v>0.37262058321521402</v>
      </c>
      <c r="Z10" s="17">
        <v>0.38221139431407097</v>
      </c>
      <c r="AA10" s="17">
        <v>0.34935021226278301</v>
      </c>
      <c r="AB10" s="17">
        <v>0.34402644110727798</v>
      </c>
      <c r="AC10" s="17">
        <v>0.41663845164108199</v>
      </c>
      <c r="AD10" s="17">
        <v>0.39500118340815898</v>
      </c>
      <c r="AE10" s="17"/>
      <c r="AF10" s="17">
        <v>0.42579664197655298</v>
      </c>
      <c r="AG10" s="17">
        <v>0.31432348680681199</v>
      </c>
      <c r="AH10" s="17">
        <v>0.40902196465479501</v>
      </c>
      <c r="AI10" s="17"/>
      <c r="AJ10" s="17">
        <v>0.41554871366970803</v>
      </c>
      <c r="AK10" s="17">
        <v>0.32088042892690399</v>
      </c>
      <c r="AL10" s="17">
        <v>0.32181103744238598</v>
      </c>
      <c r="AM10" s="17">
        <v>0.45397522384393901</v>
      </c>
      <c r="AN10" s="17">
        <v>0.40962985645386901</v>
      </c>
      <c r="AO10" s="17"/>
      <c r="AP10" s="17">
        <v>0.44721200322250099</v>
      </c>
      <c r="AQ10" s="17">
        <v>0.32829794131969697</v>
      </c>
      <c r="AR10" s="17">
        <v>0.35382183791709598</v>
      </c>
      <c r="AS10" s="17"/>
      <c r="AT10" s="17">
        <v>0.41996579164015901</v>
      </c>
      <c r="AU10" s="17">
        <v>0.40536963048177299</v>
      </c>
      <c r="AV10" s="17">
        <v>0.32919090728920603</v>
      </c>
      <c r="AW10" s="17">
        <v>0.37343588452016402</v>
      </c>
      <c r="AX10" s="17">
        <v>0.26047323885690599</v>
      </c>
      <c r="AY10" s="17"/>
      <c r="AZ10" s="17">
        <v>0.3562553125538</v>
      </c>
      <c r="BA10" s="17">
        <v>0.42864438512278202</v>
      </c>
      <c r="BB10" s="17">
        <v>0.36654587943619299</v>
      </c>
      <c r="BC10" s="17">
        <v>0.37092652306947299</v>
      </c>
      <c r="BD10" s="17">
        <v>0.40300429445820202</v>
      </c>
      <c r="BE10" s="17"/>
      <c r="BF10" s="17">
        <v>0.416878939885934</v>
      </c>
      <c r="BG10" s="17">
        <v>0.37286816277623702</v>
      </c>
      <c r="BH10" s="17">
        <v>0.40093019854106798</v>
      </c>
      <c r="BI10" s="17">
        <v>0.32308897392867802</v>
      </c>
      <c r="BJ10" s="17"/>
      <c r="BK10" s="17">
        <v>0.42589408399589701</v>
      </c>
      <c r="BL10" s="17">
        <v>0.376104169937025</v>
      </c>
      <c r="BM10" s="17">
        <v>0.38964357167694702</v>
      </c>
      <c r="BN10" s="17">
        <v>0.36613173070918098</v>
      </c>
      <c r="BO10" s="17">
        <v>0.35212501382977301</v>
      </c>
      <c r="BP10" s="17"/>
      <c r="BQ10" s="17">
        <v>0.37908725243643598</v>
      </c>
      <c r="BR10" s="17">
        <v>0.37527715450781601</v>
      </c>
      <c r="BS10" s="17"/>
      <c r="BT10" s="17">
        <v>0.37643719338185899</v>
      </c>
      <c r="BU10" s="17">
        <v>0.354512248706912</v>
      </c>
      <c r="BV10" s="17">
        <v>0.45593743618507898</v>
      </c>
      <c r="BW10" s="17">
        <v>0.391807263672944</v>
      </c>
      <c r="BX10" s="17">
        <v>0.38475995684679898</v>
      </c>
      <c r="BY10" s="17">
        <v>0.35285721546367699</v>
      </c>
    </row>
    <row r="11" spans="2:77" x14ac:dyDescent="0.35">
      <c r="B11" s="18" t="s">
        <v>170</v>
      </c>
      <c r="C11" s="17">
        <v>6.7103445718295504E-2</v>
      </c>
      <c r="D11" s="17">
        <v>5.7925127234426603E-2</v>
      </c>
      <c r="E11" s="17">
        <v>7.6505666301143693E-2</v>
      </c>
      <c r="F11" s="17"/>
      <c r="G11" s="17">
        <v>6.9427521227657898E-2</v>
      </c>
      <c r="H11" s="17">
        <v>7.3888615122108994E-2</v>
      </c>
      <c r="I11" s="17">
        <v>7.9290962119493297E-2</v>
      </c>
      <c r="J11" s="17">
        <v>5.4972060631036802E-2</v>
      </c>
      <c r="K11" s="17">
        <v>7.0678928600618404E-2</v>
      </c>
      <c r="L11" s="17">
        <v>5.7665833087624498E-2</v>
      </c>
      <c r="M11" s="17"/>
      <c r="N11" s="17">
        <v>5.9664513047569999E-2</v>
      </c>
      <c r="O11" s="17">
        <v>6.3712561729279305E-2</v>
      </c>
      <c r="P11" s="17">
        <v>6.9974751154146406E-2</v>
      </c>
      <c r="Q11" s="17">
        <v>7.5760158364779395E-2</v>
      </c>
      <c r="R11" s="17"/>
      <c r="S11" s="17">
        <v>5.4903989022849403E-2</v>
      </c>
      <c r="T11" s="17">
        <v>6.8668931715737597E-2</v>
      </c>
      <c r="U11" s="17">
        <v>7.21301555383628E-2</v>
      </c>
      <c r="V11" s="17">
        <v>0.100728552703949</v>
      </c>
      <c r="W11" s="17">
        <v>6.3955589375068497E-2</v>
      </c>
      <c r="X11" s="17">
        <v>7.9765973244033603E-2</v>
      </c>
      <c r="Y11" s="17">
        <v>6.1348251332326298E-2</v>
      </c>
      <c r="Z11" s="17">
        <v>6.7622126295613205E-2</v>
      </c>
      <c r="AA11" s="17">
        <v>4.10099843096439E-2</v>
      </c>
      <c r="AB11" s="17">
        <v>8.3363705794309406E-2</v>
      </c>
      <c r="AC11" s="17">
        <v>6.1621197760536497E-2</v>
      </c>
      <c r="AD11" s="17">
        <v>4.28307351625953E-2</v>
      </c>
      <c r="AE11" s="17"/>
      <c r="AF11" s="17">
        <v>6.1612933257057002E-2</v>
      </c>
      <c r="AG11" s="17">
        <v>6.5506661045305795E-2</v>
      </c>
      <c r="AH11" s="17">
        <v>9.0466782877368604E-2</v>
      </c>
      <c r="AI11" s="17"/>
      <c r="AJ11" s="17">
        <v>5.8605326207633299E-2</v>
      </c>
      <c r="AK11" s="17">
        <v>5.6292205482383603E-2</v>
      </c>
      <c r="AL11" s="17">
        <v>3.5991852223760702E-2</v>
      </c>
      <c r="AM11" s="17">
        <v>8.8591883331347598E-2</v>
      </c>
      <c r="AN11" s="17">
        <v>0.112082942468177</v>
      </c>
      <c r="AO11" s="17"/>
      <c r="AP11" s="17">
        <v>5.8402560104303003E-2</v>
      </c>
      <c r="AQ11" s="17">
        <v>4.7953756842032298E-2</v>
      </c>
      <c r="AR11" s="17">
        <v>4.5256524037420802E-2</v>
      </c>
      <c r="AS11" s="17"/>
      <c r="AT11" s="17">
        <v>7.1866306364795296E-2</v>
      </c>
      <c r="AU11" s="17">
        <v>6.8047064569092097E-2</v>
      </c>
      <c r="AV11" s="17">
        <v>6.1044274067938602E-2</v>
      </c>
      <c r="AW11" s="17">
        <v>7.1993221800217305E-2</v>
      </c>
      <c r="AX11" s="17">
        <v>0.15031788516522901</v>
      </c>
      <c r="AY11" s="17"/>
      <c r="AZ11" s="17">
        <v>6.3234591170434104E-2</v>
      </c>
      <c r="BA11" s="17">
        <v>7.4402929366071804E-2</v>
      </c>
      <c r="BB11" s="17">
        <v>9.6050066456202302E-2</v>
      </c>
      <c r="BC11" s="17">
        <v>6.6241881275566003E-2</v>
      </c>
      <c r="BD11" s="17">
        <v>6.0739377049320302E-2</v>
      </c>
      <c r="BE11" s="17"/>
      <c r="BF11" s="17">
        <v>7.4188666428876296E-2</v>
      </c>
      <c r="BG11" s="17">
        <v>6.5420040732143206E-2</v>
      </c>
      <c r="BH11" s="17">
        <v>5.4969243788940199E-2</v>
      </c>
      <c r="BI11" s="17">
        <v>5.4004316179687498E-2</v>
      </c>
      <c r="BJ11" s="17"/>
      <c r="BK11" s="17">
        <v>9.2221301997354801E-2</v>
      </c>
      <c r="BL11" s="17">
        <v>8.2189106787340899E-2</v>
      </c>
      <c r="BM11" s="17">
        <v>7.4004323148236198E-2</v>
      </c>
      <c r="BN11" s="17">
        <v>5.04182089867641E-2</v>
      </c>
      <c r="BO11" s="17">
        <v>6.9843880322160906E-2</v>
      </c>
      <c r="BP11" s="17"/>
      <c r="BQ11" s="17">
        <v>6.4277582698444996E-2</v>
      </c>
      <c r="BR11" s="17">
        <v>7.0930848425572804E-2</v>
      </c>
      <c r="BS11" s="17"/>
      <c r="BT11" s="17">
        <v>6.1151228618571397E-2</v>
      </c>
      <c r="BU11" s="17">
        <v>5.85121247812352E-2</v>
      </c>
      <c r="BV11" s="17">
        <v>7.8273184775783503E-2</v>
      </c>
      <c r="BW11" s="17">
        <v>7.4392609936749496E-2</v>
      </c>
      <c r="BX11" s="17">
        <v>7.6945528502380303E-2</v>
      </c>
      <c r="BY11" s="17">
        <v>6.1692495178178E-2</v>
      </c>
    </row>
    <row r="12" spans="2:77" x14ac:dyDescent="0.35">
      <c r="B12" s="18" t="s">
        <v>145</v>
      </c>
      <c r="C12" s="19">
        <v>0.16922957254557999</v>
      </c>
      <c r="D12" s="19">
        <v>0.1180665490936</v>
      </c>
      <c r="E12" s="19">
        <v>0.21756117875832201</v>
      </c>
      <c r="F12" s="19"/>
      <c r="G12" s="19">
        <v>0.16289633810843199</v>
      </c>
      <c r="H12" s="19">
        <v>0.141349072734722</v>
      </c>
      <c r="I12" s="19">
        <v>0.145176150592986</v>
      </c>
      <c r="J12" s="19">
        <v>0.207222702155587</v>
      </c>
      <c r="K12" s="19">
        <v>0.18817733636334699</v>
      </c>
      <c r="L12" s="19">
        <v>0.17194406675960699</v>
      </c>
      <c r="M12" s="19"/>
      <c r="N12" s="19">
        <v>0.13421538210904599</v>
      </c>
      <c r="O12" s="19">
        <v>0.18166612506086399</v>
      </c>
      <c r="P12" s="19">
        <v>0.16177525026138401</v>
      </c>
      <c r="Q12" s="19">
        <v>0.198293785045867</v>
      </c>
      <c r="R12" s="19"/>
      <c r="S12" s="19">
        <v>0.14475586943818999</v>
      </c>
      <c r="T12" s="19">
        <v>0.17508087959705401</v>
      </c>
      <c r="U12" s="19">
        <v>0.186866426366012</v>
      </c>
      <c r="V12" s="19">
        <v>0.17771700447668701</v>
      </c>
      <c r="W12" s="19">
        <v>0.13744336712279001</v>
      </c>
      <c r="X12" s="19">
        <v>0.14963320911924</v>
      </c>
      <c r="Y12" s="19">
        <v>0.20338460364545299</v>
      </c>
      <c r="Z12" s="19">
        <v>0.15224302897071901</v>
      </c>
      <c r="AA12" s="19">
        <v>0.17607651303118499</v>
      </c>
      <c r="AB12" s="19">
        <v>0.177386119664315</v>
      </c>
      <c r="AC12" s="19">
        <v>0.16583318327389801</v>
      </c>
      <c r="AD12" s="19">
        <v>0.20616690012925601</v>
      </c>
      <c r="AE12" s="19"/>
      <c r="AF12" s="19">
        <v>0.169960420841475</v>
      </c>
      <c r="AG12" s="19">
        <v>0.15628022861618401</v>
      </c>
      <c r="AH12" s="19">
        <v>0.18816365611535801</v>
      </c>
      <c r="AI12" s="19"/>
      <c r="AJ12" s="19">
        <v>0.149112435019575</v>
      </c>
      <c r="AK12" s="19">
        <v>0.172932689528244</v>
      </c>
      <c r="AL12" s="19">
        <v>0.12651249476863</v>
      </c>
      <c r="AM12" s="19">
        <v>0.18069290910623101</v>
      </c>
      <c r="AN12" s="19">
        <v>0.20535562634278101</v>
      </c>
      <c r="AO12" s="19"/>
      <c r="AP12" s="19">
        <v>0.11386022559339</v>
      </c>
      <c r="AQ12" s="19">
        <v>0.166364192299018</v>
      </c>
      <c r="AR12" s="19">
        <v>0.12709037866940301</v>
      </c>
      <c r="AS12" s="19"/>
      <c r="AT12" s="19">
        <v>0.217604979106026</v>
      </c>
      <c r="AU12" s="19">
        <v>0.17820379430420699</v>
      </c>
      <c r="AV12" s="19">
        <v>0.14485294417894501</v>
      </c>
      <c r="AW12" s="19">
        <v>0.106005628544919</v>
      </c>
      <c r="AX12" s="19">
        <v>0.10797506253797701</v>
      </c>
      <c r="AY12" s="19"/>
      <c r="AZ12" s="19">
        <v>0.151818207016886</v>
      </c>
      <c r="BA12" s="19">
        <v>0.178261404241357</v>
      </c>
      <c r="BB12" s="19">
        <v>0.19457319195036599</v>
      </c>
      <c r="BC12" s="19">
        <v>0.16200606582215901</v>
      </c>
      <c r="BD12" s="19">
        <v>0.220527579686814</v>
      </c>
      <c r="BE12" s="19"/>
      <c r="BF12" s="19">
        <v>0.17762577945756899</v>
      </c>
      <c r="BG12" s="19">
        <v>0.186339116429796</v>
      </c>
      <c r="BH12" s="19">
        <v>0.15148392323807</v>
      </c>
      <c r="BI12" s="19">
        <v>0.12501892671583301</v>
      </c>
      <c r="BJ12" s="19"/>
      <c r="BK12" s="19">
        <v>0.10545446825921</v>
      </c>
      <c r="BL12" s="19">
        <v>0.18232485208187199</v>
      </c>
      <c r="BM12" s="19">
        <v>0.187035789691642</v>
      </c>
      <c r="BN12" s="19">
        <v>0.160826643870808</v>
      </c>
      <c r="BO12" s="19">
        <v>0.11908917143169299</v>
      </c>
      <c r="BP12" s="19"/>
      <c r="BQ12" s="19">
        <v>0.15406907400019801</v>
      </c>
      <c r="BR12" s="19">
        <v>0.18976324058563199</v>
      </c>
      <c r="BS12" s="19"/>
      <c r="BT12" s="19">
        <v>0.16368296074300101</v>
      </c>
      <c r="BU12" s="19">
        <v>0.165273417662854</v>
      </c>
      <c r="BV12" s="19">
        <v>0.19897546149774201</v>
      </c>
      <c r="BW12" s="19">
        <v>0.135834643947262</v>
      </c>
      <c r="BX12" s="19">
        <v>0.16649437829998401</v>
      </c>
      <c r="BY12" s="19">
        <v>0.25875575387675798</v>
      </c>
    </row>
    <row r="13" spans="2:77" x14ac:dyDescent="0.35">
      <c r="B13" s="16"/>
    </row>
    <row r="14" spans="2:77" x14ac:dyDescent="0.35">
      <c r="B14" t="s">
        <v>95</v>
      </c>
    </row>
    <row r="15" spans="2:77" x14ac:dyDescent="0.35">
      <c r="B15" t="s">
        <v>96</v>
      </c>
    </row>
    <row r="17" spans="2:2" x14ac:dyDescent="0.35">
      <c r="B17"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296</v>
      </c>
      <c r="E2" s="29"/>
      <c r="F2" s="29"/>
      <c r="G2" s="29"/>
    </row>
    <row r="6" spans="2:7" ht="50" customHeight="1" x14ac:dyDescent="0.35">
      <c r="B6" s="20" t="s">
        <v>14</v>
      </c>
      <c r="C6" s="20" t="s">
        <v>288</v>
      </c>
      <c r="D6" s="20" t="s">
        <v>289</v>
      </c>
      <c r="E6" s="20" t="s">
        <v>290</v>
      </c>
      <c r="F6" s="20" t="s">
        <v>291</v>
      </c>
    </row>
    <row r="7" spans="2:7" x14ac:dyDescent="0.35">
      <c r="B7" s="18" t="s">
        <v>292</v>
      </c>
      <c r="C7" s="17">
        <v>0.31390752314361797</v>
      </c>
      <c r="D7" s="17">
        <v>0.36678954902782701</v>
      </c>
      <c r="E7" s="17">
        <v>0.26657314662246301</v>
      </c>
      <c r="F7" s="17">
        <v>0.27129780564161998</v>
      </c>
    </row>
    <row r="8" spans="2:7" ht="29" x14ac:dyDescent="0.35">
      <c r="B8" s="18" t="s">
        <v>293</v>
      </c>
      <c r="C8" s="17">
        <v>8.9682192987595097E-2</v>
      </c>
      <c r="D8" s="17">
        <v>8.4902311222682506E-2</v>
      </c>
      <c r="E8" s="17">
        <v>9.0171814777893794E-2</v>
      </c>
      <c r="F8" s="17">
        <v>9.2865816564633594E-2</v>
      </c>
    </row>
    <row r="9" spans="2:7" ht="29" x14ac:dyDescent="0.35">
      <c r="B9" s="18" t="s">
        <v>294</v>
      </c>
      <c r="C9" s="17">
        <v>0.20969049006867799</v>
      </c>
      <c r="D9" s="17">
        <v>0.16728118428743299</v>
      </c>
      <c r="E9" s="17">
        <v>0.23827403074109399</v>
      </c>
      <c r="F9" s="17">
        <v>0.23361797861177799</v>
      </c>
    </row>
    <row r="10" spans="2:7" x14ac:dyDescent="0.35">
      <c r="B10" s="18" t="s">
        <v>295</v>
      </c>
      <c r="C10" s="17">
        <v>0.31833815227629703</v>
      </c>
      <c r="D10" s="17">
        <v>0.323431685008221</v>
      </c>
      <c r="E10" s="17">
        <v>0.33030636698695898</v>
      </c>
      <c r="F10" s="17">
        <v>0.33040266954252401</v>
      </c>
    </row>
    <row r="11" spans="2:7" x14ac:dyDescent="0.35">
      <c r="B11" s="18" t="s">
        <v>145</v>
      </c>
      <c r="C11" s="17">
        <v>6.8381641523811904E-2</v>
      </c>
      <c r="D11" s="17">
        <v>5.7595270453835903E-2</v>
      </c>
      <c r="E11" s="17">
        <v>7.4674640871589704E-2</v>
      </c>
      <c r="F11" s="17">
        <v>7.1815729639443604E-2</v>
      </c>
    </row>
    <row r="12" spans="2:7" x14ac:dyDescent="0.35">
      <c r="B12" s="16"/>
      <c r="C12" s="16"/>
      <c r="D12" s="16"/>
      <c r="E12" s="16"/>
      <c r="F12" s="16"/>
    </row>
    <row r="13" spans="2:7" x14ac:dyDescent="0.35">
      <c r="B13" t="s">
        <v>95</v>
      </c>
    </row>
    <row r="14" spans="2:7" x14ac:dyDescent="0.35">
      <c r="B14" t="s">
        <v>96</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297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292</v>
      </c>
      <c r="C9" s="17">
        <v>0.31390752314361797</v>
      </c>
      <c r="D9" s="17">
        <v>0.30939759781781201</v>
      </c>
      <c r="E9" s="17">
        <v>0.318241116907369</v>
      </c>
      <c r="F9" s="17"/>
      <c r="G9" s="17">
        <v>0.36086669743415201</v>
      </c>
      <c r="H9" s="17">
        <v>0.37728392003076</v>
      </c>
      <c r="I9" s="17">
        <v>0.35426063818723103</v>
      </c>
      <c r="J9" s="17">
        <v>0.34081054035174002</v>
      </c>
      <c r="K9" s="17">
        <v>0.24437199618643399</v>
      </c>
      <c r="L9" s="17">
        <v>0.223176222115537</v>
      </c>
      <c r="M9" s="17"/>
      <c r="N9" s="17">
        <v>0.33508541836818001</v>
      </c>
      <c r="O9" s="17">
        <v>0.319793685939811</v>
      </c>
      <c r="P9" s="17">
        <v>0.28718658889833298</v>
      </c>
      <c r="Q9" s="17">
        <v>0.31085885709976102</v>
      </c>
      <c r="R9" s="17"/>
      <c r="S9" s="17">
        <v>0.317438396999983</v>
      </c>
      <c r="T9" s="17">
        <v>0.28100879179619498</v>
      </c>
      <c r="U9" s="17">
        <v>0.246236745961671</v>
      </c>
      <c r="V9" s="17">
        <v>0.26276276077127703</v>
      </c>
      <c r="W9" s="17">
        <v>0.28953502899861699</v>
      </c>
      <c r="X9" s="17">
        <v>0.32731845610750399</v>
      </c>
      <c r="Y9" s="17">
        <v>0.29988693516718701</v>
      </c>
      <c r="Z9" s="17">
        <v>0.40183058713574699</v>
      </c>
      <c r="AA9" s="17">
        <v>0.37835802250620798</v>
      </c>
      <c r="AB9" s="17">
        <v>0.37336715505318802</v>
      </c>
      <c r="AC9" s="17">
        <v>0.36632278965036102</v>
      </c>
      <c r="AD9" s="17">
        <v>0.20900115539297001</v>
      </c>
      <c r="AE9" s="17"/>
      <c r="AF9" s="17">
        <v>0.204545480575412</v>
      </c>
      <c r="AG9" s="17">
        <v>0.40800544656957499</v>
      </c>
      <c r="AH9" s="17">
        <v>0.29951252762153002</v>
      </c>
      <c r="AI9" s="17"/>
      <c r="AJ9" s="17">
        <v>0.102982522183868</v>
      </c>
      <c r="AK9" s="17">
        <v>0.61190175464492702</v>
      </c>
      <c r="AL9" s="17">
        <v>0.36302751273554801</v>
      </c>
      <c r="AM9" s="17">
        <v>0.10390548260105401</v>
      </c>
      <c r="AN9" s="17">
        <v>0.23879526470582901</v>
      </c>
      <c r="AO9" s="17"/>
      <c r="AP9" s="17">
        <v>4.1254915919934201E-2</v>
      </c>
      <c r="AQ9" s="17">
        <v>0.65015100183354502</v>
      </c>
      <c r="AR9" s="17">
        <v>0.306429350325641</v>
      </c>
      <c r="AS9" s="17"/>
      <c r="AT9" s="17">
        <v>0.27274411404024201</v>
      </c>
      <c r="AU9" s="17">
        <v>0.307163916582392</v>
      </c>
      <c r="AV9" s="17">
        <v>0.34599798106891799</v>
      </c>
      <c r="AW9" s="17">
        <v>0.38023033962979402</v>
      </c>
      <c r="AX9" s="17">
        <v>0.442376791837224</v>
      </c>
      <c r="AY9" s="17"/>
      <c r="AZ9" s="17">
        <v>0.35441587189886797</v>
      </c>
      <c r="BA9" s="17">
        <v>0.313382467879677</v>
      </c>
      <c r="BB9" s="17">
        <v>0.31641911047179599</v>
      </c>
      <c r="BC9" s="17">
        <v>0.223822363206402</v>
      </c>
      <c r="BD9" s="17">
        <v>0.31479688416338503</v>
      </c>
      <c r="BE9" s="17"/>
      <c r="BF9" s="17">
        <v>0.32129245495026298</v>
      </c>
      <c r="BG9" s="17">
        <v>0.29853655889028902</v>
      </c>
      <c r="BH9" s="17">
        <v>0.34490325461045501</v>
      </c>
      <c r="BI9" s="17">
        <v>0.32301935027663198</v>
      </c>
      <c r="BJ9" s="17"/>
      <c r="BK9" s="17">
        <v>0.45581381797964199</v>
      </c>
      <c r="BL9" s="17">
        <v>0.35061606625166403</v>
      </c>
      <c r="BM9" s="17">
        <v>0.32552266570653998</v>
      </c>
      <c r="BN9" s="17">
        <v>0.28099010416569498</v>
      </c>
      <c r="BO9" s="17">
        <v>0.272444953450451</v>
      </c>
      <c r="BP9" s="17"/>
      <c r="BQ9" s="17">
        <v>0.31002934516134001</v>
      </c>
      <c r="BR9" s="17">
        <v>0.31916020128279399</v>
      </c>
      <c r="BS9" s="17"/>
      <c r="BT9" s="17">
        <v>0.243925322138172</v>
      </c>
      <c r="BU9" s="17">
        <v>0.33834841595365001</v>
      </c>
      <c r="BV9" s="17">
        <v>0.33256305749798398</v>
      </c>
      <c r="BW9" s="17">
        <v>0.39605741783804499</v>
      </c>
      <c r="BX9" s="17">
        <v>0.37002032021918202</v>
      </c>
      <c r="BY9" s="17">
        <v>0.35455479845562399</v>
      </c>
    </row>
    <row r="10" spans="2:77" ht="29" x14ac:dyDescent="0.35">
      <c r="B10" s="18" t="s">
        <v>293</v>
      </c>
      <c r="C10" s="17">
        <v>8.9682192987595097E-2</v>
      </c>
      <c r="D10" s="17">
        <v>0.11043344913690301</v>
      </c>
      <c r="E10" s="17">
        <v>6.9977451500001703E-2</v>
      </c>
      <c r="F10" s="17"/>
      <c r="G10" s="17">
        <v>0.14401628511463499</v>
      </c>
      <c r="H10" s="17">
        <v>0.109520620155694</v>
      </c>
      <c r="I10" s="17">
        <v>0.106228333923524</v>
      </c>
      <c r="J10" s="17">
        <v>6.7267606414909906E-2</v>
      </c>
      <c r="K10" s="17">
        <v>5.0310438056401202E-2</v>
      </c>
      <c r="L10" s="17">
        <v>6.85696872266265E-2</v>
      </c>
      <c r="M10" s="17"/>
      <c r="N10" s="17">
        <v>9.6480951217418703E-2</v>
      </c>
      <c r="O10" s="17">
        <v>9.0806371695702104E-2</v>
      </c>
      <c r="P10" s="17">
        <v>9.6261752259045694E-2</v>
      </c>
      <c r="Q10" s="17">
        <v>7.5533123935683497E-2</v>
      </c>
      <c r="R10" s="17"/>
      <c r="S10" s="17">
        <v>0.14953509233548701</v>
      </c>
      <c r="T10" s="17">
        <v>7.3106112118029407E-2</v>
      </c>
      <c r="U10" s="17">
        <v>9.9479871540999396E-2</v>
      </c>
      <c r="V10" s="17">
        <v>8.2391180781120801E-2</v>
      </c>
      <c r="W10" s="17">
        <v>0.102872847350402</v>
      </c>
      <c r="X10" s="17">
        <v>7.7811758638948E-2</v>
      </c>
      <c r="Y10" s="17">
        <v>8.3512463491251201E-2</v>
      </c>
      <c r="Z10" s="17">
        <v>0.101630955297731</v>
      </c>
      <c r="AA10" s="17">
        <v>7.7797431318366195E-2</v>
      </c>
      <c r="AB10" s="17">
        <v>6.9923187457320998E-2</v>
      </c>
      <c r="AC10" s="17">
        <v>3.6551689906195901E-2</v>
      </c>
      <c r="AD10" s="17">
        <v>7.4621891491297998E-2</v>
      </c>
      <c r="AE10" s="17"/>
      <c r="AF10" s="17">
        <v>7.4182074867181605E-2</v>
      </c>
      <c r="AG10" s="17">
        <v>8.9182623803845604E-2</v>
      </c>
      <c r="AH10" s="17">
        <v>0.12681881073051601</v>
      </c>
      <c r="AI10" s="17"/>
      <c r="AJ10" s="17">
        <v>8.0168073529204797E-2</v>
      </c>
      <c r="AK10" s="17">
        <v>9.8664761393395306E-2</v>
      </c>
      <c r="AL10" s="17">
        <v>0.135515911136666</v>
      </c>
      <c r="AM10" s="17">
        <v>0.102976220498617</v>
      </c>
      <c r="AN10" s="17">
        <v>9.0932055348045299E-2</v>
      </c>
      <c r="AO10" s="17"/>
      <c r="AP10" s="17">
        <v>0.113348701245157</v>
      </c>
      <c r="AQ10" s="17">
        <v>0.10054774514331299</v>
      </c>
      <c r="AR10" s="17">
        <v>0.11296700615803699</v>
      </c>
      <c r="AS10" s="17"/>
      <c r="AT10" s="17">
        <v>7.4836541019090805E-2</v>
      </c>
      <c r="AU10" s="17">
        <v>9.6279634175245904E-2</v>
      </c>
      <c r="AV10" s="17">
        <v>9.3745860711163503E-2</v>
      </c>
      <c r="AW10" s="17">
        <v>0.112281370014279</v>
      </c>
      <c r="AX10" s="17">
        <v>0.14044398112483999</v>
      </c>
      <c r="AY10" s="17"/>
      <c r="AZ10" s="17">
        <v>0.102147641912395</v>
      </c>
      <c r="BA10" s="17">
        <v>0.10883118687806601</v>
      </c>
      <c r="BB10" s="17">
        <v>8.7308666562210702E-2</v>
      </c>
      <c r="BC10" s="17">
        <v>6.6153068642812896E-2</v>
      </c>
      <c r="BD10" s="17">
        <v>5.8934188464631797E-2</v>
      </c>
      <c r="BE10" s="17"/>
      <c r="BF10" s="17">
        <v>8.6936315365154102E-2</v>
      </c>
      <c r="BG10" s="17">
        <v>9.5834090047120804E-2</v>
      </c>
      <c r="BH10" s="17">
        <v>7.9232226726966504E-2</v>
      </c>
      <c r="BI10" s="17">
        <v>0.105414803996596</v>
      </c>
      <c r="BJ10" s="17"/>
      <c r="BK10" s="17">
        <v>4.4343440910706799E-2</v>
      </c>
      <c r="BL10" s="17">
        <v>6.5399599744806705E-2</v>
      </c>
      <c r="BM10" s="17">
        <v>7.8252006448735395E-2</v>
      </c>
      <c r="BN10" s="17">
        <v>0.10341620794229101</v>
      </c>
      <c r="BO10" s="17">
        <v>0.154506119872592</v>
      </c>
      <c r="BP10" s="17"/>
      <c r="BQ10" s="17">
        <v>9.0937142911805102E-2</v>
      </c>
      <c r="BR10" s="17">
        <v>8.7982464903226407E-2</v>
      </c>
      <c r="BS10" s="17"/>
      <c r="BT10" s="17">
        <v>8.1308618153533893E-2</v>
      </c>
      <c r="BU10" s="17">
        <v>6.9219234411290895E-2</v>
      </c>
      <c r="BV10" s="17">
        <v>0.10912630342950599</v>
      </c>
      <c r="BW10" s="17">
        <v>0.10626004345007301</v>
      </c>
      <c r="BX10" s="17">
        <v>0.12476545506152301</v>
      </c>
      <c r="BY10" s="17">
        <v>7.2940755403574503E-2</v>
      </c>
    </row>
    <row r="11" spans="2:77" ht="29" x14ac:dyDescent="0.35">
      <c r="B11" s="18" t="s">
        <v>294</v>
      </c>
      <c r="C11" s="17">
        <v>0.20969049006867799</v>
      </c>
      <c r="D11" s="17">
        <v>0.23934168275738099</v>
      </c>
      <c r="E11" s="17">
        <v>0.181024607038444</v>
      </c>
      <c r="F11" s="17"/>
      <c r="G11" s="17">
        <v>0.133601709111068</v>
      </c>
      <c r="H11" s="17">
        <v>0.151294428770337</v>
      </c>
      <c r="I11" s="17">
        <v>0.15002239600764</v>
      </c>
      <c r="J11" s="17">
        <v>0.19489085591821501</v>
      </c>
      <c r="K11" s="17">
        <v>0.25953471504948</v>
      </c>
      <c r="L11" s="17">
        <v>0.334749491732177</v>
      </c>
      <c r="M11" s="17"/>
      <c r="N11" s="17">
        <v>0.235329056175655</v>
      </c>
      <c r="O11" s="17">
        <v>0.21065510125725601</v>
      </c>
      <c r="P11" s="17">
        <v>0.216402067606112</v>
      </c>
      <c r="Q11" s="17">
        <v>0.17506255014843899</v>
      </c>
      <c r="R11" s="17"/>
      <c r="S11" s="17">
        <v>0.247673316855644</v>
      </c>
      <c r="T11" s="17">
        <v>0.229934485997455</v>
      </c>
      <c r="U11" s="17">
        <v>0.233853682390088</v>
      </c>
      <c r="V11" s="17">
        <v>0.24225746203253201</v>
      </c>
      <c r="W11" s="17">
        <v>0.21972433608736999</v>
      </c>
      <c r="X11" s="17">
        <v>0.21857214624767099</v>
      </c>
      <c r="Y11" s="17">
        <v>0.20978294720648699</v>
      </c>
      <c r="Z11" s="17">
        <v>0.201676872251558</v>
      </c>
      <c r="AA11" s="17">
        <v>0.19421476600531101</v>
      </c>
      <c r="AB11" s="17">
        <v>0.109690427503605</v>
      </c>
      <c r="AC11" s="17">
        <v>0.18215657860002199</v>
      </c>
      <c r="AD11" s="17">
        <v>0.14543859067895201</v>
      </c>
      <c r="AE11" s="17"/>
      <c r="AF11" s="17">
        <v>0.30645110813130499</v>
      </c>
      <c r="AG11" s="17">
        <v>0.17452483799915899</v>
      </c>
      <c r="AH11" s="17">
        <v>0.111393367793351</v>
      </c>
      <c r="AI11" s="17"/>
      <c r="AJ11" s="17">
        <v>0.45526939176783698</v>
      </c>
      <c r="AK11" s="17">
        <v>4.9739234198824603E-2</v>
      </c>
      <c r="AL11" s="17">
        <v>0.10813010513877799</v>
      </c>
      <c r="AM11" s="17">
        <v>0.18979987525258701</v>
      </c>
      <c r="AN11" s="17">
        <v>8.7308207268475699E-2</v>
      </c>
      <c r="AO11" s="17"/>
      <c r="AP11" s="17">
        <v>0.64306067808578105</v>
      </c>
      <c r="AQ11" s="17">
        <v>4.1127130231846297E-2</v>
      </c>
      <c r="AR11" s="17">
        <v>0.14024557441521401</v>
      </c>
      <c r="AS11" s="17"/>
      <c r="AT11" s="17">
        <v>0.23107227920559301</v>
      </c>
      <c r="AU11" s="17">
        <v>0.19526658621228801</v>
      </c>
      <c r="AV11" s="17">
        <v>0.19047256597068299</v>
      </c>
      <c r="AW11" s="17">
        <v>0.22492520967221</v>
      </c>
      <c r="AX11" s="17">
        <v>0.13627685024200201</v>
      </c>
      <c r="AY11" s="17"/>
      <c r="AZ11" s="17">
        <v>0.19577276848782699</v>
      </c>
      <c r="BA11" s="17">
        <v>0.16119147339088899</v>
      </c>
      <c r="BB11" s="17">
        <v>0.16184292354205601</v>
      </c>
      <c r="BC11" s="17">
        <v>0.33696521153600201</v>
      </c>
      <c r="BD11" s="17">
        <v>0.13429388125908001</v>
      </c>
      <c r="BE11" s="17"/>
      <c r="BF11" s="17">
        <v>0.17250791391964401</v>
      </c>
      <c r="BG11" s="17">
        <v>0.21019076289341301</v>
      </c>
      <c r="BH11" s="17">
        <v>0.215159644070057</v>
      </c>
      <c r="BI11" s="17">
        <v>0.25970461535730299</v>
      </c>
      <c r="BJ11" s="17"/>
      <c r="BK11" s="17">
        <v>0.10531300274632401</v>
      </c>
      <c r="BL11" s="17">
        <v>0.110162786406741</v>
      </c>
      <c r="BM11" s="17">
        <v>0.18018332045052199</v>
      </c>
      <c r="BN11" s="17">
        <v>0.262328266433632</v>
      </c>
      <c r="BO11" s="17">
        <v>0.36711870910723399</v>
      </c>
      <c r="BP11" s="17"/>
      <c r="BQ11" s="17">
        <v>0.22450784078189101</v>
      </c>
      <c r="BR11" s="17">
        <v>0.18962158798954301</v>
      </c>
      <c r="BS11" s="17"/>
      <c r="BT11" s="17">
        <v>0.29189666897368999</v>
      </c>
      <c r="BU11" s="17">
        <v>0.18528825566881699</v>
      </c>
      <c r="BV11" s="17">
        <v>0.123510933541409</v>
      </c>
      <c r="BW11" s="17">
        <v>0.168508197644056</v>
      </c>
      <c r="BX11" s="17">
        <v>0.15048609961013701</v>
      </c>
      <c r="BY11" s="17">
        <v>0.10784272921070701</v>
      </c>
    </row>
    <row r="12" spans="2:77" x14ac:dyDescent="0.35">
      <c r="B12" s="18" t="s">
        <v>295</v>
      </c>
      <c r="C12" s="17">
        <v>0.31833815227629703</v>
      </c>
      <c r="D12" s="17">
        <v>0.28956271720487697</v>
      </c>
      <c r="E12" s="17">
        <v>0.34617970885145299</v>
      </c>
      <c r="F12" s="17"/>
      <c r="G12" s="17">
        <v>0.27611221361690202</v>
      </c>
      <c r="H12" s="17">
        <v>0.28495129064570701</v>
      </c>
      <c r="I12" s="17">
        <v>0.32455098530263199</v>
      </c>
      <c r="J12" s="17">
        <v>0.33919210494332003</v>
      </c>
      <c r="K12" s="17">
        <v>0.37955657476171301</v>
      </c>
      <c r="L12" s="17">
        <v>0.31059126461455899</v>
      </c>
      <c r="M12" s="17"/>
      <c r="N12" s="17">
        <v>0.278921657197583</v>
      </c>
      <c r="O12" s="17">
        <v>0.31390042529600298</v>
      </c>
      <c r="P12" s="17">
        <v>0.34280617467695801</v>
      </c>
      <c r="Q12" s="17">
        <v>0.34335198024748798</v>
      </c>
      <c r="R12" s="17"/>
      <c r="S12" s="17">
        <v>0.22241644666966301</v>
      </c>
      <c r="T12" s="17">
        <v>0.34862643742906302</v>
      </c>
      <c r="U12" s="17">
        <v>0.34351309812293102</v>
      </c>
      <c r="V12" s="17">
        <v>0.35344804791027701</v>
      </c>
      <c r="W12" s="17">
        <v>0.32424802140723002</v>
      </c>
      <c r="X12" s="17">
        <v>0.30308274997946699</v>
      </c>
      <c r="Y12" s="17">
        <v>0.32946850592437599</v>
      </c>
      <c r="Z12" s="17">
        <v>0.24618971640335199</v>
      </c>
      <c r="AA12" s="17">
        <v>0.28003005566488798</v>
      </c>
      <c r="AB12" s="17">
        <v>0.37966052191241501</v>
      </c>
      <c r="AC12" s="17">
        <v>0.37233553041021</v>
      </c>
      <c r="AD12" s="17">
        <v>0.42711831501701902</v>
      </c>
      <c r="AE12" s="17"/>
      <c r="AF12" s="17">
        <v>0.36114925435002498</v>
      </c>
      <c r="AG12" s="17">
        <v>0.26803480852397399</v>
      </c>
      <c r="AH12" s="17">
        <v>0.35628433258611603</v>
      </c>
      <c r="AI12" s="17"/>
      <c r="AJ12" s="17">
        <v>0.31282994880309001</v>
      </c>
      <c r="AK12" s="17">
        <v>0.193049657349394</v>
      </c>
      <c r="AL12" s="17">
        <v>0.32958125342133199</v>
      </c>
      <c r="AM12" s="17">
        <v>0.56563441658239</v>
      </c>
      <c r="AN12" s="17">
        <v>0.45549260082040399</v>
      </c>
      <c r="AO12" s="17"/>
      <c r="AP12" s="17">
        <v>0.163292091290962</v>
      </c>
      <c r="AQ12" s="17">
        <v>0.15654587289994901</v>
      </c>
      <c r="AR12" s="17">
        <v>0.38829359822734399</v>
      </c>
      <c r="AS12" s="17"/>
      <c r="AT12" s="17">
        <v>0.33040206910896902</v>
      </c>
      <c r="AU12" s="17">
        <v>0.326897607171105</v>
      </c>
      <c r="AV12" s="17">
        <v>0.31305967929277201</v>
      </c>
      <c r="AW12" s="17">
        <v>0.24364564715036399</v>
      </c>
      <c r="AX12" s="17">
        <v>0.254273602084156</v>
      </c>
      <c r="AY12" s="17"/>
      <c r="AZ12" s="17">
        <v>0.29542966784091101</v>
      </c>
      <c r="BA12" s="17">
        <v>0.33227774572522401</v>
      </c>
      <c r="BB12" s="17">
        <v>0.31352699344836399</v>
      </c>
      <c r="BC12" s="17">
        <v>0.32012738919257799</v>
      </c>
      <c r="BD12" s="17">
        <v>0.38131223021898802</v>
      </c>
      <c r="BE12" s="17"/>
      <c r="BF12" s="17">
        <v>0.34064194571627399</v>
      </c>
      <c r="BG12" s="17">
        <v>0.31595842295986998</v>
      </c>
      <c r="BH12" s="17">
        <v>0.31262708563984598</v>
      </c>
      <c r="BI12" s="17">
        <v>0.27949727832726901</v>
      </c>
      <c r="BJ12" s="17"/>
      <c r="BK12" s="17">
        <v>0.33671875069607399</v>
      </c>
      <c r="BL12" s="17">
        <v>0.37779124988358598</v>
      </c>
      <c r="BM12" s="17">
        <v>0.34749546297058798</v>
      </c>
      <c r="BN12" s="17">
        <v>0.289547679707856</v>
      </c>
      <c r="BO12" s="17">
        <v>0.171464767615742</v>
      </c>
      <c r="BP12" s="17"/>
      <c r="BQ12" s="17">
        <v>0.31392205192980999</v>
      </c>
      <c r="BR12" s="17">
        <v>0.32431940271307402</v>
      </c>
      <c r="BS12" s="17"/>
      <c r="BT12" s="17">
        <v>0.32404372966831801</v>
      </c>
      <c r="BU12" s="17">
        <v>0.33693022075046802</v>
      </c>
      <c r="BV12" s="17">
        <v>0.35069101689897503</v>
      </c>
      <c r="BW12" s="17">
        <v>0.27058223512815499</v>
      </c>
      <c r="BX12" s="17">
        <v>0.293564018178261</v>
      </c>
      <c r="BY12" s="17">
        <v>0.30674394839316299</v>
      </c>
    </row>
    <row r="13" spans="2:77" x14ac:dyDescent="0.35">
      <c r="B13" s="18" t="s">
        <v>145</v>
      </c>
      <c r="C13" s="19">
        <v>6.8381641523811904E-2</v>
      </c>
      <c r="D13" s="19">
        <v>5.1264553083027201E-2</v>
      </c>
      <c r="E13" s="19">
        <v>8.4577115702731798E-2</v>
      </c>
      <c r="F13" s="19"/>
      <c r="G13" s="19">
        <v>8.5403094723243395E-2</v>
      </c>
      <c r="H13" s="19">
        <v>7.6949740397502103E-2</v>
      </c>
      <c r="I13" s="19">
        <v>6.4937646578972899E-2</v>
      </c>
      <c r="J13" s="19">
        <v>5.7838892371814998E-2</v>
      </c>
      <c r="K13" s="19">
        <v>6.6226275945971996E-2</v>
      </c>
      <c r="L13" s="19">
        <v>6.2913334311101105E-2</v>
      </c>
      <c r="M13" s="19"/>
      <c r="N13" s="19">
        <v>5.4182917041163202E-2</v>
      </c>
      <c r="O13" s="19">
        <v>6.4844415811227102E-2</v>
      </c>
      <c r="P13" s="19">
        <v>5.7343416559551899E-2</v>
      </c>
      <c r="Q13" s="19">
        <v>9.5193488568627499E-2</v>
      </c>
      <c r="R13" s="19"/>
      <c r="S13" s="19">
        <v>6.2936747139222302E-2</v>
      </c>
      <c r="T13" s="19">
        <v>6.73241726592574E-2</v>
      </c>
      <c r="U13" s="19">
        <v>7.6916601984309704E-2</v>
      </c>
      <c r="V13" s="19">
        <v>5.9140548504793597E-2</v>
      </c>
      <c r="W13" s="19">
        <v>6.3619766156382193E-2</v>
      </c>
      <c r="X13" s="19">
        <v>7.3214889026409893E-2</v>
      </c>
      <c r="Y13" s="19">
        <v>7.73491482106997E-2</v>
      </c>
      <c r="Z13" s="19">
        <v>4.8671868911611703E-2</v>
      </c>
      <c r="AA13" s="19">
        <v>6.9599724505226904E-2</v>
      </c>
      <c r="AB13" s="19">
        <v>6.7358708073470594E-2</v>
      </c>
      <c r="AC13" s="19">
        <v>4.2633411433210901E-2</v>
      </c>
      <c r="AD13" s="19">
        <v>0.14382004741976201</v>
      </c>
      <c r="AE13" s="19"/>
      <c r="AF13" s="19">
        <v>5.3672082076076003E-2</v>
      </c>
      <c r="AG13" s="19">
        <v>6.0252283103445999E-2</v>
      </c>
      <c r="AH13" s="19">
        <v>0.10599096126848701</v>
      </c>
      <c r="AI13" s="19"/>
      <c r="AJ13" s="19">
        <v>4.87500637159997E-2</v>
      </c>
      <c r="AK13" s="19">
        <v>4.6644592413459099E-2</v>
      </c>
      <c r="AL13" s="19">
        <v>6.3745217567675594E-2</v>
      </c>
      <c r="AM13" s="19">
        <v>3.7684005065352202E-2</v>
      </c>
      <c r="AN13" s="19">
        <v>0.12747187185724601</v>
      </c>
      <c r="AO13" s="19"/>
      <c r="AP13" s="19">
        <v>3.9043613458165802E-2</v>
      </c>
      <c r="AQ13" s="19">
        <v>5.1628249891346303E-2</v>
      </c>
      <c r="AR13" s="19">
        <v>5.2064470873762703E-2</v>
      </c>
      <c r="AS13" s="19"/>
      <c r="AT13" s="19">
        <v>9.0944996626104696E-2</v>
      </c>
      <c r="AU13" s="19">
        <v>7.4392255858969497E-2</v>
      </c>
      <c r="AV13" s="19">
        <v>5.67239129564635E-2</v>
      </c>
      <c r="AW13" s="19">
        <v>3.8917433533352801E-2</v>
      </c>
      <c r="AX13" s="19">
        <v>2.66287747117771E-2</v>
      </c>
      <c r="AY13" s="19"/>
      <c r="AZ13" s="19">
        <v>5.2234049859998903E-2</v>
      </c>
      <c r="BA13" s="19">
        <v>8.4317126126143699E-2</v>
      </c>
      <c r="BB13" s="19">
        <v>0.120902305975573</v>
      </c>
      <c r="BC13" s="19">
        <v>5.2931967422205101E-2</v>
      </c>
      <c r="BD13" s="19">
        <v>0.110662815893915</v>
      </c>
      <c r="BE13" s="19"/>
      <c r="BF13" s="19">
        <v>7.8621370048665207E-2</v>
      </c>
      <c r="BG13" s="19">
        <v>7.9480165209307396E-2</v>
      </c>
      <c r="BH13" s="19">
        <v>4.8077788952675699E-2</v>
      </c>
      <c r="BI13" s="19">
        <v>3.2363952042201397E-2</v>
      </c>
      <c r="BJ13" s="19"/>
      <c r="BK13" s="19">
        <v>5.78109876672524E-2</v>
      </c>
      <c r="BL13" s="19">
        <v>9.6030297713201804E-2</v>
      </c>
      <c r="BM13" s="19">
        <v>6.8546544423614894E-2</v>
      </c>
      <c r="BN13" s="19">
        <v>6.3717741750526302E-2</v>
      </c>
      <c r="BO13" s="19">
        <v>3.4465449953980799E-2</v>
      </c>
      <c r="BP13" s="19"/>
      <c r="BQ13" s="19">
        <v>6.0603619215153698E-2</v>
      </c>
      <c r="BR13" s="19">
        <v>7.8916343111362794E-2</v>
      </c>
      <c r="BS13" s="19"/>
      <c r="BT13" s="19">
        <v>5.8825661066287102E-2</v>
      </c>
      <c r="BU13" s="19">
        <v>7.0213873215774505E-2</v>
      </c>
      <c r="BV13" s="19">
        <v>8.4108688632125797E-2</v>
      </c>
      <c r="BW13" s="19">
        <v>5.8592105939671103E-2</v>
      </c>
      <c r="BX13" s="19">
        <v>6.11641069308973E-2</v>
      </c>
      <c r="BY13" s="19">
        <v>0.15791776853693201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292</v>
      </c>
      <c r="C9" s="17">
        <v>0.36678954902782701</v>
      </c>
      <c r="D9" s="17">
        <v>0.35476404605994</v>
      </c>
      <c r="E9" s="17">
        <v>0.37746410498292099</v>
      </c>
      <c r="F9" s="17"/>
      <c r="G9" s="17">
        <v>0.42997521573744102</v>
      </c>
      <c r="H9" s="17">
        <v>0.42276100861219501</v>
      </c>
      <c r="I9" s="17">
        <v>0.43460459338338198</v>
      </c>
      <c r="J9" s="17">
        <v>0.3800216089124</v>
      </c>
      <c r="K9" s="17">
        <v>0.30280018931870201</v>
      </c>
      <c r="L9" s="17">
        <v>0.25641717108747902</v>
      </c>
      <c r="M9" s="17"/>
      <c r="N9" s="17">
        <v>0.37107261614638798</v>
      </c>
      <c r="O9" s="17">
        <v>0.40271000842638099</v>
      </c>
      <c r="P9" s="17">
        <v>0.34391684100825698</v>
      </c>
      <c r="Q9" s="17">
        <v>0.34517330562747101</v>
      </c>
      <c r="R9" s="17"/>
      <c r="S9" s="17">
        <v>0.34256849005352502</v>
      </c>
      <c r="T9" s="17">
        <v>0.36033227499644299</v>
      </c>
      <c r="U9" s="17">
        <v>0.348722378539359</v>
      </c>
      <c r="V9" s="17">
        <v>0.28271773350712498</v>
      </c>
      <c r="W9" s="17">
        <v>0.40574878972120998</v>
      </c>
      <c r="X9" s="17">
        <v>0.384744596408918</v>
      </c>
      <c r="Y9" s="17">
        <v>0.34837672232563999</v>
      </c>
      <c r="Z9" s="17">
        <v>0.39660305137725599</v>
      </c>
      <c r="AA9" s="17">
        <v>0.40609110948995902</v>
      </c>
      <c r="AB9" s="17">
        <v>0.423906052423699</v>
      </c>
      <c r="AC9" s="17">
        <v>0.38855424215316903</v>
      </c>
      <c r="AD9" s="17">
        <v>0.32102358526709301</v>
      </c>
      <c r="AE9" s="17"/>
      <c r="AF9" s="17">
        <v>0.26686932484313203</v>
      </c>
      <c r="AG9" s="17">
        <v>0.43820641567119401</v>
      </c>
      <c r="AH9" s="17">
        <v>0.36977542432233201</v>
      </c>
      <c r="AI9" s="17"/>
      <c r="AJ9" s="17">
        <v>0.17372688575687401</v>
      </c>
      <c r="AK9" s="17">
        <v>0.62718125454766704</v>
      </c>
      <c r="AL9" s="17">
        <v>0.41328021109255297</v>
      </c>
      <c r="AM9" s="17">
        <v>0.208089351068001</v>
      </c>
      <c r="AN9" s="17">
        <v>0.29775765175788699</v>
      </c>
      <c r="AO9" s="17"/>
      <c r="AP9" s="17">
        <v>9.5116267534282498E-2</v>
      </c>
      <c r="AQ9" s="17">
        <v>0.68365785737843499</v>
      </c>
      <c r="AR9" s="17">
        <v>0.325850596704231</v>
      </c>
      <c r="AS9" s="17"/>
      <c r="AT9" s="17">
        <v>0.33032462497798198</v>
      </c>
      <c r="AU9" s="17">
        <v>0.383443018697739</v>
      </c>
      <c r="AV9" s="17">
        <v>0.384487448807315</v>
      </c>
      <c r="AW9" s="17">
        <v>0.406281745592804</v>
      </c>
      <c r="AX9" s="17">
        <v>0.387625655895663</v>
      </c>
      <c r="AY9" s="17"/>
      <c r="AZ9" s="17">
        <v>0.41081516449931499</v>
      </c>
      <c r="BA9" s="17">
        <v>0.368622498422298</v>
      </c>
      <c r="BB9" s="17">
        <v>0.412725791304701</v>
      </c>
      <c r="BC9" s="17">
        <v>0.26018754277106099</v>
      </c>
      <c r="BD9" s="17">
        <v>0.36511909694869799</v>
      </c>
      <c r="BE9" s="17"/>
      <c r="BF9" s="17">
        <v>0.35196773344032101</v>
      </c>
      <c r="BG9" s="17">
        <v>0.36451450938900098</v>
      </c>
      <c r="BH9" s="17">
        <v>0.39736077157334099</v>
      </c>
      <c r="BI9" s="17">
        <v>0.36585556007428999</v>
      </c>
      <c r="BJ9" s="17"/>
      <c r="BK9" s="17">
        <v>0.46177093097343602</v>
      </c>
      <c r="BL9" s="17">
        <v>0.40724780308098701</v>
      </c>
      <c r="BM9" s="17">
        <v>0.37020510415786401</v>
      </c>
      <c r="BN9" s="17">
        <v>0.34869297392307402</v>
      </c>
      <c r="BO9" s="17">
        <v>0.306849163482181</v>
      </c>
      <c r="BP9" s="17"/>
      <c r="BQ9" s="17">
        <v>0.35620623144963498</v>
      </c>
      <c r="BR9" s="17">
        <v>0.381123795969807</v>
      </c>
      <c r="BS9" s="17"/>
      <c r="BT9" s="17">
        <v>0.28108153047053802</v>
      </c>
      <c r="BU9" s="17">
        <v>0.40032902890416699</v>
      </c>
      <c r="BV9" s="17">
        <v>0.37913958013688898</v>
      </c>
      <c r="BW9" s="17">
        <v>0.42360245867966301</v>
      </c>
      <c r="BX9" s="17">
        <v>0.45538392810863698</v>
      </c>
      <c r="BY9" s="17">
        <v>0.42529977322717499</v>
      </c>
    </row>
    <row r="10" spans="2:77" ht="29" x14ac:dyDescent="0.35">
      <c r="B10" s="18" t="s">
        <v>293</v>
      </c>
      <c r="C10" s="17">
        <v>8.4902311222682506E-2</v>
      </c>
      <c r="D10" s="17">
        <v>0.101483471457256</v>
      </c>
      <c r="E10" s="17">
        <v>6.8760910811283493E-2</v>
      </c>
      <c r="F10" s="17"/>
      <c r="G10" s="17">
        <v>0.12803642671742099</v>
      </c>
      <c r="H10" s="17">
        <v>0.113409265463632</v>
      </c>
      <c r="I10" s="17">
        <v>9.1510391112752706E-2</v>
      </c>
      <c r="J10" s="17">
        <v>5.8461786710462503E-2</v>
      </c>
      <c r="K10" s="17">
        <v>4.9044727461966302E-2</v>
      </c>
      <c r="L10" s="17">
        <v>7.3205871249665599E-2</v>
      </c>
      <c r="M10" s="17"/>
      <c r="N10" s="17">
        <v>8.4374728964322604E-2</v>
      </c>
      <c r="O10" s="17">
        <v>7.8993268769341499E-2</v>
      </c>
      <c r="P10" s="17">
        <v>9.61509220825289E-2</v>
      </c>
      <c r="Q10" s="17">
        <v>8.2908182742827102E-2</v>
      </c>
      <c r="R10" s="17"/>
      <c r="S10" s="17">
        <v>0.14912884244973099</v>
      </c>
      <c r="T10" s="17">
        <v>5.9021987947582399E-2</v>
      </c>
      <c r="U10" s="17">
        <v>5.4587057283169801E-2</v>
      </c>
      <c r="V10" s="17">
        <v>9.3206230096014503E-2</v>
      </c>
      <c r="W10" s="17">
        <v>6.9033219772260096E-2</v>
      </c>
      <c r="X10" s="17">
        <v>7.8512531821387094E-2</v>
      </c>
      <c r="Y10" s="17">
        <v>8.2378016490018205E-2</v>
      </c>
      <c r="Z10" s="17">
        <v>0.10142770714969999</v>
      </c>
      <c r="AA10" s="17">
        <v>8.7839086303879502E-2</v>
      </c>
      <c r="AB10" s="17">
        <v>5.6535339719621602E-2</v>
      </c>
      <c r="AC10" s="17">
        <v>7.5890136372390504E-2</v>
      </c>
      <c r="AD10" s="17">
        <v>8.3773052602213904E-2</v>
      </c>
      <c r="AE10" s="17"/>
      <c r="AF10" s="17">
        <v>8.0125050289498095E-2</v>
      </c>
      <c r="AG10" s="17">
        <v>8.9563272277816103E-2</v>
      </c>
      <c r="AH10" s="17">
        <v>7.8846088511070306E-2</v>
      </c>
      <c r="AI10" s="17"/>
      <c r="AJ10" s="17">
        <v>8.5796195518373503E-2</v>
      </c>
      <c r="AK10" s="17">
        <v>9.5804437742162601E-2</v>
      </c>
      <c r="AL10" s="17">
        <v>0.124502034439433</v>
      </c>
      <c r="AM10" s="17">
        <v>0</v>
      </c>
      <c r="AN10" s="17">
        <v>7.5494786923561499E-2</v>
      </c>
      <c r="AO10" s="17"/>
      <c r="AP10" s="17">
        <v>0.116147983252763</v>
      </c>
      <c r="AQ10" s="17">
        <v>8.5554078445669701E-2</v>
      </c>
      <c r="AR10" s="17">
        <v>0.13580660459878699</v>
      </c>
      <c r="AS10" s="17"/>
      <c r="AT10" s="17">
        <v>7.2573756372523807E-2</v>
      </c>
      <c r="AU10" s="17">
        <v>8.7724711421596394E-2</v>
      </c>
      <c r="AV10" s="17">
        <v>8.8466495485201399E-2</v>
      </c>
      <c r="AW10" s="17">
        <v>0.11308209333055801</v>
      </c>
      <c r="AX10" s="17">
        <v>0.13817806847800401</v>
      </c>
      <c r="AY10" s="17"/>
      <c r="AZ10" s="17">
        <v>9.8816823663555195E-2</v>
      </c>
      <c r="BA10" s="17">
        <v>8.6403308773611895E-2</v>
      </c>
      <c r="BB10" s="17">
        <v>0.10916486348276</v>
      </c>
      <c r="BC10" s="17">
        <v>6.3986784729995499E-2</v>
      </c>
      <c r="BD10" s="17">
        <v>5.9277127677515001E-2</v>
      </c>
      <c r="BE10" s="17"/>
      <c r="BF10" s="17">
        <v>7.8335252756842194E-2</v>
      </c>
      <c r="BG10" s="17">
        <v>9.5894355924819194E-2</v>
      </c>
      <c r="BH10" s="17">
        <v>5.8682243877214602E-2</v>
      </c>
      <c r="BI10" s="17">
        <v>0.107579812108705</v>
      </c>
      <c r="BJ10" s="17"/>
      <c r="BK10" s="17">
        <v>4.3655884240058299E-2</v>
      </c>
      <c r="BL10" s="17">
        <v>5.8206977133128897E-2</v>
      </c>
      <c r="BM10" s="17">
        <v>7.6359402722003894E-2</v>
      </c>
      <c r="BN10" s="17">
        <v>9.8394524533347197E-2</v>
      </c>
      <c r="BO10" s="17">
        <v>0.139495908485397</v>
      </c>
      <c r="BP10" s="17"/>
      <c r="BQ10" s="17">
        <v>8.4916047818048498E-2</v>
      </c>
      <c r="BR10" s="17">
        <v>8.4883706116234303E-2</v>
      </c>
      <c r="BS10" s="17"/>
      <c r="BT10" s="17">
        <v>7.4635774862131701E-2</v>
      </c>
      <c r="BU10" s="17">
        <v>8.4366552147030899E-2</v>
      </c>
      <c r="BV10" s="17">
        <v>8.7287076976804004E-2</v>
      </c>
      <c r="BW10" s="17">
        <v>0.10621120436794999</v>
      </c>
      <c r="BX10" s="17">
        <v>9.9311203374097198E-2</v>
      </c>
      <c r="BY10" s="17">
        <v>7.0083035288142206E-2</v>
      </c>
    </row>
    <row r="11" spans="2:77" ht="29" x14ac:dyDescent="0.35">
      <c r="B11" s="18" t="s">
        <v>294</v>
      </c>
      <c r="C11" s="17">
        <v>0.16728118428743299</v>
      </c>
      <c r="D11" s="17">
        <v>0.195390955736745</v>
      </c>
      <c r="E11" s="17">
        <v>0.14033067655919301</v>
      </c>
      <c r="F11" s="17"/>
      <c r="G11" s="17">
        <v>0.14048487161616999</v>
      </c>
      <c r="H11" s="17">
        <v>0.12255843666112801</v>
      </c>
      <c r="I11" s="17">
        <v>0.13488439468084501</v>
      </c>
      <c r="J11" s="17">
        <v>0.14085419099624</v>
      </c>
      <c r="K11" s="17">
        <v>0.19158183999221701</v>
      </c>
      <c r="L11" s="17">
        <v>0.252870598560134</v>
      </c>
      <c r="M11" s="17"/>
      <c r="N11" s="17">
        <v>0.21215448958302299</v>
      </c>
      <c r="O11" s="17">
        <v>0.147506592648768</v>
      </c>
      <c r="P11" s="17">
        <v>0.15870484237971599</v>
      </c>
      <c r="Q11" s="17">
        <v>0.14428232381779801</v>
      </c>
      <c r="R11" s="17"/>
      <c r="S11" s="17">
        <v>0.200383353408253</v>
      </c>
      <c r="T11" s="17">
        <v>0.19129924232041501</v>
      </c>
      <c r="U11" s="17">
        <v>0.185530674126441</v>
      </c>
      <c r="V11" s="17">
        <v>0.17474649744310999</v>
      </c>
      <c r="W11" s="17">
        <v>0.14126519173753699</v>
      </c>
      <c r="X11" s="17">
        <v>0.19157949075368499</v>
      </c>
      <c r="Y11" s="17">
        <v>0.175642410327634</v>
      </c>
      <c r="Z11" s="17">
        <v>0.139689566240951</v>
      </c>
      <c r="AA11" s="17">
        <v>0.14823074649576901</v>
      </c>
      <c r="AB11" s="17">
        <v>9.4410195667286506E-2</v>
      </c>
      <c r="AC11" s="17">
        <v>0.14816658978248201</v>
      </c>
      <c r="AD11" s="17">
        <v>0.16031826630465801</v>
      </c>
      <c r="AE11" s="17"/>
      <c r="AF11" s="17">
        <v>0.22923192382819599</v>
      </c>
      <c r="AG11" s="17">
        <v>0.140945939216854</v>
      </c>
      <c r="AH11" s="17">
        <v>0.120272200581709</v>
      </c>
      <c r="AI11" s="17"/>
      <c r="AJ11" s="17">
        <v>0.34301011773604601</v>
      </c>
      <c r="AK11" s="17">
        <v>5.4190115515643303E-2</v>
      </c>
      <c r="AL11" s="17">
        <v>8.1283869631801897E-2</v>
      </c>
      <c r="AM11" s="17">
        <v>0.200272108676808</v>
      </c>
      <c r="AN11" s="17">
        <v>0.104364566742128</v>
      </c>
      <c r="AO11" s="17"/>
      <c r="AP11" s="17">
        <v>0.518418228140064</v>
      </c>
      <c r="AQ11" s="17">
        <v>4.9739247268102603E-2</v>
      </c>
      <c r="AR11" s="17">
        <v>0.122691680396015</v>
      </c>
      <c r="AS11" s="17"/>
      <c r="AT11" s="17">
        <v>0.16705043185858301</v>
      </c>
      <c r="AU11" s="17">
        <v>0.15876658548864001</v>
      </c>
      <c r="AV11" s="17">
        <v>0.153738403625758</v>
      </c>
      <c r="AW11" s="17">
        <v>0.18899140290481201</v>
      </c>
      <c r="AX11" s="17">
        <v>0.17205179100963899</v>
      </c>
      <c r="AY11" s="17"/>
      <c r="AZ11" s="17">
        <v>0.168074719103293</v>
      </c>
      <c r="BA11" s="17">
        <v>0.13619074304863599</v>
      </c>
      <c r="BB11" s="17">
        <v>8.6789831467560405E-2</v>
      </c>
      <c r="BC11" s="17">
        <v>0.24320372185494199</v>
      </c>
      <c r="BD11" s="17">
        <v>0.109433322805429</v>
      </c>
      <c r="BE11" s="17"/>
      <c r="BF11" s="17">
        <v>0.127839482606007</v>
      </c>
      <c r="BG11" s="17">
        <v>0.170156645847267</v>
      </c>
      <c r="BH11" s="17">
        <v>0.184444583466467</v>
      </c>
      <c r="BI11" s="17">
        <v>0.20407399123988301</v>
      </c>
      <c r="BJ11" s="17"/>
      <c r="BK11" s="17">
        <v>9.7645235943117997E-2</v>
      </c>
      <c r="BL11" s="17">
        <v>9.3377431620394802E-2</v>
      </c>
      <c r="BM11" s="17">
        <v>0.149289122822442</v>
      </c>
      <c r="BN11" s="17">
        <v>0.190918767661756</v>
      </c>
      <c r="BO11" s="17">
        <v>0.33730315759690899</v>
      </c>
      <c r="BP11" s="17"/>
      <c r="BQ11" s="17">
        <v>0.18523388711945801</v>
      </c>
      <c r="BR11" s="17">
        <v>0.14296570156956601</v>
      </c>
      <c r="BS11" s="17"/>
      <c r="BT11" s="17">
        <v>0.22939259824877301</v>
      </c>
      <c r="BU11" s="17">
        <v>0.12667658753291999</v>
      </c>
      <c r="BV11" s="17">
        <v>0.115361749045774</v>
      </c>
      <c r="BW11" s="17">
        <v>0.136780397098063</v>
      </c>
      <c r="BX11" s="17">
        <v>0.14614610291117899</v>
      </c>
      <c r="BY11" s="17">
        <v>8.6296664180258206E-2</v>
      </c>
    </row>
    <row r="12" spans="2:77" x14ac:dyDescent="0.35">
      <c r="B12" s="18" t="s">
        <v>295</v>
      </c>
      <c r="C12" s="17">
        <v>0.323431685008221</v>
      </c>
      <c r="D12" s="17">
        <v>0.30401849884834897</v>
      </c>
      <c r="E12" s="17">
        <v>0.34252625484323701</v>
      </c>
      <c r="F12" s="17"/>
      <c r="G12" s="17">
        <v>0.23237172235044601</v>
      </c>
      <c r="H12" s="17">
        <v>0.28584623144611299</v>
      </c>
      <c r="I12" s="17">
        <v>0.27727808967037898</v>
      </c>
      <c r="J12" s="17">
        <v>0.35882473352571698</v>
      </c>
      <c r="K12" s="17">
        <v>0.41655019145463301</v>
      </c>
      <c r="L12" s="17">
        <v>0.36088820071272498</v>
      </c>
      <c r="M12" s="17"/>
      <c r="N12" s="17">
        <v>0.28734336050895498</v>
      </c>
      <c r="O12" s="17">
        <v>0.30972317048409098</v>
      </c>
      <c r="P12" s="17">
        <v>0.342365187984422</v>
      </c>
      <c r="Q12" s="17">
        <v>0.361350031842879</v>
      </c>
      <c r="R12" s="17"/>
      <c r="S12" s="17">
        <v>0.25752868127849599</v>
      </c>
      <c r="T12" s="17">
        <v>0.34128464880849202</v>
      </c>
      <c r="U12" s="17">
        <v>0.35087601084904502</v>
      </c>
      <c r="V12" s="17">
        <v>0.387381041405367</v>
      </c>
      <c r="W12" s="17">
        <v>0.32542610812959999</v>
      </c>
      <c r="X12" s="17">
        <v>0.27774397866518402</v>
      </c>
      <c r="Y12" s="17">
        <v>0.337373697556337</v>
      </c>
      <c r="Z12" s="17">
        <v>0.30402506065546803</v>
      </c>
      <c r="AA12" s="17">
        <v>0.29040664254009402</v>
      </c>
      <c r="AB12" s="17">
        <v>0.36183052175082903</v>
      </c>
      <c r="AC12" s="17">
        <v>0.36696739190761601</v>
      </c>
      <c r="AD12" s="17">
        <v>0.342880313661244</v>
      </c>
      <c r="AE12" s="17"/>
      <c r="AF12" s="17">
        <v>0.37811071765896198</v>
      </c>
      <c r="AG12" s="17">
        <v>0.279963869101092</v>
      </c>
      <c r="AH12" s="17">
        <v>0.34915089913832897</v>
      </c>
      <c r="AI12" s="17"/>
      <c r="AJ12" s="17">
        <v>0.35040765073925401</v>
      </c>
      <c r="AK12" s="17">
        <v>0.18331060368545499</v>
      </c>
      <c r="AL12" s="17">
        <v>0.34222635553293002</v>
      </c>
      <c r="AM12" s="17">
        <v>0.55395453518983795</v>
      </c>
      <c r="AN12" s="17">
        <v>0.43427588250808002</v>
      </c>
      <c r="AO12" s="17"/>
      <c r="AP12" s="17">
        <v>0.22389050991099499</v>
      </c>
      <c r="AQ12" s="17">
        <v>0.14264628853918901</v>
      </c>
      <c r="AR12" s="17">
        <v>0.37320675662793001</v>
      </c>
      <c r="AS12" s="17"/>
      <c r="AT12" s="17">
        <v>0.36488403203643499</v>
      </c>
      <c r="AU12" s="17">
        <v>0.308610471279754</v>
      </c>
      <c r="AV12" s="17">
        <v>0.32178518899531899</v>
      </c>
      <c r="AW12" s="17">
        <v>0.254746936020875</v>
      </c>
      <c r="AX12" s="17">
        <v>0.27406063626559002</v>
      </c>
      <c r="AY12" s="17"/>
      <c r="AZ12" s="17">
        <v>0.27749477792230898</v>
      </c>
      <c r="BA12" s="17">
        <v>0.33602906083941297</v>
      </c>
      <c r="BB12" s="17">
        <v>0.31047944982194797</v>
      </c>
      <c r="BC12" s="17">
        <v>0.38105240503674298</v>
      </c>
      <c r="BD12" s="17">
        <v>0.38378491733806702</v>
      </c>
      <c r="BE12" s="17"/>
      <c r="BF12" s="17">
        <v>0.38128397753899901</v>
      </c>
      <c r="BG12" s="17">
        <v>0.30250571256573699</v>
      </c>
      <c r="BH12" s="17">
        <v>0.31797692482874101</v>
      </c>
      <c r="BI12" s="17">
        <v>0.29080488445917901</v>
      </c>
      <c r="BJ12" s="17"/>
      <c r="BK12" s="17">
        <v>0.34996052483495199</v>
      </c>
      <c r="BL12" s="17">
        <v>0.37504656145654902</v>
      </c>
      <c r="BM12" s="17">
        <v>0.34542575872625297</v>
      </c>
      <c r="BN12" s="17">
        <v>0.30701455219739898</v>
      </c>
      <c r="BO12" s="17">
        <v>0.16555989125857001</v>
      </c>
      <c r="BP12" s="17"/>
      <c r="BQ12" s="17">
        <v>0.32195136241023098</v>
      </c>
      <c r="BR12" s="17">
        <v>0.325436662135346</v>
      </c>
      <c r="BS12" s="17"/>
      <c r="BT12" s="17">
        <v>0.36032978816783701</v>
      </c>
      <c r="BU12" s="17">
        <v>0.33012603838917798</v>
      </c>
      <c r="BV12" s="17">
        <v>0.34853558891930397</v>
      </c>
      <c r="BW12" s="17">
        <v>0.28890113720080302</v>
      </c>
      <c r="BX12" s="17">
        <v>0.251256325168977</v>
      </c>
      <c r="BY12" s="17">
        <v>0.29408030076861702</v>
      </c>
    </row>
    <row r="13" spans="2:77" x14ac:dyDescent="0.35">
      <c r="B13" s="18" t="s">
        <v>145</v>
      </c>
      <c r="C13" s="19">
        <v>5.7595270453835903E-2</v>
      </c>
      <c r="D13" s="19">
        <v>4.4343027897710802E-2</v>
      </c>
      <c r="E13" s="19">
        <v>7.0918052803365494E-2</v>
      </c>
      <c r="F13" s="19"/>
      <c r="G13" s="19">
        <v>6.9131763578521105E-2</v>
      </c>
      <c r="H13" s="19">
        <v>5.5425057816932903E-2</v>
      </c>
      <c r="I13" s="19">
        <v>6.17225311526413E-2</v>
      </c>
      <c r="J13" s="19">
        <v>6.1837679855180398E-2</v>
      </c>
      <c r="K13" s="19">
        <v>4.0023051772481701E-2</v>
      </c>
      <c r="L13" s="19">
        <v>5.6618158389996703E-2</v>
      </c>
      <c r="M13" s="19"/>
      <c r="N13" s="19">
        <v>4.5054804797310999E-2</v>
      </c>
      <c r="O13" s="19">
        <v>6.1066959671418897E-2</v>
      </c>
      <c r="P13" s="19">
        <v>5.8862206545076901E-2</v>
      </c>
      <c r="Q13" s="19">
        <v>6.6286155969024096E-2</v>
      </c>
      <c r="R13" s="19"/>
      <c r="S13" s="19">
        <v>5.0390632809995402E-2</v>
      </c>
      <c r="T13" s="19">
        <v>4.8061845927067803E-2</v>
      </c>
      <c r="U13" s="19">
        <v>6.0283879201985198E-2</v>
      </c>
      <c r="V13" s="19">
        <v>6.1948497548383601E-2</v>
      </c>
      <c r="W13" s="19">
        <v>5.8526690639392899E-2</v>
      </c>
      <c r="X13" s="19">
        <v>6.7419402350825594E-2</v>
      </c>
      <c r="Y13" s="19">
        <v>5.6229153300370198E-2</v>
      </c>
      <c r="Z13" s="19">
        <v>5.8254614576625098E-2</v>
      </c>
      <c r="AA13" s="19">
        <v>6.7432415170298493E-2</v>
      </c>
      <c r="AB13" s="19">
        <v>6.3317890438563507E-2</v>
      </c>
      <c r="AC13" s="19">
        <v>2.04216397843427E-2</v>
      </c>
      <c r="AD13" s="19">
        <v>9.2004782164791299E-2</v>
      </c>
      <c r="AE13" s="19"/>
      <c r="AF13" s="19">
        <v>4.5662983380211901E-2</v>
      </c>
      <c r="AG13" s="19">
        <v>5.1320503733043699E-2</v>
      </c>
      <c r="AH13" s="19">
        <v>8.1955387446558906E-2</v>
      </c>
      <c r="AI13" s="19"/>
      <c r="AJ13" s="19">
        <v>4.7059150249453501E-2</v>
      </c>
      <c r="AK13" s="19">
        <v>3.95135885090723E-2</v>
      </c>
      <c r="AL13" s="19">
        <v>3.8707529303283E-2</v>
      </c>
      <c r="AM13" s="19">
        <v>3.7684005065352202E-2</v>
      </c>
      <c r="AN13" s="19">
        <v>8.8107112068343596E-2</v>
      </c>
      <c r="AO13" s="19"/>
      <c r="AP13" s="19">
        <v>4.64270111618958E-2</v>
      </c>
      <c r="AQ13" s="19">
        <v>3.8402528368604298E-2</v>
      </c>
      <c r="AR13" s="19">
        <v>4.2444361673037299E-2</v>
      </c>
      <c r="AS13" s="19"/>
      <c r="AT13" s="19">
        <v>6.5167154754475404E-2</v>
      </c>
      <c r="AU13" s="19">
        <v>6.1455213112270098E-2</v>
      </c>
      <c r="AV13" s="19">
        <v>5.1522463086405998E-2</v>
      </c>
      <c r="AW13" s="19">
        <v>3.6897822150949902E-2</v>
      </c>
      <c r="AX13" s="19">
        <v>2.80838483511054E-2</v>
      </c>
      <c r="AY13" s="19"/>
      <c r="AZ13" s="19">
        <v>4.4798514811528099E-2</v>
      </c>
      <c r="BA13" s="19">
        <v>7.2754388916041801E-2</v>
      </c>
      <c r="BB13" s="19">
        <v>8.0840063923031405E-2</v>
      </c>
      <c r="BC13" s="19">
        <v>5.1569545607258203E-2</v>
      </c>
      <c r="BD13" s="19">
        <v>8.2385535230291504E-2</v>
      </c>
      <c r="BE13" s="19"/>
      <c r="BF13" s="19">
        <v>6.0573553657830903E-2</v>
      </c>
      <c r="BG13" s="19">
        <v>6.6928776273175297E-2</v>
      </c>
      <c r="BH13" s="19">
        <v>4.1535476254236099E-2</v>
      </c>
      <c r="BI13" s="19">
        <v>3.1685752117942598E-2</v>
      </c>
      <c r="BJ13" s="19"/>
      <c r="BK13" s="19">
        <v>4.6967424008436197E-2</v>
      </c>
      <c r="BL13" s="19">
        <v>6.6121226708939995E-2</v>
      </c>
      <c r="BM13" s="19">
        <v>5.87206115714375E-2</v>
      </c>
      <c r="BN13" s="19">
        <v>5.4979181684423402E-2</v>
      </c>
      <c r="BO13" s="19">
        <v>5.0791879176943902E-2</v>
      </c>
      <c r="BP13" s="19"/>
      <c r="BQ13" s="19">
        <v>5.1692471202626898E-2</v>
      </c>
      <c r="BR13" s="19">
        <v>6.5590134209045706E-2</v>
      </c>
      <c r="BS13" s="19"/>
      <c r="BT13" s="19">
        <v>5.4560308250721098E-2</v>
      </c>
      <c r="BU13" s="19">
        <v>5.8501793026704302E-2</v>
      </c>
      <c r="BV13" s="19">
        <v>6.9676004921229398E-2</v>
      </c>
      <c r="BW13" s="19">
        <v>4.4504802653520699E-2</v>
      </c>
      <c r="BX13" s="19">
        <v>4.7902440437108999E-2</v>
      </c>
      <c r="BY13" s="19">
        <v>0.124240226535808</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299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292</v>
      </c>
      <c r="C9" s="17">
        <v>0.26657314662246301</v>
      </c>
      <c r="D9" s="17">
        <v>0.26959414212466398</v>
      </c>
      <c r="E9" s="17">
        <v>0.262786386834165</v>
      </c>
      <c r="F9" s="17"/>
      <c r="G9" s="17">
        <v>0.33938167227545302</v>
      </c>
      <c r="H9" s="17">
        <v>0.33963934476610602</v>
      </c>
      <c r="I9" s="17">
        <v>0.31597037662741401</v>
      </c>
      <c r="J9" s="17">
        <v>0.27783698280100799</v>
      </c>
      <c r="K9" s="17">
        <v>0.19936334296381</v>
      </c>
      <c r="L9" s="17">
        <v>0.15461917528790101</v>
      </c>
      <c r="M9" s="17"/>
      <c r="N9" s="17">
        <v>0.270337150281178</v>
      </c>
      <c r="O9" s="17">
        <v>0.27759979121513401</v>
      </c>
      <c r="P9" s="17">
        <v>0.25754956670538098</v>
      </c>
      <c r="Q9" s="17">
        <v>0.26074890210888801</v>
      </c>
      <c r="R9" s="17"/>
      <c r="S9" s="17">
        <v>0.26404736677597701</v>
      </c>
      <c r="T9" s="17">
        <v>0.23153304181880999</v>
      </c>
      <c r="U9" s="17">
        <v>0.23857999303265501</v>
      </c>
      <c r="V9" s="17">
        <v>0.18790142419573999</v>
      </c>
      <c r="W9" s="17">
        <v>0.27510635518772297</v>
      </c>
      <c r="X9" s="17">
        <v>0.30834182467530402</v>
      </c>
      <c r="Y9" s="17">
        <v>0.26162943003177902</v>
      </c>
      <c r="Z9" s="17">
        <v>0.35048551711438602</v>
      </c>
      <c r="AA9" s="17">
        <v>0.30395491467969599</v>
      </c>
      <c r="AB9" s="17">
        <v>0.31427961425376799</v>
      </c>
      <c r="AC9" s="17">
        <v>0.31449929034492102</v>
      </c>
      <c r="AD9" s="17">
        <v>0.13697182142786801</v>
      </c>
      <c r="AE9" s="17"/>
      <c r="AF9" s="17">
        <v>0.17877457580835299</v>
      </c>
      <c r="AG9" s="17">
        <v>0.33897468422009802</v>
      </c>
      <c r="AH9" s="17">
        <v>0.25171572326314801</v>
      </c>
      <c r="AI9" s="17"/>
      <c r="AJ9" s="17">
        <v>8.5262564667317894E-2</v>
      </c>
      <c r="AK9" s="17">
        <v>0.538396897707625</v>
      </c>
      <c r="AL9" s="17">
        <v>0.309413530764033</v>
      </c>
      <c r="AM9" s="17">
        <v>8.0970850093741303E-2</v>
      </c>
      <c r="AN9" s="17">
        <v>0.19081618051708499</v>
      </c>
      <c r="AO9" s="17"/>
      <c r="AP9" s="17">
        <v>3.3199188447239299E-2</v>
      </c>
      <c r="AQ9" s="17">
        <v>0.56125282421581701</v>
      </c>
      <c r="AR9" s="17">
        <v>0.229099351194783</v>
      </c>
      <c r="AS9" s="17"/>
      <c r="AT9" s="17">
        <v>0.23209047476939401</v>
      </c>
      <c r="AU9" s="17">
        <v>0.27161990802741798</v>
      </c>
      <c r="AV9" s="17">
        <v>0.29130932815579003</v>
      </c>
      <c r="AW9" s="17">
        <v>0.32831551509490198</v>
      </c>
      <c r="AX9" s="17">
        <v>0.303569322424107</v>
      </c>
      <c r="AY9" s="17"/>
      <c r="AZ9" s="17">
        <v>0.316038851145442</v>
      </c>
      <c r="BA9" s="17">
        <v>0.27428953453173899</v>
      </c>
      <c r="BB9" s="17">
        <v>0.241496482034291</v>
      </c>
      <c r="BC9" s="17">
        <v>0.14935625106799999</v>
      </c>
      <c r="BD9" s="17">
        <v>0.27892989192248502</v>
      </c>
      <c r="BE9" s="17"/>
      <c r="BF9" s="17">
        <v>0.26027945340759601</v>
      </c>
      <c r="BG9" s="17">
        <v>0.26698214457166802</v>
      </c>
      <c r="BH9" s="17">
        <v>0.28429167170674502</v>
      </c>
      <c r="BI9" s="17">
        <v>0.26778557270050402</v>
      </c>
      <c r="BJ9" s="17"/>
      <c r="BK9" s="17">
        <v>0.34528422565538502</v>
      </c>
      <c r="BL9" s="17">
        <v>0.31917675547583502</v>
      </c>
      <c r="BM9" s="17">
        <v>0.27062810642513602</v>
      </c>
      <c r="BN9" s="17">
        <v>0.239761083168577</v>
      </c>
      <c r="BO9" s="17">
        <v>0.22727173931636999</v>
      </c>
      <c r="BP9" s="17"/>
      <c r="BQ9" s="17">
        <v>0.26668741224675102</v>
      </c>
      <c r="BR9" s="17">
        <v>0.266418383084148</v>
      </c>
      <c r="BS9" s="17"/>
      <c r="BT9" s="17">
        <v>0.18601493772361899</v>
      </c>
      <c r="BU9" s="17">
        <v>0.31452838411110601</v>
      </c>
      <c r="BV9" s="17">
        <v>0.301808866351718</v>
      </c>
      <c r="BW9" s="17">
        <v>0.31050610357873598</v>
      </c>
      <c r="BX9" s="17">
        <v>0.32920387963534398</v>
      </c>
      <c r="BY9" s="17">
        <v>0.27936363244696399</v>
      </c>
    </row>
    <row r="10" spans="2:77" ht="29" x14ac:dyDescent="0.35">
      <c r="B10" s="18" t="s">
        <v>293</v>
      </c>
      <c r="C10" s="17">
        <v>9.0171814777893794E-2</v>
      </c>
      <c r="D10" s="17">
        <v>0.10397187711465999</v>
      </c>
      <c r="E10" s="17">
        <v>7.6782464296258596E-2</v>
      </c>
      <c r="F10" s="17"/>
      <c r="G10" s="17">
        <v>0.14170906334248901</v>
      </c>
      <c r="H10" s="17">
        <v>0.13351743901096799</v>
      </c>
      <c r="I10" s="17">
        <v>9.5517473422395596E-2</v>
      </c>
      <c r="J10" s="17">
        <v>7.5073178575695398E-2</v>
      </c>
      <c r="K10" s="17">
        <v>4.9089776657856403E-2</v>
      </c>
      <c r="L10" s="17">
        <v>5.61430187117496E-2</v>
      </c>
      <c r="M10" s="17"/>
      <c r="N10" s="17">
        <v>9.0175103017440694E-2</v>
      </c>
      <c r="O10" s="17">
        <v>9.2614850738242202E-2</v>
      </c>
      <c r="P10" s="17">
        <v>9.5352677256848997E-2</v>
      </c>
      <c r="Q10" s="17">
        <v>8.2290338968247695E-2</v>
      </c>
      <c r="R10" s="17"/>
      <c r="S10" s="17">
        <v>0.13844240709469399</v>
      </c>
      <c r="T10" s="17">
        <v>7.92669676262375E-2</v>
      </c>
      <c r="U10" s="17">
        <v>7.2151705644460495E-2</v>
      </c>
      <c r="V10" s="17">
        <v>0.101944040977303</v>
      </c>
      <c r="W10" s="17">
        <v>8.4073014177780597E-2</v>
      </c>
      <c r="X10" s="17">
        <v>9.1250265133873701E-2</v>
      </c>
      <c r="Y10" s="17">
        <v>9.6278949774180597E-2</v>
      </c>
      <c r="Z10" s="17">
        <v>9.5645657838434595E-2</v>
      </c>
      <c r="AA10" s="17">
        <v>8.4306557164453302E-2</v>
      </c>
      <c r="AB10" s="17">
        <v>5.1242430433535303E-2</v>
      </c>
      <c r="AC10" s="17">
        <v>5.6171777360172599E-2</v>
      </c>
      <c r="AD10" s="17">
        <v>0.107371791974261</v>
      </c>
      <c r="AE10" s="17"/>
      <c r="AF10" s="17">
        <v>6.2377142508839099E-2</v>
      </c>
      <c r="AG10" s="17">
        <v>9.7382935834794099E-2</v>
      </c>
      <c r="AH10" s="17">
        <v>0.12420311379320501</v>
      </c>
      <c r="AI10" s="17"/>
      <c r="AJ10" s="17">
        <v>6.3626354415801695E-2</v>
      </c>
      <c r="AK10" s="17">
        <v>0.119911992489276</v>
      </c>
      <c r="AL10" s="17">
        <v>0.13435365242517</v>
      </c>
      <c r="AM10" s="17">
        <v>4.3891388559690603E-2</v>
      </c>
      <c r="AN10" s="17">
        <v>8.8906890591458093E-2</v>
      </c>
      <c r="AO10" s="17"/>
      <c r="AP10" s="17">
        <v>8.3964269235596994E-2</v>
      </c>
      <c r="AQ10" s="17">
        <v>0.12347645232231499</v>
      </c>
      <c r="AR10" s="17">
        <v>0.143867889330727</v>
      </c>
      <c r="AS10" s="17"/>
      <c r="AT10" s="17">
        <v>7.7236014834254907E-2</v>
      </c>
      <c r="AU10" s="17">
        <v>9.2959558254685895E-2</v>
      </c>
      <c r="AV10" s="17">
        <v>9.1183948631277906E-2</v>
      </c>
      <c r="AW10" s="17">
        <v>0.12364588219621001</v>
      </c>
      <c r="AX10" s="17">
        <v>0.123939200437577</v>
      </c>
      <c r="AY10" s="17"/>
      <c r="AZ10" s="17">
        <v>0.10678589008841401</v>
      </c>
      <c r="BA10" s="17">
        <v>0.105031387145529</v>
      </c>
      <c r="BB10" s="17">
        <v>0.11051828275874399</v>
      </c>
      <c r="BC10" s="17">
        <v>5.3489952225321998E-2</v>
      </c>
      <c r="BD10" s="17">
        <v>6.1633890212499598E-2</v>
      </c>
      <c r="BE10" s="17"/>
      <c r="BF10" s="17">
        <v>7.3777560453277796E-2</v>
      </c>
      <c r="BG10" s="17">
        <v>9.3926796454879197E-2</v>
      </c>
      <c r="BH10" s="17">
        <v>9.15107843251044E-2</v>
      </c>
      <c r="BI10" s="17">
        <v>0.106410078306995</v>
      </c>
      <c r="BJ10" s="17"/>
      <c r="BK10" s="17">
        <v>9.0643601539142304E-2</v>
      </c>
      <c r="BL10" s="17">
        <v>6.10865506151946E-2</v>
      </c>
      <c r="BM10" s="17">
        <v>8.7676268249399197E-2</v>
      </c>
      <c r="BN10" s="17">
        <v>9.6699608596898703E-2</v>
      </c>
      <c r="BO10" s="17">
        <v>0.134591916295419</v>
      </c>
      <c r="BP10" s="17"/>
      <c r="BQ10" s="17">
        <v>8.74188502461897E-2</v>
      </c>
      <c r="BR10" s="17">
        <v>9.3900482384096401E-2</v>
      </c>
      <c r="BS10" s="17"/>
      <c r="BT10" s="17">
        <v>7.8352671841785598E-2</v>
      </c>
      <c r="BU10" s="17">
        <v>8.6401365424076407E-2</v>
      </c>
      <c r="BV10" s="17">
        <v>9.6408606342718098E-2</v>
      </c>
      <c r="BW10" s="17">
        <v>0.10452896987775501</v>
      </c>
      <c r="BX10" s="17">
        <v>0.111247592027038</v>
      </c>
      <c r="BY10" s="17">
        <v>8.4875907923383606E-2</v>
      </c>
    </row>
    <row r="11" spans="2:77" ht="29" x14ac:dyDescent="0.35">
      <c r="B11" s="18" t="s">
        <v>294</v>
      </c>
      <c r="C11" s="17">
        <v>0.23827403074109399</v>
      </c>
      <c r="D11" s="17">
        <v>0.261106247524938</v>
      </c>
      <c r="E11" s="17">
        <v>0.21693828137509699</v>
      </c>
      <c r="F11" s="17"/>
      <c r="G11" s="17">
        <v>0.153219017124225</v>
      </c>
      <c r="H11" s="17">
        <v>0.166459186259929</v>
      </c>
      <c r="I11" s="17">
        <v>0.18830379912511699</v>
      </c>
      <c r="J11" s="17">
        <v>0.21243025229835499</v>
      </c>
      <c r="K11" s="17">
        <v>0.28847503277499797</v>
      </c>
      <c r="L11" s="17">
        <v>0.381066587095024</v>
      </c>
      <c r="M11" s="17"/>
      <c r="N11" s="17">
        <v>0.28563011730041299</v>
      </c>
      <c r="O11" s="17">
        <v>0.230369025692017</v>
      </c>
      <c r="P11" s="17">
        <v>0.25082491982180899</v>
      </c>
      <c r="Q11" s="17">
        <v>0.18332929028845699</v>
      </c>
      <c r="R11" s="17"/>
      <c r="S11" s="17">
        <v>0.26916545515752799</v>
      </c>
      <c r="T11" s="17">
        <v>0.26516518526454902</v>
      </c>
      <c r="U11" s="17">
        <v>0.236347893986212</v>
      </c>
      <c r="V11" s="17">
        <v>0.271938906080474</v>
      </c>
      <c r="W11" s="17">
        <v>0.24748715778352601</v>
      </c>
      <c r="X11" s="17">
        <v>0.26003684165413699</v>
      </c>
      <c r="Y11" s="17">
        <v>0.24267346097128201</v>
      </c>
      <c r="Z11" s="17">
        <v>0.22270850072671999</v>
      </c>
      <c r="AA11" s="17">
        <v>0.22284332475423799</v>
      </c>
      <c r="AB11" s="17">
        <v>0.133223734224583</v>
      </c>
      <c r="AC11" s="17">
        <v>0.23077381765611801</v>
      </c>
      <c r="AD11" s="17">
        <v>0.18815829449314</v>
      </c>
      <c r="AE11" s="17"/>
      <c r="AF11" s="17">
        <v>0.339966390804049</v>
      </c>
      <c r="AG11" s="17">
        <v>0.20210257731598899</v>
      </c>
      <c r="AH11" s="17">
        <v>0.133645239257564</v>
      </c>
      <c r="AI11" s="17"/>
      <c r="AJ11" s="17">
        <v>0.49710734715367599</v>
      </c>
      <c r="AK11" s="17">
        <v>6.2975020239742802E-2</v>
      </c>
      <c r="AL11" s="17">
        <v>0.17810498849499101</v>
      </c>
      <c r="AM11" s="17">
        <v>0.24310761590227201</v>
      </c>
      <c r="AN11" s="17">
        <v>0.108828165886972</v>
      </c>
      <c r="AO11" s="17"/>
      <c r="AP11" s="17">
        <v>0.68113953239946601</v>
      </c>
      <c r="AQ11" s="17">
        <v>5.4329489542084199E-2</v>
      </c>
      <c r="AR11" s="17">
        <v>0.17264313352215299</v>
      </c>
      <c r="AS11" s="17"/>
      <c r="AT11" s="17">
        <v>0.239355162420572</v>
      </c>
      <c r="AU11" s="17">
        <v>0.22364495618685601</v>
      </c>
      <c r="AV11" s="17">
        <v>0.224312431785229</v>
      </c>
      <c r="AW11" s="17">
        <v>0.247786714457779</v>
      </c>
      <c r="AX11" s="17">
        <v>0.217032137589173</v>
      </c>
      <c r="AY11" s="17"/>
      <c r="AZ11" s="17">
        <v>0.217367861006768</v>
      </c>
      <c r="BA11" s="17">
        <v>0.19023247181934599</v>
      </c>
      <c r="BB11" s="17">
        <v>0.18425102192432199</v>
      </c>
      <c r="BC11" s="17">
        <v>0.38559936625868302</v>
      </c>
      <c r="BD11" s="17">
        <v>0.157627178344838</v>
      </c>
      <c r="BE11" s="17"/>
      <c r="BF11" s="17">
        <v>0.18536666679640901</v>
      </c>
      <c r="BG11" s="17">
        <v>0.244636903889385</v>
      </c>
      <c r="BH11" s="17">
        <v>0.24118994441280001</v>
      </c>
      <c r="BI11" s="17">
        <v>0.297923774256452</v>
      </c>
      <c r="BJ11" s="17"/>
      <c r="BK11" s="17">
        <v>0.11869504749743599</v>
      </c>
      <c r="BL11" s="17">
        <v>0.139011395060749</v>
      </c>
      <c r="BM11" s="17">
        <v>0.208587596224594</v>
      </c>
      <c r="BN11" s="17">
        <v>0.29077174121167698</v>
      </c>
      <c r="BO11" s="17">
        <v>0.40362800560637302</v>
      </c>
      <c r="BP11" s="17"/>
      <c r="BQ11" s="17">
        <v>0.25249445487803501</v>
      </c>
      <c r="BR11" s="17">
        <v>0.21901361738842001</v>
      </c>
      <c r="BS11" s="17"/>
      <c r="BT11" s="17">
        <v>0.33250886576122601</v>
      </c>
      <c r="BU11" s="17">
        <v>0.20217279651978801</v>
      </c>
      <c r="BV11" s="17">
        <v>0.148279196262634</v>
      </c>
      <c r="BW11" s="17">
        <v>0.187149139272972</v>
      </c>
      <c r="BX11" s="17">
        <v>0.17753227589911899</v>
      </c>
      <c r="BY11" s="17">
        <v>0.15102628207044899</v>
      </c>
    </row>
    <row r="12" spans="2:77" x14ac:dyDescent="0.35">
      <c r="B12" s="18" t="s">
        <v>295</v>
      </c>
      <c r="C12" s="17">
        <v>0.33030636698695898</v>
      </c>
      <c r="D12" s="17">
        <v>0.307281326506745</v>
      </c>
      <c r="E12" s="17">
        <v>0.35312956313720201</v>
      </c>
      <c r="F12" s="17"/>
      <c r="G12" s="17">
        <v>0.26396591931264701</v>
      </c>
      <c r="H12" s="17">
        <v>0.29172573469023999</v>
      </c>
      <c r="I12" s="17">
        <v>0.33461142403993499</v>
      </c>
      <c r="J12" s="17">
        <v>0.35479535955730801</v>
      </c>
      <c r="K12" s="17">
        <v>0.391105570019191</v>
      </c>
      <c r="L12" s="17">
        <v>0.34169597744683</v>
      </c>
      <c r="M12" s="17"/>
      <c r="N12" s="17">
        <v>0.29446216447276902</v>
      </c>
      <c r="O12" s="17">
        <v>0.32612793989956401</v>
      </c>
      <c r="P12" s="17">
        <v>0.32209725026976399</v>
      </c>
      <c r="Q12" s="17">
        <v>0.37950727145086</v>
      </c>
      <c r="R12" s="17"/>
      <c r="S12" s="17">
        <v>0.26212046206633499</v>
      </c>
      <c r="T12" s="17">
        <v>0.35747234104047598</v>
      </c>
      <c r="U12" s="17">
        <v>0.36839822375506698</v>
      </c>
      <c r="V12" s="17">
        <v>0.35739581918464403</v>
      </c>
      <c r="W12" s="17">
        <v>0.32889349650597699</v>
      </c>
      <c r="X12" s="17">
        <v>0.25977661981016098</v>
      </c>
      <c r="Y12" s="17">
        <v>0.33553994447494201</v>
      </c>
      <c r="Z12" s="17">
        <v>0.24012214319195299</v>
      </c>
      <c r="AA12" s="17">
        <v>0.30901255194638899</v>
      </c>
      <c r="AB12" s="17">
        <v>0.43175334597446702</v>
      </c>
      <c r="AC12" s="17">
        <v>0.34382497112708199</v>
      </c>
      <c r="AD12" s="17">
        <v>0.42004250420938999</v>
      </c>
      <c r="AE12" s="17"/>
      <c r="AF12" s="17">
        <v>0.363488503583556</v>
      </c>
      <c r="AG12" s="17">
        <v>0.29718617318149598</v>
      </c>
      <c r="AH12" s="17">
        <v>0.36152821471996999</v>
      </c>
      <c r="AI12" s="17"/>
      <c r="AJ12" s="17">
        <v>0.305620630642711</v>
      </c>
      <c r="AK12" s="17">
        <v>0.22179213059278899</v>
      </c>
      <c r="AL12" s="17">
        <v>0.34031899855244901</v>
      </c>
      <c r="AM12" s="17">
        <v>0.545909376306426</v>
      </c>
      <c r="AN12" s="17">
        <v>0.462242536795472</v>
      </c>
      <c r="AO12" s="17"/>
      <c r="AP12" s="17">
        <v>0.172680280118579</v>
      </c>
      <c r="AQ12" s="17">
        <v>0.19178266463673099</v>
      </c>
      <c r="AR12" s="17">
        <v>0.41169915561164599</v>
      </c>
      <c r="AS12" s="17"/>
      <c r="AT12" s="17">
        <v>0.34729338523273001</v>
      </c>
      <c r="AU12" s="17">
        <v>0.341744101546955</v>
      </c>
      <c r="AV12" s="17">
        <v>0.331986288028631</v>
      </c>
      <c r="AW12" s="17">
        <v>0.26681501494545001</v>
      </c>
      <c r="AX12" s="17">
        <v>0.301383547101291</v>
      </c>
      <c r="AY12" s="17"/>
      <c r="AZ12" s="17">
        <v>0.30918707807093498</v>
      </c>
      <c r="BA12" s="17">
        <v>0.32770419501108899</v>
      </c>
      <c r="BB12" s="17">
        <v>0.32340085749466102</v>
      </c>
      <c r="BC12" s="17">
        <v>0.34528126569447798</v>
      </c>
      <c r="BD12" s="17">
        <v>0.38825209174304298</v>
      </c>
      <c r="BE12" s="17"/>
      <c r="BF12" s="17">
        <v>0.39559625801432302</v>
      </c>
      <c r="BG12" s="17">
        <v>0.30802665043854099</v>
      </c>
      <c r="BH12" s="17">
        <v>0.33202243919517299</v>
      </c>
      <c r="BI12" s="17">
        <v>0.28665645411843499</v>
      </c>
      <c r="BJ12" s="17"/>
      <c r="BK12" s="17">
        <v>0.36956758583744598</v>
      </c>
      <c r="BL12" s="17">
        <v>0.38390400339160702</v>
      </c>
      <c r="BM12" s="17">
        <v>0.35419401527429001</v>
      </c>
      <c r="BN12" s="17">
        <v>0.30558018755940902</v>
      </c>
      <c r="BO12" s="17">
        <v>0.19388138624471199</v>
      </c>
      <c r="BP12" s="17"/>
      <c r="BQ12" s="17">
        <v>0.32747403840658101</v>
      </c>
      <c r="BR12" s="17">
        <v>0.33414252677258399</v>
      </c>
      <c r="BS12" s="17"/>
      <c r="BT12" s="17">
        <v>0.336212100791278</v>
      </c>
      <c r="BU12" s="17">
        <v>0.33180123921716898</v>
      </c>
      <c r="BV12" s="17">
        <v>0.33931604869105902</v>
      </c>
      <c r="BW12" s="17">
        <v>0.32098250324108402</v>
      </c>
      <c r="BX12" s="17">
        <v>0.31585777077955102</v>
      </c>
      <c r="BY12" s="17">
        <v>0.33518305904943102</v>
      </c>
    </row>
    <row r="13" spans="2:77" x14ac:dyDescent="0.35">
      <c r="B13" s="18" t="s">
        <v>145</v>
      </c>
      <c r="C13" s="19">
        <v>7.4674640871589704E-2</v>
      </c>
      <c r="D13" s="19">
        <v>5.8046406728993298E-2</v>
      </c>
      <c r="E13" s="19">
        <v>9.0363304357277394E-2</v>
      </c>
      <c r="F13" s="19"/>
      <c r="G13" s="19">
        <v>0.101724327945186</v>
      </c>
      <c r="H13" s="19">
        <v>6.86582952727567E-2</v>
      </c>
      <c r="I13" s="19">
        <v>6.5596926785138995E-2</v>
      </c>
      <c r="J13" s="19">
        <v>7.9864226767632995E-2</v>
      </c>
      <c r="K13" s="19">
        <v>7.1966277584145005E-2</v>
      </c>
      <c r="L13" s="19">
        <v>6.6475241458495302E-2</v>
      </c>
      <c r="M13" s="19"/>
      <c r="N13" s="19">
        <v>5.93954649281987E-2</v>
      </c>
      <c r="O13" s="19">
        <v>7.3288392455042706E-2</v>
      </c>
      <c r="P13" s="19">
        <v>7.4175585946197498E-2</v>
      </c>
      <c r="Q13" s="19">
        <v>9.4124197183546796E-2</v>
      </c>
      <c r="R13" s="19"/>
      <c r="S13" s="19">
        <v>6.62243089054671E-2</v>
      </c>
      <c r="T13" s="19">
        <v>6.6562464249927594E-2</v>
      </c>
      <c r="U13" s="19">
        <v>8.4522183581605195E-2</v>
      </c>
      <c r="V13" s="19">
        <v>8.0819809561838804E-2</v>
      </c>
      <c r="W13" s="19">
        <v>6.4439976344993696E-2</v>
      </c>
      <c r="X13" s="19">
        <v>8.0594448726525006E-2</v>
      </c>
      <c r="Y13" s="19">
        <v>6.3878214747816395E-2</v>
      </c>
      <c r="Z13" s="19">
        <v>9.1038181128506604E-2</v>
      </c>
      <c r="AA13" s="19">
        <v>7.9882651455224399E-2</v>
      </c>
      <c r="AB13" s="19">
        <v>6.9500875113646401E-2</v>
      </c>
      <c r="AC13" s="19">
        <v>5.47301435117067E-2</v>
      </c>
      <c r="AD13" s="19">
        <v>0.14745558789534099</v>
      </c>
      <c r="AE13" s="19"/>
      <c r="AF13" s="19">
        <v>5.5393387295202698E-2</v>
      </c>
      <c r="AG13" s="19">
        <v>6.43536294476241E-2</v>
      </c>
      <c r="AH13" s="19">
        <v>0.128907708966113</v>
      </c>
      <c r="AI13" s="19"/>
      <c r="AJ13" s="19">
        <v>4.83831031204933E-2</v>
      </c>
      <c r="AK13" s="19">
        <v>5.6923958970567803E-2</v>
      </c>
      <c r="AL13" s="19">
        <v>3.7808829763356699E-2</v>
      </c>
      <c r="AM13" s="19">
        <v>8.6120769137870104E-2</v>
      </c>
      <c r="AN13" s="19">
        <v>0.149206226209013</v>
      </c>
      <c r="AO13" s="19"/>
      <c r="AP13" s="19">
        <v>2.9016729799119099E-2</v>
      </c>
      <c r="AQ13" s="19">
        <v>6.9158569283053695E-2</v>
      </c>
      <c r="AR13" s="19">
        <v>4.2690470340691601E-2</v>
      </c>
      <c r="AS13" s="19"/>
      <c r="AT13" s="19">
        <v>0.104024962743049</v>
      </c>
      <c r="AU13" s="19">
        <v>7.0031475984085406E-2</v>
      </c>
      <c r="AV13" s="19">
        <v>6.1208003399072203E-2</v>
      </c>
      <c r="AW13" s="19">
        <v>3.3436873305659497E-2</v>
      </c>
      <c r="AX13" s="19">
        <v>5.4075792447852003E-2</v>
      </c>
      <c r="AY13" s="19"/>
      <c r="AZ13" s="19">
        <v>5.06203196884406E-2</v>
      </c>
      <c r="BA13" s="19">
        <v>0.102742411492297</v>
      </c>
      <c r="BB13" s="19">
        <v>0.14033335578798201</v>
      </c>
      <c r="BC13" s="19">
        <v>6.62731647535168E-2</v>
      </c>
      <c r="BD13" s="19">
        <v>0.113556947777135</v>
      </c>
      <c r="BE13" s="19"/>
      <c r="BF13" s="19">
        <v>8.49800613283931E-2</v>
      </c>
      <c r="BG13" s="19">
        <v>8.6427504645526704E-2</v>
      </c>
      <c r="BH13" s="19">
        <v>5.0985160360177403E-2</v>
      </c>
      <c r="BI13" s="19">
        <v>4.1224120617614601E-2</v>
      </c>
      <c r="BJ13" s="19"/>
      <c r="BK13" s="19">
        <v>7.5809539470591297E-2</v>
      </c>
      <c r="BL13" s="19">
        <v>9.6821295456615206E-2</v>
      </c>
      <c r="BM13" s="19">
        <v>7.8914013826580795E-2</v>
      </c>
      <c r="BN13" s="19">
        <v>6.7187379463439501E-2</v>
      </c>
      <c r="BO13" s="19">
        <v>4.0626952537125401E-2</v>
      </c>
      <c r="BP13" s="19"/>
      <c r="BQ13" s="19">
        <v>6.5925244222442794E-2</v>
      </c>
      <c r="BR13" s="19">
        <v>8.65249903707518E-2</v>
      </c>
      <c r="BS13" s="19"/>
      <c r="BT13" s="19">
        <v>6.6911423882090898E-2</v>
      </c>
      <c r="BU13" s="19">
        <v>6.5096214727860605E-2</v>
      </c>
      <c r="BV13" s="19">
        <v>0.11418728235187101</v>
      </c>
      <c r="BW13" s="19">
        <v>7.6833284029452803E-2</v>
      </c>
      <c r="BX13" s="19">
        <v>6.6158481658948096E-2</v>
      </c>
      <c r="BY13" s="19">
        <v>0.14955111850977201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300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292</v>
      </c>
      <c r="C9" s="17">
        <v>0.27129780564161998</v>
      </c>
      <c r="D9" s="17">
        <v>0.273961845028377</v>
      </c>
      <c r="E9" s="17">
        <v>0.26888345551720899</v>
      </c>
      <c r="F9" s="17"/>
      <c r="G9" s="17">
        <v>0.36210048613449097</v>
      </c>
      <c r="H9" s="17">
        <v>0.33446235144414899</v>
      </c>
      <c r="I9" s="17">
        <v>0.33175652602125699</v>
      </c>
      <c r="J9" s="17">
        <v>0.29378780430231799</v>
      </c>
      <c r="K9" s="17">
        <v>0.18893068236150001</v>
      </c>
      <c r="L9" s="17">
        <v>0.147414260888829</v>
      </c>
      <c r="M9" s="17"/>
      <c r="N9" s="17">
        <v>0.28325732498806599</v>
      </c>
      <c r="O9" s="17">
        <v>0.27984783288911602</v>
      </c>
      <c r="P9" s="17">
        <v>0.24937232253212599</v>
      </c>
      <c r="Q9" s="17">
        <v>0.2706210181691</v>
      </c>
      <c r="R9" s="17"/>
      <c r="S9" s="17">
        <v>0.276643870043002</v>
      </c>
      <c r="T9" s="17">
        <v>0.25240674411943798</v>
      </c>
      <c r="U9" s="17">
        <v>0.20696462658262299</v>
      </c>
      <c r="V9" s="17">
        <v>0.19212429214319099</v>
      </c>
      <c r="W9" s="17">
        <v>0.28053928087987601</v>
      </c>
      <c r="X9" s="17">
        <v>0.29951078657549501</v>
      </c>
      <c r="Y9" s="17">
        <v>0.24469836326314601</v>
      </c>
      <c r="Z9" s="17">
        <v>0.348245258185993</v>
      </c>
      <c r="AA9" s="17">
        <v>0.30065353727959498</v>
      </c>
      <c r="AB9" s="17">
        <v>0.315777183983108</v>
      </c>
      <c r="AC9" s="17">
        <v>0.35223423074412702</v>
      </c>
      <c r="AD9" s="17">
        <v>0.22403620922671399</v>
      </c>
      <c r="AE9" s="17"/>
      <c r="AF9" s="17">
        <v>0.174645910290813</v>
      </c>
      <c r="AG9" s="17">
        <v>0.34280012762762901</v>
      </c>
      <c r="AH9" s="17">
        <v>0.27831677996005</v>
      </c>
      <c r="AI9" s="17"/>
      <c r="AJ9" s="17">
        <v>8.5878958294332106E-2</v>
      </c>
      <c r="AK9" s="17">
        <v>0.54230866783088705</v>
      </c>
      <c r="AL9" s="17">
        <v>0.26908917591512799</v>
      </c>
      <c r="AM9" s="17">
        <v>0.10022289506959001</v>
      </c>
      <c r="AN9" s="17">
        <v>0.20426770519387299</v>
      </c>
      <c r="AO9" s="17"/>
      <c r="AP9" s="17">
        <v>4.3391950099475503E-2</v>
      </c>
      <c r="AQ9" s="17">
        <v>0.56099790876632405</v>
      </c>
      <c r="AR9" s="17">
        <v>0.21882328107000701</v>
      </c>
      <c r="AS9" s="17"/>
      <c r="AT9" s="17">
        <v>0.238777444977229</v>
      </c>
      <c r="AU9" s="17">
        <v>0.28103430024044701</v>
      </c>
      <c r="AV9" s="17">
        <v>0.28773322521740002</v>
      </c>
      <c r="AW9" s="17">
        <v>0.31461549168559699</v>
      </c>
      <c r="AX9" s="17">
        <v>0.38917300226364898</v>
      </c>
      <c r="AY9" s="17"/>
      <c r="AZ9" s="17">
        <v>0.32614306456860997</v>
      </c>
      <c r="BA9" s="17">
        <v>0.27939290951089102</v>
      </c>
      <c r="BB9" s="17">
        <v>0.28874797521078199</v>
      </c>
      <c r="BC9" s="17">
        <v>0.143189264451172</v>
      </c>
      <c r="BD9" s="17">
        <v>0.264008920498008</v>
      </c>
      <c r="BE9" s="17"/>
      <c r="BF9" s="17">
        <v>0.27600682757866501</v>
      </c>
      <c r="BG9" s="17">
        <v>0.26794750665557099</v>
      </c>
      <c r="BH9" s="17">
        <v>0.291272970691276</v>
      </c>
      <c r="BI9" s="17">
        <v>0.27193575404284198</v>
      </c>
      <c r="BJ9" s="17"/>
      <c r="BK9" s="17">
        <v>0.37773052402227297</v>
      </c>
      <c r="BL9" s="17">
        <v>0.31469375034922997</v>
      </c>
      <c r="BM9" s="17">
        <v>0.268757331965498</v>
      </c>
      <c r="BN9" s="17">
        <v>0.246593220262213</v>
      </c>
      <c r="BO9" s="17">
        <v>0.26334052384001</v>
      </c>
      <c r="BP9" s="17"/>
      <c r="BQ9" s="17">
        <v>0.27146044447661599</v>
      </c>
      <c r="BR9" s="17">
        <v>0.271077524505203</v>
      </c>
      <c r="BS9" s="17"/>
      <c r="BT9" s="17">
        <v>0.18590158064648901</v>
      </c>
      <c r="BU9" s="17">
        <v>0.30665937715775599</v>
      </c>
      <c r="BV9" s="17">
        <v>0.31538044818425498</v>
      </c>
      <c r="BW9" s="17">
        <v>0.343061712043495</v>
      </c>
      <c r="BX9" s="17">
        <v>0.33432972738893302</v>
      </c>
      <c r="BY9" s="17">
        <v>0.36018741271170401</v>
      </c>
    </row>
    <row r="10" spans="2:77" ht="29" x14ac:dyDescent="0.35">
      <c r="B10" s="18" t="s">
        <v>293</v>
      </c>
      <c r="C10" s="17">
        <v>9.2865816564633594E-2</v>
      </c>
      <c r="D10" s="17">
        <v>0.105987830115892</v>
      </c>
      <c r="E10" s="17">
        <v>8.0100392156593703E-2</v>
      </c>
      <c r="F10" s="17"/>
      <c r="G10" s="17">
        <v>0.124951686262444</v>
      </c>
      <c r="H10" s="17">
        <v>0.148958599350102</v>
      </c>
      <c r="I10" s="17">
        <v>9.2061575789898598E-2</v>
      </c>
      <c r="J10" s="17">
        <v>7.7916337652119694E-2</v>
      </c>
      <c r="K10" s="17">
        <v>5.97223877639802E-2</v>
      </c>
      <c r="L10" s="17">
        <v>6.1020848388392598E-2</v>
      </c>
      <c r="M10" s="17"/>
      <c r="N10" s="17">
        <v>9.32524370360681E-2</v>
      </c>
      <c r="O10" s="17">
        <v>9.1248872575739201E-2</v>
      </c>
      <c r="P10" s="17">
        <v>0.104386797658909</v>
      </c>
      <c r="Q10" s="17">
        <v>8.5286678654634102E-2</v>
      </c>
      <c r="R10" s="17"/>
      <c r="S10" s="17">
        <v>0.14287777342663099</v>
      </c>
      <c r="T10" s="17">
        <v>6.5785494269403E-2</v>
      </c>
      <c r="U10" s="17">
        <v>8.7576599319610399E-2</v>
      </c>
      <c r="V10" s="17">
        <v>9.7902374002836107E-2</v>
      </c>
      <c r="W10" s="17">
        <v>9.8813647626576101E-2</v>
      </c>
      <c r="X10" s="17">
        <v>9.3653632621987407E-2</v>
      </c>
      <c r="Y10" s="17">
        <v>9.9350040554508898E-2</v>
      </c>
      <c r="Z10" s="17">
        <v>8.2869783676082401E-2</v>
      </c>
      <c r="AA10" s="17">
        <v>9.1184354355818495E-2</v>
      </c>
      <c r="AB10" s="17">
        <v>7.2078278539472601E-2</v>
      </c>
      <c r="AC10" s="17">
        <v>5.7138510007731201E-2</v>
      </c>
      <c r="AD10" s="17">
        <v>8.3565023245372599E-2</v>
      </c>
      <c r="AE10" s="17"/>
      <c r="AF10" s="17">
        <v>7.3075151736660293E-2</v>
      </c>
      <c r="AG10" s="17">
        <v>0.100695043649106</v>
      </c>
      <c r="AH10" s="17">
        <v>0.115305581312051</v>
      </c>
      <c r="AI10" s="17"/>
      <c r="AJ10" s="17">
        <v>7.2139286622918505E-2</v>
      </c>
      <c r="AK10" s="17">
        <v>0.116252333272962</v>
      </c>
      <c r="AL10" s="17">
        <v>0.166502134763336</v>
      </c>
      <c r="AM10" s="17">
        <v>7.3492894521312205E-2</v>
      </c>
      <c r="AN10" s="17">
        <v>8.4896462326750105E-2</v>
      </c>
      <c r="AO10" s="17"/>
      <c r="AP10" s="17">
        <v>8.8782234234416793E-2</v>
      </c>
      <c r="AQ10" s="17">
        <v>0.12751408981102599</v>
      </c>
      <c r="AR10" s="17">
        <v>0.13311609644226199</v>
      </c>
      <c r="AS10" s="17"/>
      <c r="AT10" s="17">
        <v>7.3146777580037195E-2</v>
      </c>
      <c r="AU10" s="17">
        <v>0.100734818622617</v>
      </c>
      <c r="AV10" s="17">
        <v>0.105416903652665</v>
      </c>
      <c r="AW10" s="17">
        <v>0.128831189510973</v>
      </c>
      <c r="AX10" s="17">
        <v>7.6023434852369606E-2</v>
      </c>
      <c r="AY10" s="17"/>
      <c r="AZ10" s="17">
        <v>0.106790021701203</v>
      </c>
      <c r="BA10" s="17">
        <v>0.101263819196343</v>
      </c>
      <c r="BB10" s="17">
        <v>0.12156549249486</v>
      </c>
      <c r="BC10" s="17">
        <v>5.8747635185897401E-2</v>
      </c>
      <c r="BD10" s="17">
        <v>7.8606023740172004E-2</v>
      </c>
      <c r="BE10" s="17"/>
      <c r="BF10" s="17">
        <v>8.17512149798095E-2</v>
      </c>
      <c r="BG10" s="17">
        <v>9.9530258514248904E-2</v>
      </c>
      <c r="BH10" s="17">
        <v>8.3568732377722901E-2</v>
      </c>
      <c r="BI10" s="17">
        <v>0.111801188575988</v>
      </c>
      <c r="BJ10" s="17"/>
      <c r="BK10" s="17">
        <v>7.0596546664000198E-2</v>
      </c>
      <c r="BL10" s="17">
        <v>7.0399868600573096E-2</v>
      </c>
      <c r="BM10" s="17">
        <v>9.6361904229235601E-2</v>
      </c>
      <c r="BN10" s="17">
        <v>9.4513028051888007E-2</v>
      </c>
      <c r="BO10" s="17">
        <v>0.12632950449805</v>
      </c>
      <c r="BP10" s="17"/>
      <c r="BQ10" s="17">
        <v>9.0100629575380203E-2</v>
      </c>
      <c r="BR10" s="17">
        <v>9.6611038500180796E-2</v>
      </c>
      <c r="BS10" s="17"/>
      <c r="BT10" s="17">
        <v>8.2254783456829503E-2</v>
      </c>
      <c r="BU10" s="17">
        <v>8.8507427689221804E-2</v>
      </c>
      <c r="BV10" s="17">
        <v>0.100497762570503</v>
      </c>
      <c r="BW10" s="17">
        <v>0.11080339168709299</v>
      </c>
      <c r="BX10" s="17">
        <v>0.11508871117928</v>
      </c>
      <c r="BY10" s="17">
        <v>5.8460560865888203E-2</v>
      </c>
    </row>
    <row r="11" spans="2:77" ht="29" x14ac:dyDescent="0.35">
      <c r="B11" s="18" t="s">
        <v>294</v>
      </c>
      <c r="C11" s="17">
        <v>0.23361797861177799</v>
      </c>
      <c r="D11" s="17">
        <v>0.26107411219867899</v>
      </c>
      <c r="E11" s="17">
        <v>0.20725138404406601</v>
      </c>
      <c r="F11" s="17"/>
      <c r="G11" s="17">
        <v>0.142294468112725</v>
      </c>
      <c r="H11" s="17">
        <v>0.154368794664414</v>
      </c>
      <c r="I11" s="17">
        <v>0.18095470482116199</v>
      </c>
      <c r="J11" s="17">
        <v>0.21326767661944701</v>
      </c>
      <c r="K11" s="17">
        <v>0.284497185680464</v>
      </c>
      <c r="L11" s="17">
        <v>0.38386688675459801</v>
      </c>
      <c r="M11" s="17"/>
      <c r="N11" s="17">
        <v>0.27742516237639497</v>
      </c>
      <c r="O11" s="17">
        <v>0.227216796941071</v>
      </c>
      <c r="P11" s="17">
        <v>0.23608997625672201</v>
      </c>
      <c r="Q11" s="17">
        <v>0.188665169280648</v>
      </c>
      <c r="R11" s="17"/>
      <c r="S11" s="17">
        <v>0.232894592715091</v>
      </c>
      <c r="T11" s="17">
        <v>0.26569842771860502</v>
      </c>
      <c r="U11" s="17">
        <v>0.26558201531683501</v>
      </c>
      <c r="V11" s="17">
        <v>0.26583505571586602</v>
      </c>
      <c r="W11" s="17">
        <v>0.23672164817628399</v>
      </c>
      <c r="X11" s="17">
        <v>0.256332716337482</v>
      </c>
      <c r="Y11" s="17">
        <v>0.24282412479710799</v>
      </c>
      <c r="Z11" s="17">
        <v>0.209930122622566</v>
      </c>
      <c r="AA11" s="17">
        <v>0.230817159284219</v>
      </c>
      <c r="AB11" s="17">
        <v>0.12795625276936701</v>
      </c>
      <c r="AC11" s="17">
        <v>0.215102369788613</v>
      </c>
      <c r="AD11" s="17">
        <v>0.20567268989936899</v>
      </c>
      <c r="AE11" s="17"/>
      <c r="AF11" s="17">
        <v>0.33554244045985598</v>
      </c>
      <c r="AG11" s="17">
        <v>0.19875635850256501</v>
      </c>
      <c r="AH11" s="17">
        <v>0.138159233545846</v>
      </c>
      <c r="AI11" s="17"/>
      <c r="AJ11" s="17">
        <v>0.49435553197208798</v>
      </c>
      <c r="AK11" s="17">
        <v>5.8011648780191397E-2</v>
      </c>
      <c r="AL11" s="17">
        <v>0.15194074795472601</v>
      </c>
      <c r="AM11" s="17">
        <v>0.21577952426431199</v>
      </c>
      <c r="AN11" s="17">
        <v>0.115304837641568</v>
      </c>
      <c r="AO11" s="17"/>
      <c r="AP11" s="17">
        <v>0.66570118604942896</v>
      </c>
      <c r="AQ11" s="17">
        <v>5.69429365425193E-2</v>
      </c>
      <c r="AR11" s="17">
        <v>0.178391093028444</v>
      </c>
      <c r="AS11" s="17"/>
      <c r="AT11" s="17">
        <v>0.23265733986394599</v>
      </c>
      <c r="AU11" s="17">
        <v>0.22103635101681399</v>
      </c>
      <c r="AV11" s="17">
        <v>0.22327836073153501</v>
      </c>
      <c r="AW11" s="17">
        <v>0.23961801838389399</v>
      </c>
      <c r="AX11" s="17">
        <v>0.163961783848774</v>
      </c>
      <c r="AY11" s="17"/>
      <c r="AZ11" s="17">
        <v>0.21293340147713</v>
      </c>
      <c r="BA11" s="17">
        <v>0.1912049067229</v>
      </c>
      <c r="BB11" s="17">
        <v>0.14161200381748401</v>
      </c>
      <c r="BC11" s="17">
        <v>0.39229203826244502</v>
      </c>
      <c r="BD11" s="17">
        <v>0.13837149117834399</v>
      </c>
      <c r="BE11" s="17"/>
      <c r="BF11" s="17">
        <v>0.18587027691462299</v>
      </c>
      <c r="BG11" s="17">
        <v>0.23912149534973001</v>
      </c>
      <c r="BH11" s="17">
        <v>0.23618141044855201</v>
      </c>
      <c r="BI11" s="17">
        <v>0.292406856225712</v>
      </c>
      <c r="BJ11" s="17"/>
      <c r="BK11" s="17">
        <v>0.11884927538803</v>
      </c>
      <c r="BL11" s="17">
        <v>0.12322385790064599</v>
      </c>
      <c r="BM11" s="17">
        <v>0.203802507102886</v>
      </c>
      <c r="BN11" s="17">
        <v>0.29371150189988599</v>
      </c>
      <c r="BO11" s="17">
        <v>0.38422587916659001</v>
      </c>
      <c r="BP11" s="17"/>
      <c r="BQ11" s="17">
        <v>0.25407394926541899</v>
      </c>
      <c r="BR11" s="17">
        <v>0.20591202226861999</v>
      </c>
      <c r="BS11" s="17"/>
      <c r="BT11" s="17">
        <v>0.33564517843069003</v>
      </c>
      <c r="BU11" s="17">
        <v>0.20305951992127499</v>
      </c>
      <c r="BV11" s="17">
        <v>0.13658687436008499</v>
      </c>
      <c r="BW11" s="17">
        <v>0.17804819957524601</v>
      </c>
      <c r="BX11" s="17">
        <v>0.16057583320614799</v>
      </c>
      <c r="BY11" s="17">
        <v>0.11762430844447</v>
      </c>
    </row>
    <row r="12" spans="2:77" x14ac:dyDescent="0.35">
      <c r="B12" s="18" t="s">
        <v>295</v>
      </c>
      <c r="C12" s="17">
        <v>0.33040266954252401</v>
      </c>
      <c r="D12" s="17">
        <v>0.30693026260428102</v>
      </c>
      <c r="E12" s="17">
        <v>0.35261344070355599</v>
      </c>
      <c r="F12" s="17"/>
      <c r="G12" s="17">
        <v>0.27987074159185499</v>
      </c>
      <c r="H12" s="17">
        <v>0.293867089331592</v>
      </c>
      <c r="I12" s="17">
        <v>0.32806378112977402</v>
      </c>
      <c r="J12" s="17">
        <v>0.33830072296383001</v>
      </c>
      <c r="K12" s="17">
        <v>0.39509067550397797</v>
      </c>
      <c r="L12" s="17">
        <v>0.34589086217319198</v>
      </c>
      <c r="M12" s="17"/>
      <c r="N12" s="17">
        <v>0.29098859337759803</v>
      </c>
      <c r="O12" s="17">
        <v>0.32582470361597299</v>
      </c>
      <c r="P12" s="17">
        <v>0.33675975582017498</v>
      </c>
      <c r="Q12" s="17">
        <v>0.37105113946367702</v>
      </c>
      <c r="R12" s="17"/>
      <c r="S12" s="17">
        <v>0.27916430232954298</v>
      </c>
      <c r="T12" s="17">
        <v>0.34607996438767102</v>
      </c>
      <c r="U12" s="17">
        <v>0.37050945716476402</v>
      </c>
      <c r="V12" s="17">
        <v>0.371140769979867</v>
      </c>
      <c r="W12" s="17">
        <v>0.31676571238604201</v>
      </c>
      <c r="X12" s="17">
        <v>0.28406785919960298</v>
      </c>
      <c r="Y12" s="17">
        <v>0.34457690182663703</v>
      </c>
      <c r="Z12" s="17">
        <v>0.26578714419585397</v>
      </c>
      <c r="AA12" s="17">
        <v>0.30596485438937299</v>
      </c>
      <c r="AB12" s="17">
        <v>0.40266972621684599</v>
      </c>
      <c r="AC12" s="17">
        <v>0.33483432234139598</v>
      </c>
      <c r="AD12" s="17">
        <v>0.35663841049915901</v>
      </c>
      <c r="AE12" s="17"/>
      <c r="AF12" s="17">
        <v>0.35998122840369901</v>
      </c>
      <c r="AG12" s="17">
        <v>0.296152673695879</v>
      </c>
      <c r="AH12" s="17">
        <v>0.350970766699644</v>
      </c>
      <c r="AI12" s="17"/>
      <c r="AJ12" s="17">
        <v>0.29767075433308599</v>
      </c>
      <c r="AK12" s="17">
        <v>0.23037713120099701</v>
      </c>
      <c r="AL12" s="17">
        <v>0.37097739450989597</v>
      </c>
      <c r="AM12" s="17">
        <v>0.54185977146620301</v>
      </c>
      <c r="AN12" s="17">
        <v>0.45555770804930201</v>
      </c>
      <c r="AO12" s="17"/>
      <c r="AP12" s="17">
        <v>0.16661085394473099</v>
      </c>
      <c r="AQ12" s="17">
        <v>0.19083549694944599</v>
      </c>
      <c r="AR12" s="17">
        <v>0.43381589726682401</v>
      </c>
      <c r="AS12" s="17"/>
      <c r="AT12" s="17">
        <v>0.35944261562129798</v>
      </c>
      <c r="AU12" s="17">
        <v>0.324383386151127</v>
      </c>
      <c r="AV12" s="17">
        <v>0.32548928400432697</v>
      </c>
      <c r="AW12" s="17">
        <v>0.27720763387280201</v>
      </c>
      <c r="AX12" s="17">
        <v>0.32800497217334101</v>
      </c>
      <c r="AY12" s="17"/>
      <c r="AZ12" s="17">
        <v>0.30171784784938299</v>
      </c>
      <c r="BA12" s="17">
        <v>0.34834587616574902</v>
      </c>
      <c r="BB12" s="17">
        <v>0.30821479886597303</v>
      </c>
      <c r="BC12" s="17">
        <v>0.34667998150796903</v>
      </c>
      <c r="BD12" s="17">
        <v>0.39155486911371501</v>
      </c>
      <c r="BE12" s="17"/>
      <c r="BF12" s="17">
        <v>0.372983512116633</v>
      </c>
      <c r="BG12" s="17">
        <v>0.31194023555434403</v>
      </c>
      <c r="BH12" s="17">
        <v>0.34256764684222502</v>
      </c>
      <c r="BI12" s="17">
        <v>0.28458684348511298</v>
      </c>
      <c r="BJ12" s="17"/>
      <c r="BK12" s="17">
        <v>0.35774304148833302</v>
      </c>
      <c r="BL12" s="17">
        <v>0.39665810789848399</v>
      </c>
      <c r="BM12" s="17">
        <v>0.35086066223832901</v>
      </c>
      <c r="BN12" s="17">
        <v>0.304614002176049</v>
      </c>
      <c r="BO12" s="17">
        <v>0.19441862830307099</v>
      </c>
      <c r="BP12" s="17"/>
      <c r="BQ12" s="17">
        <v>0.32506861891490701</v>
      </c>
      <c r="BR12" s="17">
        <v>0.33762720932717899</v>
      </c>
      <c r="BS12" s="17"/>
      <c r="BT12" s="17">
        <v>0.33660138891166203</v>
      </c>
      <c r="BU12" s="17">
        <v>0.33180825967408401</v>
      </c>
      <c r="BV12" s="17">
        <v>0.36571620480433498</v>
      </c>
      <c r="BW12" s="17">
        <v>0.311835770837259</v>
      </c>
      <c r="BX12" s="17">
        <v>0.31147091806463101</v>
      </c>
      <c r="BY12" s="17">
        <v>0.31947092874007499</v>
      </c>
    </row>
    <row r="13" spans="2:77" x14ac:dyDescent="0.35">
      <c r="B13" s="18" t="s">
        <v>145</v>
      </c>
      <c r="C13" s="19">
        <v>7.1815729639443604E-2</v>
      </c>
      <c r="D13" s="19">
        <v>5.2045950052770601E-2</v>
      </c>
      <c r="E13" s="19">
        <v>9.1151327578575303E-2</v>
      </c>
      <c r="F13" s="19"/>
      <c r="G13" s="19">
        <v>9.0782617898485699E-2</v>
      </c>
      <c r="H13" s="19">
        <v>6.8343165209743595E-2</v>
      </c>
      <c r="I13" s="19">
        <v>6.7163412237909101E-2</v>
      </c>
      <c r="J13" s="19">
        <v>7.6727458462284501E-2</v>
      </c>
      <c r="K13" s="19">
        <v>7.1759068690077907E-2</v>
      </c>
      <c r="L13" s="19">
        <v>6.1807141794987502E-2</v>
      </c>
      <c r="M13" s="19"/>
      <c r="N13" s="19">
        <v>5.5076482221873099E-2</v>
      </c>
      <c r="O13" s="19">
        <v>7.5861793978100306E-2</v>
      </c>
      <c r="P13" s="19">
        <v>7.3391147732068299E-2</v>
      </c>
      <c r="Q13" s="19">
        <v>8.4375994431941506E-2</v>
      </c>
      <c r="R13" s="19"/>
      <c r="S13" s="19">
        <v>6.84194614857324E-2</v>
      </c>
      <c r="T13" s="19">
        <v>7.0029369504882505E-2</v>
      </c>
      <c r="U13" s="19">
        <v>6.9367301616167706E-2</v>
      </c>
      <c r="V13" s="19">
        <v>7.2997508158239396E-2</v>
      </c>
      <c r="W13" s="19">
        <v>6.7159710931221403E-2</v>
      </c>
      <c r="X13" s="19">
        <v>6.6435005265432598E-2</v>
      </c>
      <c r="Y13" s="19">
        <v>6.8550569558599797E-2</v>
      </c>
      <c r="Z13" s="19">
        <v>9.3167691319504295E-2</v>
      </c>
      <c r="AA13" s="19">
        <v>7.1380094690994197E-2</v>
      </c>
      <c r="AB13" s="19">
        <v>8.1518558491206594E-2</v>
      </c>
      <c r="AC13" s="19">
        <v>4.0690567118133097E-2</v>
      </c>
      <c r="AD13" s="19">
        <v>0.13008766712938599</v>
      </c>
      <c r="AE13" s="19"/>
      <c r="AF13" s="19">
        <v>5.67552691089716E-2</v>
      </c>
      <c r="AG13" s="19">
        <v>6.1595796524821E-2</v>
      </c>
      <c r="AH13" s="19">
        <v>0.117247638482408</v>
      </c>
      <c r="AI13" s="19"/>
      <c r="AJ13" s="19">
        <v>4.9955468777575403E-2</v>
      </c>
      <c r="AK13" s="19">
        <v>5.3050218914962699E-2</v>
      </c>
      <c r="AL13" s="19">
        <v>4.1490546856914001E-2</v>
      </c>
      <c r="AM13" s="19">
        <v>6.8644914678583496E-2</v>
      </c>
      <c r="AN13" s="19">
        <v>0.13997328678850701</v>
      </c>
      <c r="AO13" s="19"/>
      <c r="AP13" s="19">
        <v>3.55137756719478E-2</v>
      </c>
      <c r="AQ13" s="19">
        <v>6.3709567930684996E-2</v>
      </c>
      <c r="AR13" s="19">
        <v>3.5853632192462799E-2</v>
      </c>
      <c r="AS13" s="19"/>
      <c r="AT13" s="19">
        <v>9.5975821957489896E-2</v>
      </c>
      <c r="AU13" s="19">
        <v>7.2811143968995407E-2</v>
      </c>
      <c r="AV13" s="19">
        <v>5.8082226394072699E-2</v>
      </c>
      <c r="AW13" s="19">
        <v>3.9727666546733001E-2</v>
      </c>
      <c r="AX13" s="19">
        <v>4.2836806861866097E-2</v>
      </c>
      <c r="AY13" s="19"/>
      <c r="AZ13" s="19">
        <v>5.2415664403673901E-2</v>
      </c>
      <c r="BA13" s="19">
        <v>7.9792488404116693E-2</v>
      </c>
      <c r="BB13" s="19">
        <v>0.13985972961090001</v>
      </c>
      <c r="BC13" s="19">
        <v>5.9091080592515902E-2</v>
      </c>
      <c r="BD13" s="19">
        <v>0.12745869546976099</v>
      </c>
      <c r="BE13" s="19"/>
      <c r="BF13" s="19">
        <v>8.33881684102699E-2</v>
      </c>
      <c r="BG13" s="19">
        <v>8.1460503926106695E-2</v>
      </c>
      <c r="BH13" s="19">
        <v>4.6409239640223303E-2</v>
      </c>
      <c r="BI13" s="19">
        <v>3.9269357670344902E-2</v>
      </c>
      <c r="BJ13" s="19"/>
      <c r="BK13" s="19">
        <v>7.5080612437364302E-2</v>
      </c>
      <c r="BL13" s="19">
        <v>9.5024415251066696E-2</v>
      </c>
      <c r="BM13" s="19">
        <v>8.0217594464052494E-2</v>
      </c>
      <c r="BN13" s="19">
        <v>6.0568247609963703E-2</v>
      </c>
      <c r="BO13" s="19">
        <v>3.1685464192278301E-2</v>
      </c>
      <c r="BP13" s="19"/>
      <c r="BQ13" s="19">
        <v>5.9296357767677298E-2</v>
      </c>
      <c r="BR13" s="19">
        <v>8.8772205398818096E-2</v>
      </c>
      <c r="BS13" s="19"/>
      <c r="BT13" s="19">
        <v>5.9597068554329703E-2</v>
      </c>
      <c r="BU13" s="19">
        <v>6.9965415557663405E-2</v>
      </c>
      <c r="BV13" s="19">
        <v>8.1818710080823101E-2</v>
      </c>
      <c r="BW13" s="19">
        <v>5.6250925856905998E-2</v>
      </c>
      <c r="BX13" s="19">
        <v>7.8534810161006899E-2</v>
      </c>
      <c r="BY13" s="19">
        <v>0.144256789237863</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G19"/>
  <sheetViews>
    <sheetView showGridLines="0" topLeftCell="A5" workbookViewId="0">
      <pane xSplit="2" topLeftCell="C1" activePane="topRight" state="frozen"/>
      <selection pane="topRight" activeCell="C10" sqref="C10"/>
    </sheetView>
  </sheetViews>
  <sheetFormatPr defaultColWidth="10.90625" defaultRowHeight="14.5" x14ac:dyDescent="0.35"/>
  <cols>
    <col min="2" max="2" width="25.7265625" customWidth="1"/>
    <col min="3" max="7" width="20.7265625" customWidth="1"/>
  </cols>
  <sheetData>
    <row r="2" spans="2:7" ht="40" customHeight="1" x14ac:dyDescent="0.35">
      <c r="D2" s="33" t="s">
        <v>306</v>
      </c>
      <c r="E2" s="29"/>
      <c r="F2" s="29"/>
      <c r="G2" s="29"/>
    </row>
    <row r="6" spans="2:7" ht="50" customHeight="1" x14ac:dyDescent="0.35">
      <c r="B6" s="20" t="s">
        <v>14</v>
      </c>
      <c r="C6" s="20" t="s">
        <v>301</v>
      </c>
      <c r="D6" s="20" t="s">
        <v>302</v>
      </c>
      <c r="E6" s="20" t="s">
        <v>303</v>
      </c>
      <c r="F6" s="20" t="s">
        <v>304</v>
      </c>
    </row>
    <row r="7" spans="2:7" x14ac:dyDescent="0.35">
      <c r="B7" s="18" t="s">
        <v>183</v>
      </c>
      <c r="C7" s="17">
        <v>0.34211964355420998</v>
      </c>
      <c r="D7" s="17">
        <v>0.36449604842880401</v>
      </c>
      <c r="E7" s="17">
        <v>0.431954390586477</v>
      </c>
      <c r="F7" s="17">
        <v>0.52735994926769703</v>
      </c>
    </row>
    <row r="8" spans="2:7" x14ac:dyDescent="0.35">
      <c r="B8" s="18" t="s">
        <v>184</v>
      </c>
      <c r="C8" s="17">
        <v>0.41978214446975898</v>
      </c>
      <c r="D8" s="17">
        <v>0.409344423888376</v>
      </c>
      <c r="E8" s="17">
        <v>0.39898092763999998</v>
      </c>
      <c r="F8" s="17">
        <v>0.31356124521540102</v>
      </c>
    </row>
    <row r="9" spans="2:7" ht="29" x14ac:dyDescent="0.35">
      <c r="B9" s="18" t="s">
        <v>305</v>
      </c>
      <c r="C9" s="17">
        <v>0.14085821422776101</v>
      </c>
      <c r="D9" s="17">
        <v>0.12962597922680899</v>
      </c>
      <c r="E9" s="17">
        <v>9.9342929883539599E-2</v>
      </c>
      <c r="F9" s="17">
        <v>8.9749742675626298E-2</v>
      </c>
    </row>
    <row r="10" spans="2:7" x14ac:dyDescent="0.35">
      <c r="B10" s="18" t="s">
        <v>185</v>
      </c>
      <c r="C10" s="17">
        <v>4.3032580262312402E-2</v>
      </c>
      <c r="D10" s="17">
        <v>4.7591342613283197E-2</v>
      </c>
      <c r="E10" s="17">
        <v>2.0387706120492E-2</v>
      </c>
      <c r="F10" s="17">
        <v>2.8100319795618601E-2</v>
      </c>
    </row>
    <row r="11" spans="2:7" x14ac:dyDescent="0.35">
      <c r="B11" s="18" t="s">
        <v>186</v>
      </c>
      <c r="C11" s="17">
        <v>2.1153901833657701E-2</v>
      </c>
      <c r="D11" s="17">
        <v>2.1343498187392899E-2</v>
      </c>
      <c r="E11" s="17">
        <v>1.6505195441054599E-2</v>
      </c>
      <c r="F11" s="17">
        <v>1.8324442548149002E-2</v>
      </c>
    </row>
    <row r="12" spans="2:7" x14ac:dyDescent="0.35">
      <c r="B12" s="23" t="s">
        <v>145</v>
      </c>
      <c r="C12" s="21">
        <v>3.3053515652299803E-2</v>
      </c>
      <c r="D12" s="21">
        <v>2.7598707655334401E-2</v>
      </c>
      <c r="E12" s="21">
        <v>3.2828850328437201E-2</v>
      </c>
      <c r="F12" s="21">
        <v>2.2904300497507801E-2</v>
      </c>
    </row>
    <row r="13" spans="2:7" x14ac:dyDescent="0.35">
      <c r="B13" s="16"/>
      <c r="C13" s="16"/>
      <c r="D13" s="16"/>
      <c r="E13" s="16"/>
      <c r="F13" s="16"/>
    </row>
    <row r="14" spans="2:7" x14ac:dyDescent="0.35">
      <c r="B14" t="s">
        <v>95</v>
      </c>
    </row>
    <row r="15" spans="2:7" x14ac:dyDescent="0.35">
      <c r="B15" t="s">
        <v>96</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Y19"/>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0.431954390586477</v>
      </c>
      <c r="D9" s="17">
        <v>0.440087722550071</v>
      </c>
      <c r="E9" s="17">
        <v>0.42433032717039798</v>
      </c>
      <c r="F9" s="17"/>
      <c r="G9" s="17">
        <v>0.365543283489493</v>
      </c>
      <c r="H9" s="17">
        <v>0.41591075412960998</v>
      </c>
      <c r="I9" s="17">
        <v>0.42035316264129902</v>
      </c>
      <c r="J9" s="17">
        <v>0.406098436725435</v>
      </c>
      <c r="K9" s="17">
        <v>0.47715056953956397</v>
      </c>
      <c r="L9" s="17">
        <v>0.48941512492566402</v>
      </c>
      <c r="M9" s="17"/>
      <c r="N9" s="17">
        <v>0.45989054749297698</v>
      </c>
      <c r="O9" s="17">
        <v>0.41833574560489301</v>
      </c>
      <c r="P9" s="17">
        <v>0.424721280788528</v>
      </c>
      <c r="Q9" s="17">
        <v>0.42015951592289802</v>
      </c>
      <c r="R9" s="17"/>
      <c r="S9" s="17">
        <v>0.46837275104755699</v>
      </c>
      <c r="T9" s="17">
        <v>0.45669478413983799</v>
      </c>
      <c r="U9" s="17">
        <v>0.42436575726639297</v>
      </c>
      <c r="V9" s="17">
        <v>0.38879982620546399</v>
      </c>
      <c r="W9" s="17">
        <v>0.38749374249992802</v>
      </c>
      <c r="X9" s="17">
        <v>0.41385397358371701</v>
      </c>
      <c r="Y9" s="17">
        <v>0.49367668135949799</v>
      </c>
      <c r="Z9" s="17">
        <v>0.44239052584618499</v>
      </c>
      <c r="AA9" s="17">
        <v>0.43295858249672498</v>
      </c>
      <c r="AB9" s="17">
        <v>0.36536848589763099</v>
      </c>
      <c r="AC9" s="17">
        <v>0.46567393834387999</v>
      </c>
      <c r="AD9" s="17">
        <v>0.42438805854934802</v>
      </c>
      <c r="AE9" s="17"/>
      <c r="AF9" s="17">
        <v>0.47776752819269402</v>
      </c>
      <c r="AG9" s="17">
        <v>0.41938976061029398</v>
      </c>
      <c r="AH9" s="17">
        <v>0.37678103916757399</v>
      </c>
      <c r="AI9" s="17"/>
      <c r="AJ9" s="17">
        <v>0.47244779889053901</v>
      </c>
      <c r="AK9" s="17">
        <v>0.43161026562656002</v>
      </c>
      <c r="AL9" s="17">
        <v>0.43702570516237799</v>
      </c>
      <c r="AM9" s="17">
        <v>0.40496499559094901</v>
      </c>
      <c r="AN9" s="17">
        <v>0.36494397004023499</v>
      </c>
      <c r="AO9" s="17"/>
      <c r="AP9" s="17">
        <v>0.46003428919212302</v>
      </c>
      <c r="AQ9" s="17">
        <v>0.43660299066514302</v>
      </c>
      <c r="AR9" s="17">
        <v>0.47837098530139699</v>
      </c>
      <c r="AS9" s="17"/>
      <c r="AT9" s="17">
        <v>0.41752280887530102</v>
      </c>
      <c r="AU9" s="17">
        <v>0.41749507922594098</v>
      </c>
      <c r="AV9" s="17">
        <v>0.42704874866098103</v>
      </c>
      <c r="AW9" s="17">
        <v>0.46406234149734898</v>
      </c>
      <c r="AX9" s="17">
        <v>0.43836564285399199</v>
      </c>
      <c r="AY9" s="17"/>
      <c r="AZ9" s="17">
        <v>0.43882619488770003</v>
      </c>
      <c r="BA9" s="17">
        <v>0.36327511413098501</v>
      </c>
      <c r="BB9" s="17">
        <v>0.37836183736332402</v>
      </c>
      <c r="BC9" s="17">
        <v>0.49347455918725502</v>
      </c>
      <c r="BD9" s="17">
        <v>0.41341634847042602</v>
      </c>
      <c r="BE9" s="17"/>
      <c r="BF9" s="17">
        <v>0.46353733742652098</v>
      </c>
      <c r="BG9" s="17">
        <v>0.41926597012033501</v>
      </c>
      <c r="BH9" s="17">
        <v>0.42487365799543197</v>
      </c>
      <c r="BI9" s="17">
        <v>0.44860015373871698</v>
      </c>
      <c r="BJ9" s="17"/>
      <c r="BK9" s="17">
        <v>0.483127267776915</v>
      </c>
      <c r="BL9" s="17">
        <v>0.39890713006156597</v>
      </c>
      <c r="BM9" s="17">
        <v>0.408678419447847</v>
      </c>
      <c r="BN9" s="17">
        <v>0.44751590735957902</v>
      </c>
      <c r="BO9" s="17">
        <v>0.524480707819171</v>
      </c>
      <c r="BP9" s="17"/>
      <c r="BQ9" s="17">
        <v>0.44922216795140202</v>
      </c>
      <c r="BR9" s="17">
        <v>0.40856658396920098</v>
      </c>
      <c r="BS9" s="17"/>
      <c r="BT9" s="17">
        <v>0.46443667270153599</v>
      </c>
      <c r="BU9" s="17">
        <v>0.37934021251545802</v>
      </c>
      <c r="BV9" s="17">
        <v>0.33538289361249801</v>
      </c>
      <c r="BW9" s="17">
        <v>0.42941711677189798</v>
      </c>
      <c r="BX9" s="17">
        <v>0.49166771192735598</v>
      </c>
      <c r="BY9" s="17">
        <v>0.366619644448622</v>
      </c>
    </row>
    <row r="10" spans="2:77" x14ac:dyDescent="0.35">
      <c r="B10" s="18" t="s">
        <v>184</v>
      </c>
      <c r="C10" s="17">
        <v>0.39898092763999998</v>
      </c>
      <c r="D10" s="17">
        <v>0.385081660231127</v>
      </c>
      <c r="E10" s="17">
        <v>0.412278021700141</v>
      </c>
      <c r="F10" s="17"/>
      <c r="G10" s="17">
        <v>0.38018278304186398</v>
      </c>
      <c r="H10" s="17">
        <v>0.34806499847129801</v>
      </c>
      <c r="I10" s="17">
        <v>0.418340359979055</v>
      </c>
      <c r="J10" s="17">
        <v>0.43573024716522801</v>
      </c>
      <c r="K10" s="17">
        <v>0.40028897559132098</v>
      </c>
      <c r="L10" s="17">
        <v>0.40628664865747399</v>
      </c>
      <c r="M10" s="17"/>
      <c r="N10" s="17">
        <v>0.40739919187634799</v>
      </c>
      <c r="O10" s="17">
        <v>0.41234414651588203</v>
      </c>
      <c r="P10" s="17">
        <v>0.40186685811981898</v>
      </c>
      <c r="Q10" s="17">
        <v>0.37511718549407203</v>
      </c>
      <c r="R10" s="17"/>
      <c r="S10" s="17">
        <v>0.359398475454277</v>
      </c>
      <c r="T10" s="17">
        <v>0.395862679240157</v>
      </c>
      <c r="U10" s="17">
        <v>0.38478960198501999</v>
      </c>
      <c r="V10" s="17">
        <v>0.42677616895644499</v>
      </c>
      <c r="W10" s="17">
        <v>0.41458494963333598</v>
      </c>
      <c r="X10" s="17">
        <v>0.42822577563151798</v>
      </c>
      <c r="Y10" s="17">
        <v>0.37275387591754899</v>
      </c>
      <c r="Z10" s="17">
        <v>0.42612862256654399</v>
      </c>
      <c r="AA10" s="17">
        <v>0.38064107328271302</v>
      </c>
      <c r="AB10" s="17">
        <v>0.43924664419837101</v>
      </c>
      <c r="AC10" s="17">
        <v>0.404125736796628</v>
      </c>
      <c r="AD10" s="17">
        <v>0.39903755331525598</v>
      </c>
      <c r="AE10" s="17"/>
      <c r="AF10" s="17">
        <v>0.38369278861231498</v>
      </c>
      <c r="AG10" s="17">
        <v>0.424138933004095</v>
      </c>
      <c r="AH10" s="17">
        <v>0.38310693967870302</v>
      </c>
      <c r="AI10" s="17"/>
      <c r="AJ10" s="17">
        <v>0.40277051000257302</v>
      </c>
      <c r="AK10" s="17">
        <v>0.39911516074506398</v>
      </c>
      <c r="AL10" s="17">
        <v>0.39892697496560597</v>
      </c>
      <c r="AM10" s="17">
        <v>0.35007583064092901</v>
      </c>
      <c r="AN10" s="17">
        <v>0.39651309530620998</v>
      </c>
      <c r="AO10" s="17"/>
      <c r="AP10" s="17">
        <v>0.40738348393388302</v>
      </c>
      <c r="AQ10" s="17">
        <v>0.40500678387371303</v>
      </c>
      <c r="AR10" s="17">
        <v>0.35981976549546602</v>
      </c>
      <c r="AS10" s="17"/>
      <c r="AT10" s="17">
        <v>0.38778105012827202</v>
      </c>
      <c r="AU10" s="17">
        <v>0.40051541235993998</v>
      </c>
      <c r="AV10" s="17">
        <v>0.42403066242070397</v>
      </c>
      <c r="AW10" s="17">
        <v>0.37362049147050402</v>
      </c>
      <c r="AX10" s="17">
        <v>0.34784154857985999</v>
      </c>
      <c r="AY10" s="17"/>
      <c r="AZ10" s="17">
        <v>0.387783201416809</v>
      </c>
      <c r="BA10" s="17">
        <v>0.43333686625128798</v>
      </c>
      <c r="BB10" s="17">
        <v>0.36435974794787601</v>
      </c>
      <c r="BC10" s="17">
        <v>0.40138267673740102</v>
      </c>
      <c r="BD10" s="17">
        <v>0.40786279593316399</v>
      </c>
      <c r="BE10" s="17"/>
      <c r="BF10" s="17">
        <v>0.34996878390611402</v>
      </c>
      <c r="BG10" s="17">
        <v>0.40568354219236702</v>
      </c>
      <c r="BH10" s="17">
        <v>0.41791218166086402</v>
      </c>
      <c r="BI10" s="17">
        <v>0.40873613030759198</v>
      </c>
      <c r="BJ10" s="17"/>
      <c r="BK10" s="17">
        <v>0.29874450403346797</v>
      </c>
      <c r="BL10" s="17">
        <v>0.38999739239970199</v>
      </c>
      <c r="BM10" s="17">
        <v>0.42724870922250002</v>
      </c>
      <c r="BN10" s="17">
        <v>0.40117409310452201</v>
      </c>
      <c r="BO10" s="17">
        <v>0.30734903303077299</v>
      </c>
      <c r="BP10" s="17"/>
      <c r="BQ10" s="17">
        <v>0.40024646652694501</v>
      </c>
      <c r="BR10" s="17">
        <v>0.39726685766278003</v>
      </c>
      <c r="BS10" s="17"/>
      <c r="BT10" s="17">
        <v>0.40810442107226502</v>
      </c>
      <c r="BU10" s="17">
        <v>0.45910485495065601</v>
      </c>
      <c r="BV10" s="17">
        <v>0.364523870521265</v>
      </c>
      <c r="BW10" s="17">
        <v>0.39131331525128099</v>
      </c>
      <c r="BX10" s="17">
        <v>0.31966577520207301</v>
      </c>
      <c r="BY10" s="17">
        <v>0.39948305505117998</v>
      </c>
    </row>
    <row r="11" spans="2:77" ht="29" x14ac:dyDescent="0.35">
      <c r="B11" s="18" t="s">
        <v>305</v>
      </c>
      <c r="C11" s="17">
        <v>9.9342929883539599E-2</v>
      </c>
      <c r="D11" s="17">
        <v>0.107029015040387</v>
      </c>
      <c r="E11" s="17">
        <v>9.2469803544865503E-2</v>
      </c>
      <c r="F11" s="17"/>
      <c r="G11" s="17">
        <v>0.118338402515999</v>
      </c>
      <c r="H11" s="17">
        <v>0.13006700065844801</v>
      </c>
      <c r="I11" s="17">
        <v>9.5659856660032697E-2</v>
      </c>
      <c r="J11" s="17">
        <v>9.6624141652449994E-2</v>
      </c>
      <c r="K11" s="17">
        <v>8.7858360619122999E-2</v>
      </c>
      <c r="L11" s="17">
        <v>7.4673062885954697E-2</v>
      </c>
      <c r="M11" s="17"/>
      <c r="N11" s="17">
        <v>8.5901770477682701E-2</v>
      </c>
      <c r="O11" s="17">
        <v>9.4865748552792006E-2</v>
      </c>
      <c r="P11" s="17">
        <v>0.10874653021441399</v>
      </c>
      <c r="Q11" s="17">
        <v>0.11073686792882501</v>
      </c>
      <c r="R11" s="17"/>
      <c r="S11" s="17">
        <v>0.111572891880505</v>
      </c>
      <c r="T11" s="17">
        <v>8.6682731643720895E-2</v>
      </c>
      <c r="U11" s="17">
        <v>0.12026311559705399</v>
      </c>
      <c r="V11" s="17">
        <v>0.11449959149244</v>
      </c>
      <c r="W11" s="17">
        <v>0.125988867346008</v>
      </c>
      <c r="X11" s="17">
        <v>8.4304646361121699E-2</v>
      </c>
      <c r="Y11" s="17">
        <v>8.2126939654924902E-2</v>
      </c>
      <c r="Z11" s="17">
        <v>6.3325730817175102E-2</v>
      </c>
      <c r="AA11" s="17">
        <v>0.115284149176674</v>
      </c>
      <c r="AB11" s="17">
        <v>9.9396980518475703E-2</v>
      </c>
      <c r="AC11" s="17">
        <v>6.6770451553026994E-2</v>
      </c>
      <c r="AD11" s="17">
        <v>6.8031241802629303E-2</v>
      </c>
      <c r="AE11" s="17"/>
      <c r="AF11" s="17">
        <v>8.7749683840200099E-2</v>
      </c>
      <c r="AG11" s="17">
        <v>0.101093019847635</v>
      </c>
      <c r="AH11" s="17">
        <v>0.120825494624008</v>
      </c>
      <c r="AI11" s="17"/>
      <c r="AJ11" s="17">
        <v>8.5667660684117797E-2</v>
      </c>
      <c r="AK11" s="17">
        <v>0.113172390907613</v>
      </c>
      <c r="AL11" s="17">
        <v>0.1147279777304</v>
      </c>
      <c r="AM11" s="17">
        <v>0.15463691412681399</v>
      </c>
      <c r="AN11" s="17">
        <v>0.10224930018617</v>
      </c>
      <c r="AO11" s="17"/>
      <c r="AP11" s="17">
        <v>9.2404629925982196E-2</v>
      </c>
      <c r="AQ11" s="17">
        <v>0.106639414319499</v>
      </c>
      <c r="AR11" s="17">
        <v>0.100981586098875</v>
      </c>
      <c r="AS11" s="17"/>
      <c r="AT11" s="17">
        <v>0.10633669096385499</v>
      </c>
      <c r="AU11" s="17">
        <v>8.8576707063582893E-2</v>
      </c>
      <c r="AV11" s="17">
        <v>0.101558359405543</v>
      </c>
      <c r="AW11" s="17">
        <v>0.101190135167242</v>
      </c>
      <c r="AX11" s="17">
        <v>0.179766881805239</v>
      </c>
      <c r="AY11" s="17"/>
      <c r="AZ11" s="17">
        <v>0.107061516433894</v>
      </c>
      <c r="BA11" s="17">
        <v>0.110657697775519</v>
      </c>
      <c r="BB11" s="17">
        <v>8.2450718809455703E-2</v>
      </c>
      <c r="BC11" s="17">
        <v>7.59357890330985E-2</v>
      </c>
      <c r="BD11" s="17">
        <v>0.100850956348014</v>
      </c>
      <c r="BE11" s="17"/>
      <c r="BF11" s="17">
        <v>0.100312343784437</v>
      </c>
      <c r="BG11" s="17">
        <v>0.10136339936474099</v>
      </c>
      <c r="BH11" s="17">
        <v>9.8621735405618596E-2</v>
      </c>
      <c r="BI11" s="17">
        <v>9.9560616802845794E-2</v>
      </c>
      <c r="BJ11" s="17"/>
      <c r="BK11" s="17">
        <v>0.111474774431903</v>
      </c>
      <c r="BL11" s="17">
        <v>0.10895843426581001</v>
      </c>
      <c r="BM11" s="17">
        <v>9.5642130166822603E-2</v>
      </c>
      <c r="BN11" s="17">
        <v>9.8156837814844994E-2</v>
      </c>
      <c r="BO11" s="17">
        <v>9.7621442663545999E-2</v>
      </c>
      <c r="BP11" s="17"/>
      <c r="BQ11" s="17">
        <v>9.82836295138039E-2</v>
      </c>
      <c r="BR11" s="17">
        <v>0.10077766648417</v>
      </c>
      <c r="BS11" s="17"/>
      <c r="BT11" s="17">
        <v>8.1137526401602406E-2</v>
      </c>
      <c r="BU11" s="17">
        <v>0.10180476565644</v>
      </c>
      <c r="BV11" s="17">
        <v>0.160857296092979</v>
      </c>
      <c r="BW11" s="17">
        <v>0.100659386486614</v>
      </c>
      <c r="BX11" s="17">
        <v>0.10621129169600101</v>
      </c>
      <c r="BY11" s="17">
        <v>0.110567672476822</v>
      </c>
    </row>
    <row r="12" spans="2:77" x14ac:dyDescent="0.35">
      <c r="B12" s="18" t="s">
        <v>185</v>
      </c>
      <c r="C12" s="17">
        <v>2.0387706120492E-2</v>
      </c>
      <c r="D12" s="17">
        <v>2.78656258539491E-2</v>
      </c>
      <c r="E12" s="17">
        <v>1.3210169863223299E-2</v>
      </c>
      <c r="F12" s="17"/>
      <c r="G12" s="17">
        <v>4.9451577728542397E-2</v>
      </c>
      <c r="H12" s="17">
        <v>3.5559818149424903E-2</v>
      </c>
      <c r="I12" s="17">
        <v>1.69261829045202E-2</v>
      </c>
      <c r="J12" s="17">
        <v>1.44073647207731E-2</v>
      </c>
      <c r="K12" s="17">
        <v>8.7658555823313198E-3</v>
      </c>
      <c r="L12" s="17">
        <v>4.17739718453427E-3</v>
      </c>
      <c r="M12" s="17"/>
      <c r="N12" s="17">
        <v>1.8345568575700699E-2</v>
      </c>
      <c r="O12" s="17">
        <v>1.9947851604750901E-2</v>
      </c>
      <c r="P12" s="17">
        <v>1.9245208716005401E-2</v>
      </c>
      <c r="Q12" s="17">
        <v>2.4345780626419102E-2</v>
      </c>
      <c r="R12" s="17"/>
      <c r="S12" s="17">
        <v>2.5737572730061099E-2</v>
      </c>
      <c r="T12" s="17">
        <v>1.70511777850786E-2</v>
      </c>
      <c r="U12" s="17">
        <v>2.1265946918871299E-2</v>
      </c>
      <c r="V12" s="17">
        <v>1.39061078433678E-2</v>
      </c>
      <c r="W12" s="17">
        <v>2.6055600253837002E-2</v>
      </c>
      <c r="X12" s="17">
        <v>2.7956567219754602E-2</v>
      </c>
      <c r="Y12" s="17">
        <v>5.2377944832434301E-3</v>
      </c>
      <c r="Z12" s="17">
        <v>2.8938848523186199E-2</v>
      </c>
      <c r="AA12" s="17">
        <v>1.3191786467230999E-2</v>
      </c>
      <c r="AB12" s="17">
        <v>3.0938237100127199E-2</v>
      </c>
      <c r="AC12" s="17">
        <v>1.6087244387386401E-2</v>
      </c>
      <c r="AD12" s="17">
        <v>2.1966877363917201E-2</v>
      </c>
      <c r="AE12" s="17"/>
      <c r="AF12" s="17">
        <v>1.48422094453551E-2</v>
      </c>
      <c r="AG12" s="17">
        <v>1.6914132525830499E-2</v>
      </c>
      <c r="AH12" s="17">
        <v>3.88518484582943E-2</v>
      </c>
      <c r="AI12" s="17"/>
      <c r="AJ12" s="17">
        <v>1.35215396676336E-2</v>
      </c>
      <c r="AK12" s="17">
        <v>2.0604449974884399E-2</v>
      </c>
      <c r="AL12" s="17">
        <v>1.4872148210574801E-2</v>
      </c>
      <c r="AM12" s="17">
        <v>3.2795884944572702E-2</v>
      </c>
      <c r="AN12" s="17">
        <v>2.7121967289866801E-2</v>
      </c>
      <c r="AO12" s="17"/>
      <c r="AP12" s="17">
        <v>1.85039673970585E-2</v>
      </c>
      <c r="AQ12" s="17">
        <v>1.7200685313186002E-2</v>
      </c>
      <c r="AR12" s="17">
        <v>2.2512492907956198E-2</v>
      </c>
      <c r="AS12" s="17"/>
      <c r="AT12" s="17">
        <v>1.7766194495912799E-2</v>
      </c>
      <c r="AU12" s="17">
        <v>3.3660065728639298E-2</v>
      </c>
      <c r="AV12" s="17">
        <v>1.7544028723654199E-2</v>
      </c>
      <c r="AW12" s="17">
        <v>2.5364460106767499E-2</v>
      </c>
      <c r="AX12" s="17">
        <v>1.2916459711089E-2</v>
      </c>
      <c r="AY12" s="17"/>
      <c r="AZ12" s="17">
        <v>2.58554679323394E-2</v>
      </c>
      <c r="BA12" s="17">
        <v>2.04221767037602E-2</v>
      </c>
      <c r="BB12" s="17">
        <v>4.3229854553281398E-2</v>
      </c>
      <c r="BC12" s="17">
        <v>5.8033266221367398E-3</v>
      </c>
      <c r="BD12" s="17">
        <v>1.6835559370739599E-2</v>
      </c>
      <c r="BE12" s="17"/>
      <c r="BF12" s="17">
        <v>1.9871168989434199E-2</v>
      </c>
      <c r="BG12" s="17">
        <v>2.3545505688591602E-2</v>
      </c>
      <c r="BH12" s="17">
        <v>1.8560207368208501E-2</v>
      </c>
      <c r="BI12" s="17">
        <v>1.68169537945922E-2</v>
      </c>
      <c r="BJ12" s="17"/>
      <c r="BK12" s="17">
        <v>2.2469396869975299E-2</v>
      </c>
      <c r="BL12" s="17">
        <v>2.8827934192538301E-2</v>
      </c>
      <c r="BM12" s="17">
        <v>1.5879730850823601E-2</v>
      </c>
      <c r="BN12" s="17">
        <v>1.7095018372656499E-2</v>
      </c>
      <c r="BO12" s="17">
        <v>4.0474469543773102E-2</v>
      </c>
      <c r="BP12" s="17"/>
      <c r="BQ12" s="17">
        <v>1.3140285194752001E-2</v>
      </c>
      <c r="BR12" s="17">
        <v>3.0203751086968E-2</v>
      </c>
      <c r="BS12" s="17"/>
      <c r="BT12" s="17">
        <v>1.45497131218099E-2</v>
      </c>
      <c r="BU12" s="17">
        <v>1.5512523369616499E-2</v>
      </c>
      <c r="BV12" s="17">
        <v>3.62983458495931E-2</v>
      </c>
      <c r="BW12" s="17">
        <v>2.42969846541593E-2</v>
      </c>
      <c r="BX12" s="17">
        <v>2.7780644016405301E-2</v>
      </c>
      <c r="BY12" s="17">
        <v>2.47573858313405E-2</v>
      </c>
    </row>
    <row r="13" spans="2:77" x14ac:dyDescent="0.35">
      <c r="B13" s="18" t="s">
        <v>186</v>
      </c>
      <c r="C13" s="17">
        <v>1.6505195441054599E-2</v>
      </c>
      <c r="D13" s="17">
        <v>1.7381831766800599E-2</v>
      </c>
      <c r="E13" s="17">
        <v>1.52243773003894E-2</v>
      </c>
      <c r="F13" s="17"/>
      <c r="G13" s="17">
        <v>2.5335402644953899E-2</v>
      </c>
      <c r="H13" s="17">
        <v>2.8908361869981601E-2</v>
      </c>
      <c r="I13" s="17">
        <v>2.2620979261835501E-2</v>
      </c>
      <c r="J13" s="17">
        <v>1.6507829972688501E-2</v>
      </c>
      <c r="K13" s="17">
        <v>5.3138791739063699E-3</v>
      </c>
      <c r="L13" s="17">
        <v>3.0982971138040901E-3</v>
      </c>
      <c r="M13" s="17"/>
      <c r="N13" s="17">
        <v>8.1427094183005207E-3</v>
      </c>
      <c r="O13" s="17">
        <v>1.94374151596612E-2</v>
      </c>
      <c r="P13" s="17">
        <v>1.7587120292687001E-2</v>
      </c>
      <c r="Q13" s="17">
        <v>2.1772336645973799E-2</v>
      </c>
      <c r="R13" s="17"/>
      <c r="S13" s="17">
        <v>1.6800636125730399E-2</v>
      </c>
      <c r="T13" s="17">
        <v>6.4095458252333001E-3</v>
      </c>
      <c r="U13" s="17">
        <v>1.03806361114128E-2</v>
      </c>
      <c r="V13" s="17">
        <v>1.49430556815679E-2</v>
      </c>
      <c r="W13" s="17">
        <v>1.6930763179672799E-2</v>
      </c>
      <c r="X13" s="17">
        <v>1.7495475226789001E-2</v>
      </c>
      <c r="Y13" s="17">
        <v>1.73765521105382E-2</v>
      </c>
      <c r="Z13" s="17">
        <v>1.28924951926253E-2</v>
      </c>
      <c r="AA13" s="17">
        <v>2.1266068720412399E-2</v>
      </c>
      <c r="AB13" s="17">
        <v>2.29837286262243E-2</v>
      </c>
      <c r="AC13" s="17">
        <v>2.3074959808034399E-2</v>
      </c>
      <c r="AD13" s="17">
        <v>3.06099731574975E-2</v>
      </c>
      <c r="AE13" s="17"/>
      <c r="AF13" s="17">
        <v>1.1003774065590799E-2</v>
      </c>
      <c r="AG13" s="17">
        <v>1.3932618697480401E-2</v>
      </c>
      <c r="AH13" s="17">
        <v>3.0176977642649799E-2</v>
      </c>
      <c r="AI13" s="17"/>
      <c r="AJ13" s="17">
        <v>5.2195097887414998E-3</v>
      </c>
      <c r="AK13" s="17">
        <v>1.4630573398573401E-2</v>
      </c>
      <c r="AL13" s="17">
        <v>6.1080504590048899E-3</v>
      </c>
      <c r="AM13" s="17">
        <v>5.7526374696735702E-2</v>
      </c>
      <c r="AN13" s="17">
        <v>3.7324792897156102E-2</v>
      </c>
      <c r="AO13" s="17"/>
      <c r="AP13" s="17">
        <v>6.0116991441160998E-3</v>
      </c>
      <c r="AQ13" s="17">
        <v>1.2029725247023299E-2</v>
      </c>
      <c r="AR13" s="17">
        <v>1.09787783623423E-2</v>
      </c>
      <c r="AS13" s="17"/>
      <c r="AT13" s="17">
        <v>2.39979798963443E-2</v>
      </c>
      <c r="AU13" s="17">
        <v>1.7051160525001201E-2</v>
      </c>
      <c r="AV13" s="17">
        <v>1.1748794639371601E-2</v>
      </c>
      <c r="AW13" s="17">
        <v>1.38917014016779E-2</v>
      </c>
      <c r="AX13" s="17">
        <v>2.1109467049820401E-2</v>
      </c>
      <c r="AY13" s="17"/>
      <c r="AZ13" s="17">
        <v>1.69533668383905E-2</v>
      </c>
      <c r="BA13" s="17">
        <v>2.5211201321359001E-2</v>
      </c>
      <c r="BB13" s="17">
        <v>4.4939615304901703E-2</v>
      </c>
      <c r="BC13" s="17">
        <v>3.1631066349739698E-3</v>
      </c>
      <c r="BD13" s="17">
        <v>1.14505533052674E-2</v>
      </c>
      <c r="BE13" s="17"/>
      <c r="BF13" s="17">
        <v>2.36919035429537E-2</v>
      </c>
      <c r="BG13" s="17">
        <v>1.64275266030455E-2</v>
      </c>
      <c r="BH13" s="17">
        <v>1.3857005486704099E-2</v>
      </c>
      <c r="BI13" s="17">
        <v>8.2587587487040898E-3</v>
      </c>
      <c r="BJ13" s="17"/>
      <c r="BK13" s="17">
        <v>6.0749911456499599E-2</v>
      </c>
      <c r="BL13" s="17">
        <v>3.3526324030400498E-2</v>
      </c>
      <c r="BM13" s="17">
        <v>1.3110330394403799E-2</v>
      </c>
      <c r="BN13" s="17">
        <v>8.3847246116640402E-3</v>
      </c>
      <c r="BO13" s="17">
        <v>1.6822737391624001E-2</v>
      </c>
      <c r="BP13" s="17"/>
      <c r="BQ13" s="17">
        <v>1.3168960532421401E-2</v>
      </c>
      <c r="BR13" s="17">
        <v>2.1023855557173999E-2</v>
      </c>
      <c r="BS13" s="17"/>
      <c r="BT13" s="17">
        <v>1.16612093868127E-2</v>
      </c>
      <c r="BU13" s="17">
        <v>1.51695316629912E-2</v>
      </c>
      <c r="BV13" s="17">
        <v>4.1652876869150597E-2</v>
      </c>
      <c r="BW13" s="17">
        <v>2.2196326351220399E-2</v>
      </c>
      <c r="BX13" s="17">
        <v>1.50593613031808E-2</v>
      </c>
      <c r="BY13" s="17">
        <v>1.53544734865511E-2</v>
      </c>
    </row>
    <row r="14" spans="2:77" x14ac:dyDescent="0.35">
      <c r="B14" s="27" t="s">
        <v>145</v>
      </c>
      <c r="C14" s="26">
        <v>3.2828850328437201E-2</v>
      </c>
      <c r="D14" s="26">
        <v>2.2554144557664399E-2</v>
      </c>
      <c r="E14" s="26">
        <v>4.2487300420983302E-2</v>
      </c>
      <c r="F14" s="26"/>
      <c r="G14" s="26">
        <v>6.1148550579147198E-2</v>
      </c>
      <c r="H14" s="26">
        <v>4.1489066721238303E-2</v>
      </c>
      <c r="I14" s="26">
        <v>2.60994585532568E-2</v>
      </c>
      <c r="J14" s="26">
        <v>3.0631979763425399E-2</v>
      </c>
      <c r="K14" s="26">
        <v>2.0622359493754801E-2</v>
      </c>
      <c r="L14" s="26">
        <v>2.2349469232569301E-2</v>
      </c>
      <c r="M14" s="26"/>
      <c r="N14" s="26">
        <v>2.0320212158990901E-2</v>
      </c>
      <c r="O14" s="26">
        <v>3.50690925620206E-2</v>
      </c>
      <c r="P14" s="26">
        <v>2.78330018685468E-2</v>
      </c>
      <c r="Q14" s="26">
        <v>4.7868313381812598E-2</v>
      </c>
      <c r="R14" s="26"/>
      <c r="S14" s="26">
        <v>1.8117672761869999E-2</v>
      </c>
      <c r="T14" s="26">
        <v>3.7299081365972001E-2</v>
      </c>
      <c r="U14" s="26">
        <v>3.8934942121248303E-2</v>
      </c>
      <c r="V14" s="26">
        <v>4.1075249820715497E-2</v>
      </c>
      <c r="W14" s="26">
        <v>2.8946077087218101E-2</v>
      </c>
      <c r="X14" s="26">
        <v>2.81635619771002E-2</v>
      </c>
      <c r="Y14" s="26">
        <v>2.88281564742464E-2</v>
      </c>
      <c r="Z14" s="26">
        <v>2.6323777054284299E-2</v>
      </c>
      <c r="AA14" s="26">
        <v>3.6658339856245101E-2</v>
      </c>
      <c r="AB14" s="26">
        <v>4.2065923659170397E-2</v>
      </c>
      <c r="AC14" s="26">
        <v>2.4267669111044499E-2</v>
      </c>
      <c r="AD14" s="26">
        <v>5.5966295811352297E-2</v>
      </c>
      <c r="AE14" s="26"/>
      <c r="AF14" s="26">
        <v>2.4944015843845601E-2</v>
      </c>
      <c r="AG14" s="26">
        <v>2.4531535314665402E-2</v>
      </c>
      <c r="AH14" s="26">
        <v>5.0257700428770799E-2</v>
      </c>
      <c r="AI14" s="26"/>
      <c r="AJ14" s="26">
        <v>2.0372980966395601E-2</v>
      </c>
      <c r="AK14" s="26">
        <v>2.0867159347304601E-2</v>
      </c>
      <c r="AL14" s="26">
        <v>2.8339143472037399E-2</v>
      </c>
      <c r="AM14" s="26">
        <v>0</v>
      </c>
      <c r="AN14" s="26">
        <v>7.1846874280362794E-2</v>
      </c>
      <c r="AO14" s="26"/>
      <c r="AP14" s="26">
        <v>1.5661930406837599E-2</v>
      </c>
      <c r="AQ14" s="26">
        <v>2.2520400581435601E-2</v>
      </c>
      <c r="AR14" s="26">
        <v>2.7336391833964298E-2</v>
      </c>
      <c r="AS14" s="26"/>
      <c r="AT14" s="26">
        <v>4.6595275640315202E-2</v>
      </c>
      <c r="AU14" s="26">
        <v>4.2701575096895601E-2</v>
      </c>
      <c r="AV14" s="26">
        <v>1.8069406149746801E-2</v>
      </c>
      <c r="AW14" s="26">
        <v>2.1870870356458998E-2</v>
      </c>
      <c r="AX14" s="26">
        <v>0</v>
      </c>
      <c r="AY14" s="26"/>
      <c r="AZ14" s="26">
        <v>2.3520252490867598E-2</v>
      </c>
      <c r="BA14" s="26">
        <v>4.7096943817089003E-2</v>
      </c>
      <c r="BB14" s="26">
        <v>8.6658226021161605E-2</v>
      </c>
      <c r="BC14" s="26">
        <v>2.02405417851356E-2</v>
      </c>
      <c r="BD14" s="26">
        <v>4.9583786572389599E-2</v>
      </c>
      <c r="BE14" s="26"/>
      <c r="BF14" s="26">
        <v>4.2618462350540898E-2</v>
      </c>
      <c r="BG14" s="26">
        <v>3.3714056030919502E-2</v>
      </c>
      <c r="BH14" s="26">
        <v>2.6175212083172202E-2</v>
      </c>
      <c r="BI14" s="26">
        <v>1.8027386607549101E-2</v>
      </c>
      <c r="BJ14" s="26"/>
      <c r="BK14" s="26">
        <v>2.3434145431238701E-2</v>
      </c>
      <c r="BL14" s="26">
        <v>3.9782785049983699E-2</v>
      </c>
      <c r="BM14" s="26">
        <v>3.9440679917603201E-2</v>
      </c>
      <c r="BN14" s="26">
        <v>2.7673418736732701E-2</v>
      </c>
      <c r="BO14" s="26">
        <v>1.3251609551113199E-2</v>
      </c>
      <c r="BP14" s="26"/>
      <c r="BQ14" s="26">
        <v>2.5938490280674999E-2</v>
      </c>
      <c r="BR14" s="26">
        <v>4.2161285239707101E-2</v>
      </c>
      <c r="BS14" s="26"/>
      <c r="BT14" s="26">
        <v>2.0110457315973801E-2</v>
      </c>
      <c r="BU14" s="26">
        <v>2.90681118448393E-2</v>
      </c>
      <c r="BV14" s="26">
        <v>6.12847170545145E-2</v>
      </c>
      <c r="BW14" s="26">
        <v>3.2116870484826997E-2</v>
      </c>
      <c r="BX14" s="26">
        <v>3.9615215854984197E-2</v>
      </c>
      <c r="BY14" s="26">
        <v>8.3217768705483502E-2</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Y19"/>
  <sheetViews>
    <sheetView showGridLines="0" topLeftCell="A6" workbookViewId="0">
      <pane xSplit="2" topLeftCell="C1" activePane="topRight" state="frozen"/>
      <selection pane="topRight" activeCell="B8" sqref="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0.52735994926769703</v>
      </c>
      <c r="D9" s="17">
        <v>0.48885635004163303</v>
      </c>
      <c r="E9" s="17">
        <v>0.56300512039372197</v>
      </c>
      <c r="F9" s="17"/>
      <c r="G9" s="17">
        <v>0.51543225269704995</v>
      </c>
      <c r="H9" s="17">
        <v>0.569598960261264</v>
      </c>
      <c r="I9" s="17">
        <v>0.559620543775319</v>
      </c>
      <c r="J9" s="17">
        <v>0.534548140119949</v>
      </c>
      <c r="K9" s="17">
        <v>0.509598771479849</v>
      </c>
      <c r="L9" s="17">
        <v>0.48096824456152498</v>
      </c>
      <c r="M9" s="17"/>
      <c r="N9" s="17">
        <v>0.48749219827629098</v>
      </c>
      <c r="O9" s="17">
        <v>0.53948043991139005</v>
      </c>
      <c r="P9" s="17">
        <v>0.56022839425398996</v>
      </c>
      <c r="Q9" s="17">
        <v>0.52810317640764204</v>
      </c>
      <c r="R9" s="17"/>
      <c r="S9" s="17">
        <v>0.52393091594516294</v>
      </c>
      <c r="T9" s="17">
        <v>0.52777516796330204</v>
      </c>
      <c r="U9" s="17">
        <v>0.52277869508511798</v>
      </c>
      <c r="V9" s="17">
        <v>0.48546635682425998</v>
      </c>
      <c r="W9" s="17">
        <v>0.54210727340729903</v>
      </c>
      <c r="X9" s="17">
        <v>0.516407973448201</v>
      </c>
      <c r="Y9" s="17">
        <v>0.51258660428091496</v>
      </c>
      <c r="Z9" s="17">
        <v>0.54400310792219697</v>
      </c>
      <c r="AA9" s="17">
        <v>0.53658669142009696</v>
      </c>
      <c r="AB9" s="17">
        <v>0.52199500407036503</v>
      </c>
      <c r="AC9" s="17">
        <v>0.59282844865905604</v>
      </c>
      <c r="AD9" s="17">
        <v>0.56873548454092404</v>
      </c>
      <c r="AE9" s="17"/>
      <c r="AF9" s="17">
        <v>0.56723491832742901</v>
      </c>
      <c r="AG9" s="17">
        <v>0.48136069226527001</v>
      </c>
      <c r="AH9" s="17">
        <v>0.53628426453387401</v>
      </c>
      <c r="AI9" s="17"/>
      <c r="AJ9" s="17">
        <v>0.52097320516180701</v>
      </c>
      <c r="AK9" s="17">
        <v>0.53323038107952803</v>
      </c>
      <c r="AL9" s="17">
        <v>0.464584628505468</v>
      </c>
      <c r="AM9" s="17">
        <v>0.50196231418528803</v>
      </c>
      <c r="AN9" s="17">
        <v>0.54554494462659198</v>
      </c>
      <c r="AO9" s="17"/>
      <c r="AP9" s="17">
        <v>0.47640852798851002</v>
      </c>
      <c r="AQ9" s="17">
        <v>0.56436226348685603</v>
      </c>
      <c r="AR9" s="17">
        <v>0.49166953108697797</v>
      </c>
      <c r="AS9" s="17"/>
      <c r="AT9" s="17">
        <v>0.51133434214105</v>
      </c>
      <c r="AU9" s="17">
        <v>0.52675156674290802</v>
      </c>
      <c r="AV9" s="17">
        <v>0.53784413997506397</v>
      </c>
      <c r="AW9" s="17">
        <v>0.53139395402018696</v>
      </c>
      <c r="AX9" s="17">
        <v>0.38188061358072301</v>
      </c>
      <c r="AY9" s="17"/>
      <c r="AZ9" s="17">
        <v>0.55549020100448598</v>
      </c>
      <c r="BA9" s="17">
        <v>0.52474037699689302</v>
      </c>
      <c r="BB9" s="17">
        <v>0.54169208877064301</v>
      </c>
      <c r="BC9" s="17">
        <v>0.46484461938969801</v>
      </c>
      <c r="BD9" s="17">
        <v>0.52086779028572805</v>
      </c>
      <c r="BE9" s="17"/>
      <c r="BF9" s="17">
        <v>0.54498482821366701</v>
      </c>
      <c r="BG9" s="17">
        <v>0.51466362241100005</v>
      </c>
      <c r="BH9" s="17">
        <v>0.54449507291976895</v>
      </c>
      <c r="BI9" s="17">
        <v>0.51413563746810498</v>
      </c>
      <c r="BJ9" s="17"/>
      <c r="BK9" s="17">
        <v>0.66520748303633204</v>
      </c>
      <c r="BL9" s="17">
        <v>0.62593106727588299</v>
      </c>
      <c r="BM9" s="17">
        <v>0.53385538130181598</v>
      </c>
      <c r="BN9" s="17">
        <v>0.47687179310894201</v>
      </c>
      <c r="BO9" s="17">
        <v>0.46500830010704097</v>
      </c>
      <c r="BP9" s="17"/>
      <c r="BQ9" s="17">
        <v>0.53488769429999505</v>
      </c>
      <c r="BR9" s="17">
        <v>0.51716422799107498</v>
      </c>
      <c r="BS9" s="17"/>
      <c r="BT9" s="17">
        <v>0.48419818814896698</v>
      </c>
      <c r="BU9" s="17">
        <v>0.53243809668512998</v>
      </c>
      <c r="BV9" s="17">
        <v>0.487720992261714</v>
      </c>
      <c r="BW9" s="17">
        <v>0.54656759349600803</v>
      </c>
      <c r="BX9" s="17">
        <v>0.599867911362578</v>
      </c>
      <c r="BY9" s="17">
        <v>0.60988884842801405</v>
      </c>
    </row>
    <row r="10" spans="2:77" x14ac:dyDescent="0.35">
      <c r="B10" s="18" t="s">
        <v>184</v>
      </c>
      <c r="C10" s="17">
        <v>0.31356124521540102</v>
      </c>
      <c r="D10" s="17">
        <v>0.32935990995550501</v>
      </c>
      <c r="E10" s="17">
        <v>0.29908389726165002</v>
      </c>
      <c r="F10" s="17"/>
      <c r="G10" s="17">
        <v>0.28294645937812901</v>
      </c>
      <c r="H10" s="17">
        <v>0.25319441045187902</v>
      </c>
      <c r="I10" s="17">
        <v>0.32343970362668101</v>
      </c>
      <c r="J10" s="17">
        <v>0.30839317628044199</v>
      </c>
      <c r="K10" s="17">
        <v>0.35608960962644298</v>
      </c>
      <c r="L10" s="17">
        <v>0.35063427177298001</v>
      </c>
      <c r="M10" s="17"/>
      <c r="N10" s="17">
        <v>0.337556877417718</v>
      </c>
      <c r="O10" s="17">
        <v>0.32370468483987402</v>
      </c>
      <c r="P10" s="17">
        <v>0.27871883439339301</v>
      </c>
      <c r="Q10" s="17">
        <v>0.31011621108905402</v>
      </c>
      <c r="R10" s="17"/>
      <c r="S10" s="17">
        <v>0.30320037150115797</v>
      </c>
      <c r="T10" s="17">
        <v>0.34033777051448799</v>
      </c>
      <c r="U10" s="17">
        <v>0.31578891003861598</v>
      </c>
      <c r="V10" s="17">
        <v>0.33619790866499399</v>
      </c>
      <c r="W10" s="17">
        <v>0.327466934082559</v>
      </c>
      <c r="X10" s="17">
        <v>0.30841273078472597</v>
      </c>
      <c r="Y10" s="17">
        <v>0.295275520518746</v>
      </c>
      <c r="Z10" s="17">
        <v>0.28265542576485803</v>
      </c>
      <c r="AA10" s="17">
        <v>0.316866162819958</v>
      </c>
      <c r="AB10" s="17">
        <v>0.33504524400618102</v>
      </c>
      <c r="AC10" s="17">
        <v>0.25661666234070601</v>
      </c>
      <c r="AD10" s="17">
        <v>0.26287315530542699</v>
      </c>
      <c r="AE10" s="17"/>
      <c r="AF10" s="17">
        <v>0.30683936858204203</v>
      </c>
      <c r="AG10" s="17">
        <v>0.34432671551488298</v>
      </c>
      <c r="AH10" s="17">
        <v>0.27722313554474498</v>
      </c>
      <c r="AI10" s="17"/>
      <c r="AJ10" s="17">
        <v>0.339421621348312</v>
      </c>
      <c r="AK10" s="17">
        <v>0.29688792084746601</v>
      </c>
      <c r="AL10" s="17">
        <v>0.35740206093223298</v>
      </c>
      <c r="AM10" s="17">
        <v>0.32831986027405202</v>
      </c>
      <c r="AN10" s="17">
        <v>0.26104636151555299</v>
      </c>
      <c r="AO10" s="17"/>
      <c r="AP10" s="17">
        <v>0.37191410176102702</v>
      </c>
      <c r="AQ10" s="17">
        <v>0.28967622496034301</v>
      </c>
      <c r="AR10" s="17">
        <v>0.34756402013079102</v>
      </c>
      <c r="AS10" s="17"/>
      <c r="AT10" s="17">
        <v>0.32769828438767901</v>
      </c>
      <c r="AU10" s="17">
        <v>0.32510732965760097</v>
      </c>
      <c r="AV10" s="17">
        <v>0.29579948612294898</v>
      </c>
      <c r="AW10" s="17">
        <v>0.30150691097618998</v>
      </c>
      <c r="AX10" s="17">
        <v>0.35450594684077702</v>
      </c>
      <c r="AY10" s="17"/>
      <c r="AZ10" s="17">
        <v>0.29791235725472998</v>
      </c>
      <c r="BA10" s="17">
        <v>0.30092156911781598</v>
      </c>
      <c r="BB10" s="17">
        <v>0.27277512449528801</v>
      </c>
      <c r="BC10" s="17">
        <v>0.36764229504193902</v>
      </c>
      <c r="BD10" s="17">
        <v>0.31721429906479598</v>
      </c>
      <c r="BE10" s="17"/>
      <c r="BF10" s="17">
        <v>0.28288100418919998</v>
      </c>
      <c r="BG10" s="17">
        <v>0.32387123963717801</v>
      </c>
      <c r="BH10" s="17">
        <v>0.30963125726389301</v>
      </c>
      <c r="BI10" s="17">
        <v>0.32675436403993602</v>
      </c>
      <c r="BJ10" s="17"/>
      <c r="BK10" s="17">
        <v>0.18568211447333699</v>
      </c>
      <c r="BL10" s="17">
        <v>0.23801955446655801</v>
      </c>
      <c r="BM10" s="17">
        <v>0.31238953771641997</v>
      </c>
      <c r="BN10" s="17">
        <v>0.35402678311812702</v>
      </c>
      <c r="BO10" s="17">
        <v>0.342937554406544</v>
      </c>
      <c r="BP10" s="17"/>
      <c r="BQ10" s="17">
        <v>0.31699924597866502</v>
      </c>
      <c r="BR10" s="17">
        <v>0.30890475148711299</v>
      </c>
      <c r="BS10" s="17"/>
      <c r="BT10" s="17">
        <v>0.35207417077679398</v>
      </c>
      <c r="BU10" s="17">
        <v>0.31886899854790002</v>
      </c>
      <c r="BV10" s="17">
        <v>0.30493570369017098</v>
      </c>
      <c r="BW10" s="17">
        <v>0.29804516366505701</v>
      </c>
      <c r="BX10" s="17">
        <v>0.25935234886683001</v>
      </c>
      <c r="BY10" s="17">
        <v>0.21276093745740801</v>
      </c>
    </row>
    <row r="11" spans="2:77" ht="29" x14ac:dyDescent="0.35">
      <c r="B11" s="18" t="s">
        <v>305</v>
      </c>
      <c r="C11" s="17">
        <v>8.9749742675626298E-2</v>
      </c>
      <c r="D11" s="17">
        <v>0.10675352080525501</v>
      </c>
      <c r="E11" s="17">
        <v>7.3708099151473E-2</v>
      </c>
      <c r="F11" s="17"/>
      <c r="G11" s="17">
        <v>0.10204661374291001</v>
      </c>
      <c r="H11" s="17">
        <v>8.4709505067556701E-2</v>
      </c>
      <c r="I11" s="17">
        <v>5.1548521706669397E-2</v>
      </c>
      <c r="J11" s="17">
        <v>8.4552053219664303E-2</v>
      </c>
      <c r="K11" s="17">
        <v>8.5530153274166701E-2</v>
      </c>
      <c r="L11" s="17">
        <v>0.123644010682399</v>
      </c>
      <c r="M11" s="17"/>
      <c r="N11" s="17">
        <v>0.11223650239993201</v>
      </c>
      <c r="O11" s="17">
        <v>7.1066424320139196E-2</v>
      </c>
      <c r="P11" s="17">
        <v>8.6904345382614906E-2</v>
      </c>
      <c r="Q11" s="17">
        <v>8.7747622377806103E-2</v>
      </c>
      <c r="R11" s="17"/>
      <c r="S11" s="17">
        <v>0.101621118404586</v>
      </c>
      <c r="T11" s="17">
        <v>7.5537782953456298E-2</v>
      </c>
      <c r="U11" s="17">
        <v>0.122301305332639</v>
      </c>
      <c r="V11" s="17">
        <v>9.1001414186060503E-2</v>
      </c>
      <c r="W11" s="17">
        <v>7.4358179137469699E-2</v>
      </c>
      <c r="X11" s="17">
        <v>0.10037969231736101</v>
      </c>
      <c r="Y11" s="17">
        <v>0.120158754381178</v>
      </c>
      <c r="Z11" s="17">
        <v>0.104848026692982</v>
      </c>
      <c r="AA11" s="17">
        <v>8.4246651069288803E-2</v>
      </c>
      <c r="AB11" s="17">
        <v>5.3291746524137401E-2</v>
      </c>
      <c r="AC11" s="17">
        <v>7.7544646914566098E-2</v>
      </c>
      <c r="AD11" s="17">
        <v>5.79382308991018E-2</v>
      </c>
      <c r="AE11" s="17"/>
      <c r="AF11" s="17">
        <v>7.4130893716284604E-2</v>
      </c>
      <c r="AG11" s="17">
        <v>0.102454015953986</v>
      </c>
      <c r="AH11" s="17">
        <v>0.105811021491267</v>
      </c>
      <c r="AI11" s="17"/>
      <c r="AJ11" s="17">
        <v>9.3576616360204298E-2</v>
      </c>
      <c r="AK11" s="17">
        <v>9.6789161609076399E-2</v>
      </c>
      <c r="AL11" s="17">
        <v>0.122819623758864</v>
      </c>
      <c r="AM11" s="17">
        <v>9.9263228062980199E-2</v>
      </c>
      <c r="AN11" s="17">
        <v>7.6467818264695203E-2</v>
      </c>
      <c r="AO11" s="17"/>
      <c r="AP11" s="17">
        <v>0.106838737035408</v>
      </c>
      <c r="AQ11" s="17">
        <v>8.4224396985197902E-2</v>
      </c>
      <c r="AR11" s="17">
        <v>0.11155559917796801</v>
      </c>
      <c r="AS11" s="17"/>
      <c r="AT11" s="17">
        <v>9.1550488055678905E-2</v>
      </c>
      <c r="AU11" s="17">
        <v>7.7291143964056203E-2</v>
      </c>
      <c r="AV11" s="17">
        <v>9.40180543476343E-2</v>
      </c>
      <c r="AW11" s="17">
        <v>0.101922863520662</v>
      </c>
      <c r="AX11" s="17">
        <v>0.196915812423997</v>
      </c>
      <c r="AY11" s="17"/>
      <c r="AZ11" s="17">
        <v>7.7004232082101207E-2</v>
      </c>
      <c r="BA11" s="17">
        <v>9.5023524969054599E-2</v>
      </c>
      <c r="BB11" s="17">
        <v>7.1775868113054406E-2</v>
      </c>
      <c r="BC11" s="17">
        <v>0.12613960101600299</v>
      </c>
      <c r="BD11" s="17">
        <v>7.4020945662708906E-2</v>
      </c>
      <c r="BE11" s="17"/>
      <c r="BF11" s="17">
        <v>8.9688679646194702E-2</v>
      </c>
      <c r="BG11" s="17">
        <v>9.7328798664761004E-2</v>
      </c>
      <c r="BH11" s="17">
        <v>7.0016066293830906E-2</v>
      </c>
      <c r="BI11" s="17">
        <v>9.4675942925180598E-2</v>
      </c>
      <c r="BJ11" s="17"/>
      <c r="BK11" s="17">
        <v>7.3913825530900298E-2</v>
      </c>
      <c r="BL11" s="17">
        <v>5.5437152768502897E-2</v>
      </c>
      <c r="BM11" s="17">
        <v>8.7074369040967103E-2</v>
      </c>
      <c r="BN11" s="17">
        <v>0.10108164311526199</v>
      </c>
      <c r="BO11" s="17">
        <v>0.13011352076820501</v>
      </c>
      <c r="BP11" s="17"/>
      <c r="BQ11" s="17">
        <v>8.7193456154549098E-2</v>
      </c>
      <c r="BR11" s="17">
        <v>9.3212025837484905E-2</v>
      </c>
      <c r="BS11" s="17"/>
      <c r="BT11" s="17">
        <v>0.108311523980231</v>
      </c>
      <c r="BU11" s="17">
        <v>7.1817667418970804E-2</v>
      </c>
      <c r="BV11" s="17">
        <v>9.5051700966486005E-2</v>
      </c>
      <c r="BW11" s="17">
        <v>8.2440559538933506E-2</v>
      </c>
      <c r="BX11" s="17">
        <v>7.9165541451600097E-2</v>
      </c>
      <c r="BY11" s="17">
        <v>8.0198643365860106E-2</v>
      </c>
    </row>
    <row r="12" spans="2:77" x14ac:dyDescent="0.35">
      <c r="B12" s="18" t="s">
        <v>185</v>
      </c>
      <c r="C12" s="17">
        <v>2.8100319795618601E-2</v>
      </c>
      <c r="D12" s="17">
        <v>3.5316227251708202E-2</v>
      </c>
      <c r="E12" s="17">
        <v>2.1228475720271901E-2</v>
      </c>
      <c r="F12" s="17"/>
      <c r="G12" s="17">
        <v>4.0152937573201999E-2</v>
      </c>
      <c r="H12" s="17">
        <v>3.0024458316389498E-2</v>
      </c>
      <c r="I12" s="17">
        <v>2.7328827657488699E-2</v>
      </c>
      <c r="J12" s="17">
        <v>3.1970633755367101E-2</v>
      </c>
      <c r="K12" s="17">
        <v>2.1609844470385501E-2</v>
      </c>
      <c r="L12" s="17">
        <v>2.03278683871497E-2</v>
      </c>
      <c r="M12" s="17"/>
      <c r="N12" s="17">
        <v>3.6810136148384402E-2</v>
      </c>
      <c r="O12" s="17">
        <v>2.3721124530871301E-2</v>
      </c>
      <c r="P12" s="17">
        <v>2.2435658945222901E-2</v>
      </c>
      <c r="Q12" s="17">
        <v>2.8626104765633199E-2</v>
      </c>
      <c r="R12" s="17"/>
      <c r="S12" s="17">
        <v>2.8321593665189802E-2</v>
      </c>
      <c r="T12" s="17">
        <v>2.78324134883551E-2</v>
      </c>
      <c r="U12" s="17">
        <v>9.5943497125124191E-3</v>
      </c>
      <c r="V12" s="17">
        <v>3.8109095132331301E-2</v>
      </c>
      <c r="W12" s="17">
        <v>1.8911782214200999E-2</v>
      </c>
      <c r="X12" s="17">
        <v>3.8192816528903099E-2</v>
      </c>
      <c r="Y12" s="17">
        <v>2.0839194946243599E-2</v>
      </c>
      <c r="Z12" s="17">
        <v>2.4824236219577599E-2</v>
      </c>
      <c r="AA12" s="17">
        <v>2.8932096771450901E-2</v>
      </c>
      <c r="AB12" s="17">
        <v>4.4664928328291699E-2</v>
      </c>
      <c r="AC12" s="17">
        <v>2.7233931145193398E-2</v>
      </c>
      <c r="AD12" s="17">
        <v>1.11214492315526E-2</v>
      </c>
      <c r="AE12" s="17"/>
      <c r="AF12" s="17">
        <v>1.7467422568378799E-2</v>
      </c>
      <c r="AG12" s="17">
        <v>3.72182710988508E-2</v>
      </c>
      <c r="AH12" s="17">
        <v>2.23472916224936E-2</v>
      </c>
      <c r="AI12" s="17"/>
      <c r="AJ12" s="17">
        <v>2.1614318266962699E-2</v>
      </c>
      <c r="AK12" s="17">
        <v>3.86186567931266E-2</v>
      </c>
      <c r="AL12" s="17">
        <v>3.7598673629863903E-2</v>
      </c>
      <c r="AM12" s="17">
        <v>0</v>
      </c>
      <c r="AN12" s="17">
        <v>3.0337949029177198E-2</v>
      </c>
      <c r="AO12" s="17"/>
      <c r="AP12" s="17">
        <v>2.48341134780183E-2</v>
      </c>
      <c r="AQ12" s="17">
        <v>3.1575768465465802E-2</v>
      </c>
      <c r="AR12" s="17">
        <v>3.0075766254270799E-2</v>
      </c>
      <c r="AS12" s="17"/>
      <c r="AT12" s="17">
        <v>1.6859559573614E-2</v>
      </c>
      <c r="AU12" s="17">
        <v>2.8768759431418298E-2</v>
      </c>
      <c r="AV12" s="17">
        <v>3.6056928013363E-2</v>
      </c>
      <c r="AW12" s="17">
        <v>3.6680644573052E-2</v>
      </c>
      <c r="AX12" s="17">
        <v>4.7499340558888603E-2</v>
      </c>
      <c r="AY12" s="17"/>
      <c r="AZ12" s="17">
        <v>3.0012825791851699E-2</v>
      </c>
      <c r="BA12" s="17">
        <v>3.0829609090645801E-2</v>
      </c>
      <c r="BB12" s="17">
        <v>1.5158553702697799E-2</v>
      </c>
      <c r="BC12" s="17">
        <v>2.2999640706065399E-2</v>
      </c>
      <c r="BD12" s="17">
        <v>3.1008744189067499E-2</v>
      </c>
      <c r="BE12" s="17"/>
      <c r="BF12" s="17">
        <v>3.10900554152342E-2</v>
      </c>
      <c r="BG12" s="17">
        <v>2.1084483231230199E-2</v>
      </c>
      <c r="BH12" s="17">
        <v>3.7698348316059199E-2</v>
      </c>
      <c r="BI12" s="17">
        <v>3.4529556555453297E-2</v>
      </c>
      <c r="BJ12" s="17"/>
      <c r="BK12" s="17">
        <v>2.9833576678424699E-2</v>
      </c>
      <c r="BL12" s="17">
        <v>2.2816524192181002E-2</v>
      </c>
      <c r="BM12" s="17">
        <v>2.4010470029629E-2</v>
      </c>
      <c r="BN12" s="17">
        <v>3.3959888387339397E-2</v>
      </c>
      <c r="BO12" s="17">
        <v>3.09298312406582E-2</v>
      </c>
      <c r="BP12" s="17"/>
      <c r="BQ12" s="17">
        <v>2.38185222323819E-2</v>
      </c>
      <c r="BR12" s="17">
        <v>3.3899667984269098E-2</v>
      </c>
      <c r="BS12" s="17"/>
      <c r="BT12" s="17">
        <v>2.82300905875334E-2</v>
      </c>
      <c r="BU12" s="17">
        <v>3.99031286591515E-2</v>
      </c>
      <c r="BV12" s="17">
        <v>2.3108197899821801E-2</v>
      </c>
      <c r="BW12" s="17">
        <v>1.9756459700767001E-2</v>
      </c>
      <c r="BX12" s="17">
        <v>1.73964567215391E-2</v>
      </c>
      <c r="BY12" s="17">
        <v>1.7933506393871701E-2</v>
      </c>
    </row>
    <row r="13" spans="2:77" x14ac:dyDescent="0.35">
      <c r="B13" s="18" t="s">
        <v>186</v>
      </c>
      <c r="C13" s="17">
        <v>1.8324442548149002E-2</v>
      </c>
      <c r="D13" s="17">
        <v>1.7223145038089398E-2</v>
      </c>
      <c r="E13" s="17">
        <v>1.95186834094471E-2</v>
      </c>
      <c r="F13" s="17"/>
      <c r="G13" s="17">
        <v>2.7081517690169501E-2</v>
      </c>
      <c r="H13" s="17">
        <v>2.8326568713341702E-2</v>
      </c>
      <c r="I13" s="17">
        <v>1.8166668298788598E-2</v>
      </c>
      <c r="J13" s="17">
        <v>1.7848956073119E-2</v>
      </c>
      <c r="K13" s="17">
        <v>1.2283988328922E-2</v>
      </c>
      <c r="L13" s="17">
        <v>8.9408586808889697E-3</v>
      </c>
      <c r="M13" s="17"/>
      <c r="N13" s="17">
        <v>1.1652110892501601E-2</v>
      </c>
      <c r="O13" s="17">
        <v>2.0145337510736799E-2</v>
      </c>
      <c r="P13" s="17">
        <v>3.0793580547860699E-2</v>
      </c>
      <c r="Q13" s="17">
        <v>1.10270124435492E-2</v>
      </c>
      <c r="R13" s="17"/>
      <c r="S13" s="17">
        <v>2.3446154411029901E-2</v>
      </c>
      <c r="T13" s="17">
        <v>1.4180558007591699E-2</v>
      </c>
      <c r="U13" s="17">
        <v>1.7612899024756601E-2</v>
      </c>
      <c r="V13" s="17">
        <v>2.2452062605360701E-2</v>
      </c>
      <c r="W13" s="17">
        <v>1.6617543630786099E-2</v>
      </c>
      <c r="X13" s="17">
        <v>1.50117861280663E-2</v>
      </c>
      <c r="Y13" s="17">
        <v>2.8728979171717298E-2</v>
      </c>
      <c r="Z13" s="17">
        <v>2.27508390604498E-2</v>
      </c>
      <c r="AA13" s="17">
        <v>1.06363926111178E-2</v>
      </c>
      <c r="AB13" s="17">
        <v>1.05218815721286E-2</v>
      </c>
      <c r="AC13" s="17">
        <v>2.2460457591272E-2</v>
      </c>
      <c r="AD13" s="17">
        <v>2.69186973891672E-2</v>
      </c>
      <c r="AE13" s="17"/>
      <c r="AF13" s="17">
        <v>1.7391930707123599E-2</v>
      </c>
      <c r="AG13" s="17">
        <v>1.6102492456579898E-2</v>
      </c>
      <c r="AH13" s="17">
        <v>1.6713852148606899E-2</v>
      </c>
      <c r="AI13" s="17"/>
      <c r="AJ13" s="17">
        <v>1.35140662435266E-2</v>
      </c>
      <c r="AK13" s="17">
        <v>1.90258959888541E-2</v>
      </c>
      <c r="AL13" s="17">
        <v>7.1243874999001398E-3</v>
      </c>
      <c r="AM13" s="17">
        <v>4.6682364011531502E-2</v>
      </c>
      <c r="AN13" s="17">
        <v>2.5865446345886101E-2</v>
      </c>
      <c r="AO13" s="17"/>
      <c r="AP13" s="17">
        <v>9.1752114855687301E-3</v>
      </c>
      <c r="AQ13" s="17">
        <v>1.35915469998419E-2</v>
      </c>
      <c r="AR13" s="17">
        <v>1.2715027110736099E-2</v>
      </c>
      <c r="AS13" s="17"/>
      <c r="AT13" s="17">
        <v>1.5739677719352901E-2</v>
      </c>
      <c r="AU13" s="17">
        <v>1.9306019184499298E-2</v>
      </c>
      <c r="AV13" s="17">
        <v>2.0307118063987401E-2</v>
      </c>
      <c r="AW13" s="17">
        <v>1.60632059413757E-2</v>
      </c>
      <c r="AX13" s="17">
        <v>1.9198286595614698E-2</v>
      </c>
      <c r="AY13" s="17"/>
      <c r="AZ13" s="17">
        <v>2.06099429248419E-2</v>
      </c>
      <c r="BA13" s="17">
        <v>1.9530750679623499E-2</v>
      </c>
      <c r="BB13" s="17">
        <v>5.7667259413173001E-2</v>
      </c>
      <c r="BC13" s="17">
        <v>8.0164390578665E-3</v>
      </c>
      <c r="BD13" s="17">
        <v>1.20524552093512E-2</v>
      </c>
      <c r="BE13" s="17"/>
      <c r="BF13" s="17">
        <v>1.8414259106692601E-2</v>
      </c>
      <c r="BG13" s="17">
        <v>1.6961221649519999E-2</v>
      </c>
      <c r="BH13" s="17">
        <v>1.95313623190463E-2</v>
      </c>
      <c r="BI13" s="17">
        <v>2.0058868373203202E-2</v>
      </c>
      <c r="BJ13" s="17"/>
      <c r="BK13" s="17">
        <v>2.3900367246999399E-2</v>
      </c>
      <c r="BL13" s="17">
        <v>2.5284020076564901E-2</v>
      </c>
      <c r="BM13" s="17">
        <v>1.7499036149327001E-2</v>
      </c>
      <c r="BN13" s="17">
        <v>1.5896881809598001E-2</v>
      </c>
      <c r="BO13" s="17">
        <v>1.6773986208290299E-2</v>
      </c>
      <c r="BP13" s="17"/>
      <c r="BQ13" s="17">
        <v>1.7879335616995101E-2</v>
      </c>
      <c r="BR13" s="17">
        <v>1.8927303855069799E-2</v>
      </c>
      <c r="BS13" s="17"/>
      <c r="BT13" s="17">
        <v>1.48651364992816E-2</v>
      </c>
      <c r="BU13" s="17">
        <v>1.7136200578850101E-2</v>
      </c>
      <c r="BV13" s="17">
        <v>4.63213772091823E-2</v>
      </c>
      <c r="BW13" s="17">
        <v>2.2266099381219099E-2</v>
      </c>
      <c r="BX13" s="17">
        <v>1.3845806471551101E-2</v>
      </c>
      <c r="BY13" s="17">
        <v>1.7868636295516799E-2</v>
      </c>
    </row>
    <row r="14" spans="2:77" x14ac:dyDescent="0.35">
      <c r="B14" s="27" t="s">
        <v>145</v>
      </c>
      <c r="C14" s="26">
        <v>2.2904300497507801E-2</v>
      </c>
      <c r="D14" s="26">
        <v>2.2490846907809801E-2</v>
      </c>
      <c r="E14" s="26">
        <v>2.34557240634359E-2</v>
      </c>
      <c r="F14" s="26"/>
      <c r="G14" s="26">
        <v>3.23402189185392E-2</v>
      </c>
      <c r="H14" s="26">
        <v>3.41460971895685E-2</v>
      </c>
      <c r="I14" s="26">
        <v>1.9895734935053699E-2</v>
      </c>
      <c r="J14" s="26">
        <v>2.2687040551458201E-2</v>
      </c>
      <c r="K14" s="26">
        <v>1.4887632820233599E-2</v>
      </c>
      <c r="L14" s="26">
        <v>1.5484745915056801E-2</v>
      </c>
      <c r="M14" s="26"/>
      <c r="N14" s="26">
        <v>1.42521748651726E-2</v>
      </c>
      <c r="O14" s="26">
        <v>2.1881988886988502E-2</v>
      </c>
      <c r="P14" s="26">
        <v>2.0919186476919101E-2</v>
      </c>
      <c r="Q14" s="26">
        <v>3.4379872916314801E-2</v>
      </c>
      <c r="R14" s="26"/>
      <c r="S14" s="26">
        <v>1.9479846072873001E-2</v>
      </c>
      <c r="T14" s="26">
        <v>1.43363070728068E-2</v>
      </c>
      <c r="U14" s="26">
        <v>1.19238408063575E-2</v>
      </c>
      <c r="V14" s="26">
        <v>2.6773162586993301E-2</v>
      </c>
      <c r="W14" s="26">
        <v>2.0538287527685301E-2</v>
      </c>
      <c r="X14" s="26">
        <v>2.1595000792742701E-2</v>
      </c>
      <c r="Y14" s="26">
        <v>2.24109467012008E-2</v>
      </c>
      <c r="Z14" s="26">
        <v>2.0918364339935901E-2</v>
      </c>
      <c r="AA14" s="26">
        <v>2.2732005308087201E-2</v>
      </c>
      <c r="AB14" s="26">
        <v>3.4481195498895903E-2</v>
      </c>
      <c r="AC14" s="26">
        <v>2.3315853349205801E-2</v>
      </c>
      <c r="AD14" s="26">
        <v>7.2412982633827006E-2</v>
      </c>
      <c r="AE14" s="26"/>
      <c r="AF14" s="26">
        <v>1.69354660987414E-2</v>
      </c>
      <c r="AG14" s="26">
        <v>1.85378127104305E-2</v>
      </c>
      <c r="AH14" s="26">
        <v>4.1620434659014202E-2</v>
      </c>
      <c r="AI14" s="26"/>
      <c r="AJ14" s="26">
        <v>1.09001726191876E-2</v>
      </c>
      <c r="AK14" s="26">
        <v>1.5447983681949501E-2</v>
      </c>
      <c r="AL14" s="26">
        <v>1.0470625673670899E-2</v>
      </c>
      <c r="AM14" s="26">
        <v>2.3772233466147898E-2</v>
      </c>
      <c r="AN14" s="26">
        <v>6.0737480218096898E-2</v>
      </c>
      <c r="AO14" s="26"/>
      <c r="AP14" s="26">
        <v>1.08293082514676E-2</v>
      </c>
      <c r="AQ14" s="26">
        <v>1.65697991022953E-2</v>
      </c>
      <c r="AR14" s="26">
        <v>6.4200562392570703E-3</v>
      </c>
      <c r="AS14" s="26"/>
      <c r="AT14" s="26">
        <v>3.6817648122624898E-2</v>
      </c>
      <c r="AU14" s="26">
        <v>2.27751810195169E-2</v>
      </c>
      <c r="AV14" s="26">
        <v>1.5974273477002102E-2</v>
      </c>
      <c r="AW14" s="26">
        <v>1.2432420968533E-2</v>
      </c>
      <c r="AX14" s="26">
        <v>0</v>
      </c>
      <c r="AY14" s="26"/>
      <c r="AZ14" s="26">
        <v>1.8970440941989901E-2</v>
      </c>
      <c r="BA14" s="26">
        <v>2.8954169145966401E-2</v>
      </c>
      <c r="BB14" s="26">
        <v>4.0931105505144498E-2</v>
      </c>
      <c r="BC14" s="26">
        <v>1.0357404788428601E-2</v>
      </c>
      <c r="BD14" s="26">
        <v>4.4835765588347801E-2</v>
      </c>
      <c r="BE14" s="26"/>
      <c r="BF14" s="26">
        <v>3.2941173429011997E-2</v>
      </c>
      <c r="BG14" s="26">
        <v>2.60906344063104E-2</v>
      </c>
      <c r="BH14" s="26">
        <v>1.86278928874016E-2</v>
      </c>
      <c r="BI14" s="26">
        <v>9.8456306381217093E-3</v>
      </c>
      <c r="BJ14" s="26"/>
      <c r="BK14" s="26">
        <v>2.1462633034006799E-2</v>
      </c>
      <c r="BL14" s="26">
        <v>3.251168122031E-2</v>
      </c>
      <c r="BM14" s="26">
        <v>2.51712057618412E-2</v>
      </c>
      <c r="BN14" s="26">
        <v>1.81630104607318E-2</v>
      </c>
      <c r="BO14" s="26">
        <v>1.42368072692622E-2</v>
      </c>
      <c r="BP14" s="26"/>
      <c r="BQ14" s="26">
        <v>1.9221745717414099E-2</v>
      </c>
      <c r="BR14" s="26">
        <v>2.7892022844988301E-2</v>
      </c>
      <c r="BS14" s="26"/>
      <c r="BT14" s="26">
        <v>1.2320890007193301E-2</v>
      </c>
      <c r="BU14" s="26">
        <v>1.9835908109997899E-2</v>
      </c>
      <c r="BV14" s="26">
        <v>4.2862027972624603E-2</v>
      </c>
      <c r="BW14" s="26">
        <v>3.09241242180162E-2</v>
      </c>
      <c r="BX14" s="26">
        <v>3.0371935125901799E-2</v>
      </c>
      <c r="BY14" s="26">
        <v>6.1349428059328998E-2</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Y19"/>
  <sheetViews>
    <sheetView showGridLines="0" topLeftCell="A6" workbookViewId="0">
      <pane xSplit="2" topLeftCell="C1" activePane="topRight" state="frozen"/>
      <selection pane="topRight" activeCell="B8" sqref="B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0.36449604842880401</v>
      </c>
      <c r="D9" s="17">
        <v>0.37536817978717102</v>
      </c>
      <c r="E9" s="17">
        <v>0.35519498281777701</v>
      </c>
      <c r="F9" s="17"/>
      <c r="G9" s="17">
        <v>0.36178975113102002</v>
      </c>
      <c r="H9" s="17">
        <v>0.38309603392354302</v>
      </c>
      <c r="I9" s="17">
        <v>0.36851377564873999</v>
      </c>
      <c r="J9" s="17">
        <v>0.325178316187275</v>
      </c>
      <c r="K9" s="17">
        <v>0.40129482685691797</v>
      </c>
      <c r="L9" s="17">
        <v>0.35537356195965197</v>
      </c>
      <c r="M9" s="17"/>
      <c r="N9" s="17">
        <v>0.35093093171828499</v>
      </c>
      <c r="O9" s="17">
        <v>0.33853469744043901</v>
      </c>
      <c r="P9" s="17">
        <v>0.37747425996240203</v>
      </c>
      <c r="Q9" s="17">
        <v>0.393907743498984</v>
      </c>
      <c r="R9" s="17"/>
      <c r="S9" s="17">
        <v>0.39315674848223098</v>
      </c>
      <c r="T9" s="17">
        <v>0.35088041270360298</v>
      </c>
      <c r="U9" s="17">
        <v>0.376051351065255</v>
      </c>
      <c r="V9" s="17">
        <v>0.358645210541224</v>
      </c>
      <c r="W9" s="17">
        <v>0.35227378884567301</v>
      </c>
      <c r="X9" s="17">
        <v>0.38744090558342498</v>
      </c>
      <c r="Y9" s="17">
        <v>0.41082109415189799</v>
      </c>
      <c r="Z9" s="17">
        <v>0.36743075461754698</v>
      </c>
      <c r="AA9" s="17">
        <v>0.36475489096956998</v>
      </c>
      <c r="AB9" s="17">
        <v>0.29435942731619802</v>
      </c>
      <c r="AC9" s="17">
        <v>0.37245009445395999</v>
      </c>
      <c r="AD9" s="17">
        <v>0.30484988126408202</v>
      </c>
      <c r="AE9" s="17"/>
      <c r="AF9" s="17">
        <v>0.40484283937235199</v>
      </c>
      <c r="AG9" s="17">
        <v>0.33019154262276001</v>
      </c>
      <c r="AH9" s="17">
        <v>0.38196309262310202</v>
      </c>
      <c r="AI9" s="17"/>
      <c r="AJ9" s="17">
        <v>0.41485406919027201</v>
      </c>
      <c r="AK9" s="17">
        <v>0.35163359358054302</v>
      </c>
      <c r="AL9" s="17">
        <v>0.28095516807231502</v>
      </c>
      <c r="AM9" s="17">
        <v>0.34948703680778997</v>
      </c>
      <c r="AN9" s="17">
        <v>0.347812171692441</v>
      </c>
      <c r="AO9" s="17"/>
      <c r="AP9" s="17">
        <v>0.43312157856111799</v>
      </c>
      <c r="AQ9" s="17">
        <v>0.35741073848216098</v>
      </c>
      <c r="AR9" s="17">
        <v>0.340648521601153</v>
      </c>
      <c r="AS9" s="17"/>
      <c r="AT9" s="17">
        <v>0.38017034581646603</v>
      </c>
      <c r="AU9" s="17">
        <v>0.37270544403703798</v>
      </c>
      <c r="AV9" s="17">
        <v>0.338658836556884</v>
      </c>
      <c r="AW9" s="17">
        <v>0.367453568580979</v>
      </c>
      <c r="AX9" s="17">
        <v>0.34342447054831998</v>
      </c>
      <c r="AY9" s="17"/>
      <c r="AZ9" s="17">
        <v>0.38477190952041501</v>
      </c>
      <c r="BA9" s="17">
        <v>0.34458463441279402</v>
      </c>
      <c r="BB9" s="17">
        <v>0.32978696385497602</v>
      </c>
      <c r="BC9" s="17">
        <v>0.35922554894944497</v>
      </c>
      <c r="BD9" s="17">
        <v>0.33402129996462798</v>
      </c>
      <c r="BE9" s="17"/>
      <c r="BF9" s="17">
        <v>0.40760822225895099</v>
      </c>
      <c r="BG9" s="17">
        <v>0.36119158654018402</v>
      </c>
      <c r="BH9" s="17">
        <v>0.350767052836084</v>
      </c>
      <c r="BI9" s="17">
        <v>0.35619421652404798</v>
      </c>
      <c r="BJ9" s="17"/>
      <c r="BK9" s="17">
        <v>0.45327272194096901</v>
      </c>
      <c r="BL9" s="17">
        <v>0.34547160493266699</v>
      </c>
      <c r="BM9" s="17">
        <v>0.354243268214808</v>
      </c>
      <c r="BN9" s="17">
        <v>0.35560805451691402</v>
      </c>
      <c r="BO9" s="17">
        <v>0.46349924333231102</v>
      </c>
      <c r="BP9" s="17"/>
      <c r="BQ9" s="17">
        <v>0.37950992392678401</v>
      </c>
      <c r="BR9" s="17">
        <v>0.34416096943735103</v>
      </c>
      <c r="BS9" s="17"/>
      <c r="BT9" s="17">
        <v>0.360504052411033</v>
      </c>
      <c r="BU9" s="17">
        <v>0.34097446695341799</v>
      </c>
      <c r="BV9" s="17">
        <v>0.32419610479394101</v>
      </c>
      <c r="BW9" s="17">
        <v>0.398187857951809</v>
      </c>
      <c r="BX9" s="17">
        <v>0.41705259891377999</v>
      </c>
      <c r="BY9" s="17">
        <v>0.34326123341192499</v>
      </c>
    </row>
    <row r="10" spans="2:77" x14ac:dyDescent="0.35">
      <c r="B10" s="18" t="s">
        <v>184</v>
      </c>
      <c r="C10" s="17">
        <v>0.409344423888376</v>
      </c>
      <c r="D10" s="17">
        <v>0.39933888622194202</v>
      </c>
      <c r="E10" s="17">
        <v>0.41777325303785701</v>
      </c>
      <c r="F10" s="17"/>
      <c r="G10" s="17">
        <v>0.36589124239246101</v>
      </c>
      <c r="H10" s="17">
        <v>0.36571666954297199</v>
      </c>
      <c r="I10" s="17">
        <v>0.41167247981280802</v>
      </c>
      <c r="J10" s="17">
        <v>0.41960303267193999</v>
      </c>
      <c r="K10" s="17">
        <v>0.39782047593015202</v>
      </c>
      <c r="L10" s="17">
        <v>0.47109774395472698</v>
      </c>
      <c r="M10" s="17"/>
      <c r="N10" s="17">
        <v>0.44215829658203698</v>
      </c>
      <c r="O10" s="17">
        <v>0.42842019145093602</v>
      </c>
      <c r="P10" s="17">
        <v>0.389311898418021</v>
      </c>
      <c r="Q10" s="17">
        <v>0.37125406155774399</v>
      </c>
      <c r="R10" s="17"/>
      <c r="S10" s="17">
        <v>0.38018211206730002</v>
      </c>
      <c r="T10" s="17">
        <v>0.45100839574808699</v>
      </c>
      <c r="U10" s="17">
        <v>0.363227414166026</v>
      </c>
      <c r="V10" s="17">
        <v>0.41575666764881403</v>
      </c>
      <c r="W10" s="17">
        <v>0.40159813700970298</v>
      </c>
      <c r="X10" s="17">
        <v>0.42618698796564403</v>
      </c>
      <c r="Y10" s="17">
        <v>0.37921832211454498</v>
      </c>
      <c r="Z10" s="17">
        <v>0.44346727359775201</v>
      </c>
      <c r="AA10" s="17">
        <v>0.409272504545583</v>
      </c>
      <c r="AB10" s="17">
        <v>0.41630197879849701</v>
      </c>
      <c r="AC10" s="17">
        <v>0.44655036494475397</v>
      </c>
      <c r="AD10" s="17">
        <v>0.38875290740187002</v>
      </c>
      <c r="AE10" s="17"/>
      <c r="AF10" s="17">
        <v>0.41909192084052299</v>
      </c>
      <c r="AG10" s="17">
        <v>0.42618590266377998</v>
      </c>
      <c r="AH10" s="17">
        <v>0.32934891041557701</v>
      </c>
      <c r="AI10" s="17"/>
      <c r="AJ10" s="17">
        <v>0.441138619436097</v>
      </c>
      <c r="AK10" s="17">
        <v>0.403080163573794</v>
      </c>
      <c r="AL10" s="17">
        <v>0.45206241726700103</v>
      </c>
      <c r="AM10" s="17">
        <v>0.45465470071616298</v>
      </c>
      <c r="AN10" s="17">
        <v>0.34247343055103902</v>
      </c>
      <c r="AO10" s="17"/>
      <c r="AP10" s="17">
        <v>0.43776146180742798</v>
      </c>
      <c r="AQ10" s="17">
        <v>0.40591662289590202</v>
      </c>
      <c r="AR10" s="17">
        <v>0.42127893057711802</v>
      </c>
      <c r="AS10" s="17"/>
      <c r="AT10" s="17">
        <v>0.40007464195397102</v>
      </c>
      <c r="AU10" s="17">
        <v>0.38397636268623903</v>
      </c>
      <c r="AV10" s="17">
        <v>0.43506889895713902</v>
      </c>
      <c r="AW10" s="17">
        <v>0.41360140115287097</v>
      </c>
      <c r="AX10" s="17">
        <v>0.28975959673392898</v>
      </c>
      <c r="AY10" s="17"/>
      <c r="AZ10" s="17">
        <v>0.398457358491624</v>
      </c>
      <c r="BA10" s="17">
        <v>0.398672550469376</v>
      </c>
      <c r="BB10" s="17">
        <v>0.35747141667902899</v>
      </c>
      <c r="BC10" s="17">
        <v>0.46202289595155599</v>
      </c>
      <c r="BD10" s="17">
        <v>0.398553809115334</v>
      </c>
      <c r="BE10" s="17"/>
      <c r="BF10" s="17">
        <v>0.35610466905767801</v>
      </c>
      <c r="BG10" s="17">
        <v>0.40055339548315699</v>
      </c>
      <c r="BH10" s="17">
        <v>0.44424484108658102</v>
      </c>
      <c r="BI10" s="17">
        <v>0.43100776727954199</v>
      </c>
      <c r="BJ10" s="17"/>
      <c r="BK10" s="17">
        <v>0.28664714565064098</v>
      </c>
      <c r="BL10" s="17">
        <v>0.39326160003344102</v>
      </c>
      <c r="BM10" s="17">
        <v>0.41477382237846799</v>
      </c>
      <c r="BN10" s="17">
        <v>0.42689431862481497</v>
      </c>
      <c r="BO10" s="17">
        <v>0.38504266517076302</v>
      </c>
      <c r="BP10" s="17"/>
      <c r="BQ10" s="17">
        <v>0.41240378367898101</v>
      </c>
      <c r="BR10" s="17">
        <v>0.40520076870663502</v>
      </c>
      <c r="BS10" s="17"/>
      <c r="BT10" s="17">
        <v>0.43670779465762999</v>
      </c>
      <c r="BU10" s="17">
        <v>0.431503505204274</v>
      </c>
      <c r="BV10" s="17">
        <v>0.37906312667941899</v>
      </c>
      <c r="BW10" s="17">
        <v>0.37192747157859501</v>
      </c>
      <c r="BX10" s="17">
        <v>0.35882473997799302</v>
      </c>
      <c r="BY10" s="17">
        <v>0.34304826148967899</v>
      </c>
    </row>
    <row r="11" spans="2:77" ht="29" x14ac:dyDescent="0.35">
      <c r="B11" s="18" t="s">
        <v>305</v>
      </c>
      <c r="C11" s="17">
        <v>0.12962597922680899</v>
      </c>
      <c r="D11" s="17">
        <v>0.130093380971599</v>
      </c>
      <c r="E11" s="17">
        <v>0.12954754303003599</v>
      </c>
      <c r="F11" s="17"/>
      <c r="G11" s="17">
        <v>0.142428711117526</v>
      </c>
      <c r="H11" s="17">
        <v>0.122892298521632</v>
      </c>
      <c r="I11" s="17">
        <v>0.117425588796281</v>
      </c>
      <c r="J11" s="17">
        <v>0.15324430534963701</v>
      </c>
      <c r="K11" s="17">
        <v>0.12825679441893201</v>
      </c>
      <c r="L11" s="17">
        <v>0.11813590653160801</v>
      </c>
      <c r="M11" s="17"/>
      <c r="N11" s="17">
        <v>0.125917340418533</v>
      </c>
      <c r="O11" s="17">
        <v>0.12793531201244901</v>
      </c>
      <c r="P11" s="17">
        <v>0.14817974585867399</v>
      </c>
      <c r="Q11" s="17">
        <v>0.11894938535105801</v>
      </c>
      <c r="R11" s="17"/>
      <c r="S11" s="17">
        <v>0.14444758257132401</v>
      </c>
      <c r="T11" s="17">
        <v>0.12504277954943899</v>
      </c>
      <c r="U11" s="17">
        <v>0.17622936038800299</v>
      </c>
      <c r="V11" s="17">
        <v>0.13607311583051299</v>
      </c>
      <c r="W11" s="17">
        <v>0.14672797673458901</v>
      </c>
      <c r="X11" s="17">
        <v>0.10311110732256</v>
      </c>
      <c r="Y11" s="17">
        <v>0.118150971172475</v>
      </c>
      <c r="Z11" s="17">
        <v>7.5515783442487799E-2</v>
      </c>
      <c r="AA11" s="17">
        <v>0.123631018821695</v>
      </c>
      <c r="AB11" s="17">
        <v>0.13935591985224699</v>
      </c>
      <c r="AC11" s="17">
        <v>8.2690842058794595E-2</v>
      </c>
      <c r="AD11" s="17">
        <v>0.14972935212497401</v>
      </c>
      <c r="AE11" s="17"/>
      <c r="AF11" s="17">
        <v>0.10052851882897799</v>
      </c>
      <c r="AG11" s="17">
        <v>0.149168847902996</v>
      </c>
      <c r="AH11" s="17">
        <v>0.14912949416141999</v>
      </c>
      <c r="AI11" s="17"/>
      <c r="AJ11" s="17">
        <v>9.6045118414880698E-2</v>
      </c>
      <c r="AK11" s="17">
        <v>0.145526749828531</v>
      </c>
      <c r="AL11" s="17">
        <v>0.16516142930491301</v>
      </c>
      <c r="AM11" s="17">
        <v>0.126171404163781</v>
      </c>
      <c r="AN11" s="17">
        <v>0.145760044228913</v>
      </c>
      <c r="AO11" s="17"/>
      <c r="AP11" s="17">
        <v>8.1631039107262396E-2</v>
      </c>
      <c r="AQ11" s="17">
        <v>0.143575607165735</v>
      </c>
      <c r="AR11" s="17">
        <v>0.16412589316427101</v>
      </c>
      <c r="AS11" s="17"/>
      <c r="AT11" s="17">
        <v>0.121546730835315</v>
      </c>
      <c r="AU11" s="17">
        <v>0.127609883510377</v>
      </c>
      <c r="AV11" s="17">
        <v>0.144205671428354</v>
      </c>
      <c r="AW11" s="17">
        <v>0.13260998053683201</v>
      </c>
      <c r="AX11" s="17">
        <v>0.19666732333268799</v>
      </c>
      <c r="AY11" s="17"/>
      <c r="AZ11" s="17">
        <v>0.12547186912187999</v>
      </c>
      <c r="BA11" s="17">
        <v>0.14878745085034201</v>
      </c>
      <c r="BB11" s="17">
        <v>0.11986944493418999</v>
      </c>
      <c r="BC11" s="17">
        <v>0.126901072665139</v>
      </c>
      <c r="BD11" s="17">
        <v>0.124578674445649</v>
      </c>
      <c r="BE11" s="17"/>
      <c r="BF11" s="17">
        <v>0.120314875256018</v>
      </c>
      <c r="BG11" s="17">
        <v>0.13600318643670201</v>
      </c>
      <c r="BH11" s="17">
        <v>0.122851285561265</v>
      </c>
      <c r="BI11" s="17">
        <v>0.13515701969327501</v>
      </c>
      <c r="BJ11" s="17"/>
      <c r="BK11" s="17">
        <v>0.127505153537711</v>
      </c>
      <c r="BL11" s="17">
        <v>0.126538836338458</v>
      </c>
      <c r="BM11" s="17">
        <v>0.136417778588658</v>
      </c>
      <c r="BN11" s="17">
        <v>0.128503294471118</v>
      </c>
      <c r="BO11" s="17">
        <v>0.107924031781875</v>
      </c>
      <c r="BP11" s="17"/>
      <c r="BQ11" s="17">
        <v>0.12766279775787101</v>
      </c>
      <c r="BR11" s="17">
        <v>0.13228494960729401</v>
      </c>
      <c r="BS11" s="17"/>
      <c r="BT11" s="17">
        <v>0.132654307122996</v>
      </c>
      <c r="BU11" s="17">
        <v>0.131097513092855</v>
      </c>
      <c r="BV11" s="17">
        <v>0.12120938921881499</v>
      </c>
      <c r="BW11" s="17">
        <v>0.108615370909077</v>
      </c>
      <c r="BX11" s="17">
        <v>0.12629731928618301</v>
      </c>
      <c r="BY11" s="17">
        <v>0.18725330389094499</v>
      </c>
    </row>
    <row r="12" spans="2:77" x14ac:dyDescent="0.35">
      <c r="B12" s="18" t="s">
        <v>185</v>
      </c>
      <c r="C12" s="17">
        <v>4.7591342613283197E-2</v>
      </c>
      <c r="D12" s="17">
        <v>5.1658940356326899E-2</v>
      </c>
      <c r="E12" s="17">
        <v>4.3542741349990602E-2</v>
      </c>
      <c r="F12" s="17"/>
      <c r="G12" s="17">
        <v>4.38234741255457E-2</v>
      </c>
      <c r="H12" s="17">
        <v>5.6111718803084701E-2</v>
      </c>
      <c r="I12" s="17">
        <v>5.5661843267871103E-2</v>
      </c>
      <c r="J12" s="17">
        <v>5.36690706263264E-2</v>
      </c>
      <c r="K12" s="17">
        <v>4.6962737066444202E-2</v>
      </c>
      <c r="L12" s="17">
        <v>3.2133934880383699E-2</v>
      </c>
      <c r="M12" s="17"/>
      <c r="N12" s="17">
        <v>5.0337286082400498E-2</v>
      </c>
      <c r="O12" s="17">
        <v>5.9261393507545501E-2</v>
      </c>
      <c r="P12" s="17">
        <v>3.2013219393781898E-2</v>
      </c>
      <c r="Q12" s="17">
        <v>4.6861275703675397E-2</v>
      </c>
      <c r="R12" s="17"/>
      <c r="S12" s="17">
        <v>4.1471814713002597E-2</v>
      </c>
      <c r="T12" s="17">
        <v>4.6579517246477201E-2</v>
      </c>
      <c r="U12" s="17">
        <v>4.6779273254720699E-2</v>
      </c>
      <c r="V12" s="17">
        <v>2.3818667099814301E-2</v>
      </c>
      <c r="W12" s="17">
        <v>5.1974953758005801E-2</v>
      </c>
      <c r="X12" s="17">
        <v>4.64232549667732E-2</v>
      </c>
      <c r="Y12" s="17">
        <v>3.8583384495830403E-2</v>
      </c>
      <c r="Z12" s="17">
        <v>5.4404121788332899E-2</v>
      </c>
      <c r="AA12" s="17">
        <v>5.1802572276207499E-2</v>
      </c>
      <c r="AB12" s="17">
        <v>9.1121378094472405E-2</v>
      </c>
      <c r="AC12" s="17">
        <v>3.4304023534465197E-2</v>
      </c>
      <c r="AD12" s="17">
        <v>3.8261700499151001E-2</v>
      </c>
      <c r="AE12" s="17"/>
      <c r="AF12" s="17">
        <v>4.1202108926646698E-2</v>
      </c>
      <c r="AG12" s="17">
        <v>5.1917616794352001E-2</v>
      </c>
      <c r="AH12" s="17">
        <v>5.4012552204250303E-2</v>
      </c>
      <c r="AI12" s="17"/>
      <c r="AJ12" s="17">
        <v>2.9307346219726901E-2</v>
      </c>
      <c r="AK12" s="17">
        <v>5.1407213293630301E-2</v>
      </c>
      <c r="AL12" s="17">
        <v>8.3052431284263595E-2</v>
      </c>
      <c r="AM12" s="17">
        <v>4.1641760707846601E-2</v>
      </c>
      <c r="AN12" s="17">
        <v>4.9207425390332203E-2</v>
      </c>
      <c r="AO12" s="17"/>
      <c r="AP12" s="17">
        <v>3.3628302497698701E-2</v>
      </c>
      <c r="AQ12" s="17">
        <v>4.8022820591674301E-2</v>
      </c>
      <c r="AR12" s="17">
        <v>4.8956739985579402E-2</v>
      </c>
      <c r="AS12" s="17"/>
      <c r="AT12" s="17">
        <v>3.5736068854792698E-2</v>
      </c>
      <c r="AU12" s="17">
        <v>5.6503882209431998E-2</v>
      </c>
      <c r="AV12" s="17">
        <v>4.8862682187169999E-2</v>
      </c>
      <c r="AW12" s="17">
        <v>5.35447126707548E-2</v>
      </c>
      <c r="AX12" s="17">
        <v>9.5494440837815303E-2</v>
      </c>
      <c r="AY12" s="17"/>
      <c r="AZ12" s="17">
        <v>5.0475949268311497E-2</v>
      </c>
      <c r="BA12" s="17">
        <v>4.1336886586505202E-2</v>
      </c>
      <c r="BB12" s="17">
        <v>5.8947079503545302E-2</v>
      </c>
      <c r="BC12" s="17">
        <v>3.32039921472429E-2</v>
      </c>
      <c r="BD12" s="17">
        <v>6.6978620004953707E-2</v>
      </c>
      <c r="BE12" s="17"/>
      <c r="BF12" s="17">
        <v>4.9970996323198701E-2</v>
      </c>
      <c r="BG12" s="17">
        <v>4.8017236271483299E-2</v>
      </c>
      <c r="BH12" s="17">
        <v>4.0429535025510999E-2</v>
      </c>
      <c r="BI12" s="17">
        <v>5.64020947984087E-2</v>
      </c>
      <c r="BJ12" s="17"/>
      <c r="BK12" s="17">
        <v>5.2419027741881397E-2</v>
      </c>
      <c r="BL12" s="17">
        <v>5.5662145853324997E-2</v>
      </c>
      <c r="BM12" s="17">
        <v>4.72380168510061E-2</v>
      </c>
      <c r="BN12" s="17">
        <v>4.9211828026823203E-2</v>
      </c>
      <c r="BO12" s="17">
        <v>2.13301515709515E-2</v>
      </c>
      <c r="BP12" s="17"/>
      <c r="BQ12" s="17">
        <v>3.97966369236121E-2</v>
      </c>
      <c r="BR12" s="17">
        <v>5.8148640489899199E-2</v>
      </c>
      <c r="BS12" s="17"/>
      <c r="BT12" s="17">
        <v>4.08511621810108E-2</v>
      </c>
      <c r="BU12" s="17">
        <v>5.1023539596185503E-2</v>
      </c>
      <c r="BV12" s="17">
        <v>8.7083048446853606E-2</v>
      </c>
      <c r="BW12" s="17">
        <v>5.1486716228372503E-2</v>
      </c>
      <c r="BX12" s="17">
        <v>4.4485423454151199E-2</v>
      </c>
      <c r="BY12" s="17">
        <v>2.9299295151476001E-2</v>
      </c>
    </row>
    <row r="13" spans="2:77" x14ac:dyDescent="0.35">
      <c r="B13" s="18" t="s">
        <v>186</v>
      </c>
      <c r="C13" s="17">
        <v>2.1343498187392899E-2</v>
      </c>
      <c r="D13" s="17">
        <v>2.0754294609031901E-2</v>
      </c>
      <c r="E13" s="17">
        <v>2.14617753121897E-2</v>
      </c>
      <c r="F13" s="17"/>
      <c r="G13" s="17">
        <v>3.6966015353280597E-2</v>
      </c>
      <c r="H13" s="17">
        <v>3.0521329128056499E-2</v>
      </c>
      <c r="I13" s="17">
        <v>2.3515765529621601E-2</v>
      </c>
      <c r="J13" s="17">
        <v>2.3102662853709498E-2</v>
      </c>
      <c r="K13" s="17">
        <v>6.8231330673420403E-3</v>
      </c>
      <c r="L13" s="17">
        <v>1.0016497588025201E-2</v>
      </c>
      <c r="M13" s="17"/>
      <c r="N13" s="17">
        <v>1.7606293766509101E-2</v>
      </c>
      <c r="O13" s="17">
        <v>1.8911517193938802E-2</v>
      </c>
      <c r="P13" s="17">
        <v>2.3585832550649399E-2</v>
      </c>
      <c r="Q13" s="17">
        <v>2.6240360804280001E-2</v>
      </c>
      <c r="R13" s="17"/>
      <c r="S13" s="17">
        <v>2.45304218725164E-2</v>
      </c>
      <c r="T13" s="17">
        <v>9.2007325919817792E-3</v>
      </c>
      <c r="U13" s="17">
        <v>8.9894637700027105E-3</v>
      </c>
      <c r="V13" s="17">
        <v>1.9696714761193598E-2</v>
      </c>
      <c r="W13" s="17">
        <v>2.28910549805398E-2</v>
      </c>
      <c r="X13" s="17">
        <v>1.42872789485801E-2</v>
      </c>
      <c r="Y13" s="17">
        <v>3.56436185442493E-2</v>
      </c>
      <c r="Z13" s="17">
        <v>3.1537556810523303E-2</v>
      </c>
      <c r="AA13" s="17">
        <v>2.0867268140179099E-2</v>
      </c>
      <c r="AB13" s="17">
        <v>1.8177788644663701E-2</v>
      </c>
      <c r="AC13" s="17">
        <v>3.3486874555941702E-2</v>
      </c>
      <c r="AD13" s="17">
        <v>5.3955728143781703E-2</v>
      </c>
      <c r="AE13" s="17"/>
      <c r="AF13" s="17">
        <v>1.6700646535690301E-2</v>
      </c>
      <c r="AG13" s="17">
        <v>1.9973148603789001E-2</v>
      </c>
      <c r="AH13" s="17">
        <v>3.56929357914837E-2</v>
      </c>
      <c r="AI13" s="17"/>
      <c r="AJ13" s="17">
        <v>8.1447713205587205E-3</v>
      </c>
      <c r="AK13" s="17">
        <v>2.6962279370714201E-2</v>
      </c>
      <c r="AL13" s="17">
        <v>8.66499413437463E-3</v>
      </c>
      <c r="AM13" s="17">
        <v>2.8045097604419401E-2</v>
      </c>
      <c r="AN13" s="17">
        <v>3.5767283737375498E-2</v>
      </c>
      <c r="AO13" s="17"/>
      <c r="AP13" s="17">
        <v>3.48872073415024E-3</v>
      </c>
      <c r="AQ13" s="17">
        <v>1.85562456509063E-2</v>
      </c>
      <c r="AR13" s="17">
        <v>1.89260451210932E-2</v>
      </c>
      <c r="AS13" s="17"/>
      <c r="AT13" s="17">
        <v>2.1893378183550801E-2</v>
      </c>
      <c r="AU13" s="17">
        <v>2.4213829837005901E-2</v>
      </c>
      <c r="AV13" s="17">
        <v>1.95821652642711E-2</v>
      </c>
      <c r="AW13" s="17">
        <v>1.16312833768415E-2</v>
      </c>
      <c r="AX13" s="17">
        <v>5.9492638818460002E-2</v>
      </c>
      <c r="AY13" s="17"/>
      <c r="AZ13" s="17">
        <v>2.0012802410042298E-2</v>
      </c>
      <c r="BA13" s="17">
        <v>2.2901832037137301E-2</v>
      </c>
      <c r="BB13" s="17">
        <v>7.0831224817007196E-2</v>
      </c>
      <c r="BC13" s="17">
        <v>9.0748854091136904E-3</v>
      </c>
      <c r="BD13" s="17">
        <v>2.8068392019711001E-2</v>
      </c>
      <c r="BE13" s="17"/>
      <c r="BF13" s="17">
        <v>2.88148220949772E-2</v>
      </c>
      <c r="BG13" s="17">
        <v>2.26807172257842E-2</v>
      </c>
      <c r="BH13" s="17">
        <v>1.84019276328749E-2</v>
      </c>
      <c r="BI13" s="17">
        <v>1.2168346814073199E-2</v>
      </c>
      <c r="BJ13" s="17"/>
      <c r="BK13" s="17">
        <v>6.0004912878229497E-2</v>
      </c>
      <c r="BL13" s="17">
        <v>3.5004322326104197E-2</v>
      </c>
      <c r="BM13" s="17">
        <v>1.5773755064001301E-2</v>
      </c>
      <c r="BN13" s="17">
        <v>1.8255219056866698E-2</v>
      </c>
      <c r="BO13" s="17">
        <v>1.7787615809922001E-2</v>
      </c>
      <c r="BP13" s="17"/>
      <c r="BQ13" s="17">
        <v>1.66974142833132E-2</v>
      </c>
      <c r="BR13" s="17">
        <v>2.7636242735800599E-2</v>
      </c>
      <c r="BS13" s="17"/>
      <c r="BT13" s="17">
        <v>1.49977637421355E-2</v>
      </c>
      <c r="BU13" s="17">
        <v>1.6847940531432199E-2</v>
      </c>
      <c r="BV13" s="17">
        <v>4.2692268515548297E-2</v>
      </c>
      <c r="BW13" s="17">
        <v>3.5563372456870697E-2</v>
      </c>
      <c r="BX13" s="17">
        <v>2.1871415554335499E-2</v>
      </c>
      <c r="BY13" s="17">
        <v>2.6468131285676998E-2</v>
      </c>
    </row>
    <row r="14" spans="2:77" x14ac:dyDescent="0.35">
      <c r="B14" s="27" t="s">
        <v>145</v>
      </c>
      <c r="C14" s="26">
        <v>2.7598707655334401E-2</v>
      </c>
      <c r="D14" s="26">
        <v>2.2786318053929999E-2</v>
      </c>
      <c r="E14" s="26">
        <v>3.2479704452148997E-2</v>
      </c>
      <c r="F14" s="26"/>
      <c r="G14" s="26">
        <v>4.91008058801665E-2</v>
      </c>
      <c r="H14" s="26">
        <v>4.1661950080711503E-2</v>
      </c>
      <c r="I14" s="26">
        <v>2.3210546944678102E-2</v>
      </c>
      <c r="J14" s="26">
        <v>2.5202612311112E-2</v>
      </c>
      <c r="K14" s="26">
        <v>1.8842032660210499E-2</v>
      </c>
      <c r="L14" s="26">
        <v>1.3242355085604699E-2</v>
      </c>
      <c r="M14" s="26"/>
      <c r="N14" s="26">
        <v>1.3049851432234499E-2</v>
      </c>
      <c r="O14" s="26">
        <v>2.6936888394692299E-2</v>
      </c>
      <c r="P14" s="26">
        <v>2.94350438164717E-2</v>
      </c>
      <c r="Q14" s="26">
        <v>4.2787173084259097E-2</v>
      </c>
      <c r="R14" s="26"/>
      <c r="S14" s="26">
        <v>1.6211320293626201E-2</v>
      </c>
      <c r="T14" s="26">
        <v>1.7288162160411499E-2</v>
      </c>
      <c r="U14" s="26">
        <v>2.8723137355991898E-2</v>
      </c>
      <c r="V14" s="26">
        <v>4.6009624118440999E-2</v>
      </c>
      <c r="W14" s="26">
        <v>2.45340886714897E-2</v>
      </c>
      <c r="X14" s="26">
        <v>2.2550465213017099E-2</v>
      </c>
      <c r="Y14" s="26">
        <v>1.7582609521002698E-2</v>
      </c>
      <c r="Z14" s="26">
        <v>2.7644509743356999E-2</v>
      </c>
      <c r="AA14" s="26">
        <v>2.9671745246765999E-2</v>
      </c>
      <c r="AB14" s="26">
        <v>4.0683507293920999E-2</v>
      </c>
      <c r="AC14" s="26">
        <v>3.0517800452084201E-2</v>
      </c>
      <c r="AD14" s="26">
        <v>6.4450430566141997E-2</v>
      </c>
      <c r="AE14" s="26"/>
      <c r="AF14" s="26">
        <v>1.7633965495810498E-2</v>
      </c>
      <c r="AG14" s="26">
        <v>2.25629414123238E-2</v>
      </c>
      <c r="AH14" s="26">
        <v>4.9853014804167102E-2</v>
      </c>
      <c r="AI14" s="26"/>
      <c r="AJ14" s="26">
        <v>1.0510075418464699E-2</v>
      </c>
      <c r="AK14" s="26">
        <v>2.1390000352788201E-2</v>
      </c>
      <c r="AL14" s="26">
        <v>1.0103559937132699E-2</v>
      </c>
      <c r="AM14" s="26">
        <v>0</v>
      </c>
      <c r="AN14" s="26">
        <v>7.8979644399898602E-2</v>
      </c>
      <c r="AO14" s="26"/>
      <c r="AP14" s="26">
        <v>1.03688972923434E-2</v>
      </c>
      <c r="AQ14" s="26">
        <v>2.6517965213621202E-2</v>
      </c>
      <c r="AR14" s="26">
        <v>6.0638695507845702E-3</v>
      </c>
      <c r="AS14" s="26"/>
      <c r="AT14" s="26">
        <v>4.0578834355904599E-2</v>
      </c>
      <c r="AU14" s="26">
        <v>3.4990597719908097E-2</v>
      </c>
      <c r="AV14" s="26">
        <v>1.36217456061817E-2</v>
      </c>
      <c r="AW14" s="26">
        <v>2.1159053681721999E-2</v>
      </c>
      <c r="AX14" s="26">
        <v>1.5161529728786699E-2</v>
      </c>
      <c r="AY14" s="26"/>
      <c r="AZ14" s="26">
        <v>2.0810111187727499E-2</v>
      </c>
      <c r="BA14" s="26">
        <v>4.3716645643846003E-2</v>
      </c>
      <c r="BB14" s="26">
        <v>6.3093870211252207E-2</v>
      </c>
      <c r="BC14" s="26">
        <v>9.5716048775033695E-3</v>
      </c>
      <c r="BD14" s="26">
        <v>4.7799204449723499E-2</v>
      </c>
      <c r="BE14" s="26"/>
      <c r="BF14" s="26">
        <v>3.7186415009177201E-2</v>
      </c>
      <c r="BG14" s="26">
        <v>3.1553878042688797E-2</v>
      </c>
      <c r="BH14" s="26">
        <v>2.3305357857683999E-2</v>
      </c>
      <c r="BI14" s="26">
        <v>9.0705548906533894E-3</v>
      </c>
      <c r="BJ14" s="26"/>
      <c r="BK14" s="26">
        <v>2.01510382505685E-2</v>
      </c>
      <c r="BL14" s="26">
        <v>4.4061490516004401E-2</v>
      </c>
      <c r="BM14" s="26">
        <v>3.1553358903058902E-2</v>
      </c>
      <c r="BN14" s="26">
        <v>2.1527285303462498E-2</v>
      </c>
      <c r="BO14" s="26">
        <v>4.4162923341770398E-3</v>
      </c>
      <c r="BP14" s="26"/>
      <c r="BQ14" s="26">
        <v>2.3929443429439302E-2</v>
      </c>
      <c r="BR14" s="26">
        <v>3.2568429023020803E-2</v>
      </c>
      <c r="BS14" s="26"/>
      <c r="BT14" s="26">
        <v>1.4284919885194701E-2</v>
      </c>
      <c r="BU14" s="26">
        <v>2.8553034621835401E-2</v>
      </c>
      <c r="BV14" s="26">
        <v>4.5756062345422899E-2</v>
      </c>
      <c r="BW14" s="26">
        <v>3.4219210875275602E-2</v>
      </c>
      <c r="BX14" s="26">
        <v>3.14685028135573E-2</v>
      </c>
      <c r="BY14" s="26">
        <v>7.0669774770298399E-2</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Y19"/>
  <sheetViews>
    <sheetView showGridLines="0" topLeftCell="A6"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183</v>
      </c>
      <c r="C9" s="17">
        <v>0.34211964355420998</v>
      </c>
      <c r="D9" s="17">
        <v>0.35570163176193498</v>
      </c>
      <c r="E9" s="17">
        <v>0.32957071322445097</v>
      </c>
      <c r="F9" s="17"/>
      <c r="G9" s="17">
        <v>0.35943022234909999</v>
      </c>
      <c r="H9" s="17">
        <v>0.34807030234367198</v>
      </c>
      <c r="I9" s="17">
        <v>0.348514625600512</v>
      </c>
      <c r="J9" s="17">
        <v>0.29103958651043199</v>
      </c>
      <c r="K9" s="17">
        <v>0.38771599121893502</v>
      </c>
      <c r="L9" s="17">
        <v>0.331678240383596</v>
      </c>
      <c r="M9" s="17"/>
      <c r="N9" s="17">
        <v>0.34015689345231498</v>
      </c>
      <c r="O9" s="17">
        <v>0.31571848132831298</v>
      </c>
      <c r="P9" s="17">
        <v>0.34969188418000402</v>
      </c>
      <c r="Q9" s="17">
        <v>0.36294748942648097</v>
      </c>
      <c r="R9" s="17"/>
      <c r="S9" s="17">
        <v>0.39233224464725702</v>
      </c>
      <c r="T9" s="17">
        <v>0.32106037520731401</v>
      </c>
      <c r="U9" s="17">
        <v>0.35488433397371399</v>
      </c>
      <c r="V9" s="17">
        <v>0.28093342361120999</v>
      </c>
      <c r="W9" s="17">
        <v>0.314651789932755</v>
      </c>
      <c r="X9" s="17">
        <v>0.381767059745521</v>
      </c>
      <c r="Y9" s="17">
        <v>0.35624827361719802</v>
      </c>
      <c r="Z9" s="17">
        <v>0.36503882538584198</v>
      </c>
      <c r="AA9" s="17">
        <v>0.35374223311028802</v>
      </c>
      <c r="AB9" s="17">
        <v>0.25810906781916598</v>
      </c>
      <c r="AC9" s="17">
        <v>0.39684460865871701</v>
      </c>
      <c r="AD9" s="17">
        <v>0.34422643481029902</v>
      </c>
      <c r="AE9" s="17"/>
      <c r="AF9" s="17">
        <v>0.38655873381688</v>
      </c>
      <c r="AG9" s="17">
        <v>0.29751420894817199</v>
      </c>
      <c r="AH9" s="17">
        <v>0.365675915568067</v>
      </c>
      <c r="AI9" s="17"/>
      <c r="AJ9" s="17">
        <v>0.38055542549413002</v>
      </c>
      <c r="AK9" s="17">
        <v>0.32890081198641202</v>
      </c>
      <c r="AL9" s="17">
        <v>0.297119705312404</v>
      </c>
      <c r="AM9" s="17">
        <v>0.37326194132433899</v>
      </c>
      <c r="AN9" s="17">
        <v>0.33242456836044199</v>
      </c>
      <c r="AO9" s="17"/>
      <c r="AP9" s="17">
        <v>0.41391555893418303</v>
      </c>
      <c r="AQ9" s="17">
        <v>0.32422887541950202</v>
      </c>
      <c r="AR9" s="17">
        <v>0.31963866656245998</v>
      </c>
      <c r="AS9" s="17"/>
      <c r="AT9" s="17">
        <v>0.37219472831558797</v>
      </c>
      <c r="AU9" s="17">
        <v>0.33621886035362197</v>
      </c>
      <c r="AV9" s="17">
        <v>0.31946157957200899</v>
      </c>
      <c r="AW9" s="17">
        <v>0.36223854365388902</v>
      </c>
      <c r="AX9" s="17">
        <v>0.31894547299717102</v>
      </c>
      <c r="AY9" s="17"/>
      <c r="AZ9" s="17">
        <v>0.36020378632440803</v>
      </c>
      <c r="BA9" s="17">
        <v>0.32786751006974602</v>
      </c>
      <c r="BB9" s="17">
        <v>0.30013050045746298</v>
      </c>
      <c r="BC9" s="17">
        <v>0.34333560257999401</v>
      </c>
      <c r="BD9" s="17">
        <v>0.29941707978988602</v>
      </c>
      <c r="BE9" s="17"/>
      <c r="BF9" s="17">
        <v>0.35991916986529598</v>
      </c>
      <c r="BG9" s="17">
        <v>0.33805686238552002</v>
      </c>
      <c r="BH9" s="17">
        <v>0.33021962966491197</v>
      </c>
      <c r="BI9" s="17">
        <v>0.35530707896539399</v>
      </c>
      <c r="BJ9" s="17"/>
      <c r="BK9" s="17">
        <v>0.40532948823806098</v>
      </c>
      <c r="BL9" s="17">
        <v>0.32600298175465398</v>
      </c>
      <c r="BM9" s="17">
        <v>0.328781240263541</v>
      </c>
      <c r="BN9" s="17">
        <v>0.33663031509923003</v>
      </c>
      <c r="BO9" s="17">
        <v>0.44529487994842498</v>
      </c>
      <c r="BP9" s="17"/>
      <c r="BQ9" s="17">
        <v>0.356075865662347</v>
      </c>
      <c r="BR9" s="17">
        <v>0.32321707046244302</v>
      </c>
      <c r="BS9" s="17"/>
      <c r="BT9" s="17">
        <v>0.34893745443513802</v>
      </c>
      <c r="BU9" s="17">
        <v>0.30832493442256897</v>
      </c>
      <c r="BV9" s="17">
        <v>0.32034370897229503</v>
      </c>
      <c r="BW9" s="17">
        <v>0.359239920667908</v>
      </c>
      <c r="BX9" s="17">
        <v>0.38194404828161599</v>
      </c>
      <c r="BY9" s="17">
        <v>0.34345645594088098</v>
      </c>
    </row>
    <row r="10" spans="2:77" x14ac:dyDescent="0.35">
      <c r="B10" s="18" t="s">
        <v>184</v>
      </c>
      <c r="C10" s="17">
        <v>0.41978214446975898</v>
      </c>
      <c r="D10" s="17">
        <v>0.42015802818645198</v>
      </c>
      <c r="E10" s="17">
        <v>0.41923337354240497</v>
      </c>
      <c r="F10" s="17"/>
      <c r="G10" s="17">
        <v>0.38640145940820703</v>
      </c>
      <c r="H10" s="17">
        <v>0.356761076187668</v>
      </c>
      <c r="I10" s="17">
        <v>0.43351293572363497</v>
      </c>
      <c r="J10" s="17">
        <v>0.45300004010567801</v>
      </c>
      <c r="K10" s="17">
        <v>0.37986668566631199</v>
      </c>
      <c r="L10" s="17">
        <v>0.48159262758757798</v>
      </c>
      <c r="M10" s="17"/>
      <c r="N10" s="17">
        <v>0.45286985612998898</v>
      </c>
      <c r="O10" s="17">
        <v>0.42971618750083201</v>
      </c>
      <c r="P10" s="17">
        <v>0.40938010980107098</v>
      </c>
      <c r="Q10" s="17">
        <v>0.38352242019631999</v>
      </c>
      <c r="R10" s="17"/>
      <c r="S10" s="17">
        <v>0.39361209936277802</v>
      </c>
      <c r="T10" s="17">
        <v>0.465715470035234</v>
      </c>
      <c r="U10" s="17">
        <v>0.37514900363111497</v>
      </c>
      <c r="V10" s="17">
        <v>0.46415133876348202</v>
      </c>
      <c r="W10" s="17">
        <v>0.43545004100956403</v>
      </c>
      <c r="X10" s="17">
        <v>0.40775912261818698</v>
      </c>
      <c r="Y10" s="17">
        <v>0.41665307021550702</v>
      </c>
      <c r="Z10" s="17">
        <v>0.40412131693369802</v>
      </c>
      <c r="AA10" s="17">
        <v>0.39830048617397301</v>
      </c>
      <c r="AB10" s="17">
        <v>0.44195521589271097</v>
      </c>
      <c r="AC10" s="17">
        <v>0.40205767676080101</v>
      </c>
      <c r="AD10" s="17">
        <v>0.39914466584748798</v>
      </c>
      <c r="AE10" s="17"/>
      <c r="AF10" s="17">
        <v>0.409754977905947</v>
      </c>
      <c r="AG10" s="17">
        <v>0.45827443888548802</v>
      </c>
      <c r="AH10" s="17">
        <v>0.34781625384472697</v>
      </c>
      <c r="AI10" s="17"/>
      <c r="AJ10" s="17">
        <v>0.45054997346178</v>
      </c>
      <c r="AK10" s="17">
        <v>0.40529828212460001</v>
      </c>
      <c r="AL10" s="17">
        <v>0.46024344553941299</v>
      </c>
      <c r="AM10" s="17">
        <v>0.40424434920022601</v>
      </c>
      <c r="AN10" s="17">
        <v>0.357321948518315</v>
      </c>
      <c r="AO10" s="17"/>
      <c r="AP10" s="17">
        <v>0.44221255886414301</v>
      </c>
      <c r="AQ10" s="17">
        <v>0.425994515090587</v>
      </c>
      <c r="AR10" s="17">
        <v>0.44543856011314198</v>
      </c>
      <c r="AS10" s="17"/>
      <c r="AT10" s="17">
        <v>0.377809755331598</v>
      </c>
      <c r="AU10" s="17">
        <v>0.404463168774299</v>
      </c>
      <c r="AV10" s="17">
        <v>0.45916155364391498</v>
      </c>
      <c r="AW10" s="17">
        <v>0.41493023121370398</v>
      </c>
      <c r="AX10" s="17">
        <v>0.40057667627183402</v>
      </c>
      <c r="AY10" s="17"/>
      <c r="AZ10" s="17">
        <v>0.40502817337374902</v>
      </c>
      <c r="BA10" s="17">
        <v>0.43313960779925398</v>
      </c>
      <c r="BB10" s="17">
        <v>0.37163864825339599</v>
      </c>
      <c r="BC10" s="17">
        <v>0.464529430436393</v>
      </c>
      <c r="BD10" s="17">
        <v>0.404927547232666</v>
      </c>
      <c r="BE10" s="17"/>
      <c r="BF10" s="17">
        <v>0.38677606909136603</v>
      </c>
      <c r="BG10" s="17">
        <v>0.41588237664486599</v>
      </c>
      <c r="BH10" s="17">
        <v>0.44555737187798999</v>
      </c>
      <c r="BI10" s="17">
        <v>0.42848478814541202</v>
      </c>
      <c r="BJ10" s="17"/>
      <c r="BK10" s="17">
        <v>0.31181943858023597</v>
      </c>
      <c r="BL10" s="17">
        <v>0.39284095972059102</v>
      </c>
      <c r="BM10" s="17">
        <v>0.42989619140527502</v>
      </c>
      <c r="BN10" s="17">
        <v>0.430629357817782</v>
      </c>
      <c r="BO10" s="17">
        <v>0.42197501730928699</v>
      </c>
      <c r="BP10" s="17"/>
      <c r="BQ10" s="17">
        <v>0.42363798673701802</v>
      </c>
      <c r="BR10" s="17">
        <v>0.41455971824850502</v>
      </c>
      <c r="BS10" s="17"/>
      <c r="BT10" s="17">
        <v>0.43981592831718402</v>
      </c>
      <c r="BU10" s="17">
        <v>0.45534446886663399</v>
      </c>
      <c r="BV10" s="17">
        <v>0.38289554799049103</v>
      </c>
      <c r="BW10" s="17">
        <v>0.398608163259144</v>
      </c>
      <c r="BX10" s="17">
        <v>0.35828386859580202</v>
      </c>
      <c r="BY10" s="17">
        <v>0.38412244535672502</v>
      </c>
    </row>
    <row r="11" spans="2:77" ht="29" x14ac:dyDescent="0.35">
      <c r="B11" s="18" t="s">
        <v>305</v>
      </c>
      <c r="C11" s="17">
        <v>0.14085821422776101</v>
      </c>
      <c r="D11" s="17">
        <v>0.13368052737862099</v>
      </c>
      <c r="E11" s="17">
        <v>0.14767776962933901</v>
      </c>
      <c r="F11" s="17"/>
      <c r="G11" s="17">
        <v>0.13553534494043901</v>
      </c>
      <c r="H11" s="17">
        <v>0.163905030734561</v>
      </c>
      <c r="I11" s="17">
        <v>0.117105275310812</v>
      </c>
      <c r="J11" s="17">
        <v>0.144382191173756</v>
      </c>
      <c r="K11" s="17">
        <v>0.158888371934162</v>
      </c>
      <c r="L11" s="17">
        <v>0.13005960585408799</v>
      </c>
      <c r="M11" s="17"/>
      <c r="N11" s="17">
        <v>0.13170801443126201</v>
      </c>
      <c r="O11" s="17">
        <v>0.155339080171815</v>
      </c>
      <c r="P11" s="17">
        <v>0.14161546049724599</v>
      </c>
      <c r="Q11" s="17">
        <v>0.13607379822872301</v>
      </c>
      <c r="R11" s="17"/>
      <c r="S11" s="17">
        <v>0.136510269797985</v>
      </c>
      <c r="T11" s="17">
        <v>0.13390959192798199</v>
      </c>
      <c r="U11" s="17">
        <v>0.17067786209027</v>
      </c>
      <c r="V11" s="17">
        <v>0.157683059402589</v>
      </c>
      <c r="W11" s="17">
        <v>0.145032515786154</v>
      </c>
      <c r="X11" s="17">
        <v>0.128576369662013</v>
      </c>
      <c r="Y11" s="17">
        <v>0.123872542793787</v>
      </c>
      <c r="Z11" s="17">
        <v>0.12172776830873901</v>
      </c>
      <c r="AA11" s="17">
        <v>0.15670243019698399</v>
      </c>
      <c r="AB11" s="17">
        <v>0.16430568956330599</v>
      </c>
      <c r="AC11" s="17">
        <v>9.1571083205659598E-2</v>
      </c>
      <c r="AD11" s="17">
        <v>0.112465262062939</v>
      </c>
      <c r="AE11" s="17"/>
      <c r="AF11" s="17">
        <v>0.13711026887528599</v>
      </c>
      <c r="AG11" s="17">
        <v>0.13915561884500199</v>
      </c>
      <c r="AH11" s="17">
        <v>0.15150486081284401</v>
      </c>
      <c r="AI11" s="17"/>
      <c r="AJ11" s="17">
        <v>0.11978956097644899</v>
      </c>
      <c r="AK11" s="17">
        <v>0.16844519967475199</v>
      </c>
      <c r="AL11" s="17">
        <v>0.13125954385643501</v>
      </c>
      <c r="AM11" s="17">
        <v>0.136143475454271</v>
      </c>
      <c r="AN11" s="17">
        <v>0.14270180393705101</v>
      </c>
      <c r="AO11" s="17"/>
      <c r="AP11" s="17">
        <v>0.106815181301382</v>
      </c>
      <c r="AQ11" s="17">
        <v>0.161411969525354</v>
      </c>
      <c r="AR11" s="17">
        <v>0.14309695702918501</v>
      </c>
      <c r="AS11" s="17"/>
      <c r="AT11" s="17">
        <v>0.14340867107744601</v>
      </c>
      <c r="AU11" s="17">
        <v>0.140564914199169</v>
      </c>
      <c r="AV11" s="17">
        <v>0.14549495044329799</v>
      </c>
      <c r="AW11" s="17">
        <v>0.130474941913966</v>
      </c>
      <c r="AX11" s="17">
        <v>0.16881068950303901</v>
      </c>
      <c r="AY11" s="17"/>
      <c r="AZ11" s="17">
        <v>0.14496732638674201</v>
      </c>
      <c r="BA11" s="17">
        <v>0.13127269081420101</v>
      </c>
      <c r="BB11" s="17">
        <v>0.154207955313891</v>
      </c>
      <c r="BC11" s="17">
        <v>0.13662057277025499</v>
      </c>
      <c r="BD11" s="17">
        <v>0.14082706629627001</v>
      </c>
      <c r="BE11" s="17"/>
      <c r="BF11" s="17">
        <v>0.130682651933134</v>
      </c>
      <c r="BG11" s="17">
        <v>0.15203892699420801</v>
      </c>
      <c r="BH11" s="17">
        <v>0.13314801440173099</v>
      </c>
      <c r="BI11" s="17">
        <v>0.13621985402935699</v>
      </c>
      <c r="BJ11" s="17"/>
      <c r="BK11" s="17">
        <v>0.14137466348736499</v>
      </c>
      <c r="BL11" s="17">
        <v>0.13914417913020699</v>
      </c>
      <c r="BM11" s="17">
        <v>0.14907828067050699</v>
      </c>
      <c r="BN11" s="17">
        <v>0.14246257181836999</v>
      </c>
      <c r="BO11" s="17">
        <v>9.3973090059826597E-2</v>
      </c>
      <c r="BP11" s="17"/>
      <c r="BQ11" s="17">
        <v>0.14119755696182101</v>
      </c>
      <c r="BR11" s="17">
        <v>0.140398601964212</v>
      </c>
      <c r="BS11" s="17"/>
      <c r="BT11" s="17">
        <v>0.131662926594316</v>
      </c>
      <c r="BU11" s="17">
        <v>0.14235744257880101</v>
      </c>
      <c r="BV11" s="17">
        <v>0.12971597130396101</v>
      </c>
      <c r="BW11" s="17">
        <v>0.137837250719652</v>
      </c>
      <c r="BX11" s="17">
        <v>0.15619688401676099</v>
      </c>
      <c r="BY11" s="17">
        <v>0.15757974285151899</v>
      </c>
    </row>
    <row r="12" spans="2:77" x14ac:dyDescent="0.35">
      <c r="B12" s="18" t="s">
        <v>185</v>
      </c>
      <c r="C12" s="17">
        <v>4.3032580262312402E-2</v>
      </c>
      <c r="D12" s="17">
        <v>4.4682521730474399E-2</v>
      </c>
      <c r="E12" s="17">
        <v>4.1317594474833998E-2</v>
      </c>
      <c r="F12" s="17"/>
      <c r="G12" s="17">
        <v>4.1068393243809898E-2</v>
      </c>
      <c r="H12" s="17">
        <v>5.5617234227532203E-2</v>
      </c>
      <c r="I12" s="17">
        <v>4.7827058455407898E-2</v>
      </c>
      <c r="J12" s="17">
        <v>4.4047590204150798E-2</v>
      </c>
      <c r="K12" s="17">
        <v>4.6414021659863199E-2</v>
      </c>
      <c r="L12" s="17">
        <v>2.7175047240468601E-2</v>
      </c>
      <c r="M12" s="17"/>
      <c r="N12" s="17">
        <v>4.6112166742724101E-2</v>
      </c>
      <c r="O12" s="17">
        <v>4.2531844930351601E-2</v>
      </c>
      <c r="P12" s="17">
        <v>4.4101864754695998E-2</v>
      </c>
      <c r="Q12" s="17">
        <v>3.9886232819837497E-2</v>
      </c>
      <c r="R12" s="17"/>
      <c r="S12" s="17">
        <v>3.6768831516850703E-2</v>
      </c>
      <c r="T12" s="17">
        <v>4.4141591008530899E-2</v>
      </c>
      <c r="U12" s="17">
        <v>4.5250249912912301E-2</v>
      </c>
      <c r="V12" s="17">
        <v>2.3923233866159702E-2</v>
      </c>
      <c r="W12" s="17">
        <v>5.12703966309574E-2</v>
      </c>
      <c r="X12" s="17">
        <v>2.8325478123321E-2</v>
      </c>
      <c r="Y12" s="17">
        <v>4.4738687220265201E-2</v>
      </c>
      <c r="Z12" s="17">
        <v>5.4991150696486003E-2</v>
      </c>
      <c r="AA12" s="17">
        <v>4.2636243867161999E-2</v>
      </c>
      <c r="AB12" s="17">
        <v>6.8711797106793399E-2</v>
      </c>
      <c r="AC12" s="17">
        <v>4.5535673100253499E-2</v>
      </c>
      <c r="AD12" s="17">
        <v>4.3537914446865097E-2</v>
      </c>
      <c r="AE12" s="17"/>
      <c r="AF12" s="17">
        <v>2.6005540278155801E-2</v>
      </c>
      <c r="AG12" s="17">
        <v>5.6199395820007901E-2</v>
      </c>
      <c r="AH12" s="17">
        <v>4.74761658481576E-2</v>
      </c>
      <c r="AI12" s="17"/>
      <c r="AJ12" s="17">
        <v>2.33812926637883E-2</v>
      </c>
      <c r="AK12" s="17">
        <v>5.1002185622189097E-2</v>
      </c>
      <c r="AL12" s="17">
        <v>7.5219799007401805E-2</v>
      </c>
      <c r="AM12" s="17">
        <v>3.4313697225545399E-2</v>
      </c>
      <c r="AN12" s="17">
        <v>4.8780141462965998E-2</v>
      </c>
      <c r="AO12" s="17"/>
      <c r="AP12" s="17">
        <v>2.3645095888354398E-2</v>
      </c>
      <c r="AQ12" s="17">
        <v>4.5456825616207397E-2</v>
      </c>
      <c r="AR12" s="17">
        <v>4.6371558295652503E-2</v>
      </c>
      <c r="AS12" s="17"/>
      <c r="AT12" s="17">
        <v>3.2110465539714403E-2</v>
      </c>
      <c r="AU12" s="17">
        <v>5.1364885913915297E-2</v>
      </c>
      <c r="AV12" s="17">
        <v>4.2425689031245099E-2</v>
      </c>
      <c r="AW12" s="17">
        <v>6.3035520950654497E-2</v>
      </c>
      <c r="AX12" s="17">
        <v>7.5648835845473397E-2</v>
      </c>
      <c r="AY12" s="17"/>
      <c r="AZ12" s="17">
        <v>4.3953758123261098E-2</v>
      </c>
      <c r="BA12" s="17">
        <v>3.4175144978679899E-2</v>
      </c>
      <c r="BB12" s="17">
        <v>6.8494674640746905E-2</v>
      </c>
      <c r="BC12" s="17">
        <v>3.4940390758781997E-2</v>
      </c>
      <c r="BD12" s="17">
        <v>5.7706042575994397E-2</v>
      </c>
      <c r="BE12" s="17"/>
      <c r="BF12" s="17">
        <v>4.7968548453545201E-2</v>
      </c>
      <c r="BG12" s="17">
        <v>3.8232902514724602E-2</v>
      </c>
      <c r="BH12" s="17">
        <v>4.1210738674233298E-2</v>
      </c>
      <c r="BI12" s="17">
        <v>5.0446256748556198E-2</v>
      </c>
      <c r="BJ12" s="17"/>
      <c r="BK12" s="17">
        <v>4.4929206060874603E-2</v>
      </c>
      <c r="BL12" s="17">
        <v>5.1759729609434001E-2</v>
      </c>
      <c r="BM12" s="17">
        <v>3.8904233709177699E-2</v>
      </c>
      <c r="BN12" s="17">
        <v>4.7878431356488498E-2</v>
      </c>
      <c r="BO12" s="17">
        <v>2.0083295567795E-2</v>
      </c>
      <c r="BP12" s="17"/>
      <c r="BQ12" s="17">
        <v>3.5474215763765297E-2</v>
      </c>
      <c r="BR12" s="17">
        <v>5.3269773127328397E-2</v>
      </c>
      <c r="BS12" s="17"/>
      <c r="BT12" s="17">
        <v>4.3310459303788101E-2</v>
      </c>
      <c r="BU12" s="17">
        <v>4.3027262530731303E-2</v>
      </c>
      <c r="BV12" s="17">
        <v>5.1556170604353899E-2</v>
      </c>
      <c r="BW12" s="17">
        <v>5.05970597756355E-2</v>
      </c>
      <c r="BX12" s="17">
        <v>3.93221137522013E-2</v>
      </c>
      <c r="BY12" s="17">
        <v>3.0650217846235301E-2</v>
      </c>
    </row>
    <row r="13" spans="2:77" x14ac:dyDescent="0.35">
      <c r="B13" s="18" t="s">
        <v>186</v>
      </c>
      <c r="C13" s="17">
        <v>2.1153901833657701E-2</v>
      </c>
      <c r="D13" s="17">
        <v>1.95566525261653E-2</v>
      </c>
      <c r="E13" s="17">
        <v>2.2851069839140498E-2</v>
      </c>
      <c r="F13" s="17"/>
      <c r="G13" s="17">
        <v>2.54151604490623E-2</v>
      </c>
      <c r="H13" s="17">
        <v>3.1495092180274298E-2</v>
      </c>
      <c r="I13" s="17">
        <v>2.8889934515541001E-2</v>
      </c>
      <c r="J13" s="17">
        <v>2.5771158093229801E-2</v>
      </c>
      <c r="K13" s="17">
        <v>9.7966258480965893E-3</v>
      </c>
      <c r="L13" s="17">
        <v>7.5037015782650502E-3</v>
      </c>
      <c r="M13" s="17"/>
      <c r="N13" s="17">
        <v>1.1496206993842399E-2</v>
      </c>
      <c r="O13" s="17">
        <v>2.6063979948893801E-2</v>
      </c>
      <c r="P13" s="17">
        <v>2.1744887352835099E-2</v>
      </c>
      <c r="Q13" s="17">
        <v>2.62598737021392E-2</v>
      </c>
      <c r="R13" s="17"/>
      <c r="S13" s="17">
        <v>1.8066872512122599E-2</v>
      </c>
      <c r="T13" s="17">
        <v>8.5336019102455595E-3</v>
      </c>
      <c r="U13" s="17">
        <v>1.2516252908813299E-2</v>
      </c>
      <c r="V13" s="17">
        <v>2.3170020316899201E-2</v>
      </c>
      <c r="W13" s="17">
        <v>2.2968716029764701E-2</v>
      </c>
      <c r="X13" s="17">
        <v>1.46189115418756E-2</v>
      </c>
      <c r="Y13" s="17">
        <v>2.8592789115888501E-2</v>
      </c>
      <c r="Z13" s="17">
        <v>3.29261225682322E-2</v>
      </c>
      <c r="AA13" s="17">
        <v>2.7867767220108901E-2</v>
      </c>
      <c r="AB13" s="17">
        <v>2.89101492630713E-2</v>
      </c>
      <c r="AC13" s="17">
        <v>2.80353846861627E-2</v>
      </c>
      <c r="AD13" s="17">
        <v>2.7752162406536902E-2</v>
      </c>
      <c r="AE13" s="17"/>
      <c r="AF13" s="17">
        <v>1.7865960126784E-2</v>
      </c>
      <c r="AG13" s="17">
        <v>2.1696536111403E-2</v>
      </c>
      <c r="AH13" s="17">
        <v>2.95646557312879E-2</v>
      </c>
      <c r="AI13" s="17"/>
      <c r="AJ13" s="17">
        <v>1.02080031110645E-2</v>
      </c>
      <c r="AK13" s="17">
        <v>1.7322745844450201E-2</v>
      </c>
      <c r="AL13" s="17">
        <v>2.1109561667442499E-2</v>
      </c>
      <c r="AM13" s="17">
        <v>1.3362575320418501E-2</v>
      </c>
      <c r="AN13" s="17">
        <v>3.8415886708812297E-2</v>
      </c>
      <c r="AO13" s="17"/>
      <c r="AP13" s="17">
        <v>3.9322935681804097E-3</v>
      </c>
      <c r="AQ13" s="17">
        <v>1.6110199817199401E-2</v>
      </c>
      <c r="AR13" s="17">
        <v>2.3470890687678599E-2</v>
      </c>
      <c r="AS13" s="17"/>
      <c r="AT13" s="17">
        <v>2.3044230201823002E-2</v>
      </c>
      <c r="AU13" s="17">
        <v>2.67665232003747E-2</v>
      </c>
      <c r="AV13" s="17">
        <v>1.6391302915623601E-2</v>
      </c>
      <c r="AW13" s="17">
        <v>1.7516256519920299E-2</v>
      </c>
      <c r="AX13" s="17">
        <v>3.6018325382482203E-2</v>
      </c>
      <c r="AY13" s="17"/>
      <c r="AZ13" s="17">
        <v>2.2851916438360698E-2</v>
      </c>
      <c r="BA13" s="17">
        <v>2.2461555301745401E-2</v>
      </c>
      <c r="BB13" s="17">
        <v>3.2062084774457197E-2</v>
      </c>
      <c r="BC13" s="17">
        <v>7.5237313803446903E-3</v>
      </c>
      <c r="BD13" s="17">
        <v>3.2695761876566497E-2</v>
      </c>
      <c r="BE13" s="17"/>
      <c r="BF13" s="17">
        <v>2.9298645223030401E-2</v>
      </c>
      <c r="BG13" s="17">
        <v>1.9310418407271299E-2</v>
      </c>
      <c r="BH13" s="17">
        <v>2.0001663767489301E-2</v>
      </c>
      <c r="BI13" s="17">
        <v>1.6216713548035E-2</v>
      </c>
      <c r="BJ13" s="17"/>
      <c r="BK13" s="17">
        <v>4.9518225941446899E-2</v>
      </c>
      <c r="BL13" s="17">
        <v>3.4703094585637702E-2</v>
      </c>
      <c r="BM13" s="17">
        <v>1.6198658068230499E-2</v>
      </c>
      <c r="BN13" s="17">
        <v>1.9776470484024301E-2</v>
      </c>
      <c r="BO13" s="17">
        <v>1.0818038160691001E-2</v>
      </c>
      <c r="BP13" s="17"/>
      <c r="BQ13" s="17">
        <v>1.7137279820813801E-2</v>
      </c>
      <c r="BR13" s="17">
        <v>2.6594091205215099E-2</v>
      </c>
      <c r="BS13" s="17"/>
      <c r="BT13" s="17">
        <v>1.7146198633012099E-2</v>
      </c>
      <c r="BU13" s="17">
        <v>2.0253105877398099E-2</v>
      </c>
      <c r="BV13" s="17">
        <v>3.7360655459415602E-2</v>
      </c>
      <c r="BW13" s="17">
        <v>2.0752488723189001E-2</v>
      </c>
      <c r="BX13" s="17">
        <v>2.52442534262554E-2</v>
      </c>
      <c r="BY13" s="17">
        <v>7.5974258431368404E-3</v>
      </c>
    </row>
    <row r="14" spans="2:77" x14ac:dyDescent="0.35">
      <c r="B14" s="27" t="s">
        <v>145</v>
      </c>
      <c r="C14" s="26">
        <v>3.3053515652299803E-2</v>
      </c>
      <c r="D14" s="26">
        <v>2.6220638416352901E-2</v>
      </c>
      <c r="E14" s="26">
        <v>3.9349479289831103E-2</v>
      </c>
      <c r="F14" s="26"/>
      <c r="G14" s="26">
        <v>5.2149419609382297E-2</v>
      </c>
      <c r="H14" s="26">
        <v>4.4151264326292697E-2</v>
      </c>
      <c r="I14" s="26">
        <v>2.4150170394091699E-2</v>
      </c>
      <c r="J14" s="26">
        <v>4.17594339127536E-2</v>
      </c>
      <c r="K14" s="26">
        <v>1.7318303672631201E-2</v>
      </c>
      <c r="L14" s="26">
        <v>2.1990777356004E-2</v>
      </c>
      <c r="M14" s="26"/>
      <c r="N14" s="26">
        <v>1.7656862249868201E-2</v>
      </c>
      <c r="O14" s="26">
        <v>3.06304261197951E-2</v>
      </c>
      <c r="P14" s="26">
        <v>3.3465793414148397E-2</v>
      </c>
      <c r="Q14" s="26">
        <v>5.1310185626499201E-2</v>
      </c>
      <c r="R14" s="26"/>
      <c r="S14" s="26">
        <v>2.2709682163006201E-2</v>
      </c>
      <c r="T14" s="26">
        <v>2.6639369910693499E-2</v>
      </c>
      <c r="U14" s="26">
        <v>4.1522297483175603E-2</v>
      </c>
      <c r="V14" s="26">
        <v>5.0138924039659603E-2</v>
      </c>
      <c r="W14" s="26">
        <v>3.0626540610805501E-2</v>
      </c>
      <c r="X14" s="26">
        <v>3.8953058309082703E-2</v>
      </c>
      <c r="Y14" s="26">
        <v>2.98946370373546E-2</v>
      </c>
      <c r="Z14" s="26">
        <v>2.1194816107002599E-2</v>
      </c>
      <c r="AA14" s="26">
        <v>2.07508394314837E-2</v>
      </c>
      <c r="AB14" s="26">
        <v>3.80080803549517E-2</v>
      </c>
      <c r="AC14" s="26">
        <v>3.5955573588405697E-2</v>
      </c>
      <c r="AD14" s="26">
        <v>7.2873560425872203E-2</v>
      </c>
      <c r="AE14" s="26"/>
      <c r="AF14" s="26">
        <v>2.27045189969474E-2</v>
      </c>
      <c r="AG14" s="26">
        <v>2.7159801389927601E-2</v>
      </c>
      <c r="AH14" s="26">
        <v>5.7962148194916199E-2</v>
      </c>
      <c r="AI14" s="26"/>
      <c r="AJ14" s="26">
        <v>1.55157442927886E-2</v>
      </c>
      <c r="AK14" s="26">
        <v>2.9030774747596601E-2</v>
      </c>
      <c r="AL14" s="26">
        <v>1.50479446169033E-2</v>
      </c>
      <c r="AM14" s="26">
        <v>3.8673961475200802E-2</v>
      </c>
      <c r="AN14" s="26">
        <v>8.0355651012414403E-2</v>
      </c>
      <c r="AO14" s="26"/>
      <c r="AP14" s="26">
        <v>9.4793114437571897E-3</v>
      </c>
      <c r="AQ14" s="26">
        <v>2.6797614531149701E-2</v>
      </c>
      <c r="AR14" s="26">
        <v>2.1983367311882301E-2</v>
      </c>
      <c r="AS14" s="26"/>
      <c r="AT14" s="26">
        <v>5.1432149533831101E-2</v>
      </c>
      <c r="AU14" s="26">
        <v>4.0621647558619002E-2</v>
      </c>
      <c r="AV14" s="26">
        <v>1.7064924393909199E-2</v>
      </c>
      <c r="AW14" s="26">
        <v>1.1804505747867001E-2</v>
      </c>
      <c r="AX14" s="26">
        <v>0</v>
      </c>
      <c r="AY14" s="26"/>
      <c r="AZ14" s="26">
        <v>2.29950393534794E-2</v>
      </c>
      <c r="BA14" s="26">
        <v>5.1083491036374898E-2</v>
      </c>
      <c r="BB14" s="26">
        <v>7.34661365600454E-2</v>
      </c>
      <c r="BC14" s="26">
        <v>1.3050272074231199E-2</v>
      </c>
      <c r="BD14" s="26">
        <v>6.4426502228616706E-2</v>
      </c>
      <c r="BE14" s="26"/>
      <c r="BF14" s="26">
        <v>4.53549154336279E-2</v>
      </c>
      <c r="BG14" s="26">
        <v>3.6478513053409503E-2</v>
      </c>
      <c r="BH14" s="26">
        <v>2.98625816136446E-2</v>
      </c>
      <c r="BI14" s="26">
        <v>1.3325308563245E-2</v>
      </c>
      <c r="BJ14" s="26"/>
      <c r="BK14" s="26">
        <v>4.7028977692016298E-2</v>
      </c>
      <c r="BL14" s="26">
        <v>5.5549055199476699E-2</v>
      </c>
      <c r="BM14" s="26">
        <v>3.7141395883268799E-2</v>
      </c>
      <c r="BN14" s="26">
        <v>2.2622853424104802E-2</v>
      </c>
      <c r="BO14" s="26">
        <v>7.85567895397574E-3</v>
      </c>
      <c r="BP14" s="26"/>
      <c r="BQ14" s="26">
        <v>2.6477095054236E-2</v>
      </c>
      <c r="BR14" s="26">
        <v>4.1960744992296101E-2</v>
      </c>
      <c r="BS14" s="26"/>
      <c r="BT14" s="26">
        <v>1.9127032716561802E-2</v>
      </c>
      <c r="BU14" s="26">
        <v>3.0692785723867001E-2</v>
      </c>
      <c r="BV14" s="26">
        <v>7.8127945669482599E-2</v>
      </c>
      <c r="BW14" s="26">
        <v>3.2965116854470698E-2</v>
      </c>
      <c r="BX14" s="26">
        <v>3.9008831927364998E-2</v>
      </c>
      <c r="BY14" s="26">
        <v>7.6593712161502805E-2</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Y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0.23928222073771799</v>
      </c>
      <c r="D9" s="17">
        <v>0.25689798153791799</v>
      </c>
      <c r="E9" s="17">
        <v>0.221171224947942</v>
      </c>
      <c r="F9" s="17"/>
      <c r="G9" s="17">
        <v>0.31248992323278202</v>
      </c>
      <c r="H9" s="17">
        <v>0.29712294734776801</v>
      </c>
      <c r="I9" s="17">
        <v>0.244691998612413</v>
      </c>
      <c r="J9" s="17">
        <v>0.21240234629126001</v>
      </c>
      <c r="K9" s="17">
        <v>0.18929288781084899</v>
      </c>
      <c r="L9" s="17">
        <v>0.19456518785225799</v>
      </c>
      <c r="M9" s="17"/>
      <c r="N9" s="17">
        <v>0.268935625070927</v>
      </c>
      <c r="O9" s="17">
        <v>0.24839535330979601</v>
      </c>
      <c r="P9" s="17">
        <v>0.22965955170973301</v>
      </c>
      <c r="Q9" s="17">
        <v>0.208621337555043</v>
      </c>
      <c r="R9" s="17"/>
      <c r="S9" s="17">
        <v>0.25105292548851299</v>
      </c>
      <c r="T9" s="17">
        <v>0.25573668609126898</v>
      </c>
      <c r="U9" s="17">
        <v>0.222966583148861</v>
      </c>
      <c r="V9" s="17">
        <v>0.19272013949889499</v>
      </c>
      <c r="W9" s="17">
        <v>0.18924528088703699</v>
      </c>
      <c r="X9" s="17">
        <v>0.21913339673486401</v>
      </c>
      <c r="Y9" s="17">
        <v>0.26200706884890401</v>
      </c>
      <c r="Z9" s="17">
        <v>0.28924907411584699</v>
      </c>
      <c r="AA9" s="17">
        <v>0.26631797352922199</v>
      </c>
      <c r="AB9" s="17">
        <v>0.26393754550229198</v>
      </c>
      <c r="AC9" s="17">
        <v>0.20593815533405899</v>
      </c>
      <c r="AD9" s="17">
        <v>0.228962363684275</v>
      </c>
      <c r="AE9" s="17"/>
      <c r="AF9" s="17">
        <v>0.191332461085227</v>
      </c>
      <c r="AG9" s="17">
        <v>0.27370668119033198</v>
      </c>
      <c r="AH9" s="17">
        <v>0.22084149650120999</v>
      </c>
      <c r="AI9" s="17"/>
      <c r="AJ9" s="17">
        <v>0.16588672406035801</v>
      </c>
      <c r="AK9" s="17">
        <v>0.33971861928541303</v>
      </c>
      <c r="AL9" s="17">
        <v>0.236596668252162</v>
      </c>
      <c r="AM9" s="17">
        <v>0.24081038976726599</v>
      </c>
      <c r="AN9" s="17">
        <v>0.19407804755031199</v>
      </c>
      <c r="AO9" s="17"/>
      <c r="AP9" s="17">
        <v>0.15858354620865101</v>
      </c>
      <c r="AQ9" s="17">
        <v>0.36691762720578502</v>
      </c>
      <c r="AR9" s="17">
        <v>0.21526912063172499</v>
      </c>
      <c r="AS9" s="17"/>
      <c r="AT9" s="17">
        <v>0.19640244642646801</v>
      </c>
      <c r="AU9" s="17">
        <v>0.23531631688506</v>
      </c>
      <c r="AV9" s="17">
        <v>0.262483884949268</v>
      </c>
      <c r="AW9" s="17">
        <v>0.28903386780450502</v>
      </c>
      <c r="AX9" s="17">
        <v>0.38409895068706601</v>
      </c>
      <c r="AY9" s="17"/>
      <c r="AZ9" s="17">
        <v>0.27655149629912001</v>
      </c>
      <c r="BA9" s="17">
        <v>0.21182224851598899</v>
      </c>
      <c r="BB9" s="17">
        <v>0.28059178853470101</v>
      </c>
      <c r="BC9" s="17">
        <v>0.17995401655847701</v>
      </c>
      <c r="BD9" s="17">
        <v>0.22203134755843601</v>
      </c>
      <c r="BE9" s="17"/>
      <c r="BF9" s="17">
        <v>0.24036330795389199</v>
      </c>
      <c r="BG9" s="17">
        <v>0.22231381280187301</v>
      </c>
      <c r="BH9" s="17">
        <v>0.24855041914201101</v>
      </c>
      <c r="BI9" s="17">
        <v>0.28615528234903997</v>
      </c>
      <c r="BJ9" s="17"/>
      <c r="BK9" s="17">
        <v>0.27708800981336601</v>
      </c>
      <c r="BL9" s="17">
        <v>0.244863476561896</v>
      </c>
      <c r="BM9" s="17">
        <v>0.22047763673672199</v>
      </c>
      <c r="BN9" s="17">
        <v>0.237750013670499</v>
      </c>
      <c r="BO9" s="17">
        <v>0.31455922025345501</v>
      </c>
      <c r="BP9" s="17"/>
      <c r="BQ9" s="17">
        <v>0.23670700438567299</v>
      </c>
      <c r="BR9" s="17">
        <v>0.24277014282325701</v>
      </c>
      <c r="BS9" s="17"/>
      <c r="BT9" s="17">
        <v>0.211573144844004</v>
      </c>
      <c r="BU9" s="17">
        <v>0.23086535049971099</v>
      </c>
      <c r="BV9" s="17">
        <v>0.200475158388942</v>
      </c>
      <c r="BW9" s="17">
        <v>0.28953145733892799</v>
      </c>
      <c r="BX9" s="17">
        <v>0.296034788127296</v>
      </c>
      <c r="BY9" s="17">
        <v>0.27151530149445402</v>
      </c>
    </row>
    <row r="10" spans="2:77" x14ac:dyDescent="0.35">
      <c r="B10" s="18" t="s">
        <v>258</v>
      </c>
      <c r="C10" s="17">
        <v>0.44521611458950699</v>
      </c>
      <c r="D10" s="17">
        <v>0.435973802534529</v>
      </c>
      <c r="E10" s="17">
        <v>0.45473559343770598</v>
      </c>
      <c r="F10" s="17"/>
      <c r="G10" s="17">
        <v>0.41600112546488899</v>
      </c>
      <c r="H10" s="17">
        <v>0.43040715580230099</v>
      </c>
      <c r="I10" s="17">
        <v>0.48311047635299198</v>
      </c>
      <c r="J10" s="17">
        <v>0.46914105140442303</v>
      </c>
      <c r="K10" s="17">
        <v>0.45163109550511499</v>
      </c>
      <c r="L10" s="17">
        <v>0.42221298161121801</v>
      </c>
      <c r="M10" s="17"/>
      <c r="N10" s="17">
        <v>0.46372132227991403</v>
      </c>
      <c r="O10" s="17">
        <v>0.44475953536044099</v>
      </c>
      <c r="P10" s="17">
        <v>0.44648687205472398</v>
      </c>
      <c r="Q10" s="17">
        <v>0.422507291072932</v>
      </c>
      <c r="R10" s="17"/>
      <c r="S10" s="17">
        <v>0.49091772652683102</v>
      </c>
      <c r="T10" s="17">
        <v>0.42916799329009903</v>
      </c>
      <c r="U10" s="17">
        <v>0.46088734133492898</v>
      </c>
      <c r="V10" s="17">
        <v>0.46224647117233297</v>
      </c>
      <c r="W10" s="17">
        <v>0.48685450817460901</v>
      </c>
      <c r="X10" s="17">
        <v>0.44096964559518298</v>
      </c>
      <c r="Y10" s="17">
        <v>0.419199569208557</v>
      </c>
      <c r="Z10" s="17">
        <v>0.37434280853203</v>
      </c>
      <c r="AA10" s="17">
        <v>0.44041525733574399</v>
      </c>
      <c r="AB10" s="17">
        <v>0.38453169092687201</v>
      </c>
      <c r="AC10" s="17">
        <v>0.49305428239244897</v>
      </c>
      <c r="AD10" s="17">
        <v>0.40790977794838301</v>
      </c>
      <c r="AE10" s="17"/>
      <c r="AF10" s="17">
        <v>0.42394149213302301</v>
      </c>
      <c r="AG10" s="17">
        <v>0.48021513215915501</v>
      </c>
      <c r="AH10" s="17">
        <v>0.43736791132241098</v>
      </c>
      <c r="AI10" s="17"/>
      <c r="AJ10" s="17">
        <v>0.42257323229742599</v>
      </c>
      <c r="AK10" s="17">
        <v>0.47493322625905099</v>
      </c>
      <c r="AL10" s="17">
        <v>0.57359841870667405</v>
      </c>
      <c r="AM10" s="17">
        <v>0.33219493472810602</v>
      </c>
      <c r="AN10" s="17">
        <v>0.42509817407677902</v>
      </c>
      <c r="AO10" s="17"/>
      <c r="AP10" s="17">
        <v>0.41726247881331202</v>
      </c>
      <c r="AQ10" s="17">
        <v>0.47804883887587002</v>
      </c>
      <c r="AR10" s="17">
        <v>0.57016395873502201</v>
      </c>
      <c r="AS10" s="17"/>
      <c r="AT10" s="17">
        <v>0.43382076847915302</v>
      </c>
      <c r="AU10" s="17">
        <v>0.45399545623661203</v>
      </c>
      <c r="AV10" s="17">
        <v>0.469309690208848</v>
      </c>
      <c r="AW10" s="17">
        <v>0.43577232044604902</v>
      </c>
      <c r="AX10" s="17">
        <v>0.42062036945908998</v>
      </c>
      <c r="AY10" s="17"/>
      <c r="AZ10" s="17">
        <v>0.45378373256911603</v>
      </c>
      <c r="BA10" s="17">
        <v>0.45459301954016801</v>
      </c>
      <c r="BB10" s="17">
        <v>0.414242644212864</v>
      </c>
      <c r="BC10" s="17">
        <v>0.44510373130032199</v>
      </c>
      <c r="BD10" s="17">
        <v>0.41860779687362298</v>
      </c>
      <c r="BE10" s="17"/>
      <c r="BF10" s="17">
        <v>0.42578897274807398</v>
      </c>
      <c r="BG10" s="17">
        <v>0.44448091687595598</v>
      </c>
      <c r="BH10" s="17">
        <v>0.45655963758161999</v>
      </c>
      <c r="BI10" s="17">
        <v>0.47459718172024401</v>
      </c>
      <c r="BJ10" s="17"/>
      <c r="BK10" s="17">
        <v>0.34239262709922103</v>
      </c>
      <c r="BL10" s="17">
        <v>0.43061880491975602</v>
      </c>
      <c r="BM10" s="17">
        <v>0.45213964006074198</v>
      </c>
      <c r="BN10" s="17">
        <v>0.46805368071240799</v>
      </c>
      <c r="BO10" s="17">
        <v>0.37458193079956498</v>
      </c>
      <c r="BP10" s="17"/>
      <c r="BQ10" s="17">
        <v>0.446954436043491</v>
      </c>
      <c r="BR10" s="17">
        <v>0.44286169889689903</v>
      </c>
      <c r="BS10" s="17"/>
      <c r="BT10" s="17">
        <v>0.43498345274037598</v>
      </c>
      <c r="BU10" s="17">
        <v>0.49917104111436</v>
      </c>
      <c r="BV10" s="17">
        <v>0.42431218461813902</v>
      </c>
      <c r="BW10" s="17">
        <v>0.419047270526548</v>
      </c>
      <c r="BX10" s="17">
        <v>0.426818355592049</v>
      </c>
      <c r="BY10" s="17">
        <v>0.379269698352726</v>
      </c>
    </row>
    <row r="11" spans="2:77" x14ac:dyDescent="0.35">
      <c r="B11" s="18" t="s">
        <v>260</v>
      </c>
      <c r="C11" s="17">
        <v>0.10623279227643</v>
      </c>
      <c r="D11" s="17">
        <v>0.12466178898045301</v>
      </c>
      <c r="E11" s="17">
        <v>8.8904210342302906E-2</v>
      </c>
      <c r="F11" s="17"/>
      <c r="G11" s="17">
        <v>0.11573816040236901</v>
      </c>
      <c r="H11" s="17">
        <v>0.110751094375965</v>
      </c>
      <c r="I11" s="17">
        <v>0.101500860588673</v>
      </c>
      <c r="J11" s="17">
        <v>7.8222835896560303E-2</v>
      </c>
      <c r="K11" s="17">
        <v>0.12535917337678401</v>
      </c>
      <c r="L11" s="17">
        <v>0.11008433610679499</v>
      </c>
      <c r="M11" s="17"/>
      <c r="N11" s="17">
        <v>0.11733523228852399</v>
      </c>
      <c r="O11" s="17">
        <v>8.8835851289324905E-2</v>
      </c>
      <c r="P11" s="17">
        <v>0.100653597037791</v>
      </c>
      <c r="Q11" s="17">
        <v>0.117799916579907</v>
      </c>
      <c r="R11" s="17"/>
      <c r="S11" s="17">
        <v>9.0126261749501696E-2</v>
      </c>
      <c r="T11" s="17">
        <v>0.10502989950033099</v>
      </c>
      <c r="U11" s="17">
        <v>8.6988294292058801E-2</v>
      </c>
      <c r="V11" s="17">
        <v>0.118132965825684</v>
      </c>
      <c r="W11" s="17">
        <v>0.12369403025693999</v>
      </c>
      <c r="X11" s="17">
        <v>0.10976816195214199</v>
      </c>
      <c r="Y11" s="17">
        <v>0.11024925144198799</v>
      </c>
      <c r="Z11" s="17">
        <v>0.128600370467742</v>
      </c>
      <c r="AA11" s="17">
        <v>8.53428890283464E-2</v>
      </c>
      <c r="AB11" s="17">
        <v>0.138277244058469</v>
      </c>
      <c r="AC11" s="17">
        <v>8.5328723079166904E-2</v>
      </c>
      <c r="AD11" s="17">
        <v>0.12555057504615499</v>
      </c>
      <c r="AE11" s="17"/>
      <c r="AF11" s="17">
        <v>0.125562780594387</v>
      </c>
      <c r="AG11" s="17">
        <v>8.4562717872694398E-2</v>
      </c>
      <c r="AH11" s="17">
        <v>0.115480983080297</v>
      </c>
      <c r="AI11" s="17"/>
      <c r="AJ11" s="17">
        <v>0.14707920093153401</v>
      </c>
      <c r="AK11" s="17">
        <v>7.12003968216674E-2</v>
      </c>
      <c r="AL11" s="17">
        <v>5.6127855913403898E-2</v>
      </c>
      <c r="AM11" s="17">
        <v>0.111992900925386</v>
      </c>
      <c r="AN11" s="17">
        <v>9.1199438974774005E-2</v>
      </c>
      <c r="AO11" s="17"/>
      <c r="AP11" s="17">
        <v>0.16773835754406399</v>
      </c>
      <c r="AQ11" s="17">
        <v>6.413087758812E-2</v>
      </c>
      <c r="AR11" s="17">
        <v>8.0734633944890499E-2</v>
      </c>
      <c r="AS11" s="17"/>
      <c r="AT11" s="17">
        <v>0.10678165049766</v>
      </c>
      <c r="AU11" s="17">
        <v>0.113364285516529</v>
      </c>
      <c r="AV11" s="17">
        <v>9.3182550393414498E-2</v>
      </c>
      <c r="AW11" s="17">
        <v>0.12221348819639299</v>
      </c>
      <c r="AX11" s="17">
        <v>6.8346629204504905E-2</v>
      </c>
      <c r="AY11" s="17"/>
      <c r="AZ11" s="17">
        <v>0.102793317004161</v>
      </c>
      <c r="BA11" s="17">
        <v>0.110666420599437</v>
      </c>
      <c r="BB11" s="17">
        <v>0.131689132971199</v>
      </c>
      <c r="BC11" s="17">
        <v>0.107186726200247</v>
      </c>
      <c r="BD11" s="17">
        <v>0.10522551199418</v>
      </c>
      <c r="BE11" s="17"/>
      <c r="BF11" s="17">
        <v>8.8555790634223294E-2</v>
      </c>
      <c r="BG11" s="17">
        <v>0.114829087361821</v>
      </c>
      <c r="BH11" s="17">
        <v>0.11090297814631001</v>
      </c>
      <c r="BI11" s="17">
        <v>0.100300358733309</v>
      </c>
      <c r="BJ11" s="17"/>
      <c r="BK11" s="17">
        <v>0.14589499912984499</v>
      </c>
      <c r="BL11" s="17">
        <v>0.104170487270854</v>
      </c>
      <c r="BM11" s="17">
        <v>0.109551575577389</v>
      </c>
      <c r="BN11" s="17">
        <v>9.6706403044427597E-2</v>
      </c>
      <c r="BO11" s="17">
        <v>0.12311490413340601</v>
      </c>
      <c r="BP11" s="17"/>
      <c r="BQ11" s="17">
        <v>0.103060968069021</v>
      </c>
      <c r="BR11" s="17">
        <v>0.110528771406757</v>
      </c>
      <c r="BS11" s="17"/>
      <c r="BT11" s="17">
        <v>0.10985955300189799</v>
      </c>
      <c r="BU11" s="17">
        <v>0.109085070459224</v>
      </c>
      <c r="BV11" s="17">
        <v>0.12769524348102901</v>
      </c>
      <c r="BW11" s="17">
        <v>0.113460935644266</v>
      </c>
      <c r="BX11" s="17">
        <v>8.7681316922916003E-2</v>
      </c>
      <c r="BY11" s="17">
        <v>7.4314153034054795E-2</v>
      </c>
    </row>
    <row r="12" spans="2:77" x14ac:dyDescent="0.35">
      <c r="B12" s="18" t="s">
        <v>261</v>
      </c>
      <c r="C12" s="17">
        <v>4.3417105867476602E-2</v>
      </c>
      <c r="D12" s="17">
        <v>5.4157132178934198E-2</v>
      </c>
      <c r="E12" s="17">
        <v>3.3199424565147399E-2</v>
      </c>
      <c r="F12" s="17"/>
      <c r="G12" s="17">
        <v>2.22922110259581E-2</v>
      </c>
      <c r="H12" s="17">
        <v>2.86248347429949E-2</v>
      </c>
      <c r="I12" s="17">
        <v>3.7729760913078503E-2</v>
      </c>
      <c r="J12" s="17">
        <v>2.9200352377386898E-2</v>
      </c>
      <c r="K12" s="17">
        <v>5.8503875446217997E-2</v>
      </c>
      <c r="L12" s="17">
        <v>7.5563539028351903E-2</v>
      </c>
      <c r="M12" s="17"/>
      <c r="N12" s="17">
        <v>3.52512869898855E-2</v>
      </c>
      <c r="O12" s="17">
        <v>3.55152589202141E-2</v>
      </c>
      <c r="P12" s="17">
        <v>5.5452063132347497E-2</v>
      </c>
      <c r="Q12" s="17">
        <v>5.0481283816824998E-2</v>
      </c>
      <c r="R12" s="17"/>
      <c r="S12" s="17">
        <v>3.5754154214275399E-2</v>
      </c>
      <c r="T12" s="17">
        <v>3.7210766058536501E-2</v>
      </c>
      <c r="U12" s="17">
        <v>5.5377842667506103E-2</v>
      </c>
      <c r="V12" s="17">
        <v>4.8965714722441003E-2</v>
      </c>
      <c r="W12" s="17">
        <v>6.1382965602195097E-2</v>
      </c>
      <c r="X12" s="17">
        <v>6.20294340468142E-2</v>
      </c>
      <c r="Y12" s="17">
        <v>5.4266639886224197E-2</v>
      </c>
      <c r="Z12" s="17">
        <v>5.0548254699241901E-2</v>
      </c>
      <c r="AA12" s="17">
        <v>3.3054371503644799E-2</v>
      </c>
      <c r="AB12" s="17">
        <v>1.24821967360933E-2</v>
      </c>
      <c r="AC12" s="17">
        <v>4.3499525646560303E-2</v>
      </c>
      <c r="AD12" s="17">
        <v>5.1910033430607697E-2</v>
      </c>
      <c r="AE12" s="17"/>
      <c r="AF12" s="17">
        <v>7.3523561964770098E-2</v>
      </c>
      <c r="AG12" s="17">
        <v>2.4448957283374199E-2</v>
      </c>
      <c r="AH12" s="17">
        <v>2.5396417888781799E-2</v>
      </c>
      <c r="AI12" s="17"/>
      <c r="AJ12" s="17">
        <v>8.0908710760062202E-2</v>
      </c>
      <c r="AK12" s="17">
        <v>1.18471547967627E-2</v>
      </c>
      <c r="AL12" s="17">
        <v>1.7898607005434702E-2</v>
      </c>
      <c r="AM12" s="17">
        <v>0.104333542625461</v>
      </c>
      <c r="AN12" s="17">
        <v>3.0152545601224399E-2</v>
      </c>
      <c r="AO12" s="17"/>
      <c r="AP12" s="17">
        <v>8.4026536228375096E-2</v>
      </c>
      <c r="AQ12" s="17">
        <v>1.19284225162491E-2</v>
      </c>
      <c r="AR12" s="17">
        <v>2.4667945421883601E-2</v>
      </c>
      <c r="AS12" s="17"/>
      <c r="AT12" s="17">
        <v>4.8957447608352703E-2</v>
      </c>
      <c r="AU12" s="17">
        <v>4.2168896850096997E-2</v>
      </c>
      <c r="AV12" s="17">
        <v>3.0668034865784101E-2</v>
      </c>
      <c r="AW12" s="17">
        <v>4.0576290189061101E-2</v>
      </c>
      <c r="AX12" s="17">
        <v>2.1109467049820401E-2</v>
      </c>
      <c r="AY12" s="17"/>
      <c r="AZ12" s="17">
        <v>3.9144889332698697E-2</v>
      </c>
      <c r="BA12" s="17">
        <v>2.6216131404917999E-2</v>
      </c>
      <c r="BB12" s="17">
        <v>1.10648743389878E-2</v>
      </c>
      <c r="BC12" s="17">
        <v>7.89334955649557E-2</v>
      </c>
      <c r="BD12" s="17">
        <v>3.4422820888865301E-2</v>
      </c>
      <c r="BE12" s="17"/>
      <c r="BF12" s="17">
        <v>4.6798365093975398E-2</v>
      </c>
      <c r="BG12" s="17">
        <v>4.5693362308334401E-2</v>
      </c>
      <c r="BH12" s="17">
        <v>4.5300389624415197E-2</v>
      </c>
      <c r="BI12" s="17">
        <v>3.3547315091094397E-2</v>
      </c>
      <c r="BJ12" s="17"/>
      <c r="BK12" s="17">
        <v>4.3540580682399403E-2</v>
      </c>
      <c r="BL12" s="17">
        <v>2.95611042401129E-2</v>
      </c>
      <c r="BM12" s="17">
        <v>4.0107330399738302E-2</v>
      </c>
      <c r="BN12" s="17">
        <v>5.2052475264531703E-2</v>
      </c>
      <c r="BO12" s="17">
        <v>4.80624030168392E-2</v>
      </c>
      <c r="BP12" s="17"/>
      <c r="BQ12" s="17">
        <v>5.1781715389929997E-2</v>
      </c>
      <c r="BR12" s="17">
        <v>3.2087919382971099E-2</v>
      </c>
      <c r="BS12" s="17"/>
      <c r="BT12" s="17">
        <v>6.2211005056337497E-2</v>
      </c>
      <c r="BU12" s="17">
        <v>2.9295499419564601E-2</v>
      </c>
      <c r="BV12" s="17">
        <v>4.2454833949520598E-2</v>
      </c>
      <c r="BW12" s="17">
        <v>3.1473254742902898E-2</v>
      </c>
      <c r="BX12" s="17">
        <v>3.2042271414151897E-2</v>
      </c>
      <c r="BY12" s="17">
        <v>3.1451504331234101E-2</v>
      </c>
    </row>
    <row r="13" spans="2:77" x14ac:dyDescent="0.35">
      <c r="B13" s="18" t="s">
        <v>145</v>
      </c>
      <c r="C13" s="17">
        <v>0.16585176652886899</v>
      </c>
      <c r="D13" s="17">
        <v>0.12830929476816599</v>
      </c>
      <c r="E13" s="17">
        <v>0.201989546706901</v>
      </c>
      <c r="F13" s="17"/>
      <c r="G13" s="17">
        <v>0.133478579874002</v>
      </c>
      <c r="H13" s="17">
        <v>0.13309396773097201</v>
      </c>
      <c r="I13" s="17">
        <v>0.13296690353284399</v>
      </c>
      <c r="J13" s="17">
        <v>0.21103341403036999</v>
      </c>
      <c r="K13" s="17">
        <v>0.17521296786103399</v>
      </c>
      <c r="L13" s="17">
        <v>0.19757395540137801</v>
      </c>
      <c r="M13" s="17"/>
      <c r="N13" s="17">
        <v>0.11475653337074999</v>
      </c>
      <c r="O13" s="17">
        <v>0.18249400112022399</v>
      </c>
      <c r="P13" s="17">
        <v>0.16774791606540501</v>
      </c>
      <c r="Q13" s="17">
        <v>0.200590170975293</v>
      </c>
      <c r="R13" s="17"/>
      <c r="S13" s="17">
        <v>0.13214893202087999</v>
      </c>
      <c r="T13" s="17">
        <v>0.17285465505976499</v>
      </c>
      <c r="U13" s="17">
        <v>0.173779938556645</v>
      </c>
      <c r="V13" s="17">
        <v>0.17793470878064699</v>
      </c>
      <c r="W13" s="17">
        <v>0.13882321507921999</v>
      </c>
      <c r="X13" s="17">
        <v>0.16809936167099701</v>
      </c>
      <c r="Y13" s="17">
        <v>0.15427747061432701</v>
      </c>
      <c r="Z13" s="17">
        <v>0.15725949218513799</v>
      </c>
      <c r="AA13" s="17">
        <v>0.17486950860304301</v>
      </c>
      <c r="AB13" s="17">
        <v>0.20077132277627299</v>
      </c>
      <c r="AC13" s="17">
        <v>0.172179313547764</v>
      </c>
      <c r="AD13" s="17">
        <v>0.18566724989057901</v>
      </c>
      <c r="AE13" s="17"/>
      <c r="AF13" s="17">
        <v>0.18563970422259199</v>
      </c>
      <c r="AG13" s="17">
        <v>0.13706651149444399</v>
      </c>
      <c r="AH13" s="17">
        <v>0.2009131912073</v>
      </c>
      <c r="AI13" s="17"/>
      <c r="AJ13" s="17">
        <v>0.18355213195061901</v>
      </c>
      <c r="AK13" s="17">
        <v>0.102300602837106</v>
      </c>
      <c r="AL13" s="17">
        <v>0.115778450122326</v>
      </c>
      <c r="AM13" s="17">
        <v>0.21066823195378101</v>
      </c>
      <c r="AN13" s="17">
        <v>0.25947179379690999</v>
      </c>
      <c r="AO13" s="17"/>
      <c r="AP13" s="17">
        <v>0.17238908120559801</v>
      </c>
      <c r="AQ13" s="17">
        <v>7.8974233813976003E-2</v>
      </c>
      <c r="AR13" s="17">
        <v>0.109164341266478</v>
      </c>
      <c r="AS13" s="17"/>
      <c r="AT13" s="17">
        <v>0.214037686988366</v>
      </c>
      <c r="AU13" s="17">
        <v>0.15515504451170201</v>
      </c>
      <c r="AV13" s="17">
        <v>0.144355839582685</v>
      </c>
      <c r="AW13" s="17">
        <v>0.112404033363992</v>
      </c>
      <c r="AX13" s="17">
        <v>0.105824583599519</v>
      </c>
      <c r="AY13" s="17"/>
      <c r="AZ13" s="17">
        <v>0.12772656479490399</v>
      </c>
      <c r="BA13" s="17">
        <v>0.19670217993948799</v>
      </c>
      <c r="BB13" s="17">
        <v>0.16241155994224901</v>
      </c>
      <c r="BC13" s="17">
        <v>0.18882203037599901</v>
      </c>
      <c r="BD13" s="17">
        <v>0.219712522684895</v>
      </c>
      <c r="BE13" s="17"/>
      <c r="BF13" s="17">
        <v>0.198493563569836</v>
      </c>
      <c r="BG13" s="17">
        <v>0.17268282065201601</v>
      </c>
      <c r="BH13" s="17">
        <v>0.13868657550564401</v>
      </c>
      <c r="BI13" s="17">
        <v>0.105399862106312</v>
      </c>
      <c r="BJ13" s="17"/>
      <c r="BK13" s="17">
        <v>0.19108378327516901</v>
      </c>
      <c r="BL13" s="17">
        <v>0.19078612700738101</v>
      </c>
      <c r="BM13" s="17">
        <v>0.177723817225409</v>
      </c>
      <c r="BN13" s="17">
        <v>0.145437427308134</v>
      </c>
      <c r="BO13" s="17">
        <v>0.139681541796734</v>
      </c>
      <c r="BP13" s="17"/>
      <c r="BQ13" s="17">
        <v>0.16149587611188501</v>
      </c>
      <c r="BR13" s="17">
        <v>0.17175146749011599</v>
      </c>
      <c r="BS13" s="17"/>
      <c r="BT13" s="17">
        <v>0.18137284435738399</v>
      </c>
      <c r="BU13" s="17">
        <v>0.13158303850714101</v>
      </c>
      <c r="BV13" s="17">
        <v>0.20506257956236901</v>
      </c>
      <c r="BW13" s="17">
        <v>0.146487081747356</v>
      </c>
      <c r="BX13" s="17">
        <v>0.15742326794358699</v>
      </c>
      <c r="BY13" s="17">
        <v>0.243449342787531</v>
      </c>
    </row>
    <row r="14" spans="2:77" x14ac:dyDescent="0.35">
      <c r="B14" s="18" t="s">
        <v>262</v>
      </c>
      <c r="C14" s="21">
        <v>0.68449833532722504</v>
      </c>
      <c r="D14" s="21">
        <v>0.69287178407244698</v>
      </c>
      <c r="E14" s="21">
        <v>0.67590681838564903</v>
      </c>
      <c r="F14" s="21"/>
      <c r="G14" s="21">
        <v>0.72849104869767001</v>
      </c>
      <c r="H14" s="21">
        <v>0.72753010315006805</v>
      </c>
      <c r="I14" s="21">
        <v>0.72780247496540396</v>
      </c>
      <c r="J14" s="21">
        <v>0.68154339769568295</v>
      </c>
      <c r="K14" s="21">
        <v>0.64092398331596401</v>
      </c>
      <c r="L14" s="21">
        <v>0.61677816946347497</v>
      </c>
      <c r="M14" s="21"/>
      <c r="N14" s="21">
        <v>0.73265694735084097</v>
      </c>
      <c r="O14" s="21">
        <v>0.693154888670237</v>
      </c>
      <c r="P14" s="21">
        <v>0.67614642376445599</v>
      </c>
      <c r="Q14" s="21">
        <v>0.63112862862797603</v>
      </c>
      <c r="R14" s="21"/>
      <c r="S14" s="21">
        <v>0.74197065201534296</v>
      </c>
      <c r="T14" s="21">
        <v>0.68490467938136701</v>
      </c>
      <c r="U14" s="21">
        <v>0.68385392448379001</v>
      </c>
      <c r="V14" s="21">
        <v>0.65496661067122797</v>
      </c>
      <c r="W14" s="21">
        <v>0.67609978906164603</v>
      </c>
      <c r="X14" s="21">
        <v>0.66010304233004702</v>
      </c>
      <c r="Y14" s="21">
        <v>0.68120663805745996</v>
      </c>
      <c r="Z14" s="21">
        <v>0.66359188264787705</v>
      </c>
      <c r="AA14" s="21">
        <v>0.70673323086496598</v>
      </c>
      <c r="AB14" s="21">
        <v>0.64846923642916399</v>
      </c>
      <c r="AC14" s="21">
        <v>0.69899243772650799</v>
      </c>
      <c r="AD14" s="21">
        <v>0.63687214163265804</v>
      </c>
      <c r="AE14" s="21"/>
      <c r="AF14" s="21">
        <v>0.61527395321825096</v>
      </c>
      <c r="AG14" s="21">
        <v>0.75392181334948705</v>
      </c>
      <c r="AH14" s="21">
        <v>0.65820940782362103</v>
      </c>
      <c r="AI14" s="21"/>
      <c r="AJ14" s="21">
        <v>0.58845995635778403</v>
      </c>
      <c r="AK14" s="21">
        <v>0.81465184554446401</v>
      </c>
      <c r="AL14" s="21">
        <v>0.81019508695883602</v>
      </c>
      <c r="AM14" s="21">
        <v>0.573005324495372</v>
      </c>
      <c r="AN14" s="21">
        <v>0.61917622162709096</v>
      </c>
      <c r="AO14" s="21"/>
      <c r="AP14" s="21">
        <v>0.57584602502196303</v>
      </c>
      <c r="AQ14" s="21">
        <v>0.84496646608165504</v>
      </c>
      <c r="AR14" s="21">
        <v>0.785433079366748</v>
      </c>
      <c r="AS14" s="21"/>
      <c r="AT14" s="21">
        <v>0.63022321490562205</v>
      </c>
      <c r="AU14" s="21">
        <v>0.68931177312167302</v>
      </c>
      <c r="AV14" s="21">
        <v>0.73179357515811605</v>
      </c>
      <c r="AW14" s="21">
        <v>0.72480618825055398</v>
      </c>
      <c r="AX14" s="21">
        <v>0.80471932014615599</v>
      </c>
      <c r="AY14" s="21"/>
      <c r="AZ14" s="21">
        <v>0.73033522886823599</v>
      </c>
      <c r="BA14" s="21">
        <v>0.66641526805615803</v>
      </c>
      <c r="BB14" s="21">
        <v>0.69483443274756396</v>
      </c>
      <c r="BC14" s="21">
        <v>0.62505774785879797</v>
      </c>
      <c r="BD14" s="21">
        <v>0.64063914443206005</v>
      </c>
      <c r="BE14" s="21"/>
      <c r="BF14" s="21">
        <v>0.66615228070196597</v>
      </c>
      <c r="BG14" s="21">
        <v>0.66679472967782905</v>
      </c>
      <c r="BH14" s="21">
        <v>0.70511005672363103</v>
      </c>
      <c r="BI14" s="21">
        <v>0.76075246406928398</v>
      </c>
      <c r="BJ14" s="21"/>
      <c r="BK14" s="21">
        <v>0.61948063691258703</v>
      </c>
      <c r="BL14" s="21">
        <v>0.67548228148165201</v>
      </c>
      <c r="BM14" s="21">
        <v>0.67261727679746397</v>
      </c>
      <c r="BN14" s="21">
        <v>0.70580369438290702</v>
      </c>
      <c r="BO14" s="21">
        <v>0.68914115105302098</v>
      </c>
      <c r="BP14" s="21"/>
      <c r="BQ14" s="21">
        <v>0.68366144042916399</v>
      </c>
      <c r="BR14" s="21">
        <v>0.68563184172015601</v>
      </c>
      <c r="BS14" s="21"/>
      <c r="BT14" s="21">
        <v>0.646556597584381</v>
      </c>
      <c r="BU14" s="21">
        <v>0.73003639161406997</v>
      </c>
      <c r="BV14" s="21">
        <v>0.62478734300708105</v>
      </c>
      <c r="BW14" s="21">
        <v>0.70857872786547604</v>
      </c>
      <c r="BX14" s="21">
        <v>0.72285314371934595</v>
      </c>
      <c r="BY14" s="21">
        <v>0.65078499984717997</v>
      </c>
    </row>
    <row r="15" spans="2:77" x14ac:dyDescent="0.35">
      <c r="B15" s="18" t="s">
        <v>263</v>
      </c>
      <c r="C15" s="21">
        <v>0.149649898143906</v>
      </c>
      <c r="D15" s="21">
        <v>0.178818921159387</v>
      </c>
      <c r="E15" s="21">
        <v>0.12210363490745001</v>
      </c>
      <c r="F15" s="21"/>
      <c r="G15" s="21">
        <v>0.138030371428327</v>
      </c>
      <c r="H15" s="21">
        <v>0.13937592911895999</v>
      </c>
      <c r="I15" s="21">
        <v>0.139230621501752</v>
      </c>
      <c r="J15" s="21">
        <v>0.10742318827394701</v>
      </c>
      <c r="K15" s="21">
        <v>0.183863048823002</v>
      </c>
      <c r="L15" s="21">
        <v>0.18564787513514699</v>
      </c>
      <c r="M15" s="21"/>
      <c r="N15" s="21">
        <v>0.15258651927840899</v>
      </c>
      <c r="O15" s="21">
        <v>0.124351110209539</v>
      </c>
      <c r="P15" s="21">
        <v>0.15610566017013799</v>
      </c>
      <c r="Q15" s="21">
        <v>0.168281200396732</v>
      </c>
      <c r="R15" s="21"/>
      <c r="S15" s="21">
        <v>0.125880415963777</v>
      </c>
      <c r="T15" s="21">
        <v>0.142240665558867</v>
      </c>
      <c r="U15" s="21">
        <v>0.14236613695956499</v>
      </c>
      <c r="V15" s="21">
        <v>0.16709868054812499</v>
      </c>
      <c r="W15" s="21">
        <v>0.18507699585913501</v>
      </c>
      <c r="X15" s="21">
        <v>0.171797595998956</v>
      </c>
      <c r="Y15" s="21">
        <v>0.16451589132821201</v>
      </c>
      <c r="Z15" s="21">
        <v>0.17914862516698399</v>
      </c>
      <c r="AA15" s="21">
        <v>0.118397260531991</v>
      </c>
      <c r="AB15" s="21">
        <v>0.15075944079456299</v>
      </c>
      <c r="AC15" s="21">
        <v>0.12882824872572701</v>
      </c>
      <c r="AD15" s="21">
        <v>0.17746060847676201</v>
      </c>
      <c r="AE15" s="21"/>
      <c r="AF15" s="21">
        <v>0.199086342559157</v>
      </c>
      <c r="AG15" s="21">
        <v>0.10901167515606899</v>
      </c>
      <c r="AH15" s="21">
        <v>0.140877400969079</v>
      </c>
      <c r="AI15" s="21"/>
      <c r="AJ15" s="21">
        <v>0.22798791169159599</v>
      </c>
      <c r="AK15" s="21">
        <v>8.3047551618430096E-2</v>
      </c>
      <c r="AL15" s="21">
        <v>7.4026462918838604E-2</v>
      </c>
      <c r="AM15" s="21">
        <v>0.21632644355084699</v>
      </c>
      <c r="AN15" s="21">
        <v>0.121351984575998</v>
      </c>
      <c r="AO15" s="21"/>
      <c r="AP15" s="21">
        <v>0.25176489377243899</v>
      </c>
      <c r="AQ15" s="21">
        <v>7.6059300104369107E-2</v>
      </c>
      <c r="AR15" s="21">
        <v>0.105402579366774</v>
      </c>
      <c r="AS15" s="21"/>
      <c r="AT15" s="21">
        <v>0.155739098106013</v>
      </c>
      <c r="AU15" s="21">
        <v>0.155533182366626</v>
      </c>
      <c r="AV15" s="21">
        <v>0.12385058525919899</v>
      </c>
      <c r="AW15" s="21">
        <v>0.162789778385454</v>
      </c>
      <c r="AX15" s="21">
        <v>8.9456096254325296E-2</v>
      </c>
      <c r="AY15" s="21"/>
      <c r="AZ15" s="21">
        <v>0.141938206336859</v>
      </c>
      <c r="BA15" s="21">
        <v>0.13688255200435501</v>
      </c>
      <c r="BB15" s="21">
        <v>0.142754007310187</v>
      </c>
      <c r="BC15" s="21">
        <v>0.18612022176520199</v>
      </c>
      <c r="BD15" s="21">
        <v>0.13964833288304501</v>
      </c>
      <c r="BE15" s="21"/>
      <c r="BF15" s="21">
        <v>0.135354155728199</v>
      </c>
      <c r="BG15" s="21">
        <v>0.160522449670155</v>
      </c>
      <c r="BH15" s="21">
        <v>0.15620336777072499</v>
      </c>
      <c r="BI15" s="21">
        <v>0.13384767382440399</v>
      </c>
      <c r="BJ15" s="21"/>
      <c r="BK15" s="21">
        <v>0.18943557981224399</v>
      </c>
      <c r="BL15" s="21">
        <v>0.133731591510967</v>
      </c>
      <c r="BM15" s="21">
        <v>0.149658905977127</v>
      </c>
      <c r="BN15" s="21">
        <v>0.14875887830895901</v>
      </c>
      <c r="BO15" s="21">
        <v>0.17117730715024501</v>
      </c>
      <c r="BP15" s="21"/>
      <c r="BQ15" s="21">
        <v>0.154842683458951</v>
      </c>
      <c r="BR15" s="21">
        <v>0.142616690789728</v>
      </c>
      <c r="BS15" s="21"/>
      <c r="BT15" s="21">
        <v>0.17207055805823501</v>
      </c>
      <c r="BU15" s="21">
        <v>0.13838056987878899</v>
      </c>
      <c r="BV15" s="21">
        <v>0.17015007743055</v>
      </c>
      <c r="BW15" s="21">
        <v>0.14493419038716901</v>
      </c>
      <c r="BX15" s="21">
        <v>0.119723588337068</v>
      </c>
      <c r="BY15" s="21">
        <v>0.10576565736528901</v>
      </c>
    </row>
    <row r="16" spans="2:77" x14ac:dyDescent="0.35">
      <c r="B16" s="18" t="s">
        <v>148</v>
      </c>
      <c r="C16" s="22">
        <v>0.53484843718331898</v>
      </c>
      <c r="D16" s="22">
        <v>0.51405286291305996</v>
      </c>
      <c r="E16" s="22">
        <v>0.55380318347819901</v>
      </c>
      <c r="F16" s="22"/>
      <c r="G16" s="22">
        <v>0.59046067726934304</v>
      </c>
      <c r="H16" s="22">
        <v>0.58815417403110903</v>
      </c>
      <c r="I16" s="22">
        <v>0.58857185346365204</v>
      </c>
      <c r="J16" s="22">
        <v>0.57412020942173603</v>
      </c>
      <c r="K16" s="22">
        <v>0.45706093449296198</v>
      </c>
      <c r="L16" s="22">
        <v>0.431130294328328</v>
      </c>
      <c r="M16" s="22"/>
      <c r="N16" s="22">
        <v>0.58007042807243103</v>
      </c>
      <c r="O16" s="22">
        <v>0.56880377846069796</v>
      </c>
      <c r="P16" s="22">
        <v>0.52004076359431795</v>
      </c>
      <c r="Q16" s="22">
        <v>0.46284742823124397</v>
      </c>
      <c r="R16" s="22"/>
      <c r="S16" s="22">
        <v>0.61609023605156599</v>
      </c>
      <c r="T16" s="22">
        <v>0.54266401382249996</v>
      </c>
      <c r="U16" s="22">
        <v>0.54148778752422499</v>
      </c>
      <c r="V16" s="22">
        <v>0.48786793012310398</v>
      </c>
      <c r="W16" s="22">
        <v>0.49102279320251102</v>
      </c>
      <c r="X16" s="22">
        <v>0.48830544633109102</v>
      </c>
      <c r="Y16" s="22">
        <v>0.51669074672924797</v>
      </c>
      <c r="Z16" s="22">
        <v>0.48444325748089301</v>
      </c>
      <c r="AA16" s="22">
        <v>0.58833597033297402</v>
      </c>
      <c r="AB16" s="22">
        <v>0.49770979563460099</v>
      </c>
      <c r="AC16" s="22">
        <v>0.57016418900078103</v>
      </c>
      <c r="AD16" s="22">
        <v>0.459411533155896</v>
      </c>
      <c r="AE16" s="22"/>
      <c r="AF16" s="22">
        <v>0.41618761065909299</v>
      </c>
      <c r="AG16" s="22">
        <v>0.64491013819341803</v>
      </c>
      <c r="AH16" s="22">
        <v>0.51733200685454195</v>
      </c>
      <c r="AI16" s="22"/>
      <c r="AJ16" s="22">
        <v>0.36047204466618799</v>
      </c>
      <c r="AK16" s="22">
        <v>0.73160429392603399</v>
      </c>
      <c r="AL16" s="22">
        <v>0.73616862403999705</v>
      </c>
      <c r="AM16" s="22">
        <v>0.35667888094452499</v>
      </c>
      <c r="AN16" s="22">
        <v>0.49782423705109302</v>
      </c>
      <c r="AO16" s="22"/>
      <c r="AP16" s="22">
        <v>0.32408113124952398</v>
      </c>
      <c r="AQ16" s="22">
        <v>0.76890716597728603</v>
      </c>
      <c r="AR16" s="22">
        <v>0.680030499999974</v>
      </c>
      <c r="AS16" s="22"/>
      <c r="AT16" s="22">
        <v>0.474484116799609</v>
      </c>
      <c r="AU16" s="22">
        <v>0.53377859075504697</v>
      </c>
      <c r="AV16" s="22">
        <v>0.60794298989891704</v>
      </c>
      <c r="AW16" s="22">
        <v>0.56201640986510104</v>
      </c>
      <c r="AX16" s="22">
        <v>0.71526322389183095</v>
      </c>
      <c r="AY16" s="22"/>
      <c r="AZ16" s="22">
        <v>0.58839702253137705</v>
      </c>
      <c r="BA16" s="22">
        <v>0.52953271605180297</v>
      </c>
      <c r="BB16" s="22">
        <v>0.55208042543737801</v>
      </c>
      <c r="BC16" s="22">
        <v>0.43893752609359599</v>
      </c>
      <c r="BD16" s="22">
        <v>0.50099081154901404</v>
      </c>
      <c r="BE16" s="22"/>
      <c r="BF16" s="22">
        <v>0.53079812497376699</v>
      </c>
      <c r="BG16" s="22">
        <v>0.50627228000767399</v>
      </c>
      <c r="BH16" s="22">
        <v>0.54890668895290595</v>
      </c>
      <c r="BI16" s="22">
        <v>0.62690479024487999</v>
      </c>
      <c r="BJ16" s="22"/>
      <c r="BK16" s="22">
        <v>0.43004505710034302</v>
      </c>
      <c r="BL16" s="22">
        <v>0.54175068997068399</v>
      </c>
      <c r="BM16" s="22">
        <v>0.52295837082033603</v>
      </c>
      <c r="BN16" s="22">
        <v>0.55704481607394696</v>
      </c>
      <c r="BO16" s="22">
        <v>0.51796384390277495</v>
      </c>
      <c r="BP16" s="22"/>
      <c r="BQ16" s="22">
        <v>0.52881875697021197</v>
      </c>
      <c r="BR16" s="22">
        <v>0.54301515093042696</v>
      </c>
      <c r="BS16" s="22"/>
      <c r="BT16" s="22">
        <v>0.47448603952614499</v>
      </c>
      <c r="BU16" s="22">
        <v>0.59165582173528197</v>
      </c>
      <c r="BV16" s="22">
        <v>0.454637265576531</v>
      </c>
      <c r="BW16" s="22">
        <v>0.56364453747830701</v>
      </c>
      <c r="BX16" s="22">
        <v>0.60312955538227797</v>
      </c>
      <c r="BY16" s="22">
        <v>0.54501934248189099</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312</v>
      </c>
      <c r="C9" s="17">
        <v>0.35988227660962901</v>
      </c>
      <c r="D9" s="17">
        <v>0.37024359278006602</v>
      </c>
      <c r="E9" s="17">
        <v>0.34956286674151499</v>
      </c>
      <c r="F9" s="17"/>
      <c r="G9" s="17">
        <v>0.45616222736844497</v>
      </c>
      <c r="H9" s="17">
        <v>0.472396955201561</v>
      </c>
      <c r="I9" s="17">
        <v>0.41035021582630099</v>
      </c>
      <c r="J9" s="17">
        <v>0.34466997801203197</v>
      </c>
      <c r="K9" s="17">
        <v>0.26467674214731102</v>
      </c>
      <c r="L9" s="17">
        <v>0.239724595428075</v>
      </c>
      <c r="M9" s="17"/>
      <c r="N9" s="17">
        <v>0.378896375416168</v>
      </c>
      <c r="O9" s="17">
        <v>0.35264817235026802</v>
      </c>
      <c r="P9" s="17">
        <v>0.35840328656037901</v>
      </c>
      <c r="Q9" s="17">
        <v>0.34819594939905901</v>
      </c>
      <c r="R9" s="17"/>
      <c r="S9" s="17">
        <v>0.42456008949198998</v>
      </c>
      <c r="T9" s="17">
        <v>0.31352769654707102</v>
      </c>
      <c r="U9" s="17">
        <v>0.31324872858460101</v>
      </c>
      <c r="V9" s="17">
        <v>0.30311165838653997</v>
      </c>
      <c r="W9" s="17">
        <v>0.33466071838519901</v>
      </c>
      <c r="X9" s="17">
        <v>0.37089681964031401</v>
      </c>
      <c r="Y9" s="17">
        <v>0.35808981402902701</v>
      </c>
      <c r="Z9" s="17">
        <v>0.44766144141864</v>
      </c>
      <c r="AA9" s="17">
        <v>0.41505957208156702</v>
      </c>
      <c r="AB9" s="17">
        <v>0.35605159466159197</v>
      </c>
      <c r="AC9" s="17">
        <v>0.320437278319608</v>
      </c>
      <c r="AD9" s="17">
        <v>0.34244364938196797</v>
      </c>
      <c r="AE9" s="17"/>
      <c r="AF9" s="17">
        <v>0.25539875591036199</v>
      </c>
      <c r="AG9" s="17">
        <v>0.43702710301499598</v>
      </c>
      <c r="AH9" s="17">
        <v>0.36930479354951401</v>
      </c>
      <c r="AI9" s="17"/>
      <c r="AJ9" s="17">
        <v>0.16911730841266501</v>
      </c>
      <c r="AK9" s="17">
        <v>0.64679021696719496</v>
      </c>
      <c r="AL9" s="17">
        <v>0.39032044736212601</v>
      </c>
      <c r="AM9" s="17">
        <v>0.12539816004237</v>
      </c>
      <c r="AN9" s="17">
        <v>0.29103153459373599</v>
      </c>
      <c r="AO9" s="17"/>
      <c r="AP9" s="17">
        <v>0.14166385461768499</v>
      </c>
      <c r="AQ9" s="17">
        <v>0.6809188806366</v>
      </c>
      <c r="AR9" s="17">
        <v>0.34457641364751901</v>
      </c>
      <c r="AS9" s="17"/>
      <c r="AT9" s="17">
        <v>0.30541073723256201</v>
      </c>
      <c r="AU9" s="17">
        <v>0.35007925445848098</v>
      </c>
      <c r="AV9" s="17">
        <v>0.39276548074985002</v>
      </c>
      <c r="AW9" s="17">
        <v>0.44370869673837698</v>
      </c>
      <c r="AX9" s="17">
        <v>0.45741563234351801</v>
      </c>
      <c r="AY9" s="17"/>
      <c r="AZ9" s="17">
        <v>0.41303905070837599</v>
      </c>
      <c r="BA9" s="17">
        <v>0.36756160373022301</v>
      </c>
      <c r="BB9" s="17">
        <v>0.36775903993001802</v>
      </c>
      <c r="BC9" s="17">
        <v>0.245980560690331</v>
      </c>
      <c r="BD9" s="17">
        <v>0.33897445075180299</v>
      </c>
      <c r="BE9" s="17"/>
      <c r="BF9" s="17">
        <v>0.35059875512754302</v>
      </c>
      <c r="BG9" s="17">
        <v>0.35049766029566298</v>
      </c>
      <c r="BH9" s="17">
        <v>0.38606885322677598</v>
      </c>
      <c r="BI9" s="17">
        <v>0.38523997688915601</v>
      </c>
      <c r="BJ9" s="17"/>
      <c r="BK9" s="17">
        <v>0.36108488906088299</v>
      </c>
      <c r="BL9" s="17">
        <v>0.38210638371618799</v>
      </c>
      <c r="BM9" s="17">
        <v>0.36096382259697501</v>
      </c>
      <c r="BN9" s="17">
        <v>0.338132399870264</v>
      </c>
      <c r="BO9" s="17">
        <v>0.41296027710782002</v>
      </c>
      <c r="BP9" s="17"/>
      <c r="BQ9" s="17">
        <v>0.36057125674794999</v>
      </c>
      <c r="BR9" s="17">
        <v>0.35894910878509401</v>
      </c>
      <c r="BS9" s="17"/>
      <c r="BT9" s="17">
        <v>0.27458402839573798</v>
      </c>
      <c r="BU9" s="17">
        <v>0.39398384252582802</v>
      </c>
      <c r="BV9" s="17">
        <v>0.42233035995253099</v>
      </c>
      <c r="BW9" s="17">
        <v>0.44031955627525998</v>
      </c>
      <c r="BX9" s="17">
        <v>0.42601399079636898</v>
      </c>
      <c r="BY9" s="17">
        <v>0.37436669600567202</v>
      </c>
    </row>
    <row r="10" spans="2:77" ht="29" x14ac:dyDescent="0.35">
      <c r="B10" s="18" t="s">
        <v>313</v>
      </c>
      <c r="C10" s="17">
        <v>0.43826800342727601</v>
      </c>
      <c r="D10" s="17">
        <v>0.45917112589907799</v>
      </c>
      <c r="E10" s="17">
        <v>0.41835402925057402</v>
      </c>
      <c r="F10" s="17"/>
      <c r="G10" s="17">
        <v>0.31004496880788901</v>
      </c>
      <c r="H10" s="17">
        <v>0.332199197349966</v>
      </c>
      <c r="I10" s="17">
        <v>0.39714988598623202</v>
      </c>
      <c r="J10" s="17">
        <v>0.423210475857836</v>
      </c>
      <c r="K10" s="17">
        <v>0.54109504945556897</v>
      </c>
      <c r="L10" s="17">
        <v>0.58644007140480503</v>
      </c>
      <c r="M10" s="17"/>
      <c r="N10" s="17">
        <v>0.44048604546055498</v>
      </c>
      <c r="O10" s="17">
        <v>0.413601346394527</v>
      </c>
      <c r="P10" s="17">
        <v>0.47114383054969</v>
      </c>
      <c r="Q10" s="17">
        <v>0.43161589003481698</v>
      </c>
      <c r="R10" s="17"/>
      <c r="S10" s="17">
        <v>0.373127381272012</v>
      </c>
      <c r="T10" s="17">
        <v>0.47894880566858999</v>
      </c>
      <c r="U10" s="17">
        <v>0.50873303477557097</v>
      </c>
      <c r="V10" s="17">
        <v>0.52707412109887197</v>
      </c>
      <c r="W10" s="17">
        <v>0.47307197430915598</v>
      </c>
      <c r="X10" s="17">
        <v>0.45132963867847398</v>
      </c>
      <c r="Y10" s="17">
        <v>0.44261539816423801</v>
      </c>
      <c r="Z10" s="17">
        <v>0.35884415732819902</v>
      </c>
      <c r="AA10" s="17">
        <v>0.38489449705030498</v>
      </c>
      <c r="AB10" s="17">
        <v>0.39645352001659501</v>
      </c>
      <c r="AC10" s="17">
        <v>0.45569528887676503</v>
      </c>
      <c r="AD10" s="17">
        <v>0.37690726973661398</v>
      </c>
      <c r="AE10" s="17"/>
      <c r="AF10" s="17">
        <v>0.58603136774967102</v>
      </c>
      <c r="AG10" s="17">
        <v>0.35894163991413602</v>
      </c>
      <c r="AH10" s="17">
        <v>0.36244408363027297</v>
      </c>
      <c r="AI10" s="17"/>
      <c r="AJ10" s="17">
        <v>0.680858419622696</v>
      </c>
      <c r="AK10" s="17">
        <v>0.17158160359445901</v>
      </c>
      <c r="AL10" s="17">
        <v>0.39115001711097702</v>
      </c>
      <c r="AM10" s="17">
        <v>0.78528377363861102</v>
      </c>
      <c r="AN10" s="17">
        <v>0.40294921515947102</v>
      </c>
      <c r="AO10" s="17"/>
      <c r="AP10" s="17">
        <v>0.72105821367854395</v>
      </c>
      <c r="AQ10" s="17">
        <v>0.13358232590531</v>
      </c>
      <c r="AR10" s="17">
        <v>0.47031941595712001</v>
      </c>
      <c r="AS10" s="17"/>
      <c r="AT10" s="17">
        <v>0.47127227247110698</v>
      </c>
      <c r="AU10" s="17">
        <v>0.44532855115259601</v>
      </c>
      <c r="AV10" s="17">
        <v>0.40697626235738199</v>
      </c>
      <c r="AW10" s="17">
        <v>0.401854936134103</v>
      </c>
      <c r="AX10" s="17">
        <v>0.34064335272375001</v>
      </c>
      <c r="AY10" s="17"/>
      <c r="AZ10" s="17">
        <v>0.40687843714667699</v>
      </c>
      <c r="BA10" s="17">
        <v>0.380289894345543</v>
      </c>
      <c r="BB10" s="17">
        <v>0.39653186772959298</v>
      </c>
      <c r="BC10" s="17">
        <v>0.59177530111503895</v>
      </c>
      <c r="BD10" s="17">
        <v>0.39439366314157098</v>
      </c>
      <c r="BE10" s="17"/>
      <c r="BF10" s="17">
        <v>0.41959895887200599</v>
      </c>
      <c r="BG10" s="17">
        <v>0.44091710706715798</v>
      </c>
      <c r="BH10" s="17">
        <v>0.42714606710700598</v>
      </c>
      <c r="BI10" s="17">
        <v>0.45811644574710197</v>
      </c>
      <c r="BJ10" s="17"/>
      <c r="BK10" s="17">
        <v>0.44914395720411698</v>
      </c>
      <c r="BL10" s="17">
        <v>0.38658366994530302</v>
      </c>
      <c r="BM10" s="17">
        <v>0.420474839658463</v>
      </c>
      <c r="BN10" s="17">
        <v>0.47277148101373501</v>
      </c>
      <c r="BO10" s="17">
        <v>0.46759015393957998</v>
      </c>
      <c r="BP10" s="17"/>
      <c r="BQ10" s="17">
        <v>0.45624235995817802</v>
      </c>
      <c r="BR10" s="17">
        <v>0.41392319252714199</v>
      </c>
      <c r="BS10" s="17"/>
      <c r="BT10" s="17">
        <v>0.533266330934271</v>
      </c>
      <c r="BU10" s="17">
        <v>0.40645448409847501</v>
      </c>
      <c r="BV10" s="17">
        <v>0.40168036647246802</v>
      </c>
      <c r="BW10" s="17">
        <v>0.35718627391337898</v>
      </c>
      <c r="BX10" s="17">
        <v>0.358702373421664</v>
      </c>
      <c r="BY10" s="17">
        <v>0.35685215280017002</v>
      </c>
    </row>
    <row r="11" spans="2:77" x14ac:dyDescent="0.35">
      <c r="B11" s="18" t="s">
        <v>145</v>
      </c>
      <c r="C11" s="19">
        <v>0.201849719963095</v>
      </c>
      <c r="D11" s="19">
        <v>0.17058528132085601</v>
      </c>
      <c r="E11" s="19">
        <v>0.23208310400791099</v>
      </c>
      <c r="F11" s="19"/>
      <c r="G11" s="19">
        <v>0.23379280382366599</v>
      </c>
      <c r="H11" s="19">
        <v>0.195403847448473</v>
      </c>
      <c r="I11" s="19">
        <v>0.19249989818746699</v>
      </c>
      <c r="J11" s="19">
        <v>0.232119546130133</v>
      </c>
      <c r="K11" s="19">
        <v>0.19422820839711999</v>
      </c>
      <c r="L11" s="19">
        <v>0.17383533316711899</v>
      </c>
      <c r="M11" s="19"/>
      <c r="N11" s="19">
        <v>0.180617579123277</v>
      </c>
      <c r="O11" s="19">
        <v>0.23375048125520501</v>
      </c>
      <c r="P11" s="19">
        <v>0.17045288288993199</v>
      </c>
      <c r="Q11" s="19">
        <v>0.220188160566124</v>
      </c>
      <c r="R11" s="19"/>
      <c r="S11" s="19">
        <v>0.20231252923599799</v>
      </c>
      <c r="T11" s="19">
        <v>0.20752349778433801</v>
      </c>
      <c r="U11" s="19">
        <v>0.17801823663982799</v>
      </c>
      <c r="V11" s="19">
        <v>0.169814220514588</v>
      </c>
      <c r="W11" s="19">
        <v>0.19226730730564501</v>
      </c>
      <c r="X11" s="19">
        <v>0.17777354168121201</v>
      </c>
      <c r="Y11" s="19">
        <v>0.19929478780673501</v>
      </c>
      <c r="Z11" s="19">
        <v>0.193494401253161</v>
      </c>
      <c r="AA11" s="19">
        <v>0.200045930868128</v>
      </c>
      <c r="AB11" s="19">
        <v>0.24749488532181299</v>
      </c>
      <c r="AC11" s="19">
        <v>0.223867432803626</v>
      </c>
      <c r="AD11" s="19">
        <v>0.28064908088141799</v>
      </c>
      <c r="AE11" s="19"/>
      <c r="AF11" s="19">
        <v>0.158569876339966</v>
      </c>
      <c r="AG11" s="19">
        <v>0.204031257070868</v>
      </c>
      <c r="AH11" s="19">
        <v>0.26825112282021302</v>
      </c>
      <c r="AI11" s="19"/>
      <c r="AJ11" s="19">
        <v>0.15002427196463999</v>
      </c>
      <c r="AK11" s="19">
        <v>0.181628179438346</v>
      </c>
      <c r="AL11" s="19">
        <v>0.218529535526897</v>
      </c>
      <c r="AM11" s="19">
        <v>8.9318066319019201E-2</v>
      </c>
      <c r="AN11" s="19">
        <v>0.306019250246793</v>
      </c>
      <c r="AO11" s="19"/>
      <c r="AP11" s="19">
        <v>0.13727793170377101</v>
      </c>
      <c r="AQ11" s="19">
        <v>0.18549879345809001</v>
      </c>
      <c r="AR11" s="19">
        <v>0.18510417039536201</v>
      </c>
      <c r="AS11" s="19"/>
      <c r="AT11" s="19">
        <v>0.22331699029633101</v>
      </c>
      <c r="AU11" s="19">
        <v>0.20459219438892301</v>
      </c>
      <c r="AV11" s="19">
        <v>0.20025825689276799</v>
      </c>
      <c r="AW11" s="19">
        <v>0.15443636712752001</v>
      </c>
      <c r="AX11" s="19">
        <v>0.201941014932732</v>
      </c>
      <c r="AY11" s="19"/>
      <c r="AZ11" s="19">
        <v>0.180082512144947</v>
      </c>
      <c r="BA11" s="19">
        <v>0.25214850192423499</v>
      </c>
      <c r="BB11" s="19">
        <v>0.235709092340389</v>
      </c>
      <c r="BC11" s="19">
        <v>0.16224413819462999</v>
      </c>
      <c r="BD11" s="19">
        <v>0.26663188610662603</v>
      </c>
      <c r="BE11" s="19"/>
      <c r="BF11" s="19">
        <v>0.22980228600045099</v>
      </c>
      <c r="BG11" s="19">
        <v>0.20858523263717901</v>
      </c>
      <c r="BH11" s="19">
        <v>0.18678507966621899</v>
      </c>
      <c r="BI11" s="19">
        <v>0.15664357736374199</v>
      </c>
      <c r="BJ11" s="19"/>
      <c r="BK11" s="19">
        <v>0.189771153734999</v>
      </c>
      <c r="BL11" s="19">
        <v>0.23130994633850799</v>
      </c>
      <c r="BM11" s="19">
        <v>0.21856133774456199</v>
      </c>
      <c r="BN11" s="19">
        <v>0.18909611911600099</v>
      </c>
      <c r="BO11" s="19">
        <v>0.11944956895259901</v>
      </c>
      <c r="BP11" s="19"/>
      <c r="BQ11" s="19">
        <v>0.18318638329387199</v>
      </c>
      <c r="BR11" s="19">
        <v>0.227127698687764</v>
      </c>
      <c r="BS11" s="19"/>
      <c r="BT11" s="19">
        <v>0.19214964066999099</v>
      </c>
      <c r="BU11" s="19">
        <v>0.199561673375697</v>
      </c>
      <c r="BV11" s="19">
        <v>0.17598927357500099</v>
      </c>
      <c r="BW11" s="19">
        <v>0.20249416981136101</v>
      </c>
      <c r="BX11" s="19">
        <v>0.21528363578196699</v>
      </c>
      <c r="BY11" s="19">
        <v>0.26878115119415802</v>
      </c>
    </row>
    <row r="12" spans="2:77" x14ac:dyDescent="0.35">
      <c r="B12" s="16"/>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315</v>
      </c>
      <c r="C9" s="17">
        <v>0.13847952325388799</v>
      </c>
      <c r="D9" s="17">
        <v>0.14628299413899701</v>
      </c>
      <c r="E9" s="17">
        <v>0.130303862331834</v>
      </c>
      <c r="F9" s="17"/>
      <c r="G9" s="17">
        <v>0.176721970954486</v>
      </c>
      <c r="H9" s="17">
        <v>0.206480213062782</v>
      </c>
      <c r="I9" s="17">
        <v>0.162655698849171</v>
      </c>
      <c r="J9" s="17">
        <v>0.11932174592471401</v>
      </c>
      <c r="K9" s="17">
        <v>8.7234324647988998E-2</v>
      </c>
      <c r="L9" s="17">
        <v>8.8170122992091496E-2</v>
      </c>
      <c r="M9" s="17"/>
      <c r="N9" s="17">
        <v>0.14299371739327199</v>
      </c>
      <c r="O9" s="17">
        <v>0.13052735304443</v>
      </c>
      <c r="P9" s="17">
        <v>0.157913770147626</v>
      </c>
      <c r="Q9" s="17">
        <v>0.12563834841407201</v>
      </c>
      <c r="R9" s="17"/>
      <c r="S9" s="17">
        <v>0.17450928193988399</v>
      </c>
      <c r="T9" s="17">
        <v>0.11130218983250199</v>
      </c>
      <c r="U9" s="17">
        <v>0.108623346067361</v>
      </c>
      <c r="V9" s="17">
        <v>9.2519758866583895E-2</v>
      </c>
      <c r="W9" s="17">
        <v>0.14252256388912701</v>
      </c>
      <c r="X9" s="17">
        <v>0.13563406416923399</v>
      </c>
      <c r="Y9" s="17">
        <v>0.151794797605669</v>
      </c>
      <c r="Z9" s="17">
        <v>0.23054503299833501</v>
      </c>
      <c r="AA9" s="17">
        <v>0.16457911739867701</v>
      </c>
      <c r="AB9" s="17">
        <v>0.109524220182469</v>
      </c>
      <c r="AC9" s="17">
        <v>0.13948371355662401</v>
      </c>
      <c r="AD9" s="17">
        <v>0.13638462070732399</v>
      </c>
      <c r="AE9" s="17"/>
      <c r="AF9" s="17">
        <v>0.100370266489567</v>
      </c>
      <c r="AG9" s="17">
        <v>0.17008152078236799</v>
      </c>
      <c r="AH9" s="17">
        <v>0.132019352317223</v>
      </c>
      <c r="AI9" s="17"/>
      <c r="AJ9" s="17">
        <v>6.1681174472610699E-2</v>
      </c>
      <c r="AK9" s="17">
        <v>0.27063669244416699</v>
      </c>
      <c r="AL9" s="17">
        <v>0.123938021558597</v>
      </c>
      <c r="AM9" s="17">
        <v>3.2660708852014997E-2</v>
      </c>
      <c r="AN9" s="17">
        <v>0.107101830008086</v>
      </c>
      <c r="AO9" s="17"/>
      <c r="AP9" s="17">
        <v>4.8837006664809599E-2</v>
      </c>
      <c r="AQ9" s="17">
        <v>0.29828488423406602</v>
      </c>
      <c r="AR9" s="17">
        <v>8.9455040352300105E-2</v>
      </c>
      <c r="AS9" s="17"/>
      <c r="AT9" s="17">
        <v>0.13077954006315001</v>
      </c>
      <c r="AU9" s="17">
        <v>0.13521422219068699</v>
      </c>
      <c r="AV9" s="17">
        <v>0.13469799249292899</v>
      </c>
      <c r="AW9" s="17">
        <v>0.18404551717680101</v>
      </c>
      <c r="AX9" s="17">
        <v>0.25416709598222897</v>
      </c>
      <c r="AY9" s="17"/>
      <c r="AZ9" s="17">
        <v>0.17455132443115501</v>
      </c>
      <c r="BA9" s="17">
        <v>0.12952285038380101</v>
      </c>
      <c r="BB9" s="17">
        <v>0.12155247132402799</v>
      </c>
      <c r="BC9" s="17">
        <v>7.8032806769432E-2</v>
      </c>
      <c r="BD9" s="17">
        <v>0.12408022233173301</v>
      </c>
      <c r="BE9" s="17"/>
      <c r="BF9" s="17">
        <v>0.13798770533034199</v>
      </c>
      <c r="BG9" s="17">
        <v>0.12731399414494299</v>
      </c>
      <c r="BH9" s="17">
        <v>0.15435673852697401</v>
      </c>
      <c r="BI9" s="17">
        <v>0.16085557784584101</v>
      </c>
      <c r="BJ9" s="17"/>
      <c r="BK9" s="17">
        <v>0.17649387813424</v>
      </c>
      <c r="BL9" s="17">
        <v>0.145665763143039</v>
      </c>
      <c r="BM9" s="17">
        <v>0.132361907788002</v>
      </c>
      <c r="BN9" s="17">
        <v>0.125027135802705</v>
      </c>
      <c r="BO9" s="17">
        <v>0.203956793303365</v>
      </c>
      <c r="BP9" s="17"/>
      <c r="BQ9" s="17">
        <v>0.149596828332758</v>
      </c>
      <c r="BR9" s="17">
        <v>0.123422033468433</v>
      </c>
      <c r="BS9" s="17"/>
      <c r="BT9" s="17">
        <v>0.107449031476196</v>
      </c>
      <c r="BU9" s="17">
        <v>0.13594953596992301</v>
      </c>
      <c r="BV9" s="17">
        <v>0.14984926866555801</v>
      </c>
      <c r="BW9" s="17">
        <v>0.20220065662998801</v>
      </c>
      <c r="BX9" s="17">
        <v>0.17311109750932199</v>
      </c>
      <c r="BY9" s="17">
        <v>0.10514315766707701</v>
      </c>
    </row>
    <row r="10" spans="2:77" ht="29" x14ac:dyDescent="0.35">
      <c r="B10" s="18" t="s">
        <v>316</v>
      </c>
      <c r="C10" s="17">
        <v>0.20403821031561301</v>
      </c>
      <c r="D10" s="17">
        <v>0.214972458889163</v>
      </c>
      <c r="E10" s="17">
        <v>0.193182955315747</v>
      </c>
      <c r="F10" s="17"/>
      <c r="G10" s="17">
        <v>0.31528394105984497</v>
      </c>
      <c r="H10" s="17">
        <v>0.25760790031566599</v>
      </c>
      <c r="I10" s="17">
        <v>0.23648815653653801</v>
      </c>
      <c r="J10" s="17">
        <v>0.203194755507416</v>
      </c>
      <c r="K10" s="17">
        <v>0.15702119282313701</v>
      </c>
      <c r="L10" s="17">
        <v>9.2365952630643497E-2</v>
      </c>
      <c r="M10" s="17"/>
      <c r="N10" s="17">
        <v>0.23288260024845001</v>
      </c>
      <c r="O10" s="17">
        <v>0.21907076548624299</v>
      </c>
      <c r="P10" s="17">
        <v>0.19354265161376399</v>
      </c>
      <c r="Q10" s="17">
        <v>0.16736039499977501</v>
      </c>
      <c r="R10" s="17"/>
      <c r="S10" s="17">
        <v>0.24652605821151299</v>
      </c>
      <c r="T10" s="17">
        <v>0.21355120597333599</v>
      </c>
      <c r="U10" s="17">
        <v>0.181537171341248</v>
      </c>
      <c r="V10" s="17">
        <v>0.24004473735204401</v>
      </c>
      <c r="W10" s="17">
        <v>0.19287346632384</v>
      </c>
      <c r="X10" s="17">
        <v>0.167845393495451</v>
      </c>
      <c r="Y10" s="17">
        <v>0.219486022573089</v>
      </c>
      <c r="Z10" s="17">
        <v>0.17276964119229099</v>
      </c>
      <c r="AA10" s="17">
        <v>0.19205897191066901</v>
      </c>
      <c r="AB10" s="17">
        <v>0.18120967837006899</v>
      </c>
      <c r="AC10" s="17">
        <v>0.19951222360002899</v>
      </c>
      <c r="AD10" s="17">
        <v>0.171616762281912</v>
      </c>
      <c r="AE10" s="17"/>
      <c r="AF10" s="17">
        <v>0.155507647383231</v>
      </c>
      <c r="AG10" s="17">
        <v>0.22517876646111001</v>
      </c>
      <c r="AH10" s="17">
        <v>0.20257507419485299</v>
      </c>
      <c r="AI10" s="17"/>
      <c r="AJ10" s="17">
        <v>0.14869852258447699</v>
      </c>
      <c r="AK10" s="17">
        <v>0.259556030176602</v>
      </c>
      <c r="AL10" s="17">
        <v>0.29804407195522598</v>
      </c>
      <c r="AM10" s="17">
        <v>8.0311135712015702E-2</v>
      </c>
      <c r="AN10" s="17">
        <v>0.19051490466118701</v>
      </c>
      <c r="AO10" s="17"/>
      <c r="AP10" s="17">
        <v>0.138695448332536</v>
      </c>
      <c r="AQ10" s="17">
        <v>0.27718393776271999</v>
      </c>
      <c r="AR10" s="17">
        <v>0.28420522284689698</v>
      </c>
      <c r="AS10" s="17"/>
      <c r="AT10" s="17">
        <v>0.15019619176824001</v>
      </c>
      <c r="AU10" s="17">
        <v>0.19947285451306199</v>
      </c>
      <c r="AV10" s="17">
        <v>0.262527650601175</v>
      </c>
      <c r="AW10" s="17">
        <v>0.248532031081103</v>
      </c>
      <c r="AX10" s="17">
        <v>0.22425698373574199</v>
      </c>
      <c r="AY10" s="17"/>
      <c r="AZ10" s="17">
        <v>0.246053166308388</v>
      </c>
      <c r="BA10" s="17">
        <v>0.23065070878883701</v>
      </c>
      <c r="BB10" s="17">
        <v>0.29774784605375199</v>
      </c>
      <c r="BC10" s="17">
        <v>0.102475944083239</v>
      </c>
      <c r="BD10" s="17">
        <v>0.148450414440669</v>
      </c>
      <c r="BE10" s="17"/>
      <c r="BF10" s="17">
        <v>0.17154853824039901</v>
      </c>
      <c r="BG10" s="17">
        <v>0.19654070765280199</v>
      </c>
      <c r="BH10" s="17">
        <v>0.21716179439279301</v>
      </c>
      <c r="BI10" s="17">
        <v>0.24532285872516199</v>
      </c>
      <c r="BJ10" s="17"/>
      <c r="BK10" s="17">
        <v>0.155973405873367</v>
      </c>
      <c r="BL10" s="17">
        <v>0.22186875315465299</v>
      </c>
      <c r="BM10" s="17">
        <v>0.193243128924836</v>
      </c>
      <c r="BN10" s="17">
        <v>0.21161693386330799</v>
      </c>
      <c r="BO10" s="17">
        <v>0.20443634721040799</v>
      </c>
      <c r="BP10" s="17"/>
      <c r="BQ10" s="17">
        <v>0.192675004045154</v>
      </c>
      <c r="BR10" s="17">
        <v>0.219428753359417</v>
      </c>
      <c r="BS10" s="17"/>
      <c r="BT10" s="17">
        <v>0.152240820865441</v>
      </c>
      <c r="BU10" s="17">
        <v>0.26028850302418699</v>
      </c>
      <c r="BV10" s="17">
        <v>0.16741363758234701</v>
      </c>
      <c r="BW10" s="17">
        <v>0.21790603050336299</v>
      </c>
      <c r="BX10" s="17">
        <v>0.23762991274508</v>
      </c>
      <c r="BY10" s="17">
        <v>0.23676745630094301</v>
      </c>
    </row>
    <row r="11" spans="2:77" ht="29" x14ac:dyDescent="0.35">
      <c r="B11" s="18" t="s">
        <v>317</v>
      </c>
      <c r="C11" s="17">
        <v>0.49379708925319099</v>
      </c>
      <c r="D11" s="17">
        <v>0.48012343488306303</v>
      </c>
      <c r="E11" s="17">
        <v>0.50742055851605095</v>
      </c>
      <c r="F11" s="17"/>
      <c r="G11" s="17">
        <v>0.34197526879835299</v>
      </c>
      <c r="H11" s="17">
        <v>0.36425362382372001</v>
      </c>
      <c r="I11" s="17">
        <v>0.45984840130621402</v>
      </c>
      <c r="J11" s="17">
        <v>0.534663354069007</v>
      </c>
      <c r="K11" s="17">
        <v>0.58371244735642502</v>
      </c>
      <c r="L11" s="17">
        <v>0.63401907376324196</v>
      </c>
      <c r="M11" s="17"/>
      <c r="N11" s="17">
        <v>0.49051153702405398</v>
      </c>
      <c r="O11" s="17">
        <v>0.49730873517903801</v>
      </c>
      <c r="P11" s="17">
        <v>0.46718241312869602</v>
      </c>
      <c r="Q11" s="17">
        <v>0.51915537286755598</v>
      </c>
      <c r="R11" s="17"/>
      <c r="S11" s="17">
        <v>0.42760523710495502</v>
      </c>
      <c r="T11" s="17">
        <v>0.51692270681887698</v>
      </c>
      <c r="U11" s="17">
        <v>0.54343747147022003</v>
      </c>
      <c r="V11" s="17">
        <v>0.48654965207610301</v>
      </c>
      <c r="W11" s="17">
        <v>0.52116287603089095</v>
      </c>
      <c r="X11" s="17">
        <v>0.48280249628873001</v>
      </c>
      <c r="Y11" s="17">
        <v>0.46565112396305602</v>
      </c>
      <c r="Z11" s="17">
        <v>0.45586690833634702</v>
      </c>
      <c r="AA11" s="17">
        <v>0.49413531535249999</v>
      </c>
      <c r="AB11" s="17">
        <v>0.55836840822672695</v>
      </c>
      <c r="AC11" s="17">
        <v>0.49174691365474799</v>
      </c>
      <c r="AD11" s="17">
        <v>0.49465045750547398</v>
      </c>
      <c r="AE11" s="17"/>
      <c r="AF11" s="17">
        <v>0.54985531922494502</v>
      </c>
      <c r="AG11" s="17">
        <v>0.47058741403925303</v>
      </c>
      <c r="AH11" s="17">
        <v>0.49486072085562599</v>
      </c>
      <c r="AI11" s="17"/>
      <c r="AJ11" s="17">
        <v>0.57825531438648403</v>
      </c>
      <c r="AK11" s="17">
        <v>0.389472255413299</v>
      </c>
      <c r="AL11" s="17">
        <v>0.457868669254483</v>
      </c>
      <c r="AM11" s="17">
        <v>0.61346400183734695</v>
      </c>
      <c r="AN11" s="17">
        <v>0.491360598876451</v>
      </c>
      <c r="AO11" s="17"/>
      <c r="AP11" s="17">
        <v>0.57911854481813396</v>
      </c>
      <c r="AQ11" s="17">
        <v>0.360789277895326</v>
      </c>
      <c r="AR11" s="17">
        <v>0.49052625221456297</v>
      </c>
      <c r="AS11" s="17"/>
      <c r="AT11" s="17">
        <v>0.52799165831275596</v>
      </c>
      <c r="AU11" s="17">
        <v>0.51737639584093698</v>
      </c>
      <c r="AV11" s="17">
        <v>0.46465588983646899</v>
      </c>
      <c r="AW11" s="17">
        <v>0.43666228747643199</v>
      </c>
      <c r="AX11" s="17">
        <v>0.40113840769582998</v>
      </c>
      <c r="AY11" s="17"/>
      <c r="AZ11" s="17">
        <v>0.437206857685354</v>
      </c>
      <c r="BA11" s="17">
        <v>0.45895259176275599</v>
      </c>
      <c r="BB11" s="17">
        <v>0.401806014216605</v>
      </c>
      <c r="BC11" s="17">
        <v>0.64555940821216096</v>
      </c>
      <c r="BD11" s="17">
        <v>0.53420014553642103</v>
      </c>
      <c r="BE11" s="17"/>
      <c r="BF11" s="17">
        <v>0.51822092291435295</v>
      </c>
      <c r="BG11" s="17">
        <v>0.49425409841171097</v>
      </c>
      <c r="BH11" s="17">
        <v>0.49713846640695902</v>
      </c>
      <c r="BI11" s="17">
        <v>0.45620234296926598</v>
      </c>
      <c r="BJ11" s="17"/>
      <c r="BK11" s="17">
        <v>0.47046680247785</v>
      </c>
      <c r="BL11" s="17">
        <v>0.454232078287296</v>
      </c>
      <c r="BM11" s="17">
        <v>0.51136741343533498</v>
      </c>
      <c r="BN11" s="17">
        <v>0.50471043060676801</v>
      </c>
      <c r="BO11" s="17">
        <v>0.44669451354864298</v>
      </c>
      <c r="BP11" s="17"/>
      <c r="BQ11" s="17">
        <v>0.49326316825790301</v>
      </c>
      <c r="BR11" s="17">
        <v>0.49452024202049799</v>
      </c>
      <c r="BS11" s="17"/>
      <c r="BT11" s="17">
        <v>0.56096030144235898</v>
      </c>
      <c r="BU11" s="17">
        <v>0.46412342133769002</v>
      </c>
      <c r="BV11" s="17">
        <v>0.50821971676592503</v>
      </c>
      <c r="BW11" s="17">
        <v>0.438650844291673</v>
      </c>
      <c r="BX11" s="17">
        <v>0.42348883341920701</v>
      </c>
      <c r="BY11" s="17">
        <v>0.459884377595561</v>
      </c>
    </row>
    <row r="12" spans="2:77" ht="29" x14ac:dyDescent="0.35">
      <c r="B12" s="18" t="s">
        <v>318</v>
      </c>
      <c r="C12" s="17">
        <v>3.2471164558752999E-2</v>
      </c>
      <c r="D12" s="17">
        <v>3.6541189730689899E-2</v>
      </c>
      <c r="E12" s="17">
        <v>2.8107239169633001E-2</v>
      </c>
      <c r="F12" s="17"/>
      <c r="G12" s="17">
        <v>4.6859826238886397E-2</v>
      </c>
      <c r="H12" s="17">
        <v>4.7061826057350299E-2</v>
      </c>
      <c r="I12" s="17">
        <v>3.2782327192727202E-2</v>
      </c>
      <c r="J12" s="17">
        <v>1.3524630075155799E-2</v>
      </c>
      <c r="K12" s="17">
        <v>3.4693970832946203E-2</v>
      </c>
      <c r="L12" s="17">
        <v>2.4746863485033101E-2</v>
      </c>
      <c r="M12" s="17"/>
      <c r="N12" s="17">
        <v>4.1131614427656601E-2</v>
      </c>
      <c r="O12" s="17">
        <v>2.6676561012398001E-2</v>
      </c>
      <c r="P12" s="17">
        <v>3.8674129512354001E-2</v>
      </c>
      <c r="Q12" s="17">
        <v>2.28040798179414E-2</v>
      </c>
      <c r="R12" s="17"/>
      <c r="S12" s="17">
        <v>3.7366368750688599E-2</v>
      </c>
      <c r="T12" s="17">
        <v>2.8840443345680498E-2</v>
      </c>
      <c r="U12" s="17">
        <v>2.2051440628048001E-2</v>
      </c>
      <c r="V12" s="17">
        <v>4.07954840958131E-2</v>
      </c>
      <c r="W12" s="17">
        <v>2.4665251970676001E-2</v>
      </c>
      <c r="X12" s="17">
        <v>4.8297057265133503E-2</v>
      </c>
      <c r="Y12" s="17">
        <v>3.7381214275970701E-2</v>
      </c>
      <c r="Z12" s="17">
        <v>4.5192725997967302E-2</v>
      </c>
      <c r="AA12" s="17">
        <v>2.8603520919931E-2</v>
      </c>
      <c r="AB12" s="17">
        <v>2.14461269966018E-2</v>
      </c>
      <c r="AC12" s="17">
        <v>2.7593930452984999E-2</v>
      </c>
      <c r="AD12" s="17">
        <v>2.42566354502965E-2</v>
      </c>
      <c r="AE12" s="17"/>
      <c r="AF12" s="17">
        <v>3.5577506608440002E-2</v>
      </c>
      <c r="AG12" s="17">
        <v>2.6167778527052502E-2</v>
      </c>
      <c r="AH12" s="17">
        <v>3.94349265256249E-2</v>
      </c>
      <c r="AI12" s="17"/>
      <c r="AJ12" s="17">
        <v>4.10961556557011E-2</v>
      </c>
      <c r="AK12" s="17">
        <v>2.5130594862621002E-2</v>
      </c>
      <c r="AL12" s="17">
        <v>2.2812760204437E-2</v>
      </c>
      <c r="AM12" s="17">
        <v>4.99966029514285E-2</v>
      </c>
      <c r="AN12" s="17">
        <v>2.66635812150555E-2</v>
      </c>
      <c r="AO12" s="17"/>
      <c r="AP12" s="17">
        <v>5.1813291610483599E-2</v>
      </c>
      <c r="AQ12" s="17">
        <v>2.1745272395118601E-2</v>
      </c>
      <c r="AR12" s="17">
        <v>3.9197820258143001E-2</v>
      </c>
      <c r="AS12" s="17"/>
      <c r="AT12" s="17">
        <v>2.9834286140050102E-2</v>
      </c>
      <c r="AU12" s="17">
        <v>2.3703121162576501E-2</v>
      </c>
      <c r="AV12" s="17">
        <v>3.1940456430807097E-2</v>
      </c>
      <c r="AW12" s="17">
        <v>5.44568505247802E-2</v>
      </c>
      <c r="AX12" s="17">
        <v>4.7256273335487903E-2</v>
      </c>
      <c r="AY12" s="17"/>
      <c r="AZ12" s="17">
        <v>3.6447514289545298E-2</v>
      </c>
      <c r="BA12" s="17">
        <v>3.1128525432759201E-2</v>
      </c>
      <c r="BB12" s="17">
        <v>4.8210030813541298E-2</v>
      </c>
      <c r="BC12" s="17">
        <v>2.50727428042383E-2</v>
      </c>
      <c r="BD12" s="17">
        <v>2.7125077281339199E-2</v>
      </c>
      <c r="BE12" s="17"/>
      <c r="BF12" s="17">
        <v>2.63725704438608E-2</v>
      </c>
      <c r="BG12" s="17">
        <v>3.9907107304061697E-2</v>
      </c>
      <c r="BH12" s="17">
        <v>2.77248786965264E-2</v>
      </c>
      <c r="BI12" s="17">
        <v>3.1869933682298297E-2</v>
      </c>
      <c r="BJ12" s="17"/>
      <c r="BK12" s="17">
        <v>2.3168221205415E-2</v>
      </c>
      <c r="BL12" s="17">
        <v>2.86269620117122E-2</v>
      </c>
      <c r="BM12" s="17">
        <v>2.9283913918263502E-2</v>
      </c>
      <c r="BN12" s="17">
        <v>3.7404511677298698E-2</v>
      </c>
      <c r="BO12" s="17">
        <v>3.7072282233194503E-2</v>
      </c>
      <c r="BP12" s="17"/>
      <c r="BQ12" s="17">
        <v>3.2761653108594899E-2</v>
      </c>
      <c r="BR12" s="17">
        <v>3.20777213329888E-2</v>
      </c>
      <c r="BS12" s="17"/>
      <c r="BT12" s="17">
        <v>3.0011639011458899E-2</v>
      </c>
      <c r="BU12" s="17">
        <v>2.9023087865285301E-2</v>
      </c>
      <c r="BV12" s="17">
        <v>2.5424511845504701E-2</v>
      </c>
      <c r="BW12" s="17">
        <v>3.6886514760968499E-2</v>
      </c>
      <c r="BX12" s="17">
        <v>4.7815332669288203E-2</v>
      </c>
      <c r="BY12" s="17">
        <v>8.7249340201181105E-3</v>
      </c>
    </row>
    <row r="13" spans="2:77" ht="29" x14ac:dyDescent="0.35">
      <c r="B13" s="18" t="s">
        <v>319</v>
      </c>
      <c r="C13" s="17">
        <v>6.1938464673038998E-2</v>
      </c>
      <c r="D13" s="17">
        <v>7.0796441597230794E-2</v>
      </c>
      <c r="E13" s="17">
        <v>5.3679372417682197E-2</v>
      </c>
      <c r="F13" s="17"/>
      <c r="G13" s="17">
        <v>2.11503886770633E-2</v>
      </c>
      <c r="H13" s="17">
        <v>4.2448645685769101E-2</v>
      </c>
      <c r="I13" s="17">
        <v>4.2764081397010399E-2</v>
      </c>
      <c r="J13" s="17">
        <v>5.9939746158717298E-2</v>
      </c>
      <c r="K13" s="17">
        <v>7.2451605133746294E-2</v>
      </c>
      <c r="L13" s="17">
        <v>0.115029006151492</v>
      </c>
      <c r="M13" s="17"/>
      <c r="N13" s="17">
        <v>5.4872016144015899E-2</v>
      </c>
      <c r="O13" s="17">
        <v>4.1939583636268499E-2</v>
      </c>
      <c r="P13" s="17">
        <v>7.7330752128132396E-2</v>
      </c>
      <c r="Q13" s="17">
        <v>7.4994143863011203E-2</v>
      </c>
      <c r="R13" s="17"/>
      <c r="S13" s="17">
        <v>4.5219685452146899E-2</v>
      </c>
      <c r="T13" s="17">
        <v>6.58794278560485E-2</v>
      </c>
      <c r="U13" s="17">
        <v>6.3658630776697006E-2</v>
      </c>
      <c r="V13" s="17">
        <v>6.5297871386150896E-2</v>
      </c>
      <c r="W13" s="17">
        <v>6.9297851967443203E-2</v>
      </c>
      <c r="X13" s="17">
        <v>8.6394331689611498E-2</v>
      </c>
      <c r="Y13" s="17">
        <v>6.7396799140230196E-2</v>
      </c>
      <c r="Z13" s="17">
        <v>4.32966542782122E-2</v>
      </c>
      <c r="AA13" s="17">
        <v>5.8618757606795899E-2</v>
      </c>
      <c r="AB13" s="17">
        <v>5.2902790252586603E-2</v>
      </c>
      <c r="AC13" s="17">
        <v>7.7404381376530607E-2</v>
      </c>
      <c r="AD13" s="17">
        <v>4.1334221443975597E-2</v>
      </c>
      <c r="AE13" s="17"/>
      <c r="AF13" s="17">
        <v>9.9046290124959996E-2</v>
      </c>
      <c r="AG13" s="17">
        <v>4.5113293057269001E-2</v>
      </c>
      <c r="AH13" s="17">
        <v>3.88845679797718E-2</v>
      </c>
      <c r="AI13" s="17"/>
      <c r="AJ13" s="17">
        <v>0.122095231200873</v>
      </c>
      <c r="AK13" s="17">
        <v>1.02934927513077E-2</v>
      </c>
      <c r="AL13" s="17">
        <v>4.4085313529566898E-2</v>
      </c>
      <c r="AM13" s="17">
        <v>0.15167362969930501</v>
      </c>
      <c r="AN13" s="17">
        <v>4.10232419561712E-2</v>
      </c>
      <c r="AO13" s="17"/>
      <c r="AP13" s="17">
        <v>0.14411911749296</v>
      </c>
      <c r="AQ13" s="17">
        <v>2.5120267520613599E-3</v>
      </c>
      <c r="AR13" s="17">
        <v>5.3739202854315903E-2</v>
      </c>
      <c r="AS13" s="17"/>
      <c r="AT13" s="17">
        <v>7.6311093209747702E-2</v>
      </c>
      <c r="AU13" s="17">
        <v>5.5532125510287099E-2</v>
      </c>
      <c r="AV13" s="17">
        <v>4.3427016360637803E-2</v>
      </c>
      <c r="AW13" s="17">
        <v>4.3243715728073298E-2</v>
      </c>
      <c r="AX13" s="17">
        <v>3.2044138278820203E-2</v>
      </c>
      <c r="AY13" s="17"/>
      <c r="AZ13" s="17">
        <v>4.8852683858332399E-2</v>
      </c>
      <c r="BA13" s="17">
        <v>5.1236679571809697E-2</v>
      </c>
      <c r="BB13" s="17">
        <v>1.6090917653020901E-2</v>
      </c>
      <c r="BC13" s="17">
        <v>0.10691747660966899</v>
      </c>
      <c r="BD13" s="17">
        <v>6.6438306706943104E-2</v>
      </c>
      <c r="BE13" s="17"/>
      <c r="BF13" s="17">
        <v>6.2472832019741201E-2</v>
      </c>
      <c r="BG13" s="17">
        <v>6.8315052880648305E-2</v>
      </c>
      <c r="BH13" s="17">
        <v>5.26194579184509E-2</v>
      </c>
      <c r="BI13" s="17">
        <v>5.47030421355209E-2</v>
      </c>
      <c r="BJ13" s="17"/>
      <c r="BK13" s="17">
        <v>0.123274733492806</v>
      </c>
      <c r="BL13" s="17">
        <v>4.6197487790290398E-2</v>
      </c>
      <c r="BM13" s="17">
        <v>5.8969688963075702E-2</v>
      </c>
      <c r="BN13" s="17">
        <v>6.3657576574704597E-2</v>
      </c>
      <c r="BO13" s="17">
        <v>7.5689383334648294E-2</v>
      </c>
      <c r="BP13" s="17"/>
      <c r="BQ13" s="17">
        <v>6.9928005881194605E-2</v>
      </c>
      <c r="BR13" s="17">
        <v>5.11172778585363E-2</v>
      </c>
      <c r="BS13" s="17"/>
      <c r="BT13" s="17">
        <v>9.1058150684406897E-2</v>
      </c>
      <c r="BU13" s="17">
        <v>4.6631538789199303E-2</v>
      </c>
      <c r="BV13" s="17">
        <v>6.8552885210120498E-2</v>
      </c>
      <c r="BW13" s="17">
        <v>3.26299441683661E-2</v>
      </c>
      <c r="BX13" s="17">
        <v>4.1020934558467899E-2</v>
      </c>
      <c r="BY13" s="17">
        <v>2.7630417469346899E-2</v>
      </c>
    </row>
    <row r="14" spans="2:77" x14ac:dyDescent="0.35">
      <c r="B14" s="18" t="s">
        <v>145</v>
      </c>
      <c r="C14" s="19">
        <v>6.9275547945516505E-2</v>
      </c>
      <c r="D14" s="19">
        <v>5.1283480760856301E-2</v>
      </c>
      <c r="E14" s="19">
        <v>8.7306012249053003E-2</v>
      </c>
      <c r="F14" s="19"/>
      <c r="G14" s="19">
        <v>9.8008604271366706E-2</v>
      </c>
      <c r="H14" s="19">
        <v>8.2147791054713398E-2</v>
      </c>
      <c r="I14" s="19">
        <v>6.5461334718340397E-2</v>
      </c>
      <c r="J14" s="19">
        <v>6.9355768264990597E-2</v>
      </c>
      <c r="K14" s="19">
        <v>6.4886459205756294E-2</v>
      </c>
      <c r="L14" s="19">
        <v>4.5668980977498101E-2</v>
      </c>
      <c r="M14" s="19"/>
      <c r="N14" s="19">
        <v>3.7608514762551698E-2</v>
      </c>
      <c r="O14" s="19">
        <v>8.4477001641621502E-2</v>
      </c>
      <c r="P14" s="19">
        <v>6.5356283469427401E-2</v>
      </c>
      <c r="Q14" s="19">
        <v>9.0047660037645097E-2</v>
      </c>
      <c r="R14" s="19"/>
      <c r="S14" s="19">
        <v>6.8773368540813007E-2</v>
      </c>
      <c r="T14" s="19">
        <v>6.3504026173555203E-2</v>
      </c>
      <c r="U14" s="19">
        <v>8.0691939716425104E-2</v>
      </c>
      <c r="V14" s="19">
        <v>7.4792496223305305E-2</v>
      </c>
      <c r="W14" s="19">
        <v>4.9477989818023302E-2</v>
      </c>
      <c r="X14" s="19">
        <v>7.9026657091840202E-2</v>
      </c>
      <c r="Y14" s="19">
        <v>5.8290042441985303E-2</v>
      </c>
      <c r="Z14" s="19">
        <v>5.2329037196847297E-2</v>
      </c>
      <c r="AA14" s="19">
        <v>6.2004316811426999E-2</v>
      </c>
      <c r="AB14" s="19">
        <v>7.6548775971546398E-2</v>
      </c>
      <c r="AC14" s="19">
        <v>6.4258837359083096E-2</v>
      </c>
      <c r="AD14" s="19">
        <v>0.13175730261101801</v>
      </c>
      <c r="AE14" s="19"/>
      <c r="AF14" s="19">
        <v>5.96429701688568E-2</v>
      </c>
      <c r="AG14" s="19">
        <v>6.2871227132947904E-2</v>
      </c>
      <c r="AH14" s="19">
        <v>9.2225358126900303E-2</v>
      </c>
      <c r="AI14" s="19"/>
      <c r="AJ14" s="19">
        <v>4.8173601699854199E-2</v>
      </c>
      <c r="AK14" s="19">
        <v>4.4910934352003801E-2</v>
      </c>
      <c r="AL14" s="19">
        <v>5.3251163497689498E-2</v>
      </c>
      <c r="AM14" s="19">
        <v>7.1893920947889101E-2</v>
      </c>
      <c r="AN14" s="19">
        <v>0.14333584328304899</v>
      </c>
      <c r="AO14" s="19"/>
      <c r="AP14" s="19">
        <v>3.7416591081076998E-2</v>
      </c>
      <c r="AQ14" s="19">
        <v>3.9484600960708001E-2</v>
      </c>
      <c r="AR14" s="19">
        <v>4.2876461473781102E-2</v>
      </c>
      <c r="AS14" s="19"/>
      <c r="AT14" s="19">
        <v>8.4887230506055997E-2</v>
      </c>
      <c r="AU14" s="19">
        <v>6.8701280782449303E-2</v>
      </c>
      <c r="AV14" s="19">
        <v>6.2750994277981906E-2</v>
      </c>
      <c r="AW14" s="19">
        <v>3.3059598012810401E-2</v>
      </c>
      <c r="AX14" s="19">
        <v>4.1137100971890203E-2</v>
      </c>
      <c r="AY14" s="19"/>
      <c r="AZ14" s="19">
        <v>5.6888453427225899E-2</v>
      </c>
      <c r="BA14" s="19">
        <v>9.8508644060036593E-2</v>
      </c>
      <c r="BB14" s="19">
        <v>0.114592719939052</v>
      </c>
      <c r="BC14" s="19">
        <v>4.1941621521261498E-2</v>
      </c>
      <c r="BD14" s="19">
        <v>9.9705833702895E-2</v>
      </c>
      <c r="BE14" s="19"/>
      <c r="BF14" s="19">
        <v>8.3397431051304302E-2</v>
      </c>
      <c r="BG14" s="19">
        <v>7.3669039605834194E-2</v>
      </c>
      <c r="BH14" s="19">
        <v>5.0998664058297401E-2</v>
      </c>
      <c r="BI14" s="19">
        <v>5.1046244641912597E-2</v>
      </c>
      <c r="BJ14" s="19"/>
      <c r="BK14" s="19">
        <v>5.0622958816322797E-2</v>
      </c>
      <c r="BL14" s="19">
        <v>0.10340895561301</v>
      </c>
      <c r="BM14" s="19">
        <v>7.4773946970487296E-2</v>
      </c>
      <c r="BN14" s="19">
        <v>5.7583411475215902E-2</v>
      </c>
      <c r="BO14" s="19">
        <v>3.2150680369741398E-2</v>
      </c>
      <c r="BP14" s="19"/>
      <c r="BQ14" s="19">
        <v>6.17753403743957E-2</v>
      </c>
      <c r="BR14" s="19">
        <v>7.9433971960126706E-2</v>
      </c>
      <c r="BS14" s="19"/>
      <c r="BT14" s="19">
        <v>5.8280056520138401E-2</v>
      </c>
      <c r="BU14" s="19">
        <v>6.3983913013716198E-2</v>
      </c>
      <c r="BV14" s="19">
        <v>8.0539979930544806E-2</v>
      </c>
      <c r="BW14" s="19">
        <v>7.1726009645641603E-2</v>
      </c>
      <c r="BX14" s="19">
        <v>7.6933889098634994E-2</v>
      </c>
      <c r="BY14" s="19">
        <v>0.161849656946954</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321</v>
      </c>
      <c r="C9" s="17">
        <v>0.117487247011814</v>
      </c>
      <c r="D9" s="17">
        <v>0.127004143656157</v>
      </c>
      <c r="E9" s="17">
        <v>0.107957317292073</v>
      </c>
      <c r="F9" s="17"/>
      <c r="G9" s="17">
        <v>0.121082724699646</v>
      </c>
      <c r="H9" s="17">
        <v>0.121691853020694</v>
      </c>
      <c r="I9" s="17">
        <v>0.10836014447418001</v>
      </c>
      <c r="J9" s="17">
        <v>0.11650502061514501</v>
      </c>
      <c r="K9" s="17">
        <v>0.114861677025622</v>
      </c>
      <c r="L9" s="17">
        <v>0.121635306955128</v>
      </c>
      <c r="M9" s="17"/>
      <c r="N9" s="17">
        <v>0.124606247436574</v>
      </c>
      <c r="O9" s="17">
        <v>0.121063302949661</v>
      </c>
      <c r="P9" s="17">
        <v>0.115840494746125</v>
      </c>
      <c r="Q9" s="17">
        <v>0.10810087522287801</v>
      </c>
      <c r="R9" s="17"/>
      <c r="S9" s="17">
        <v>0.122625136144207</v>
      </c>
      <c r="T9" s="17">
        <v>0.12667086009033801</v>
      </c>
      <c r="U9" s="17">
        <v>9.0074704885301393E-2</v>
      </c>
      <c r="V9" s="17">
        <v>0.12577304248895499</v>
      </c>
      <c r="W9" s="17">
        <v>0.102896887554163</v>
      </c>
      <c r="X9" s="17">
        <v>0.11689939813707</v>
      </c>
      <c r="Y9" s="17">
        <v>0.12733463764412201</v>
      </c>
      <c r="Z9" s="17">
        <v>0.140129769563791</v>
      </c>
      <c r="AA9" s="17">
        <v>0.108895784325285</v>
      </c>
      <c r="AB9" s="17">
        <v>0.113672850360741</v>
      </c>
      <c r="AC9" s="17">
        <v>0.127489930127443</v>
      </c>
      <c r="AD9" s="17">
        <v>0.107778635561148</v>
      </c>
      <c r="AE9" s="17"/>
      <c r="AF9" s="17">
        <v>9.9562327580431501E-2</v>
      </c>
      <c r="AG9" s="17">
        <v>0.147585349672188</v>
      </c>
      <c r="AH9" s="17">
        <v>8.4865217159276293E-2</v>
      </c>
      <c r="AI9" s="17"/>
      <c r="AJ9" s="17">
        <v>9.6623201157343797E-2</v>
      </c>
      <c r="AK9" s="17">
        <v>0.14721149162230199</v>
      </c>
      <c r="AL9" s="17">
        <v>0.15703062308414201</v>
      </c>
      <c r="AM9" s="17">
        <v>3.4819599425131499E-2</v>
      </c>
      <c r="AN9" s="17">
        <v>8.7280965683095693E-2</v>
      </c>
      <c r="AO9" s="17"/>
      <c r="AP9" s="17">
        <v>0.10898913173349099</v>
      </c>
      <c r="AQ9" s="17">
        <v>0.136002943026861</v>
      </c>
      <c r="AR9" s="17">
        <v>0.113404470016643</v>
      </c>
      <c r="AS9" s="17"/>
      <c r="AT9" s="17">
        <v>9.9469687827085707E-2</v>
      </c>
      <c r="AU9" s="17">
        <v>0.10776411184253699</v>
      </c>
      <c r="AV9" s="17">
        <v>0.12637162244224301</v>
      </c>
      <c r="AW9" s="17">
        <v>0.15491553948563599</v>
      </c>
      <c r="AX9" s="17">
        <v>0.145232081090552</v>
      </c>
      <c r="AY9" s="17"/>
      <c r="AZ9" s="17">
        <v>0.13678242327259801</v>
      </c>
      <c r="BA9" s="17">
        <v>9.8662330713373797E-2</v>
      </c>
      <c r="BB9" s="17">
        <v>0.119692837396913</v>
      </c>
      <c r="BC9" s="17">
        <v>0.112931229457386</v>
      </c>
      <c r="BD9" s="17">
        <v>7.6398112821403505E-2</v>
      </c>
      <c r="BE9" s="17"/>
      <c r="BF9" s="17">
        <v>0.14401887500524099</v>
      </c>
      <c r="BG9" s="17">
        <v>0.10742060032546</v>
      </c>
      <c r="BH9" s="17">
        <v>0.123235167652649</v>
      </c>
      <c r="BI9" s="17">
        <v>0.11789196842097099</v>
      </c>
      <c r="BJ9" s="17"/>
      <c r="BK9" s="17">
        <v>0.16699366807899499</v>
      </c>
      <c r="BL9" s="17">
        <v>9.6722140345055704E-2</v>
      </c>
      <c r="BM9" s="17">
        <v>0.104151209638169</v>
      </c>
      <c r="BN9" s="17">
        <v>0.12691311235772501</v>
      </c>
      <c r="BO9" s="17">
        <v>0.162858543571754</v>
      </c>
      <c r="BP9" s="17"/>
      <c r="BQ9" s="17">
        <v>0.112524500535755</v>
      </c>
      <c r="BR9" s="17">
        <v>0.124208885380189</v>
      </c>
      <c r="BS9" s="17"/>
      <c r="BT9" s="17">
        <v>0.12284585496295899</v>
      </c>
      <c r="BU9" s="17">
        <v>0.111829892710193</v>
      </c>
      <c r="BV9" s="17">
        <v>0.11419230116064499</v>
      </c>
      <c r="BW9" s="17">
        <v>0.129605937494636</v>
      </c>
      <c r="BX9" s="17">
        <v>0.115101511650214</v>
      </c>
      <c r="BY9" s="17">
        <v>8.1384016999706196E-2</v>
      </c>
    </row>
    <row r="10" spans="2:77" ht="43.5" x14ac:dyDescent="0.35">
      <c r="B10" s="18" t="s">
        <v>322</v>
      </c>
      <c r="C10" s="17">
        <v>0.39784960231285799</v>
      </c>
      <c r="D10" s="17">
        <v>0.38301150458328098</v>
      </c>
      <c r="E10" s="17">
        <v>0.410057679570351</v>
      </c>
      <c r="F10" s="17"/>
      <c r="G10" s="17">
        <v>0.43125117672871599</v>
      </c>
      <c r="H10" s="17">
        <v>0.414658265128168</v>
      </c>
      <c r="I10" s="17">
        <v>0.39844044200347301</v>
      </c>
      <c r="J10" s="17">
        <v>0.38514283124161502</v>
      </c>
      <c r="K10" s="17">
        <v>0.36632134103871</v>
      </c>
      <c r="L10" s="17">
        <v>0.39291893985939802</v>
      </c>
      <c r="M10" s="17"/>
      <c r="N10" s="17">
        <v>0.44446508931818202</v>
      </c>
      <c r="O10" s="17">
        <v>0.42661980502173302</v>
      </c>
      <c r="P10" s="17">
        <v>0.341193693528966</v>
      </c>
      <c r="Q10" s="17">
        <v>0.36808852853326901</v>
      </c>
      <c r="R10" s="17"/>
      <c r="S10" s="17">
        <v>0.44346446259125799</v>
      </c>
      <c r="T10" s="17">
        <v>0.36454903126837501</v>
      </c>
      <c r="U10" s="17">
        <v>0.39216312860216801</v>
      </c>
      <c r="V10" s="17">
        <v>0.36694769354293699</v>
      </c>
      <c r="W10" s="17">
        <v>0.42552196531780401</v>
      </c>
      <c r="X10" s="17">
        <v>0.34925759350999402</v>
      </c>
      <c r="Y10" s="17">
        <v>0.42867261703301601</v>
      </c>
      <c r="Z10" s="17">
        <v>0.42203983126834699</v>
      </c>
      <c r="AA10" s="17">
        <v>0.41561078702467402</v>
      </c>
      <c r="AB10" s="17">
        <v>0.35897170003026002</v>
      </c>
      <c r="AC10" s="17">
        <v>0.41869156910428901</v>
      </c>
      <c r="AD10" s="17">
        <v>0.42097137864742101</v>
      </c>
      <c r="AE10" s="17"/>
      <c r="AF10" s="17">
        <v>0.33305691815975103</v>
      </c>
      <c r="AG10" s="17">
        <v>0.44990562975016801</v>
      </c>
      <c r="AH10" s="17">
        <v>0.39598460978835098</v>
      </c>
      <c r="AI10" s="17"/>
      <c r="AJ10" s="17">
        <v>0.32734905655582103</v>
      </c>
      <c r="AK10" s="17">
        <v>0.47491526099445203</v>
      </c>
      <c r="AL10" s="17">
        <v>0.453528168781411</v>
      </c>
      <c r="AM10" s="17">
        <v>0.24219082504219</v>
      </c>
      <c r="AN10" s="17">
        <v>0.37745295706476401</v>
      </c>
      <c r="AO10" s="17"/>
      <c r="AP10" s="17">
        <v>0.34055613040410998</v>
      </c>
      <c r="AQ10" s="17">
        <v>0.47398863434109001</v>
      </c>
      <c r="AR10" s="17">
        <v>0.48790031944435602</v>
      </c>
      <c r="AS10" s="17"/>
      <c r="AT10" s="17">
        <v>0.36488115620478201</v>
      </c>
      <c r="AU10" s="17">
        <v>0.36540005365368999</v>
      </c>
      <c r="AV10" s="17">
        <v>0.45832973601785798</v>
      </c>
      <c r="AW10" s="17">
        <v>0.44327524607226299</v>
      </c>
      <c r="AX10" s="17">
        <v>0.50022275255683801</v>
      </c>
      <c r="AY10" s="17"/>
      <c r="AZ10" s="17">
        <v>0.38891290874395201</v>
      </c>
      <c r="BA10" s="17">
        <v>0.396825145665819</v>
      </c>
      <c r="BB10" s="17">
        <v>0.42865909634128302</v>
      </c>
      <c r="BC10" s="17">
        <v>0.40038029869529701</v>
      </c>
      <c r="BD10" s="17">
        <v>0.41619938296616299</v>
      </c>
      <c r="BE10" s="17"/>
      <c r="BF10" s="17">
        <v>0.394040617907782</v>
      </c>
      <c r="BG10" s="17">
        <v>0.380083693985727</v>
      </c>
      <c r="BH10" s="17">
        <v>0.410255560389861</v>
      </c>
      <c r="BI10" s="17">
        <v>0.41854342440040099</v>
      </c>
      <c r="BJ10" s="17"/>
      <c r="BK10" s="17">
        <v>0.28608875899300301</v>
      </c>
      <c r="BL10" s="17">
        <v>0.40627796587751502</v>
      </c>
      <c r="BM10" s="17">
        <v>0.39117049258514303</v>
      </c>
      <c r="BN10" s="17">
        <v>0.40717407301280301</v>
      </c>
      <c r="BO10" s="17">
        <v>0.41793208112423302</v>
      </c>
      <c r="BP10" s="17"/>
      <c r="BQ10" s="17">
        <v>0.38826016004888397</v>
      </c>
      <c r="BR10" s="17">
        <v>0.41083772559576098</v>
      </c>
      <c r="BS10" s="17"/>
      <c r="BT10" s="17">
        <v>0.38637374364240001</v>
      </c>
      <c r="BU10" s="17">
        <v>0.412927811387726</v>
      </c>
      <c r="BV10" s="17">
        <v>0.34966607679739697</v>
      </c>
      <c r="BW10" s="17">
        <v>0.38572592069652401</v>
      </c>
      <c r="BX10" s="17">
        <v>0.406716236595973</v>
      </c>
      <c r="BY10" s="17">
        <v>0.48476671289548301</v>
      </c>
    </row>
    <row r="11" spans="2:77" ht="43.5" x14ac:dyDescent="0.35">
      <c r="B11" s="18" t="s">
        <v>323</v>
      </c>
      <c r="C11" s="17">
        <v>0.33118649841574299</v>
      </c>
      <c r="D11" s="17">
        <v>0.303958223361534</v>
      </c>
      <c r="E11" s="17">
        <v>0.35933394450124401</v>
      </c>
      <c r="F11" s="17"/>
      <c r="G11" s="17">
        <v>0.30399024424473597</v>
      </c>
      <c r="H11" s="17">
        <v>0.31157928380112798</v>
      </c>
      <c r="I11" s="17">
        <v>0.32623093780471801</v>
      </c>
      <c r="J11" s="17">
        <v>0.34672710606169299</v>
      </c>
      <c r="K11" s="17">
        <v>0.32729572874990798</v>
      </c>
      <c r="L11" s="17">
        <v>0.35915422542153902</v>
      </c>
      <c r="M11" s="17"/>
      <c r="N11" s="17">
        <v>0.31470845845402601</v>
      </c>
      <c r="O11" s="17">
        <v>0.31144073736754901</v>
      </c>
      <c r="P11" s="17">
        <v>0.35187133914771701</v>
      </c>
      <c r="Q11" s="17">
        <v>0.352802149057937</v>
      </c>
      <c r="R11" s="17"/>
      <c r="S11" s="17">
        <v>0.31370445362048399</v>
      </c>
      <c r="T11" s="17">
        <v>0.38224252818392901</v>
      </c>
      <c r="U11" s="17">
        <v>0.33020522381216799</v>
      </c>
      <c r="V11" s="17">
        <v>0.34945877588209801</v>
      </c>
      <c r="W11" s="17">
        <v>0.31379627913122898</v>
      </c>
      <c r="X11" s="17">
        <v>0.37038812108451602</v>
      </c>
      <c r="Y11" s="17">
        <v>0.28329848884641001</v>
      </c>
      <c r="Z11" s="17">
        <v>0.33602386630755698</v>
      </c>
      <c r="AA11" s="17">
        <v>0.30477293450257498</v>
      </c>
      <c r="AB11" s="17">
        <v>0.34985205910999501</v>
      </c>
      <c r="AC11" s="17">
        <v>0.31200497255600301</v>
      </c>
      <c r="AD11" s="17">
        <v>0.256243289803115</v>
      </c>
      <c r="AE11" s="17"/>
      <c r="AF11" s="17">
        <v>0.356072020664291</v>
      </c>
      <c r="AG11" s="17">
        <v>0.29818496691346302</v>
      </c>
      <c r="AH11" s="17">
        <v>0.36151418676309899</v>
      </c>
      <c r="AI11" s="17"/>
      <c r="AJ11" s="17">
        <v>0.39541220888463502</v>
      </c>
      <c r="AK11" s="17">
        <v>0.26904419236970001</v>
      </c>
      <c r="AL11" s="17">
        <v>0.30602110925057802</v>
      </c>
      <c r="AM11" s="17">
        <v>0.29268466996008102</v>
      </c>
      <c r="AN11" s="17">
        <v>0.329487697456124</v>
      </c>
      <c r="AO11" s="17"/>
      <c r="AP11" s="17">
        <v>0.39588103940861002</v>
      </c>
      <c r="AQ11" s="17">
        <v>0.29578503528178401</v>
      </c>
      <c r="AR11" s="17">
        <v>0.296495337087606</v>
      </c>
      <c r="AS11" s="17"/>
      <c r="AT11" s="17">
        <v>0.35636387013405502</v>
      </c>
      <c r="AU11" s="17">
        <v>0.35340175630971099</v>
      </c>
      <c r="AV11" s="17">
        <v>0.28566494025339201</v>
      </c>
      <c r="AW11" s="17">
        <v>0.28351607780728699</v>
      </c>
      <c r="AX11" s="17">
        <v>0.27973449242182802</v>
      </c>
      <c r="AY11" s="17"/>
      <c r="AZ11" s="17">
        <v>0.30840007631125699</v>
      </c>
      <c r="BA11" s="17">
        <v>0.339957292864351</v>
      </c>
      <c r="BB11" s="17">
        <v>0.32854296412039302</v>
      </c>
      <c r="BC11" s="17">
        <v>0.36795300600203101</v>
      </c>
      <c r="BD11" s="17">
        <v>0.352394105720085</v>
      </c>
      <c r="BE11" s="17"/>
      <c r="BF11" s="17">
        <v>0.32194515215625502</v>
      </c>
      <c r="BG11" s="17">
        <v>0.346757595759142</v>
      </c>
      <c r="BH11" s="17">
        <v>0.322814799091594</v>
      </c>
      <c r="BI11" s="17">
        <v>0.32228854164821402</v>
      </c>
      <c r="BJ11" s="17"/>
      <c r="BK11" s="17">
        <v>0.34404910992933202</v>
      </c>
      <c r="BL11" s="17">
        <v>0.31539449172401002</v>
      </c>
      <c r="BM11" s="17">
        <v>0.340290947273725</v>
      </c>
      <c r="BN11" s="17">
        <v>0.33805421515150003</v>
      </c>
      <c r="BO11" s="17">
        <v>0.27903072808780399</v>
      </c>
      <c r="BP11" s="17"/>
      <c r="BQ11" s="17">
        <v>0.34221728948434699</v>
      </c>
      <c r="BR11" s="17">
        <v>0.31624618485389999</v>
      </c>
      <c r="BS11" s="17"/>
      <c r="BT11" s="17">
        <v>0.34353909957177903</v>
      </c>
      <c r="BU11" s="17">
        <v>0.33093043911547798</v>
      </c>
      <c r="BV11" s="17">
        <v>0.34957776069712199</v>
      </c>
      <c r="BW11" s="17">
        <v>0.35696556350110198</v>
      </c>
      <c r="BX11" s="17">
        <v>0.317046117708493</v>
      </c>
      <c r="BY11" s="17">
        <v>0.20077452774426</v>
      </c>
    </row>
    <row r="12" spans="2:77" ht="43.5" x14ac:dyDescent="0.35">
      <c r="B12" s="18" t="s">
        <v>324</v>
      </c>
      <c r="C12" s="17">
        <v>6.1613629689884999E-2</v>
      </c>
      <c r="D12" s="17">
        <v>7.3943334445478001E-2</v>
      </c>
      <c r="E12" s="17">
        <v>4.9959293823484997E-2</v>
      </c>
      <c r="F12" s="17"/>
      <c r="G12" s="17">
        <v>5.7733822217098503E-2</v>
      </c>
      <c r="H12" s="17">
        <v>6.9426475442511001E-2</v>
      </c>
      <c r="I12" s="17">
        <v>5.7269459376589803E-2</v>
      </c>
      <c r="J12" s="17">
        <v>5.1693529845646E-2</v>
      </c>
      <c r="K12" s="17">
        <v>6.6155873750063293E-2</v>
      </c>
      <c r="L12" s="17">
        <v>6.6424240185923605E-2</v>
      </c>
      <c r="M12" s="17"/>
      <c r="N12" s="17">
        <v>5.5651077103359002E-2</v>
      </c>
      <c r="O12" s="17">
        <v>5.0270078729918399E-2</v>
      </c>
      <c r="P12" s="17">
        <v>8.1814618006208401E-2</v>
      </c>
      <c r="Q12" s="17">
        <v>6.1824045167091897E-2</v>
      </c>
      <c r="R12" s="17"/>
      <c r="S12" s="17">
        <v>4.7229990929416897E-2</v>
      </c>
      <c r="T12" s="17">
        <v>4.0499628515565503E-2</v>
      </c>
      <c r="U12" s="17">
        <v>8.9125336809656702E-2</v>
      </c>
      <c r="V12" s="17">
        <v>7.2175352480977104E-2</v>
      </c>
      <c r="W12" s="17">
        <v>8.2903977873509199E-2</v>
      </c>
      <c r="X12" s="17">
        <v>7.1656523484037699E-2</v>
      </c>
      <c r="Y12" s="17">
        <v>6.0340093401113098E-2</v>
      </c>
      <c r="Z12" s="17">
        <v>2.90231577415665E-2</v>
      </c>
      <c r="AA12" s="17">
        <v>7.9112978954663196E-2</v>
      </c>
      <c r="AB12" s="17">
        <v>5.9345602277862397E-2</v>
      </c>
      <c r="AC12" s="17">
        <v>4.0022194653392497E-2</v>
      </c>
      <c r="AD12" s="17">
        <v>6.0441669320223899E-2</v>
      </c>
      <c r="AE12" s="17"/>
      <c r="AF12" s="17">
        <v>8.6425242299417199E-2</v>
      </c>
      <c r="AG12" s="17">
        <v>4.5302327161394401E-2</v>
      </c>
      <c r="AH12" s="17">
        <v>5.1882872916997898E-2</v>
      </c>
      <c r="AI12" s="17"/>
      <c r="AJ12" s="17">
        <v>7.4103577617929101E-2</v>
      </c>
      <c r="AK12" s="17">
        <v>5.0047900847980401E-2</v>
      </c>
      <c r="AL12" s="17">
        <v>4.3202875958490698E-2</v>
      </c>
      <c r="AM12" s="17">
        <v>0.132854290528895</v>
      </c>
      <c r="AN12" s="17">
        <v>7.5151631296422106E-2</v>
      </c>
      <c r="AO12" s="17"/>
      <c r="AP12" s="17">
        <v>6.8649271958089703E-2</v>
      </c>
      <c r="AQ12" s="17">
        <v>4.22950188048715E-2</v>
      </c>
      <c r="AR12" s="17">
        <v>5.5639600561484898E-2</v>
      </c>
      <c r="AS12" s="17"/>
      <c r="AT12" s="17">
        <v>6.7165997860286306E-2</v>
      </c>
      <c r="AU12" s="17">
        <v>7.2245996182717098E-2</v>
      </c>
      <c r="AV12" s="17">
        <v>5.7408842698974102E-2</v>
      </c>
      <c r="AW12" s="17">
        <v>4.6783365252753097E-2</v>
      </c>
      <c r="AX12" s="17">
        <v>4.1515723489208498E-2</v>
      </c>
      <c r="AY12" s="17"/>
      <c r="AZ12" s="17">
        <v>6.5854214882606996E-2</v>
      </c>
      <c r="BA12" s="17">
        <v>6.6975401174114005E-2</v>
      </c>
      <c r="BB12" s="17">
        <v>3.3319219752213997E-2</v>
      </c>
      <c r="BC12" s="17">
        <v>6.6397860598629593E-2</v>
      </c>
      <c r="BD12" s="17">
        <v>3.9317497398701398E-2</v>
      </c>
      <c r="BE12" s="17"/>
      <c r="BF12" s="17">
        <v>4.3039334145386299E-2</v>
      </c>
      <c r="BG12" s="17">
        <v>6.8934468339009194E-2</v>
      </c>
      <c r="BH12" s="17">
        <v>6.09277286932167E-2</v>
      </c>
      <c r="BI12" s="17">
        <v>6.4466216250702299E-2</v>
      </c>
      <c r="BJ12" s="17"/>
      <c r="BK12" s="17">
        <v>6.5205266264181494E-2</v>
      </c>
      <c r="BL12" s="17">
        <v>5.5382518457458001E-2</v>
      </c>
      <c r="BM12" s="17">
        <v>7.1269534628076198E-2</v>
      </c>
      <c r="BN12" s="17">
        <v>5.6369492042576498E-2</v>
      </c>
      <c r="BO12" s="17">
        <v>5.0000868562185899E-2</v>
      </c>
      <c r="BP12" s="17"/>
      <c r="BQ12" s="17">
        <v>6.8872360392066706E-2</v>
      </c>
      <c r="BR12" s="17">
        <v>5.1782266546743103E-2</v>
      </c>
      <c r="BS12" s="17"/>
      <c r="BT12" s="17">
        <v>6.2942729758009797E-2</v>
      </c>
      <c r="BU12" s="17">
        <v>6.3705389408652002E-2</v>
      </c>
      <c r="BV12" s="17">
        <v>6.0263249528972399E-2</v>
      </c>
      <c r="BW12" s="17">
        <v>4.4282875692779597E-2</v>
      </c>
      <c r="BX12" s="17">
        <v>6.3464608856538998E-2</v>
      </c>
      <c r="BY12" s="17">
        <v>6.17910127345669E-2</v>
      </c>
    </row>
    <row r="13" spans="2:77" ht="29" x14ac:dyDescent="0.35">
      <c r="B13" s="18" t="s">
        <v>325</v>
      </c>
      <c r="C13" s="17">
        <v>6.7532235659276102E-2</v>
      </c>
      <c r="D13" s="17">
        <v>8.6837988587389697E-2</v>
      </c>
      <c r="E13" s="17">
        <v>4.9097806860672999E-2</v>
      </c>
      <c r="F13" s="17"/>
      <c r="G13" s="17">
        <v>4.15444490874348E-2</v>
      </c>
      <c r="H13" s="17">
        <v>5.2790880435658098E-2</v>
      </c>
      <c r="I13" s="17">
        <v>7.2776934634798396E-2</v>
      </c>
      <c r="J13" s="17">
        <v>8.1449214073781306E-2</v>
      </c>
      <c r="K13" s="17">
        <v>0.111688208116889</v>
      </c>
      <c r="L13" s="17">
        <v>5.1697798169422597E-2</v>
      </c>
      <c r="M13" s="17"/>
      <c r="N13" s="17">
        <v>5.0391931740490198E-2</v>
      </c>
      <c r="O13" s="17">
        <v>6.8725558865600597E-2</v>
      </c>
      <c r="P13" s="17">
        <v>7.8673180632594694E-2</v>
      </c>
      <c r="Q13" s="17">
        <v>7.3190005155777199E-2</v>
      </c>
      <c r="R13" s="17"/>
      <c r="S13" s="17">
        <v>4.9362252574445001E-2</v>
      </c>
      <c r="T13" s="17">
        <v>7.1340939213414098E-2</v>
      </c>
      <c r="U13" s="17">
        <v>6.2216473485843603E-2</v>
      </c>
      <c r="V13" s="17">
        <v>6.3278964160084203E-2</v>
      </c>
      <c r="W13" s="17">
        <v>5.38247129004178E-2</v>
      </c>
      <c r="X13" s="17">
        <v>6.3477431128493397E-2</v>
      </c>
      <c r="Y13" s="17">
        <v>7.6679229718958603E-2</v>
      </c>
      <c r="Z13" s="17">
        <v>4.9378701816913499E-2</v>
      </c>
      <c r="AA13" s="17">
        <v>6.8592091975662697E-2</v>
      </c>
      <c r="AB13" s="17">
        <v>9.34144185726766E-2</v>
      </c>
      <c r="AC13" s="17">
        <v>8.2792675604712401E-2</v>
      </c>
      <c r="AD13" s="17">
        <v>9.9803890622362501E-2</v>
      </c>
      <c r="AE13" s="17"/>
      <c r="AF13" s="17">
        <v>0.105792459544889</v>
      </c>
      <c r="AG13" s="17">
        <v>4.0247281857754599E-2</v>
      </c>
      <c r="AH13" s="17">
        <v>6.13255706706715E-2</v>
      </c>
      <c r="AI13" s="17"/>
      <c r="AJ13" s="17">
        <v>9.6733941564320206E-2</v>
      </c>
      <c r="AK13" s="17">
        <v>3.6210562154065103E-2</v>
      </c>
      <c r="AL13" s="17">
        <v>3.1168413976213599E-2</v>
      </c>
      <c r="AM13" s="17">
        <v>0.27367838157755398</v>
      </c>
      <c r="AN13" s="17">
        <v>7.73276000801634E-2</v>
      </c>
      <c r="AO13" s="17"/>
      <c r="AP13" s="17">
        <v>7.2983281391221899E-2</v>
      </c>
      <c r="AQ13" s="17">
        <v>3.3193611965242099E-2</v>
      </c>
      <c r="AR13" s="17">
        <v>3.9613563344377399E-2</v>
      </c>
      <c r="AS13" s="17"/>
      <c r="AT13" s="17">
        <v>8.1661531408822305E-2</v>
      </c>
      <c r="AU13" s="17">
        <v>7.4973955816292695E-2</v>
      </c>
      <c r="AV13" s="17">
        <v>5.3553686787891498E-2</v>
      </c>
      <c r="AW13" s="17">
        <v>5.0040285216934301E-2</v>
      </c>
      <c r="AX13" s="17">
        <v>1.53884287475042E-2</v>
      </c>
      <c r="AY13" s="17"/>
      <c r="AZ13" s="17">
        <v>7.85855013179282E-2</v>
      </c>
      <c r="BA13" s="17">
        <v>6.2402898918893501E-2</v>
      </c>
      <c r="BB13" s="17">
        <v>4.4818808722509401E-2</v>
      </c>
      <c r="BC13" s="17">
        <v>4.43555642814819E-2</v>
      </c>
      <c r="BD13" s="17">
        <v>8.0240830676375496E-2</v>
      </c>
      <c r="BE13" s="17"/>
      <c r="BF13" s="17">
        <v>6.9348990643306796E-2</v>
      </c>
      <c r="BG13" s="17">
        <v>7.1624665354903902E-2</v>
      </c>
      <c r="BH13" s="17">
        <v>6.6976104017965596E-2</v>
      </c>
      <c r="BI13" s="17">
        <v>5.9843431671442703E-2</v>
      </c>
      <c r="BJ13" s="17"/>
      <c r="BK13" s="17">
        <v>0.11604563070754099</v>
      </c>
      <c r="BL13" s="17">
        <v>7.9976722529319699E-2</v>
      </c>
      <c r="BM13" s="17">
        <v>6.8585749296665693E-2</v>
      </c>
      <c r="BN13" s="17">
        <v>5.4720070814392799E-2</v>
      </c>
      <c r="BO13" s="17">
        <v>7.6416331655075803E-2</v>
      </c>
      <c r="BP13" s="17"/>
      <c r="BQ13" s="17">
        <v>6.7556515061171898E-2</v>
      </c>
      <c r="BR13" s="17">
        <v>6.7499351174821601E-2</v>
      </c>
      <c r="BS13" s="17"/>
      <c r="BT13" s="17">
        <v>7.1698199068947394E-2</v>
      </c>
      <c r="BU13" s="17">
        <v>5.8500949804462E-2</v>
      </c>
      <c r="BV13" s="17">
        <v>8.3875442189561306E-2</v>
      </c>
      <c r="BW13" s="17">
        <v>5.7685794408788703E-2</v>
      </c>
      <c r="BX13" s="17">
        <v>7.03642089849945E-2</v>
      </c>
      <c r="BY13" s="17">
        <v>6.7448566059531603E-2</v>
      </c>
    </row>
    <row r="14" spans="2:77" x14ac:dyDescent="0.35">
      <c r="B14" s="18" t="s">
        <v>104</v>
      </c>
      <c r="C14" s="19">
        <v>2.4330786910423102E-2</v>
      </c>
      <c r="D14" s="19">
        <v>2.5244805366159799E-2</v>
      </c>
      <c r="E14" s="19">
        <v>2.3593957952173401E-2</v>
      </c>
      <c r="F14" s="19"/>
      <c r="G14" s="19">
        <v>4.43975830223685E-2</v>
      </c>
      <c r="H14" s="19">
        <v>2.9853242171841401E-2</v>
      </c>
      <c r="I14" s="19">
        <v>3.6922081706241297E-2</v>
      </c>
      <c r="J14" s="19">
        <v>1.84822981621202E-2</v>
      </c>
      <c r="K14" s="19">
        <v>1.3677171318807999E-2</v>
      </c>
      <c r="L14" s="19">
        <v>8.1694894085886094E-3</v>
      </c>
      <c r="M14" s="19"/>
      <c r="N14" s="19">
        <v>1.01771959473686E-2</v>
      </c>
      <c r="O14" s="19">
        <v>2.1880517065537699E-2</v>
      </c>
      <c r="P14" s="19">
        <v>3.0606673938389499E-2</v>
      </c>
      <c r="Q14" s="19">
        <v>3.5994396863046001E-2</v>
      </c>
      <c r="R14" s="19"/>
      <c r="S14" s="19">
        <v>2.3613704140188999E-2</v>
      </c>
      <c r="T14" s="19">
        <v>1.46970127283787E-2</v>
      </c>
      <c r="U14" s="19">
        <v>3.6215132404861898E-2</v>
      </c>
      <c r="V14" s="19">
        <v>2.2366171444949699E-2</v>
      </c>
      <c r="W14" s="19">
        <v>2.1056177222877101E-2</v>
      </c>
      <c r="X14" s="19">
        <v>2.8320932655889398E-2</v>
      </c>
      <c r="Y14" s="19">
        <v>2.3674933356380299E-2</v>
      </c>
      <c r="Z14" s="19">
        <v>2.3404673301825499E-2</v>
      </c>
      <c r="AA14" s="19">
        <v>2.3015423217139602E-2</v>
      </c>
      <c r="AB14" s="19">
        <v>2.4743369648463801E-2</v>
      </c>
      <c r="AC14" s="19">
        <v>1.8998657954160902E-2</v>
      </c>
      <c r="AD14" s="19">
        <v>5.4761136045729297E-2</v>
      </c>
      <c r="AE14" s="19"/>
      <c r="AF14" s="19">
        <v>1.90910317512199E-2</v>
      </c>
      <c r="AG14" s="19">
        <v>1.87744446450307E-2</v>
      </c>
      <c r="AH14" s="19">
        <v>4.4427542701604303E-2</v>
      </c>
      <c r="AI14" s="19"/>
      <c r="AJ14" s="19">
        <v>9.7780142199508195E-3</v>
      </c>
      <c r="AK14" s="19">
        <v>2.2570592011499701E-2</v>
      </c>
      <c r="AL14" s="19">
        <v>9.0488089491644295E-3</v>
      </c>
      <c r="AM14" s="19">
        <v>2.3772233466147898E-2</v>
      </c>
      <c r="AN14" s="19">
        <v>5.32991484194313E-2</v>
      </c>
      <c r="AO14" s="19"/>
      <c r="AP14" s="19">
        <v>1.29411451044776E-2</v>
      </c>
      <c r="AQ14" s="19">
        <v>1.8734756580152102E-2</v>
      </c>
      <c r="AR14" s="19">
        <v>6.9467095455332598E-3</v>
      </c>
      <c r="AS14" s="19"/>
      <c r="AT14" s="19">
        <v>3.0457756564968599E-2</v>
      </c>
      <c r="AU14" s="19">
        <v>2.6214126195052399E-2</v>
      </c>
      <c r="AV14" s="19">
        <v>1.86711717996416E-2</v>
      </c>
      <c r="AW14" s="19">
        <v>2.14694861651273E-2</v>
      </c>
      <c r="AX14" s="19">
        <v>1.7906521694069699E-2</v>
      </c>
      <c r="AY14" s="19"/>
      <c r="AZ14" s="19">
        <v>2.1464875471657301E-2</v>
      </c>
      <c r="BA14" s="19">
        <v>3.5176930663448999E-2</v>
      </c>
      <c r="BB14" s="19">
        <v>4.4967073666687202E-2</v>
      </c>
      <c r="BC14" s="19">
        <v>7.9820409651736209E-3</v>
      </c>
      <c r="BD14" s="19">
        <v>3.5450070417271197E-2</v>
      </c>
      <c r="BE14" s="19"/>
      <c r="BF14" s="19">
        <v>2.7607030142029199E-2</v>
      </c>
      <c r="BG14" s="19">
        <v>2.5178976235757999E-2</v>
      </c>
      <c r="BH14" s="19">
        <v>1.57906401547145E-2</v>
      </c>
      <c r="BI14" s="19">
        <v>1.6966417608268301E-2</v>
      </c>
      <c r="BJ14" s="19"/>
      <c r="BK14" s="19">
        <v>2.1617566026947699E-2</v>
      </c>
      <c r="BL14" s="19">
        <v>4.6246161066641499E-2</v>
      </c>
      <c r="BM14" s="19">
        <v>2.45320665782209E-2</v>
      </c>
      <c r="BN14" s="19">
        <v>1.6769036621002799E-2</v>
      </c>
      <c r="BO14" s="19">
        <v>1.37614469989482E-2</v>
      </c>
      <c r="BP14" s="19"/>
      <c r="BQ14" s="19">
        <v>2.0569174477775599E-2</v>
      </c>
      <c r="BR14" s="19">
        <v>2.9425586448584701E-2</v>
      </c>
      <c r="BS14" s="19"/>
      <c r="BT14" s="19">
        <v>1.26003729959048E-2</v>
      </c>
      <c r="BU14" s="19">
        <v>2.21055175734899E-2</v>
      </c>
      <c r="BV14" s="19">
        <v>4.2425169626302099E-2</v>
      </c>
      <c r="BW14" s="19">
        <v>2.57339082061699E-2</v>
      </c>
      <c r="BX14" s="19">
        <v>2.7307316203786E-2</v>
      </c>
      <c r="BY14" s="19">
        <v>0.103835163566453</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334</v>
      </c>
      <c r="E2" s="29"/>
      <c r="F2" s="29"/>
      <c r="G2" s="29"/>
    </row>
    <row r="6" spans="2:7" ht="50" customHeight="1" x14ac:dyDescent="0.35">
      <c r="B6" s="20" t="s">
        <v>14</v>
      </c>
      <c r="C6" s="20" t="s">
        <v>327</v>
      </c>
      <c r="D6" s="20" t="s">
        <v>328</v>
      </c>
      <c r="E6" s="20" t="s">
        <v>329</v>
      </c>
      <c r="F6" s="20" t="s">
        <v>330</v>
      </c>
    </row>
    <row r="7" spans="2:7" x14ac:dyDescent="0.35">
      <c r="B7" s="18" t="s">
        <v>331</v>
      </c>
      <c r="C7" s="17">
        <v>0.16863260331868399</v>
      </c>
      <c r="D7" s="17">
        <v>0.20266860762172001</v>
      </c>
      <c r="E7" s="17">
        <v>0.207966296716312</v>
      </c>
      <c r="F7" s="17">
        <v>8.6630387164050707E-2</v>
      </c>
    </row>
    <row r="8" spans="2:7" x14ac:dyDescent="0.35">
      <c r="B8" s="18" t="s">
        <v>332</v>
      </c>
      <c r="C8" s="17">
        <v>0.29123299601138097</v>
      </c>
      <c r="D8" s="17">
        <v>0.33780223579708102</v>
      </c>
      <c r="E8" s="17">
        <v>0.32102546739354698</v>
      </c>
      <c r="F8" s="17">
        <v>0.22768567553247801</v>
      </c>
    </row>
    <row r="9" spans="2:7" x14ac:dyDescent="0.35">
      <c r="B9" s="18" t="s">
        <v>129</v>
      </c>
      <c r="C9" s="17">
        <v>0.20667653910452699</v>
      </c>
      <c r="D9" s="17">
        <v>0.16878546923778101</v>
      </c>
      <c r="E9" s="17">
        <v>0.25112638030346002</v>
      </c>
      <c r="F9" s="17">
        <v>0.20756623382300601</v>
      </c>
    </row>
    <row r="10" spans="2:7" x14ac:dyDescent="0.35">
      <c r="B10" s="18" t="s">
        <v>333</v>
      </c>
      <c r="C10" s="17">
        <v>0.213713554385663</v>
      </c>
      <c r="D10" s="17">
        <v>0.167351444926058</v>
      </c>
      <c r="E10" s="17">
        <v>0.164717275237103</v>
      </c>
      <c r="F10" s="17">
        <v>0.28449693309003798</v>
      </c>
    </row>
    <row r="11" spans="2:7" x14ac:dyDescent="0.35">
      <c r="B11" s="18" t="s">
        <v>98</v>
      </c>
      <c r="C11" s="17">
        <v>0.119744307179745</v>
      </c>
      <c r="D11" s="17">
        <v>0.12339224241736001</v>
      </c>
      <c r="E11" s="17">
        <v>5.5164580349578003E-2</v>
      </c>
      <c r="F11" s="17">
        <v>0.19362077039042599</v>
      </c>
    </row>
    <row r="12" spans="2:7" x14ac:dyDescent="0.35">
      <c r="B12" s="16"/>
      <c r="C12" s="16"/>
      <c r="D12" s="16"/>
      <c r="E12" s="16"/>
      <c r="F12" s="16"/>
    </row>
    <row r="13" spans="2:7" x14ac:dyDescent="0.35">
      <c r="B13" t="s">
        <v>95</v>
      </c>
    </row>
    <row r="14" spans="2:7" x14ac:dyDescent="0.35">
      <c r="B14" t="s">
        <v>96</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0.16863260331868399</v>
      </c>
      <c r="D9" s="17">
        <v>0.16836348238520901</v>
      </c>
      <c r="E9" s="17">
        <v>0.16892507133351101</v>
      </c>
      <c r="F9" s="17"/>
      <c r="G9" s="17">
        <v>0.19717390688210201</v>
      </c>
      <c r="H9" s="17">
        <v>0.17200720404055</v>
      </c>
      <c r="I9" s="17">
        <v>0.15871562495847399</v>
      </c>
      <c r="J9" s="17">
        <v>0.171943919170821</v>
      </c>
      <c r="K9" s="17">
        <v>0.16763459015579499</v>
      </c>
      <c r="L9" s="17">
        <v>0.152897089658902</v>
      </c>
      <c r="M9" s="17"/>
      <c r="N9" s="17">
        <v>0.20136942971362701</v>
      </c>
      <c r="O9" s="17">
        <v>0.17456479261562399</v>
      </c>
      <c r="P9" s="17">
        <v>0.13199505687326701</v>
      </c>
      <c r="Q9" s="17">
        <v>0.15954110034941399</v>
      </c>
      <c r="R9" s="17"/>
      <c r="S9" s="17">
        <v>0.20043623810295999</v>
      </c>
      <c r="T9" s="17">
        <v>0.15049273695710899</v>
      </c>
      <c r="U9" s="17">
        <v>0.16174377860721501</v>
      </c>
      <c r="V9" s="17">
        <v>0.15493035572917599</v>
      </c>
      <c r="W9" s="17">
        <v>0.129265573905326</v>
      </c>
      <c r="X9" s="17">
        <v>0.166994411314976</v>
      </c>
      <c r="Y9" s="17">
        <v>0.17872331155229601</v>
      </c>
      <c r="Z9" s="17">
        <v>0.16350529301797401</v>
      </c>
      <c r="AA9" s="17">
        <v>0.160833248375511</v>
      </c>
      <c r="AB9" s="17">
        <v>0.19683695888114999</v>
      </c>
      <c r="AC9" s="17">
        <v>0.169745757524705</v>
      </c>
      <c r="AD9" s="17">
        <v>0.17727129290890101</v>
      </c>
      <c r="AE9" s="17"/>
      <c r="AF9" s="17">
        <v>0.12710646278846699</v>
      </c>
      <c r="AG9" s="17">
        <v>0.211141795561607</v>
      </c>
      <c r="AH9" s="17">
        <v>0.12954940839089599</v>
      </c>
      <c r="AI9" s="17"/>
      <c r="AJ9" s="17">
        <v>0.118865608704216</v>
      </c>
      <c r="AK9" s="17">
        <v>0.212193928487141</v>
      </c>
      <c r="AL9" s="17">
        <v>0.22261481743979</v>
      </c>
      <c r="AM9" s="17">
        <v>0.107050068552037</v>
      </c>
      <c r="AN9" s="17">
        <v>0.11620913197174799</v>
      </c>
      <c r="AO9" s="17"/>
      <c r="AP9" s="17">
        <v>0.13291674574090001</v>
      </c>
      <c r="AQ9" s="17">
        <v>0.19781939946919799</v>
      </c>
      <c r="AR9" s="17">
        <v>0.18726852011085399</v>
      </c>
      <c r="AS9" s="17"/>
      <c r="AT9" s="17">
        <v>0.14279401197246699</v>
      </c>
      <c r="AU9" s="17">
        <v>0.13835576670248401</v>
      </c>
      <c r="AV9" s="17">
        <v>0.20228939095533</v>
      </c>
      <c r="AW9" s="17">
        <v>0.20337821316452401</v>
      </c>
      <c r="AX9" s="17">
        <v>0.301821411854373</v>
      </c>
      <c r="AY9" s="17"/>
      <c r="AZ9" s="17">
        <v>0.17252544135547301</v>
      </c>
      <c r="BA9" s="17">
        <v>0.161941597151436</v>
      </c>
      <c r="BB9" s="17">
        <v>0.224251687682675</v>
      </c>
      <c r="BC9" s="17">
        <v>0.14045565039427599</v>
      </c>
      <c r="BD9" s="17">
        <v>0.19379253121503201</v>
      </c>
      <c r="BE9" s="17"/>
      <c r="BF9" s="17">
        <v>0.19739376210992701</v>
      </c>
      <c r="BG9" s="17">
        <v>0.14065120399426401</v>
      </c>
      <c r="BH9" s="17">
        <v>0.17729994688064399</v>
      </c>
      <c r="BI9" s="17">
        <v>0.191881614561975</v>
      </c>
      <c r="BJ9" s="17"/>
      <c r="BK9" s="17">
        <v>0.19789614531991701</v>
      </c>
      <c r="BL9" s="17">
        <v>0.186232534886275</v>
      </c>
      <c r="BM9" s="17">
        <v>0.150687243617915</v>
      </c>
      <c r="BN9" s="17">
        <v>0.16385844747941</v>
      </c>
      <c r="BO9" s="17">
        <v>0.23293616212535401</v>
      </c>
      <c r="BP9" s="17"/>
      <c r="BQ9" s="17">
        <v>0.15551354056341499</v>
      </c>
      <c r="BR9" s="17">
        <v>0.186401311834893</v>
      </c>
      <c r="BS9" s="17"/>
      <c r="BT9" s="17">
        <v>0.16433328202547201</v>
      </c>
      <c r="BU9" s="17">
        <v>0.18255782197789699</v>
      </c>
      <c r="BV9" s="17">
        <v>0.16116745824690701</v>
      </c>
      <c r="BW9" s="17">
        <v>0.16810730621553799</v>
      </c>
      <c r="BX9" s="17">
        <v>0.163878916102636</v>
      </c>
      <c r="BY9" s="17">
        <v>0.170823684330808</v>
      </c>
    </row>
    <row r="10" spans="2:77" x14ac:dyDescent="0.35">
      <c r="B10" s="18" t="s">
        <v>332</v>
      </c>
      <c r="C10" s="17">
        <v>0.29123299601138097</v>
      </c>
      <c r="D10" s="17">
        <v>0.28343353190315701</v>
      </c>
      <c r="E10" s="17">
        <v>0.297364408149149</v>
      </c>
      <c r="F10" s="17"/>
      <c r="G10" s="17">
        <v>0.33473769971481498</v>
      </c>
      <c r="H10" s="17">
        <v>0.33284934284593398</v>
      </c>
      <c r="I10" s="17">
        <v>0.32990135069739801</v>
      </c>
      <c r="J10" s="17">
        <v>0.28047160769923202</v>
      </c>
      <c r="K10" s="17">
        <v>0.21996611087463799</v>
      </c>
      <c r="L10" s="17">
        <v>0.25360100596525498</v>
      </c>
      <c r="M10" s="17"/>
      <c r="N10" s="17">
        <v>0.28944288472921198</v>
      </c>
      <c r="O10" s="17">
        <v>0.32236415320431899</v>
      </c>
      <c r="P10" s="17">
        <v>0.27458284809841499</v>
      </c>
      <c r="Q10" s="17">
        <v>0.27672111986259001</v>
      </c>
      <c r="R10" s="17"/>
      <c r="S10" s="17">
        <v>0.31341297269094798</v>
      </c>
      <c r="T10" s="17">
        <v>0.30086275015238201</v>
      </c>
      <c r="U10" s="17">
        <v>0.246744924974898</v>
      </c>
      <c r="V10" s="17">
        <v>0.270399018111805</v>
      </c>
      <c r="W10" s="17">
        <v>0.30800865916127401</v>
      </c>
      <c r="X10" s="17">
        <v>0.213869263265101</v>
      </c>
      <c r="Y10" s="17">
        <v>0.307551006899417</v>
      </c>
      <c r="Z10" s="17">
        <v>0.29348387603370202</v>
      </c>
      <c r="AA10" s="17">
        <v>0.30392820783706997</v>
      </c>
      <c r="AB10" s="17">
        <v>0.29140887578305802</v>
      </c>
      <c r="AC10" s="17">
        <v>0.38507360509795402</v>
      </c>
      <c r="AD10" s="17">
        <v>0.27063895175263403</v>
      </c>
      <c r="AE10" s="17"/>
      <c r="AF10" s="17">
        <v>0.24629675566039999</v>
      </c>
      <c r="AG10" s="17">
        <v>0.31705416352561799</v>
      </c>
      <c r="AH10" s="17">
        <v>0.29785565682857301</v>
      </c>
      <c r="AI10" s="17"/>
      <c r="AJ10" s="17">
        <v>0.237843195351919</v>
      </c>
      <c r="AK10" s="17">
        <v>0.33171767684113401</v>
      </c>
      <c r="AL10" s="17">
        <v>0.356243650310126</v>
      </c>
      <c r="AM10" s="17">
        <v>0.167904107788027</v>
      </c>
      <c r="AN10" s="17">
        <v>0.27784121806793399</v>
      </c>
      <c r="AO10" s="17"/>
      <c r="AP10" s="17">
        <v>0.23809423178188699</v>
      </c>
      <c r="AQ10" s="17">
        <v>0.34493851008457299</v>
      </c>
      <c r="AR10" s="17">
        <v>0.37946531772935999</v>
      </c>
      <c r="AS10" s="17"/>
      <c r="AT10" s="17">
        <v>0.27308518454740799</v>
      </c>
      <c r="AU10" s="17">
        <v>0.28150366106672797</v>
      </c>
      <c r="AV10" s="17">
        <v>0.305034117316069</v>
      </c>
      <c r="AW10" s="17">
        <v>0.35226872150419197</v>
      </c>
      <c r="AX10" s="17">
        <v>0.16675353333095799</v>
      </c>
      <c r="AY10" s="17"/>
      <c r="AZ10" s="17">
        <v>0.298992287084833</v>
      </c>
      <c r="BA10" s="17">
        <v>0.31361839354716498</v>
      </c>
      <c r="BB10" s="17">
        <v>0.36517243421143603</v>
      </c>
      <c r="BC10" s="17">
        <v>0.24912998097339301</v>
      </c>
      <c r="BD10" s="17">
        <v>0.27189066038024901</v>
      </c>
      <c r="BE10" s="17"/>
      <c r="BF10" s="17">
        <v>0.283829233917472</v>
      </c>
      <c r="BG10" s="17">
        <v>0.29775430361238697</v>
      </c>
      <c r="BH10" s="17">
        <v>0.27525960347761902</v>
      </c>
      <c r="BI10" s="17">
        <v>0.30013604570671398</v>
      </c>
      <c r="BJ10" s="17"/>
      <c r="BK10" s="17">
        <v>0.236666715804115</v>
      </c>
      <c r="BL10" s="17">
        <v>0.28865675186098499</v>
      </c>
      <c r="BM10" s="17">
        <v>0.303008128424266</v>
      </c>
      <c r="BN10" s="17">
        <v>0.29132810223282102</v>
      </c>
      <c r="BO10" s="17">
        <v>0.26036854842976898</v>
      </c>
      <c r="BP10" s="17"/>
      <c r="BQ10" s="17">
        <v>0.28683150467069102</v>
      </c>
      <c r="BR10" s="17">
        <v>0.29719445973240199</v>
      </c>
      <c r="BS10" s="17"/>
      <c r="BT10" s="17">
        <v>0.25673948954173398</v>
      </c>
      <c r="BU10" s="17">
        <v>0.29655457491799703</v>
      </c>
      <c r="BV10" s="17">
        <v>0.29019664172234499</v>
      </c>
      <c r="BW10" s="17">
        <v>0.28645596028852399</v>
      </c>
      <c r="BX10" s="17">
        <v>0.33497686439260399</v>
      </c>
      <c r="BY10" s="17">
        <v>0.392803085819451</v>
      </c>
    </row>
    <row r="11" spans="2:77" x14ac:dyDescent="0.35">
      <c r="B11" s="18" t="s">
        <v>129</v>
      </c>
      <c r="C11" s="17">
        <v>0.20667653910452699</v>
      </c>
      <c r="D11" s="17">
        <v>0.19379015902690699</v>
      </c>
      <c r="E11" s="17">
        <v>0.21956252402040699</v>
      </c>
      <c r="F11" s="17"/>
      <c r="G11" s="17">
        <v>0.175087018389328</v>
      </c>
      <c r="H11" s="17">
        <v>0.16681190598031501</v>
      </c>
      <c r="I11" s="17">
        <v>0.20101590913195999</v>
      </c>
      <c r="J11" s="17">
        <v>0.20994661349966501</v>
      </c>
      <c r="K11" s="17">
        <v>0.220594519683743</v>
      </c>
      <c r="L11" s="17">
        <v>0.25263490629801</v>
      </c>
      <c r="M11" s="17"/>
      <c r="N11" s="17">
        <v>0.20099135729917</v>
      </c>
      <c r="O11" s="17">
        <v>0.19829911164871999</v>
      </c>
      <c r="P11" s="17">
        <v>0.20073689351496199</v>
      </c>
      <c r="Q11" s="17">
        <v>0.226495405527191</v>
      </c>
      <c r="R11" s="17"/>
      <c r="S11" s="17">
        <v>0.18670021051431701</v>
      </c>
      <c r="T11" s="17">
        <v>0.19493004792733701</v>
      </c>
      <c r="U11" s="17">
        <v>0.184140479718226</v>
      </c>
      <c r="V11" s="17">
        <v>0.20427515401702601</v>
      </c>
      <c r="W11" s="17">
        <v>0.23283706129877299</v>
      </c>
      <c r="X11" s="17">
        <v>0.27214345557387798</v>
      </c>
      <c r="Y11" s="17">
        <v>0.18709793674470299</v>
      </c>
      <c r="Z11" s="17">
        <v>0.22453880078685901</v>
      </c>
      <c r="AA11" s="17">
        <v>0.21120921243414001</v>
      </c>
      <c r="AB11" s="17">
        <v>0.217717936178417</v>
      </c>
      <c r="AC11" s="17">
        <v>0.15219781233091301</v>
      </c>
      <c r="AD11" s="17">
        <v>0.229833725113056</v>
      </c>
      <c r="AE11" s="17"/>
      <c r="AF11" s="17">
        <v>0.217729366131652</v>
      </c>
      <c r="AG11" s="17">
        <v>0.19044464385346099</v>
      </c>
      <c r="AH11" s="17">
        <v>0.24458514049687299</v>
      </c>
      <c r="AI11" s="17"/>
      <c r="AJ11" s="17">
        <v>0.229921062650289</v>
      </c>
      <c r="AK11" s="17">
        <v>0.177375936939517</v>
      </c>
      <c r="AL11" s="17">
        <v>0.18027166625921701</v>
      </c>
      <c r="AM11" s="17">
        <v>0.218467999849703</v>
      </c>
      <c r="AN11" s="17">
        <v>0.234290198622046</v>
      </c>
      <c r="AO11" s="17"/>
      <c r="AP11" s="17">
        <v>0.22873318129708001</v>
      </c>
      <c r="AQ11" s="17">
        <v>0.181672438856538</v>
      </c>
      <c r="AR11" s="17">
        <v>0.159726056979583</v>
      </c>
      <c r="AS11" s="17"/>
      <c r="AT11" s="17">
        <v>0.235794413481452</v>
      </c>
      <c r="AU11" s="17">
        <v>0.21434804168122501</v>
      </c>
      <c r="AV11" s="17">
        <v>0.18913852346128701</v>
      </c>
      <c r="AW11" s="17">
        <v>0.15367285649814699</v>
      </c>
      <c r="AX11" s="17">
        <v>0.255782098266012</v>
      </c>
      <c r="AY11" s="17"/>
      <c r="AZ11" s="17">
        <v>0.18518341910224501</v>
      </c>
      <c r="BA11" s="17">
        <v>0.19226460007180399</v>
      </c>
      <c r="BB11" s="17">
        <v>0.167587560463892</v>
      </c>
      <c r="BC11" s="17">
        <v>0.26023841855809099</v>
      </c>
      <c r="BD11" s="17">
        <v>0.229699244210542</v>
      </c>
      <c r="BE11" s="17"/>
      <c r="BF11" s="17">
        <v>0.19710304237072299</v>
      </c>
      <c r="BG11" s="17">
        <v>0.22609947271606401</v>
      </c>
      <c r="BH11" s="17">
        <v>0.193631506969936</v>
      </c>
      <c r="BI11" s="17">
        <v>0.18295788923387599</v>
      </c>
      <c r="BJ11" s="17"/>
      <c r="BK11" s="17">
        <v>0.19618520271824899</v>
      </c>
      <c r="BL11" s="17">
        <v>0.178154303223899</v>
      </c>
      <c r="BM11" s="17">
        <v>0.214130827303112</v>
      </c>
      <c r="BN11" s="17">
        <v>0.223429915850099</v>
      </c>
      <c r="BO11" s="17">
        <v>0.152521173458804</v>
      </c>
      <c r="BP11" s="17"/>
      <c r="BQ11" s="17">
        <v>0.212783123899006</v>
      </c>
      <c r="BR11" s="17">
        <v>0.19840566432736201</v>
      </c>
      <c r="BS11" s="17"/>
      <c r="BT11" s="17">
        <v>0.23652884592656301</v>
      </c>
      <c r="BU11" s="17">
        <v>0.18859411410478399</v>
      </c>
      <c r="BV11" s="17">
        <v>0.21744518714526001</v>
      </c>
      <c r="BW11" s="17">
        <v>0.19717431672962901</v>
      </c>
      <c r="BX11" s="17">
        <v>0.181719846495938</v>
      </c>
      <c r="BY11" s="17">
        <v>0.153238346799207</v>
      </c>
    </row>
    <row r="12" spans="2:77" x14ac:dyDescent="0.35">
      <c r="B12" s="18" t="s">
        <v>333</v>
      </c>
      <c r="C12" s="17">
        <v>0.213713554385663</v>
      </c>
      <c r="D12" s="17">
        <v>0.21343025147245501</v>
      </c>
      <c r="E12" s="17">
        <v>0.21439105174642401</v>
      </c>
      <c r="F12" s="17"/>
      <c r="G12" s="17">
        <v>0.21664706720185201</v>
      </c>
      <c r="H12" s="17">
        <v>0.23381269678161701</v>
      </c>
      <c r="I12" s="17">
        <v>0.20246436203983301</v>
      </c>
      <c r="J12" s="17">
        <v>0.213020057279213</v>
      </c>
      <c r="K12" s="17">
        <v>0.21681206438452899</v>
      </c>
      <c r="L12" s="17">
        <v>0.203084560558527</v>
      </c>
      <c r="M12" s="17"/>
      <c r="N12" s="17">
        <v>0.20240206618544199</v>
      </c>
      <c r="O12" s="17">
        <v>0.19442280334367601</v>
      </c>
      <c r="P12" s="17">
        <v>0.255672366097768</v>
      </c>
      <c r="Q12" s="17">
        <v>0.208024218310977</v>
      </c>
      <c r="R12" s="17"/>
      <c r="S12" s="17">
        <v>0.20372640616396701</v>
      </c>
      <c r="T12" s="17">
        <v>0.215300465474075</v>
      </c>
      <c r="U12" s="17">
        <v>0.27247121837322202</v>
      </c>
      <c r="V12" s="17">
        <v>0.24765471232987399</v>
      </c>
      <c r="W12" s="17">
        <v>0.23869327280675401</v>
      </c>
      <c r="X12" s="17">
        <v>0.21775972800976001</v>
      </c>
      <c r="Y12" s="17">
        <v>0.200428321737913</v>
      </c>
      <c r="Z12" s="17">
        <v>0.19337639606344001</v>
      </c>
      <c r="AA12" s="17">
        <v>0.20036153958389699</v>
      </c>
      <c r="AB12" s="17">
        <v>0.19385379356452001</v>
      </c>
      <c r="AC12" s="17">
        <v>0.17160024249689099</v>
      </c>
      <c r="AD12" s="17">
        <v>0.16521821204871201</v>
      </c>
      <c r="AE12" s="17"/>
      <c r="AF12" s="17">
        <v>0.236166408406112</v>
      </c>
      <c r="AG12" s="17">
        <v>0.19489301180131699</v>
      </c>
      <c r="AH12" s="17">
        <v>0.21229092757646201</v>
      </c>
      <c r="AI12" s="17"/>
      <c r="AJ12" s="17">
        <v>0.24369879434460701</v>
      </c>
      <c r="AK12" s="17">
        <v>0.19969441851367301</v>
      </c>
      <c r="AL12" s="17">
        <v>0.17924697489153499</v>
      </c>
      <c r="AM12" s="17">
        <v>0.168897073339417</v>
      </c>
      <c r="AN12" s="17">
        <v>0.252974770073779</v>
      </c>
      <c r="AO12" s="17"/>
      <c r="AP12" s="17">
        <v>0.25329663527440199</v>
      </c>
      <c r="AQ12" s="17">
        <v>0.19644670672470399</v>
      </c>
      <c r="AR12" s="17">
        <v>0.19501542617793599</v>
      </c>
      <c r="AS12" s="17"/>
      <c r="AT12" s="17">
        <v>0.21035618705563999</v>
      </c>
      <c r="AU12" s="17">
        <v>0.22945153616665501</v>
      </c>
      <c r="AV12" s="17">
        <v>0.19882565783292</v>
      </c>
      <c r="AW12" s="17">
        <v>0.21171787443102399</v>
      </c>
      <c r="AX12" s="17">
        <v>0.16394831409963101</v>
      </c>
      <c r="AY12" s="17"/>
      <c r="AZ12" s="17">
        <v>0.221897051436799</v>
      </c>
      <c r="BA12" s="17">
        <v>0.21966379626676399</v>
      </c>
      <c r="BB12" s="17">
        <v>0.18165197683419201</v>
      </c>
      <c r="BC12" s="17">
        <v>0.21997820644011701</v>
      </c>
      <c r="BD12" s="17">
        <v>0.176715123812725</v>
      </c>
      <c r="BE12" s="17"/>
      <c r="BF12" s="17">
        <v>0.197446504392397</v>
      </c>
      <c r="BG12" s="17">
        <v>0.21207042368727499</v>
      </c>
      <c r="BH12" s="17">
        <v>0.24099012066495501</v>
      </c>
      <c r="BI12" s="17">
        <v>0.216506812625128</v>
      </c>
      <c r="BJ12" s="17"/>
      <c r="BK12" s="17">
        <v>0.20485310927051101</v>
      </c>
      <c r="BL12" s="17">
        <v>0.223484089533354</v>
      </c>
      <c r="BM12" s="17">
        <v>0.20715949336078901</v>
      </c>
      <c r="BN12" s="17">
        <v>0.211237471107529</v>
      </c>
      <c r="BO12" s="17">
        <v>0.24231947085165101</v>
      </c>
      <c r="BP12" s="17"/>
      <c r="BQ12" s="17">
        <v>0.224390246298387</v>
      </c>
      <c r="BR12" s="17">
        <v>0.19925283946619601</v>
      </c>
      <c r="BS12" s="17"/>
      <c r="BT12" s="17">
        <v>0.203692952695191</v>
      </c>
      <c r="BU12" s="17">
        <v>0.239753944302907</v>
      </c>
      <c r="BV12" s="17">
        <v>0.227965572688515</v>
      </c>
      <c r="BW12" s="17">
        <v>0.21591429520608901</v>
      </c>
      <c r="BX12" s="17">
        <v>0.20087497131520299</v>
      </c>
      <c r="BY12" s="17">
        <v>0.16310064996684501</v>
      </c>
    </row>
    <row r="13" spans="2:77" x14ac:dyDescent="0.35">
      <c r="B13" s="18" t="s">
        <v>98</v>
      </c>
      <c r="C13" s="19">
        <v>0.119744307179745</v>
      </c>
      <c r="D13" s="19">
        <v>0.14098257521227101</v>
      </c>
      <c r="E13" s="19">
        <v>9.9756944750509502E-2</v>
      </c>
      <c r="F13" s="19"/>
      <c r="G13" s="19">
        <v>7.6354307811902306E-2</v>
      </c>
      <c r="H13" s="19">
        <v>9.4518850351584194E-2</v>
      </c>
      <c r="I13" s="19">
        <v>0.107902753172335</v>
      </c>
      <c r="J13" s="19">
        <v>0.12461780235106901</v>
      </c>
      <c r="K13" s="19">
        <v>0.174992714901295</v>
      </c>
      <c r="L13" s="19">
        <v>0.13778243751930599</v>
      </c>
      <c r="M13" s="19"/>
      <c r="N13" s="19">
        <v>0.10579426207254899</v>
      </c>
      <c r="O13" s="19">
        <v>0.11034913918766</v>
      </c>
      <c r="P13" s="19">
        <v>0.13701283541558801</v>
      </c>
      <c r="Q13" s="19">
        <v>0.129218155949828</v>
      </c>
      <c r="R13" s="19"/>
      <c r="S13" s="19">
        <v>9.5724172527807294E-2</v>
      </c>
      <c r="T13" s="19">
        <v>0.138413999489096</v>
      </c>
      <c r="U13" s="19">
        <v>0.134899598326439</v>
      </c>
      <c r="V13" s="19">
        <v>0.12274075981212</v>
      </c>
      <c r="W13" s="19">
        <v>9.1195432827873305E-2</v>
      </c>
      <c r="X13" s="19">
        <v>0.12923314183628501</v>
      </c>
      <c r="Y13" s="19">
        <v>0.126199423065672</v>
      </c>
      <c r="Z13" s="19">
        <v>0.12509563409802499</v>
      </c>
      <c r="AA13" s="19">
        <v>0.123667791769381</v>
      </c>
      <c r="AB13" s="19">
        <v>0.100182435592855</v>
      </c>
      <c r="AC13" s="19">
        <v>0.121382582549537</v>
      </c>
      <c r="AD13" s="19">
        <v>0.15703781817669701</v>
      </c>
      <c r="AE13" s="19"/>
      <c r="AF13" s="19">
        <v>0.17270100701336799</v>
      </c>
      <c r="AG13" s="19">
        <v>8.6466385257996894E-2</v>
      </c>
      <c r="AH13" s="19">
        <v>0.115718866707196</v>
      </c>
      <c r="AI13" s="19"/>
      <c r="AJ13" s="19">
        <v>0.16967133894896899</v>
      </c>
      <c r="AK13" s="19">
        <v>7.9018039218535494E-2</v>
      </c>
      <c r="AL13" s="19">
        <v>6.1622891099331799E-2</v>
      </c>
      <c r="AM13" s="19">
        <v>0.33768075047081703</v>
      </c>
      <c r="AN13" s="19">
        <v>0.118684681264493</v>
      </c>
      <c r="AO13" s="19"/>
      <c r="AP13" s="19">
        <v>0.146959205905731</v>
      </c>
      <c r="AQ13" s="19">
        <v>7.9122944864986999E-2</v>
      </c>
      <c r="AR13" s="19">
        <v>7.85246790022677E-2</v>
      </c>
      <c r="AS13" s="19"/>
      <c r="AT13" s="19">
        <v>0.137970202943034</v>
      </c>
      <c r="AU13" s="19">
        <v>0.136340994382907</v>
      </c>
      <c r="AV13" s="19">
        <v>0.104712310434394</v>
      </c>
      <c r="AW13" s="19">
        <v>7.8962334402113102E-2</v>
      </c>
      <c r="AX13" s="19">
        <v>0.11169464244902701</v>
      </c>
      <c r="AY13" s="19"/>
      <c r="AZ13" s="19">
        <v>0.121401801020649</v>
      </c>
      <c r="BA13" s="19">
        <v>0.11251161296283101</v>
      </c>
      <c r="BB13" s="19">
        <v>6.1336340807804902E-2</v>
      </c>
      <c r="BC13" s="19">
        <v>0.13019774363412201</v>
      </c>
      <c r="BD13" s="19">
        <v>0.12790244038145199</v>
      </c>
      <c r="BE13" s="19"/>
      <c r="BF13" s="19">
        <v>0.124227457209482</v>
      </c>
      <c r="BG13" s="19">
        <v>0.123424595990011</v>
      </c>
      <c r="BH13" s="19">
        <v>0.112818822006845</v>
      </c>
      <c r="BI13" s="19">
        <v>0.108517637872307</v>
      </c>
      <c r="BJ13" s="19"/>
      <c r="BK13" s="19">
        <v>0.164398826887209</v>
      </c>
      <c r="BL13" s="19">
        <v>0.123472320495487</v>
      </c>
      <c r="BM13" s="19">
        <v>0.12501430729391899</v>
      </c>
      <c r="BN13" s="19">
        <v>0.110146063330142</v>
      </c>
      <c r="BO13" s="19">
        <v>0.111854645134422</v>
      </c>
      <c r="BP13" s="19"/>
      <c r="BQ13" s="19">
        <v>0.120481584568502</v>
      </c>
      <c r="BR13" s="19">
        <v>0.118745724639148</v>
      </c>
      <c r="BS13" s="19"/>
      <c r="BT13" s="19">
        <v>0.13870542981104</v>
      </c>
      <c r="BU13" s="19">
        <v>9.2539544696415399E-2</v>
      </c>
      <c r="BV13" s="19">
        <v>0.103225140196973</v>
      </c>
      <c r="BW13" s="19">
        <v>0.13234812156021999</v>
      </c>
      <c r="BX13" s="19">
        <v>0.11854940169361999</v>
      </c>
      <c r="BY13" s="19">
        <v>0.12003423308369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336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0.20266860762172001</v>
      </c>
      <c r="D9" s="17">
        <v>0.20622451171071299</v>
      </c>
      <c r="E9" s="17">
        <v>0.19656659214132899</v>
      </c>
      <c r="F9" s="17"/>
      <c r="G9" s="17">
        <v>0.266690130494806</v>
      </c>
      <c r="H9" s="17">
        <v>0.20150511589486</v>
      </c>
      <c r="I9" s="17">
        <v>0.21145408303288599</v>
      </c>
      <c r="J9" s="17">
        <v>0.19506513189320601</v>
      </c>
      <c r="K9" s="17">
        <v>0.18851795297261301</v>
      </c>
      <c r="L9" s="17">
        <v>0.169497801718546</v>
      </c>
      <c r="M9" s="17"/>
      <c r="N9" s="17">
        <v>0.234863102541404</v>
      </c>
      <c r="O9" s="17">
        <v>0.224431929715494</v>
      </c>
      <c r="P9" s="17">
        <v>0.160831670671536</v>
      </c>
      <c r="Q9" s="17">
        <v>0.181939692908479</v>
      </c>
      <c r="R9" s="17"/>
      <c r="S9" s="17">
        <v>0.25023660355299099</v>
      </c>
      <c r="T9" s="17">
        <v>0.21489545683003</v>
      </c>
      <c r="U9" s="17">
        <v>0.150703706909327</v>
      </c>
      <c r="V9" s="17">
        <v>0.19590837881324399</v>
      </c>
      <c r="W9" s="17">
        <v>0.19518335659080899</v>
      </c>
      <c r="X9" s="17">
        <v>0.176031737134935</v>
      </c>
      <c r="Y9" s="17">
        <v>0.19029093613954001</v>
      </c>
      <c r="Z9" s="17">
        <v>0.164908631558533</v>
      </c>
      <c r="AA9" s="17">
        <v>0.20369955491930999</v>
      </c>
      <c r="AB9" s="17">
        <v>0.24272798035579901</v>
      </c>
      <c r="AC9" s="17">
        <v>0.18252717036625199</v>
      </c>
      <c r="AD9" s="17">
        <v>0.17694189153309201</v>
      </c>
      <c r="AE9" s="17"/>
      <c r="AF9" s="17">
        <v>0.15474118913371701</v>
      </c>
      <c r="AG9" s="17">
        <v>0.23243394991342201</v>
      </c>
      <c r="AH9" s="17">
        <v>0.17554205356838201</v>
      </c>
      <c r="AI9" s="17"/>
      <c r="AJ9" s="17">
        <v>0.14158672268934</v>
      </c>
      <c r="AK9" s="17">
        <v>0.240088498909269</v>
      </c>
      <c r="AL9" s="17">
        <v>0.26246191447799799</v>
      </c>
      <c r="AM9" s="17">
        <v>0.12270895348224201</v>
      </c>
      <c r="AN9" s="17">
        <v>0.17568424853757</v>
      </c>
      <c r="AO9" s="17"/>
      <c r="AP9" s="17">
        <v>0.149619790234408</v>
      </c>
      <c r="AQ9" s="17">
        <v>0.236473402153935</v>
      </c>
      <c r="AR9" s="17">
        <v>0.26757517853124202</v>
      </c>
      <c r="AS9" s="17"/>
      <c r="AT9" s="17">
        <v>0.16031892705974399</v>
      </c>
      <c r="AU9" s="17">
        <v>0.19117004696099801</v>
      </c>
      <c r="AV9" s="17">
        <v>0.23004700184822799</v>
      </c>
      <c r="AW9" s="17">
        <v>0.26292120660216201</v>
      </c>
      <c r="AX9" s="17">
        <v>0.311487804136521</v>
      </c>
      <c r="AY9" s="17"/>
      <c r="AZ9" s="17">
        <v>0.20410669884188901</v>
      </c>
      <c r="BA9" s="17">
        <v>0.20607676562385299</v>
      </c>
      <c r="BB9" s="17">
        <v>0.32673230649956397</v>
      </c>
      <c r="BC9" s="17">
        <v>0.15902681164613799</v>
      </c>
      <c r="BD9" s="17">
        <v>0.21796298940109399</v>
      </c>
      <c r="BE9" s="17"/>
      <c r="BF9" s="17">
        <v>0.225743497384822</v>
      </c>
      <c r="BG9" s="17">
        <v>0.172700852799861</v>
      </c>
      <c r="BH9" s="17">
        <v>0.210330454493035</v>
      </c>
      <c r="BI9" s="17">
        <v>0.232406276099728</v>
      </c>
      <c r="BJ9" s="17"/>
      <c r="BK9" s="17">
        <v>0.17365664711163101</v>
      </c>
      <c r="BL9" s="17">
        <v>0.17808220742987901</v>
      </c>
      <c r="BM9" s="17">
        <v>0.206922926113008</v>
      </c>
      <c r="BN9" s="17">
        <v>0.20013557652226399</v>
      </c>
      <c r="BO9" s="17">
        <v>0.26077169911248999</v>
      </c>
      <c r="BP9" s="17"/>
      <c r="BQ9" s="17">
        <v>0.18324335340956499</v>
      </c>
      <c r="BR9" s="17">
        <v>0.22897854198119899</v>
      </c>
      <c r="BS9" s="17"/>
      <c r="BT9" s="17">
        <v>0.192651450024871</v>
      </c>
      <c r="BU9" s="17">
        <v>0.191024353454435</v>
      </c>
      <c r="BV9" s="17">
        <v>0.18756041465755499</v>
      </c>
      <c r="BW9" s="17">
        <v>0.229419709367196</v>
      </c>
      <c r="BX9" s="17">
        <v>0.219215871711921</v>
      </c>
      <c r="BY9" s="17">
        <v>0.25567651143685899</v>
      </c>
    </row>
    <row r="10" spans="2:77" x14ac:dyDescent="0.35">
      <c r="B10" s="18" t="s">
        <v>332</v>
      </c>
      <c r="C10" s="17">
        <v>0.33780223579708102</v>
      </c>
      <c r="D10" s="17">
        <v>0.32230243136306402</v>
      </c>
      <c r="E10" s="17">
        <v>0.35262200054100501</v>
      </c>
      <c r="F10" s="17"/>
      <c r="G10" s="17">
        <v>0.40319374223856602</v>
      </c>
      <c r="H10" s="17">
        <v>0.39506136579643403</v>
      </c>
      <c r="I10" s="17">
        <v>0.366710270534095</v>
      </c>
      <c r="J10" s="17">
        <v>0.32896820940023702</v>
      </c>
      <c r="K10" s="17">
        <v>0.26771708645341902</v>
      </c>
      <c r="L10" s="17">
        <v>0.278470308023682</v>
      </c>
      <c r="M10" s="17"/>
      <c r="N10" s="17">
        <v>0.34775437069500098</v>
      </c>
      <c r="O10" s="17">
        <v>0.326066884961346</v>
      </c>
      <c r="P10" s="17">
        <v>0.329940913511931</v>
      </c>
      <c r="Q10" s="17">
        <v>0.34597281968585197</v>
      </c>
      <c r="R10" s="17"/>
      <c r="S10" s="17">
        <v>0.33993893106859902</v>
      </c>
      <c r="T10" s="17">
        <v>0.33172028830286998</v>
      </c>
      <c r="U10" s="17">
        <v>0.35326557655868801</v>
      </c>
      <c r="V10" s="17">
        <v>0.29757043607224098</v>
      </c>
      <c r="W10" s="17">
        <v>0.34868976732904799</v>
      </c>
      <c r="X10" s="17">
        <v>0.32423851009031701</v>
      </c>
      <c r="Y10" s="17">
        <v>0.34735580523848397</v>
      </c>
      <c r="Z10" s="17">
        <v>0.36019277106849701</v>
      </c>
      <c r="AA10" s="17">
        <v>0.33154157160732101</v>
      </c>
      <c r="AB10" s="17">
        <v>0.31632368326751398</v>
      </c>
      <c r="AC10" s="17">
        <v>0.39076057267091302</v>
      </c>
      <c r="AD10" s="17">
        <v>0.39314807056803702</v>
      </c>
      <c r="AE10" s="17"/>
      <c r="AF10" s="17">
        <v>0.27351172015866498</v>
      </c>
      <c r="AG10" s="17">
        <v>0.36961921066681303</v>
      </c>
      <c r="AH10" s="17">
        <v>0.37191950386852002</v>
      </c>
      <c r="AI10" s="17"/>
      <c r="AJ10" s="17">
        <v>0.27880887943770899</v>
      </c>
      <c r="AK10" s="17">
        <v>0.39099114903392002</v>
      </c>
      <c r="AL10" s="17">
        <v>0.36857139932320099</v>
      </c>
      <c r="AM10" s="17">
        <v>0.20902774772927199</v>
      </c>
      <c r="AN10" s="17">
        <v>0.33249104726689399</v>
      </c>
      <c r="AO10" s="17"/>
      <c r="AP10" s="17">
        <v>0.32159504710106102</v>
      </c>
      <c r="AQ10" s="17">
        <v>0.38525028817837598</v>
      </c>
      <c r="AR10" s="17">
        <v>0.373018470143749</v>
      </c>
      <c r="AS10" s="17"/>
      <c r="AT10" s="17">
        <v>0.32083347126828299</v>
      </c>
      <c r="AU10" s="17">
        <v>0.333646741031151</v>
      </c>
      <c r="AV10" s="17">
        <v>0.35854621444121398</v>
      </c>
      <c r="AW10" s="17">
        <v>0.381789011788705</v>
      </c>
      <c r="AX10" s="17">
        <v>0.268099178340517</v>
      </c>
      <c r="AY10" s="17"/>
      <c r="AZ10" s="17">
        <v>0.351027263618367</v>
      </c>
      <c r="BA10" s="17">
        <v>0.36966242056006399</v>
      </c>
      <c r="BB10" s="17">
        <v>0.40388728269511298</v>
      </c>
      <c r="BC10" s="17">
        <v>0.28875420813867297</v>
      </c>
      <c r="BD10" s="17">
        <v>0.308209399254604</v>
      </c>
      <c r="BE10" s="17"/>
      <c r="BF10" s="17">
        <v>0.321288922824228</v>
      </c>
      <c r="BG10" s="17">
        <v>0.35295010950002598</v>
      </c>
      <c r="BH10" s="17">
        <v>0.32979632450742502</v>
      </c>
      <c r="BI10" s="17">
        <v>0.342248780788595</v>
      </c>
      <c r="BJ10" s="17"/>
      <c r="BK10" s="17">
        <v>0.31970836733029101</v>
      </c>
      <c r="BL10" s="17">
        <v>0.37867851377654699</v>
      </c>
      <c r="BM10" s="17">
        <v>0.33095632061292501</v>
      </c>
      <c r="BN10" s="17">
        <v>0.33422382922059601</v>
      </c>
      <c r="BO10" s="17">
        <v>0.30887296368792799</v>
      </c>
      <c r="BP10" s="17"/>
      <c r="BQ10" s="17">
        <v>0.32496450465566301</v>
      </c>
      <c r="BR10" s="17">
        <v>0.35518990341607198</v>
      </c>
      <c r="BS10" s="17"/>
      <c r="BT10" s="17">
        <v>0.29109893368373402</v>
      </c>
      <c r="BU10" s="17">
        <v>0.35902213668049898</v>
      </c>
      <c r="BV10" s="17">
        <v>0.35117141912316502</v>
      </c>
      <c r="BW10" s="17">
        <v>0.335034102326915</v>
      </c>
      <c r="BX10" s="17">
        <v>0.38142923767110098</v>
      </c>
      <c r="BY10" s="17">
        <v>0.43966384294207</v>
      </c>
    </row>
    <row r="11" spans="2:77" x14ac:dyDescent="0.35">
      <c r="B11" s="18" t="s">
        <v>129</v>
      </c>
      <c r="C11" s="17">
        <v>0.16878546923778101</v>
      </c>
      <c r="D11" s="17">
        <v>0.151678286336316</v>
      </c>
      <c r="E11" s="17">
        <v>0.18659115447246799</v>
      </c>
      <c r="F11" s="17"/>
      <c r="G11" s="17">
        <v>0.111284631288726</v>
      </c>
      <c r="H11" s="17">
        <v>0.156148918464172</v>
      </c>
      <c r="I11" s="17">
        <v>0.14334289079533299</v>
      </c>
      <c r="J11" s="17">
        <v>0.199689421047204</v>
      </c>
      <c r="K11" s="17">
        <v>0.18190796693049399</v>
      </c>
      <c r="L11" s="17">
        <v>0.20401651144364999</v>
      </c>
      <c r="M11" s="17"/>
      <c r="N11" s="17">
        <v>0.15648567390510601</v>
      </c>
      <c r="O11" s="17">
        <v>0.18258356341415899</v>
      </c>
      <c r="P11" s="17">
        <v>0.162492353405394</v>
      </c>
      <c r="Q11" s="17">
        <v>0.172483702784548</v>
      </c>
      <c r="R11" s="17"/>
      <c r="S11" s="17">
        <v>0.18050038047388001</v>
      </c>
      <c r="T11" s="17">
        <v>0.148095979553822</v>
      </c>
      <c r="U11" s="17">
        <v>0.161804985525314</v>
      </c>
      <c r="V11" s="17">
        <v>0.18952063528513099</v>
      </c>
      <c r="W11" s="17">
        <v>0.19643465539499599</v>
      </c>
      <c r="X11" s="17">
        <v>0.15879474701165699</v>
      </c>
      <c r="Y11" s="17">
        <v>0.18247620096779499</v>
      </c>
      <c r="Z11" s="17">
        <v>0.19028725957465401</v>
      </c>
      <c r="AA11" s="17">
        <v>0.16940227629858201</v>
      </c>
      <c r="AB11" s="17">
        <v>0.16287553421183301</v>
      </c>
      <c r="AC11" s="17">
        <v>0.11647038013475999</v>
      </c>
      <c r="AD11" s="17">
        <v>0.16285038996394499</v>
      </c>
      <c r="AE11" s="17"/>
      <c r="AF11" s="17">
        <v>0.172211293647029</v>
      </c>
      <c r="AG11" s="17">
        <v>0.16483594103601701</v>
      </c>
      <c r="AH11" s="17">
        <v>0.21155180869794499</v>
      </c>
      <c r="AI11" s="17"/>
      <c r="AJ11" s="17">
        <v>0.17331994029161499</v>
      </c>
      <c r="AK11" s="17">
        <v>0.15266669118797199</v>
      </c>
      <c r="AL11" s="17">
        <v>0.18179602553666799</v>
      </c>
      <c r="AM11" s="17">
        <v>0.130270403892744</v>
      </c>
      <c r="AN11" s="17">
        <v>0.21015424027899601</v>
      </c>
      <c r="AO11" s="17"/>
      <c r="AP11" s="17">
        <v>0.18054893789771101</v>
      </c>
      <c r="AQ11" s="17">
        <v>0.15638504731672601</v>
      </c>
      <c r="AR11" s="17">
        <v>0.13083176682789399</v>
      </c>
      <c r="AS11" s="17"/>
      <c r="AT11" s="17">
        <v>0.19686397735207201</v>
      </c>
      <c r="AU11" s="17">
        <v>0.15741063516081699</v>
      </c>
      <c r="AV11" s="17">
        <v>0.15046933716386801</v>
      </c>
      <c r="AW11" s="17">
        <v>0.15758028301532701</v>
      </c>
      <c r="AX11" s="17">
        <v>0.17098613390280501</v>
      </c>
      <c r="AY11" s="17"/>
      <c r="AZ11" s="17">
        <v>0.16071029355847399</v>
      </c>
      <c r="BA11" s="17">
        <v>0.147306662521165</v>
      </c>
      <c r="BB11" s="17">
        <v>0.106033652404094</v>
      </c>
      <c r="BC11" s="17">
        <v>0.199977849501875</v>
      </c>
      <c r="BD11" s="17">
        <v>0.196445424073176</v>
      </c>
      <c r="BE11" s="17"/>
      <c r="BF11" s="17">
        <v>0.17699225620673101</v>
      </c>
      <c r="BG11" s="17">
        <v>0.17141754938785</v>
      </c>
      <c r="BH11" s="17">
        <v>0.17612920814119401</v>
      </c>
      <c r="BI11" s="17">
        <v>0.138531460669713</v>
      </c>
      <c r="BJ11" s="17"/>
      <c r="BK11" s="17">
        <v>0.18244735572419801</v>
      </c>
      <c r="BL11" s="17">
        <v>0.15824126410967301</v>
      </c>
      <c r="BM11" s="17">
        <v>0.17528806158957599</v>
      </c>
      <c r="BN11" s="17">
        <v>0.17647007418209501</v>
      </c>
      <c r="BO11" s="17">
        <v>0.11404309571966099</v>
      </c>
      <c r="BP11" s="17"/>
      <c r="BQ11" s="17">
        <v>0.17942845307694899</v>
      </c>
      <c r="BR11" s="17">
        <v>0.154370409175282</v>
      </c>
      <c r="BS11" s="17"/>
      <c r="BT11" s="17">
        <v>0.17783934016126501</v>
      </c>
      <c r="BU11" s="17">
        <v>0.17954294076593899</v>
      </c>
      <c r="BV11" s="17">
        <v>0.17881750287116099</v>
      </c>
      <c r="BW11" s="17">
        <v>0.15274107464525299</v>
      </c>
      <c r="BX11" s="17">
        <v>0.14760855124077901</v>
      </c>
      <c r="BY11" s="17">
        <v>0.12756769655528</v>
      </c>
    </row>
    <row r="12" spans="2:77" x14ac:dyDescent="0.35">
      <c r="B12" s="18" t="s">
        <v>333</v>
      </c>
      <c r="C12" s="17">
        <v>0.167351444926058</v>
      </c>
      <c r="D12" s="17">
        <v>0.17157396445261699</v>
      </c>
      <c r="E12" s="17">
        <v>0.16430094677642301</v>
      </c>
      <c r="F12" s="17"/>
      <c r="G12" s="17">
        <v>0.15980268828334401</v>
      </c>
      <c r="H12" s="17">
        <v>0.16998858252908799</v>
      </c>
      <c r="I12" s="17">
        <v>0.179476676632607</v>
      </c>
      <c r="J12" s="17">
        <v>0.15701567990097001</v>
      </c>
      <c r="K12" s="17">
        <v>0.15706888776328601</v>
      </c>
      <c r="L12" s="17">
        <v>0.175701181324595</v>
      </c>
      <c r="M12" s="17"/>
      <c r="N12" s="17">
        <v>0.15495350651943501</v>
      </c>
      <c r="O12" s="17">
        <v>0.153201985512083</v>
      </c>
      <c r="P12" s="17">
        <v>0.203171881700906</v>
      </c>
      <c r="Q12" s="17">
        <v>0.165167025134592</v>
      </c>
      <c r="R12" s="17"/>
      <c r="S12" s="17">
        <v>0.13041669781802601</v>
      </c>
      <c r="T12" s="17">
        <v>0.18592996626434399</v>
      </c>
      <c r="U12" s="17">
        <v>0.170989445265742</v>
      </c>
      <c r="V12" s="17">
        <v>0.16864907286602701</v>
      </c>
      <c r="W12" s="17">
        <v>0.14860425404890701</v>
      </c>
      <c r="X12" s="17">
        <v>0.22110959073053499</v>
      </c>
      <c r="Y12" s="17">
        <v>0.15219173181336099</v>
      </c>
      <c r="Z12" s="17">
        <v>0.18484383062427401</v>
      </c>
      <c r="AA12" s="17">
        <v>0.16339670539432399</v>
      </c>
      <c r="AB12" s="17">
        <v>0.18207957852989301</v>
      </c>
      <c r="AC12" s="17">
        <v>0.16852946059117799</v>
      </c>
      <c r="AD12" s="17">
        <v>0.113391756505659</v>
      </c>
      <c r="AE12" s="17"/>
      <c r="AF12" s="17">
        <v>0.19166398947431099</v>
      </c>
      <c r="AG12" s="17">
        <v>0.16028371419663501</v>
      </c>
      <c r="AH12" s="17">
        <v>0.148143488482331</v>
      </c>
      <c r="AI12" s="17"/>
      <c r="AJ12" s="17">
        <v>0.20789504030464401</v>
      </c>
      <c r="AK12" s="17">
        <v>0.15033375417855099</v>
      </c>
      <c r="AL12" s="17">
        <v>0.13323093695323901</v>
      </c>
      <c r="AM12" s="17">
        <v>0.15515357856345</v>
      </c>
      <c r="AN12" s="17">
        <v>0.17215610131026299</v>
      </c>
      <c r="AO12" s="17"/>
      <c r="AP12" s="17">
        <v>0.204785600326676</v>
      </c>
      <c r="AQ12" s="17">
        <v>0.152876713180044</v>
      </c>
      <c r="AR12" s="17">
        <v>0.140926266480427</v>
      </c>
      <c r="AS12" s="17"/>
      <c r="AT12" s="17">
        <v>0.16995317416139999</v>
      </c>
      <c r="AU12" s="17">
        <v>0.18589248840627601</v>
      </c>
      <c r="AV12" s="17">
        <v>0.15592451563772999</v>
      </c>
      <c r="AW12" s="17">
        <v>0.138624833626105</v>
      </c>
      <c r="AX12" s="17">
        <v>0.15102953848899001</v>
      </c>
      <c r="AY12" s="17"/>
      <c r="AZ12" s="17">
        <v>0.17176762198506501</v>
      </c>
      <c r="BA12" s="17">
        <v>0.168669181099243</v>
      </c>
      <c r="BB12" s="17">
        <v>0.115742441625261</v>
      </c>
      <c r="BC12" s="17">
        <v>0.18342698803789201</v>
      </c>
      <c r="BD12" s="17">
        <v>0.14000066259756899</v>
      </c>
      <c r="BE12" s="17"/>
      <c r="BF12" s="17">
        <v>0.13377397546182701</v>
      </c>
      <c r="BG12" s="17">
        <v>0.175752624635095</v>
      </c>
      <c r="BH12" s="17">
        <v>0.180091163863036</v>
      </c>
      <c r="BI12" s="17">
        <v>0.17155737567023099</v>
      </c>
      <c r="BJ12" s="17"/>
      <c r="BK12" s="17">
        <v>0.14592577311718999</v>
      </c>
      <c r="BL12" s="17">
        <v>0.16045397716827101</v>
      </c>
      <c r="BM12" s="17">
        <v>0.16635619803551899</v>
      </c>
      <c r="BN12" s="17">
        <v>0.17445609167072099</v>
      </c>
      <c r="BO12" s="17">
        <v>0.16205903890545001</v>
      </c>
      <c r="BP12" s="17"/>
      <c r="BQ12" s="17">
        <v>0.18288838500570201</v>
      </c>
      <c r="BR12" s="17">
        <v>0.14630791730072501</v>
      </c>
      <c r="BS12" s="17"/>
      <c r="BT12" s="17">
        <v>0.17384395293188601</v>
      </c>
      <c r="BU12" s="17">
        <v>0.178408790590558</v>
      </c>
      <c r="BV12" s="17">
        <v>0.191620318913404</v>
      </c>
      <c r="BW12" s="17">
        <v>0.17040562304677101</v>
      </c>
      <c r="BX12" s="17">
        <v>0.14459310327795799</v>
      </c>
      <c r="BY12" s="17">
        <v>8.9375898839540599E-2</v>
      </c>
    </row>
    <row r="13" spans="2:77" x14ac:dyDescent="0.35">
      <c r="B13" s="18" t="s">
        <v>98</v>
      </c>
      <c r="C13" s="19">
        <v>0.12339224241736001</v>
      </c>
      <c r="D13" s="19">
        <v>0.14822080613729</v>
      </c>
      <c r="E13" s="19">
        <v>9.9919306068774805E-2</v>
      </c>
      <c r="F13" s="19"/>
      <c r="G13" s="19">
        <v>5.9028807694557997E-2</v>
      </c>
      <c r="H13" s="19">
        <v>7.7296017315444707E-2</v>
      </c>
      <c r="I13" s="19">
        <v>9.9016079005079499E-2</v>
      </c>
      <c r="J13" s="19">
        <v>0.119261557758383</v>
      </c>
      <c r="K13" s="19">
        <v>0.204788105880189</v>
      </c>
      <c r="L13" s="19">
        <v>0.172314197489528</v>
      </c>
      <c r="M13" s="19"/>
      <c r="N13" s="19">
        <v>0.105943346339055</v>
      </c>
      <c r="O13" s="19">
        <v>0.11371563639691799</v>
      </c>
      <c r="P13" s="19">
        <v>0.143563180710233</v>
      </c>
      <c r="Q13" s="19">
        <v>0.134436759486529</v>
      </c>
      <c r="R13" s="19"/>
      <c r="S13" s="19">
        <v>9.8907387086504706E-2</v>
      </c>
      <c r="T13" s="19">
        <v>0.11935830904893301</v>
      </c>
      <c r="U13" s="19">
        <v>0.16323628574092999</v>
      </c>
      <c r="V13" s="19">
        <v>0.14835147696335799</v>
      </c>
      <c r="W13" s="19">
        <v>0.11108796663624</v>
      </c>
      <c r="X13" s="19">
        <v>0.119825415032555</v>
      </c>
      <c r="Y13" s="19">
        <v>0.12768532584082001</v>
      </c>
      <c r="Z13" s="19">
        <v>9.9767507174042203E-2</v>
      </c>
      <c r="AA13" s="19">
        <v>0.131959891780462</v>
      </c>
      <c r="AB13" s="19">
        <v>9.5993223634960698E-2</v>
      </c>
      <c r="AC13" s="19">
        <v>0.14171241623689701</v>
      </c>
      <c r="AD13" s="19">
        <v>0.15366789142926601</v>
      </c>
      <c r="AE13" s="19"/>
      <c r="AF13" s="19">
        <v>0.20787180758627899</v>
      </c>
      <c r="AG13" s="19">
        <v>7.2827184187113106E-2</v>
      </c>
      <c r="AH13" s="19">
        <v>9.2843145382820902E-2</v>
      </c>
      <c r="AI13" s="19"/>
      <c r="AJ13" s="19">
        <v>0.19838941727669199</v>
      </c>
      <c r="AK13" s="19">
        <v>6.5919906690288396E-2</v>
      </c>
      <c r="AL13" s="19">
        <v>5.3939723708893897E-2</v>
      </c>
      <c r="AM13" s="19">
        <v>0.38283931633229101</v>
      </c>
      <c r="AN13" s="19">
        <v>0.109514362606277</v>
      </c>
      <c r="AO13" s="19"/>
      <c r="AP13" s="19">
        <v>0.143450624440145</v>
      </c>
      <c r="AQ13" s="19">
        <v>6.9014549170919703E-2</v>
      </c>
      <c r="AR13" s="19">
        <v>8.7648318016688098E-2</v>
      </c>
      <c r="AS13" s="19"/>
      <c r="AT13" s="19">
        <v>0.152030450158501</v>
      </c>
      <c r="AU13" s="19">
        <v>0.13188008844075899</v>
      </c>
      <c r="AV13" s="19">
        <v>0.10501293090895999</v>
      </c>
      <c r="AW13" s="19">
        <v>5.9084664967701199E-2</v>
      </c>
      <c r="AX13" s="19">
        <v>9.8397345131168101E-2</v>
      </c>
      <c r="AY13" s="19"/>
      <c r="AZ13" s="19">
        <v>0.112388121996206</v>
      </c>
      <c r="BA13" s="19">
        <v>0.108284970195675</v>
      </c>
      <c r="BB13" s="19">
        <v>4.7604316775968401E-2</v>
      </c>
      <c r="BC13" s="19">
        <v>0.168814142675423</v>
      </c>
      <c r="BD13" s="19">
        <v>0.13738152467355699</v>
      </c>
      <c r="BE13" s="19"/>
      <c r="BF13" s="19">
        <v>0.14220134812239199</v>
      </c>
      <c r="BG13" s="19">
        <v>0.12717886367716799</v>
      </c>
      <c r="BH13" s="19">
        <v>0.10365284899531101</v>
      </c>
      <c r="BI13" s="19">
        <v>0.11525610677173399</v>
      </c>
      <c r="BJ13" s="19"/>
      <c r="BK13" s="19">
        <v>0.17826185671668901</v>
      </c>
      <c r="BL13" s="19">
        <v>0.12454403751562999</v>
      </c>
      <c r="BM13" s="19">
        <v>0.12047649364897201</v>
      </c>
      <c r="BN13" s="19">
        <v>0.114714428404324</v>
      </c>
      <c r="BO13" s="19">
        <v>0.154253202574471</v>
      </c>
      <c r="BP13" s="19"/>
      <c r="BQ13" s="19">
        <v>0.129475303852121</v>
      </c>
      <c r="BR13" s="19">
        <v>0.115153228126722</v>
      </c>
      <c r="BS13" s="19"/>
      <c r="BT13" s="19">
        <v>0.16456632319824399</v>
      </c>
      <c r="BU13" s="19">
        <v>9.2001778508568804E-2</v>
      </c>
      <c r="BV13" s="19">
        <v>9.08303444347143E-2</v>
      </c>
      <c r="BW13" s="19">
        <v>0.11239949061386501</v>
      </c>
      <c r="BX13" s="19">
        <v>0.107153236098241</v>
      </c>
      <c r="BY13" s="19">
        <v>8.7716050226249995E-2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0.207966296716312</v>
      </c>
      <c r="D9" s="17">
        <v>0.223044267736865</v>
      </c>
      <c r="E9" s="17">
        <v>0.19456727948298999</v>
      </c>
      <c r="F9" s="17"/>
      <c r="G9" s="17">
        <v>0.18936447879005699</v>
      </c>
      <c r="H9" s="17">
        <v>0.22286378659411099</v>
      </c>
      <c r="I9" s="17">
        <v>0.23794584916344899</v>
      </c>
      <c r="J9" s="17">
        <v>0.204993194294391</v>
      </c>
      <c r="K9" s="17">
        <v>0.24585420416709899</v>
      </c>
      <c r="L9" s="17">
        <v>0.16109341400306901</v>
      </c>
      <c r="M9" s="17"/>
      <c r="N9" s="17">
        <v>0.17562701812727</v>
      </c>
      <c r="O9" s="17">
        <v>0.21258808073750901</v>
      </c>
      <c r="P9" s="17">
        <v>0.23828921482901899</v>
      </c>
      <c r="Q9" s="17">
        <v>0.211351165335328</v>
      </c>
      <c r="R9" s="17"/>
      <c r="S9" s="17">
        <v>0.196262058996859</v>
      </c>
      <c r="T9" s="17">
        <v>0.22866648349163299</v>
      </c>
      <c r="U9" s="17">
        <v>0.25645813387024802</v>
      </c>
      <c r="V9" s="17">
        <v>0.20970012698950799</v>
      </c>
      <c r="W9" s="17">
        <v>0.16488285978707101</v>
      </c>
      <c r="X9" s="17">
        <v>0.20017723771797299</v>
      </c>
      <c r="Y9" s="17">
        <v>0.18207968807337399</v>
      </c>
      <c r="Z9" s="17">
        <v>0.162188376668296</v>
      </c>
      <c r="AA9" s="17">
        <v>0.19914038083103999</v>
      </c>
      <c r="AB9" s="17">
        <v>0.224490979213883</v>
      </c>
      <c r="AC9" s="17">
        <v>0.20003559192659801</v>
      </c>
      <c r="AD9" s="17">
        <v>0.28844473836888901</v>
      </c>
      <c r="AE9" s="17"/>
      <c r="AF9" s="17">
        <v>0.263604577366572</v>
      </c>
      <c r="AG9" s="17">
        <v>0.17175568351253501</v>
      </c>
      <c r="AH9" s="17">
        <v>0.188722353841588</v>
      </c>
      <c r="AI9" s="17"/>
      <c r="AJ9" s="17">
        <v>0.23825472079184801</v>
      </c>
      <c r="AK9" s="17">
        <v>0.186574689068053</v>
      </c>
      <c r="AL9" s="17">
        <v>0.12867131296932099</v>
      </c>
      <c r="AM9" s="17">
        <v>0.45030156903083302</v>
      </c>
      <c r="AN9" s="17">
        <v>0.219535503781528</v>
      </c>
      <c r="AO9" s="17"/>
      <c r="AP9" s="17">
        <v>0.203783450472211</v>
      </c>
      <c r="AQ9" s="17">
        <v>0.18649202818511201</v>
      </c>
      <c r="AR9" s="17">
        <v>0.165568381515346</v>
      </c>
      <c r="AS9" s="17"/>
      <c r="AT9" s="17">
        <v>0.23325275693925701</v>
      </c>
      <c r="AU9" s="17">
        <v>0.22032591840576099</v>
      </c>
      <c r="AV9" s="17">
        <v>0.18225697289568701</v>
      </c>
      <c r="AW9" s="17">
        <v>0.178969228866911</v>
      </c>
      <c r="AX9" s="17">
        <v>0.17241258684929001</v>
      </c>
      <c r="AY9" s="17"/>
      <c r="AZ9" s="17">
        <v>0.23248511320639201</v>
      </c>
      <c r="BA9" s="17">
        <v>0.17349810659118201</v>
      </c>
      <c r="BB9" s="17">
        <v>0.19395532430547999</v>
      </c>
      <c r="BC9" s="17">
        <v>0.16713119778212401</v>
      </c>
      <c r="BD9" s="17">
        <v>0.23526403840801399</v>
      </c>
      <c r="BE9" s="17"/>
      <c r="BF9" s="17">
        <v>0.22032120171720601</v>
      </c>
      <c r="BG9" s="17">
        <v>0.209162713599924</v>
      </c>
      <c r="BH9" s="17">
        <v>0.20206025525928001</v>
      </c>
      <c r="BI9" s="17">
        <v>0.19794455834563199</v>
      </c>
      <c r="BJ9" s="17"/>
      <c r="BK9" s="17">
        <v>0.33555799233563799</v>
      </c>
      <c r="BL9" s="17">
        <v>0.28360488261456401</v>
      </c>
      <c r="BM9" s="17">
        <v>0.19639757950272799</v>
      </c>
      <c r="BN9" s="17">
        <v>0.169612661054964</v>
      </c>
      <c r="BO9" s="17">
        <v>0.23378199312161599</v>
      </c>
      <c r="BP9" s="17"/>
      <c r="BQ9" s="17">
        <v>0.20602456031255401</v>
      </c>
      <c r="BR9" s="17">
        <v>0.21059622149198401</v>
      </c>
      <c r="BS9" s="17"/>
      <c r="BT9" s="17">
        <v>0.19346349410781399</v>
      </c>
      <c r="BU9" s="17">
        <v>0.198158988613611</v>
      </c>
      <c r="BV9" s="17">
        <v>0.22798685016496201</v>
      </c>
      <c r="BW9" s="17">
        <v>0.26240446631485997</v>
      </c>
      <c r="BX9" s="17">
        <v>0.22575421408176999</v>
      </c>
      <c r="BY9" s="17">
        <v>0.15400461791227599</v>
      </c>
    </row>
    <row r="10" spans="2:77" x14ac:dyDescent="0.35">
      <c r="B10" s="18" t="s">
        <v>332</v>
      </c>
      <c r="C10" s="17">
        <v>0.32102546739354698</v>
      </c>
      <c r="D10" s="17">
        <v>0.29449190731186897</v>
      </c>
      <c r="E10" s="17">
        <v>0.34811935127014998</v>
      </c>
      <c r="F10" s="17"/>
      <c r="G10" s="17">
        <v>0.35717392572582601</v>
      </c>
      <c r="H10" s="17">
        <v>0.32702862961997198</v>
      </c>
      <c r="I10" s="17">
        <v>0.321257454611591</v>
      </c>
      <c r="J10" s="17">
        <v>0.30890402293090702</v>
      </c>
      <c r="K10" s="17">
        <v>0.29615472092170297</v>
      </c>
      <c r="L10" s="17">
        <v>0.318384119737817</v>
      </c>
      <c r="M10" s="17"/>
      <c r="N10" s="17">
        <v>0.293699255355161</v>
      </c>
      <c r="O10" s="17">
        <v>0.28843273545828302</v>
      </c>
      <c r="P10" s="17">
        <v>0.36576434611367498</v>
      </c>
      <c r="Q10" s="17">
        <v>0.345296953952478</v>
      </c>
      <c r="R10" s="17"/>
      <c r="S10" s="17">
        <v>0.31374862135061798</v>
      </c>
      <c r="T10" s="17">
        <v>0.336981956366187</v>
      </c>
      <c r="U10" s="17">
        <v>0.28424989382886201</v>
      </c>
      <c r="V10" s="17">
        <v>0.354784187375145</v>
      </c>
      <c r="W10" s="17">
        <v>0.32216990006647001</v>
      </c>
      <c r="X10" s="17">
        <v>0.32917337879216202</v>
      </c>
      <c r="Y10" s="17">
        <v>0.30355594124056801</v>
      </c>
      <c r="Z10" s="17">
        <v>0.33541657073867998</v>
      </c>
      <c r="AA10" s="17">
        <v>0.32235433448390199</v>
      </c>
      <c r="AB10" s="17">
        <v>0.32468242623590299</v>
      </c>
      <c r="AC10" s="17">
        <v>0.34387542422545198</v>
      </c>
      <c r="AD10" s="17">
        <v>0.22896067964823999</v>
      </c>
      <c r="AE10" s="17"/>
      <c r="AF10" s="17">
        <v>0.32572791292916398</v>
      </c>
      <c r="AG10" s="17">
        <v>0.294793785453283</v>
      </c>
      <c r="AH10" s="17">
        <v>0.34363764977682698</v>
      </c>
      <c r="AI10" s="17"/>
      <c r="AJ10" s="17">
        <v>0.34981880619994998</v>
      </c>
      <c r="AK10" s="17">
        <v>0.308733684829676</v>
      </c>
      <c r="AL10" s="17">
        <v>0.29726175091406498</v>
      </c>
      <c r="AM10" s="17">
        <v>0.28145013587993201</v>
      </c>
      <c r="AN10" s="17">
        <v>0.30448184247564303</v>
      </c>
      <c r="AO10" s="17"/>
      <c r="AP10" s="17">
        <v>0.37553932975917698</v>
      </c>
      <c r="AQ10" s="17">
        <v>0.31629406339087002</v>
      </c>
      <c r="AR10" s="17">
        <v>0.28424604133423598</v>
      </c>
      <c r="AS10" s="17"/>
      <c r="AT10" s="17">
        <v>0.30679260509830802</v>
      </c>
      <c r="AU10" s="17">
        <v>0.35075668339481503</v>
      </c>
      <c r="AV10" s="17">
        <v>0.31831509155212501</v>
      </c>
      <c r="AW10" s="17">
        <v>0.28462077065209002</v>
      </c>
      <c r="AX10" s="17">
        <v>0.24121813714951201</v>
      </c>
      <c r="AY10" s="17"/>
      <c r="AZ10" s="17">
        <v>0.30726982720589502</v>
      </c>
      <c r="BA10" s="17">
        <v>0.34380652409781498</v>
      </c>
      <c r="BB10" s="17">
        <v>0.33374167556100998</v>
      </c>
      <c r="BC10" s="17">
        <v>0.31509702043525301</v>
      </c>
      <c r="BD10" s="17">
        <v>0.35088920717507099</v>
      </c>
      <c r="BE10" s="17"/>
      <c r="BF10" s="17">
        <v>0.30064840797895498</v>
      </c>
      <c r="BG10" s="17">
        <v>0.33021465176064901</v>
      </c>
      <c r="BH10" s="17">
        <v>0.32931831019379298</v>
      </c>
      <c r="BI10" s="17">
        <v>0.31711408453760698</v>
      </c>
      <c r="BJ10" s="17"/>
      <c r="BK10" s="17">
        <v>0.27979054257673902</v>
      </c>
      <c r="BL10" s="17">
        <v>0.33132007398133401</v>
      </c>
      <c r="BM10" s="17">
        <v>0.32407060153531903</v>
      </c>
      <c r="BN10" s="17">
        <v>0.33188786729303599</v>
      </c>
      <c r="BO10" s="17">
        <v>0.24715403029195701</v>
      </c>
      <c r="BP10" s="17"/>
      <c r="BQ10" s="17">
        <v>0.33217882979705698</v>
      </c>
      <c r="BR10" s="17">
        <v>0.30591914088070199</v>
      </c>
      <c r="BS10" s="17"/>
      <c r="BT10" s="17">
        <v>0.30543092605240502</v>
      </c>
      <c r="BU10" s="17">
        <v>0.32847517680338201</v>
      </c>
      <c r="BV10" s="17">
        <v>0.31510838947353798</v>
      </c>
      <c r="BW10" s="17">
        <v>0.30800003561301098</v>
      </c>
      <c r="BX10" s="17">
        <v>0.34388336537200098</v>
      </c>
      <c r="BY10" s="17">
        <v>0.37602775079147299</v>
      </c>
    </row>
    <row r="11" spans="2:77" x14ac:dyDescent="0.35">
      <c r="B11" s="18" t="s">
        <v>129</v>
      </c>
      <c r="C11" s="17">
        <v>0.25112638030346002</v>
      </c>
      <c r="D11" s="17">
        <v>0.23459512070668101</v>
      </c>
      <c r="E11" s="17">
        <v>0.26537809665115702</v>
      </c>
      <c r="F11" s="17"/>
      <c r="G11" s="17">
        <v>0.20976360248525699</v>
      </c>
      <c r="H11" s="17">
        <v>0.21801001073278301</v>
      </c>
      <c r="I11" s="17">
        <v>0.22358933676156001</v>
      </c>
      <c r="J11" s="17">
        <v>0.27920823235845699</v>
      </c>
      <c r="K11" s="17">
        <v>0.24894800787033</v>
      </c>
      <c r="L11" s="17">
        <v>0.30642013493352099</v>
      </c>
      <c r="M11" s="17"/>
      <c r="N11" s="17">
        <v>0.26897442413734302</v>
      </c>
      <c r="O11" s="17">
        <v>0.282945209507519</v>
      </c>
      <c r="P11" s="17">
        <v>0.18300692368566299</v>
      </c>
      <c r="Q11" s="17">
        <v>0.25751280185431302</v>
      </c>
      <c r="R11" s="17"/>
      <c r="S11" s="17">
        <v>0.24181855893283799</v>
      </c>
      <c r="T11" s="17">
        <v>0.238476976314654</v>
      </c>
      <c r="U11" s="17">
        <v>0.27680451437730302</v>
      </c>
      <c r="V11" s="17">
        <v>0.226664659297027</v>
      </c>
      <c r="W11" s="17">
        <v>0.29040089433864702</v>
      </c>
      <c r="X11" s="17">
        <v>0.257305360375085</v>
      </c>
      <c r="Y11" s="17">
        <v>0.27076505646543098</v>
      </c>
      <c r="Z11" s="17">
        <v>0.247225797761324</v>
      </c>
      <c r="AA11" s="17">
        <v>0.235478612645043</v>
      </c>
      <c r="AB11" s="17">
        <v>0.24180752078249701</v>
      </c>
      <c r="AC11" s="17">
        <v>0.27239912509172698</v>
      </c>
      <c r="AD11" s="17">
        <v>0.24665354598709699</v>
      </c>
      <c r="AE11" s="17"/>
      <c r="AF11" s="17">
        <v>0.23872017490928299</v>
      </c>
      <c r="AG11" s="17">
        <v>0.26051455981949001</v>
      </c>
      <c r="AH11" s="17">
        <v>0.26673893253827902</v>
      </c>
      <c r="AI11" s="17"/>
      <c r="AJ11" s="17">
        <v>0.229242324341527</v>
      </c>
      <c r="AK11" s="17">
        <v>0.24695183699742401</v>
      </c>
      <c r="AL11" s="17">
        <v>0.29887983142442598</v>
      </c>
      <c r="AM11" s="17">
        <v>0.198538602223988</v>
      </c>
      <c r="AN11" s="17">
        <v>0.27671795166240598</v>
      </c>
      <c r="AO11" s="17"/>
      <c r="AP11" s="17">
        <v>0.21854576521205399</v>
      </c>
      <c r="AQ11" s="17">
        <v>0.25843819395179202</v>
      </c>
      <c r="AR11" s="17">
        <v>0.295213878299106</v>
      </c>
      <c r="AS11" s="17"/>
      <c r="AT11" s="17">
        <v>0.29380791159412301</v>
      </c>
      <c r="AU11" s="17">
        <v>0.20839042191772</v>
      </c>
      <c r="AV11" s="17">
        <v>0.26057853581142998</v>
      </c>
      <c r="AW11" s="17">
        <v>0.25113275001357399</v>
      </c>
      <c r="AX11" s="17">
        <v>0.242757955506194</v>
      </c>
      <c r="AY11" s="17"/>
      <c r="AZ11" s="17">
        <v>0.218964995793443</v>
      </c>
      <c r="BA11" s="17">
        <v>0.26385223593535001</v>
      </c>
      <c r="BB11" s="17">
        <v>0.251858320577656</v>
      </c>
      <c r="BC11" s="17">
        <v>0.31607854376519101</v>
      </c>
      <c r="BD11" s="17">
        <v>0.23709173552087201</v>
      </c>
      <c r="BE11" s="17"/>
      <c r="BF11" s="17">
        <v>0.26173908662595202</v>
      </c>
      <c r="BG11" s="17">
        <v>0.25180124406950799</v>
      </c>
      <c r="BH11" s="17">
        <v>0.23827150810387099</v>
      </c>
      <c r="BI11" s="17">
        <v>0.230422311914007</v>
      </c>
      <c r="BJ11" s="17"/>
      <c r="BK11" s="17">
        <v>0.14862056089671499</v>
      </c>
      <c r="BL11" s="17">
        <v>0.201098178443161</v>
      </c>
      <c r="BM11" s="17">
        <v>0.27278131296956498</v>
      </c>
      <c r="BN11" s="17">
        <v>0.26319416528467798</v>
      </c>
      <c r="BO11" s="17">
        <v>0.23617244749539301</v>
      </c>
      <c r="BP11" s="17"/>
      <c r="BQ11" s="17">
        <v>0.24329313371090899</v>
      </c>
      <c r="BR11" s="17">
        <v>0.26173587871314802</v>
      </c>
      <c r="BS11" s="17"/>
      <c r="BT11" s="17">
        <v>0.27124136696307699</v>
      </c>
      <c r="BU11" s="17">
        <v>0.24602887611955099</v>
      </c>
      <c r="BV11" s="17">
        <v>0.23624310834258</v>
      </c>
      <c r="BW11" s="17">
        <v>0.23289801856013301</v>
      </c>
      <c r="BX11" s="17">
        <v>0.228312617586861</v>
      </c>
      <c r="BY11" s="17">
        <v>0.241616134495132</v>
      </c>
    </row>
    <row r="12" spans="2:77" x14ac:dyDescent="0.35">
      <c r="B12" s="18" t="s">
        <v>333</v>
      </c>
      <c r="C12" s="17">
        <v>0.164717275237103</v>
      </c>
      <c r="D12" s="17">
        <v>0.18066811180181</v>
      </c>
      <c r="E12" s="17">
        <v>0.14869698780145901</v>
      </c>
      <c r="F12" s="17"/>
      <c r="G12" s="17">
        <v>0.200653641570672</v>
      </c>
      <c r="H12" s="17">
        <v>0.178139964878718</v>
      </c>
      <c r="I12" s="17">
        <v>0.156136875096091</v>
      </c>
      <c r="J12" s="17">
        <v>0.156357232634843</v>
      </c>
      <c r="K12" s="17">
        <v>0.14460779868958401</v>
      </c>
      <c r="L12" s="17">
        <v>0.15710349554063799</v>
      </c>
      <c r="M12" s="17"/>
      <c r="N12" s="17">
        <v>0.19612285583228201</v>
      </c>
      <c r="O12" s="17">
        <v>0.171219177360769</v>
      </c>
      <c r="P12" s="17">
        <v>0.14912480178802501</v>
      </c>
      <c r="Q12" s="17">
        <v>0.13894645463394301</v>
      </c>
      <c r="R12" s="17"/>
      <c r="S12" s="17">
        <v>0.182113262001668</v>
      </c>
      <c r="T12" s="17">
        <v>0.158017874331153</v>
      </c>
      <c r="U12" s="17">
        <v>0.15063952818383999</v>
      </c>
      <c r="V12" s="17">
        <v>0.142730588407638</v>
      </c>
      <c r="W12" s="17">
        <v>0.15860231739140099</v>
      </c>
      <c r="X12" s="17">
        <v>0.15762290708166701</v>
      </c>
      <c r="Y12" s="17">
        <v>0.17093902415369</v>
      </c>
      <c r="Z12" s="17">
        <v>0.230526834758711</v>
      </c>
      <c r="AA12" s="17">
        <v>0.18471745592550001</v>
      </c>
      <c r="AB12" s="17">
        <v>0.14882979832774401</v>
      </c>
      <c r="AC12" s="17">
        <v>0.12899309665172101</v>
      </c>
      <c r="AD12" s="17">
        <v>0.181380628429821</v>
      </c>
      <c r="AE12" s="17"/>
      <c r="AF12" s="17">
        <v>0.11691243199927299</v>
      </c>
      <c r="AG12" s="17">
        <v>0.20665367930626899</v>
      </c>
      <c r="AH12" s="17">
        <v>0.169592194030462</v>
      </c>
      <c r="AI12" s="17"/>
      <c r="AJ12" s="17">
        <v>0.13100580292504299</v>
      </c>
      <c r="AK12" s="17">
        <v>0.19269457504066301</v>
      </c>
      <c r="AL12" s="17">
        <v>0.20824052872364901</v>
      </c>
      <c r="AM12" s="17">
        <v>1.4702322669055501E-2</v>
      </c>
      <c r="AN12" s="17">
        <v>0.16347031593863001</v>
      </c>
      <c r="AO12" s="17"/>
      <c r="AP12" s="17">
        <v>0.15047925834213899</v>
      </c>
      <c r="AQ12" s="17">
        <v>0.180730030961086</v>
      </c>
      <c r="AR12" s="17">
        <v>0.19009296091703001</v>
      </c>
      <c r="AS12" s="17"/>
      <c r="AT12" s="17">
        <v>0.118297571276961</v>
      </c>
      <c r="AU12" s="17">
        <v>0.17257159310638301</v>
      </c>
      <c r="AV12" s="17">
        <v>0.19147925873198199</v>
      </c>
      <c r="AW12" s="17">
        <v>0.20603877106017701</v>
      </c>
      <c r="AX12" s="17">
        <v>0.18300898702152399</v>
      </c>
      <c r="AY12" s="17"/>
      <c r="AZ12" s="17">
        <v>0.17663940311918799</v>
      </c>
      <c r="BA12" s="17">
        <v>0.16524828974748501</v>
      </c>
      <c r="BB12" s="17">
        <v>0.18187083407433799</v>
      </c>
      <c r="BC12" s="17">
        <v>0.15373795077296601</v>
      </c>
      <c r="BD12" s="17">
        <v>0.13572968182263301</v>
      </c>
      <c r="BE12" s="17"/>
      <c r="BF12" s="17">
        <v>0.15019056948965001</v>
      </c>
      <c r="BG12" s="17">
        <v>0.170254435881874</v>
      </c>
      <c r="BH12" s="17">
        <v>0.16501351721892599</v>
      </c>
      <c r="BI12" s="17">
        <v>0.179138228822775</v>
      </c>
      <c r="BJ12" s="17"/>
      <c r="BK12" s="17">
        <v>0.137964414925898</v>
      </c>
      <c r="BL12" s="17">
        <v>0.13590064443994801</v>
      </c>
      <c r="BM12" s="17">
        <v>0.16177453073093501</v>
      </c>
      <c r="BN12" s="17">
        <v>0.17710735545782999</v>
      </c>
      <c r="BO12" s="17">
        <v>0.19399825553660299</v>
      </c>
      <c r="BP12" s="17"/>
      <c r="BQ12" s="17">
        <v>0.155680989611648</v>
      </c>
      <c r="BR12" s="17">
        <v>0.17695619263106399</v>
      </c>
      <c r="BS12" s="17"/>
      <c r="BT12" s="17">
        <v>0.169338753824535</v>
      </c>
      <c r="BU12" s="17">
        <v>0.17405787405383299</v>
      </c>
      <c r="BV12" s="17">
        <v>0.16145490701078799</v>
      </c>
      <c r="BW12" s="17">
        <v>0.141482727511277</v>
      </c>
      <c r="BX12" s="17">
        <v>0.15544031804279501</v>
      </c>
      <c r="BY12" s="17">
        <v>0.173857056442247</v>
      </c>
    </row>
    <row r="13" spans="2:77" x14ac:dyDescent="0.35">
      <c r="B13" s="18" t="s">
        <v>98</v>
      </c>
      <c r="C13" s="19">
        <v>5.5164580349578003E-2</v>
      </c>
      <c r="D13" s="19">
        <v>6.7200592442774404E-2</v>
      </c>
      <c r="E13" s="19">
        <v>4.3238284794243999E-2</v>
      </c>
      <c r="F13" s="19"/>
      <c r="G13" s="19">
        <v>4.3044351428187702E-2</v>
      </c>
      <c r="H13" s="19">
        <v>5.3957608174415701E-2</v>
      </c>
      <c r="I13" s="19">
        <v>6.10704843673089E-2</v>
      </c>
      <c r="J13" s="19">
        <v>5.0537317781402899E-2</v>
      </c>
      <c r="K13" s="19">
        <v>6.4435268351284006E-2</v>
      </c>
      <c r="L13" s="19">
        <v>5.6998835784953801E-2</v>
      </c>
      <c r="M13" s="19"/>
      <c r="N13" s="19">
        <v>6.5576446547943798E-2</v>
      </c>
      <c r="O13" s="19">
        <v>4.48147969359192E-2</v>
      </c>
      <c r="P13" s="19">
        <v>6.38147135836169E-2</v>
      </c>
      <c r="Q13" s="19">
        <v>4.6892624223938598E-2</v>
      </c>
      <c r="R13" s="19"/>
      <c r="S13" s="19">
        <v>6.6057498718017693E-2</v>
      </c>
      <c r="T13" s="19">
        <v>3.7856709496372501E-2</v>
      </c>
      <c r="U13" s="19">
        <v>3.1847929739748003E-2</v>
      </c>
      <c r="V13" s="19">
        <v>6.6120437930680898E-2</v>
      </c>
      <c r="W13" s="19">
        <v>6.3944028416411794E-2</v>
      </c>
      <c r="X13" s="19">
        <v>5.5721116033113603E-2</v>
      </c>
      <c r="Y13" s="19">
        <v>7.26602900669375E-2</v>
      </c>
      <c r="Z13" s="19">
        <v>2.4642420072989401E-2</v>
      </c>
      <c r="AA13" s="19">
        <v>5.8309216114514999E-2</v>
      </c>
      <c r="AB13" s="19">
        <v>6.0189275439972399E-2</v>
      </c>
      <c r="AC13" s="19">
        <v>5.4696762104501598E-2</v>
      </c>
      <c r="AD13" s="19">
        <v>5.45604075659534E-2</v>
      </c>
      <c r="AE13" s="19"/>
      <c r="AF13" s="19">
        <v>5.5034902795708898E-2</v>
      </c>
      <c r="AG13" s="19">
        <v>6.6282291908423593E-2</v>
      </c>
      <c r="AH13" s="19">
        <v>3.1308869812843101E-2</v>
      </c>
      <c r="AI13" s="19"/>
      <c r="AJ13" s="19">
        <v>5.1678345741632603E-2</v>
      </c>
      <c r="AK13" s="19">
        <v>6.5045214064184897E-2</v>
      </c>
      <c r="AL13" s="19">
        <v>6.6946575968539299E-2</v>
      </c>
      <c r="AM13" s="19">
        <v>5.5007370196191799E-2</v>
      </c>
      <c r="AN13" s="19">
        <v>3.5794386141793401E-2</v>
      </c>
      <c r="AO13" s="19"/>
      <c r="AP13" s="19">
        <v>5.1652196214419098E-2</v>
      </c>
      <c r="AQ13" s="19">
        <v>5.8045683511140297E-2</v>
      </c>
      <c r="AR13" s="19">
        <v>6.4878737934282102E-2</v>
      </c>
      <c r="AS13" s="19"/>
      <c r="AT13" s="19">
        <v>4.7849155091352097E-2</v>
      </c>
      <c r="AU13" s="19">
        <v>4.7955383175321102E-2</v>
      </c>
      <c r="AV13" s="19">
        <v>4.7370141008775901E-2</v>
      </c>
      <c r="AW13" s="19">
        <v>7.9238479407248194E-2</v>
      </c>
      <c r="AX13" s="19">
        <v>0.16060233347347999</v>
      </c>
      <c r="AY13" s="19"/>
      <c r="AZ13" s="19">
        <v>6.4640660675081299E-2</v>
      </c>
      <c r="BA13" s="19">
        <v>5.3594843628166799E-2</v>
      </c>
      <c r="BB13" s="19">
        <v>3.8573845481516399E-2</v>
      </c>
      <c r="BC13" s="19">
        <v>4.7955287244465197E-2</v>
      </c>
      <c r="BD13" s="19">
        <v>4.1025337073410002E-2</v>
      </c>
      <c r="BE13" s="19"/>
      <c r="BF13" s="19">
        <v>6.7100734188237199E-2</v>
      </c>
      <c r="BG13" s="19">
        <v>3.8566954688046003E-2</v>
      </c>
      <c r="BH13" s="19">
        <v>6.5336409224130504E-2</v>
      </c>
      <c r="BI13" s="19">
        <v>7.5380816379978594E-2</v>
      </c>
      <c r="BJ13" s="19"/>
      <c r="BK13" s="19">
        <v>9.8066489265010798E-2</v>
      </c>
      <c r="BL13" s="19">
        <v>4.8076220520992301E-2</v>
      </c>
      <c r="BM13" s="19">
        <v>4.4975975261452902E-2</v>
      </c>
      <c r="BN13" s="19">
        <v>5.8197950909491702E-2</v>
      </c>
      <c r="BO13" s="19">
        <v>8.8893273554430705E-2</v>
      </c>
      <c r="BP13" s="19"/>
      <c r="BQ13" s="19">
        <v>6.2822486567831903E-2</v>
      </c>
      <c r="BR13" s="19">
        <v>4.4792566283103401E-2</v>
      </c>
      <c r="BS13" s="19"/>
      <c r="BT13" s="19">
        <v>6.0525459052168898E-2</v>
      </c>
      <c r="BU13" s="19">
        <v>5.3279084409623499E-2</v>
      </c>
      <c r="BV13" s="19">
        <v>5.9206745008131799E-2</v>
      </c>
      <c r="BW13" s="19">
        <v>5.5214752000719097E-2</v>
      </c>
      <c r="BX13" s="19">
        <v>4.6609484916572803E-2</v>
      </c>
      <c r="BY13" s="19">
        <v>5.4494440358870799E-2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8.6630387164050707E-2</v>
      </c>
      <c r="D9" s="17">
        <v>0.100301818711371</v>
      </c>
      <c r="E9" s="17">
        <v>7.2852676657174695E-2</v>
      </c>
      <c r="F9" s="17"/>
      <c r="G9" s="17">
        <v>7.0138070386676396E-2</v>
      </c>
      <c r="H9" s="17">
        <v>8.0572116551037104E-2</v>
      </c>
      <c r="I9" s="17">
        <v>8.2972936420742896E-2</v>
      </c>
      <c r="J9" s="17">
        <v>9.0878272495588205E-2</v>
      </c>
      <c r="K9" s="17">
        <v>0.104510133465181</v>
      </c>
      <c r="L9" s="17">
        <v>9.0079536229637394E-2</v>
      </c>
      <c r="M9" s="17"/>
      <c r="N9" s="17">
        <v>0.108582583179315</v>
      </c>
      <c r="O9" s="17">
        <v>8.8481161598903305E-2</v>
      </c>
      <c r="P9" s="17">
        <v>7.2774866203032404E-2</v>
      </c>
      <c r="Q9" s="17">
        <v>7.4388357311094805E-2</v>
      </c>
      <c r="R9" s="17"/>
      <c r="S9" s="17">
        <v>0.10493323552802999</v>
      </c>
      <c r="T9" s="17">
        <v>8.8107552682844203E-2</v>
      </c>
      <c r="U9" s="17">
        <v>7.0948419457399894E-2</v>
      </c>
      <c r="V9" s="17">
        <v>0.10633103196107201</v>
      </c>
      <c r="W9" s="17">
        <v>6.5905658890560201E-2</v>
      </c>
      <c r="X9" s="17">
        <v>8.8050524850705997E-2</v>
      </c>
      <c r="Y9" s="17">
        <v>6.1756145238825201E-2</v>
      </c>
      <c r="Z9" s="17">
        <v>8.1549513711147298E-2</v>
      </c>
      <c r="AA9" s="17">
        <v>8.8560878656643693E-2</v>
      </c>
      <c r="AB9" s="17">
        <v>0.10919544460883</v>
      </c>
      <c r="AC9" s="17">
        <v>5.69270142770101E-2</v>
      </c>
      <c r="AD9" s="17">
        <v>6.9432216292609497E-2</v>
      </c>
      <c r="AE9" s="17"/>
      <c r="AF9" s="17">
        <v>5.97393416844164E-2</v>
      </c>
      <c r="AG9" s="17">
        <v>0.124386142828529</v>
      </c>
      <c r="AH9" s="17">
        <v>5.7615458858424499E-2</v>
      </c>
      <c r="AI9" s="17"/>
      <c r="AJ9" s="17">
        <v>6.3348232591012396E-2</v>
      </c>
      <c r="AK9" s="17">
        <v>0.11263935940913899</v>
      </c>
      <c r="AL9" s="17">
        <v>0.12297674322407801</v>
      </c>
      <c r="AM9" s="17">
        <v>8.5260032415206202E-2</v>
      </c>
      <c r="AN9" s="17">
        <v>4.6383972056853101E-2</v>
      </c>
      <c r="AO9" s="17"/>
      <c r="AP9" s="17">
        <v>6.8508982588364103E-2</v>
      </c>
      <c r="AQ9" s="17">
        <v>0.10416873674765401</v>
      </c>
      <c r="AR9" s="17">
        <v>9.9982442757731896E-2</v>
      </c>
      <c r="AS9" s="17"/>
      <c r="AT9" s="17">
        <v>7.43635082198041E-2</v>
      </c>
      <c r="AU9" s="17">
        <v>6.14826061058543E-2</v>
      </c>
      <c r="AV9" s="17">
        <v>9.5878623103326302E-2</v>
      </c>
      <c r="AW9" s="17">
        <v>0.126924543254301</v>
      </c>
      <c r="AX9" s="17">
        <v>0.144553148032458</v>
      </c>
      <c r="AY9" s="17"/>
      <c r="AZ9" s="17">
        <v>9.1212611110910599E-2</v>
      </c>
      <c r="BA9" s="17">
        <v>7.3737343791976606E-2</v>
      </c>
      <c r="BB9" s="17">
        <v>8.9009877547319802E-2</v>
      </c>
      <c r="BC9" s="17">
        <v>8.0463546236479305E-2</v>
      </c>
      <c r="BD9" s="17">
        <v>9.5310728244267201E-2</v>
      </c>
      <c r="BE9" s="17"/>
      <c r="BF9" s="17">
        <v>0.11146986155682199</v>
      </c>
      <c r="BG9" s="17">
        <v>7.2606927159352505E-2</v>
      </c>
      <c r="BH9" s="17">
        <v>9.3536157433720193E-2</v>
      </c>
      <c r="BI9" s="17">
        <v>9.90867223044858E-2</v>
      </c>
      <c r="BJ9" s="17"/>
      <c r="BK9" s="17">
        <v>0.103526785768476</v>
      </c>
      <c r="BL9" s="17">
        <v>7.1342108000794005E-2</v>
      </c>
      <c r="BM9" s="17">
        <v>8.2615649426505094E-2</v>
      </c>
      <c r="BN9" s="17">
        <v>8.3501600666884696E-2</v>
      </c>
      <c r="BO9" s="17">
        <v>0.149059305963474</v>
      </c>
      <c r="BP9" s="17"/>
      <c r="BQ9" s="17">
        <v>8.2162946524041894E-2</v>
      </c>
      <c r="BR9" s="17">
        <v>9.2681173872415007E-2</v>
      </c>
      <c r="BS9" s="17"/>
      <c r="BT9" s="17">
        <v>9.3680961739037699E-2</v>
      </c>
      <c r="BU9" s="17">
        <v>7.9880589707004498E-2</v>
      </c>
      <c r="BV9" s="17">
        <v>5.4581487109527101E-2</v>
      </c>
      <c r="BW9" s="17">
        <v>0.103038356988792</v>
      </c>
      <c r="BX9" s="17">
        <v>9.0305278082706705E-2</v>
      </c>
      <c r="BY9" s="17">
        <v>6.6040516469453595E-2</v>
      </c>
    </row>
    <row r="10" spans="2:77" x14ac:dyDescent="0.35">
      <c r="B10" s="18" t="s">
        <v>332</v>
      </c>
      <c r="C10" s="17">
        <v>0.22768567553247801</v>
      </c>
      <c r="D10" s="17">
        <v>0.23078013505303899</v>
      </c>
      <c r="E10" s="17">
        <v>0.22211190693702201</v>
      </c>
      <c r="F10" s="17"/>
      <c r="G10" s="17">
        <v>0.28209223673999201</v>
      </c>
      <c r="H10" s="17">
        <v>0.22208447339565801</v>
      </c>
      <c r="I10" s="17">
        <v>0.214311369431091</v>
      </c>
      <c r="J10" s="17">
        <v>0.25135213086513303</v>
      </c>
      <c r="K10" s="17">
        <v>0.202813479484519</v>
      </c>
      <c r="L10" s="17">
        <v>0.204189228406079</v>
      </c>
      <c r="M10" s="17"/>
      <c r="N10" s="17">
        <v>0.258653701802666</v>
      </c>
      <c r="O10" s="17">
        <v>0.23904639455091001</v>
      </c>
      <c r="P10" s="17">
        <v>0.19612266617308999</v>
      </c>
      <c r="Q10" s="17">
        <v>0.20851428715650999</v>
      </c>
      <c r="R10" s="17"/>
      <c r="S10" s="17">
        <v>0.259751759043019</v>
      </c>
      <c r="T10" s="17">
        <v>0.23102024332437199</v>
      </c>
      <c r="U10" s="17">
        <v>0.179592970751285</v>
      </c>
      <c r="V10" s="17">
        <v>0.209962501933112</v>
      </c>
      <c r="W10" s="17">
        <v>0.23011356896238599</v>
      </c>
      <c r="X10" s="17">
        <v>0.18987917570704299</v>
      </c>
      <c r="Y10" s="17">
        <v>0.276917422879012</v>
      </c>
      <c r="Z10" s="17">
        <v>0.21125357349666099</v>
      </c>
      <c r="AA10" s="17">
        <v>0.229906940090914</v>
      </c>
      <c r="AB10" s="17">
        <v>0.23538026986626101</v>
      </c>
      <c r="AC10" s="17">
        <v>0.22060496429892801</v>
      </c>
      <c r="AD10" s="17">
        <v>0.22402584557993299</v>
      </c>
      <c r="AE10" s="17"/>
      <c r="AF10" s="17">
        <v>0.16507359998367199</v>
      </c>
      <c r="AG10" s="17">
        <v>0.27394927288396698</v>
      </c>
      <c r="AH10" s="17">
        <v>0.23935927625249201</v>
      </c>
      <c r="AI10" s="17"/>
      <c r="AJ10" s="17">
        <v>0.16852486490333099</v>
      </c>
      <c r="AK10" s="17">
        <v>0.28381842493536402</v>
      </c>
      <c r="AL10" s="17">
        <v>0.31390064729885703</v>
      </c>
      <c r="AM10" s="17">
        <v>6.2574857839397396E-2</v>
      </c>
      <c r="AN10" s="17">
        <v>0.19572922563619799</v>
      </c>
      <c r="AO10" s="17"/>
      <c r="AP10" s="17">
        <v>0.188250641487514</v>
      </c>
      <c r="AQ10" s="17">
        <v>0.26932315557272501</v>
      </c>
      <c r="AR10" s="17">
        <v>0.28053066310758101</v>
      </c>
      <c r="AS10" s="17"/>
      <c r="AT10" s="17">
        <v>0.18672558766104599</v>
      </c>
      <c r="AU10" s="17">
        <v>0.23383243630610601</v>
      </c>
      <c r="AV10" s="17">
        <v>0.24732419027212299</v>
      </c>
      <c r="AW10" s="17">
        <v>0.26605178037520599</v>
      </c>
      <c r="AX10" s="17">
        <v>0.32493459875604302</v>
      </c>
      <c r="AY10" s="17"/>
      <c r="AZ10" s="17">
        <v>0.22103083717512201</v>
      </c>
      <c r="BA10" s="17">
        <v>0.26989786211925598</v>
      </c>
      <c r="BB10" s="17">
        <v>0.32039361969173502</v>
      </c>
      <c r="BC10" s="17">
        <v>0.209250010878818</v>
      </c>
      <c r="BD10" s="17">
        <v>0.19852910772204599</v>
      </c>
      <c r="BE10" s="17"/>
      <c r="BF10" s="17">
        <v>0.23180043578586701</v>
      </c>
      <c r="BG10" s="17">
        <v>0.217351700812382</v>
      </c>
      <c r="BH10" s="17">
        <v>0.220100020735743</v>
      </c>
      <c r="BI10" s="17">
        <v>0.25888951371978602</v>
      </c>
      <c r="BJ10" s="17"/>
      <c r="BK10" s="17">
        <v>0.19877842050526001</v>
      </c>
      <c r="BL10" s="17">
        <v>0.23411191488785699</v>
      </c>
      <c r="BM10" s="17">
        <v>0.21293439996197</v>
      </c>
      <c r="BN10" s="17">
        <v>0.240547127760464</v>
      </c>
      <c r="BO10" s="17">
        <v>0.238720870598469</v>
      </c>
      <c r="BP10" s="17"/>
      <c r="BQ10" s="17">
        <v>0.21721623492028899</v>
      </c>
      <c r="BR10" s="17">
        <v>0.241865685342327</v>
      </c>
      <c r="BS10" s="17"/>
      <c r="BT10" s="17">
        <v>0.21741251192167199</v>
      </c>
      <c r="BU10" s="17">
        <v>0.257953936652764</v>
      </c>
      <c r="BV10" s="17">
        <v>0.20549844543486601</v>
      </c>
      <c r="BW10" s="17">
        <v>0.220291310952866</v>
      </c>
      <c r="BX10" s="17">
        <v>0.207895476844071</v>
      </c>
      <c r="BY10" s="17">
        <v>0.32372606577961399</v>
      </c>
    </row>
    <row r="11" spans="2:77" x14ac:dyDescent="0.35">
      <c r="B11" s="18" t="s">
        <v>129</v>
      </c>
      <c r="C11" s="17">
        <v>0.20756623382300601</v>
      </c>
      <c r="D11" s="17">
        <v>0.18778989550929101</v>
      </c>
      <c r="E11" s="17">
        <v>0.227314816374352</v>
      </c>
      <c r="F11" s="17"/>
      <c r="G11" s="17">
        <v>0.18463899543697401</v>
      </c>
      <c r="H11" s="17">
        <v>0.20461102885957899</v>
      </c>
      <c r="I11" s="17">
        <v>0.19860557564661799</v>
      </c>
      <c r="J11" s="17">
        <v>0.20174172751505701</v>
      </c>
      <c r="K11" s="17">
        <v>0.19730028419708101</v>
      </c>
      <c r="L11" s="17">
        <v>0.244091214491129</v>
      </c>
      <c r="M11" s="17"/>
      <c r="N11" s="17">
        <v>0.20299880629900799</v>
      </c>
      <c r="O11" s="17">
        <v>0.23036231689591399</v>
      </c>
      <c r="P11" s="17">
        <v>0.177119080341062</v>
      </c>
      <c r="Q11" s="17">
        <v>0.218500200927008</v>
      </c>
      <c r="R11" s="17"/>
      <c r="S11" s="17">
        <v>0.18327197496683401</v>
      </c>
      <c r="T11" s="17">
        <v>0.216923333946241</v>
      </c>
      <c r="U11" s="17">
        <v>0.21126371239119701</v>
      </c>
      <c r="V11" s="17">
        <v>0.192372979871131</v>
      </c>
      <c r="W11" s="17">
        <v>0.196951377460507</v>
      </c>
      <c r="X11" s="17">
        <v>0.21708165597864901</v>
      </c>
      <c r="Y11" s="17">
        <v>0.188390119103754</v>
      </c>
      <c r="Z11" s="17">
        <v>0.209905969252387</v>
      </c>
      <c r="AA11" s="17">
        <v>0.20245868633276201</v>
      </c>
      <c r="AB11" s="17">
        <v>0.22015943319499601</v>
      </c>
      <c r="AC11" s="17">
        <v>0.26950152834218399</v>
      </c>
      <c r="AD11" s="17">
        <v>0.23840567666336701</v>
      </c>
      <c r="AE11" s="17"/>
      <c r="AF11" s="17">
        <v>0.19097243821620399</v>
      </c>
      <c r="AG11" s="17">
        <v>0.21552358050738701</v>
      </c>
      <c r="AH11" s="17">
        <v>0.225824027805859</v>
      </c>
      <c r="AI11" s="17"/>
      <c r="AJ11" s="17">
        <v>0.183407085548391</v>
      </c>
      <c r="AK11" s="17">
        <v>0.21602634681361699</v>
      </c>
      <c r="AL11" s="17">
        <v>0.247156387397959</v>
      </c>
      <c r="AM11" s="17">
        <v>0.167804529332262</v>
      </c>
      <c r="AN11" s="17">
        <v>0.25204114816311801</v>
      </c>
      <c r="AO11" s="17"/>
      <c r="AP11" s="17">
        <v>0.17843280973196499</v>
      </c>
      <c r="AQ11" s="17">
        <v>0.21515799470911001</v>
      </c>
      <c r="AR11" s="17">
        <v>0.198580763178411</v>
      </c>
      <c r="AS11" s="17"/>
      <c r="AT11" s="17">
        <v>0.23426689554694899</v>
      </c>
      <c r="AU11" s="17">
        <v>0.177808364033155</v>
      </c>
      <c r="AV11" s="17">
        <v>0.20623465380245601</v>
      </c>
      <c r="AW11" s="17">
        <v>0.18842219257318801</v>
      </c>
      <c r="AX11" s="17">
        <v>0.20490735246403299</v>
      </c>
      <c r="AY11" s="17"/>
      <c r="AZ11" s="17">
        <v>0.19505107685975001</v>
      </c>
      <c r="BA11" s="17">
        <v>0.190808377768657</v>
      </c>
      <c r="BB11" s="17">
        <v>0.224163251240102</v>
      </c>
      <c r="BC11" s="17">
        <v>0.23530851812349499</v>
      </c>
      <c r="BD11" s="17">
        <v>0.22662722793474799</v>
      </c>
      <c r="BE11" s="17"/>
      <c r="BF11" s="17">
        <v>0.20909401554971499</v>
      </c>
      <c r="BG11" s="17">
        <v>0.207128611022279</v>
      </c>
      <c r="BH11" s="17">
        <v>0.21017513583545999</v>
      </c>
      <c r="BI11" s="17">
        <v>0.20128901639959201</v>
      </c>
      <c r="BJ11" s="17"/>
      <c r="BK11" s="17">
        <v>0.11781863662002801</v>
      </c>
      <c r="BL11" s="17">
        <v>0.199475200896053</v>
      </c>
      <c r="BM11" s="17">
        <v>0.21728383608593499</v>
      </c>
      <c r="BN11" s="17">
        <v>0.212705953383379</v>
      </c>
      <c r="BO11" s="17">
        <v>0.19033146121785999</v>
      </c>
      <c r="BP11" s="17"/>
      <c r="BQ11" s="17">
        <v>0.20470734838799901</v>
      </c>
      <c r="BR11" s="17">
        <v>0.21143836271845401</v>
      </c>
      <c r="BS11" s="17"/>
      <c r="BT11" s="17">
        <v>0.21664223032788599</v>
      </c>
      <c r="BU11" s="17">
        <v>0.198571765497672</v>
      </c>
      <c r="BV11" s="17">
        <v>0.23262272188908401</v>
      </c>
      <c r="BW11" s="17">
        <v>0.18193099160305501</v>
      </c>
      <c r="BX11" s="17">
        <v>0.19218198766683101</v>
      </c>
      <c r="BY11" s="17">
        <v>0.236690891039506</v>
      </c>
    </row>
    <row r="12" spans="2:77" x14ac:dyDescent="0.35">
      <c r="B12" s="18" t="s">
        <v>333</v>
      </c>
      <c r="C12" s="17">
        <v>0.28449693309003798</v>
      </c>
      <c r="D12" s="17">
        <v>0.276113299867354</v>
      </c>
      <c r="E12" s="17">
        <v>0.293990606534834</v>
      </c>
      <c r="F12" s="17"/>
      <c r="G12" s="17">
        <v>0.302303469865848</v>
      </c>
      <c r="H12" s="17">
        <v>0.30497651748865801</v>
      </c>
      <c r="I12" s="17">
        <v>0.31334092957321802</v>
      </c>
      <c r="J12" s="17">
        <v>0.27373894909695201</v>
      </c>
      <c r="K12" s="17">
        <v>0.26212803418677499</v>
      </c>
      <c r="L12" s="17">
        <v>0.25638028470540503</v>
      </c>
      <c r="M12" s="17"/>
      <c r="N12" s="17">
        <v>0.270772599048274</v>
      </c>
      <c r="O12" s="17">
        <v>0.25844372923758202</v>
      </c>
      <c r="P12" s="17">
        <v>0.32148002119929697</v>
      </c>
      <c r="Q12" s="17">
        <v>0.291681835873216</v>
      </c>
      <c r="R12" s="17"/>
      <c r="S12" s="17">
        <v>0.27978802843019801</v>
      </c>
      <c r="T12" s="17">
        <v>0.28143015533056298</v>
      </c>
      <c r="U12" s="17">
        <v>0.311776426259738</v>
      </c>
      <c r="V12" s="17">
        <v>0.27872485909075001</v>
      </c>
      <c r="W12" s="17">
        <v>0.31777780534435301</v>
      </c>
      <c r="X12" s="17">
        <v>0.29384511153019999</v>
      </c>
      <c r="Y12" s="17">
        <v>0.26061861508368001</v>
      </c>
      <c r="Z12" s="17">
        <v>0.32657168850402601</v>
      </c>
      <c r="AA12" s="17">
        <v>0.29709129381018501</v>
      </c>
      <c r="AB12" s="17">
        <v>0.25457838669022098</v>
      </c>
      <c r="AC12" s="17">
        <v>0.26593569975859599</v>
      </c>
      <c r="AD12" s="17">
        <v>0.240583756479231</v>
      </c>
      <c r="AE12" s="17"/>
      <c r="AF12" s="17">
        <v>0.30945396934827202</v>
      </c>
      <c r="AG12" s="17">
        <v>0.255240952770239</v>
      </c>
      <c r="AH12" s="17">
        <v>0.29168385439366701</v>
      </c>
      <c r="AI12" s="17"/>
      <c r="AJ12" s="17">
        <v>0.32918645493850601</v>
      </c>
      <c r="AK12" s="17">
        <v>0.248618158465575</v>
      </c>
      <c r="AL12" s="17">
        <v>0.223539626408334</v>
      </c>
      <c r="AM12" s="17">
        <v>0.237440111155552</v>
      </c>
      <c r="AN12" s="17">
        <v>0.29980734348521898</v>
      </c>
      <c r="AO12" s="17"/>
      <c r="AP12" s="17">
        <v>0.34793750911289001</v>
      </c>
      <c r="AQ12" s="17">
        <v>0.26740002395319501</v>
      </c>
      <c r="AR12" s="17">
        <v>0.268641746248794</v>
      </c>
      <c r="AS12" s="17"/>
      <c r="AT12" s="17">
        <v>0.28477493021231698</v>
      </c>
      <c r="AU12" s="17">
        <v>0.31707591562571102</v>
      </c>
      <c r="AV12" s="17">
        <v>0.28072491595351101</v>
      </c>
      <c r="AW12" s="17">
        <v>0.278701855400247</v>
      </c>
      <c r="AX12" s="17">
        <v>0.173590512954236</v>
      </c>
      <c r="AY12" s="17"/>
      <c r="AZ12" s="17">
        <v>0.292831647097478</v>
      </c>
      <c r="BA12" s="17">
        <v>0.29457244495762103</v>
      </c>
      <c r="BB12" s="17">
        <v>0.213764014054905</v>
      </c>
      <c r="BC12" s="17">
        <v>0.27782488206273398</v>
      </c>
      <c r="BD12" s="17">
        <v>0.27389373320303601</v>
      </c>
      <c r="BE12" s="17"/>
      <c r="BF12" s="17">
        <v>0.25143180119959302</v>
      </c>
      <c r="BG12" s="17">
        <v>0.30707033192130601</v>
      </c>
      <c r="BH12" s="17">
        <v>0.27860914266831099</v>
      </c>
      <c r="BI12" s="17">
        <v>0.27093035786074798</v>
      </c>
      <c r="BJ12" s="17"/>
      <c r="BK12" s="17">
        <v>0.31332930733263897</v>
      </c>
      <c r="BL12" s="17">
        <v>0.26251523206143201</v>
      </c>
      <c r="BM12" s="17">
        <v>0.30119743371239799</v>
      </c>
      <c r="BN12" s="17">
        <v>0.28581338496015202</v>
      </c>
      <c r="BO12" s="17">
        <v>0.22719459294323999</v>
      </c>
      <c r="BP12" s="17"/>
      <c r="BQ12" s="17">
        <v>0.29789053954200501</v>
      </c>
      <c r="BR12" s="17">
        <v>0.266356377360916</v>
      </c>
      <c r="BS12" s="17"/>
      <c r="BT12" s="17">
        <v>0.26402912488986302</v>
      </c>
      <c r="BU12" s="17">
        <v>0.29599618416837498</v>
      </c>
      <c r="BV12" s="17">
        <v>0.284950003487632</v>
      </c>
      <c r="BW12" s="17">
        <v>0.317561212113386</v>
      </c>
      <c r="BX12" s="17">
        <v>0.308484823070235</v>
      </c>
      <c r="BY12" s="17">
        <v>0.21303125096077299</v>
      </c>
    </row>
    <row r="13" spans="2:77" x14ac:dyDescent="0.35">
      <c r="B13" s="18" t="s">
        <v>98</v>
      </c>
      <c r="C13" s="19">
        <v>0.19362077039042599</v>
      </c>
      <c r="D13" s="19">
        <v>0.205014850858945</v>
      </c>
      <c r="E13" s="19">
        <v>0.18372999349661701</v>
      </c>
      <c r="F13" s="19"/>
      <c r="G13" s="19">
        <v>0.16082722757050999</v>
      </c>
      <c r="H13" s="19">
        <v>0.187755863705067</v>
      </c>
      <c r="I13" s="19">
        <v>0.190769188928331</v>
      </c>
      <c r="J13" s="19">
        <v>0.18228892002727001</v>
      </c>
      <c r="K13" s="19">
        <v>0.23324806866644501</v>
      </c>
      <c r="L13" s="19">
        <v>0.20525973616775001</v>
      </c>
      <c r="M13" s="19"/>
      <c r="N13" s="19">
        <v>0.15899230967073699</v>
      </c>
      <c r="O13" s="19">
        <v>0.18366639771669099</v>
      </c>
      <c r="P13" s="19">
        <v>0.23250336608351899</v>
      </c>
      <c r="Q13" s="19">
        <v>0.20691531873217101</v>
      </c>
      <c r="R13" s="19"/>
      <c r="S13" s="19">
        <v>0.17225500203192001</v>
      </c>
      <c r="T13" s="19">
        <v>0.182518714715981</v>
      </c>
      <c r="U13" s="19">
        <v>0.22641847114038</v>
      </c>
      <c r="V13" s="19">
        <v>0.212608627143935</v>
      </c>
      <c r="W13" s="19">
        <v>0.18925158934219399</v>
      </c>
      <c r="X13" s="19">
        <v>0.21114353193340299</v>
      </c>
      <c r="Y13" s="19">
        <v>0.212317697694728</v>
      </c>
      <c r="Z13" s="19">
        <v>0.17071925503577901</v>
      </c>
      <c r="AA13" s="19">
        <v>0.18198220110949601</v>
      </c>
      <c r="AB13" s="19">
        <v>0.18068646563969201</v>
      </c>
      <c r="AC13" s="19">
        <v>0.18703079332328201</v>
      </c>
      <c r="AD13" s="19">
        <v>0.22755250498485899</v>
      </c>
      <c r="AE13" s="19"/>
      <c r="AF13" s="19">
        <v>0.274760650767437</v>
      </c>
      <c r="AG13" s="19">
        <v>0.13090005100987701</v>
      </c>
      <c r="AH13" s="19">
        <v>0.185517382689557</v>
      </c>
      <c r="AI13" s="19"/>
      <c r="AJ13" s="19">
        <v>0.25553336201875898</v>
      </c>
      <c r="AK13" s="19">
        <v>0.13889771037630599</v>
      </c>
      <c r="AL13" s="19">
        <v>9.2426595670772396E-2</v>
      </c>
      <c r="AM13" s="19">
        <v>0.446920469257582</v>
      </c>
      <c r="AN13" s="19">
        <v>0.206038310658612</v>
      </c>
      <c r="AO13" s="19"/>
      <c r="AP13" s="19">
        <v>0.21687005707926699</v>
      </c>
      <c r="AQ13" s="19">
        <v>0.14395008901731601</v>
      </c>
      <c r="AR13" s="19">
        <v>0.15226438470748199</v>
      </c>
      <c r="AS13" s="19"/>
      <c r="AT13" s="19">
        <v>0.21986907835988401</v>
      </c>
      <c r="AU13" s="19">
        <v>0.20980067792917401</v>
      </c>
      <c r="AV13" s="19">
        <v>0.16983761686858401</v>
      </c>
      <c r="AW13" s="19">
        <v>0.139899628397057</v>
      </c>
      <c r="AX13" s="19">
        <v>0.15201438779323001</v>
      </c>
      <c r="AY13" s="19"/>
      <c r="AZ13" s="19">
        <v>0.19987382775673901</v>
      </c>
      <c r="BA13" s="19">
        <v>0.170983971362489</v>
      </c>
      <c r="BB13" s="19">
        <v>0.152669237465938</v>
      </c>
      <c r="BC13" s="19">
        <v>0.197153042698473</v>
      </c>
      <c r="BD13" s="19">
        <v>0.20563920289590301</v>
      </c>
      <c r="BE13" s="19"/>
      <c r="BF13" s="19">
        <v>0.196203885908003</v>
      </c>
      <c r="BG13" s="19">
        <v>0.19584242908468</v>
      </c>
      <c r="BH13" s="19">
        <v>0.197579543326766</v>
      </c>
      <c r="BI13" s="19">
        <v>0.169804389715388</v>
      </c>
      <c r="BJ13" s="19"/>
      <c r="BK13" s="19">
        <v>0.26654684977359699</v>
      </c>
      <c r="BL13" s="19">
        <v>0.23255554415386401</v>
      </c>
      <c r="BM13" s="19">
        <v>0.18596868081319201</v>
      </c>
      <c r="BN13" s="19">
        <v>0.17743193322911999</v>
      </c>
      <c r="BO13" s="19">
        <v>0.194693769276957</v>
      </c>
      <c r="BP13" s="19"/>
      <c r="BQ13" s="19">
        <v>0.19802293062566501</v>
      </c>
      <c r="BR13" s="19">
        <v>0.18765840070588699</v>
      </c>
      <c r="BS13" s="19"/>
      <c r="BT13" s="19">
        <v>0.208235171121541</v>
      </c>
      <c r="BU13" s="19">
        <v>0.16759752397418401</v>
      </c>
      <c r="BV13" s="19">
        <v>0.22234734207889001</v>
      </c>
      <c r="BW13" s="19">
        <v>0.177178128341902</v>
      </c>
      <c r="BX13" s="19">
        <v>0.20113243433615699</v>
      </c>
      <c r="BY13" s="19">
        <v>0.16051127575065399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343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339</v>
      </c>
      <c r="C9" s="17">
        <v>0.263240188914308</v>
      </c>
      <c r="D9" s="17">
        <v>0.242476149325145</v>
      </c>
      <c r="E9" s="17">
        <v>0.28037857976956898</v>
      </c>
      <c r="F9" s="17"/>
      <c r="G9" s="17">
        <v>0.320351915174035</v>
      </c>
      <c r="H9" s="17">
        <v>0.257703836407777</v>
      </c>
      <c r="I9" s="17">
        <v>0.23946861602758299</v>
      </c>
      <c r="J9" s="17">
        <v>0.29299719923023299</v>
      </c>
      <c r="K9" s="17">
        <v>0.27345269682568302</v>
      </c>
      <c r="L9" s="17">
        <v>0.21790881745805801</v>
      </c>
      <c r="M9" s="17"/>
      <c r="N9" s="17">
        <v>0.27186970507517999</v>
      </c>
      <c r="O9" s="17">
        <v>0.277976457681059</v>
      </c>
      <c r="P9" s="17">
        <v>0.22761851782298001</v>
      </c>
      <c r="Q9" s="17">
        <v>0.27155763250429199</v>
      </c>
      <c r="R9" s="17"/>
      <c r="S9" s="17">
        <v>0.260009676018439</v>
      </c>
      <c r="T9" s="17">
        <v>0.26843041854282201</v>
      </c>
      <c r="U9" s="17">
        <v>0.21442883653529499</v>
      </c>
      <c r="V9" s="17">
        <v>0.23758822375929201</v>
      </c>
      <c r="W9" s="17">
        <v>0.276837183320221</v>
      </c>
      <c r="X9" s="17">
        <v>0.21975194721529501</v>
      </c>
      <c r="Y9" s="17">
        <v>0.29720592876634999</v>
      </c>
      <c r="Z9" s="17">
        <v>0.277101693869518</v>
      </c>
      <c r="AA9" s="17">
        <v>0.248151768349095</v>
      </c>
      <c r="AB9" s="17">
        <v>0.30612398036343003</v>
      </c>
      <c r="AC9" s="17">
        <v>0.29992986925305298</v>
      </c>
      <c r="AD9" s="17">
        <v>0.31849994199695397</v>
      </c>
      <c r="AE9" s="17"/>
      <c r="AF9" s="17">
        <v>0.183635225437286</v>
      </c>
      <c r="AG9" s="17">
        <v>0.328049357510937</v>
      </c>
      <c r="AH9" s="17">
        <v>0.248213476384991</v>
      </c>
      <c r="AI9" s="17"/>
      <c r="AJ9" s="17">
        <v>0.140470998558726</v>
      </c>
      <c r="AK9" s="17">
        <v>0.35845509412305598</v>
      </c>
      <c r="AL9" s="17">
        <v>0.31152039555012601</v>
      </c>
      <c r="AM9" s="17">
        <v>0.10691368413598</v>
      </c>
      <c r="AN9" s="17">
        <v>0.23857823760051999</v>
      </c>
      <c r="AO9" s="17"/>
      <c r="AP9" s="17">
        <v>0.112637480966318</v>
      </c>
      <c r="AQ9" s="17">
        <v>0.34597450107292399</v>
      </c>
      <c r="AR9" s="17">
        <v>0.31198069068795697</v>
      </c>
      <c r="AS9" s="17"/>
      <c r="AT9" s="17">
        <v>0.225987927913711</v>
      </c>
      <c r="AU9" s="17">
        <v>0.256748006712402</v>
      </c>
      <c r="AV9" s="17">
        <v>0.29863779415307001</v>
      </c>
      <c r="AW9" s="17">
        <v>0.29416347362179401</v>
      </c>
      <c r="AX9" s="17">
        <v>0.38546465658969198</v>
      </c>
      <c r="AY9" s="17"/>
      <c r="AZ9" s="17">
        <v>0.27027137764975401</v>
      </c>
      <c r="BA9" s="17">
        <v>0.28573547117180897</v>
      </c>
      <c r="BB9" s="17">
        <v>0.34564155608665098</v>
      </c>
      <c r="BC9" s="17">
        <v>0.21864587340716801</v>
      </c>
      <c r="BD9" s="17">
        <v>0.25250672843150701</v>
      </c>
      <c r="BE9" s="17"/>
      <c r="BF9" s="17">
        <v>0.314109582384619</v>
      </c>
      <c r="BG9" s="17">
        <v>0.237062322545494</v>
      </c>
      <c r="BH9" s="17">
        <v>0.27397721597765501</v>
      </c>
      <c r="BI9" s="17">
        <v>0.26681858691730598</v>
      </c>
      <c r="BJ9" s="17"/>
      <c r="BK9" s="17">
        <v>0.35938156404771898</v>
      </c>
      <c r="BL9" s="17">
        <v>0.31482882063532802</v>
      </c>
      <c r="BM9" s="17">
        <v>0.26096269540181199</v>
      </c>
      <c r="BN9" s="17">
        <v>0.24097506486985401</v>
      </c>
      <c r="BO9" s="17">
        <v>0.22834253026297599</v>
      </c>
      <c r="BP9" s="17"/>
      <c r="BQ9" s="17">
        <v>0.242352627752835</v>
      </c>
      <c r="BR9" s="17">
        <v>0.29153069966315198</v>
      </c>
      <c r="BS9" s="17"/>
      <c r="BT9" s="17">
        <v>0.23175196715524901</v>
      </c>
      <c r="BU9" s="17">
        <v>0.27292005644511802</v>
      </c>
      <c r="BV9" s="17">
        <v>0.248232951597253</v>
      </c>
      <c r="BW9" s="17">
        <v>0.304795003474366</v>
      </c>
      <c r="BX9" s="17">
        <v>0.28969051954032399</v>
      </c>
      <c r="BY9" s="17">
        <v>0.30701911611369298</v>
      </c>
    </row>
    <row r="10" spans="2:77" x14ac:dyDescent="0.35">
      <c r="B10" s="18" t="s">
        <v>98</v>
      </c>
      <c r="C10" s="17">
        <v>0.186625432567427</v>
      </c>
      <c r="D10" s="17">
        <v>0.174647159671834</v>
      </c>
      <c r="E10" s="17">
        <v>0.19843131374946199</v>
      </c>
      <c r="F10" s="17"/>
      <c r="G10" s="17">
        <v>0.23376696440095901</v>
      </c>
      <c r="H10" s="17">
        <v>0.1895814781546</v>
      </c>
      <c r="I10" s="17">
        <v>0.18122151450777099</v>
      </c>
      <c r="J10" s="17">
        <v>0.18119477706769499</v>
      </c>
      <c r="K10" s="17">
        <v>0.161100302256449</v>
      </c>
      <c r="L10" s="17">
        <v>0.178690346236929</v>
      </c>
      <c r="M10" s="17"/>
      <c r="N10" s="17">
        <v>0.19401071075258799</v>
      </c>
      <c r="O10" s="17">
        <v>0.21441107391304001</v>
      </c>
      <c r="P10" s="17">
        <v>0.15761961091299201</v>
      </c>
      <c r="Q10" s="17">
        <v>0.174000199557244</v>
      </c>
      <c r="R10" s="17"/>
      <c r="S10" s="17">
        <v>0.17691352799033799</v>
      </c>
      <c r="T10" s="17">
        <v>0.21161472571232101</v>
      </c>
      <c r="U10" s="17">
        <v>0.190066607254155</v>
      </c>
      <c r="V10" s="17">
        <v>0.166792101301344</v>
      </c>
      <c r="W10" s="17">
        <v>0.18797912284044899</v>
      </c>
      <c r="X10" s="17">
        <v>0.16226769771819999</v>
      </c>
      <c r="Y10" s="17">
        <v>0.14641497749162</v>
      </c>
      <c r="Z10" s="17">
        <v>0.172527287200615</v>
      </c>
      <c r="AA10" s="17">
        <v>0.21413501991071701</v>
      </c>
      <c r="AB10" s="17">
        <v>0.194119910236183</v>
      </c>
      <c r="AC10" s="17">
        <v>0.205262578143865</v>
      </c>
      <c r="AD10" s="17">
        <v>0.215768773717947</v>
      </c>
      <c r="AE10" s="17"/>
      <c r="AF10" s="17">
        <v>0.13447097607358499</v>
      </c>
      <c r="AG10" s="17">
        <v>0.214395049389558</v>
      </c>
      <c r="AH10" s="17">
        <v>0.20362270744184499</v>
      </c>
      <c r="AI10" s="17"/>
      <c r="AJ10" s="17">
        <v>0.142687769944191</v>
      </c>
      <c r="AK10" s="17">
        <v>0.21397761455874401</v>
      </c>
      <c r="AL10" s="17">
        <v>0.24612039231975399</v>
      </c>
      <c r="AM10" s="17">
        <v>6.2123836180271202E-2</v>
      </c>
      <c r="AN10" s="17">
        <v>0.19075729938872801</v>
      </c>
      <c r="AO10" s="17"/>
      <c r="AP10" s="17">
        <v>0.138835354355343</v>
      </c>
      <c r="AQ10" s="17">
        <v>0.21380921033768299</v>
      </c>
      <c r="AR10" s="17">
        <v>0.21742638061824199</v>
      </c>
      <c r="AS10" s="17"/>
      <c r="AT10" s="17">
        <v>0.18330334727011299</v>
      </c>
      <c r="AU10" s="17">
        <v>0.189398037728126</v>
      </c>
      <c r="AV10" s="17">
        <v>0.19449557729528599</v>
      </c>
      <c r="AW10" s="17">
        <v>0.187502788983683</v>
      </c>
      <c r="AX10" s="17">
        <v>0.201458261240929</v>
      </c>
      <c r="AY10" s="17"/>
      <c r="AZ10" s="17">
        <v>0.17864003817742499</v>
      </c>
      <c r="BA10" s="17">
        <v>0.18328580255985299</v>
      </c>
      <c r="BB10" s="17">
        <v>0.24003898088735801</v>
      </c>
      <c r="BC10" s="17">
        <v>0.187445565264762</v>
      </c>
      <c r="BD10" s="17">
        <v>0.20142336109477499</v>
      </c>
      <c r="BE10" s="17"/>
      <c r="BF10" s="17">
        <v>0.17542396978924901</v>
      </c>
      <c r="BG10" s="17">
        <v>0.17964641033728601</v>
      </c>
      <c r="BH10" s="17">
        <v>0.17262758801164901</v>
      </c>
      <c r="BI10" s="17">
        <v>0.21074053729818701</v>
      </c>
      <c r="BJ10" s="17"/>
      <c r="BK10" s="17">
        <v>0.132848206848419</v>
      </c>
      <c r="BL10" s="17">
        <v>0.16865833101369199</v>
      </c>
      <c r="BM10" s="17">
        <v>0.192480341786857</v>
      </c>
      <c r="BN10" s="17">
        <v>0.20147954606926399</v>
      </c>
      <c r="BO10" s="17">
        <v>0.14648325130641901</v>
      </c>
      <c r="BP10" s="17"/>
      <c r="BQ10" s="17">
        <v>0.169762114132022</v>
      </c>
      <c r="BR10" s="17">
        <v>0.20946543230554601</v>
      </c>
      <c r="BS10" s="17"/>
      <c r="BT10" s="17">
        <v>0.17790788915938999</v>
      </c>
      <c r="BU10" s="17">
        <v>0.19471907576179201</v>
      </c>
      <c r="BV10" s="17">
        <v>0.18085205680997299</v>
      </c>
      <c r="BW10" s="17">
        <v>0.18533425424106501</v>
      </c>
      <c r="BX10" s="17">
        <v>0.18081908553811901</v>
      </c>
      <c r="BY10" s="17">
        <v>0.26414252823320999</v>
      </c>
    </row>
    <row r="11" spans="2:77" ht="43.5" x14ac:dyDescent="0.35">
      <c r="B11" s="18" t="s">
        <v>340</v>
      </c>
      <c r="C11" s="17">
        <v>0.30595709967756701</v>
      </c>
      <c r="D11" s="17">
        <v>0.30788142081129999</v>
      </c>
      <c r="E11" s="17">
        <v>0.30556271013345698</v>
      </c>
      <c r="F11" s="17"/>
      <c r="G11" s="17">
        <v>0.24144531720826401</v>
      </c>
      <c r="H11" s="17">
        <v>0.30754307167382999</v>
      </c>
      <c r="I11" s="17">
        <v>0.33000236248063702</v>
      </c>
      <c r="J11" s="17">
        <v>0.30237294899393202</v>
      </c>
      <c r="K11" s="17">
        <v>0.28236040221766601</v>
      </c>
      <c r="L11" s="17">
        <v>0.346843884832644</v>
      </c>
      <c r="M11" s="17"/>
      <c r="N11" s="17">
        <v>0.32812299179461102</v>
      </c>
      <c r="O11" s="17">
        <v>0.28654481431693601</v>
      </c>
      <c r="P11" s="17">
        <v>0.32301950851415501</v>
      </c>
      <c r="Q11" s="17">
        <v>0.28731726270170799</v>
      </c>
      <c r="R11" s="17"/>
      <c r="S11" s="17">
        <v>0.31297406704388903</v>
      </c>
      <c r="T11" s="17">
        <v>0.30864658550672702</v>
      </c>
      <c r="U11" s="17">
        <v>0.35614439664557601</v>
      </c>
      <c r="V11" s="17">
        <v>0.32190374247077602</v>
      </c>
      <c r="W11" s="17">
        <v>0.31449867630212303</v>
      </c>
      <c r="X11" s="17">
        <v>0.33942880381064</v>
      </c>
      <c r="Y11" s="17">
        <v>0.35399412745286502</v>
      </c>
      <c r="Z11" s="17">
        <v>0.326025206077663</v>
      </c>
      <c r="AA11" s="17">
        <v>0.288695951890452</v>
      </c>
      <c r="AB11" s="17">
        <v>0.23192985041366801</v>
      </c>
      <c r="AC11" s="17">
        <v>0.21763773530420799</v>
      </c>
      <c r="AD11" s="17">
        <v>0.23662570601510999</v>
      </c>
      <c r="AE11" s="17"/>
      <c r="AF11" s="17">
        <v>0.37293215555752901</v>
      </c>
      <c r="AG11" s="17">
        <v>0.26547103718860099</v>
      </c>
      <c r="AH11" s="17">
        <v>0.29640283473212797</v>
      </c>
      <c r="AI11" s="17"/>
      <c r="AJ11" s="17">
        <v>0.42469356527765001</v>
      </c>
      <c r="AK11" s="17">
        <v>0.23608016702342899</v>
      </c>
      <c r="AL11" s="17">
        <v>0.24079863962259601</v>
      </c>
      <c r="AM11" s="17">
        <v>0.38962948431028699</v>
      </c>
      <c r="AN11" s="17">
        <v>0.29294267716492001</v>
      </c>
      <c r="AO11" s="17"/>
      <c r="AP11" s="17">
        <v>0.50530497587296597</v>
      </c>
      <c r="AQ11" s="17">
        <v>0.26038758532766199</v>
      </c>
      <c r="AR11" s="17">
        <v>0.258722908890749</v>
      </c>
      <c r="AS11" s="17"/>
      <c r="AT11" s="17">
        <v>0.31820417451559502</v>
      </c>
      <c r="AU11" s="17">
        <v>0.31815522814965702</v>
      </c>
      <c r="AV11" s="17">
        <v>0.27365771456587501</v>
      </c>
      <c r="AW11" s="17">
        <v>0.320907438451073</v>
      </c>
      <c r="AX11" s="17">
        <v>0.14176705513843901</v>
      </c>
      <c r="AY11" s="17"/>
      <c r="AZ11" s="17">
        <v>0.30301526946863</v>
      </c>
      <c r="BA11" s="17">
        <v>0.31162359539135698</v>
      </c>
      <c r="BB11" s="17">
        <v>0.23425712969692999</v>
      </c>
      <c r="BC11" s="17">
        <v>0.34428693650574299</v>
      </c>
      <c r="BD11" s="17">
        <v>0.27419267711079598</v>
      </c>
      <c r="BE11" s="17"/>
      <c r="BF11" s="17">
        <v>0.26739954712105402</v>
      </c>
      <c r="BG11" s="17">
        <v>0.339891319437921</v>
      </c>
      <c r="BH11" s="17">
        <v>0.31590931514473403</v>
      </c>
      <c r="BI11" s="17">
        <v>0.27688744348287397</v>
      </c>
      <c r="BJ11" s="17"/>
      <c r="BK11" s="17">
        <v>0.263673243262872</v>
      </c>
      <c r="BL11" s="17">
        <v>0.233045595567338</v>
      </c>
      <c r="BM11" s="17">
        <v>0.31906787930184</v>
      </c>
      <c r="BN11" s="17">
        <v>0.32509136810256001</v>
      </c>
      <c r="BO11" s="17">
        <v>0.32320132410304298</v>
      </c>
      <c r="BP11" s="17"/>
      <c r="BQ11" s="17">
        <v>0.32985581878002901</v>
      </c>
      <c r="BR11" s="17">
        <v>0.27358821925035598</v>
      </c>
      <c r="BS11" s="17"/>
      <c r="BT11" s="17">
        <v>0.32644947131443702</v>
      </c>
      <c r="BU11" s="17">
        <v>0.30262043795399601</v>
      </c>
      <c r="BV11" s="17">
        <v>0.29538768951254002</v>
      </c>
      <c r="BW11" s="17">
        <v>0.278201944267854</v>
      </c>
      <c r="BX11" s="17">
        <v>0.31118106526979999</v>
      </c>
      <c r="BY11" s="17">
        <v>0.19299241247683099</v>
      </c>
    </row>
    <row r="12" spans="2:77" x14ac:dyDescent="0.35">
      <c r="B12" s="18" t="s">
        <v>341</v>
      </c>
      <c r="C12" s="17">
        <v>7.4866484613098999E-2</v>
      </c>
      <c r="D12" s="17">
        <v>9.5904784919762495E-2</v>
      </c>
      <c r="E12" s="17">
        <v>5.4785896327095601E-2</v>
      </c>
      <c r="F12" s="17"/>
      <c r="G12" s="17">
        <v>8.2086425155018197E-2</v>
      </c>
      <c r="H12" s="17">
        <v>9.4727444707887798E-2</v>
      </c>
      <c r="I12" s="17">
        <v>8.0938351371237602E-2</v>
      </c>
      <c r="J12" s="17">
        <v>6.0262976365288101E-2</v>
      </c>
      <c r="K12" s="17">
        <v>7.4291060300421596E-2</v>
      </c>
      <c r="L12" s="17">
        <v>6.1315869508014299E-2</v>
      </c>
      <c r="M12" s="17"/>
      <c r="N12" s="17">
        <v>7.7833042337839303E-2</v>
      </c>
      <c r="O12" s="17">
        <v>6.38668515698496E-2</v>
      </c>
      <c r="P12" s="17">
        <v>9.5750722357475698E-2</v>
      </c>
      <c r="Q12" s="17">
        <v>6.5766874146383297E-2</v>
      </c>
      <c r="R12" s="17"/>
      <c r="S12" s="17">
        <v>8.4202233983027799E-2</v>
      </c>
      <c r="T12" s="17">
        <v>4.9001122713507803E-2</v>
      </c>
      <c r="U12" s="17">
        <v>7.7698326464012396E-2</v>
      </c>
      <c r="V12" s="17">
        <v>9.2753909936262799E-2</v>
      </c>
      <c r="W12" s="17">
        <v>9.0191578136685102E-2</v>
      </c>
      <c r="X12" s="17">
        <v>0.100701117312574</v>
      </c>
      <c r="Y12" s="17">
        <v>4.1057771711534199E-2</v>
      </c>
      <c r="Z12" s="17">
        <v>7.4362522752595195E-2</v>
      </c>
      <c r="AA12" s="17">
        <v>5.81790562827567E-2</v>
      </c>
      <c r="AB12" s="17">
        <v>0.10191808125120801</v>
      </c>
      <c r="AC12" s="17">
        <v>7.2107612034093202E-2</v>
      </c>
      <c r="AD12" s="17">
        <v>4.4167770106363899E-2</v>
      </c>
      <c r="AE12" s="17"/>
      <c r="AF12" s="17">
        <v>9.2155949328331405E-2</v>
      </c>
      <c r="AG12" s="17">
        <v>6.7719076032339107E-2</v>
      </c>
      <c r="AH12" s="17">
        <v>4.7201006033746599E-2</v>
      </c>
      <c r="AI12" s="17"/>
      <c r="AJ12" s="17">
        <v>9.0642520070813595E-2</v>
      </c>
      <c r="AK12" s="17">
        <v>7.2193867214549096E-2</v>
      </c>
      <c r="AL12" s="17">
        <v>0.115120715602836</v>
      </c>
      <c r="AM12" s="17">
        <v>6.5449735730169406E-2</v>
      </c>
      <c r="AN12" s="17">
        <v>4.9878589442842902E-2</v>
      </c>
      <c r="AO12" s="17"/>
      <c r="AP12" s="17">
        <v>9.6544981334011098E-2</v>
      </c>
      <c r="AQ12" s="17">
        <v>7.0436487723996397E-2</v>
      </c>
      <c r="AR12" s="17">
        <v>0.112654862864133</v>
      </c>
      <c r="AS12" s="17"/>
      <c r="AT12" s="17">
        <v>6.8141184542989799E-2</v>
      </c>
      <c r="AU12" s="17">
        <v>7.46402247970024E-2</v>
      </c>
      <c r="AV12" s="17">
        <v>8.1296370051215094E-2</v>
      </c>
      <c r="AW12" s="17">
        <v>7.2659392517933505E-2</v>
      </c>
      <c r="AX12" s="17">
        <v>9.3554540100853095E-2</v>
      </c>
      <c r="AY12" s="17"/>
      <c r="AZ12" s="17">
        <v>8.3852559023251394E-2</v>
      </c>
      <c r="BA12" s="17">
        <v>7.50049588437883E-2</v>
      </c>
      <c r="BB12" s="17">
        <v>5.9045808566992403E-2</v>
      </c>
      <c r="BC12" s="17">
        <v>7.0505890823645501E-2</v>
      </c>
      <c r="BD12" s="17">
        <v>5.5619393122775397E-2</v>
      </c>
      <c r="BE12" s="17"/>
      <c r="BF12" s="17">
        <v>5.5183007337422103E-2</v>
      </c>
      <c r="BG12" s="17">
        <v>7.4246753334638399E-2</v>
      </c>
      <c r="BH12" s="17">
        <v>9.0058125195226102E-2</v>
      </c>
      <c r="BI12" s="17">
        <v>8.8633964061981402E-2</v>
      </c>
      <c r="BJ12" s="17"/>
      <c r="BK12" s="17">
        <v>3.4716556537645098E-2</v>
      </c>
      <c r="BL12" s="17">
        <v>8.82411696280785E-2</v>
      </c>
      <c r="BM12" s="17">
        <v>6.3023516035135604E-2</v>
      </c>
      <c r="BN12" s="17">
        <v>8.5665828780182196E-2</v>
      </c>
      <c r="BO12" s="17">
        <v>7.0895903993592094E-2</v>
      </c>
      <c r="BP12" s="17"/>
      <c r="BQ12" s="17">
        <v>7.93713329634715E-2</v>
      </c>
      <c r="BR12" s="17">
        <v>6.8765032189194705E-2</v>
      </c>
      <c r="BS12" s="17"/>
      <c r="BT12" s="17">
        <v>7.9340183269399595E-2</v>
      </c>
      <c r="BU12" s="17">
        <v>8.3268991668399697E-2</v>
      </c>
      <c r="BV12" s="17">
        <v>5.7484314194136299E-2</v>
      </c>
      <c r="BW12" s="17">
        <v>7.94095411145746E-2</v>
      </c>
      <c r="BX12" s="17">
        <v>6.9055031297065195E-2</v>
      </c>
      <c r="BY12" s="17">
        <v>3.3951697895337703E-2</v>
      </c>
    </row>
    <row r="13" spans="2:77" ht="43.5" x14ac:dyDescent="0.35">
      <c r="B13" s="18" t="s">
        <v>342</v>
      </c>
      <c r="C13" s="17">
        <v>9.3501851425472293E-2</v>
      </c>
      <c r="D13" s="17">
        <v>0.121075819227756</v>
      </c>
      <c r="E13" s="17">
        <v>6.71533820763318E-2</v>
      </c>
      <c r="F13" s="17"/>
      <c r="G13" s="17">
        <v>6.7417229992470795E-2</v>
      </c>
      <c r="H13" s="17">
        <v>8.63495618746766E-2</v>
      </c>
      <c r="I13" s="17">
        <v>8.5845118927396893E-2</v>
      </c>
      <c r="J13" s="17">
        <v>8.2642627050187795E-2</v>
      </c>
      <c r="K13" s="17">
        <v>0.12679881547750901</v>
      </c>
      <c r="L13" s="17">
        <v>0.10945500154089099</v>
      </c>
      <c r="M13" s="17"/>
      <c r="N13" s="17">
        <v>8.8153230067832697E-2</v>
      </c>
      <c r="O13" s="17">
        <v>7.9211849954438099E-2</v>
      </c>
      <c r="P13" s="17">
        <v>0.120372584969782</v>
      </c>
      <c r="Q13" s="17">
        <v>8.88289985768487E-2</v>
      </c>
      <c r="R13" s="17"/>
      <c r="S13" s="17">
        <v>8.8923220159456307E-2</v>
      </c>
      <c r="T13" s="17">
        <v>8.7545315363530204E-2</v>
      </c>
      <c r="U13" s="17">
        <v>8.9062641591529698E-2</v>
      </c>
      <c r="V13" s="17">
        <v>0.11440247550583001</v>
      </c>
      <c r="W13" s="17">
        <v>8.6853760229049295E-2</v>
      </c>
      <c r="X13" s="17">
        <v>9.8652368534738494E-2</v>
      </c>
      <c r="Y13" s="17">
        <v>7.7986840483401307E-2</v>
      </c>
      <c r="Z13" s="17">
        <v>9.6987995257812307E-2</v>
      </c>
      <c r="AA13" s="17">
        <v>0.10456083000345</v>
      </c>
      <c r="AB13" s="17">
        <v>8.5966134658286605E-2</v>
      </c>
      <c r="AC13" s="17">
        <v>0.11084436324982599</v>
      </c>
      <c r="AD13" s="17">
        <v>7.9810688976965E-2</v>
      </c>
      <c r="AE13" s="17"/>
      <c r="AF13" s="17">
        <v>0.14766698754034599</v>
      </c>
      <c r="AG13" s="17">
        <v>6.1562315771231599E-2</v>
      </c>
      <c r="AH13" s="17">
        <v>6.7185118162171306E-2</v>
      </c>
      <c r="AI13" s="17"/>
      <c r="AJ13" s="17">
        <v>0.141728917933228</v>
      </c>
      <c r="AK13" s="17">
        <v>5.84840492135002E-2</v>
      </c>
      <c r="AL13" s="17">
        <v>4.5399320197299399E-2</v>
      </c>
      <c r="AM13" s="17">
        <v>0.27688142489654799</v>
      </c>
      <c r="AN13" s="17">
        <v>8.4118160809549994E-2</v>
      </c>
      <c r="AO13" s="17"/>
      <c r="AP13" s="17">
        <v>0.105657589775839</v>
      </c>
      <c r="AQ13" s="17">
        <v>5.48358603661089E-2</v>
      </c>
      <c r="AR13" s="17">
        <v>5.5055454228820001E-2</v>
      </c>
      <c r="AS13" s="17"/>
      <c r="AT13" s="17">
        <v>0.104016261842355</v>
      </c>
      <c r="AU13" s="17">
        <v>8.3545826282192995E-2</v>
      </c>
      <c r="AV13" s="17">
        <v>9.2865044815519604E-2</v>
      </c>
      <c r="AW13" s="17">
        <v>8.5556574730388593E-2</v>
      </c>
      <c r="AX13" s="17">
        <v>0.11949849632642499</v>
      </c>
      <c r="AY13" s="17"/>
      <c r="AZ13" s="17">
        <v>0.10425111252685</v>
      </c>
      <c r="BA13" s="17">
        <v>6.3748800601980696E-2</v>
      </c>
      <c r="BB13" s="17">
        <v>3.2902266223025403E-2</v>
      </c>
      <c r="BC13" s="17">
        <v>9.77361928588273E-2</v>
      </c>
      <c r="BD13" s="17">
        <v>0.106951630076888</v>
      </c>
      <c r="BE13" s="17"/>
      <c r="BF13" s="17">
        <v>9.0222827185936799E-2</v>
      </c>
      <c r="BG13" s="17">
        <v>9.2236505757755494E-2</v>
      </c>
      <c r="BH13" s="17">
        <v>8.2757752648128804E-2</v>
      </c>
      <c r="BI13" s="17">
        <v>0.112568480227117</v>
      </c>
      <c r="BJ13" s="17"/>
      <c r="BK13" s="17">
        <v>0.11015256947497</v>
      </c>
      <c r="BL13" s="17">
        <v>9.7278581110877005E-2</v>
      </c>
      <c r="BM13" s="17">
        <v>8.1181494577608496E-2</v>
      </c>
      <c r="BN13" s="17">
        <v>8.4553901520337593E-2</v>
      </c>
      <c r="BO13" s="17">
        <v>0.185792769519915</v>
      </c>
      <c r="BP13" s="17"/>
      <c r="BQ13" s="17">
        <v>0.10199843636075399</v>
      </c>
      <c r="BR13" s="17">
        <v>8.1993914927677505E-2</v>
      </c>
      <c r="BS13" s="17"/>
      <c r="BT13" s="17">
        <v>0.114763139733179</v>
      </c>
      <c r="BU13" s="17">
        <v>8.0519988853779506E-2</v>
      </c>
      <c r="BV13" s="17">
        <v>8.6230502252270802E-2</v>
      </c>
      <c r="BW13" s="17">
        <v>7.5992324270926004E-2</v>
      </c>
      <c r="BX13" s="17">
        <v>7.9069229258338994E-2</v>
      </c>
      <c r="BY13" s="17">
        <v>9.7853477383525497E-2</v>
      </c>
    </row>
    <row r="14" spans="2:77" x14ac:dyDescent="0.35">
      <c r="B14" s="18" t="s">
        <v>145</v>
      </c>
      <c r="C14" s="19">
        <v>7.5808942802126106E-2</v>
      </c>
      <c r="D14" s="19">
        <v>5.8014666044202398E-2</v>
      </c>
      <c r="E14" s="19">
        <v>9.3688117944084007E-2</v>
      </c>
      <c r="F14" s="19"/>
      <c r="G14" s="19">
        <v>5.49321480692537E-2</v>
      </c>
      <c r="H14" s="19">
        <v>6.4094607181229599E-2</v>
      </c>
      <c r="I14" s="19">
        <v>8.2524036685373905E-2</v>
      </c>
      <c r="J14" s="19">
        <v>8.0529471292663399E-2</v>
      </c>
      <c r="K14" s="19">
        <v>8.1996722922271795E-2</v>
      </c>
      <c r="L14" s="19">
        <v>8.5786080423464001E-2</v>
      </c>
      <c r="M14" s="19"/>
      <c r="N14" s="19">
        <v>4.0010319971948399E-2</v>
      </c>
      <c r="O14" s="19">
        <v>7.7988952564677402E-2</v>
      </c>
      <c r="P14" s="19">
        <v>7.56190554226151E-2</v>
      </c>
      <c r="Q14" s="19">
        <v>0.112529032513523</v>
      </c>
      <c r="R14" s="19"/>
      <c r="S14" s="19">
        <v>7.6977274804850407E-2</v>
      </c>
      <c r="T14" s="19">
        <v>7.4761832161093306E-2</v>
      </c>
      <c r="U14" s="19">
        <v>7.2599191509432198E-2</v>
      </c>
      <c r="V14" s="19">
        <v>6.6559547026495497E-2</v>
      </c>
      <c r="W14" s="19">
        <v>4.3639679171472399E-2</v>
      </c>
      <c r="X14" s="19">
        <v>7.9198065408553606E-2</v>
      </c>
      <c r="Y14" s="19">
        <v>8.3340354094229102E-2</v>
      </c>
      <c r="Z14" s="19">
        <v>5.2995294841795902E-2</v>
      </c>
      <c r="AA14" s="19">
        <v>8.6277373563529297E-2</v>
      </c>
      <c r="AB14" s="19">
        <v>7.9942043077224606E-2</v>
      </c>
      <c r="AC14" s="19">
        <v>9.4217842014954201E-2</v>
      </c>
      <c r="AD14" s="19">
        <v>0.10512711918666</v>
      </c>
      <c r="AE14" s="19"/>
      <c r="AF14" s="19">
        <v>6.9138706062922106E-2</v>
      </c>
      <c r="AG14" s="19">
        <v>6.2803164107333401E-2</v>
      </c>
      <c r="AH14" s="19">
        <v>0.137374857245118</v>
      </c>
      <c r="AI14" s="19"/>
      <c r="AJ14" s="19">
        <v>5.97762282153914E-2</v>
      </c>
      <c r="AK14" s="19">
        <v>6.0809207866720498E-2</v>
      </c>
      <c r="AL14" s="19">
        <v>4.1040536707388102E-2</v>
      </c>
      <c r="AM14" s="19">
        <v>9.9001834746744594E-2</v>
      </c>
      <c r="AN14" s="19">
        <v>0.14372503559343799</v>
      </c>
      <c r="AO14" s="19"/>
      <c r="AP14" s="19">
        <v>4.1019617695522301E-2</v>
      </c>
      <c r="AQ14" s="19">
        <v>5.4556355171625499E-2</v>
      </c>
      <c r="AR14" s="19">
        <v>4.4159702710099398E-2</v>
      </c>
      <c r="AS14" s="19"/>
      <c r="AT14" s="19">
        <v>0.100347103915237</v>
      </c>
      <c r="AU14" s="19">
        <v>7.7512676330619201E-2</v>
      </c>
      <c r="AV14" s="19">
        <v>5.90474991190333E-2</v>
      </c>
      <c r="AW14" s="19">
        <v>3.9210331695127998E-2</v>
      </c>
      <c r="AX14" s="19">
        <v>5.8256990603661102E-2</v>
      </c>
      <c r="AY14" s="19"/>
      <c r="AZ14" s="19">
        <v>5.9969643154088599E-2</v>
      </c>
      <c r="BA14" s="19">
        <v>8.0601371431211905E-2</v>
      </c>
      <c r="BB14" s="19">
        <v>8.8114258539043894E-2</v>
      </c>
      <c r="BC14" s="19">
        <v>8.1379541139855002E-2</v>
      </c>
      <c r="BD14" s="19">
        <v>0.109306210163259</v>
      </c>
      <c r="BE14" s="19"/>
      <c r="BF14" s="19">
        <v>9.7661066181719394E-2</v>
      </c>
      <c r="BG14" s="19">
        <v>7.6916688586905396E-2</v>
      </c>
      <c r="BH14" s="19">
        <v>6.4670003022607503E-2</v>
      </c>
      <c r="BI14" s="19">
        <v>4.4350988012534003E-2</v>
      </c>
      <c r="BJ14" s="19"/>
      <c r="BK14" s="19">
        <v>9.9227859828375994E-2</v>
      </c>
      <c r="BL14" s="19">
        <v>9.7947502044685997E-2</v>
      </c>
      <c r="BM14" s="19">
        <v>8.3284072896747205E-2</v>
      </c>
      <c r="BN14" s="19">
        <v>6.2234290657801998E-2</v>
      </c>
      <c r="BO14" s="19">
        <v>4.5284220814055101E-2</v>
      </c>
      <c r="BP14" s="19"/>
      <c r="BQ14" s="19">
        <v>7.6659670010888803E-2</v>
      </c>
      <c r="BR14" s="19">
        <v>7.4656701664073705E-2</v>
      </c>
      <c r="BS14" s="19"/>
      <c r="BT14" s="19">
        <v>6.9787349368345297E-2</v>
      </c>
      <c r="BU14" s="19">
        <v>6.5951449316915003E-2</v>
      </c>
      <c r="BV14" s="19">
        <v>0.131812485633827</v>
      </c>
      <c r="BW14" s="19">
        <v>7.6266932631215006E-2</v>
      </c>
      <c r="BX14" s="19">
        <v>7.0185069096352901E-2</v>
      </c>
      <c r="BY14" s="19">
        <v>0.104040767897404</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344</v>
      </c>
      <c r="C9" s="17">
        <v>0.37409083654835601</v>
      </c>
      <c r="D9" s="17">
        <v>0.37282221219688</v>
      </c>
      <c r="E9" s="17">
        <v>0.37580054798107798</v>
      </c>
      <c r="F9" s="17"/>
      <c r="G9" s="17">
        <v>0.27166290427679102</v>
      </c>
      <c r="H9" s="17">
        <v>0.304274755135717</v>
      </c>
      <c r="I9" s="17">
        <v>0.35079712303899901</v>
      </c>
      <c r="J9" s="17">
        <v>0.40123592730922403</v>
      </c>
      <c r="K9" s="17">
        <v>0.46982654916781202</v>
      </c>
      <c r="L9" s="17">
        <v>0.43167041175953202</v>
      </c>
      <c r="M9" s="17"/>
      <c r="N9" s="17">
        <v>0.36356958942546502</v>
      </c>
      <c r="O9" s="17">
        <v>0.384752707501683</v>
      </c>
      <c r="P9" s="17">
        <v>0.36570552401379502</v>
      </c>
      <c r="Q9" s="17">
        <v>0.38317410948698699</v>
      </c>
      <c r="R9" s="17"/>
      <c r="S9" s="17">
        <v>0.27486473649723497</v>
      </c>
      <c r="T9" s="17">
        <v>0.37887535006753698</v>
      </c>
      <c r="U9" s="17">
        <v>0.41401129271343601</v>
      </c>
      <c r="V9" s="17">
        <v>0.40646734840430199</v>
      </c>
      <c r="W9" s="17">
        <v>0.356780061421549</v>
      </c>
      <c r="X9" s="17">
        <v>0.34285651944358803</v>
      </c>
      <c r="Y9" s="17">
        <v>0.41926630309581198</v>
      </c>
      <c r="Z9" s="17">
        <v>0.41733524650581399</v>
      </c>
      <c r="AA9" s="17">
        <v>0.33128533448748598</v>
      </c>
      <c r="AB9" s="17">
        <v>0.43842520221443698</v>
      </c>
      <c r="AC9" s="17">
        <v>0.39181856338108201</v>
      </c>
      <c r="AD9" s="17">
        <v>0.50324950398482404</v>
      </c>
      <c r="AE9" s="17"/>
      <c r="AF9" s="17">
        <v>0.41262618280433699</v>
      </c>
      <c r="AG9" s="17">
        <v>0.382394833946408</v>
      </c>
      <c r="AH9" s="17">
        <v>0.30903329898112097</v>
      </c>
      <c r="AI9" s="17"/>
      <c r="AJ9" s="17">
        <v>0.39897344712776101</v>
      </c>
      <c r="AK9" s="17">
        <v>0.36347152239755698</v>
      </c>
      <c r="AL9" s="17">
        <v>0.33076562014514499</v>
      </c>
      <c r="AM9" s="17">
        <v>0.416073346039954</v>
      </c>
      <c r="AN9" s="17">
        <v>0.32945940362179799</v>
      </c>
      <c r="AO9" s="17"/>
      <c r="AP9" s="17">
        <v>0.33636684112607201</v>
      </c>
      <c r="AQ9" s="17">
        <v>0.34796045492694999</v>
      </c>
      <c r="AR9" s="17">
        <v>0.34004429413228798</v>
      </c>
      <c r="AS9" s="17"/>
      <c r="AT9" s="17">
        <v>0.37268078476288202</v>
      </c>
      <c r="AU9" s="17">
        <v>0.36135242359535702</v>
      </c>
      <c r="AV9" s="17">
        <v>0.38260120064626602</v>
      </c>
      <c r="AW9" s="17">
        <v>0.34663620386740401</v>
      </c>
      <c r="AX9" s="17">
        <v>0.34815286399940298</v>
      </c>
      <c r="AY9" s="17"/>
      <c r="AZ9" s="17">
        <v>0.36753400533146302</v>
      </c>
      <c r="BA9" s="17">
        <v>0.362474169954416</v>
      </c>
      <c r="BB9" s="17">
        <v>0.26891183301432697</v>
      </c>
      <c r="BC9" s="17">
        <v>0.437755731312365</v>
      </c>
      <c r="BD9" s="17">
        <v>0.34674123668798601</v>
      </c>
      <c r="BE9" s="17"/>
      <c r="BF9" s="17">
        <v>0.36903881988298098</v>
      </c>
      <c r="BG9" s="17">
        <v>0.37375774570888998</v>
      </c>
      <c r="BH9" s="17">
        <v>0.38317401156076297</v>
      </c>
      <c r="BI9" s="17">
        <v>0.38508418656446303</v>
      </c>
      <c r="BJ9" s="17"/>
      <c r="BK9" s="17">
        <v>0.45044185718783902</v>
      </c>
      <c r="BL9" s="17">
        <v>0.37895808643123002</v>
      </c>
      <c r="BM9" s="17">
        <v>0.37542791499457101</v>
      </c>
      <c r="BN9" s="17">
        <v>0.35849847548727498</v>
      </c>
      <c r="BO9" s="17">
        <v>0.39947943106276501</v>
      </c>
      <c r="BP9" s="17"/>
      <c r="BQ9" s="17">
        <v>0.38562955595795501</v>
      </c>
      <c r="BR9" s="17">
        <v>0.35846257516534502</v>
      </c>
      <c r="BS9" s="17"/>
      <c r="BT9" s="17">
        <v>0.42192974457777299</v>
      </c>
      <c r="BU9" s="17">
        <v>0.382519635513075</v>
      </c>
      <c r="BV9" s="17">
        <v>0.33506022744617298</v>
      </c>
      <c r="BW9" s="17">
        <v>0.31552297212692898</v>
      </c>
      <c r="BX9" s="17">
        <v>0.326630991411762</v>
      </c>
      <c r="BY9" s="17">
        <v>0.33211415677676498</v>
      </c>
    </row>
    <row r="10" spans="2:77" ht="29" x14ac:dyDescent="0.35">
      <c r="B10" s="18" t="s">
        <v>345</v>
      </c>
      <c r="C10" s="17">
        <v>0.40238547453989898</v>
      </c>
      <c r="D10" s="17">
        <v>0.40618202384892899</v>
      </c>
      <c r="E10" s="17">
        <v>0.39766326768435001</v>
      </c>
      <c r="F10" s="17"/>
      <c r="G10" s="17">
        <v>0.432986920558112</v>
      </c>
      <c r="H10" s="17">
        <v>0.39263456111537598</v>
      </c>
      <c r="I10" s="17">
        <v>0.40499410268728098</v>
      </c>
      <c r="J10" s="17">
        <v>0.40140478336575602</v>
      </c>
      <c r="K10" s="17">
        <v>0.35826119840395498</v>
      </c>
      <c r="L10" s="17">
        <v>0.41807859369420902</v>
      </c>
      <c r="M10" s="17"/>
      <c r="N10" s="17">
        <v>0.41997120516807102</v>
      </c>
      <c r="O10" s="17">
        <v>0.405110476066321</v>
      </c>
      <c r="P10" s="17">
        <v>0.405502071936436</v>
      </c>
      <c r="Q10" s="17">
        <v>0.37627027517260703</v>
      </c>
      <c r="R10" s="17"/>
      <c r="S10" s="17">
        <v>0.40951789230198499</v>
      </c>
      <c r="T10" s="17">
        <v>0.40875567494187798</v>
      </c>
      <c r="U10" s="17">
        <v>0.35539824236935202</v>
      </c>
      <c r="V10" s="17">
        <v>0.40331567741976299</v>
      </c>
      <c r="W10" s="17">
        <v>0.45848674192821398</v>
      </c>
      <c r="X10" s="17">
        <v>0.40727824758727399</v>
      </c>
      <c r="Y10" s="17">
        <v>0.37786825074172298</v>
      </c>
      <c r="Z10" s="17">
        <v>0.41779063642741798</v>
      </c>
      <c r="AA10" s="17">
        <v>0.44488995273126403</v>
      </c>
      <c r="AB10" s="17">
        <v>0.36470580675035202</v>
      </c>
      <c r="AC10" s="17">
        <v>0.42492727517350898</v>
      </c>
      <c r="AD10" s="17">
        <v>0.28279281278117002</v>
      </c>
      <c r="AE10" s="17"/>
      <c r="AF10" s="17">
        <v>0.38966070770023697</v>
      </c>
      <c r="AG10" s="17">
        <v>0.41942784428749602</v>
      </c>
      <c r="AH10" s="17">
        <v>0.35615102580291602</v>
      </c>
      <c r="AI10" s="17"/>
      <c r="AJ10" s="17">
        <v>0.407488452556171</v>
      </c>
      <c r="AK10" s="17">
        <v>0.40822400564939698</v>
      </c>
      <c r="AL10" s="17">
        <v>0.47931877820081997</v>
      </c>
      <c r="AM10" s="17">
        <v>0.28788219616744698</v>
      </c>
      <c r="AN10" s="17">
        <v>0.366108296301286</v>
      </c>
      <c r="AO10" s="17"/>
      <c r="AP10" s="17">
        <v>0.43127147236172197</v>
      </c>
      <c r="AQ10" s="17">
        <v>0.43552544999543302</v>
      </c>
      <c r="AR10" s="17">
        <v>0.45629802258889501</v>
      </c>
      <c r="AS10" s="17"/>
      <c r="AT10" s="17">
        <v>0.40361756551300998</v>
      </c>
      <c r="AU10" s="17">
        <v>0.42460140165549798</v>
      </c>
      <c r="AV10" s="17">
        <v>0.40572109463379102</v>
      </c>
      <c r="AW10" s="17">
        <v>0.389632236276724</v>
      </c>
      <c r="AX10" s="17">
        <v>0.445705929469496</v>
      </c>
      <c r="AY10" s="17"/>
      <c r="AZ10" s="17">
        <v>0.38972484495453602</v>
      </c>
      <c r="BA10" s="17">
        <v>0.40640047830930598</v>
      </c>
      <c r="BB10" s="17">
        <v>0.43260677894944699</v>
      </c>
      <c r="BC10" s="17">
        <v>0.42231024936025902</v>
      </c>
      <c r="BD10" s="17">
        <v>0.40183032226387499</v>
      </c>
      <c r="BE10" s="17"/>
      <c r="BF10" s="17">
        <v>0.379301030034561</v>
      </c>
      <c r="BG10" s="17">
        <v>0.403694695305785</v>
      </c>
      <c r="BH10" s="17">
        <v>0.41501651069911999</v>
      </c>
      <c r="BI10" s="17">
        <v>0.41182595957486201</v>
      </c>
      <c r="BJ10" s="17"/>
      <c r="BK10" s="17">
        <v>0.29825256162828101</v>
      </c>
      <c r="BL10" s="17">
        <v>0.38208320442133797</v>
      </c>
      <c r="BM10" s="17">
        <v>0.39958721295273503</v>
      </c>
      <c r="BN10" s="17">
        <v>0.44224369701041299</v>
      </c>
      <c r="BO10" s="17">
        <v>0.31039704252882699</v>
      </c>
      <c r="BP10" s="17"/>
      <c r="BQ10" s="17">
        <v>0.39333021841208499</v>
      </c>
      <c r="BR10" s="17">
        <v>0.414650085943646</v>
      </c>
      <c r="BS10" s="17"/>
      <c r="BT10" s="17">
        <v>0.394622704525462</v>
      </c>
      <c r="BU10" s="17">
        <v>0.41865639892607498</v>
      </c>
      <c r="BV10" s="17">
        <v>0.36605686692605999</v>
      </c>
      <c r="BW10" s="17">
        <v>0.44054817910748201</v>
      </c>
      <c r="BX10" s="17">
        <v>0.393570330401317</v>
      </c>
      <c r="BY10" s="17">
        <v>0.37010724396907602</v>
      </c>
    </row>
    <row r="11" spans="2:77" ht="29" x14ac:dyDescent="0.35">
      <c r="B11" s="18" t="s">
        <v>346</v>
      </c>
      <c r="C11" s="17">
        <v>8.8891594845910901E-2</v>
      </c>
      <c r="D11" s="17">
        <v>0.108002998921432</v>
      </c>
      <c r="E11" s="17">
        <v>7.0784506216921506E-2</v>
      </c>
      <c r="F11" s="17"/>
      <c r="G11" s="17">
        <v>0.13236300661790701</v>
      </c>
      <c r="H11" s="17">
        <v>0.12789869134083701</v>
      </c>
      <c r="I11" s="17">
        <v>9.4046841349670701E-2</v>
      </c>
      <c r="J11" s="17">
        <v>7.3439236973237801E-2</v>
      </c>
      <c r="K11" s="17">
        <v>6.7307372484368994E-2</v>
      </c>
      <c r="L11" s="17">
        <v>5.1160364216444799E-2</v>
      </c>
      <c r="M11" s="17"/>
      <c r="N11" s="17">
        <v>0.11505574700410499</v>
      </c>
      <c r="O11" s="17">
        <v>6.8112214474437202E-2</v>
      </c>
      <c r="P11" s="17">
        <v>9.7242918349241203E-2</v>
      </c>
      <c r="Q11" s="17">
        <v>7.6128393438781902E-2</v>
      </c>
      <c r="R11" s="17"/>
      <c r="S11" s="17">
        <v>0.16404388474129</v>
      </c>
      <c r="T11" s="17">
        <v>7.4995918321947103E-2</v>
      </c>
      <c r="U11" s="17">
        <v>8.2472581301995404E-2</v>
      </c>
      <c r="V11" s="17">
        <v>8.1677022674989594E-2</v>
      </c>
      <c r="W11" s="17">
        <v>7.2226865133545495E-2</v>
      </c>
      <c r="X11" s="17">
        <v>7.7497198619142005E-2</v>
      </c>
      <c r="Y11" s="17">
        <v>7.0784216785609796E-2</v>
      </c>
      <c r="Z11" s="17">
        <v>8.5797426075948605E-2</v>
      </c>
      <c r="AA11" s="17">
        <v>8.3754937937285306E-2</v>
      </c>
      <c r="AB11" s="17">
        <v>7.9025931471975105E-2</v>
      </c>
      <c r="AC11" s="17">
        <v>6.4506411777494499E-2</v>
      </c>
      <c r="AD11" s="17">
        <v>5.1818723945850201E-2</v>
      </c>
      <c r="AE11" s="17"/>
      <c r="AF11" s="17">
        <v>8.1438123352158498E-2</v>
      </c>
      <c r="AG11" s="17">
        <v>8.6665330356841597E-2</v>
      </c>
      <c r="AH11" s="17">
        <v>0.11901811191103299</v>
      </c>
      <c r="AI11" s="17"/>
      <c r="AJ11" s="17">
        <v>9.0891713199838603E-2</v>
      </c>
      <c r="AK11" s="17">
        <v>0.101793024968777</v>
      </c>
      <c r="AL11" s="17">
        <v>8.1581577959417895E-2</v>
      </c>
      <c r="AM11" s="17">
        <v>6.52672982521251E-2</v>
      </c>
      <c r="AN11" s="17">
        <v>9.24397366905855E-2</v>
      </c>
      <c r="AO11" s="17"/>
      <c r="AP11" s="17">
        <v>0.12925847608253699</v>
      </c>
      <c r="AQ11" s="17">
        <v>9.3399548757536796E-2</v>
      </c>
      <c r="AR11" s="17">
        <v>0.11115694283199</v>
      </c>
      <c r="AS11" s="17"/>
      <c r="AT11" s="17">
        <v>7.0379946721738099E-2</v>
      </c>
      <c r="AU11" s="17">
        <v>7.1473369862009195E-2</v>
      </c>
      <c r="AV11" s="17">
        <v>8.3206008038686302E-2</v>
      </c>
      <c r="AW11" s="17">
        <v>0.163792940101048</v>
      </c>
      <c r="AX11" s="17">
        <v>0.14959958409431101</v>
      </c>
      <c r="AY11" s="17"/>
      <c r="AZ11" s="17">
        <v>0.11465760480892601</v>
      </c>
      <c r="BA11" s="17">
        <v>7.2516190724819907E-2</v>
      </c>
      <c r="BB11" s="17">
        <v>0.120048740193522</v>
      </c>
      <c r="BC11" s="17">
        <v>5.4940937261782501E-2</v>
      </c>
      <c r="BD11" s="17">
        <v>6.3079787831770595E-2</v>
      </c>
      <c r="BE11" s="17"/>
      <c r="BF11" s="17">
        <v>9.3457502469195403E-2</v>
      </c>
      <c r="BG11" s="17">
        <v>8.3516257806703603E-2</v>
      </c>
      <c r="BH11" s="17">
        <v>8.8341088962035796E-2</v>
      </c>
      <c r="BI11" s="17">
        <v>0.10196338888737901</v>
      </c>
      <c r="BJ11" s="17"/>
      <c r="BK11" s="17">
        <v>8.0343303554486503E-2</v>
      </c>
      <c r="BL11" s="17">
        <v>8.5785298362189594E-2</v>
      </c>
      <c r="BM11" s="17">
        <v>7.7971828371898894E-2</v>
      </c>
      <c r="BN11" s="17">
        <v>8.8976105822317797E-2</v>
      </c>
      <c r="BO11" s="17">
        <v>0.155596298378614</v>
      </c>
      <c r="BP11" s="17"/>
      <c r="BQ11" s="17">
        <v>8.7864483256762493E-2</v>
      </c>
      <c r="BR11" s="17">
        <v>9.02827343489115E-2</v>
      </c>
      <c r="BS11" s="17"/>
      <c r="BT11" s="17">
        <v>7.4978844673427303E-2</v>
      </c>
      <c r="BU11" s="17">
        <v>9.2091441384066094E-2</v>
      </c>
      <c r="BV11" s="17">
        <v>0.103655358274002</v>
      </c>
      <c r="BW11" s="17">
        <v>0.1018284861622</v>
      </c>
      <c r="BX11" s="17">
        <v>0.104210911431044</v>
      </c>
      <c r="BY11" s="17">
        <v>8.4017449794678706E-2</v>
      </c>
    </row>
    <row r="12" spans="2:77" ht="29" x14ac:dyDescent="0.35">
      <c r="B12" s="18" t="s">
        <v>347</v>
      </c>
      <c r="C12" s="17">
        <v>1.7289022719626901E-2</v>
      </c>
      <c r="D12" s="17">
        <v>2.09873588830485E-2</v>
      </c>
      <c r="E12" s="17">
        <v>1.33301904951962E-2</v>
      </c>
      <c r="F12" s="17"/>
      <c r="G12" s="17">
        <v>2.0835774705687499E-2</v>
      </c>
      <c r="H12" s="17">
        <v>3.6450473525601997E-2</v>
      </c>
      <c r="I12" s="17">
        <v>2.0874804578108801E-2</v>
      </c>
      <c r="J12" s="17">
        <v>9.1108714952540092E-3</v>
      </c>
      <c r="K12" s="17">
        <v>1.2419236477353201E-2</v>
      </c>
      <c r="L12" s="17">
        <v>6.4075730664235799E-3</v>
      </c>
      <c r="M12" s="17"/>
      <c r="N12" s="17">
        <v>2.75699821118628E-2</v>
      </c>
      <c r="O12" s="17">
        <v>1.67024169665023E-2</v>
      </c>
      <c r="P12" s="17">
        <v>1.17525681905202E-2</v>
      </c>
      <c r="Q12" s="17">
        <v>1.19031690547305E-2</v>
      </c>
      <c r="R12" s="17"/>
      <c r="S12" s="17">
        <v>3.5028292966716702E-2</v>
      </c>
      <c r="T12" s="17">
        <v>1.59384882408397E-2</v>
      </c>
      <c r="U12" s="17">
        <v>1.23402866869205E-2</v>
      </c>
      <c r="V12" s="17">
        <v>1.5089856641867299E-2</v>
      </c>
      <c r="W12" s="17">
        <v>1.5776588003819099E-2</v>
      </c>
      <c r="X12" s="17">
        <v>2.16583206274359E-2</v>
      </c>
      <c r="Y12" s="17">
        <v>1.35933384704223E-2</v>
      </c>
      <c r="Z12" s="17">
        <v>6.6913372105944502E-3</v>
      </c>
      <c r="AA12" s="17">
        <v>3.78006279802282E-3</v>
      </c>
      <c r="AB12" s="17">
        <v>2.0036938272091399E-2</v>
      </c>
      <c r="AC12" s="17">
        <v>1.6506622266851002E-2</v>
      </c>
      <c r="AD12" s="17">
        <v>1.71728181352933E-2</v>
      </c>
      <c r="AE12" s="17"/>
      <c r="AF12" s="17">
        <v>1.9814130597887399E-2</v>
      </c>
      <c r="AG12" s="17">
        <v>1.3536240125504599E-2</v>
      </c>
      <c r="AH12" s="17">
        <v>1.78329792005089E-2</v>
      </c>
      <c r="AI12" s="17"/>
      <c r="AJ12" s="17">
        <v>1.3175446941436301E-2</v>
      </c>
      <c r="AK12" s="17">
        <v>1.71432735403254E-2</v>
      </c>
      <c r="AL12" s="17">
        <v>2.8095066677658001E-2</v>
      </c>
      <c r="AM12" s="17">
        <v>7.5544812842650105E-2</v>
      </c>
      <c r="AN12" s="17">
        <v>1.3556510564461499E-2</v>
      </c>
      <c r="AO12" s="17"/>
      <c r="AP12" s="17">
        <v>2.3671625333302301E-2</v>
      </c>
      <c r="AQ12" s="17">
        <v>1.41217648987486E-2</v>
      </c>
      <c r="AR12" s="17">
        <v>2.3926561579228501E-2</v>
      </c>
      <c r="AS12" s="17"/>
      <c r="AT12" s="17">
        <v>1.7211671063576899E-2</v>
      </c>
      <c r="AU12" s="17">
        <v>1.7140251306339099E-2</v>
      </c>
      <c r="AV12" s="17">
        <v>1.2881151626510001E-2</v>
      </c>
      <c r="AW12" s="17">
        <v>3.8337292832293902E-2</v>
      </c>
      <c r="AX12" s="17">
        <v>2.8498301364915199E-2</v>
      </c>
      <c r="AY12" s="17"/>
      <c r="AZ12" s="17">
        <v>2.3501572486363899E-2</v>
      </c>
      <c r="BA12" s="17">
        <v>1.1287810160055299E-2</v>
      </c>
      <c r="BB12" s="17">
        <v>3.64865726856589E-2</v>
      </c>
      <c r="BC12" s="17">
        <v>5.4344692355210202E-3</v>
      </c>
      <c r="BD12" s="17">
        <v>1.5901462951949299E-2</v>
      </c>
      <c r="BE12" s="17"/>
      <c r="BF12" s="17">
        <v>2.2835238052462101E-2</v>
      </c>
      <c r="BG12" s="17">
        <v>1.2527054950966499E-2</v>
      </c>
      <c r="BH12" s="17">
        <v>1.4895063201304E-2</v>
      </c>
      <c r="BI12" s="17">
        <v>2.7934093901030299E-2</v>
      </c>
      <c r="BJ12" s="17"/>
      <c r="BK12" s="17">
        <v>3.6650906620299101E-2</v>
      </c>
      <c r="BL12" s="17">
        <v>2.1893531736414701E-2</v>
      </c>
      <c r="BM12" s="17">
        <v>1.00268096078292E-2</v>
      </c>
      <c r="BN12" s="17">
        <v>1.3717881469533901E-2</v>
      </c>
      <c r="BO12" s="17">
        <v>5.36287076746308E-2</v>
      </c>
      <c r="BP12" s="17"/>
      <c r="BQ12" s="17">
        <v>2.09959571747701E-2</v>
      </c>
      <c r="BR12" s="17">
        <v>1.22682800758222E-2</v>
      </c>
      <c r="BS12" s="17"/>
      <c r="BT12" s="17">
        <v>1.46005028041685E-2</v>
      </c>
      <c r="BU12" s="17">
        <v>1.74426511172391E-2</v>
      </c>
      <c r="BV12" s="17">
        <v>2.4872874209052601E-2</v>
      </c>
      <c r="BW12" s="17">
        <v>1.29903360105534E-2</v>
      </c>
      <c r="BX12" s="17">
        <v>2.0806890022196201E-2</v>
      </c>
      <c r="BY12" s="17">
        <v>2.0152347074281401E-2</v>
      </c>
    </row>
    <row r="13" spans="2:77" x14ac:dyDescent="0.35">
      <c r="B13" s="18" t="s">
        <v>92</v>
      </c>
      <c r="C13" s="19">
        <v>0.117343071346207</v>
      </c>
      <c r="D13" s="19">
        <v>9.20054061497112E-2</v>
      </c>
      <c r="E13" s="19">
        <v>0.14242148762245399</v>
      </c>
      <c r="F13" s="19"/>
      <c r="G13" s="19">
        <v>0.14215139384150199</v>
      </c>
      <c r="H13" s="19">
        <v>0.138741518882468</v>
      </c>
      <c r="I13" s="19">
        <v>0.12928712834594</v>
      </c>
      <c r="J13" s="19">
        <v>0.114809180856527</v>
      </c>
      <c r="K13" s="19">
        <v>9.2185643466511494E-2</v>
      </c>
      <c r="L13" s="19">
        <v>9.2683057263389795E-2</v>
      </c>
      <c r="M13" s="19"/>
      <c r="N13" s="19">
        <v>7.3833476290497094E-2</v>
      </c>
      <c r="O13" s="19">
        <v>0.12532218499105599</v>
      </c>
      <c r="P13" s="19">
        <v>0.119796917510008</v>
      </c>
      <c r="Q13" s="19">
        <v>0.15252405284689399</v>
      </c>
      <c r="R13" s="19"/>
      <c r="S13" s="19">
        <v>0.11654519349277399</v>
      </c>
      <c r="T13" s="19">
        <v>0.121434568427798</v>
      </c>
      <c r="U13" s="19">
        <v>0.135777596928297</v>
      </c>
      <c r="V13" s="19">
        <v>9.3450094859077695E-2</v>
      </c>
      <c r="W13" s="19">
        <v>9.6729743512872099E-2</v>
      </c>
      <c r="X13" s="19">
        <v>0.15070971372256001</v>
      </c>
      <c r="Y13" s="19">
        <v>0.118487890906433</v>
      </c>
      <c r="Z13" s="19">
        <v>7.2385353780224801E-2</v>
      </c>
      <c r="AA13" s="19">
        <v>0.13628971204594201</v>
      </c>
      <c r="AB13" s="19">
        <v>9.7806121291144604E-2</v>
      </c>
      <c r="AC13" s="19">
        <v>0.102241127401064</v>
      </c>
      <c r="AD13" s="19">
        <v>0.14496614115286299</v>
      </c>
      <c r="AE13" s="19"/>
      <c r="AF13" s="19">
        <v>9.6460855545380503E-2</v>
      </c>
      <c r="AG13" s="19">
        <v>9.7975751283749801E-2</v>
      </c>
      <c r="AH13" s="19">
        <v>0.197964584104421</v>
      </c>
      <c r="AI13" s="19"/>
      <c r="AJ13" s="19">
        <v>8.9470940174793401E-2</v>
      </c>
      <c r="AK13" s="19">
        <v>0.10936817344394301</v>
      </c>
      <c r="AL13" s="19">
        <v>8.0238957016958795E-2</v>
      </c>
      <c r="AM13" s="19">
        <v>0.15523234669782501</v>
      </c>
      <c r="AN13" s="19">
        <v>0.19843605282186899</v>
      </c>
      <c r="AO13" s="19"/>
      <c r="AP13" s="19">
        <v>7.9431585096366705E-2</v>
      </c>
      <c r="AQ13" s="19">
        <v>0.10899278142133099</v>
      </c>
      <c r="AR13" s="19">
        <v>6.8574178867599297E-2</v>
      </c>
      <c r="AS13" s="19"/>
      <c r="AT13" s="19">
        <v>0.13611003193879301</v>
      </c>
      <c r="AU13" s="19">
        <v>0.125432553580796</v>
      </c>
      <c r="AV13" s="19">
        <v>0.115590545054748</v>
      </c>
      <c r="AW13" s="19">
        <v>6.1601326922530397E-2</v>
      </c>
      <c r="AX13" s="19">
        <v>2.8043321071875099E-2</v>
      </c>
      <c r="AY13" s="19"/>
      <c r="AZ13" s="19">
        <v>0.10458197241871101</v>
      </c>
      <c r="BA13" s="19">
        <v>0.14732135085140199</v>
      </c>
      <c r="BB13" s="19">
        <v>0.14194607515704499</v>
      </c>
      <c r="BC13" s="19">
        <v>7.9558612830072206E-2</v>
      </c>
      <c r="BD13" s="19">
        <v>0.17244719026441899</v>
      </c>
      <c r="BE13" s="19"/>
      <c r="BF13" s="19">
        <v>0.13536740956080101</v>
      </c>
      <c r="BG13" s="19">
        <v>0.12650424622765499</v>
      </c>
      <c r="BH13" s="19">
        <v>9.8573325576776505E-2</v>
      </c>
      <c r="BI13" s="19">
        <v>7.3192371072265394E-2</v>
      </c>
      <c r="BJ13" s="19"/>
      <c r="BK13" s="19">
        <v>0.13431137100909499</v>
      </c>
      <c r="BL13" s="19">
        <v>0.13127987904882801</v>
      </c>
      <c r="BM13" s="19">
        <v>0.13698623407296601</v>
      </c>
      <c r="BN13" s="19">
        <v>9.6563840210460397E-2</v>
      </c>
      <c r="BO13" s="19">
        <v>8.0898520355163497E-2</v>
      </c>
      <c r="BP13" s="19"/>
      <c r="BQ13" s="19">
        <v>0.112179785198427</v>
      </c>
      <c r="BR13" s="19">
        <v>0.124336324466276</v>
      </c>
      <c r="BS13" s="19"/>
      <c r="BT13" s="19">
        <v>9.3868203419169405E-2</v>
      </c>
      <c r="BU13" s="19">
        <v>8.9289873059545194E-2</v>
      </c>
      <c r="BV13" s="19">
        <v>0.170354673144713</v>
      </c>
      <c r="BW13" s="19">
        <v>0.12911002659283599</v>
      </c>
      <c r="BX13" s="19">
        <v>0.15478087673368199</v>
      </c>
      <c r="BY13" s="19">
        <v>0.19360880238519901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353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348</v>
      </c>
      <c r="C9" s="17">
        <v>9.2837434147804501E-2</v>
      </c>
      <c r="D9" s="17">
        <v>9.43962738438439E-2</v>
      </c>
      <c r="E9" s="17">
        <v>9.04053408686257E-2</v>
      </c>
      <c r="F9" s="17"/>
      <c r="G9" s="17">
        <v>0.15071448958525199</v>
      </c>
      <c r="H9" s="17">
        <v>0.11940243296339099</v>
      </c>
      <c r="I9" s="17">
        <v>9.8084191324141298E-2</v>
      </c>
      <c r="J9" s="17">
        <v>8.5535698063062396E-2</v>
      </c>
      <c r="K9" s="17">
        <v>7.9190139270133797E-2</v>
      </c>
      <c r="L9" s="17">
        <v>4.3580441054214401E-2</v>
      </c>
      <c r="M9" s="17"/>
      <c r="N9" s="17">
        <v>6.9088100429562899E-2</v>
      </c>
      <c r="O9" s="17">
        <v>9.21683537761393E-2</v>
      </c>
      <c r="P9" s="17">
        <v>0.104997836500097</v>
      </c>
      <c r="Q9" s="17">
        <v>0.10873767846766499</v>
      </c>
      <c r="R9" s="17"/>
      <c r="S9" s="17">
        <v>0.110905364537785</v>
      </c>
      <c r="T9" s="17">
        <v>6.9684771596564402E-2</v>
      </c>
      <c r="U9" s="17">
        <v>9.4267113694868704E-2</v>
      </c>
      <c r="V9" s="17">
        <v>0.103767328746979</v>
      </c>
      <c r="W9" s="17">
        <v>8.4858842917551996E-2</v>
      </c>
      <c r="X9" s="17">
        <v>8.6292931971499398E-2</v>
      </c>
      <c r="Y9" s="17">
        <v>7.8751200194566801E-2</v>
      </c>
      <c r="Z9" s="17">
        <v>0.112526180608541</v>
      </c>
      <c r="AA9" s="17">
        <v>0.101960002044175</v>
      </c>
      <c r="AB9" s="17">
        <v>9.2500097914366197E-2</v>
      </c>
      <c r="AC9" s="17">
        <v>7.0273244576324598E-2</v>
      </c>
      <c r="AD9" s="17">
        <v>0.12707329555755201</v>
      </c>
      <c r="AE9" s="17"/>
      <c r="AF9" s="17">
        <v>8.1228869188713596E-2</v>
      </c>
      <c r="AG9" s="17">
        <v>9.7259801681327002E-2</v>
      </c>
      <c r="AH9" s="17">
        <v>0.106784598017803</v>
      </c>
      <c r="AI9" s="17"/>
      <c r="AJ9" s="17">
        <v>6.5161395292729796E-2</v>
      </c>
      <c r="AK9" s="17">
        <v>0.11606199802620699</v>
      </c>
      <c r="AL9" s="17">
        <v>5.9222336933821798E-2</v>
      </c>
      <c r="AM9" s="17">
        <v>8.8079944526811796E-2</v>
      </c>
      <c r="AN9" s="17">
        <v>9.2289126709138705E-2</v>
      </c>
      <c r="AO9" s="17"/>
      <c r="AP9" s="17">
        <v>4.3534608109598402E-2</v>
      </c>
      <c r="AQ9" s="17">
        <v>0.108416027281316</v>
      </c>
      <c r="AR9" s="17">
        <v>9.45736501818773E-2</v>
      </c>
      <c r="AS9" s="17"/>
      <c r="AT9" s="17">
        <v>0.108815002145718</v>
      </c>
      <c r="AU9" s="17">
        <v>0.100485185948197</v>
      </c>
      <c r="AV9" s="17">
        <v>9.1944119484266507E-2</v>
      </c>
      <c r="AW9" s="17">
        <v>6.0992648288264902E-2</v>
      </c>
      <c r="AX9" s="17">
        <v>0.104756279619222</v>
      </c>
      <c r="AY9" s="17"/>
      <c r="AZ9" s="17">
        <v>0.103900162424621</v>
      </c>
      <c r="BA9" s="17">
        <v>9.1139482445776507E-2</v>
      </c>
      <c r="BB9" s="17">
        <v>0.15685516110578401</v>
      </c>
      <c r="BC9" s="17">
        <v>4.1390472696717501E-2</v>
      </c>
      <c r="BD9" s="17">
        <v>0.114091711539083</v>
      </c>
      <c r="BE9" s="17"/>
      <c r="BF9" s="17">
        <v>0.128357501570531</v>
      </c>
      <c r="BG9" s="17">
        <v>8.9500046277577794E-2</v>
      </c>
      <c r="BH9" s="17">
        <v>9.1563088832538594E-2</v>
      </c>
      <c r="BI9" s="17">
        <v>7.2232158230830804E-2</v>
      </c>
      <c r="BJ9" s="17"/>
      <c r="BK9" s="17">
        <v>0.22180444977512401</v>
      </c>
      <c r="BL9" s="17">
        <v>0.13823292754614899</v>
      </c>
      <c r="BM9" s="17">
        <v>8.06130034340099E-2</v>
      </c>
      <c r="BN9" s="17">
        <v>6.8914787524118698E-2</v>
      </c>
      <c r="BO9" s="17">
        <v>0.116366833398173</v>
      </c>
      <c r="BP9" s="17"/>
      <c r="BQ9" s="17">
        <v>8.4123963902706406E-2</v>
      </c>
      <c r="BR9" s="17">
        <v>0.10463912424091899</v>
      </c>
      <c r="BS9" s="17"/>
      <c r="BT9" s="17">
        <v>7.1926100840661394E-2</v>
      </c>
      <c r="BU9" s="17">
        <v>9.0499301649667394E-2</v>
      </c>
      <c r="BV9" s="17">
        <v>0.118829128025615</v>
      </c>
      <c r="BW9" s="17">
        <v>0.13890112558168899</v>
      </c>
      <c r="BX9" s="17">
        <v>9.9299835307200907E-2</v>
      </c>
      <c r="BY9" s="17">
        <v>0.12818830935758299</v>
      </c>
    </row>
    <row r="10" spans="2:77" ht="29" x14ac:dyDescent="0.35">
      <c r="B10" s="18" t="s">
        <v>349</v>
      </c>
      <c r="C10" s="17">
        <v>0.54006671995361499</v>
      </c>
      <c r="D10" s="17">
        <v>0.54011245847393896</v>
      </c>
      <c r="E10" s="17">
        <v>0.54043444263616003</v>
      </c>
      <c r="F10" s="17"/>
      <c r="G10" s="17">
        <v>0.49655943534482799</v>
      </c>
      <c r="H10" s="17">
        <v>0.48419093821251802</v>
      </c>
      <c r="I10" s="17">
        <v>0.55613787518119095</v>
      </c>
      <c r="J10" s="17">
        <v>0.54621521035380904</v>
      </c>
      <c r="K10" s="17">
        <v>0.55162325921455202</v>
      </c>
      <c r="L10" s="17">
        <v>0.58856225625056002</v>
      </c>
      <c r="M10" s="17"/>
      <c r="N10" s="17">
        <v>0.59870211229392301</v>
      </c>
      <c r="O10" s="17">
        <v>0.56645480000831605</v>
      </c>
      <c r="P10" s="17">
        <v>0.47795638453803102</v>
      </c>
      <c r="Q10" s="17">
        <v>0.50531352626607995</v>
      </c>
      <c r="R10" s="17"/>
      <c r="S10" s="17">
        <v>0.50272780411912799</v>
      </c>
      <c r="T10" s="17">
        <v>0.609120321864974</v>
      </c>
      <c r="U10" s="17">
        <v>0.52475311061181495</v>
      </c>
      <c r="V10" s="17">
        <v>0.493778284578965</v>
      </c>
      <c r="W10" s="17">
        <v>0.55115306748556803</v>
      </c>
      <c r="X10" s="17">
        <v>0.49292169514272099</v>
      </c>
      <c r="Y10" s="17">
        <v>0.55298400595127795</v>
      </c>
      <c r="Z10" s="17">
        <v>0.54110403453939304</v>
      </c>
      <c r="AA10" s="17">
        <v>0.54902429337122305</v>
      </c>
      <c r="AB10" s="17">
        <v>0.56457841469120895</v>
      </c>
      <c r="AC10" s="17">
        <v>0.55432859146095004</v>
      </c>
      <c r="AD10" s="17">
        <v>0.54457239797340895</v>
      </c>
      <c r="AE10" s="17"/>
      <c r="AF10" s="17">
        <v>0.50218850402701098</v>
      </c>
      <c r="AG10" s="17">
        <v>0.598267722630487</v>
      </c>
      <c r="AH10" s="17">
        <v>0.47903481023383099</v>
      </c>
      <c r="AI10" s="17"/>
      <c r="AJ10" s="17">
        <v>0.50101012503943498</v>
      </c>
      <c r="AK10" s="17">
        <v>0.60295654513577102</v>
      </c>
      <c r="AL10" s="17">
        <v>0.60284726151177603</v>
      </c>
      <c r="AM10" s="17">
        <v>0.41334422861451198</v>
      </c>
      <c r="AN10" s="17">
        <v>0.47496646577100299</v>
      </c>
      <c r="AO10" s="17"/>
      <c r="AP10" s="17">
        <v>0.481634076489524</v>
      </c>
      <c r="AQ10" s="17">
        <v>0.60903875327080703</v>
      </c>
      <c r="AR10" s="17">
        <v>0.59619027262702395</v>
      </c>
      <c r="AS10" s="17"/>
      <c r="AT10" s="17">
        <v>0.49250880640132899</v>
      </c>
      <c r="AU10" s="17">
        <v>0.52560073093244097</v>
      </c>
      <c r="AV10" s="17">
        <v>0.56502601783989104</v>
      </c>
      <c r="AW10" s="17">
        <v>0.61739869467161701</v>
      </c>
      <c r="AX10" s="17">
        <v>0.50634573066747601</v>
      </c>
      <c r="AY10" s="17"/>
      <c r="AZ10" s="17">
        <v>0.53184472016967299</v>
      </c>
      <c r="BA10" s="17">
        <v>0.54966712565474496</v>
      </c>
      <c r="BB10" s="17">
        <v>0.471069867882487</v>
      </c>
      <c r="BC10" s="17">
        <v>0.58314501633705895</v>
      </c>
      <c r="BD10" s="17">
        <v>0.51778995675788897</v>
      </c>
      <c r="BE10" s="17"/>
      <c r="BF10" s="17">
        <v>0.49488192851450302</v>
      </c>
      <c r="BG10" s="17">
        <v>0.52132188327120699</v>
      </c>
      <c r="BH10" s="17">
        <v>0.58584530319251804</v>
      </c>
      <c r="BI10" s="17">
        <v>0.58847461496560505</v>
      </c>
      <c r="BJ10" s="17"/>
      <c r="BK10" s="17">
        <v>0.44084792075367102</v>
      </c>
      <c r="BL10" s="17">
        <v>0.50504165186673999</v>
      </c>
      <c r="BM10" s="17">
        <v>0.53216491612982697</v>
      </c>
      <c r="BN10" s="17">
        <v>0.57889095274942404</v>
      </c>
      <c r="BO10" s="17">
        <v>0.50987907823627199</v>
      </c>
      <c r="BP10" s="17"/>
      <c r="BQ10" s="17">
        <v>0.53875291419207605</v>
      </c>
      <c r="BR10" s="17">
        <v>0.54184616350527504</v>
      </c>
      <c r="BS10" s="17"/>
      <c r="BT10" s="17">
        <v>0.56265863574363395</v>
      </c>
      <c r="BU10" s="17">
        <v>0.57639632043144096</v>
      </c>
      <c r="BV10" s="17">
        <v>0.42113367614525199</v>
      </c>
      <c r="BW10" s="17">
        <v>0.44742907566011197</v>
      </c>
      <c r="BX10" s="17">
        <v>0.53720828863811398</v>
      </c>
      <c r="BY10" s="17">
        <v>0.57942777619325903</v>
      </c>
    </row>
    <row r="11" spans="2:77" ht="29" x14ac:dyDescent="0.35">
      <c r="B11" s="18" t="s">
        <v>350</v>
      </c>
      <c r="C11" s="17">
        <v>0.172855932768717</v>
      </c>
      <c r="D11" s="17">
        <v>0.20648801068565401</v>
      </c>
      <c r="E11" s="17">
        <v>0.140077527754676</v>
      </c>
      <c r="F11" s="17"/>
      <c r="G11" s="17">
        <v>0.144041651477893</v>
      </c>
      <c r="H11" s="17">
        <v>0.18198032970747099</v>
      </c>
      <c r="I11" s="17">
        <v>0.15200025782589299</v>
      </c>
      <c r="J11" s="17">
        <v>0.17990427426831199</v>
      </c>
      <c r="K11" s="17">
        <v>0.16859208472799</v>
      </c>
      <c r="L11" s="17">
        <v>0.19866709221752499</v>
      </c>
      <c r="M11" s="17"/>
      <c r="N11" s="17">
        <v>0.198069253434104</v>
      </c>
      <c r="O11" s="17">
        <v>0.145838660434746</v>
      </c>
      <c r="P11" s="17">
        <v>0.20190249196754601</v>
      </c>
      <c r="Q11" s="17">
        <v>0.14669187879210099</v>
      </c>
      <c r="R11" s="17"/>
      <c r="S11" s="17">
        <v>0.193335619232685</v>
      </c>
      <c r="T11" s="17">
        <v>0.16412076312443699</v>
      </c>
      <c r="U11" s="17">
        <v>0.18261513431277901</v>
      </c>
      <c r="V11" s="17">
        <v>0.20428396312141001</v>
      </c>
      <c r="W11" s="17">
        <v>0.19958360504575401</v>
      </c>
      <c r="X11" s="17">
        <v>0.188586389162019</v>
      </c>
      <c r="Y11" s="17">
        <v>0.16952117673089501</v>
      </c>
      <c r="Z11" s="17">
        <v>0.19223505103455099</v>
      </c>
      <c r="AA11" s="17">
        <v>0.16172227315486401</v>
      </c>
      <c r="AB11" s="17">
        <v>0.142501909710292</v>
      </c>
      <c r="AC11" s="17">
        <v>0.12583958850281499</v>
      </c>
      <c r="AD11" s="17">
        <v>7.8135340327976199E-2</v>
      </c>
      <c r="AE11" s="17"/>
      <c r="AF11" s="17">
        <v>0.21070385059822699</v>
      </c>
      <c r="AG11" s="17">
        <v>0.15389085172387601</v>
      </c>
      <c r="AH11" s="17">
        <v>0.15357646101098901</v>
      </c>
      <c r="AI11" s="17"/>
      <c r="AJ11" s="17">
        <v>0.252486126741856</v>
      </c>
      <c r="AK11" s="17">
        <v>0.124529378190293</v>
      </c>
      <c r="AL11" s="17">
        <v>0.19718201689366299</v>
      </c>
      <c r="AM11" s="17">
        <v>0.218474780115332</v>
      </c>
      <c r="AN11" s="17">
        <v>0.127889271908599</v>
      </c>
      <c r="AO11" s="17"/>
      <c r="AP11" s="17">
        <v>0.30451872750180498</v>
      </c>
      <c r="AQ11" s="17">
        <v>0.13645765883722899</v>
      </c>
      <c r="AR11" s="17">
        <v>0.174665518468683</v>
      </c>
      <c r="AS11" s="17"/>
      <c r="AT11" s="17">
        <v>0.16037544447070301</v>
      </c>
      <c r="AU11" s="17">
        <v>0.17528016391993401</v>
      </c>
      <c r="AV11" s="17">
        <v>0.17130044782702999</v>
      </c>
      <c r="AW11" s="17">
        <v>0.18315047793865699</v>
      </c>
      <c r="AX11" s="17">
        <v>0.19479790553746401</v>
      </c>
      <c r="AY11" s="17"/>
      <c r="AZ11" s="17">
        <v>0.185806305182488</v>
      </c>
      <c r="BA11" s="17">
        <v>0.15063979206431599</v>
      </c>
      <c r="BB11" s="17">
        <v>0.10868931885019199</v>
      </c>
      <c r="BC11" s="17">
        <v>0.20597373381174799</v>
      </c>
      <c r="BD11" s="17">
        <v>0.123575094311103</v>
      </c>
      <c r="BE11" s="17"/>
      <c r="BF11" s="17">
        <v>0.15044265567544701</v>
      </c>
      <c r="BG11" s="17">
        <v>0.18872114794808001</v>
      </c>
      <c r="BH11" s="17">
        <v>0.16060431178425599</v>
      </c>
      <c r="BI11" s="17">
        <v>0.19645408745475201</v>
      </c>
      <c r="BJ11" s="17"/>
      <c r="BK11" s="17">
        <v>0.122987922943401</v>
      </c>
      <c r="BL11" s="17">
        <v>0.15949138369009699</v>
      </c>
      <c r="BM11" s="17">
        <v>0.16807003523038799</v>
      </c>
      <c r="BN11" s="17">
        <v>0.18534687581136899</v>
      </c>
      <c r="BO11" s="17">
        <v>0.18749180770982901</v>
      </c>
      <c r="BP11" s="17"/>
      <c r="BQ11" s="17">
        <v>0.18321081087611599</v>
      </c>
      <c r="BR11" s="17">
        <v>0.15883108859779299</v>
      </c>
      <c r="BS11" s="17"/>
      <c r="BT11" s="17">
        <v>0.19231541613019201</v>
      </c>
      <c r="BU11" s="17">
        <v>0.164779185609851</v>
      </c>
      <c r="BV11" s="17">
        <v>0.16772370747863899</v>
      </c>
      <c r="BW11" s="17">
        <v>0.18321295614910599</v>
      </c>
      <c r="BX11" s="17">
        <v>0.15907849864026699</v>
      </c>
      <c r="BY11" s="17">
        <v>8.1311303611287494E-2</v>
      </c>
    </row>
    <row r="12" spans="2:77" ht="43.5" x14ac:dyDescent="0.35">
      <c r="B12" s="18" t="s">
        <v>351</v>
      </c>
      <c r="C12" s="17">
        <v>2.8607342477287901E-2</v>
      </c>
      <c r="D12" s="17">
        <v>3.5358317512662503E-2</v>
      </c>
      <c r="E12" s="17">
        <v>2.2193169593746901E-2</v>
      </c>
      <c r="F12" s="17"/>
      <c r="G12" s="17">
        <v>4.5641564638389698E-2</v>
      </c>
      <c r="H12" s="17">
        <v>4.38561968729849E-2</v>
      </c>
      <c r="I12" s="17">
        <v>3.1092130177747999E-2</v>
      </c>
      <c r="J12" s="17">
        <v>1.66284187226843E-2</v>
      </c>
      <c r="K12" s="17">
        <v>2.9811064115475999E-2</v>
      </c>
      <c r="L12" s="17">
        <v>1.1838195050882801E-2</v>
      </c>
      <c r="M12" s="17"/>
      <c r="N12" s="17">
        <v>2.89484914525556E-2</v>
      </c>
      <c r="O12" s="17">
        <v>2.7892366316179099E-2</v>
      </c>
      <c r="P12" s="17">
        <v>3.7364556755216903E-2</v>
      </c>
      <c r="Q12" s="17">
        <v>2.1671142007809702E-2</v>
      </c>
      <c r="R12" s="17"/>
      <c r="S12" s="17">
        <v>5.28944871089706E-2</v>
      </c>
      <c r="T12" s="17">
        <v>2.0240112000844902E-2</v>
      </c>
      <c r="U12" s="17">
        <v>3.00073304888855E-2</v>
      </c>
      <c r="V12" s="17">
        <v>1.6586290454833098E-2</v>
      </c>
      <c r="W12" s="17">
        <v>2.5006401517624701E-2</v>
      </c>
      <c r="X12" s="17">
        <v>2.99605607784235E-2</v>
      </c>
      <c r="Y12" s="17">
        <v>2.9317305483404301E-2</v>
      </c>
      <c r="Z12" s="17">
        <v>2.40168830688667E-2</v>
      </c>
      <c r="AA12" s="17">
        <v>2.1348651300078101E-2</v>
      </c>
      <c r="AB12" s="17">
        <v>2.83227340217636E-2</v>
      </c>
      <c r="AC12" s="17">
        <v>2.9007515809165899E-2</v>
      </c>
      <c r="AD12" s="17">
        <v>1.9257539829469799E-2</v>
      </c>
      <c r="AE12" s="17"/>
      <c r="AF12" s="17">
        <v>3.0591976916308002E-2</v>
      </c>
      <c r="AG12" s="17">
        <v>2.4642126603026299E-2</v>
      </c>
      <c r="AH12" s="17">
        <v>3.2224102295444201E-2</v>
      </c>
      <c r="AI12" s="17"/>
      <c r="AJ12" s="17">
        <v>3.3009962861428002E-2</v>
      </c>
      <c r="AK12" s="17">
        <v>2.7603242454947201E-2</v>
      </c>
      <c r="AL12" s="17">
        <v>4.40174392056185E-2</v>
      </c>
      <c r="AM12" s="17">
        <v>1.44959913947721E-2</v>
      </c>
      <c r="AN12" s="17">
        <v>1.9589832035152199E-2</v>
      </c>
      <c r="AO12" s="17"/>
      <c r="AP12" s="17">
        <v>4.0678062386954102E-2</v>
      </c>
      <c r="AQ12" s="17">
        <v>2.1880025018280701E-2</v>
      </c>
      <c r="AR12" s="17">
        <v>4.5462066560205301E-2</v>
      </c>
      <c r="AS12" s="17"/>
      <c r="AT12" s="17">
        <v>2.1008291887636199E-2</v>
      </c>
      <c r="AU12" s="17">
        <v>3.29971061602614E-2</v>
      </c>
      <c r="AV12" s="17">
        <v>2.3286894682803601E-2</v>
      </c>
      <c r="AW12" s="17">
        <v>3.6674357049158099E-2</v>
      </c>
      <c r="AX12" s="17">
        <v>7.03967832964177E-2</v>
      </c>
      <c r="AY12" s="17"/>
      <c r="AZ12" s="17">
        <v>3.80221940179956E-2</v>
      </c>
      <c r="BA12" s="17">
        <v>2.6732176019905698E-2</v>
      </c>
      <c r="BB12" s="17">
        <v>4.9264320387230401E-2</v>
      </c>
      <c r="BC12" s="17">
        <v>1.41975769519588E-2</v>
      </c>
      <c r="BD12" s="17">
        <v>1.1819604389715599E-2</v>
      </c>
      <c r="BE12" s="17"/>
      <c r="BF12" s="17">
        <v>2.9065742549468799E-2</v>
      </c>
      <c r="BG12" s="17">
        <v>3.1924146483806898E-2</v>
      </c>
      <c r="BH12" s="17">
        <v>2.6682863829959699E-2</v>
      </c>
      <c r="BI12" s="17">
        <v>2.5990273415025699E-2</v>
      </c>
      <c r="BJ12" s="17"/>
      <c r="BK12" s="17">
        <v>4.3555619216863503E-2</v>
      </c>
      <c r="BL12" s="17">
        <v>2.3017014343815801E-2</v>
      </c>
      <c r="BM12" s="17">
        <v>2.6973290538456499E-2</v>
      </c>
      <c r="BN12" s="17">
        <v>2.32290307478995E-2</v>
      </c>
      <c r="BO12" s="17">
        <v>6.9402927334968806E-2</v>
      </c>
      <c r="BP12" s="17"/>
      <c r="BQ12" s="17">
        <v>3.3161486781061601E-2</v>
      </c>
      <c r="BR12" s="17">
        <v>2.2439122675000301E-2</v>
      </c>
      <c r="BS12" s="17"/>
      <c r="BT12" s="17">
        <v>2.6080788965709902E-2</v>
      </c>
      <c r="BU12" s="17">
        <v>2.6244371810529101E-2</v>
      </c>
      <c r="BV12" s="17">
        <v>2.2978798763166299E-2</v>
      </c>
      <c r="BW12" s="17">
        <v>2.6822605414973201E-2</v>
      </c>
      <c r="BX12" s="17">
        <v>4.2132958449592001E-2</v>
      </c>
      <c r="BY12" s="17">
        <v>2.3101528090221899E-2</v>
      </c>
    </row>
    <row r="13" spans="2:77" ht="29" x14ac:dyDescent="0.35">
      <c r="B13" s="18" t="s">
        <v>352</v>
      </c>
      <c r="C13" s="17">
        <v>6.7104972632259299E-3</v>
      </c>
      <c r="D13" s="17">
        <v>9.6092291654257794E-3</v>
      </c>
      <c r="E13" s="17">
        <v>3.9205346878741403E-3</v>
      </c>
      <c r="F13" s="17"/>
      <c r="G13" s="17">
        <v>4.8189035979190904E-3</v>
      </c>
      <c r="H13" s="17">
        <v>1.57325720992351E-2</v>
      </c>
      <c r="I13" s="17">
        <v>9.5609393457926004E-3</v>
      </c>
      <c r="J13" s="17">
        <v>4.1277117176623896E-3</v>
      </c>
      <c r="K13" s="17">
        <v>5.7018432006200603E-3</v>
      </c>
      <c r="L13" s="17">
        <v>1.1275493115813901E-3</v>
      </c>
      <c r="M13" s="17"/>
      <c r="N13" s="17">
        <v>7.5625294357382E-3</v>
      </c>
      <c r="O13" s="17">
        <v>7.0489421419922503E-3</v>
      </c>
      <c r="P13" s="17">
        <v>7.4212971805313801E-3</v>
      </c>
      <c r="Q13" s="17">
        <v>4.9050532664270396E-3</v>
      </c>
      <c r="R13" s="17"/>
      <c r="S13" s="17">
        <v>9.6931084420709707E-3</v>
      </c>
      <c r="T13" s="17">
        <v>5.2429271852825199E-3</v>
      </c>
      <c r="U13" s="17">
        <v>7.5087094545597298E-3</v>
      </c>
      <c r="V13" s="17">
        <v>6.9992361149459901E-3</v>
      </c>
      <c r="W13" s="17">
        <v>0</v>
      </c>
      <c r="X13" s="17">
        <v>1.0061157339911701E-2</v>
      </c>
      <c r="Y13" s="17">
        <v>5.9152936290543696E-3</v>
      </c>
      <c r="Z13" s="17">
        <v>0</v>
      </c>
      <c r="AA13" s="17">
        <v>9.0952355244414591E-3</v>
      </c>
      <c r="AB13" s="17">
        <v>3.84639918788431E-3</v>
      </c>
      <c r="AC13" s="17">
        <v>1.4327023627452E-2</v>
      </c>
      <c r="AD13" s="17">
        <v>0</v>
      </c>
      <c r="AE13" s="17"/>
      <c r="AF13" s="17">
        <v>5.9666665938866098E-3</v>
      </c>
      <c r="AG13" s="17">
        <v>7.9999565650917103E-3</v>
      </c>
      <c r="AH13" s="17">
        <v>9.6142507509387604E-3</v>
      </c>
      <c r="AI13" s="17"/>
      <c r="AJ13" s="17">
        <v>8.1412269825165192E-3</v>
      </c>
      <c r="AK13" s="17">
        <v>4.9408354674793497E-3</v>
      </c>
      <c r="AL13" s="17">
        <v>0</v>
      </c>
      <c r="AM13" s="17">
        <v>6.8544980944119802E-2</v>
      </c>
      <c r="AN13" s="17">
        <v>9.8355084937902602E-3</v>
      </c>
      <c r="AO13" s="17"/>
      <c r="AP13" s="17">
        <v>1.0201109707017399E-2</v>
      </c>
      <c r="AQ13" s="17">
        <v>5.5775675463581101E-3</v>
      </c>
      <c r="AR13" s="17">
        <v>0</v>
      </c>
      <c r="AS13" s="17"/>
      <c r="AT13" s="17">
        <v>5.3924431697419698E-3</v>
      </c>
      <c r="AU13" s="17">
        <v>4.0718907552884402E-3</v>
      </c>
      <c r="AV13" s="17">
        <v>5.0657362772030803E-3</v>
      </c>
      <c r="AW13" s="17">
        <v>1.2882886486433501E-2</v>
      </c>
      <c r="AX13" s="17">
        <v>4.4503259075199697E-2</v>
      </c>
      <c r="AY13" s="17"/>
      <c r="AZ13" s="17">
        <v>1.03480576463446E-2</v>
      </c>
      <c r="BA13" s="17">
        <v>1.87723333529645E-3</v>
      </c>
      <c r="BB13" s="17">
        <v>5.84995817998558E-3</v>
      </c>
      <c r="BC13" s="17">
        <v>1.15113514867023E-3</v>
      </c>
      <c r="BD13" s="17">
        <v>9.5761398853315607E-3</v>
      </c>
      <c r="BE13" s="17"/>
      <c r="BF13" s="17">
        <v>8.0262936425413607E-3</v>
      </c>
      <c r="BG13" s="17">
        <v>5.1330674606018803E-3</v>
      </c>
      <c r="BH13" s="17">
        <v>7.4204600617863697E-3</v>
      </c>
      <c r="BI13" s="17">
        <v>1.0081585452199501E-2</v>
      </c>
      <c r="BJ13" s="17"/>
      <c r="BK13" s="17">
        <v>4.3867072367924601E-2</v>
      </c>
      <c r="BL13" s="17">
        <v>4.9348643606536699E-3</v>
      </c>
      <c r="BM13" s="17">
        <v>2.7770177272416598E-3</v>
      </c>
      <c r="BN13" s="17">
        <v>3.2291123564432101E-3</v>
      </c>
      <c r="BO13" s="17">
        <v>3.1444657458965498E-2</v>
      </c>
      <c r="BP13" s="17"/>
      <c r="BQ13" s="17">
        <v>6.6436629964031898E-3</v>
      </c>
      <c r="BR13" s="17">
        <v>6.80101886741528E-3</v>
      </c>
      <c r="BS13" s="17"/>
      <c r="BT13" s="17">
        <v>7.4694059900247203E-3</v>
      </c>
      <c r="BU13" s="17">
        <v>4.1570538314714403E-3</v>
      </c>
      <c r="BV13" s="17">
        <v>6.9386988203791796E-3</v>
      </c>
      <c r="BW13" s="17">
        <v>1.03240053125231E-2</v>
      </c>
      <c r="BX13" s="17">
        <v>5.1873051410835499E-3</v>
      </c>
      <c r="BY13" s="17">
        <v>1.7939105569664299E-2</v>
      </c>
    </row>
    <row r="14" spans="2:77" x14ac:dyDescent="0.35">
      <c r="B14" s="18" t="s">
        <v>92</v>
      </c>
      <c r="C14" s="19">
        <v>0.15892207338934999</v>
      </c>
      <c r="D14" s="19">
        <v>0.114035710318474</v>
      </c>
      <c r="E14" s="19">
        <v>0.20296898445891801</v>
      </c>
      <c r="F14" s="19"/>
      <c r="G14" s="19">
        <v>0.15822395535571901</v>
      </c>
      <c r="H14" s="19">
        <v>0.15483753014439999</v>
      </c>
      <c r="I14" s="19">
        <v>0.15312460614523399</v>
      </c>
      <c r="J14" s="19">
        <v>0.16758868687447101</v>
      </c>
      <c r="K14" s="19">
        <v>0.16508160947122799</v>
      </c>
      <c r="L14" s="19">
        <v>0.15622446611523699</v>
      </c>
      <c r="M14" s="19"/>
      <c r="N14" s="19">
        <v>9.7629512954117204E-2</v>
      </c>
      <c r="O14" s="19">
        <v>0.16059687732262701</v>
      </c>
      <c r="P14" s="19">
        <v>0.17035743305857701</v>
      </c>
      <c r="Q14" s="19">
        <v>0.21268072119991699</v>
      </c>
      <c r="R14" s="19"/>
      <c r="S14" s="19">
        <v>0.13044361655936099</v>
      </c>
      <c r="T14" s="19">
        <v>0.13159110422789699</v>
      </c>
      <c r="U14" s="19">
        <v>0.16084860143709301</v>
      </c>
      <c r="V14" s="19">
        <v>0.174584896982866</v>
      </c>
      <c r="W14" s="19">
        <v>0.13939808303350101</v>
      </c>
      <c r="X14" s="19">
        <v>0.192177265605426</v>
      </c>
      <c r="Y14" s="19">
        <v>0.16351101801080201</v>
      </c>
      <c r="Z14" s="19">
        <v>0.13011785074864801</v>
      </c>
      <c r="AA14" s="19">
        <v>0.15684954460521899</v>
      </c>
      <c r="AB14" s="19">
        <v>0.16825044447448501</v>
      </c>
      <c r="AC14" s="19">
        <v>0.20622403602329301</v>
      </c>
      <c r="AD14" s="19">
        <v>0.230961426311593</v>
      </c>
      <c r="AE14" s="19"/>
      <c r="AF14" s="19">
        <v>0.169320132675854</v>
      </c>
      <c r="AG14" s="19">
        <v>0.117939540796192</v>
      </c>
      <c r="AH14" s="19">
        <v>0.21876577769099401</v>
      </c>
      <c r="AI14" s="19"/>
      <c r="AJ14" s="19">
        <v>0.140191163082034</v>
      </c>
      <c r="AK14" s="19">
        <v>0.123908000725303</v>
      </c>
      <c r="AL14" s="19">
        <v>9.6730945455121398E-2</v>
      </c>
      <c r="AM14" s="19">
        <v>0.197060074404453</v>
      </c>
      <c r="AN14" s="19">
        <v>0.27542979508231802</v>
      </c>
      <c r="AO14" s="19"/>
      <c r="AP14" s="19">
        <v>0.119433415805101</v>
      </c>
      <c r="AQ14" s="19">
        <v>0.118629968046009</v>
      </c>
      <c r="AR14" s="19">
        <v>8.9108492162210604E-2</v>
      </c>
      <c r="AS14" s="19"/>
      <c r="AT14" s="19">
        <v>0.21190001192487201</v>
      </c>
      <c r="AU14" s="19">
        <v>0.161564922283878</v>
      </c>
      <c r="AV14" s="19">
        <v>0.14337678388880501</v>
      </c>
      <c r="AW14" s="19">
        <v>8.8900935565869699E-2</v>
      </c>
      <c r="AX14" s="19">
        <v>7.9200041804220994E-2</v>
      </c>
      <c r="AY14" s="19"/>
      <c r="AZ14" s="19">
        <v>0.13007856055887801</v>
      </c>
      <c r="BA14" s="19">
        <v>0.17994419047995999</v>
      </c>
      <c r="BB14" s="19">
        <v>0.20827137359432099</v>
      </c>
      <c r="BC14" s="19">
        <v>0.154142065053847</v>
      </c>
      <c r="BD14" s="19">
        <v>0.22314749311687801</v>
      </c>
      <c r="BE14" s="19"/>
      <c r="BF14" s="19">
        <v>0.18922587804750901</v>
      </c>
      <c r="BG14" s="19">
        <v>0.16339970855872599</v>
      </c>
      <c r="BH14" s="19">
        <v>0.127883972298941</v>
      </c>
      <c r="BI14" s="19">
        <v>0.106767280481586</v>
      </c>
      <c r="BJ14" s="19"/>
      <c r="BK14" s="19">
        <v>0.12693701494301499</v>
      </c>
      <c r="BL14" s="19">
        <v>0.169282158192545</v>
      </c>
      <c r="BM14" s="19">
        <v>0.189401736940077</v>
      </c>
      <c r="BN14" s="19">
        <v>0.140389240810746</v>
      </c>
      <c r="BO14" s="19">
        <v>8.5414695861791998E-2</v>
      </c>
      <c r="BP14" s="19"/>
      <c r="BQ14" s="19">
        <v>0.15410716125163701</v>
      </c>
      <c r="BR14" s="19">
        <v>0.16544348211359799</v>
      </c>
      <c r="BS14" s="19"/>
      <c r="BT14" s="19">
        <v>0.13954965232977801</v>
      </c>
      <c r="BU14" s="19">
        <v>0.13792376666703901</v>
      </c>
      <c r="BV14" s="19">
        <v>0.26239599076694903</v>
      </c>
      <c r="BW14" s="19">
        <v>0.19331023188159699</v>
      </c>
      <c r="BX14" s="19">
        <v>0.157093113823743</v>
      </c>
      <c r="BY14" s="19">
        <v>0.17003197717798399</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Y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354</v>
      </c>
      <c r="C9" s="17">
        <v>0.36787167830258399</v>
      </c>
      <c r="D9" s="17">
        <v>0.36247085451871802</v>
      </c>
      <c r="E9" s="17">
        <v>0.37312391093368702</v>
      </c>
      <c r="F9" s="17"/>
      <c r="G9" s="17">
        <v>0.275693397533957</v>
      </c>
      <c r="H9" s="17">
        <v>0.285579526730387</v>
      </c>
      <c r="I9" s="17">
        <v>0.33905605820550999</v>
      </c>
      <c r="J9" s="17">
        <v>0.34234376133341099</v>
      </c>
      <c r="K9" s="17">
        <v>0.44428217211906001</v>
      </c>
      <c r="L9" s="17">
        <v>0.488982467294451</v>
      </c>
      <c r="M9" s="17"/>
      <c r="N9" s="17">
        <v>0.39540154922296</v>
      </c>
      <c r="O9" s="17">
        <v>0.37007502988771401</v>
      </c>
      <c r="P9" s="17">
        <v>0.35778505269162397</v>
      </c>
      <c r="Q9" s="17">
        <v>0.34309327839331599</v>
      </c>
      <c r="R9" s="17"/>
      <c r="S9" s="17">
        <v>0.33147871238167598</v>
      </c>
      <c r="T9" s="17">
        <v>0.42835299417217199</v>
      </c>
      <c r="U9" s="17">
        <v>0.34855811921348201</v>
      </c>
      <c r="V9" s="17">
        <v>0.419358115332431</v>
      </c>
      <c r="W9" s="17">
        <v>0.38802724248605402</v>
      </c>
      <c r="X9" s="17">
        <v>0.36734518213377898</v>
      </c>
      <c r="Y9" s="17">
        <v>0.38222462496551501</v>
      </c>
      <c r="Z9" s="17">
        <v>0.36050230276670298</v>
      </c>
      <c r="AA9" s="17">
        <v>0.37918842505335698</v>
      </c>
      <c r="AB9" s="17">
        <v>0.34040206609217799</v>
      </c>
      <c r="AC9" s="17">
        <v>0.297344748985648</v>
      </c>
      <c r="AD9" s="17">
        <v>0.25661574560991801</v>
      </c>
      <c r="AE9" s="17"/>
      <c r="AF9" s="17">
        <v>0.444182274359183</v>
      </c>
      <c r="AG9" s="17">
        <v>0.330398900673884</v>
      </c>
      <c r="AH9" s="17">
        <v>0.31685785745891898</v>
      </c>
      <c r="AI9" s="17"/>
      <c r="AJ9" s="17">
        <v>0.47532345437129397</v>
      </c>
      <c r="AK9" s="17">
        <v>0.28322313863218201</v>
      </c>
      <c r="AL9" s="17">
        <v>0.350960350731855</v>
      </c>
      <c r="AM9" s="17">
        <v>0.397208710562439</v>
      </c>
      <c r="AN9" s="17">
        <v>0.32581042699580798</v>
      </c>
      <c r="AO9" s="17"/>
      <c r="AP9" s="17">
        <v>0.47485884979624099</v>
      </c>
      <c r="AQ9" s="17">
        <v>0.31198162420997499</v>
      </c>
      <c r="AR9" s="17">
        <v>0.38393688095052297</v>
      </c>
      <c r="AS9" s="17"/>
      <c r="AT9" s="17">
        <v>0.397427819771343</v>
      </c>
      <c r="AU9" s="17">
        <v>0.39384301293590701</v>
      </c>
      <c r="AV9" s="17">
        <v>0.343027482326274</v>
      </c>
      <c r="AW9" s="17">
        <v>0.34232819414086202</v>
      </c>
      <c r="AX9" s="17">
        <v>0.249222758658174</v>
      </c>
      <c r="AY9" s="17"/>
      <c r="AZ9" s="17">
        <v>0.33461032615261699</v>
      </c>
      <c r="BA9" s="17">
        <v>0.34185937813075401</v>
      </c>
      <c r="BB9" s="17">
        <v>0.26753655652017</v>
      </c>
      <c r="BC9" s="17">
        <v>0.50288328501263002</v>
      </c>
      <c r="BD9" s="17">
        <v>0.34079287056433799</v>
      </c>
      <c r="BE9" s="17"/>
      <c r="BF9" s="17">
        <v>0.34481711073096299</v>
      </c>
      <c r="BG9" s="17">
        <v>0.38570597608872298</v>
      </c>
      <c r="BH9" s="17">
        <v>0.34364793237022601</v>
      </c>
      <c r="BI9" s="17">
        <v>0.38204050381990901</v>
      </c>
      <c r="BJ9" s="17"/>
      <c r="BK9" s="17">
        <v>0.33699599893698201</v>
      </c>
      <c r="BL9" s="17">
        <v>0.356531157316472</v>
      </c>
      <c r="BM9" s="17">
        <v>0.36855511154318699</v>
      </c>
      <c r="BN9" s="17">
        <v>0.38004352795496099</v>
      </c>
      <c r="BO9" s="17">
        <v>0.34277557887299498</v>
      </c>
      <c r="BP9" s="17"/>
      <c r="BQ9" s="17">
        <v>0.39160266563044899</v>
      </c>
      <c r="BR9" s="17">
        <v>0.33572997698620699</v>
      </c>
      <c r="BS9" s="17"/>
      <c r="BT9" s="17">
        <v>0.426912425956533</v>
      </c>
      <c r="BU9" s="17">
        <v>0.355253615986239</v>
      </c>
      <c r="BV9" s="17">
        <v>0.334570566192677</v>
      </c>
      <c r="BW9" s="17">
        <v>0.32101550462492501</v>
      </c>
      <c r="BX9" s="17">
        <v>0.33325899382429602</v>
      </c>
      <c r="BY9" s="17">
        <v>0.23411684907813399</v>
      </c>
    </row>
    <row r="10" spans="2:77" ht="29" x14ac:dyDescent="0.35">
      <c r="B10" s="18" t="s">
        <v>355</v>
      </c>
      <c r="C10" s="17">
        <v>0.29519862001327801</v>
      </c>
      <c r="D10" s="17">
        <v>0.29456389201039901</v>
      </c>
      <c r="E10" s="17">
        <v>0.296345462957471</v>
      </c>
      <c r="F10" s="17"/>
      <c r="G10" s="17">
        <v>0.27059809210956598</v>
      </c>
      <c r="H10" s="17">
        <v>0.25677077695377898</v>
      </c>
      <c r="I10" s="17">
        <v>0.25965359937240101</v>
      </c>
      <c r="J10" s="17">
        <v>0.28155704032039802</v>
      </c>
      <c r="K10" s="17">
        <v>0.31624212067794699</v>
      </c>
      <c r="L10" s="17">
        <v>0.368549964142113</v>
      </c>
      <c r="M10" s="17"/>
      <c r="N10" s="17">
        <v>0.330707571832136</v>
      </c>
      <c r="O10" s="17">
        <v>0.31532811386482601</v>
      </c>
      <c r="P10" s="17">
        <v>0.26171414559869099</v>
      </c>
      <c r="Q10" s="17">
        <v>0.26456336223319499</v>
      </c>
      <c r="R10" s="17"/>
      <c r="S10" s="17">
        <v>0.27469249181427202</v>
      </c>
      <c r="T10" s="17">
        <v>0.31447842269948001</v>
      </c>
      <c r="U10" s="17">
        <v>0.32839635129838401</v>
      </c>
      <c r="V10" s="17">
        <v>0.34101570754886801</v>
      </c>
      <c r="W10" s="17">
        <v>0.315756842853885</v>
      </c>
      <c r="X10" s="17">
        <v>0.299698414950265</v>
      </c>
      <c r="Y10" s="17">
        <v>0.26534576627103301</v>
      </c>
      <c r="Z10" s="17">
        <v>0.24253154633118801</v>
      </c>
      <c r="AA10" s="17">
        <v>0.28336305046377203</v>
      </c>
      <c r="AB10" s="17">
        <v>0.29475783076237</v>
      </c>
      <c r="AC10" s="17">
        <v>0.26392652715699599</v>
      </c>
      <c r="AD10" s="17">
        <v>0.26607029973262802</v>
      </c>
      <c r="AE10" s="17"/>
      <c r="AF10" s="17">
        <v>0.33248158084483398</v>
      </c>
      <c r="AG10" s="17">
        <v>0.28387886007438601</v>
      </c>
      <c r="AH10" s="17">
        <v>0.25857485676706798</v>
      </c>
      <c r="AI10" s="17"/>
      <c r="AJ10" s="17">
        <v>0.345988548803428</v>
      </c>
      <c r="AK10" s="17">
        <v>0.25539775871331699</v>
      </c>
      <c r="AL10" s="17">
        <v>0.31891382029440402</v>
      </c>
      <c r="AM10" s="17">
        <v>0.279361992685215</v>
      </c>
      <c r="AN10" s="17">
        <v>0.27119611348024403</v>
      </c>
      <c r="AO10" s="17"/>
      <c r="AP10" s="17">
        <v>0.352418778414052</v>
      </c>
      <c r="AQ10" s="17">
        <v>0.27039480204522498</v>
      </c>
      <c r="AR10" s="17">
        <v>0.31596338661742002</v>
      </c>
      <c r="AS10" s="17"/>
      <c r="AT10" s="17">
        <v>0.28872705444754498</v>
      </c>
      <c r="AU10" s="17">
        <v>0.26492106748795902</v>
      </c>
      <c r="AV10" s="17">
        <v>0.31696501613280398</v>
      </c>
      <c r="AW10" s="17">
        <v>0.31750900255364101</v>
      </c>
      <c r="AX10" s="17">
        <v>0.284607179930839</v>
      </c>
      <c r="AY10" s="17"/>
      <c r="AZ10" s="17">
        <v>0.274250335790792</v>
      </c>
      <c r="BA10" s="17">
        <v>0.26857401554481602</v>
      </c>
      <c r="BB10" s="17">
        <v>0.27597065700818602</v>
      </c>
      <c r="BC10" s="17">
        <v>0.37486917661505198</v>
      </c>
      <c r="BD10" s="17">
        <v>0.28336501256167002</v>
      </c>
      <c r="BE10" s="17"/>
      <c r="BF10" s="17">
        <v>0.28396401192952597</v>
      </c>
      <c r="BG10" s="17">
        <v>0.290338405013993</v>
      </c>
      <c r="BH10" s="17">
        <v>0.30849789127436</v>
      </c>
      <c r="BI10" s="17">
        <v>0.31061285035144098</v>
      </c>
      <c r="BJ10" s="17"/>
      <c r="BK10" s="17">
        <v>0.29952798765866601</v>
      </c>
      <c r="BL10" s="17">
        <v>0.25039661791296602</v>
      </c>
      <c r="BM10" s="17">
        <v>0.29129213283189098</v>
      </c>
      <c r="BN10" s="17">
        <v>0.323600653284561</v>
      </c>
      <c r="BO10" s="17">
        <v>0.27095425791699002</v>
      </c>
      <c r="BP10" s="17"/>
      <c r="BQ10" s="17">
        <v>0.29045391730172199</v>
      </c>
      <c r="BR10" s="17">
        <v>0.30162493575323801</v>
      </c>
      <c r="BS10" s="17"/>
      <c r="BT10" s="17">
        <v>0.33057449229438701</v>
      </c>
      <c r="BU10" s="17">
        <v>0.29767050526517103</v>
      </c>
      <c r="BV10" s="17">
        <v>0.28265755675160398</v>
      </c>
      <c r="BW10" s="17">
        <v>0.25197461370714702</v>
      </c>
      <c r="BX10" s="17">
        <v>0.25748687997286601</v>
      </c>
      <c r="BY10" s="17">
        <v>0.249941559994482</v>
      </c>
    </row>
    <row r="11" spans="2:77" ht="29" x14ac:dyDescent="0.35">
      <c r="B11" s="18" t="s">
        <v>356</v>
      </c>
      <c r="C11" s="17">
        <v>0.28576941914922799</v>
      </c>
      <c r="D11" s="17">
        <v>0.27698840217173498</v>
      </c>
      <c r="E11" s="17">
        <v>0.29532904134660298</v>
      </c>
      <c r="F11" s="17"/>
      <c r="G11" s="17">
        <v>0.26498134134086998</v>
      </c>
      <c r="H11" s="17">
        <v>0.27390863533805199</v>
      </c>
      <c r="I11" s="17">
        <v>0.245419052069039</v>
      </c>
      <c r="J11" s="17">
        <v>0.30762042640022802</v>
      </c>
      <c r="K11" s="17">
        <v>0.28520488693387303</v>
      </c>
      <c r="L11" s="17">
        <v>0.32451323169547702</v>
      </c>
      <c r="M11" s="17"/>
      <c r="N11" s="17">
        <v>0.30707987987051699</v>
      </c>
      <c r="O11" s="17">
        <v>0.30020625230986098</v>
      </c>
      <c r="P11" s="17">
        <v>0.26671483738016299</v>
      </c>
      <c r="Q11" s="17">
        <v>0.261124862185037</v>
      </c>
      <c r="R11" s="17"/>
      <c r="S11" s="17">
        <v>0.270023097044095</v>
      </c>
      <c r="T11" s="17">
        <v>0.33082649078003801</v>
      </c>
      <c r="U11" s="17">
        <v>0.28526191444500598</v>
      </c>
      <c r="V11" s="17">
        <v>0.34121590106766903</v>
      </c>
      <c r="W11" s="17">
        <v>0.28504368950979603</v>
      </c>
      <c r="X11" s="17">
        <v>0.27319154487139002</v>
      </c>
      <c r="Y11" s="17">
        <v>0.24868385249127001</v>
      </c>
      <c r="Z11" s="17">
        <v>0.256934014716305</v>
      </c>
      <c r="AA11" s="17">
        <v>0.28267821496602902</v>
      </c>
      <c r="AB11" s="17">
        <v>0.25431087520489998</v>
      </c>
      <c r="AC11" s="17">
        <v>0.30225369302481098</v>
      </c>
      <c r="AD11" s="17">
        <v>0.25404176974584802</v>
      </c>
      <c r="AE11" s="17"/>
      <c r="AF11" s="17">
        <v>0.32729247361164598</v>
      </c>
      <c r="AG11" s="17">
        <v>0.25542401847885998</v>
      </c>
      <c r="AH11" s="17">
        <v>0.26915987356849502</v>
      </c>
      <c r="AI11" s="17"/>
      <c r="AJ11" s="17">
        <v>0.34783267938595602</v>
      </c>
      <c r="AK11" s="17">
        <v>0.23145363148325099</v>
      </c>
      <c r="AL11" s="17">
        <v>0.262193210718767</v>
      </c>
      <c r="AM11" s="17">
        <v>0.29520730636530301</v>
      </c>
      <c r="AN11" s="17">
        <v>0.274355293765635</v>
      </c>
      <c r="AO11" s="17"/>
      <c r="AP11" s="17">
        <v>0.34103035967649298</v>
      </c>
      <c r="AQ11" s="17">
        <v>0.25979812939949698</v>
      </c>
      <c r="AR11" s="17">
        <v>0.27312779863112302</v>
      </c>
      <c r="AS11" s="17"/>
      <c r="AT11" s="17">
        <v>0.26954223419081902</v>
      </c>
      <c r="AU11" s="17">
        <v>0.30009534328923099</v>
      </c>
      <c r="AV11" s="17">
        <v>0.30117928700059898</v>
      </c>
      <c r="AW11" s="17">
        <v>0.26570846349072702</v>
      </c>
      <c r="AX11" s="17">
        <v>0.26448685508431602</v>
      </c>
      <c r="AY11" s="17"/>
      <c r="AZ11" s="17">
        <v>0.27614625048158298</v>
      </c>
      <c r="BA11" s="17">
        <v>0.26224152927000399</v>
      </c>
      <c r="BB11" s="17">
        <v>0.266498415725472</v>
      </c>
      <c r="BC11" s="17">
        <v>0.32627571151978002</v>
      </c>
      <c r="BD11" s="17">
        <v>0.29821545347388301</v>
      </c>
      <c r="BE11" s="17"/>
      <c r="BF11" s="17">
        <v>0.26082770296804197</v>
      </c>
      <c r="BG11" s="17">
        <v>0.277169938046953</v>
      </c>
      <c r="BH11" s="17">
        <v>0.29561000191192399</v>
      </c>
      <c r="BI11" s="17">
        <v>0.32857863841835</v>
      </c>
      <c r="BJ11" s="17"/>
      <c r="BK11" s="17">
        <v>0.25106686466120998</v>
      </c>
      <c r="BL11" s="17">
        <v>0.28028193426203502</v>
      </c>
      <c r="BM11" s="17">
        <v>0.282290515845804</v>
      </c>
      <c r="BN11" s="17">
        <v>0.295891445678448</v>
      </c>
      <c r="BO11" s="17">
        <v>0.28117900245594801</v>
      </c>
      <c r="BP11" s="17"/>
      <c r="BQ11" s="17">
        <v>0.28844425867988299</v>
      </c>
      <c r="BR11" s="17">
        <v>0.28214656553274098</v>
      </c>
      <c r="BS11" s="17"/>
      <c r="BT11" s="17">
        <v>0.31002151808224399</v>
      </c>
      <c r="BU11" s="17">
        <v>0.29592067591664101</v>
      </c>
      <c r="BV11" s="17">
        <v>0.24491780715627601</v>
      </c>
      <c r="BW11" s="17">
        <v>0.25155913631472498</v>
      </c>
      <c r="BX11" s="17">
        <v>0.27206449958002099</v>
      </c>
      <c r="BY11" s="17">
        <v>0.22505358214937601</v>
      </c>
    </row>
    <row r="12" spans="2:77" ht="29" x14ac:dyDescent="0.35">
      <c r="B12" s="18" t="s">
        <v>357</v>
      </c>
      <c r="C12" s="17">
        <v>0.27352673491540502</v>
      </c>
      <c r="D12" s="17">
        <v>0.26982068551817001</v>
      </c>
      <c r="E12" s="17">
        <v>0.27450749439789202</v>
      </c>
      <c r="F12" s="17"/>
      <c r="G12" s="17">
        <v>0.34152986394718599</v>
      </c>
      <c r="H12" s="17">
        <v>0.28882709152715302</v>
      </c>
      <c r="I12" s="17">
        <v>0.27781723323171298</v>
      </c>
      <c r="J12" s="17">
        <v>0.25328662077173902</v>
      </c>
      <c r="K12" s="17">
        <v>0.26263296217070398</v>
      </c>
      <c r="L12" s="17">
        <v>0.236113931937942</v>
      </c>
      <c r="M12" s="17"/>
      <c r="N12" s="17">
        <v>0.27063450564829</v>
      </c>
      <c r="O12" s="17">
        <v>0.28912745846490601</v>
      </c>
      <c r="P12" s="17">
        <v>0.23961822631807</v>
      </c>
      <c r="Q12" s="17">
        <v>0.29113939456932197</v>
      </c>
      <c r="R12" s="17"/>
      <c r="S12" s="17">
        <v>0.29668379508960602</v>
      </c>
      <c r="T12" s="17">
        <v>0.28274243158821</v>
      </c>
      <c r="U12" s="17">
        <v>0.232660079300438</v>
      </c>
      <c r="V12" s="17">
        <v>0.266838550556036</v>
      </c>
      <c r="W12" s="17">
        <v>0.29930286486174801</v>
      </c>
      <c r="X12" s="17">
        <v>0.19253994757541701</v>
      </c>
      <c r="Y12" s="17">
        <v>0.25381326262831599</v>
      </c>
      <c r="Z12" s="17">
        <v>0.27706009738063597</v>
      </c>
      <c r="AA12" s="17">
        <v>0.254434432784021</v>
      </c>
      <c r="AB12" s="17">
        <v>0.32627123473387198</v>
      </c>
      <c r="AC12" s="17">
        <v>0.32950808393575398</v>
      </c>
      <c r="AD12" s="17">
        <v>0.304197704335882</v>
      </c>
      <c r="AE12" s="17"/>
      <c r="AF12" s="17">
        <v>0.209425651418263</v>
      </c>
      <c r="AG12" s="17">
        <v>0.31128562389250602</v>
      </c>
      <c r="AH12" s="17">
        <v>0.24598131023831399</v>
      </c>
      <c r="AI12" s="17"/>
      <c r="AJ12" s="17">
        <v>0.16949733915199799</v>
      </c>
      <c r="AK12" s="17">
        <v>0.34356860613691498</v>
      </c>
      <c r="AL12" s="17">
        <v>0.33857348578857899</v>
      </c>
      <c r="AM12" s="17">
        <v>0.21271836355550899</v>
      </c>
      <c r="AN12" s="17">
        <v>0.26265898207205601</v>
      </c>
      <c r="AO12" s="17"/>
      <c r="AP12" s="17">
        <v>0.15242389536189499</v>
      </c>
      <c r="AQ12" s="17">
        <v>0.330378346985787</v>
      </c>
      <c r="AR12" s="17">
        <v>0.34685905025472402</v>
      </c>
      <c r="AS12" s="17"/>
      <c r="AT12" s="17">
        <v>0.246625643849055</v>
      </c>
      <c r="AU12" s="17">
        <v>0.27571257184363701</v>
      </c>
      <c r="AV12" s="17">
        <v>0.30771445231697497</v>
      </c>
      <c r="AW12" s="17">
        <v>0.29568891281666698</v>
      </c>
      <c r="AX12" s="17">
        <v>0.34594304376549201</v>
      </c>
      <c r="AY12" s="17"/>
      <c r="AZ12" s="17">
        <v>0.27611297605485002</v>
      </c>
      <c r="BA12" s="17">
        <v>0.278481365736511</v>
      </c>
      <c r="BB12" s="17">
        <v>0.33749569294731402</v>
      </c>
      <c r="BC12" s="17">
        <v>0.234560945064513</v>
      </c>
      <c r="BD12" s="17">
        <v>0.29386758310198202</v>
      </c>
      <c r="BE12" s="17"/>
      <c r="BF12" s="17">
        <v>0.31992270783389898</v>
      </c>
      <c r="BG12" s="17">
        <v>0.24345457971840201</v>
      </c>
      <c r="BH12" s="17">
        <v>0.28072337952936399</v>
      </c>
      <c r="BI12" s="17">
        <v>0.26966764196468501</v>
      </c>
      <c r="BJ12" s="17"/>
      <c r="BK12" s="17">
        <v>0.2858693240713</v>
      </c>
      <c r="BL12" s="17">
        <v>0.301644223473163</v>
      </c>
      <c r="BM12" s="17">
        <v>0.28214553532272002</v>
      </c>
      <c r="BN12" s="17">
        <v>0.25464951503021999</v>
      </c>
      <c r="BO12" s="17">
        <v>0.25531103835940699</v>
      </c>
      <c r="BP12" s="17"/>
      <c r="BQ12" s="17">
        <v>0.24692753577137899</v>
      </c>
      <c r="BR12" s="17">
        <v>0.30955319695553501</v>
      </c>
      <c r="BS12" s="17"/>
      <c r="BT12" s="17">
        <v>0.229625949404444</v>
      </c>
      <c r="BU12" s="17">
        <v>0.28544977781769298</v>
      </c>
      <c r="BV12" s="17">
        <v>0.30535736587687501</v>
      </c>
      <c r="BW12" s="17">
        <v>0.31431288404971702</v>
      </c>
      <c r="BX12" s="17">
        <v>0.30039783977034401</v>
      </c>
      <c r="BY12" s="17">
        <v>0.33790874698455597</v>
      </c>
    </row>
    <row r="13" spans="2:77" ht="29" x14ac:dyDescent="0.35">
      <c r="B13" s="18" t="s">
        <v>358</v>
      </c>
      <c r="C13" s="17">
        <v>0.25720674812572297</v>
      </c>
      <c r="D13" s="17">
        <v>0.24172750043573199</v>
      </c>
      <c r="E13" s="17">
        <v>0.26991428161041098</v>
      </c>
      <c r="F13" s="17"/>
      <c r="G13" s="17">
        <v>0.29720229112838398</v>
      </c>
      <c r="H13" s="17">
        <v>0.25813509940033902</v>
      </c>
      <c r="I13" s="17">
        <v>0.25339118388207998</v>
      </c>
      <c r="J13" s="17">
        <v>0.22326382666160899</v>
      </c>
      <c r="K13" s="17">
        <v>0.25556145346940201</v>
      </c>
      <c r="L13" s="17">
        <v>0.26162744923608899</v>
      </c>
      <c r="M13" s="17"/>
      <c r="N13" s="17">
        <v>0.28300905715112301</v>
      </c>
      <c r="O13" s="17">
        <v>0.26123646626661301</v>
      </c>
      <c r="P13" s="17">
        <v>0.23743961022576199</v>
      </c>
      <c r="Q13" s="17">
        <v>0.24218698046356399</v>
      </c>
      <c r="R13" s="17"/>
      <c r="S13" s="17">
        <v>0.25232726061951999</v>
      </c>
      <c r="T13" s="17">
        <v>0.29361220421944501</v>
      </c>
      <c r="U13" s="17">
        <v>0.21778935798096799</v>
      </c>
      <c r="V13" s="17">
        <v>0.26573047512117298</v>
      </c>
      <c r="W13" s="17">
        <v>0.26595764701581798</v>
      </c>
      <c r="X13" s="17">
        <v>0.25821622410718198</v>
      </c>
      <c r="Y13" s="17">
        <v>0.21813514764220299</v>
      </c>
      <c r="Z13" s="17">
        <v>0.20771183273757901</v>
      </c>
      <c r="AA13" s="17">
        <v>0.219924753463836</v>
      </c>
      <c r="AB13" s="17">
        <v>0.30676694097321999</v>
      </c>
      <c r="AC13" s="17">
        <v>0.28490211758509598</v>
      </c>
      <c r="AD13" s="17">
        <v>0.29051796778643202</v>
      </c>
      <c r="AE13" s="17"/>
      <c r="AF13" s="17">
        <v>0.221763539869962</v>
      </c>
      <c r="AG13" s="17">
        <v>0.28620411020313002</v>
      </c>
      <c r="AH13" s="17">
        <v>0.21297652154702801</v>
      </c>
      <c r="AI13" s="17"/>
      <c r="AJ13" s="17">
        <v>0.22424437904047501</v>
      </c>
      <c r="AK13" s="17">
        <v>0.28544160912174799</v>
      </c>
      <c r="AL13" s="17">
        <v>0.27591910395247199</v>
      </c>
      <c r="AM13" s="17">
        <v>0.125251160815435</v>
      </c>
      <c r="AN13" s="17">
        <v>0.23117593421947899</v>
      </c>
      <c r="AO13" s="17"/>
      <c r="AP13" s="17">
        <v>0.19489218824820601</v>
      </c>
      <c r="AQ13" s="17">
        <v>0.28881541329320298</v>
      </c>
      <c r="AR13" s="17">
        <v>0.28498870892202799</v>
      </c>
      <c r="AS13" s="17"/>
      <c r="AT13" s="17">
        <v>0.22868912011105999</v>
      </c>
      <c r="AU13" s="17">
        <v>0.246529436383012</v>
      </c>
      <c r="AV13" s="17">
        <v>0.292032011057418</v>
      </c>
      <c r="AW13" s="17">
        <v>0.26662312772372299</v>
      </c>
      <c r="AX13" s="17">
        <v>0.26698893055955097</v>
      </c>
      <c r="AY13" s="17"/>
      <c r="AZ13" s="17">
        <v>0.246346708751701</v>
      </c>
      <c r="BA13" s="17">
        <v>0.252844266488707</v>
      </c>
      <c r="BB13" s="17">
        <v>0.33531815329096198</v>
      </c>
      <c r="BC13" s="17">
        <v>0.274439599281256</v>
      </c>
      <c r="BD13" s="17">
        <v>0.25182183035593197</v>
      </c>
      <c r="BE13" s="17"/>
      <c r="BF13" s="17">
        <v>0.28083505963275102</v>
      </c>
      <c r="BG13" s="17">
        <v>0.25278758195765699</v>
      </c>
      <c r="BH13" s="17">
        <v>0.245354059780064</v>
      </c>
      <c r="BI13" s="17">
        <v>0.25270047965860098</v>
      </c>
      <c r="BJ13" s="17"/>
      <c r="BK13" s="17">
        <v>0.196291155622112</v>
      </c>
      <c r="BL13" s="17">
        <v>0.26413918159238298</v>
      </c>
      <c r="BM13" s="17">
        <v>0.25503436865373702</v>
      </c>
      <c r="BN13" s="17">
        <v>0.27283805988714499</v>
      </c>
      <c r="BO13" s="17">
        <v>0.202877105077827</v>
      </c>
      <c r="BP13" s="17"/>
      <c r="BQ13" s="17">
        <v>0.233373507571252</v>
      </c>
      <c r="BR13" s="17">
        <v>0.289486943160157</v>
      </c>
      <c r="BS13" s="17"/>
      <c r="BT13" s="17">
        <v>0.26356452332834102</v>
      </c>
      <c r="BU13" s="17">
        <v>0.247729524992468</v>
      </c>
      <c r="BV13" s="17">
        <v>0.23906534288202499</v>
      </c>
      <c r="BW13" s="17">
        <v>0.26444365313940899</v>
      </c>
      <c r="BX13" s="17">
        <v>0.255718603532887</v>
      </c>
      <c r="BY13" s="17">
        <v>0.25358480725648702</v>
      </c>
    </row>
    <row r="14" spans="2:77" ht="29" x14ac:dyDescent="0.35">
      <c r="B14" s="18" t="s">
        <v>359</v>
      </c>
      <c r="C14" s="17">
        <v>0.24947285995270499</v>
      </c>
      <c r="D14" s="17">
        <v>0.27669447109915002</v>
      </c>
      <c r="E14" s="17">
        <v>0.22195974415549699</v>
      </c>
      <c r="F14" s="17"/>
      <c r="G14" s="17">
        <v>0.2633467652416</v>
      </c>
      <c r="H14" s="17">
        <v>0.21436262776787099</v>
      </c>
      <c r="I14" s="17">
        <v>0.238987670520624</v>
      </c>
      <c r="J14" s="17">
        <v>0.25780305501449602</v>
      </c>
      <c r="K14" s="17">
        <v>0.23094575812982601</v>
      </c>
      <c r="L14" s="17">
        <v>0.28277599120129598</v>
      </c>
      <c r="M14" s="17"/>
      <c r="N14" s="17">
        <v>0.29093886394108998</v>
      </c>
      <c r="O14" s="17">
        <v>0.25602569818093701</v>
      </c>
      <c r="P14" s="17">
        <v>0.226511278433009</v>
      </c>
      <c r="Q14" s="17">
        <v>0.21586911514628501</v>
      </c>
      <c r="R14" s="17"/>
      <c r="S14" s="17">
        <v>0.23709935897461701</v>
      </c>
      <c r="T14" s="17">
        <v>0.29820911375822601</v>
      </c>
      <c r="U14" s="17">
        <v>0.27001331015616697</v>
      </c>
      <c r="V14" s="17">
        <v>0.229459296970838</v>
      </c>
      <c r="W14" s="17">
        <v>0.25292458892389302</v>
      </c>
      <c r="X14" s="17">
        <v>0.19631103410801501</v>
      </c>
      <c r="Y14" s="17">
        <v>0.25555619858856798</v>
      </c>
      <c r="Z14" s="17">
        <v>0.22708325050202399</v>
      </c>
      <c r="AA14" s="17">
        <v>0.248336067277863</v>
      </c>
      <c r="AB14" s="17">
        <v>0.25252277732128298</v>
      </c>
      <c r="AC14" s="17">
        <v>0.27410406924189701</v>
      </c>
      <c r="AD14" s="17">
        <v>0.22038880793320401</v>
      </c>
      <c r="AE14" s="17"/>
      <c r="AF14" s="17">
        <v>0.20692771857283099</v>
      </c>
      <c r="AG14" s="17">
        <v>0.28749180081964698</v>
      </c>
      <c r="AH14" s="17">
        <v>0.24447097933860601</v>
      </c>
      <c r="AI14" s="17"/>
      <c r="AJ14" s="17">
        <v>0.19254449397493101</v>
      </c>
      <c r="AK14" s="17">
        <v>0.29177694691303702</v>
      </c>
      <c r="AL14" s="17">
        <v>0.354374366132508</v>
      </c>
      <c r="AM14" s="17">
        <v>0.12410023691116399</v>
      </c>
      <c r="AN14" s="17">
        <v>0.22028025766739801</v>
      </c>
      <c r="AO14" s="17"/>
      <c r="AP14" s="17">
        <v>0.19498426333706201</v>
      </c>
      <c r="AQ14" s="17">
        <v>0.28170633982013199</v>
      </c>
      <c r="AR14" s="17">
        <v>0.32689691550370997</v>
      </c>
      <c r="AS14" s="17"/>
      <c r="AT14" s="17">
        <v>0.19096378437293099</v>
      </c>
      <c r="AU14" s="17">
        <v>0.23466302073970599</v>
      </c>
      <c r="AV14" s="17">
        <v>0.28970866663147898</v>
      </c>
      <c r="AW14" s="17">
        <v>0.319164525463695</v>
      </c>
      <c r="AX14" s="17">
        <v>0.27134268865616401</v>
      </c>
      <c r="AY14" s="17"/>
      <c r="AZ14" s="17">
        <v>0.24677131038324299</v>
      </c>
      <c r="BA14" s="17">
        <v>0.219906933402121</v>
      </c>
      <c r="BB14" s="17">
        <v>0.28650203542920799</v>
      </c>
      <c r="BC14" s="17">
        <v>0.28229553287536102</v>
      </c>
      <c r="BD14" s="17">
        <v>0.233107539119078</v>
      </c>
      <c r="BE14" s="17"/>
      <c r="BF14" s="17">
        <v>0.25552673004336102</v>
      </c>
      <c r="BG14" s="17">
        <v>0.22795885298026899</v>
      </c>
      <c r="BH14" s="17">
        <v>0.270788488801879</v>
      </c>
      <c r="BI14" s="17">
        <v>0.26770922956950699</v>
      </c>
      <c r="BJ14" s="17"/>
      <c r="BK14" s="17">
        <v>0.21905179590266699</v>
      </c>
      <c r="BL14" s="17">
        <v>0.2237807761616</v>
      </c>
      <c r="BM14" s="17">
        <v>0.25400537281098701</v>
      </c>
      <c r="BN14" s="17">
        <v>0.25897836556423298</v>
      </c>
      <c r="BO14" s="17">
        <v>0.24927478825322899</v>
      </c>
      <c r="BP14" s="17"/>
      <c r="BQ14" s="17">
        <v>0.22697920352195999</v>
      </c>
      <c r="BR14" s="17">
        <v>0.27993869673065003</v>
      </c>
      <c r="BS14" s="17"/>
      <c r="BT14" s="17">
        <v>0.25091063666359698</v>
      </c>
      <c r="BU14" s="17">
        <v>0.26438170983832299</v>
      </c>
      <c r="BV14" s="17">
        <v>0.227800411073982</v>
      </c>
      <c r="BW14" s="17">
        <v>0.23061554593251199</v>
      </c>
      <c r="BX14" s="17">
        <v>0.24492597403873201</v>
      </c>
      <c r="BY14" s="17">
        <v>0.26111959369592802</v>
      </c>
    </row>
    <row r="15" spans="2:77" x14ac:dyDescent="0.35">
      <c r="B15" s="18" t="s">
        <v>360</v>
      </c>
      <c r="C15" s="17">
        <v>0.194385814123821</v>
      </c>
      <c r="D15" s="17">
        <v>0.22169678940564799</v>
      </c>
      <c r="E15" s="17">
        <v>0.16546849180626499</v>
      </c>
      <c r="F15" s="17"/>
      <c r="G15" s="17">
        <v>0.24574772185495</v>
      </c>
      <c r="H15" s="17">
        <v>0.198418977185773</v>
      </c>
      <c r="I15" s="17">
        <v>0.203858157542334</v>
      </c>
      <c r="J15" s="17">
        <v>0.185533727507083</v>
      </c>
      <c r="K15" s="17">
        <v>0.16713775532917599</v>
      </c>
      <c r="L15" s="17">
        <v>0.174649755842571</v>
      </c>
      <c r="M15" s="17"/>
      <c r="N15" s="17">
        <v>0.19016260092225501</v>
      </c>
      <c r="O15" s="17">
        <v>0.22388811568494599</v>
      </c>
      <c r="P15" s="17">
        <v>0.185791822862964</v>
      </c>
      <c r="Q15" s="17">
        <v>0.17656853674338599</v>
      </c>
      <c r="R15" s="17"/>
      <c r="S15" s="17">
        <v>0.19435773841017601</v>
      </c>
      <c r="T15" s="17">
        <v>0.20470106147053399</v>
      </c>
      <c r="U15" s="17">
        <v>0.17434180391142701</v>
      </c>
      <c r="V15" s="17">
        <v>0.180087200016078</v>
      </c>
      <c r="W15" s="17">
        <v>0.19571977706866001</v>
      </c>
      <c r="X15" s="17">
        <v>0.15971083099946301</v>
      </c>
      <c r="Y15" s="17">
        <v>0.21126239845144201</v>
      </c>
      <c r="Z15" s="17">
        <v>0.17385756116969101</v>
      </c>
      <c r="AA15" s="17">
        <v>0.211083012971062</v>
      </c>
      <c r="AB15" s="17">
        <v>0.21287946897577201</v>
      </c>
      <c r="AC15" s="17">
        <v>0.20264378867212601</v>
      </c>
      <c r="AD15" s="17">
        <v>0.1990296530184</v>
      </c>
      <c r="AE15" s="17"/>
      <c r="AF15" s="17">
        <v>0.15821929839710799</v>
      </c>
      <c r="AG15" s="17">
        <v>0.23154339139518801</v>
      </c>
      <c r="AH15" s="17">
        <v>0.15249161786670401</v>
      </c>
      <c r="AI15" s="17"/>
      <c r="AJ15" s="17">
        <v>0.13493661521464101</v>
      </c>
      <c r="AK15" s="17">
        <v>0.25165495617790001</v>
      </c>
      <c r="AL15" s="17">
        <v>0.216260418313485</v>
      </c>
      <c r="AM15" s="17">
        <v>0.14380508707745401</v>
      </c>
      <c r="AN15" s="17">
        <v>0.16063713740565499</v>
      </c>
      <c r="AO15" s="17"/>
      <c r="AP15" s="17">
        <v>0.104016995041475</v>
      </c>
      <c r="AQ15" s="17">
        <v>0.23531729239840399</v>
      </c>
      <c r="AR15" s="17">
        <v>0.20863295884460401</v>
      </c>
      <c r="AS15" s="17"/>
      <c r="AT15" s="17">
        <v>0.17870435658556899</v>
      </c>
      <c r="AU15" s="17">
        <v>0.185466434288202</v>
      </c>
      <c r="AV15" s="17">
        <v>0.21245715502686799</v>
      </c>
      <c r="AW15" s="17">
        <v>0.19641001241063399</v>
      </c>
      <c r="AX15" s="17">
        <v>0.31152402098571003</v>
      </c>
      <c r="AY15" s="17"/>
      <c r="AZ15" s="17">
        <v>0.20905302706571</v>
      </c>
      <c r="BA15" s="17">
        <v>0.177210652640936</v>
      </c>
      <c r="BB15" s="17">
        <v>0.23916863415650899</v>
      </c>
      <c r="BC15" s="17">
        <v>0.16848459532655199</v>
      </c>
      <c r="BD15" s="17">
        <v>0.189733949007583</v>
      </c>
      <c r="BE15" s="17"/>
      <c r="BF15" s="17">
        <v>0.22327898393170301</v>
      </c>
      <c r="BG15" s="17">
        <v>0.18117415088084199</v>
      </c>
      <c r="BH15" s="17">
        <v>0.20147653663392101</v>
      </c>
      <c r="BI15" s="17">
        <v>0.18419907225144799</v>
      </c>
      <c r="BJ15" s="17"/>
      <c r="BK15" s="17">
        <v>0.17563577528301599</v>
      </c>
      <c r="BL15" s="17">
        <v>0.226619701855444</v>
      </c>
      <c r="BM15" s="17">
        <v>0.19498098854948601</v>
      </c>
      <c r="BN15" s="17">
        <v>0.18258370019786699</v>
      </c>
      <c r="BO15" s="17">
        <v>0.18736934706866701</v>
      </c>
      <c r="BP15" s="17"/>
      <c r="BQ15" s="17">
        <v>0.18364731833164999</v>
      </c>
      <c r="BR15" s="17">
        <v>0.20893023739498601</v>
      </c>
      <c r="BS15" s="17"/>
      <c r="BT15" s="17">
        <v>0.164344619328951</v>
      </c>
      <c r="BU15" s="17">
        <v>0.23190229671033799</v>
      </c>
      <c r="BV15" s="17">
        <v>0.22957129032117099</v>
      </c>
      <c r="BW15" s="17">
        <v>0.168337010016085</v>
      </c>
      <c r="BX15" s="17">
        <v>0.19980002387006099</v>
      </c>
      <c r="BY15" s="17">
        <v>0.21881518275328601</v>
      </c>
    </row>
    <row r="16" spans="2:77" ht="29" x14ac:dyDescent="0.35">
      <c r="B16" s="18" t="s">
        <v>361</v>
      </c>
      <c r="C16" s="17">
        <v>0.18334323587548301</v>
      </c>
      <c r="D16" s="17">
        <v>0.19509281399884401</v>
      </c>
      <c r="E16" s="17">
        <v>0.17043966105180799</v>
      </c>
      <c r="F16" s="17"/>
      <c r="G16" s="17">
        <v>0.23765081828951201</v>
      </c>
      <c r="H16" s="17">
        <v>0.20056670560571299</v>
      </c>
      <c r="I16" s="17">
        <v>0.20153873974542699</v>
      </c>
      <c r="J16" s="17">
        <v>0.178351971050455</v>
      </c>
      <c r="K16" s="17">
        <v>0.15935229047621099</v>
      </c>
      <c r="L16" s="17">
        <v>0.13857323564413501</v>
      </c>
      <c r="M16" s="17"/>
      <c r="N16" s="17">
        <v>0.19018471370836901</v>
      </c>
      <c r="O16" s="17">
        <v>0.211297717114836</v>
      </c>
      <c r="P16" s="17">
        <v>0.16427313071427199</v>
      </c>
      <c r="Q16" s="17">
        <v>0.16413381253335099</v>
      </c>
      <c r="R16" s="17"/>
      <c r="S16" s="17">
        <v>0.20026573164066699</v>
      </c>
      <c r="T16" s="17">
        <v>0.18198160483630499</v>
      </c>
      <c r="U16" s="17">
        <v>0.15160452002973099</v>
      </c>
      <c r="V16" s="17">
        <v>0.13941731113247199</v>
      </c>
      <c r="W16" s="17">
        <v>0.20920348768045699</v>
      </c>
      <c r="X16" s="17">
        <v>0.167767596298911</v>
      </c>
      <c r="Y16" s="17">
        <v>0.173605599359447</v>
      </c>
      <c r="Z16" s="17">
        <v>0.194688505120339</v>
      </c>
      <c r="AA16" s="17">
        <v>0.182730371696919</v>
      </c>
      <c r="AB16" s="17">
        <v>0.230866470915772</v>
      </c>
      <c r="AC16" s="17">
        <v>0.18816140486143901</v>
      </c>
      <c r="AD16" s="17">
        <v>0.175669100109833</v>
      </c>
      <c r="AE16" s="17"/>
      <c r="AF16" s="17">
        <v>0.12343074567774701</v>
      </c>
      <c r="AG16" s="17">
        <v>0.23277515271897101</v>
      </c>
      <c r="AH16" s="17">
        <v>0.14987146263273399</v>
      </c>
      <c r="AI16" s="17"/>
      <c r="AJ16" s="17">
        <v>0.102651844233542</v>
      </c>
      <c r="AK16" s="17">
        <v>0.24755768237158199</v>
      </c>
      <c r="AL16" s="17">
        <v>0.260975203232233</v>
      </c>
      <c r="AM16" s="17">
        <v>5.9946367947139499E-2</v>
      </c>
      <c r="AN16" s="17">
        <v>0.187750570412694</v>
      </c>
      <c r="AO16" s="17"/>
      <c r="AP16" s="17">
        <v>9.5152576855492998E-2</v>
      </c>
      <c r="AQ16" s="17">
        <v>0.220132064935918</v>
      </c>
      <c r="AR16" s="17">
        <v>0.241649766594807</v>
      </c>
      <c r="AS16" s="17"/>
      <c r="AT16" s="17">
        <v>0.15463730617027399</v>
      </c>
      <c r="AU16" s="17">
        <v>0.15576965793770001</v>
      </c>
      <c r="AV16" s="17">
        <v>0.20763174990703501</v>
      </c>
      <c r="AW16" s="17">
        <v>0.224771362798144</v>
      </c>
      <c r="AX16" s="17">
        <v>0.30731430579022201</v>
      </c>
      <c r="AY16" s="17"/>
      <c r="AZ16" s="17">
        <v>0.192914787408794</v>
      </c>
      <c r="BA16" s="17">
        <v>0.198913997765403</v>
      </c>
      <c r="BB16" s="17">
        <v>0.25705032294948699</v>
      </c>
      <c r="BC16" s="17">
        <v>0.13629928219618601</v>
      </c>
      <c r="BD16" s="17">
        <v>0.18201498367608199</v>
      </c>
      <c r="BE16" s="17"/>
      <c r="BF16" s="17">
        <v>0.202988932624839</v>
      </c>
      <c r="BG16" s="17">
        <v>0.17020189182381901</v>
      </c>
      <c r="BH16" s="17">
        <v>0.18613021901149199</v>
      </c>
      <c r="BI16" s="17">
        <v>0.192123925770709</v>
      </c>
      <c r="BJ16" s="17"/>
      <c r="BK16" s="17">
        <v>0.198934033425513</v>
      </c>
      <c r="BL16" s="17">
        <v>0.206739755217726</v>
      </c>
      <c r="BM16" s="17">
        <v>0.178770541285103</v>
      </c>
      <c r="BN16" s="17">
        <v>0.17186760978615101</v>
      </c>
      <c r="BO16" s="17">
        <v>0.20534998497499099</v>
      </c>
      <c r="BP16" s="17"/>
      <c r="BQ16" s="17">
        <v>0.16596879168527601</v>
      </c>
      <c r="BR16" s="17">
        <v>0.206875514072942</v>
      </c>
      <c r="BS16" s="17"/>
      <c r="BT16" s="17">
        <v>0.15279184962044901</v>
      </c>
      <c r="BU16" s="17">
        <v>0.19557479660313201</v>
      </c>
      <c r="BV16" s="17">
        <v>0.186226263592953</v>
      </c>
      <c r="BW16" s="17">
        <v>0.196916765837862</v>
      </c>
      <c r="BX16" s="17">
        <v>0.20235258521775301</v>
      </c>
      <c r="BY16" s="17">
        <v>0.29610975375779602</v>
      </c>
    </row>
    <row r="17" spans="2:77" ht="29" x14ac:dyDescent="0.35">
      <c r="B17" s="18" t="s">
        <v>362</v>
      </c>
      <c r="C17" s="17">
        <v>0.153988285356112</v>
      </c>
      <c r="D17" s="17">
        <v>0.17819028384325999</v>
      </c>
      <c r="E17" s="17">
        <v>0.13132453661143501</v>
      </c>
      <c r="F17" s="17"/>
      <c r="G17" s="17">
        <v>0.18197552599566</v>
      </c>
      <c r="H17" s="17">
        <v>0.15982133843447499</v>
      </c>
      <c r="I17" s="17">
        <v>0.14939401780922901</v>
      </c>
      <c r="J17" s="17">
        <v>0.13734122105541</v>
      </c>
      <c r="K17" s="17">
        <v>0.15469263982526801</v>
      </c>
      <c r="L17" s="17">
        <v>0.14742007932932499</v>
      </c>
      <c r="M17" s="17"/>
      <c r="N17" s="17">
        <v>0.16933741472990699</v>
      </c>
      <c r="O17" s="17">
        <v>0.15155472031591499</v>
      </c>
      <c r="P17" s="17">
        <v>0.13833486915771701</v>
      </c>
      <c r="Q17" s="17">
        <v>0.15313181709672399</v>
      </c>
      <c r="R17" s="17"/>
      <c r="S17" s="17">
        <v>0.16125165798907101</v>
      </c>
      <c r="T17" s="17">
        <v>0.17379631889826899</v>
      </c>
      <c r="U17" s="17">
        <v>0.17901773836201099</v>
      </c>
      <c r="V17" s="17">
        <v>0.15312623642929099</v>
      </c>
      <c r="W17" s="17">
        <v>0.14894241937177799</v>
      </c>
      <c r="X17" s="17">
        <v>0.14366572777243899</v>
      </c>
      <c r="Y17" s="17">
        <v>0.135407481326771</v>
      </c>
      <c r="Z17" s="17">
        <v>0.150645701141219</v>
      </c>
      <c r="AA17" s="17">
        <v>0.123620621297258</v>
      </c>
      <c r="AB17" s="17">
        <v>0.148906699892739</v>
      </c>
      <c r="AC17" s="17">
        <v>0.15242716332488199</v>
      </c>
      <c r="AD17" s="17">
        <v>0.196207683889081</v>
      </c>
      <c r="AE17" s="17"/>
      <c r="AF17" s="17">
        <v>0.16336008750436001</v>
      </c>
      <c r="AG17" s="17">
        <v>0.141040273357465</v>
      </c>
      <c r="AH17" s="17">
        <v>0.153116531713064</v>
      </c>
      <c r="AI17" s="17"/>
      <c r="AJ17" s="17">
        <v>0.16217553737286899</v>
      </c>
      <c r="AK17" s="17">
        <v>0.13346002094347101</v>
      </c>
      <c r="AL17" s="17">
        <v>0.16469778614136699</v>
      </c>
      <c r="AM17" s="17">
        <v>0.19518908165291299</v>
      </c>
      <c r="AN17" s="17">
        <v>0.120986041196981</v>
      </c>
      <c r="AO17" s="17"/>
      <c r="AP17" s="17">
        <v>0.14926525046209699</v>
      </c>
      <c r="AQ17" s="17">
        <v>0.13400765084864599</v>
      </c>
      <c r="AR17" s="17">
        <v>0.16425249075562001</v>
      </c>
      <c r="AS17" s="17"/>
      <c r="AT17" s="17">
        <v>0.12785950290539599</v>
      </c>
      <c r="AU17" s="17">
        <v>0.18312252956230299</v>
      </c>
      <c r="AV17" s="17">
        <v>0.15568161995912599</v>
      </c>
      <c r="AW17" s="17">
        <v>0.17393373062621001</v>
      </c>
      <c r="AX17" s="17">
        <v>0.16385894048913599</v>
      </c>
      <c r="AY17" s="17"/>
      <c r="AZ17" s="17">
        <v>0.15544162109569401</v>
      </c>
      <c r="BA17" s="17">
        <v>0.15585651925569799</v>
      </c>
      <c r="BB17" s="17">
        <v>0.22192213682228601</v>
      </c>
      <c r="BC17" s="17">
        <v>0.15107453648775701</v>
      </c>
      <c r="BD17" s="17">
        <v>0.12675588259958601</v>
      </c>
      <c r="BE17" s="17"/>
      <c r="BF17" s="17">
        <v>0.14240809655262099</v>
      </c>
      <c r="BG17" s="17">
        <v>0.15495522637466499</v>
      </c>
      <c r="BH17" s="17">
        <v>0.14887068982948101</v>
      </c>
      <c r="BI17" s="17">
        <v>0.18512865621667099</v>
      </c>
      <c r="BJ17" s="17"/>
      <c r="BK17" s="17">
        <v>0.14268376384341899</v>
      </c>
      <c r="BL17" s="17">
        <v>0.14520040785521701</v>
      </c>
      <c r="BM17" s="17">
        <v>0.151703455029186</v>
      </c>
      <c r="BN17" s="17">
        <v>0.156882879004277</v>
      </c>
      <c r="BO17" s="17">
        <v>0.17590914837251101</v>
      </c>
      <c r="BP17" s="17"/>
      <c r="BQ17" s="17">
        <v>0.14164436713126899</v>
      </c>
      <c r="BR17" s="17">
        <v>0.170707123353671</v>
      </c>
      <c r="BS17" s="17"/>
      <c r="BT17" s="17">
        <v>0.15792348790381999</v>
      </c>
      <c r="BU17" s="17">
        <v>0.1540491780478</v>
      </c>
      <c r="BV17" s="17">
        <v>0.164746033414642</v>
      </c>
      <c r="BW17" s="17">
        <v>0.161293881251411</v>
      </c>
      <c r="BX17" s="17">
        <v>0.14396504649435801</v>
      </c>
      <c r="BY17" s="17">
        <v>0.15439586224843499</v>
      </c>
    </row>
    <row r="18" spans="2:77" ht="29" x14ac:dyDescent="0.35">
      <c r="B18" s="18" t="s">
        <v>363</v>
      </c>
      <c r="C18" s="17">
        <v>0.153616060968188</v>
      </c>
      <c r="D18" s="17">
        <v>0.16533046846629099</v>
      </c>
      <c r="E18" s="17">
        <v>0.14261714913774701</v>
      </c>
      <c r="F18" s="17"/>
      <c r="G18" s="17">
        <v>0.17250110037486399</v>
      </c>
      <c r="H18" s="17">
        <v>0.15257624140662601</v>
      </c>
      <c r="I18" s="17">
        <v>0.14451901862585401</v>
      </c>
      <c r="J18" s="17">
        <v>0.16209614616412699</v>
      </c>
      <c r="K18" s="17">
        <v>0.146117626541092</v>
      </c>
      <c r="L18" s="17">
        <v>0.147362452886273</v>
      </c>
      <c r="M18" s="17"/>
      <c r="N18" s="17">
        <v>0.168727170602855</v>
      </c>
      <c r="O18" s="17">
        <v>0.162766638747601</v>
      </c>
      <c r="P18" s="17">
        <v>0.15241136304240799</v>
      </c>
      <c r="Q18" s="17">
        <v>0.12889032005418</v>
      </c>
      <c r="R18" s="17"/>
      <c r="S18" s="17">
        <v>0.15676068065469401</v>
      </c>
      <c r="T18" s="17">
        <v>0.167340290905823</v>
      </c>
      <c r="U18" s="17">
        <v>0.117061764835559</v>
      </c>
      <c r="V18" s="17">
        <v>0.20458601119559999</v>
      </c>
      <c r="W18" s="17">
        <v>0.16558118232906199</v>
      </c>
      <c r="X18" s="17">
        <v>0.15949675582567899</v>
      </c>
      <c r="Y18" s="17">
        <v>0.138644409872372</v>
      </c>
      <c r="Z18" s="17">
        <v>0.172623273239354</v>
      </c>
      <c r="AA18" s="17">
        <v>0.13912230745085499</v>
      </c>
      <c r="AB18" s="17">
        <v>0.12131487267720301</v>
      </c>
      <c r="AC18" s="17">
        <v>0.16310883761514799</v>
      </c>
      <c r="AD18" s="17">
        <v>0.127384345461975</v>
      </c>
      <c r="AE18" s="17"/>
      <c r="AF18" s="17">
        <v>0.15369733251003601</v>
      </c>
      <c r="AG18" s="17">
        <v>0.15366651390514199</v>
      </c>
      <c r="AH18" s="17">
        <v>0.13885926721862199</v>
      </c>
      <c r="AI18" s="17"/>
      <c r="AJ18" s="17">
        <v>0.17438668027356599</v>
      </c>
      <c r="AK18" s="17">
        <v>0.146200024300745</v>
      </c>
      <c r="AL18" s="17">
        <v>0.16359731319573001</v>
      </c>
      <c r="AM18" s="17">
        <v>0.14403194314960499</v>
      </c>
      <c r="AN18" s="17">
        <v>0.122280410949362</v>
      </c>
      <c r="AO18" s="17"/>
      <c r="AP18" s="17">
        <v>0.16795868687198201</v>
      </c>
      <c r="AQ18" s="17">
        <v>0.148751724160297</v>
      </c>
      <c r="AR18" s="17">
        <v>0.14905454645654401</v>
      </c>
      <c r="AS18" s="17"/>
      <c r="AT18" s="17">
        <v>0.133307114643583</v>
      </c>
      <c r="AU18" s="17">
        <v>0.17099658707314599</v>
      </c>
      <c r="AV18" s="17">
        <v>0.16841404051271899</v>
      </c>
      <c r="AW18" s="17">
        <v>0.15445034614961201</v>
      </c>
      <c r="AX18" s="17">
        <v>0.129306265969549</v>
      </c>
      <c r="AY18" s="17"/>
      <c r="AZ18" s="17">
        <v>0.15868933697131801</v>
      </c>
      <c r="BA18" s="17">
        <v>0.14945006798760299</v>
      </c>
      <c r="BB18" s="17">
        <v>0.19066419121341899</v>
      </c>
      <c r="BC18" s="17">
        <v>0.149801583653347</v>
      </c>
      <c r="BD18" s="17">
        <v>0.13531499483548801</v>
      </c>
      <c r="BE18" s="17"/>
      <c r="BF18" s="17">
        <v>0.13524353295443201</v>
      </c>
      <c r="BG18" s="17">
        <v>0.153417055612912</v>
      </c>
      <c r="BH18" s="17">
        <v>0.15624209198342101</v>
      </c>
      <c r="BI18" s="17">
        <v>0.17591113972717501</v>
      </c>
      <c r="BJ18" s="17"/>
      <c r="BK18" s="17">
        <v>9.7723947880557702E-2</v>
      </c>
      <c r="BL18" s="17">
        <v>0.148400932206595</v>
      </c>
      <c r="BM18" s="17">
        <v>0.15381675989792801</v>
      </c>
      <c r="BN18" s="17">
        <v>0.155100670870569</v>
      </c>
      <c r="BO18" s="17">
        <v>0.18203365466869101</v>
      </c>
      <c r="BP18" s="17"/>
      <c r="BQ18" s="17">
        <v>0.146912573849381</v>
      </c>
      <c r="BR18" s="17">
        <v>0.16269539162451799</v>
      </c>
      <c r="BS18" s="17"/>
      <c r="BT18" s="17">
        <v>0.14834499857469899</v>
      </c>
      <c r="BU18" s="17">
        <v>0.168205549888922</v>
      </c>
      <c r="BV18" s="17">
        <v>0.15950484209271601</v>
      </c>
      <c r="BW18" s="17">
        <v>0.13088717322554</v>
      </c>
      <c r="BX18" s="17">
        <v>0.15525498863083101</v>
      </c>
      <c r="BY18" s="17">
        <v>0.152097383543047</v>
      </c>
    </row>
    <row r="19" spans="2:77" x14ac:dyDescent="0.35">
      <c r="B19" s="18" t="s">
        <v>92</v>
      </c>
      <c r="C19" s="17">
        <v>8.2192461879264503E-2</v>
      </c>
      <c r="D19" s="17">
        <v>6.9046160655936398E-2</v>
      </c>
      <c r="E19" s="17">
        <v>9.5129335019098704E-2</v>
      </c>
      <c r="F19" s="17"/>
      <c r="G19" s="17">
        <v>6.6100057674160106E-2</v>
      </c>
      <c r="H19" s="17">
        <v>7.4855305876780895E-2</v>
      </c>
      <c r="I19" s="17">
        <v>7.6827536757818796E-2</v>
      </c>
      <c r="J19" s="17">
        <v>7.8389952233468202E-2</v>
      </c>
      <c r="K19" s="17">
        <v>9.4277268791190694E-2</v>
      </c>
      <c r="L19" s="17">
        <v>9.8218478770584094E-2</v>
      </c>
      <c r="M19" s="17"/>
      <c r="N19" s="17">
        <v>5.3916396389895697E-2</v>
      </c>
      <c r="O19" s="17">
        <v>7.2646254955289896E-2</v>
      </c>
      <c r="P19" s="17">
        <v>8.4478990761448297E-2</v>
      </c>
      <c r="Q19" s="17">
        <v>0.120934694877103</v>
      </c>
      <c r="R19" s="17"/>
      <c r="S19" s="17">
        <v>5.4830075855636602E-2</v>
      </c>
      <c r="T19" s="17">
        <v>6.59556347124792E-2</v>
      </c>
      <c r="U19" s="17">
        <v>9.5139249858521499E-2</v>
      </c>
      <c r="V19" s="17">
        <v>8.0274521873898705E-2</v>
      </c>
      <c r="W19" s="17">
        <v>6.23880832158634E-2</v>
      </c>
      <c r="X19" s="17">
        <v>9.7481896135232698E-2</v>
      </c>
      <c r="Y19" s="17">
        <v>9.3289949819628001E-2</v>
      </c>
      <c r="Z19" s="17">
        <v>0.10752113920591599</v>
      </c>
      <c r="AA19" s="17">
        <v>9.1271197600729506E-2</v>
      </c>
      <c r="AB19" s="17">
        <v>8.6212874719429899E-2</v>
      </c>
      <c r="AC19" s="17">
        <v>0.102142146797098</v>
      </c>
      <c r="AD19" s="17">
        <v>0.10994946869102901</v>
      </c>
      <c r="AE19" s="17"/>
      <c r="AF19" s="17">
        <v>7.5612053356848397E-2</v>
      </c>
      <c r="AG19" s="17">
        <v>7.4365100828368405E-2</v>
      </c>
      <c r="AH19" s="17">
        <v>0.117449355175595</v>
      </c>
      <c r="AI19" s="17"/>
      <c r="AJ19" s="17">
        <v>7.4992546756247599E-2</v>
      </c>
      <c r="AK19" s="17">
        <v>6.4567961656742404E-2</v>
      </c>
      <c r="AL19" s="17">
        <v>4.22472342905863E-2</v>
      </c>
      <c r="AM19" s="17">
        <v>0.148221716503115</v>
      </c>
      <c r="AN19" s="17">
        <v>0.143461624644657</v>
      </c>
      <c r="AO19" s="17"/>
      <c r="AP19" s="17">
        <v>7.0723869051507501E-2</v>
      </c>
      <c r="AQ19" s="17">
        <v>6.8568090190721395E-2</v>
      </c>
      <c r="AR19" s="17">
        <v>4.26681161972466E-2</v>
      </c>
      <c r="AS19" s="17"/>
      <c r="AT19" s="17">
        <v>0.119012067088139</v>
      </c>
      <c r="AU19" s="17">
        <v>7.8315498920482202E-2</v>
      </c>
      <c r="AV19" s="17">
        <v>6.0712481781789597E-2</v>
      </c>
      <c r="AW19" s="17">
        <v>5.3929073239176603E-2</v>
      </c>
      <c r="AX19" s="17">
        <v>0</v>
      </c>
      <c r="AY19" s="17"/>
      <c r="AZ19" s="17">
        <v>6.3752365619149806E-2</v>
      </c>
      <c r="BA19" s="17">
        <v>8.3377368326020093E-2</v>
      </c>
      <c r="BB19" s="17">
        <v>9.8369517359079395E-2</v>
      </c>
      <c r="BC19" s="17">
        <v>9.0248745230589497E-2</v>
      </c>
      <c r="BD19" s="17">
        <v>0.12676245015075599</v>
      </c>
      <c r="BE19" s="17"/>
      <c r="BF19" s="17">
        <v>8.9674501047273897E-2</v>
      </c>
      <c r="BG19" s="17">
        <v>9.08513463536334E-2</v>
      </c>
      <c r="BH19" s="17">
        <v>6.93248598755863E-2</v>
      </c>
      <c r="BI19" s="17">
        <v>4.8072208818392997E-2</v>
      </c>
      <c r="BJ19" s="17"/>
      <c r="BK19" s="17">
        <v>7.5668333096823401E-2</v>
      </c>
      <c r="BL19" s="17">
        <v>8.2471102480884004E-2</v>
      </c>
      <c r="BM19" s="17">
        <v>9.0066734134932006E-2</v>
      </c>
      <c r="BN19" s="17">
        <v>7.6484029289032501E-2</v>
      </c>
      <c r="BO19" s="17">
        <v>7.2295143254088506E-2</v>
      </c>
      <c r="BP19" s="17"/>
      <c r="BQ19" s="17">
        <v>8.6352361563583196E-2</v>
      </c>
      <c r="BR19" s="17">
        <v>7.6558214499996599E-2</v>
      </c>
      <c r="BS19" s="17"/>
      <c r="BT19" s="17">
        <v>9.0676576295745895E-2</v>
      </c>
      <c r="BU19" s="17">
        <v>6.2886684809249999E-2</v>
      </c>
      <c r="BV19" s="17">
        <v>0.10443271696007</v>
      </c>
      <c r="BW19" s="17">
        <v>7.3323169382643494E-2</v>
      </c>
      <c r="BX19" s="17">
        <v>7.86083580134221E-2</v>
      </c>
      <c r="BY19" s="17">
        <v>0.11448162931761199</v>
      </c>
    </row>
    <row r="20" spans="2:77" ht="29" x14ac:dyDescent="0.35">
      <c r="B20" s="18" t="s">
        <v>364</v>
      </c>
      <c r="C20" s="17">
        <v>6.8322133310969799E-2</v>
      </c>
      <c r="D20" s="17">
        <v>7.4566905586951795E-2</v>
      </c>
      <c r="E20" s="17">
        <v>6.2127975542722799E-2</v>
      </c>
      <c r="F20" s="17"/>
      <c r="G20" s="17">
        <v>0.11078327504488</v>
      </c>
      <c r="H20" s="17">
        <v>8.2197306877545298E-2</v>
      </c>
      <c r="I20" s="17">
        <v>7.6553146636403502E-2</v>
      </c>
      <c r="J20" s="17">
        <v>5.82749737097552E-2</v>
      </c>
      <c r="K20" s="17">
        <v>5.1584855269865101E-2</v>
      </c>
      <c r="L20" s="17">
        <v>4.1494182249283203E-2</v>
      </c>
      <c r="M20" s="17"/>
      <c r="N20" s="17">
        <v>7.4218185663396399E-2</v>
      </c>
      <c r="O20" s="17">
        <v>7.4691554023980394E-2</v>
      </c>
      <c r="P20" s="17">
        <v>5.0965014282287002E-2</v>
      </c>
      <c r="Q20" s="17">
        <v>7.1562362653133302E-2</v>
      </c>
      <c r="R20" s="17"/>
      <c r="S20" s="17">
        <v>8.2977024573802002E-2</v>
      </c>
      <c r="T20" s="17">
        <v>6.8118503613328496E-2</v>
      </c>
      <c r="U20" s="17">
        <v>6.3507024538832099E-2</v>
      </c>
      <c r="V20" s="17">
        <v>7.4749301844644706E-2</v>
      </c>
      <c r="W20" s="17">
        <v>7.4116237329162005E-2</v>
      </c>
      <c r="X20" s="17">
        <v>7.6647963019724402E-2</v>
      </c>
      <c r="Y20" s="17">
        <v>6.1907723611818101E-2</v>
      </c>
      <c r="Z20" s="17">
        <v>4.8951232046782103E-2</v>
      </c>
      <c r="AA20" s="17">
        <v>6.3845236862225194E-2</v>
      </c>
      <c r="AB20" s="17">
        <v>5.6630813465715697E-2</v>
      </c>
      <c r="AC20" s="17">
        <v>7.7305420314747506E-2</v>
      </c>
      <c r="AD20" s="17">
        <v>3.5260588740526802E-2</v>
      </c>
      <c r="AE20" s="17"/>
      <c r="AF20" s="17">
        <v>6.2809393974447902E-2</v>
      </c>
      <c r="AG20" s="17">
        <v>6.4017788728940705E-2</v>
      </c>
      <c r="AH20" s="17">
        <v>7.6050829617197502E-2</v>
      </c>
      <c r="AI20" s="17"/>
      <c r="AJ20" s="17">
        <v>7.0465284868687098E-2</v>
      </c>
      <c r="AK20" s="17">
        <v>7.38666758191142E-2</v>
      </c>
      <c r="AL20" s="17">
        <v>7.7304609466921401E-2</v>
      </c>
      <c r="AM20" s="17">
        <v>4.7291876339344799E-2</v>
      </c>
      <c r="AN20" s="17">
        <v>6.2091728928946301E-2</v>
      </c>
      <c r="AO20" s="17"/>
      <c r="AP20" s="17">
        <v>8.0813304956210294E-2</v>
      </c>
      <c r="AQ20" s="17">
        <v>6.9044925176928201E-2</v>
      </c>
      <c r="AR20" s="17">
        <v>6.2340945403873999E-2</v>
      </c>
      <c r="AS20" s="17"/>
      <c r="AT20" s="17">
        <v>6.2404677674360698E-2</v>
      </c>
      <c r="AU20" s="17">
        <v>6.5955531661808106E-2</v>
      </c>
      <c r="AV20" s="17">
        <v>6.4503276599987502E-2</v>
      </c>
      <c r="AW20" s="17">
        <v>0.107257320580426</v>
      </c>
      <c r="AX20" s="17">
        <v>7.0068913106477296E-2</v>
      </c>
      <c r="AY20" s="17"/>
      <c r="AZ20" s="17">
        <v>7.84124837339924E-2</v>
      </c>
      <c r="BA20" s="17">
        <v>6.6415509327189606E-2</v>
      </c>
      <c r="BB20" s="17">
        <v>9.5937177507455201E-2</v>
      </c>
      <c r="BC20" s="17">
        <v>4.5494472875414901E-2</v>
      </c>
      <c r="BD20" s="17">
        <v>5.7215490011907899E-2</v>
      </c>
      <c r="BE20" s="17"/>
      <c r="BF20" s="17">
        <v>6.8271426990814094E-2</v>
      </c>
      <c r="BG20" s="17">
        <v>7.0482006510727002E-2</v>
      </c>
      <c r="BH20" s="17">
        <v>6.9025816777733506E-2</v>
      </c>
      <c r="BI20" s="17">
        <v>6.7652914213454901E-2</v>
      </c>
      <c r="BJ20" s="17"/>
      <c r="BK20" s="17">
        <v>2.7328096142511402E-2</v>
      </c>
      <c r="BL20" s="17">
        <v>6.5968783869030004E-2</v>
      </c>
      <c r="BM20" s="17">
        <v>6.6399002723047398E-2</v>
      </c>
      <c r="BN20" s="17">
        <v>6.4080629329122396E-2</v>
      </c>
      <c r="BO20" s="17">
        <v>0.12314774604958199</v>
      </c>
      <c r="BP20" s="17"/>
      <c r="BQ20" s="17">
        <v>7.0148061484803195E-2</v>
      </c>
      <c r="BR20" s="17">
        <v>6.5849061408074297E-2</v>
      </c>
      <c r="BS20" s="17"/>
      <c r="BT20" s="17">
        <v>5.59125031069009E-2</v>
      </c>
      <c r="BU20" s="17">
        <v>7.8262940823678295E-2</v>
      </c>
      <c r="BV20" s="17">
        <v>8.4206017746115497E-2</v>
      </c>
      <c r="BW20" s="17">
        <v>6.0131927370981497E-2</v>
      </c>
      <c r="BX20" s="17">
        <v>7.9309152410730999E-2</v>
      </c>
      <c r="BY20" s="17">
        <v>7.3150322145249302E-2</v>
      </c>
    </row>
    <row r="21" spans="2:77" x14ac:dyDescent="0.35">
      <c r="B21" s="18" t="s">
        <v>365</v>
      </c>
      <c r="C21" s="17">
        <v>5.8480816447622999E-2</v>
      </c>
      <c r="D21" s="17">
        <v>6.8359830638293401E-2</v>
      </c>
      <c r="E21" s="17">
        <v>4.66436655214921E-2</v>
      </c>
      <c r="F21" s="17"/>
      <c r="G21" s="17">
        <v>0.118587439817764</v>
      </c>
      <c r="H21" s="17">
        <v>7.5582700384632204E-2</v>
      </c>
      <c r="I21" s="17">
        <v>7.5439909251692902E-2</v>
      </c>
      <c r="J21" s="17">
        <v>4.4821532782805498E-2</v>
      </c>
      <c r="K21" s="17">
        <v>3.7892857512275398E-2</v>
      </c>
      <c r="L21" s="17">
        <v>1.5727649091623701E-2</v>
      </c>
      <c r="M21" s="17"/>
      <c r="N21" s="17">
        <v>5.3210264168595797E-2</v>
      </c>
      <c r="O21" s="17">
        <v>6.0908192363579299E-2</v>
      </c>
      <c r="P21" s="17">
        <v>5.2497486925058102E-2</v>
      </c>
      <c r="Q21" s="17">
        <v>6.7742299827375493E-2</v>
      </c>
      <c r="R21" s="17"/>
      <c r="S21" s="17">
        <v>7.7099148795910802E-2</v>
      </c>
      <c r="T21" s="17">
        <v>4.9307848691551803E-2</v>
      </c>
      <c r="U21" s="17">
        <v>4.0899373532772003E-2</v>
      </c>
      <c r="V21" s="17">
        <v>4.4490718737757597E-2</v>
      </c>
      <c r="W21" s="17">
        <v>8.7669409229350501E-2</v>
      </c>
      <c r="X21" s="17">
        <v>4.1925497538731003E-2</v>
      </c>
      <c r="Y21" s="17">
        <v>6.1037021979017503E-2</v>
      </c>
      <c r="Z21" s="17">
        <v>6.8074388856234597E-2</v>
      </c>
      <c r="AA21" s="17">
        <v>5.7483150584463599E-2</v>
      </c>
      <c r="AB21" s="17">
        <v>5.4730276233566202E-2</v>
      </c>
      <c r="AC21" s="17">
        <v>7.2978773033886501E-2</v>
      </c>
      <c r="AD21" s="17">
        <v>5.2990795169730001E-2</v>
      </c>
      <c r="AE21" s="17"/>
      <c r="AF21" s="17">
        <v>3.1440618349619497E-2</v>
      </c>
      <c r="AG21" s="17">
        <v>6.80845107551174E-2</v>
      </c>
      <c r="AH21" s="17">
        <v>6.93369460355127E-2</v>
      </c>
      <c r="AI21" s="17"/>
      <c r="AJ21" s="17">
        <v>2.2620554852343301E-2</v>
      </c>
      <c r="AK21" s="17">
        <v>8.3133152184735506E-2</v>
      </c>
      <c r="AL21" s="17">
        <v>5.9900522170979797E-2</v>
      </c>
      <c r="AM21" s="17">
        <v>8.1476437456493106E-2</v>
      </c>
      <c r="AN21" s="17">
        <v>5.5218415729732601E-2</v>
      </c>
      <c r="AO21" s="17"/>
      <c r="AP21" s="17">
        <v>2.5045400165670698E-2</v>
      </c>
      <c r="AQ21" s="17">
        <v>7.1645382695767895E-2</v>
      </c>
      <c r="AR21" s="17">
        <v>7.5021180821880806E-2</v>
      </c>
      <c r="AS21" s="17"/>
      <c r="AT21" s="17">
        <v>5.39913497957481E-2</v>
      </c>
      <c r="AU21" s="17">
        <v>7.4308235092983094E-2</v>
      </c>
      <c r="AV21" s="17">
        <v>5.3202409137294397E-2</v>
      </c>
      <c r="AW21" s="17">
        <v>6.1027285808157597E-2</v>
      </c>
      <c r="AX21" s="17">
        <v>9.1182507951783801E-2</v>
      </c>
      <c r="AY21" s="17"/>
      <c r="AZ21" s="17">
        <v>6.67455195799629E-2</v>
      </c>
      <c r="BA21" s="17">
        <v>6.4692091492357606E-2</v>
      </c>
      <c r="BB21" s="17">
        <v>9.3692746841628302E-2</v>
      </c>
      <c r="BC21" s="17">
        <v>1.6949095185460301E-2</v>
      </c>
      <c r="BD21" s="17">
        <v>6.9915856942993501E-2</v>
      </c>
      <c r="BE21" s="17"/>
      <c r="BF21" s="17">
        <v>7.8489571025423005E-2</v>
      </c>
      <c r="BG21" s="17">
        <v>4.9385107911103301E-2</v>
      </c>
      <c r="BH21" s="17">
        <v>7.0304522959805493E-2</v>
      </c>
      <c r="BI21" s="17">
        <v>4.1477968741661798E-2</v>
      </c>
      <c r="BJ21" s="17"/>
      <c r="BK21" s="17">
        <v>0.123424547471168</v>
      </c>
      <c r="BL21" s="17">
        <v>7.7657490855879002E-2</v>
      </c>
      <c r="BM21" s="17">
        <v>5.7578921523852598E-2</v>
      </c>
      <c r="BN21" s="17">
        <v>4.0743633619745603E-2</v>
      </c>
      <c r="BO21" s="17">
        <v>7.9669806269549101E-2</v>
      </c>
      <c r="BP21" s="17"/>
      <c r="BQ21" s="17">
        <v>4.3041081017521798E-2</v>
      </c>
      <c r="BR21" s="17">
        <v>7.9392688243849902E-2</v>
      </c>
      <c r="BS21" s="17"/>
      <c r="BT21" s="17">
        <v>3.8781813997838602E-2</v>
      </c>
      <c r="BU21" s="17">
        <v>5.5238584975199102E-2</v>
      </c>
      <c r="BV21" s="17">
        <v>9.1096864338038805E-2</v>
      </c>
      <c r="BW21" s="17">
        <v>5.9901488559977699E-2</v>
      </c>
      <c r="BX21" s="17">
        <v>8.4358284169155098E-2</v>
      </c>
      <c r="BY21" s="17">
        <v>5.9459833263262998E-2</v>
      </c>
    </row>
    <row r="22" spans="2:77" x14ac:dyDescent="0.35">
      <c r="B22" s="18" t="s">
        <v>170</v>
      </c>
      <c r="C22" s="19">
        <v>2.3870230961943899E-2</v>
      </c>
      <c r="D22" s="19">
        <v>2.4000553689272602E-2</v>
      </c>
      <c r="E22" s="19">
        <v>2.38963983525326E-2</v>
      </c>
      <c r="F22" s="19"/>
      <c r="G22" s="19">
        <v>1.3594334330173499E-2</v>
      </c>
      <c r="H22" s="19">
        <v>2.6441788298553901E-2</v>
      </c>
      <c r="I22" s="19">
        <v>2.5240545123666702E-2</v>
      </c>
      <c r="J22" s="19">
        <v>2.7108418596747199E-2</v>
      </c>
      <c r="K22" s="19">
        <v>2.8899219857628E-2</v>
      </c>
      <c r="L22" s="19">
        <v>2.1524592369361301E-2</v>
      </c>
      <c r="M22" s="19"/>
      <c r="N22" s="19">
        <v>1.26247740936461E-2</v>
      </c>
      <c r="O22" s="19">
        <v>2.2434003149151401E-2</v>
      </c>
      <c r="P22" s="19">
        <v>3.4178936015763599E-2</v>
      </c>
      <c r="Q22" s="19">
        <v>2.77755631714901E-2</v>
      </c>
      <c r="R22" s="19"/>
      <c r="S22" s="19">
        <v>1.7653214219777402E-2</v>
      </c>
      <c r="T22" s="19">
        <v>2.2336729818390699E-2</v>
      </c>
      <c r="U22" s="19">
        <v>2.34226487731546E-2</v>
      </c>
      <c r="V22" s="19">
        <v>1.9282916112820601E-2</v>
      </c>
      <c r="W22" s="19">
        <v>3.09842005308603E-2</v>
      </c>
      <c r="X22" s="19">
        <v>3.0750007429259499E-2</v>
      </c>
      <c r="Y22" s="19">
        <v>2.4738276198902402E-2</v>
      </c>
      <c r="Z22" s="19">
        <v>2.9247630169026699E-2</v>
      </c>
      <c r="AA22" s="19">
        <v>2.2238403219745101E-2</v>
      </c>
      <c r="AB22" s="19">
        <v>2.3948548850963699E-2</v>
      </c>
      <c r="AC22" s="19">
        <v>3.4069048087190197E-2</v>
      </c>
      <c r="AD22" s="19">
        <v>1.6504344661985099E-2</v>
      </c>
      <c r="AE22" s="19"/>
      <c r="AF22" s="19">
        <v>3.0176869796929798E-2</v>
      </c>
      <c r="AG22" s="19">
        <v>1.7359720397478001E-2</v>
      </c>
      <c r="AH22" s="19">
        <v>3.4279524847169597E-2</v>
      </c>
      <c r="AI22" s="19"/>
      <c r="AJ22" s="19">
        <v>3.1312736496821397E-2</v>
      </c>
      <c r="AK22" s="19">
        <v>1.86606872260364E-2</v>
      </c>
      <c r="AL22" s="19">
        <v>2.9414830757134298E-3</v>
      </c>
      <c r="AM22" s="19">
        <v>3.6595620469046602E-2</v>
      </c>
      <c r="AN22" s="19">
        <v>3.0435681044959299E-2</v>
      </c>
      <c r="AO22" s="19"/>
      <c r="AP22" s="19">
        <v>3.3395588689743197E-2</v>
      </c>
      <c r="AQ22" s="19">
        <v>1.31459832524265E-2</v>
      </c>
      <c r="AR22" s="19">
        <v>6.43042850761182E-3</v>
      </c>
      <c r="AS22" s="19"/>
      <c r="AT22" s="19">
        <v>2.7714158856692799E-2</v>
      </c>
      <c r="AU22" s="19">
        <v>2.46501657338241E-2</v>
      </c>
      <c r="AV22" s="19">
        <v>2.3773751348182201E-2</v>
      </c>
      <c r="AW22" s="19">
        <v>1.37721125396182E-2</v>
      </c>
      <c r="AX22" s="19">
        <v>1.28235843275656E-2</v>
      </c>
      <c r="AY22" s="19"/>
      <c r="AZ22" s="19">
        <v>2.5320205045309501E-2</v>
      </c>
      <c r="BA22" s="19">
        <v>2.52307411347494E-2</v>
      </c>
      <c r="BB22" s="19">
        <v>0</v>
      </c>
      <c r="BC22" s="19">
        <v>2.1877526521971599E-2</v>
      </c>
      <c r="BD22" s="19">
        <v>2.89155394402359E-2</v>
      </c>
      <c r="BE22" s="19"/>
      <c r="BF22" s="19">
        <v>2.47234230846466E-2</v>
      </c>
      <c r="BG22" s="19">
        <v>2.4538467471850199E-2</v>
      </c>
      <c r="BH22" s="19">
        <v>2.29687594376311E-2</v>
      </c>
      <c r="BI22" s="19">
        <v>1.96561428746586E-2</v>
      </c>
      <c r="BJ22" s="19"/>
      <c r="BK22" s="19">
        <v>4.3095301026120303E-2</v>
      </c>
      <c r="BL22" s="19">
        <v>2.40989560081485E-2</v>
      </c>
      <c r="BM22" s="19">
        <v>2.362399593756E-2</v>
      </c>
      <c r="BN22" s="19">
        <v>2.2204713999240899E-2</v>
      </c>
      <c r="BO22" s="19">
        <v>2.4218627796008699E-2</v>
      </c>
      <c r="BP22" s="19"/>
      <c r="BQ22" s="19">
        <v>2.1199205086347601E-2</v>
      </c>
      <c r="BR22" s="19">
        <v>2.7487919291367999E-2</v>
      </c>
      <c r="BS22" s="19"/>
      <c r="BT22" s="19">
        <v>2.38799675612359E-2</v>
      </c>
      <c r="BU22" s="19">
        <v>2.4605566946029299E-2</v>
      </c>
      <c r="BV22" s="19">
        <v>1.6636840423392599E-2</v>
      </c>
      <c r="BW22" s="19">
        <v>9.3841535684845399E-3</v>
      </c>
      <c r="BX22" s="19">
        <v>2.71097548331907E-2</v>
      </c>
      <c r="BY22" s="19">
        <v>3.9577214807649197E-2</v>
      </c>
    </row>
    <row r="23" spans="2:77" x14ac:dyDescent="0.35">
      <c r="B23" s="16"/>
    </row>
    <row r="24" spans="2:77" x14ac:dyDescent="0.35">
      <c r="B24" t="s">
        <v>95</v>
      </c>
    </row>
    <row r="25" spans="2:77" x14ac:dyDescent="0.35">
      <c r="B25" t="s">
        <v>96</v>
      </c>
    </row>
    <row r="27" spans="2:77" x14ac:dyDescent="0.35">
      <c r="B27"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3" t="s">
        <v>369</v>
      </c>
      <c r="E2" s="29"/>
    </row>
    <row r="6" spans="2:5" ht="50" customHeight="1" x14ac:dyDescent="0.35">
      <c r="B6" s="20" t="s">
        <v>14</v>
      </c>
      <c r="C6" s="20" t="s">
        <v>367</v>
      </c>
      <c r="D6" s="20" t="s">
        <v>368</v>
      </c>
    </row>
    <row r="7" spans="2:5" x14ac:dyDescent="0.35">
      <c r="B7" s="18" t="s">
        <v>331</v>
      </c>
      <c r="C7" s="17">
        <v>0.12481107589262</v>
      </c>
      <c r="D7" s="17">
        <v>5.8468197185666398E-2</v>
      </c>
    </row>
    <row r="8" spans="2:5" x14ac:dyDescent="0.35">
      <c r="B8" s="18" t="s">
        <v>332</v>
      </c>
      <c r="C8" s="17">
        <v>0.29090618702077298</v>
      </c>
      <c r="D8" s="17">
        <v>0.123358007683</v>
      </c>
    </row>
    <row r="9" spans="2:5" x14ac:dyDescent="0.35">
      <c r="B9" s="18" t="s">
        <v>129</v>
      </c>
      <c r="C9" s="17">
        <v>0.27756553897279701</v>
      </c>
      <c r="D9" s="17">
        <v>0.24506646933815199</v>
      </c>
    </row>
    <row r="10" spans="2:5" x14ac:dyDescent="0.35">
      <c r="B10" s="18" t="s">
        <v>333</v>
      </c>
      <c r="C10" s="17">
        <v>0.232461644423788</v>
      </c>
      <c r="D10" s="17">
        <v>0.37139355037440203</v>
      </c>
    </row>
    <row r="11" spans="2:5" x14ac:dyDescent="0.35">
      <c r="B11" s="18" t="s">
        <v>98</v>
      </c>
      <c r="C11" s="17">
        <v>7.4255553690021195E-2</v>
      </c>
      <c r="D11" s="17">
        <v>0.201713775418779</v>
      </c>
    </row>
    <row r="12" spans="2:5" x14ac:dyDescent="0.35">
      <c r="B12" s="16"/>
      <c r="C12" s="16"/>
      <c r="D12" s="16"/>
    </row>
    <row r="13" spans="2:5" x14ac:dyDescent="0.35">
      <c r="B13" t="s">
        <v>95</v>
      </c>
    </row>
    <row r="14" spans="2:5" x14ac:dyDescent="0.35">
      <c r="B14" t="s">
        <v>96</v>
      </c>
    </row>
    <row r="18" spans="2:2" x14ac:dyDescent="0.35">
      <c r="B18"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0.12481107589262</v>
      </c>
      <c r="D9" s="17">
        <v>0.14373138217914</v>
      </c>
      <c r="E9" s="17">
        <v>0.106009402743877</v>
      </c>
      <c r="F9" s="17"/>
      <c r="G9" s="17">
        <v>0.110000768048481</v>
      </c>
      <c r="H9" s="17">
        <v>0.12545705789618</v>
      </c>
      <c r="I9" s="17">
        <v>0.13040605118204401</v>
      </c>
      <c r="J9" s="17">
        <v>0.12736842829894601</v>
      </c>
      <c r="K9" s="17">
        <v>0.14140007874877</v>
      </c>
      <c r="L9" s="17">
        <v>0.11645039449264701</v>
      </c>
      <c r="M9" s="17"/>
      <c r="N9" s="17">
        <v>0.10534574892899499</v>
      </c>
      <c r="O9" s="17">
        <v>0.12704709908835099</v>
      </c>
      <c r="P9" s="17">
        <v>0.14202674868290499</v>
      </c>
      <c r="Q9" s="17">
        <v>0.12821120894137</v>
      </c>
      <c r="R9" s="17"/>
      <c r="S9" s="17">
        <v>0.100736740838186</v>
      </c>
      <c r="T9" s="17">
        <v>0.126545589205419</v>
      </c>
      <c r="U9" s="17">
        <v>0.154966675806958</v>
      </c>
      <c r="V9" s="17">
        <v>0.122960967387617</v>
      </c>
      <c r="W9" s="17">
        <v>0.14680277598653599</v>
      </c>
      <c r="X9" s="17">
        <v>9.4588807757624196E-2</v>
      </c>
      <c r="Y9" s="17">
        <v>0.114663863581192</v>
      </c>
      <c r="Z9" s="17">
        <v>0.12348962891720799</v>
      </c>
      <c r="AA9" s="17">
        <v>0.111783416140061</v>
      </c>
      <c r="AB9" s="17">
        <v>0.15307343536610499</v>
      </c>
      <c r="AC9" s="17">
        <v>0.136350342746132</v>
      </c>
      <c r="AD9" s="17">
        <v>0.166685557409776</v>
      </c>
      <c r="AE9" s="17"/>
      <c r="AF9" s="17">
        <v>0.13954357000016801</v>
      </c>
      <c r="AG9" s="17">
        <v>0.11804034310775099</v>
      </c>
      <c r="AH9" s="17">
        <v>0.115259956795498</v>
      </c>
      <c r="AI9" s="17"/>
      <c r="AJ9" s="17">
        <v>0.124031721956635</v>
      </c>
      <c r="AK9" s="17">
        <v>0.125131255628187</v>
      </c>
      <c r="AL9" s="17">
        <v>7.1038872958018501E-2</v>
      </c>
      <c r="AM9" s="17">
        <v>0.24834750383916601</v>
      </c>
      <c r="AN9" s="17">
        <v>0.117717337993444</v>
      </c>
      <c r="AO9" s="17"/>
      <c r="AP9" s="17">
        <v>7.5907272328225001E-2</v>
      </c>
      <c r="AQ9" s="17">
        <v>0.11674835255608999</v>
      </c>
      <c r="AR9" s="17">
        <v>0.11462280544162</v>
      </c>
      <c r="AS9" s="17"/>
      <c r="AT9" s="17">
        <v>0.118215038562863</v>
      </c>
      <c r="AU9" s="17">
        <v>0.130140051434459</v>
      </c>
      <c r="AV9" s="17">
        <v>0.132324448425643</v>
      </c>
      <c r="AW9" s="17">
        <v>0.10583821923336301</v>
      </c>
      <c r="AX9" s="17">
        <v>3.6497895797324598E-2</v>
      </c>
      <c r="AY9" s="17"/>
      <c r="AZ9" s="17">
        <v>0.124609045754886</v>
      </c>
      <c r="BA9" s="17">
        <v>0.111316135293467</v>
      </c>
      <c r="BB9" s="17">
        <v>0.127319281046928</v>
      </c>
      <c r="BC9" s="17">
        <v>0.11539676094566501</v>
      </c>
      <c r="BD9" s="17">
        <v>0.15705666758470899</v>
      </c>
      <c r="BE9" s="17"/>
      <c r="BF9" s="17">
        <v>0.15719261359952499</v>
      </c>
      <c r="BG9" s="17">
        <v>0.13004446228223401</v>
      </c>
      <c r="BH9" s="17">
        <v>0.10341224041277999</v>
      </c>
      <c r="BI9" s="17">
        <v>0.110888517281251</v>
      </c>
      <c r="BJ9" s="17"/>
      <c r="BK9" s="17">
        <v>0.25056612647404702</v>
      </c>
      <c r="BL9" s="17">
        <v>0.177711261119087</v>
      </c>
      <c r="BM9" s="17">
        <v>0.109406673742089</v>
      </c>
      <c r="BN9" s="17">
        <v>0.108303589960612</v>
      </c>
      <c r="BO9" s="17">
        <v>0.112715259637551</v>
      </c>
      <c r="BP9" s="17"/>
      <c r="BQ9" s="17">
        <v>0.12097391616306</v>
      </c>
      <c r="BR9" s="17">
        <v>0.13000819812890901</v>
      </c>
      <c r="BS9" s="17"/>
      <c r="BT9" s="17">
        <v>0.126893916785428</v>
      </c>
      <c r="BU9" s="17">
        <v>0.12163217631874799</v>
      </c>
      <c r="BV9" s="17">
        <v>0.13671143156208901</v>
      </c>
      <c r="BW9" s="17">
        <v>0.12445147315717101</v>
      </c>
      <c r="BX9" s="17">
        <v>0.12122258428984301</v>
      </c>
      <c r="BY9" s="17">
        <v>0.13136798489242499</v>
      </c>
    </row>
    <row r="10" spans="2:77" x14ac:dyDescent="0.35">
      <c r="B10" s="18" t="s">
        <v>332</v>
      </c>
      <c r="C10" s="17">
        <v>0.29090618702077298</v>
      </c>
      <c r="D10" s="17">
        <v>0.27744700124930399</v>
      </c>
      <c r="E10" s="17">
        <v>0.30266956997335498</v>
      </c>
      <c r="F10" s="17"/>
      <c r="G10" s="17">
        <v>0.32188831530700501</v>
      </c>
      <c r="H10" s="17">
        <v>0.30836230854895802</v>
      </c>
      <c r="I10" s="17">
        <v>0.31081659443527199</v>
      </c>
      <c r="J10" s="17">
        <v>0.278302229661751</v>
      </c>
      <c r="K10" s="17">
        <v>0.26990748917645402</v>
      </c>
      <c r="L10" s="17">
        <v>0.26428819293592098</v>
      </c>
      <c r="M10" s="17"/>
      <c r="N10" s="17">
        <v>0.26711237343072602</v>
      </c>
      <c r="O10" s="17">
        <v>0.30188412105656798</v>
      </c>
      <c r="P10" s="17">
        <v>0.288595622648121</v>
      </c>
      <c r="Q10" s="17">
        <v>0.30498772627095999</v>
      </c>
      <c r="R10" s="17"/>
      <c r="S10" s="17">
        <v>0.276916593182434</v>
      </c>
      <c r="T10" s="17">
        <v>0.28999428865166599</v>
      </c>
      <c r="U10" s="17">
        <v>0.296464652542902</v>
      </c>
      <c r="V10" s="17">
        <v>0.30270867968644599</v>
      </c>
      <c r="W10" s="17">
        <v>0.30694518783233099</v>
      </c>
      <c r="X10" s="17">
        <v>0.28916454281494403</v>
      </c>
      <c r="Y10" s="17">
        <v>0.27014136576090703</v>
      </c>
      <c r="Z10" s="17">
        <v>0.247309489133933</v>
      </c>
      <c r="AA10" s="17">
        <v>0.29150126483529998</v>
      </c>
      <c r="AB10" s="17">
        <v>0.30388019132715499</v>
      </c>
      <c r="AC10" s="17">
        <v>0.32558164976473503</v>
      </c>
      <c r="AD10" s="17">
        <v>0.29223903367416498</v>
      </c>
      <c r="AE10" s="17"/>
      <c r="AF10" s="17">
        <v>0.256677899976341</v>
      </c>
      <c r="AG10" s="17">
        <v>0.31167234861460602</v>
      </c>
      <c r="AH10" s="17">
        <v>0.28483562667599599</v>
      </c>
      <c r="AI10" s="17"/>
      <c r="AJ10" s="17">
        <v>0.25036731017129699</v>
      </c>
      <c r="AK10" s="17">
        <v>0.31122927679590601</v>
      </c>
      <c r="AL10" s="17">
        <v>0.30865966089040298</v>
      </c>
      <c r="AM10" s="17">
        <v>0.19265003064227601</v>
      </c>
      <c r="AN10" s="17">
        <v>0.293597118203967</v>
      </c>
      <c r="AO10" s="17"/>
      <c r="AP10" s="17">
        <v>0.23920177782539501</v>
      </c>
      <c r="AQ10" s="17">
        <v>0.29848127583075301</v>
      </c>
      <c r="AR10" s="17">
        <v>0.296587038356738</v>
      </c>
      <c r="AS10" s="17"/>
      <c r="AT10" s="17">
        <v>0.27926965137432902</v>
      </c>
      <c r="AU10" s="17">
        <v>0.32821093206295898</v>
      </c>
      <c r="AV10" s="17">
        <v>0.28769503158565501</v>
      </c>
      <c r="AW10" s="17">
        <v>0.26089477431626101</v>
      </c>
      <c r="AX10" s="17">
        <v>0.31691197949014199</v>
      </c>
      <c r="AY10" s="17"/>
      <c r="AZ10" s="17">
        <v>0.29800639304079302</v>
      </c>
      <c r="BA10" s="17">
        <v>0.30008497946389701</v>
      </c>
      <c r="BB10" s="17">
        <v>0.31598973506506201</v>
      </c>
      <c r="BC10" s="17">
        <v>0.26255133553381499</v>
      </c>
      <c r="BD10" s="17">
        <v>0.28919017720613099</v>
      </c>
      <c r="BE10" s="17"/>
      <c r="BF10" s="17">
        <v>0.26485096335524999</v>
      </c>
      <c r="BG10" s="17">
        <v>0.29105019628472101</v>
      </c>
      <c r="BH10" s="17">
        <v>0.30440790554448699</v>
      </c>
      <c r="BI10" s="17">
        <v>0.30716310647078698</v>
      </c>
      <c r="BJ10" s="17"/>
      <c r="BK10" s="17">
        <v>0.278186580514453</v>
      </c>
      <c r="BL10" s="17">
        <v>0.30271963273376601</v>
      </c>
      <c r="BM10" s="17">
        <v>0.30707633922953198</v>
      </c>
      <c r="BN10" s="17">
        <v>0.28532950777152599</v>
      </c>
      <c r="BO10" s="17">
        <v>0.214838560693318</v>
      </c>
      <c r="BP10" s="17"/>
      <c r="BQ10" s="17">
        <v>0.29657144003932501</v>
      </c>
      <c r="BR10" s="17">
        <v>0.28323306040837298</v>
      </c>
      <c r="BS10" s="17"/>
      <c r="BT10" s="17">
        <v>0.25773533638641499</v>
      </c>
      <c r="BU10" s="17">
        <v>0.33444825802512801</v>
      </c>
      <c r="BV10" s="17">
        <v>0.31133051409870099</v>
      </c>
      <c r="BW10" s="17">
        <v>0.28130771511066799</v>
      </c>
      <c r="BX10" s="17">
        <v>0.28461124312003999</v>
      </c>
      <c r="BY10" s="17">
        <v>0.35836757016839199</v>
      </c>
    </row>
    <row r="11" spans="2:77" x14ac:dyDescent="0.35">
      <c r="B11" s="18" t="s">
        <v>129</v>
      </c>
      <c r="C11" s="17">
        <v>0.27756553897279701</v>
      </c>
      <c r="D11" s="17">
        <v>0.25559702591306399</v>
      </c>
      <c r="E11" s="17">
        <v>0.30025069999089399</v>
      </c>
      <c r="F11" s="17"/>
      <c r="G11" s="17">
        <v>0.22851908135784399</v>
      </c>
      <c r="H11" s="17">
        <v>0.20767006145288999</v>
      </c>
      <c r="I11" s="17">
        <v>0.25542092578320202</v>
      </c>
      <c r="J11" s="17">
        <v>0.308419914226359</v>
      </c>
      <c r="K11" s="17">
        <v>0.31973921332170402</v>
      </c>
      <c r="L11" s="17">
        <v>0.33150499208989498</v>
      </c>
      <c r="M11" s="17"/>
      <c r="N11" s="17">
        <v>0.27645450267612898</v>
      </c>
      <c r="O11" s="17">
        <v>0.28383703528632498</v>
      </c>
      <c r="P11" s="17">
        <v>0.263170180352643</v>
      </c>
      <c r="Q11" s="17">
        <v>0.28595111366061898</v>
      </c>
      <c r="R11" s="17"/>
      <c r="S11" s="17">
        <v>0.251713149408759</v>
      </c>
      <c r="T11" s="17">
        <v>0.32015076499712902</v>
      </c>
      <c r="U11" s="17">
        <v>0.25021826678622</v>
      </c>
      <c r="V11" s="17">
        <v>0.27214100069734198</v>
      </c>
      <c r="W11" s="17">
        <v>0.28552160476932198</v>
      </c>
      <c r="X11" s="17">
        <v>0.301533682538695</v>
      </c>
      <c r="Y11" s="17">
        <v>0.292585443844816</v>
      </c>
      <c r="Z11" s="17">
        <v>0.25800237016796201</v>
      </c>
      <c r="AA11" s="17">
        <v>0.281337610542511</v>
      </c>
      <c r="AB11" s="17">
        <v>0.24964989523360401</v>
      </c>
      <c r="AC11" s="17">
        <v>0.26221526563291903</v>
      </c>
      <c r="AD11" s="17">
        <v>0.29389350824191601</v>
      </c>
      <c r="AE11" s="17"/>
      <c r="AF11" s="17">
        <v>0.29196147555285801</v>
      </c>
      <c r="AG11" s="17">
        <v>0.25595123452778701</v>
      </c>
      <c r="AH11" s="17">
        <v>0.314649386667186</v>
      </c>
      <c r="AI11" s="17"/>
      <c r="AJ11" s="17">
        <v>0.26997984968830302</v>
      </c>
      <c r="AK11" s="17">
        <v>0.25203150569159699</v>
      </c>
      <c r="AL11" s="17">
        <v>0.27298781127990202</v>
      </c>
      <c r="AM11" s="17">
        <v>0.26653035685940701</v>
      </c>
      <c r="AN11" s="17">
        <v>0.322232066443359</v>
      </c>
      <c r="AO11" s="17"/>
      <c r="AP11" s="17">
        <v>0.25566073797080302</v>
      </c>
      <c r="AQ11" s="17">
        <v>0.25197581129010299</v>
      </c>
      <c r="AR11" s="17">
        <v>0.25782738793431098</v>
      </c>
      <c r="AS11" s="17"/>
      <c r="AT11" s="17">
        <v>0.32881316248175202</v>
      </c>
      <c r="AU11" s="17">
        <v>0.27081620269818302</v>
      </c>
      <c r="AV11" s="17">
        <v>0.27018890357886399</v>
      </c>
      <c r="AW11" s="17">
        <v>0.21299374863953899</v>
      </c>
      <c r="AX11" s="17">
        <v>0.21843557524966101</v>
      </c>
      <c r="AY11" s="17"/>
      <c r="AZ11" s="17">
        <v>0.246931094993979</v>
      </c>
      <c r="BA11" s="17">
        <v>0.29110144273219002</v>
      </c>
      <c r="BB11" s="17">
        <v>0.27794934844438601</v>
      </c>
      <c r="BC11" s="17">
        <v>0.33424289400484802</v>
      </c>
      <c r="BD11" s="17">
        <v>0.27407380233399098</v>
      </c>
      <c r="BE11" s="17"/>
      <c r="BF11" s="17">
        <v>0.29093569121533203</v>
      </c>
      <c r="BG11" s="17">
        <v>0.28350069765618302</v>
      </c>
      <c r="BH11" s="17">
        <v>0.25094835949010202</v>
      </c>
      <c r="BI11" s="17">
        <v>0.23368977657651999</v>
      </c>
      <c r="BJ11" s="17"/>
      <c r="BK11" s="17">
        <v>0.22809722131701399</v>
      </c>
      <c r="BL11" s="17">
        <v>0.25713837825427099</v>
      </c>
      <c r="BM11" s="17">
        <v>0.30092435869189899</v>
      </c>
      <c r="BN11" s="17">
        <v>0.273111118045125</v>
      </c>
      <c r="BO11" s="17">
        <v>0.24666097554083299</v>
      </c>
      <c r="BP11" s="17"/>
      <c r="BQ11" s="17">
        <v>0.27754824001930301</v>
      </c>
      <c r="BR11" s="17">
        <v>0.277588969004957</v>
      </c>
      <c r="BS11" s="17"/>
      <c r="BT11" s="17">
        <v>0.30255579964058998</v>
      </c>
      <c r="BU11" s="17">
        <v>0.25623399104794897</v>
      </c>
      <c r="BV11" s="17">
        <v>0.276766942196495</v>
      </c>
      <c r="BW11" s="17">
        <v>0.26863425302085098</v>
      </c>
      <c r="BX11" s="17">
        <v>0.25064009218376598</v>
      </c>
      <c r="BY11" s="17">
        <v>0.29338868724702299</v>
      </c>
    </row>
    <row r="12" spans="2:77" x14ac:dyDescent="0.35">
      <c r="B12" s="18" t="s">
        <v>333</v>
      </c>
      <c r="C12" s="17">
        <v>0.232461644423788</v>
      </c>
      <c r="D12" s="17">
        <v>0.23793081918745801</v>
      </c>
      <c r="E12" s="17">
        <v>0.22812988476551699</v>
      </c>
      <c r="F12" s="17"/>
      <c r="G12" s="17">
        <v>0.27427064849095201</v>
      </c>
      <c r="H12" s="17">
        <v>0.26877441391889101</v>
      </c>
      <c r="I12" s="17">
        <v>0.231889964126997</v>
      </c>
      <c r="J12" s="17">
        <v>0.232066920163884</v>
      </c>
      <c r="K12" s="17">
        <v>0.192298911747737</v>
      </c>
      <c r="L12" s="17">
        <v>0.202824857833348</v>
      </c>
      <c r="M12" s="17"/>
      <c r="N12" s="17">
        <v>0.25345260938899999</v>
      </c>
      <c r="O12" s="17">
        <v>0.23304847357479799</v>
      </c>
      <c r="P12" s="17">
        <v>0.235299557917137</v>
      </c>
      <c r="Q12" s="17">
        <v>0.20698407090250601</v>
      </c>
      <c r="R12" s="17"/>
      <c r="S12" s="17">
        <v>0.264339969245454</v>
      </c>
      <c r="T12" s="17">
        <v>0.19148222233540901</v>
      </c>
      <c r="U12" s="17">
        <v>0.212114291007831</v>
      </c>
      <c r="V12" s="17">
        <v>0.23236797370832701</v>
      </c>
      <c r="W12" s="17">
        <v>0.200226345933985</v>
      </c>
      <c r="X12" s="17">
        <v>0.23509347394070701</v>
      </c>
      <c r="Y12" s="17">
        <v>0.24627533069260699</v>
      </c>
      <c r="Z12" s="17">
        <v>0.32953415994695801</v>
      </c>
      <c r="AA12" s="17">
        <v>0.237284083933091</v>
      </c>
      <c r="AB12" s="17">
        <v>0.23969014407112399</v>
      </c>
      <c r="AC12" s="17">
        <v>0.21572993995342701</v>
      </c>
      <c r="AD12" s="17">
        <v>0.20564079822579101</v>
      </c>
      <c r="AE12" s="17"/>
      <c r="AF12" s="17">
        <v>0.22215409810338799</v>
      </c>
      <c r="AG12" s="17">
        <v>0.242621392636788</v>
      </c>
      <c r="AH12" s="17">
        <v>0.220396889176038</v>
      </c>
      <c r="AI12" s="17"/>
      <c r="AJ12" s="17">
        <v>0.25234708244981802</v>
      </c>
      <c r="AK12" s="17">
        <v>0.24858035615796101</v>
      </c>
      <c r="AL12" s="17">
        <v>0.246045708127934</v>
      </c>
      <c r="AM12" s="17">
        <v>0.18259118729326901</v>
      </c>
      <c r="AN12" s="17">
        <v>0.218090686865443</v>
      </c>
      <c r="AO12" s="17"/>
      <c r="AP12" s="17">
        <v>0.29489550352544402</v>
      </c>
      <c r="AQ12" s="17">
        <v>0.26701135484197702</v>
      </c>
      <c r="AR12" s="17">
        <v>0.23910872723652099</v>
      </c>
      <c r="AS12" s="17"/>
      <c r="AT12" s="17">
        <v>0.20745269952780501</v>
      </c>
      <c r="AU12" s="17">
        <v>0.213019352784862</v>
      </c>
      <c r="AV12" s="17">
        <v>0.246682949290249</v>
      </c>
      <c r="AW12" s="17">
        <v>0.29770315474402298</v>
      </c>
      <c r="AX12" s="17">
        <v>0.24394652619388599</v>
      </c>
      <c r="AY12" s="17"/>
      <c r="AZ12" s="17">
        <v>0.247979057315702</v>
      </c>
      <c r="BA12" s="17">
        <v>0.23780300276208199</v>
      </c>
      <c r="BB12" s="17">
        <v>0.24777905808994199</v>
      </c>
      <c r="BC12" s="17">
        <v>0.21359176760486701</v>
      </c>
      <c r="BD12" s="17">
        <v>0.19896100391501501</v>
      </c>
      <c r="BE12" s="17"/>
      <c r="BF12" s="17">
        <v>0.216340804834838</v>
      </c>
      <c r="BG12" s="17">
        <v>0.23210320356025799</v>
      </c>
      <c r="BH12" s="17">
        <v>0.25312322558642097</v>
      </c>
      <c r="BI12" s="17">
        <v>0.25092867544512498</v>
      </c>
      <c r="BJ12" s="17"/>
      <c r="BK12" s="17">
        <v>0.17800660947185601</v>
      </c>
      <c r="BL12" s="17">
        <v>0.21528340983289701</v>
      </c>
      <c r="BM12" s="17">
        <v>0.22093851257939401</v>
      </c>
      <c r="BN12" s="17">
        <v>0.249789890242059</v>
      </c>
      <c r="BO12" s="17">
        <v>0.26830482166185199</v>
      </c>
      <c r="BP12" s="17"/>
      <c r="BQ12" s="17">
        <v>0.22409048232804299</v>
      </c>
      <c r="BR12" s="17">
        <v>0.243799705838388</v>
      </c>
      <c r="BS12" s="17"/>
      <c r="BT12" s="17">
        <v>0.219258409730197</v>
      </c>
      <c r="BU12" s="17">
        <v>0.229559136520742</v>
      </c>
      <c r="BV12" s="17">
        <v>0.208300452159876</v>
      </c>
      <c r="BW12" s="17">
        <v>0.23452950502700601</v>
      </c>
      <c r="BX12" s="17">
        <v>0.28090432429395701</v>
      </c>
      <c r="BY12" s="17">
        <v>0.19309456607612099</v>
      </c>
    </row>
    <row r="13" spans="2:77" x14ac:dyDescent="0.35">
      <c r="B13" s="18" t="s">
        <v>98</v>
      </c>
      <c r="C13" s="19">
        <v>7.4255553690021195E-2</v>
      </c>
      <c r="D13" s="19">
        <v>8.5293771471034202E-2</v>
      </c>
      <c r="E13" s="19">
        <v>6.2940442526358595E-2</v>
      </c>
      <c r="F13" s="19"/>
      <c r="G13" s="19">
        <v>6.5321186795717495E-2</v>
      </c>
      <c r="H13" s="19">
        <v>8.9736158183080894E-2</v>
      </c>
      <c r="I13" s="19">
        <v>7.1466464472484503E-2</v>
      </c>
      <c r="J13" s="19">
        <v>5.38425076490597E-2</v>
      </c>
      <c r="K13" s="19">
        <v>7.6654307005335307E-2</v>
      </c>
      <c r="L13" s="19">
        <v>8.4931562648188005E-2</v>
      </c>
      <c r="M13" s="19"/>
      <c r="N13" s="19">
        <v>9.7634765575149399E-2</v>
      </c>
      <c r="O13" s="19">
        <v>5.41832709939572E-2</v>
      </c>
      <c r="P13" s="19">
        <v>7.0907890399193804E-2</v>
      </c>
      <c r="Q13" s="19">
        <v>7.3865880224545002E-2</v>
      </c>
      <c r="R13" s="19"/>
      <c r="S13" s="19">
        <v>0.10629354732516701</v>
      </c>
      <c r="T13" s="19">
        <v>7.1827134810377599E-2</v>
      </c>
      <c r="U13" s="19">
        <v>8.6236113856088495E-2</v>
      </c>
      <c r="V13" s="19">
        <v>6.9821378520268207E-2</v>
      </c>
      <c r="W13" s="19">
        <v>6.0504085477826999E-2</v>
      </c>
      <c r="X13" s="19">
        <v>7.9619492948029794E-2</v>
      </c>
      <c r="Y13" s="19">
        <v>7.6333996120477796E-2</v>
      </c>
      <c r="Z13" s="19">
        <v>4.1664351833939198E-2</v>
      </c>
      <c r="AA13" s="19">
        <v>7.8093624549037899E-2</v>
      </c>
      <c r="AB13" s="19">
        <v>5.3706334002011497E-2</v>
      </c>
      <c r="AC13" s="19">
        <v>6.0122801902786703E-2</v>
      </c>
      <c r="AD13" s="19">
        <v>4.1541102448352199E-2</v>
      </c>
      <c r="AE13" s="19"/>
      <c r="AF13" s="19">
        <v>8.9662956367245805E-2</v>
      </c>
      <c r="AG13" s="19">
        <v>7.1714681113069098E-2</v>
      </c>
      <c r="AH13" s="19">
        <v>6.4858140685282201E-2</v>
      </c>
      <c r="AI13" s="19"/>
      <c r="AJ13" s="19">
        <v>0.103274035733946</v>
      </c>
      <c r="AK13" s="19">
        <v>6.3027605726347899E-2</v>
      </c>
      <c r="AL13" s="19">
        <v>0.101267946743742</v>
      </c>
      <c r="AM13" s="19">
        <v>0.109880921365882</v>
      </c>
      <c r="AN13" s="19">
        <v>4.8362790493787097E-2</v>
      </c>
      <c r="AO13" s="19"/>
      <c r="AP13" s="19">
        <v>0.134334708350134</v>
      </c>
      <c r="AQ13" s="19">
        <v>6.5783205481076801E-2</v>
      </c>
      <c r="AR13" s="19">
        <v>9.1854041030810504E-2</v>
      </c>
      <c r="AS13" s="19"/>
      <c r="AT13" s="19">
        <v>6.6249448053251697E-2</v>
      </c>
      <c r="AU13" s="19">
        <v>5.7813461019536702E-2</v>
      </c>
      <c r="AV13" s="19">
        <v>6.3108667119589804E-2</v>
      </c>
      <c r="AW13" s="19">
        <v>0.122570103066814</v>
      </c>
      <c r="AX13" s="19">
        <v>0.184208023268986</v>
      </c>
      <c r="AY13" s="19"/>
      <c r="AZ13" s="19">
        <v>8.2474408894640097E-2</v>
      </c>
      <c r="BA13" s="19">
        <v>5.9694439748363401E-2</v>
      </c>
      <c r="BB13" s="19">
        <v>3.09625773536817E-2</v>
      </c>
      <c r="BC13" s="19">
        <v>7.4217241910805296E-2</v>
      </c>
      <c r="BD13" s="19">
        <v>8.0718348960154604E-2</v>
      </c>
      <c r="BE13" s="19"/>
      <c r="BF13" s="19">
        <v>7.0679926995054904E-2</v>
      </c>
      <c r="BG13" s="19">
        <v>6.3301440216603999E-2</v>
      </c>
      <c r="BH13" s="19">
        <v>8.8108268966210004E-2</v>
      </c>
      <c r="BI13" s="19">
        <v>9.7329924226316505E-2</v>
      </c>
      <c r="BJ13" s="19"/>
      <c r="BK13" s="19">
        <v>6.5143462222629997E-2</v>
      </c>
      <c r="BL13" s="19">
        <v>4.7147318059979598E-2</v>
      </c>
      <c r="BM13" s="19">
        <v>6.1654115757086E-2</v>
      </c>
      <c r="BN13" s="19">
        <v>8.3465893980678205E-2</v>
      </c>
      <c r="BO13" s="19">
        <v>0.157480382466445</v>
      </c>
      <c r="BP13" s="19"/>
      <c r="BQ13" s="19">
        <v>8.0815921450269002E-2</v>
      </c>
      <c r="BR13" s="19">
        <v>6.5370066619372502E-2</v>
      </c>
      <c r="BS13" s="19"/>
      <c r="BT13" s="19">
        <v>9.3556537457369193E-2</v>
      </c>
      <c r="BU13" s="19">
        <v>5.8126438087433598E-2</v>
      </c>
      <c r="BV13" s="19">
        <v>6.6890659982838899E-2</v>
      </c>
      <c r="BW13" s="19">
        <v>9.1077053684304299E-2</v>
      </c>
      <c r="BX13" s="19">
        <v>6.2621756112394594E-2</v>
      </c>
      <c r="BY13" s="19">
        <v>2.3781191616038901E-2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5.8468197185666398E-2</v>
      </c>
      <c r="D9" s="17">
        <v>7.2984565258327597E-2</v>
      </c>
      <c r="E9" s="17">
        <v>4.4656455139696703E-2</v>
      </c>
      <c r="F9" s="17"/>
      <c r="G9" s="17">
        <v>4.6094848071552702E-2</v>
      </c>
      <c r="H9" s="17">
        <v>4.3918330008877703E-2</v>
      </c>
      <c r="I9" s="17">
        <v>5.83530988219143E-2</v>
      </c>
      <c r="J9" s="17">
        <v>6.0296254154949998E-2</v>
      </c>
      <c r="K9" s="17">
        <v>8.7450640888381906E-2</v>
      </c>
      <c r="L9" s="17">
        <v>5.7731801424892301E-2</v>
      </c>
      <c r="M9" s="17"/>
      <c r="N9" s="17">
        <v>4.7697020012143397E-2</v>
      </c>
      <c r="O9" s="17">
        <v>6.1845479049054998E-2</v>
      </c>
      <c r="P9" s="17">
        <v>7.1367585202709402E-2</v>
      </c>
      <c r="Q9" s="17">
        <v>5.6056470740565099E-2</v>
      </c>
      <c r="R9" s="17"/>
      <c r="S9" s="17">
        <v>4.7604491951735002E-2</v>
      </c>
      <c r="T9" s="17">
        <v>6.0255374977840302E-2</v>
      </c>
      <c r="U9" s="17">
        <v>5.7967156785863401E-2</v>
      </c>
      <c r="V9" s="17">
        <v>6.2417425071621999E-2</v>
      </c>
      <c r="W9" s="17">
        <v>4.12669111907163E-2</v>
      </c>
      <c r="X9" s="17">
        <v>6.3988641597534396E-2</v>
      </c>
      <c r="Y9" s="17">
        <v>5.9708721816403902E-2</v>
      </c>
      <c r="Z9" s="17">
        <v>4.9567572670111602E-2</v>
      </c>
      <c r="AA9" s="17">
        <v>4.94124121713874E-2</v>
      </c>
      <c r="AB9" s="17">
        <v>7.4511986832925703E-2</v>
      </c>
      <c r="AC9" s="17">
        <v>8.7714559178159304E-2</v>
      </c>
      <c r="AD9" s="17">
        <v>5.9450897421356001E-2</v>
      </c>
      <c r="AE9" s="17"/>
      <c r="AF9" s="17">
        <v>9.5198975223569696E-2</v>
      </c>
      <c r="AG9" s="17">
        <v>3.4459726571594101E-2</v>
      </c>
      <c r="AH9" s="17">
        <v>4.7999313170638602E-2</v>
      </c>
      <c r="AI9" s="17"/>
      <c r="AJ9" s="17">
        <v>8.5505822318164906E-2</v>
      </c>
      <c r="AK9" s="17">
        <v>3.67489593408808E-2</v>
      </c>
      <c r="AL9" s="17">
        <v>1.5278773255407699E-2</v>
      </c>
      <c r="AM9" s="17">
        <v>0.18261570010303699</v>
      </c>
      <c r="AN9" s="17">
        <v>5.8256773698615198E-2</v>
      </c>
      <c r="AO9" s="17"/>
      <c r="AP9" s="17">
        <v>5.8991957699445298E-2</v>
      </c>
      <c r="AQ9" s="17">
        <v>3.2231109001179703E-2</v>
      </c>
      <c r="AR9" s="17">
        <v>3.1671712729630201E-2</v>
      </c>
      <c r="AS9" s="17"/>
      <c r="AT9" s="17">
        <v>6.6822261679309394E-2</v>
      </c>
      <c r="AU9" s="17">
        <v>7.2828823169412402E-2</v>
      </c>
      <c r="AV9" s="17">
        <v>5.2282755550411397E-2</v>
      </c>
      <c r="AW9" s="17">
        <v>3.35512996844698E-2</v>
      </c>
      <c r="AX9" s="17">
        <v>3.1055164449914099E-2</v>
      </c>
      <c r="AY9" s="17"/>
      <c r="AZ9" s="17">
        <v>6.4083750077530505E-2</v>
      </c>
      <c r="BA9" s="17">
        <v>4.9001991461835599E-2</v>
      </c>
      <c r="BB9" s="17">
        <v>2.81270096902159E-2</v>
      </c>
      <c r="BC9" s="17">
        <v>5.1622452115586803E-2</v>
      </c>
      <c r="BD9" s="17">
        <v>7.2567630193352897E-2</v>
      </c>
      <c r="BE9" s="17"/>
      <c r="BF9" s="17">
        <v>6.8256670222839697E-2</v>
      </c>
      <c r="BG9" s="17">
        <v>6.0934696738668602E-2</v>
      </c>
      <c r="BH9" s="17">
        <v>4.9010595638830701E-2</v>
      </c>
      <c r="BI9" s="17">
        <v>5.5095166390196897E-2</v>
      </c>
      <c r="BJ9" s="17"/>
      <c r="BK9" s="17">
        <v>0.102377956406479</v>
      </c>
      <c r="BL9" s="17">
        <v>7.5793139686239699E-2</v>
      </c>
      <c r="BM9" s="17">
        <v>5.3179478143859801E-2</v>
      </c>
      <c r="BN9" s="17">
        <v>5.0455469516771503E-2</v>
      </c>
      <c r="BO9" s="17">
        <v>6.7509785692990307E-2</v>
      </c>
      <c r="BP9" s="17"/>
      <c r="BQ9" s="17">
        <v>5.8453026160506197E-2</v>
      </c>
      <c r="BR9" s="17">
        <v>5.8488745111153997E-2</v>
      </c>
      <c r="BS9" s="17"/>
      <c r="BT9" s="17">
        <v>6.6086310349250499E-2</v>
      </c>
      <c r="BU9" s="17">
        <v>5.5397139099238699E-2</v>
      </c>
      <c r="BV9" s="17">
        <v>4.45192321729539E-2</v>
      </c>
      <c r="BW9" s="17">
        <v>6.4538874692392598E-2</v>
      </c>
      <c r="BX9" s="17">
        <v>5.2123448210846801E-2</v>
      </c>
      <c r="BY9" s="17">
        <v>5.2175261078783897E-2</v>
      </c>
    </row>
    <row r="10" spans="2:77" x14ac:dyDescent="0.35">
      <c r="B10" s="18" t="s">
        <v>332</v>
      </c>
      <c r="C10" s="17">
        <v>0.123358007683</v>
      </c>
      <c r="D10" s="17">
        <v>0.12736693491192999</v>
      </c>
      <c r="E10" s="17">
        <v>0.11963840930342701</v>
      </c>
      <c r="F10" s="17"/>
      <c r="G10" s="17">
        <v>0.15390005183536801</v>
      </c>
      <c r="H10" s="17">
        <v>0.15344336248005799</v>
      </c>
      <c r="I10" s="17">
        <v>0.13971581367401001</v>
      </c>
      <c r="J10" s="17">
        <v>0.103545160762207</v>
      </c>
      <c r="K10" s="17">
        <v>9.8965687094271296E-2</v>
      </c>
      <c r="L10" s="17">
        <v>9.7814228016356503E-2</v>
      </c>
      <c r="M10" s="17"/>
      <c r="N10" s="17">
        <v>0.106980013433654</v>
      </c>
      <c r="O10" s="17">
        <v>0.10467223212136301</v>
      </c>
      <c r="P10" s="17">
        <v>0.155080660453669</v>
      </c>
      <c r="Q10" s="17">
        <v>0.13334913183077399</v>
      </c>
      <c r="R10" s="17"/>
      <c r="S10" s="17">
        <v>0.108560155483527</v>
      </c>
      <c r="T10" s="17">
        <v>0.111128710962381</v>
      </c>
      <c r="U10" s="17">
        <v>0.14198259061799701</v>
      </c>
      <c r="V10" s="17">
        <v>0.16507156549465701</v>
      </c>
      <c r="W10" s="17">
        <v>0.13325506977910001</v>
      </c>
      <c r="X10" s="17">
        <v>0.128687318094168</v>
      </c>
      <c r="Y10" s="17">
        <v>0.102418100127482</v>
      </c>
      <c r="Z10" s="17">
        <v>0.12992080152645999</v>
      </c>
      <c r="AA10" s="17">
        <v>0.13297880169679299</v>
      </c>
      <c r="AB10" s="17">
        <v>0.12590871083389499</v>
      </c>
      <c r="AC10" s="17">
        <v>0.109884155391269</v>
      </c>
      <c r="AD10" s="17">
        <v>5.77921575134542E-2</v>
      </c>
      <c r="AE10" s="17"/>
      <c r="AF10" s="17">
        <v>0.13437306975946101</v>
      </c>
      <c r="AG10" s="17">
        <v>0.10691153672142401</v>
      </c>
      <c r="AH10" s="17">
        <v>0.13885326827629099</v>
      </c>
      <c r="AI10" s="17"/>
      <c r="AJ10" s="17">
        <v>0.141807881461537</v>
      </c>
      <c r="AK10" s="17">
        <v>0.12710674277395401</v>
      </c>
      <c r="AL10" s="17">
        <v>7.6944040274928696E-2</v>
      </c>
      <c r="AM10" s="17">
        <v>0.111823534845142</v>
      </c>
      <c r="AN10" s="17">
        <v>0.11004445638796199</v>
      </c>
      <c r="AO10" s="17"/>
      <c r="AP10" s="17">
        <v>0.147787627996115</v>
      </c>
      <c r="AQ10" s="17">
        <v>0.12481577466318</v>
      </c>
      <c r="AR10" s="17">
        <v>0.104354368620954</v>
      </c>
      <c r="AS10" s="17"/>
      <c r="AT10" s="17">
        <v>0.12198824898687199</v>
      </c>
      <c r="AU10" s="17">
        <v>0.14451676806912001</v>
      </c>
      <c r="AV10" s="17">
        <v>0.11939297469008101</v>
      </c>
      <c r="AW10" s="17">
        <v>0.112156966073062</v>
      </c>
      <c r="AX10" s="17">
        <v>1.28235843275656E-2</v>
      </c>
      <c r="AY10" s="17"/>
      <c r="AZ10" s="17">
        <v>0.128338157720681</v>
      </c>
      <c r="BA10" s="17">
        <v>0.134383372732129</v>
      </c>
      <c r="BB10" s="17">
        <v>0.12072256366011699</v>
      </c>
      <c r="BC10" s="17">
        <v>0.102659181105417</v>
      </c>
      <c r="BD10" s="17">
        <v>0.12662576967104</v>
      </c>
      <c r="BE10" s="17"/>
      <c r="BF10" s="17">
        <v>0.12677033717252201</v>
      </c>
      <c r="BG10" s="17">
        <v>0.121385624052594</v>
      </c>
      <c r="BH10" s="17">
        <v>0.12916501138265099</v>
      </c>
      <c r="BI10" s="17">
        <v>0.12854002575109</v>
      </c>
      <c r="BJ10" s="17"/>
      <c r="BK10" s="17">
        <v>0.21101969979260701</v>
      </c>
      <c r="BL10" s="17">
        <v>0.131046033298957</v>
      </c>
      <c r="BM10" s="17">
        <v>0.11741314050710799</v>
      </c>
      <c r="BN10" s="17">
        <v>0.11880978467740801</v>
      </c>
      <c r="BO10" s="17">
        <v>0.120000353670019</v>
      </c>
      <c r="BP10" s="17"/>
      <c r="BQ10" s="17">
        <v>0.13121706545334499</v>
      </c>
      <c r="BR10" s="17">
        <v>0.112713550122402</v>
      </c>
      <c r="BS10" s="17"/>
      <c r="BT10" s="17">
        <v>9.1801787319248193E-2</v>
      </c>
      <c r="BU10" s="17">
        <v>0.13878564587634401</v>
      </c>
      <c r="BV10" s="17">
        <v>0.153938511731287</v>
      </c>
      <c r="BW10" s="17">
        <v>0.153179512382042</v>
      </c>
      <c r="BX10" s="17">
        <v>0.14722044793786401</v>
      </c>
      <c r="BY10" s="17">
        <v>9.6224503186364899E-2</v>
      </c>
    </row>
    <row r="11" spans="2:77" x14ac:dyDescent="0.35">
      <c r="B11" s="18" t="s">
        <v>129</v>
      </c>
      <c r="C11" s="17">
        <v>0.24506646933815199</v>
      </c>
      <c r="D11" s="17">
        <v>0.23923766791359299</v>
      </c>
      <c r="E11" s="17">
        <v>0.251327573579883</v>
      </c>
      <c r="F11" s="17"/>
      <c r="G11" s="17">
        <v>0.169235763035848</v>
      </c>
      <c r="H11" s="17">
        <v>0.226310388198946</v>
      </c>
      <c r="I11" s="17">
        <v>0.26098918088534401</v>
      </c>
      <c r="J11" s="17">
        <v>0.27222536683391202</v>
      </c>
      <c r="K11" s="17">
        <v>0.28373894138035</v>
      </c>
      <c r="L11" s="17">
        <v>0.249919291595256</v>
      </c>
      <c r="M11" s="17"/>
      <c r="N11" s="17">
        <v>0.21618736866754801</v>
      </c>
      <c r="O11" s="17">
        <v>0.24515010520709099</v>
      </c>
      <c r="P11" s="17">
        <v>0.22909930488326399</v>
      </c>
      <c r="Q11" s="17">
        <v>0.28753706716622501</v>
      </c>
      <c r="R11" s="17"/>
      <c r="S11" s="17">
        <v>0.23548310007060899</v>
      </c>
      <c r="T11" s="17">
        <v>0.222899803349905</v>
      </c>
      <c r="U11" s="17">
        <v>0.24806437108895099</v>
      </c>
      <c r="V11" s="17">
        <v>0.257225236040728</v>
      </c>
      <c r="W11" s="17">
        <v>0.22205399648153901</v>
      </c>
      <c r="X11" s="17">
        <v>0.250451406613664</v>
      </c>
      <c r="Y11" s="17">
        <v>0.25208893789974002</v>
      </c>
      <c r="Z11" s="17">
        <v>0.26979947147576999</v>
      </c>
      <c r="AA11" s="17">
        <v>0.25484886738114998</v>
      </c>
      <c r="AB11" s="17">
        <v>0.24409128569035901</v>
      </c>
      <c r="AC11" s="17">
        <v>0.23430319904261299</v>
      </c>
      <c r="AD11" s="17">
        <v>0.31235125916235201</v>
      </c>
      <c r="AE11" s="17"/>
      <c r="AF11" s="17">
        <v>0.26301254693258402</v>
      </c>
      <c r="AG11" s="17">
        <v>0.22522750743022399</v>
      </c>
      <c r="AH11" s="17">
        <v>0.29634803758389</v>
      </c>
      <c r="AI11" s="17"/>
      <c r="AJ11" s="17">
        <v>0.25472208169124499</v>
      </c>
      <c r="AK11" s="17">
        <v>0.21661667181761801</v>
      </c>
      <c r="AL11" s="17">
        <v>0.23380950645519</v>
      </c>
      <c r="AM11" s="17">
        <v>0.31917563893616102</v>
      </c>
      <c r="AN11" s="17">
        <v>0.30508726053407698</v>
      </c>
      <c r="AO11" s="17"/>
      <c r="AP11" s="17">
        <v>0.22689750022354599</v>
      </c>
      <c r="AQ11" s="17">
        <v>0.223045974754434</v>
      </c>
      <c r="AR11" s="17">
        <v>0.198375836873731</v>
      </c>
      <c r="AS11" s="17"/>
      <c r="AT11" s="17">
        <v>0.30385673889258003</v>
      </c>
      <c r="AU11" s="17">
        <v>0.239006926840032</v>
      </c>
      <c r="AV11" s="17">
        <v>0.223662953599573</v>
      </c>
      <c r="AW11" s="17">
        <v>0.18978824310682901</v>
      </c>
      <c r="AX11" s="17">
        <v>0.21576006099893599</v>
      </c>
      <c r="AY11" s="17"/>
      <c r="AZ11" s="17">
        <v>0.23625826612418199</v>
      </c>
      <c r="BA11" s="17">
        <v>0.23198744203202501</v>
      </c>
      <c r="BB11" s="17">
        <v>0.201097617902222</v>
      </c>
      <c r="BC11" s="17">
        <v>0.25728877005163903</v>
      </c>
      <c r="BD11" s="17">
        <v>0.28985540278257399</v>
      </c>
      <c r="BE11" s="17"/>
      <c r="BF11" s="17">
        <v>0.26470480441918698</v>
      </c>
      <c r="BG11" s="17">
        <v>0.253164106018408</v>
      </c>
      <c r="BH11" s="17">
        <v>0.236863700998485</v>
      </c>
      <c r="BI11" s="17">
        <v>0.195253782096665</v>
      </c>
      <c r="BJ11" s="17"/>
      <c r="BK11" s="17">
        <v>0.182140673234468</v>
      </c>
      <c r="BL11" s="17">
        <v>0.256014419055693</v>
      </c>
      <c r="BM11" s="17">
        <v>0.26205900467663501</v>
      </c>
      <c r="BN11" s="17">
        <v>0.233626479254567</v>
      </c>
      <c r="BO11" s="17">
        <v>0.21860971310878699</v>
      </c>
      <c r="BP11" s="17"/>
      <c r="BQ11" s="17">
        <v>0.25103580176854501</v>
      </c>
      <c r="BR11" s="17">
        <v>0.23698149177758701</v>
      </c>
      <c r="BS11" s="17"/>
      <c r="BT11" s="17">
        <v>0.26307791348095599</v>
      </c>
      <c r="BU11" s="17">
        <v>0.241216503286793</v>
      </c>
      <c r="BV11" s="17">
        <v>0.270295139845601</v>
      </c>
      <c r="BW11" s="17">
        <v>0.23760746358759299</v>
      </c>
      <c r="BX11" s="17">
        <v>0.19760609260509601</v>
      </c>
      <c r="BY11" s="17">
        <v>0.25770587949366802</v>
      </c>
    </row>
    <row r="12" spans="2:77" x14ac:dyDescent="0.35">
      <c r="B12" s="18" t="s">
        <v>333</v>
      </c>
      <c r="C12" s="17">
        <v>0.37139355037440203</v>
      </c>
      <c r="D12" s="17">
        <v>0.35842653912466799</v>
      </c>
      <c r="E12" s="17">
        <v>0.384691097387175</v>
      </c>
      <c r="F12" s="17"/>
      <c r="G12" s="17">
        <v>0.38905896301266102</v>
      </c>
      <c r="H12" s="17">
        <v>0.39662967787876302</v>
      </c>
      <c r="I12" s="17">
        <v>0.36360014965270698</v>
      </c>
      <c r="J12" s="17">
        <v>0.35693575783637999</v>
      </c>
      <c r="K12" s="17">
        <v>0.32252079531583699</v>
      </c>
      <c r="L12" s="17">
        <v>0.38992626359912802</v>
      </c>
      <c r="M12" s="17"/>
      <c r="N12" s="17">
        <v>0.400299672837923</v>
      </c>
      <c r="O12" s="17">
        <v>0.377582633331075</v>
      </c>
      <c r="P12" s="17">
        <v>0.35207166447184901</v>
      </c>
      <c r="Q12" s="17">
        <v>0.35212566710747201</v>
      </c>
      <c r="R12" s="17"/>
      <c r="S12" s="17">
        <v>0.364245607054201</v>
      </c>
      <c r="T12" s="17">
        <v>0.37049319309061801</v>
      </c>
      <c r="U12" s="17">
        <v>0.39578209574106099</v>
      </c>
      <c r="V12" s="17">
        <v>0.34459580666997602</v>
      </c>
      <c r="W12" s="17">
        <v>0.40720159210903001</v>
      </c>
      <c r="X12" s="17">
        <v>0.388810533865247</v>
      </c>
      <c r="Y12" s="17">
        <v>0.33864032733008398</v>
      </c>
      <c r="Z12" s="17">
        <v>0.38811481040614598</v>
      </c>
      <c r="AA12" s="17">
        <v>0.37368962791125099</v>
      </c>
      <c r="AB12" s="17">
        <v>0.33960838318907299</v>
      </c>
      <c r="AC12" s="17">
        <v>0.38932879369999102</v>
      </c>
      <c r="AD12" s="17">
        <v>0.41045856628093202</v>
      </c>
      <c r="AE12" s="17"/>
      <c r="AF12" s="17">
        <v>0.33750564295998098</v>
      </c>
      <c r="AG12" s="17">
        <v>0.406898015889606</v>
      </c>
      <c r="AH12" s="17">
        <v>0.34389142928326399</v>
      </c>
      <c r="AI12" s="17"/>
      <c r="AJ12" s="17">
        <v>0.34535448078516701</v>
      </c>
      <c r="AK12" s="17">
        <v>0.39733749240560201</v>
      </c>
      <c r="AL12" s="17">
        <v>0.43419233039065602</v>
      </c>
      <c r="AM12" s="17">
        <v>0.285535060725981</v>
      </c>
      <c r="AN12" s="17">
        <v>0.351751221122788</v>
      </c>
      <c r="AO12" s="17"/>
      <c r="AP12" s="17">
        <v>0.384921460002844</v>
      </c>
      <c r="AQ12" s="17">
        <v>0.386486450348836</v>
      </c>
      <c r="AR12" s="17">
        <v>0.40877052366683803</v>
      </c>
      <c r="AS12" s="17"/>
      <c r="AT12" s="17">
        <v>0.34005750447799499</v>
      </c>
      <c r="AU12" s="17">
        <v>0.37488455037978902</v>
      </c>
      <c r="AV12" s="17">
        <v>0.38175528411975901</v>
      </c>
      <c r="AW12" s="17">
        <v>0.420027674678705</v>
      </c>
      <c r="AX12" s="17">
        <v>0.41434139502212602</v>
      </c>
      <c r="AY12" s="17"/>
      <c r="AZ12" s="17">
        <v>0.36833405714973899</v>
      </c>
      <c r="BA12" s="17">
        <v>0.39380030554115703</v>
      </c>
      <c r="BB12" s="17">
        <v>0.40706172553349801</v>
      </c>
      <c r="BC12" s="17">
        <v>0.39228807408629202</v>
      </c>
      <c r="BD12" s="17">
        <v>0.30478458581771301</v>
      </c>
      <c r="BE12" s="17"/>
      <c r="BF12" s="17">
        <v>0.32389486405342899</v>
      </c>
      <c r="BG12" s="17">
        <v>0.38457555264402599</v>
      </c>
      <c r="BH12" s="17">
        <v>0.38177995027691602</v>
      </c>
      <c r="BI12" s="17">
        <v>0.38190911879582101</v>
      </c>
      <c r="BJ12" s="17"/>
      <c r="BK12" s="17">
        <v>0.31594971096223801</v>
      </c>
      <c r="BL12" s="17">
        <v>0.36489136939286798</v>
      </c>
      <c r="BM12" s="17">
        <v>0.372879248923636</v>
      </c>
      <c r="BN12" s="17">
        <v>0.38529532719615101</v>
      </c>
      <c r="BO12" s="17">
        <v>0.33398446550514899</v>
      </c>
      <c r="BP12" s="17"/>
      <c r="BQ12" s="17">
        <v>0.37140893634315297</v>
      </c>
      <c r="BR12" s="17">
        <v>0.37137271132521998</v>
      </c>
      <c r="BS12" s="17"/>
      <c r="BT12" s="17">
        <v>0.36339345840517001</v>
      </c>
      <c r="BU12" s="17">
        <v>0.38392128875145898</v>
      </c>
      <c r="BV12" s="17">
        <v>0.35756277555811899</v>
      </c>
      <c r="BW12" s="17">
        <v>0.34135810765033298</v>
      </c>
      <c r="BX12" s="17">
        <v>0.38973469291068102</v>
      </c>
      <c r="BY12" s="17">
        <v>0.37631599719397502</v>
      </c>
    </row>
    <row r="13" spans="2:77" x14ac:dyDescent="0.35">
      <c r="B13" s="18" t="s">
        <v>98</v>
      </c>
      <c r="C13" s="19">
        <v>0.201713775418779</v>
      </c>
      <c r="D13" s="19">
        <v>0.201984292791482</v>
      </c>
      <c r="E13" s="19">
        <v>0.19968646458981901</v>
      </c>
      <c r="F13" s="19"/>
      <c r="G13" s="19">
        <v>0.24171037404456899</v>
      </c>
      <c r="H13" s="19">
        <v>0.179698241433355</v>
      </c>
      <c r="I13" s="19">
        <v>0.177341756966026</v>
      </c>
      <c r="J13" s="19">
        <v>0.20699746041254999</v>
      </c>
      <c r="K13" s="19">
        <v>0.207323935321159</v>
      </c>
      <c r="L13" s="19">
        <v>0.204608415364367</v>
      </c>
      <c r="M13" s="19"/>
      <c r="N13" s="19">
        <v>0.22883592504873199</v>
      </c>
      <c r="O13" s="19">
        <v>0.21074955029141601</v>
      </c>
      <c r="P13" s="19">
        <v>0.192380784988509</v>
      </c>
      <c r="Q13" s="19">
        <v>0.170931663154964</v>
      </c>
      <c r="R13" s="19"/>
      <c r="S13" s="19">
        <v>0.24410664543992799</v>
      </c>
      <c r="T13" s="19">
        <v>0.23522291761925601</v>
      </c>
      <c r="U13" s="19">
        <v>0.15620378576612801</v>
      </c>
      <c r="V13" s="19">
        <v>0.17068996672301801</v>
      </c>
      <c r="W13" s="19">
        <v>0.19622243043961399</v>
      </c>
      <c r="X13" s="19">
        <v>0.168062099829386</v>
      </c>
      <c r="Y13" s="19">
        <v>0.24714391282629</v>
      </c>
      <c r="Z13" s="19">
        <v>0.16259734392151201</v>
      </c>
      <c r="AA13" s="19">
        <v>0.18907029083941901</v>
      </c>
      <c r="AB13" s="19">
        <v>0.215879633453748</v>
      </c>
      <c r="AC13" s="19">
        <v>0.17876929268796801</v>
      </c>
      <c r="AD13" s="19">
        <v>0.159947119621906</v>
      </c>
      <c r="AE13" s="19"/>
      <c r="AF13" s="19">
        <v>0.169909765124405</v>
      </c>
      <c r="AG13" s="19">
        <v>0.22650321338715301</v>
      </c>
      <c r="AH13" s="19">
        <v>0.17290795168591599</v>
      </c>
      <c r="AI13" s="19"/>
      <c r="AJ13" s="19">
        <v>0.172609733743886</v>
      </c>
      <c r="AK13" s="19">
        <v>0.22219013366194501</v>
      </c>
      <c r="AL13" s="19">
        <v>0.239775349623819</v>
      </c>
      <c r="AM13" s="19">
        <v>0.10085006538968</v>
      </c>
      <c r="AN13" s="19">
        <v>0.174860288256557</v>
      </c>
      <c r="AO13" s="19"/>
      <c r="AP13" s="19">
        <v>0.18140145407805</v>
      </c>
      <c r="AQ13" s="19">
        <v>0.233420691232371</v>
      </c>
      <c r="AR13" s="19">
        <v>0.256827558108847</v>
      </c>
      <c r="AS13" s="19"/>
      <c r="AT13" s="19">
        <v>0.167275245963244</v>
      </c>
      <c r="AU13" s="19">
        <v>0.16876293154164701</v>
      </c>
      <c r="AV13" s="19">
        <v>0.22290603204017601</v>
      </c>
      <c r="AW13" s="19">
        <v>0.244475816456934</v>
      </c>
      <c r="AX13" s="19">
        <v>0.32601979520145802</v>
      </c>
      <c r="AY13" s="19"/>
      <c r="AZ13" s="19">
        <v>0.20298576892786699</v>
      </c>
      <c r="BA13" s="19">
        <v>0.19082688823285299</v>
      </c>
      <c r="BB13" s="19">
        <v>0.242991083213947</v>
      </c>
      <c r="BC13" s="19">
        <v>0.19614152264106499</v>
      </c>
      <c r="BD13" s="19">
        <v>0.20616661153532001</v>
      </c>
      <c r="BE13" s="19"/>
      <c r="BF13" s="19">
        <v>0.21637332413202301</v>
      </c>
      <c r="BG13" s="19">
        <v>0.17994002054630401</v>
      </c>
      <c r="BH13" s="19">
        <v>0.20318074170311801</v>
      </c>
      <c r="BI13" s="19">
        <v>0.23920190696622701</v>
      </c>
      <c r="BJ13" s="19"/>
      <c r="BK13" s="19">
        <v>0.188511959604208</v>
      </c>
      <c r="BL13" s="19">
        <v>0.172255038566243</v>
      </c>
      <c r="BM13" s="19">
        <v>0.19446912774876199</v>
      </c>
      <c r="BN13" s="19">
        <v>0.21181293935510301</v>
      </c>
      <c r="BO13" s="19">
        <v>0.25989568202305602</v>
      </c>
      <c r="BP13" s="19"/>
      <c r="BQ13" s="19">
        <v>0.18788517027445001</v>
      </c>
      <c r="BR13" s="19">
        <v>0.22044350166363699</v>
      </c>
      <c r="BS13" s="19"/>
      <c r="BT13" s="19">
        <v>0.21564053044537501</v>
      </c>
      <c r="BU13" s="19">
        <v>0.18067942298616599</v>
      </c>
      <c r="BV13" s="19">
        <v>0.173684340692038</v>
      </c>
      <c r="BW13" s="19">
        <v>0.203316041687639</v>
      </c>
      <c r="BX13" s="19">
        <v>0.21331531833551101</v>
      </c>
      <c r="BY13" s="19">
        <v>0.21757835904720799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372</v>
      </c>
      <c r="C9" s="17">
        <v>0.61135076878582195</v>
      </c>
      <c r="D9" s="17">
        <v>0.55395716898270098</v>
      </c>
      <c r="E9" s="17">
        <v>0.66648996834255803</v>
      </c>
      <c r="F9" s="17"/>
      <c r="G9" s="17">
        <v>0.54871290860431499</v>
      </c>
      <c r="H9" s="17">
        <v>0.59058157043441895</v>
      </c>
      <c r="I9" s="17">
        <v>0.589960996743641</v>
      </c>
      <c r="J9" s="17">
        <v>0.59879962282989696</v>
      </c>
      <c r="K9" s="17">
        <v>0.63673342184589798</v>
      </c>
      <c r="L9" s="17">
        <v>0.68047376535527504</v>
      </c>
      <c r="M9" s="17"/>
      <c r="N9" s="17">
        <v>0.60897284761368398</v>
      </c>
      <c r="O9" s="17">
        <v>0.62432865603899601</v>
      </c>
      <c r="P9" s="17">
        <v>0.59189426756955699</v>
      </c>
      <c r="Q9" s="17">
        <v>0.617094328888251</v>
      </c>
      <c r="R9" s="17"/>
      <c r="S9" s="17">
        <v>0.54912709643524904</v>
      </c>
      <c r="T9" s="17">
        <v>0.63130539524817897</v>
      </c>
      <c r="U9" s="17">
        <v>0.63841378486058498</v>
      </c>
      <c r="V9" s="17">
        <v>0.57644160602170302</v>
      </c>
      <c r="W9" s="17">
        <v>0.60225642400953106</v>
      </c>
      <c r="X9" s="17">
        <v>0.58355610358812005</v>
      </c>
      <c r="Y9" s="17">
        <v>0.621890976447246</v>
      </c>
      <c r="Z9" s="17">
        <v>0.58622236559476104</v>
      </c>
      <c r="AA9" s="17">
        <v>0.61509022435199701</v>
      </c>
      <c r="AB9" s="17">
        <v>0.68572884880507001</v>
      </c>
      <c r="AC9" s="17">
        <v>0.63779741538815504</v>
      </c>
      <c r="AD9" s="17">
        <v>0.67690486784988502</v>
      </c>
      <c r="AE9" s="17"/>
      <c r="AF9" s="17">
        <v>0.60293189737710795</v>
      </c>
      <c r="AG9" s="17">
        <v>0.62238587618969299</v>
      </c>
      <c r="AH9" s="17">
        <v>0.62069907945649305</v>
      </c>
      <c r="AI9" s="17"/>
      <c r="AJ9" s="17">
        <v>0.59355875299400396</v>
      </c>
      <c r="AK9" s="17">
        <v>0.63682763354891303</v>
      </c>
      <c r="AL9" s="17">
        <v>0.60950154237183896</v>
      </c>
      <c r="AM9" s="17">
        <v>0.48654279083825602</v>
      </c>
      <c r="AN9" s="17">
        <v>0.60654416842659997</v>
      </c>
      <c r="AO9" s="17"/>
      <c r="AP9" s="17">
        <v>0.57362039549214505</v>
      </c>
      <c r="AQ9" s="17">
        <v>0.63951727847467699</v>
      </c>
      <c r="AR9" s="17">
        <v>0.60032428720245801</v>
      </c>
      <c r="AS9" s="17"/>
      <c r="AT9" s="17">
        <v>0.62406615952076705</v>
      </c>
      <c r="AU9" s="17">
        <v>0.58915857891097201</v>
      </c>
      <c r="AV9" s="17">
        <v>0.62867819024265104</v>
      </c>
      <c r="AW9" s="17">
        <v>0.59946757597509004</v>
      </c>
      <c r="AX9" s="17">
        <v>0.53222786984055404</v>
      </c>
      <c r="AY9" s="17"/>
      <c r="AZ9" s="17">
        <v>0.56284550551401702</v>
      </c>
      <c r="BA9" s="17">
        <v>0.62943804385427105</v>
      </c>
      <c r="BB9" s="17">
        <v>0.55206372160650297</v>
      </c>
      <c r="BC9" s="17">
        <v>0.67768395227260203</v>
      </c>
      <c r="BD9" s="17">
        <v>0.68213341274059802</v>
      </c>
      <c r="BE9" s="17"/>
      <c r="BF9" s="17">
        <v>0.61089521474647701</v>
      </c>
      <c r="BG9" s="17">
        <v>0.61417507119966896</v>
      </c>
      <c r="BH9" s="17">
        <v>0.62274872259370295</v>
      </c>
      <c r="BI9" s="17">
        <v>0.588485850185829</v>
      </c>
      <c r="BJ9" s="17"/>
      <c r="BK9" s="17">
        <v>0.66912982967188095</v>
      </c>
      <c r="BL9" s="17">
        <v>0.64890551149916198</v>
      </c>
      <c r="BM9" s="17">
        <v>0.63153985417066405</v>
      </c>
      <c r="BN9" s="17">
        <v>0.58042905648314003</v>
      </c>
      <c r="BO9" s="17">
        <v>0.55192505397653402</v>
      </c>
      <c r="BP9" s="17"/>
      <c r="BQ9" s="17">
        <v>0.62618963341881895</v>
      </c>
      <c r="BR9" s="17">
        <v>0.59125272784388605</v>
      </c>
      <c r="BS9" s="17"/>
      <c r="BT9" s="17">
        <v>0.615276979880515</v>
      </c>
      <c r="BU9" s="17">
        <v>0.607486498970085</v>
      </c>
      <c r="BV9" s="17">
        <v>0.59654195796626597</v>
      </c>
      <c r="BW9" s="17">
        <v>0.62644505479028501</v>
      </c>
      <c r="BX9" s="17">
        <v>0.61215450929805004</v>
      </c>
      <c r="BY9" s="17">
        <v>0.58431281022909998</v>
      </c>
    </row>
    <row r="10" spans="2:77" ht="58" x14ac:dyDescent="0.35">
      <c r="B10" s="18" t="s">
        <v>373</v>
      </c>
      <c r="C10" s="17">
        <v>0.47574909993563502</v>
      </c>
      <c r="D10" s="17">
        <v>0.43456905069948998</v>
      </c>
      <c r="E10" s="17">
        <v>0.51672896647676703</v>
      </c>
      <c r="F10" s="17"/>
      <c r="G10" s="17">
        <v>0.34216933839275698</v>
      </c>
      <c r="H10" s="17">
        <v>0.402659497283262</v>
      </c>
      <c r="I10" s="17">
        <v>0.41241662624751801</v>
      </c>
      <c r="J10" s="17">
        <v>0.47985205934960901</v>
      </c>
      <c r="K10" s="17">
        <v>0.58075053463901205</v>
      </c>
      <c r="L10" s="17">
        <v>0.60172559634610401</v>
      </c>
      <c r="M10" s="17"/>
      <c r="N10" s="17">
        <v>0.46175378036888298</v>
      </c>
      <c r="O10" s="17">
        <v>0.46638168939359498</v>
      </c>
      <c r="P10" s="17">
        <v>0.49602105752304199</v>
      </c>
      <c r="Q10" s="17">
        <v>0.48069944489739003</v>
      </c>
      <c r="R10" s="17"/>
      <c r="S10" s="17">
        <v>0.41628060389715599</v>
      </c>
      <c r="T10" s="17">
        <v>0.49155282558922098</v>
      </c>
      <c r="U10" s="17">
        <v>0.49159757415489402</v>
      </c>
      <c r="V10" s="17">
        <v>0.49151549317544002</v>
      </c>
      <c r="W10" s="17">
        <v>0.51512268828807295</v>
      </c>
      <c r="X10" s="17">
        <v>0.48574167174536298</v>
      </c>
      <c r="Y10" s="17">
        <v>0.47362298117509499</v>
      </c>
      <c r="Z10" s="17">
        <v>0.46657437403140201</v>
      </c>
      <c r="AA10" s="17">
        <v>0.45291600913336499</v>
      </c>
      <c r="AB10" s="17">
        <v>0.49344747701462299</v>
      </c>
      <c r="AC10" s="17">
        <v>0.48504167141413501</v>
      </c>
      <c r="AD10" s="17">
        <v>0.50617204298644802</v>
      </c>
      <c r="AE10" s="17"/>
      <c r="AF10" s="17">
        <v>0.563345173727822</v>
      </c>
      <c r="AG10" s="17">
        <v>0.434511216354171</v>
      </c>
      <c r="AH10" s="17">
        <v>0.45743506556097802</v>
      </c>
      <c r="AI10" s="17"/>
      <c r="AJ10" s="17">
        <v>0.54973409030972498</v>
      </c>
      <c r="AK10" s="17">
        <v>0.42954548173651003</v>
      </c>
      <c r="AL10" s="17">
        <v>0.40992072773863403</v>
      </c>
      <c r="AM10" s="17">
        <v>0.48350553183068201</v>
      </c>
      <c r="AN10" s="17">
        <v>0.44084713837060402</v>
      </c>
      <c r="AO10" s="17"/>
      <c r="AP10" s="17">
        <v>0.50835833397882302</v>
      </c>
      <c r="AQ10" s="17">
        <v>0.43187048473468997</v>
      </c>
      <c r="AR10" s="17">
        <v>0.39632037705659201</v>
      </c>
      <c r="AS10" s="17"/>
      <c r="AT10" s="17">
        <v>0.51526069575483102</v>
      </c>
      <c r="AU10" s="17">
        <v>0.47988015014819302</v>
      </c>
      <c r="AV10" s="17">
        <v>0.45929185549215001</v>
      </c>
      <c r="AW10" s="17">
        <v>0.409187764998869</v>
      </c>
      <c r="AX10" s="17">
        <v>0.31708538310128198</v>
      </c>
      <c r="AY10" s="17"/>
      <c r="AZ10" s="17">
        <v>0.427656028619191</v>
      </c>
      <c r="BA10" s="17">
        <v>0.42522474226941298</v>
      </c>
      <c r="BB10" s="17">
        <v>0.35011304036676799</v>
      </c>
      <c r="BC10" s="17">
        <v>0.60614614549637602</v>
      </c>
      <c r="BD10" s="17">
        <v>0.55335637033375196</v>
      </c>
      <c r="BE10" s="17"/>
      <c r="BF10" s="17">
        <v>0.50733575013038301</v>
      </c>
      <c r="BG10" s="17">
        <v>0.49553428226990698</v>
      </c>
      <c r="BH10" s="17">
        <v>0.43630649281493999</v>
      </c>
      <c r="BI10" s="17">
        <v>0.43830160753780401</v>
      </c>
      <c r="BJ10" s="17"/>
      <c r="BK10" s="17">
        <v>0.45337677044997798</v>
      </c>
      <c r="BL10" s="17">
        <v>0.48108547283143499</v>
      </c>
      <c r="BM10" s="17">
        <v>0.47557992103517899</v>
      </c>
      <c r="BN10" s="17">
        <v>0.48273212629971102</v>
      </c>
      <c r="BO10" s="17">
        <v>0.44019982989103901</v>
      </c>
      <c r="BP10" s="17"/>
      <c r="BQ10" s="17">
        <v>0.507520282979806</v>
      </c>
      <c r="BR10" s="17">
        <v>0.43271760437393803</v>
      </c>
      <c r="BS10" s="17"/>
      <c r="BT10" s="17">
        <v>0.53835337277001805</v>
      </c>
      <c r="BU10" s="17">
        <v>0.42564102608283499</v>
      </c>
      <c r="BV10" s="17">
        <v>0.46117984243924198</v>
      </c>
      <c r="BW10" s="17">
        <v>0.51270862419446295</v>
      </c>
      <c r="BX10" s="17">
        <v>0.427442164946709</v>
      </c>
      <c r="BY10" s="17">
        <v>0.37647592176661099</v>
      </c>
    </row>
    <row r="11" spans="2:77" ht="43.5" x14ac:dyDescent="0.35">
      <c r="B11" s="18" t="s">
        <v>374</v>
      </c>
      <c r="C11" s="17">
        <v>0.35020234003946998</v>
      </c>
      <c r="D11" s="17">
        <v>0.390895699902714</v>
      </c>
      <c r="E11" s="17">
        <v>0.31221596390041401</v>
      </c>
      <c r="F11" s="17"/>
      <c r="G11" s="17">
        <v>0.30644377753823798</v>
      </c>
      <c r="H11" s="17">
        <v>0.33529137927174901</v>
      </c>
      <c r="I11" s="17">
        <v>0.35671284675102499</v>
      </c>
      <c r="J11" s="17">
        <v>0.36579702553656401</v>
      </c>
      <c r="K11" s="17">
        <v>0.37265701253290801</v>
      </c>
      <c r="L11" s="17">
        <v>0.35845434716917202</v>
      </c>
      <c r="M11" s="17"/>
      <c r="N11" s="17">
        <v>0.37544043810986599</v>
      </c>
      <c r="O11" s="17">
        <v>0.369367979545699</v>
      </c>
      <c r="P11" s="17">
        <v>0.34268158726846198</v>
      </c>
      <c r="Q11" s="17">
        <v>0.31136472683643102</v>
      </c>
      <c r="R11" s="17"/>
      <c r="S11" s="17">
        <v>0.33733250649695701</v>
      </c>
      <c r="T11" s="17">
        <v>0.37671010194869597</v>
      </c>
      <c r="U11" s="17">
        <v>0.36316463792112502</v>
      </c>
      <c r="V11" s="17">
        <v>0.348620628605603</v>
      </c>
      <c r="W11" s="17">
        <v>0.30942612146925802</v>
      </c>
      <c r="X11" s="17">
        <v>0.25456495688869102</v>
      </c>
      <c r="Y11" s="17">
        <v>0.38632701111295498</v>
      </c>
      <c r="Z11" s="17">
        <v>0.34399550088221797</v>
      </c>
      <c r="AA11" s="17">
        <v>0.41528338880343002</v>
      </c>
      <c r="AB11" s="17">
        <v>0.35307237704677402</v>
      </c>
      <c r="AC11" s="17">
        <v>0.31764877952523402</v>
      </c>
      <c r="AD11" s="17">
        <v>0.36667036908759998</v>
      </c>
      <c r="AE11" s="17"/>
      <c r="AF11" s="17">
        <v>0.379102961825519</v>
      </c>
      <c r="AG11" s="17">
        <v>0.36012436527425101</v>
      </c>
      <c r="AH11" s="17">
        <v>0.27445732487850399</v>
      </c>
      <c r="AI11" s="17"/>
      <c r="AJ11" s="17">
        <v>0.38133157909089899</v>
      </c>
      <c r="AK11" s="17">
        <v>0.335899493565537</v>
      </c>
      <c r="AL11" s="17">
        <v>0.42556059976000998</v>
      </c>
      <c r="AM11" s="17">
        <v>0.49023088951100302</v>
      </c>
      <c r="AN11" s="17">
        <v>0.28961142986985999</v>
      </c>
      <c r="AO11" s="17"/>
      <c r="AP11" s="17">
        <v>0.37397025704672099</v>
      </c>
      <c r="AQ11" s="17">
        <v>0.34310888726066902</v>
      </c>
      <c r="AR11" s="17">
        <v>0.35696161130436899</v>
      </c>
      <c r="AS11" s="17"/>
      <c r="AT11" s="17">
        <v>0.33500487222144798</v>
      </c>
      <c r="AU11" s="17">
        <v>0.35175586626254002</v>
      </c>
      <c r="AV11" s="17">
        <v>0.34791829859153101</v>
      </c>
      <c r="AW11" s="17">
        <v>0.36986299156755098</v>
      </c>
      <c r="AX11" s="17">
        <v>0.30946178127007301</v>
      </c>
      <c r="AY11" s="17"/>
      <c r="AZ11" s="17">
        <v>0.38155936781565197</v>
      </c>
      <c r="BA11" s="17">
        <v>0.30266604997834101</v>
      </c>
      <c r="BB11" s="17">
        <v>0.27068782520895501</v>
      </c>
      <c r="BC11" s="17">
        <v>0.37284725930232199</v>
      </c>
      <c r="BD11" s="17">
        <v>0.29049067303835602</v>
      </c>
      <c r="BE11" s="17"/>
      <c r="BF11" s="17">
        <v>0.32282804765467399</v>
      </c>
      <c r="BG11" s="17">
        <v>0.33864086307451502</v>
      </c>
      <c r="BH11" s="17">
        <v>0.36050856959718802</v>
      </c>
      <c r="BI11" s="17">
        <v>0.38549124191274098</v>
      </c>
      <c r="BJ11" s="17"/>
      <c r="BK11" s="17">
        <v>0.29445954970923</v>
      </c>
      <c r="BL11" s="17">
        <v>0.31646683894689098</v>
      </c>
      <c r="BM11" s="17">
        <v>0.356103204078484</v>
      </c>
      <c r="BN11" s="17">
        <v>0.35991294144312802</v>
      </c>
      <c r="BO11" s="17">
        <v>0.37115919511381501</v>
      </c>
      <c r="BP11" s="17"/>
      <c r="BQ11" s="17">
        <v>0.34743427197229398</v>
      </c>
      <c r="BR11" s="17">
        <v>0.35395146416184098</v>
      </c>
      <c r="BS11" s="17"/>
      <c r="BT11" s="17">
        <v>0.37818346880949399</v>
      </c>
      <c r="BU11" s="17">
        <v>0.34752917800514399</v>
      </c>
      <c r="BV11" s="17">
        <v>0.32882270584106899</v>
      </c>
      <c r="BW11" s="17">
        <v>0.31068030099295801</v>
      </c>
      <c r="BX11" s="17">
        <v>0.33805751947736901</v>
      </c>
      <c r="BY11" s="17">
        <v>0.28663376352698899</v>
      </c>
    </row>
    <row r="12" spans="2:77" ht="29" x14ac:dyDescent="0.35">
      <c r="B12" s="18" t="s">
        <v>375</v>
      </c>
      <c r="C12" s="17">
        <v>0.30839529500879098</v>
      </c>
      <c r="D12" s="17">
        <v>0.30224047405369597</v>
      </c>
      <c r="E12" s="17">
        <v>0.312380302059931</v>
      </c>
      <c r="F12" s="17"/>
      <c r="G12" s="17">
        <v>0.43254418480211099</v>
      </c>
      <c r="H12" s="17">
        <v>0.32805441717643102</v>
      </c>
      <c r="I12" s="17">
        <v>0.30626631925209602</v>
      </c>
      <c r="J12" s="17">
        <v>0.29560539228958999</v>
      </c>
      <c r="K12" s="17">
        <v>0.285991658363632</v>
      </c>
      <c r="L12" s="17">
        <v>0.23688845206807899</v>
      </c>
      <c r="M12" s="17"/>
      <c r="N12" s="17">
        <v>0.313422011321147</v>
      </c>
      <c r="O12" s="17">
        <v>0.329789980472525</v>
      </c>
      <c r="P12" s="17">
        <v>0.28870023552267898</v>
      </c>
      <c r="Q12" s="17">
        <v>0.297977827684486</v>
      </c>
      <c r="R12" s="17"/>
      <c r="S12" s="17">
        <v>0.34416595246473403</v>
      </c>
      <c r="T12" s="17">
        <v>0.31646192586684002</v>
      </c>
      <c r="U12" s="17">
        <v>0.253859290723777</v>
      </c>
      <c r="V12" s="17">
        <v>0.29882661356106799</v>
      </c>
      <c r="W12" s="17">
        <v>0.354191747174812</v>
      </c>
      <c r="X12" s="17">
        <v>0.32186786994218503</v>
      </c>
      <c r="Y12" s="17">
        <v>0.32846172237339399</v>
      </c>
      <c r="Z12" s="17">
        <v>0.25188332416173298</v>
      </c>
      <c r="AA12" s="17">
        <v>0.29835304299938498</v>
      </c>
      <c r="AB12" s="17">
        <v>0.30729170085580298</v>
      </c>
      <c r="AC12" s="17">
        <v>0.28924564000987901</v>
      </c>
      <c r="AD12" s="17">
        <v>0.22685615134029399</v>
      </c>
      <c r="AE12" s="17"/>
      <c r="AF12" s="17">
        <v>0.22184582134494399</v>
      </c>
      <c r="AG12" s="17">
        <v>0.34450656836322902</v>
      </c>
      <c r="AH12" s="17">
        <v>0.333387024561832</v>
      </c>
      <c r="AI12" s="17"/>
      <c r="AJ12" s="17">
        <v>0.233554602429146</v>
      </c>
      <c r="AK12" s="17">
        <v>0.371210950152495</v>
      </c>
      <c r="AL12" s="17">
        <v>0.32329749491639898</v>
      </c>
      <c r="AM12" s="17">
        <v>0.17304661645515099</v>
      </c>
      <c r="AN12" s="17">
        <v>0.29913129413813599</v>
      </c>
      <c r="AO12" s="17"/>
      <c r="AP12" s="17">
        <v>0.289415896617086</v>
      </c>
      <c r="AQ12" s="17">
        <v>0.36452083774265398</v>
      </c>
      <c r="AR12" s="17">
        <v>0.354305738536287</v>
      </c>
      <c r="AS12" s="17"/>
      <c r="AT12" s="17">
        <v>0.28128545760819101</v>
      </c>
      <c r="AU12" s="17">
        <v>0.312296618094693</v>
      </c>
      <c r="AV12" s="17">
        <v>0.31354201457793701</v>
      </c>
      <c r="AW12" s="17">
        <v>0.35200099397991502</v>
      </c>
      <c r="AX12" s="17">
        <v>0.442305246133184</v>
      </c>
      <c r="AY12" s="17"/>
      <c r="AZ12" s="17">
        <v>0.31893638640637501</v>
      </c>
      <c r="BA12" s="17">
        <v>0.33584861201129301</v>
      </c>
      <c r="BB12" s="17">
        <v>0.46770711539406901</v>
      </c>
      <c r="BC12" s="17">
        <v>0.24189283245479701</v>
      </c>
      <c r="BD12" s="17">
        <v>0.29065637275004602</v>
      </c>
      <c r="BE12" s="17"/>
      <c r="BF12" s="17">
        <v>0.31651641416289999</v>
      </c>
      <c r="BG12" s="17">
        <v>0.27907616520016199</v>
      </c>
      <c r="BH12" s="17">
        <v>0.31791785008451001</v>
      </c>
      <c r="BI12" s="17">
        <v>0.34265790156437198</v>
      </c>
      <c r="BJ12" s="17"/>
      <c r="BK12" s="17">
        <v>0.18065322492790101</v>
      </c>
      <c r="BL12" s="17">
        <v>0.29654882552513301</v>
      </c>
      <c r="BM12" s="17">
        <v>0.31558694414045801</v>
      </c>
      <c r="BN12" s="17">
        <v>0.32219324200599098</v>
      </c>
      <c r="BO12" s="17">
        <v>0.286603391368634</v>
      </c>
      <c r="BP12" s="17"/>
      <c r="BQ12" s="17">
        <v>0.28208456786095898</v>
      </c>
      <c r="BR12" s="17">
        <v>0.34403104508183202</v>
      </c>
      <c r="BS12" s="17"/>
      <c r="BT12" s="17">
        <v>0.28421869076474698</v>
      </c>
      <c r="BU12" s="17">
        <v>0.339816311453353</v>
      </c>
      <c r="BV12" s="17">
        <v>0.248695575887808</v>
      </c>
      <c r="BW12" s="17">
        <v>0.29047440178176598</v>
      </c>
      <c r="BX12" s="17">
        <v>0.32502613744345898</v>
      </c>
      <c r="BY12" s="17">
        <v>0.43008063644405597</v>
      </c>
    </row>
    <row r="13" spans="2:77" ht="58" x14ac:dyDescent="0.35">
      <c r="B13" s="18" t="s">
        <v>376</v>
      </c>
      <c r="C13" s="17">
        <v>0.27750361418816499</v>
      </c>
      <c r="D13" s="17">
        <v>0.27517839012029</v>
      </c>
      <c r="E13" s="17">
        <v>0.27816931768110797</v>
      </c>
      <c r="F13" s="17"/>
      <c r="G13" s="17">
        <v>0.25741038899503499</v>
      </c>
      <c r="H13" s="17">
        <v>0.22253706373887999</v>
      </c>
      <c r="I13" s="17">
        <v>0.26335542507276899</v>
      </c>
      <c r="J13" s="17">
        <v>0.27342107280380601</v>
      </c>
      <c r="K13" s="17">
        <v>0.308664638614006</v>
      </c>
      <c r="L13" s="17">
        <v>0.32937504742656198</v>
      </c>
      <c r="M13" s="17"/>
      <c r="N13" s="17">
        <v>0.288585222545162</v>
      </c>
      <c r="O13" s="17">
        <v>0.28312677863454799</v>
      </c>
      <c r="P13" s="17">
        <v>0.25865193243142998</v>
      </c>
      <c r="Q13" s="17">
        <v>0.27340882254774002</v>
      </c>
      <c r="R13" s="17"/>
      <c r="S13" s="17">
        <v>0.26493485586003901</v>
      </c>
      <c r="T13" s="17">
        <v>0.28948213424262997</v>
      </c>
      <c r="U13" s="17">
        <v>0.28771784019282798</v>
      </c>
      <c r="V13" s="17">
        <v>0.28079895823045697</v>
      </c>
      <c r="W13" s="17">
        <v>0.30810238605456303</v>
      </c>
      <c r="X13" s="17">
        <v>0.29053745483584698</v>
      </c>
      <c r="Y13" s="17">
        <v>0.25359304464794702</v>
      </c>
      <c r="Z13" s="17">
        <v>0.25898730216342197</v>
      </c>
      <c r="AA13" s="17">
        <v>0.25474000294559102</v>
      </c>
      <c r="AB13" s="17">
        <v>0.273746821212076</v>
      </c>
      <c r="AC13" s="17">
        <v>0.31199505285604501</v>
      </c>
      <c r="AD13" s="17">
        <v>0.26228181394604799</v>
      </c>
      <c r="AE13" s="17"/>
      <c r="AF13" s="17">
        <v>0.26406748439764199</v>
      </c>
      <c r="AG13" s="17">
        <v>0.30434053970945302</v>
      </c>
      <c r="AH13" s="17">
        <v>0.24241162836885499</v>
      </c>
      <c r="AI13" s="17"/>
      <c r="AJ13" s="17">
        <v>0.29234630751707102</v>
      </c>
      <c r="AK13" s="17">
        <v>0.263968648666702</v>
      </c>
      <c r="AL13" s="17">
        <v>0.38066861464350399</v>
      </c>
      <c r="AM13" s="17">
        <v>0.171196743895976</v>
      </c>
      <c r="AN13" s="17">
        <v>0.23091656069310099</v>
      </c>
      <c r="AO13" s="17"/>
      <c r="AP13" s="17">
        <v>0.26016358330477601</v>
      </c>
      <c r="AQ13" s="17">
        <v>0.26595487950475699</v>
      </c>
      <c r="AR13" s="17">
        <v>0.36221455838764599</v>
      </c>
      <c r="AS13" s="17"/>
      <c r="AT13" s="17">
        <v>0.281088454261954</v>
      </c>
      <c r="AU13" s="17">
        <v>0.28107245749863102</v>
      </c>
      <c r="AV13" s="17">
        <v>0.27634247252282901</v>
      </c>
      <c r="AW13" s="17">
        <v>0.26738892334964698</v>
      </c>
      <c r="AX13" s="17">
        <v>0.28573239631247899</v>
      </c>
      <c r="AY13" s="17"/>
      <c r="AZ13" s="17">
        <v>0.27125383949902798</v>
      </c>
      <c r="BA13" s="17">
        <v>0.238990437352089</v>
      </c>
      <c r="BB13" s="17">
        <v>0.23836025523600099</v>
      </c>
      <c r="BC13" s="17">
        <v>0.33863546702880398</v>
      </c>
      <c r="BD13" s="17">
        <v>0.268565385617754</v>
      </c>
      <c r="BE13" s="17"/>
      <c r="BF13" s="17">
        <v>0.27566999894126198</v>
      </c>
      <c r="BG13" s="17">
        <v>0.28623571050537799</v>
      </c>
      <c r="BH13" s="17">
        <v>0.27776657111835701</v>
      </c>
      <c r="BI13" s="17">
        <v>0.261986734578737</v>
      </c>
      <c r="BJ13" s="17"/>
      <c r="BK13" s="17">
        <v>0.32587902694796</v>
      </c>
      <c r="BL13" s="17">
        <v>0.24567669934790501</v>
      </c>
      <c r="BM13" s="17">
        <v>0.277763407738848</v>
      </c>
      <c r="BN13" s="17">
        <v>0.286731011791025</v>
      </c>
      <c r="BO13" s="17">
        <v>0.278602796833823</v>
      </c>
      <c r="BP13" s="17"/>
      <c r="BQ13" s="17">
        <v>0.27757012059988601</v>
      </c>
      <c r="BR13" s="17">
        <v>0.277413536637171</v>
      </c>
      <c r="BS13" s="17"/>
      <c r="BT13" s="17">
        <v>0.29772370037394702</v>
      </c>
      <c r="BU13" s="17">
        <v>0.26582113310342198</v>
      </c>
      <c r="BV13" s="17">
        <v>0.25078618185087898</v>
      </c>
      <c r="BW13" s="17">
        <v>0.29639526320712001</v>
      </c>
      <c r="BX13" s="17">
        <v>0.25539786590570701</v>
      </c>
      <c r="BY13" s="17">
        <v>0.26000098960129803</v>
      </c>
    </row>
    <row r="14" spans="2:77" ht="29" x14ac:dyDescent="0.35">
      <c r="B14" s="18" t="s">
        <v>377</v>
      </c>
      <c r="C14" s="17">
        <v>0.21205551342776299</v>
      </c>
      <c r="D14" s="17">
        <v>0.22804675017840101</v>
      </c>
      <c r="E14" s="17">
        <v>0.19621790559747701</v>
      </c>
      <c r="F14" s="17"/>
      <c r="G14" s="17">
        <v>0.174202067840492</v>
      </c>
      <c r="H14" s="17">
        <v>0.21767230372881</v>
      </c>
      <c r="I14" s="17">
        <v>0.207248033037814</v>
      </c>
      <c r="J14" s="17">
        <v>0.19765017507913801</v>
      </c>
      <c r="K14" s="17">
        <v>0.226266087524573</v>
      </c>
      <c r="L14" s="17">
        <v>0.23883568220420401</v>
      </c>
      <c r="M14" s="17"/>
      <c r="N14" s="17">
        <v>0.222221444887339</v>
      </c>
      <c r="O14" s="17">
        <v>0.21171262838869001</v>
      </c>
      <c r="P14" s="17">
        <v>0.18567853943290399</v>
      </c>
      <c r="Q14" s="17">
        <v>0.22456174042558399</v>
      </c>
      <c r="R14" s="17"/>
      <c r="S14" s="17">
        <v>0.27276100454559998</v>
      </c>
      <c r="T14" s="17">
        <v>0.248997231627408</v>
      </c>
      <c r="U14" s="17">
        <v>0.24238088576932801</v>
      </c>
      <c r="V14" s="17">
        <v>0.16189330155137799</v>
      </c>
      <c r="W14" s="17">
        <v>0.185312704793726</v>
      </c>
      <c r="X14" s="17">
        <v>0.20624803628534299</v>
      </c>
      <c r="Y14" s="17">
        <v>0.17830378567046601</v>
      </c>
      <c r="Z14" s="17">
        <v>0.22180592199541899</v>
      </c>
      <c r="AA14" s="17">
        <v>0.192504895732137</v>
      </c>
      <c r="AB14" s="17">
        <v>0.19682127859948101</v>
      </c>
      <c r="AC14" s="17">
        <v>0.202102906562806</v>
      </c>
      <c r="AD14" s="17">
        <v>0.12931799966198501</v>
      </c>
      <c r="AE14" s="17"/>
      <c r="AF14" s="17">
        <v>0.241256711662895</v>
      </c>
      <c r="AG14" s="17">
        <v>0.20589682339736401</v>
      </c>
      <c r="AH14" s="17">
        <v>0.18523259760504401</v>
      </c>
      <c r="AI14" s="17"/>
      <c r="AJ14" s="17">
        <v>0.260511441075439</v>
      </c>
      <c r="AK14" s="17">
        <v>0.17728202423856201</v>
      </c>
      <c r="AL14" s="17">
        <v>0.24729999703862099</v>
      </c>
      <c r="AM14" s="17">
        <v>0.24865341171105501</v>
      </c>
      <c r="AN14" s="17">
        <v>0.20346468801016199</v>
      </c>
      <c r="AO14" s="17"/>
      <c r="AP14" s="17">
        <v>0.274428323765115</v>
      </c>
      <c r="AQ14" s="17">
        <v>0.18802135830991001</v>
      </c>
      <c r="AR14" s="17">
        <v>0.236800705190539</v>
      </c>
      <c r="AS14" s="17"/>
      <c r="AT14" s="17">
        <v>0.213829601664876</v>
      </c>
      <c r="AU14" s="17">
        <v>0.21582155606894901</v>
      </c>
      <c r="AV14" s="17">
        <v>0.19534631942643901</v>
      </c>
      <c r="AW14" s="17">
        <v>0.21629070137296</v>
      </c>
      <c r="AX14" s="17">
        <v>0.23144328375681</v>
      </c>
      <c r="AY14" s="17"/>
      <c r="AZ14" s="17">
        <v>0.20946825060647301</v>
      </c>
      <c r="BA14" s="17">
        <v>0.201394115961263</v>
      </c>
      <c r="BB14" s="17">
        <v>0.16076027525821199</v>
      </c>
      <c r="BC14" s="17">
        <v>0.24359791073293099</v>
      </c>
      <c r="BD14" s="17">
        <v>0.20033764106160401</v>
      </c>
      <c r="BE14" s="17"/>
      <c r="BF14" s="17">
        <v>0.224042797374952</v>
      </c>
      <c r="BG14" s="17">
        <v>0.22036118128357399</v>
      </c>
      <c r="BH14" s="17">
        <v>0.18016690218477599</v>
      </c>
      <c r="BI14" s="17">
        <v>0.21997681582280801</v>
      </c>
      <c r="BJ14" s="17"/>
      <c r="BK14" s="17">
        <v>0.180446816343524</v>
      </c>
      <c r="BL14" s="17">
        <v>0.19036877206514699</v>
      </c>
      <c r="BM14" s="17">
        <v>0.20748079417476301</v>
      </c>
      <c r="BN14" s="17">
        <v>0.20825060232971901</v>
      </c>
      <c r="BO14" s="17">
        <v>0.31685639444291003</v>
      </c>
      <c r="BP14" s="17"/>
      <c r="BQ14" s="17">
        <v>0.21409827444527599</v>
      </c>
      <c r="BR14" s="17">
        <v>0.209288758990684</v>
      </c>
      <c r="BS14" s="17"/>
      <c r="BT14" s="17">
        <v>0.232844918256432</v>
      </c>
      <c r="BU14" s="17">
        <v>0.197309506744618</v>
      </c>
      <c r="BV14" s="17">
        <v>0.25265146300298902</v>
      </c>
      <c r="BW14" s="17">
        <v>0.21906574716055699</v>
      </c>
      <c r="BX14" s="17">
        <v>0.17606849298604599</v>
      </c>
      <c r="BY14" s="17">
        <v>0.21570480339690301</v>
      </c>
    </row>
    <row r="15" spans="2:77" ht="43.5" x14ac:dyDescent="0.35">
      <c r="B15" s="18" t="s">
        <v>378</v>
      </c>
      <c r="C15" s="17">
        <v>0.19718258359593799</v>
      </c>
      <c r="D15" s="17">
        <v>0.19366464772178099</v>
      </c>
      <c r="E15" s="17">
        <v>0.200308763879607</v>
      </c>
      <c r="F15" s="17"/>
      <c r="G15" s="17">
        <v>0.31674873739562098</v>
      </c>
      <c r="H15" s="17">
        <v>0.242307198595197</v>
      </c>
      <c r="I15" s="17">
        <v>0.25288020223226998</v>
      </c>
      <c r="J15" s="17">
        <v>0.179571121679891</v>
      </c>
      <c r="K15" s="17">
        <v>0.107716653534926</v>
      </c>
      <c r="L15" s="17">
        <v>0.109989572770779</v>
      </c>
      <c r="M15" s="17"/>
      <c r="N15" s="17">
        <v>0.19126750537996801</v>
      </c>
      <c r="O15" s="17">
        <v>0.192741477803794</v>
      </c>
      <c r="P15" s="17">
        <v>0.210394746801116</v>
      </c>
      <c r="Q15" s="17">
        <v>0.19725296122337599</v>
      </c>
      <c r="R15" s="17"/>
      <c r="S15" s="17">
        <v>0.21493178298483101</v>
      </c>
      <c r="T15" s="17">
        <v>0.18054936736584501</v>
      </c>
      <c r="U15" s="17">
        <v>0.21753047782596399</v>
      </c>
      <c r="V15" s="17">
        <v>0.23591833347601701</v>
      </c>
      <c r="W15" s="17">
        <v>0.19021931789062499</v>
      </c>
      <c r="X15" s="17">
        <v>0.188974495290714</v>
      </c>
      <c r="Y15" s="17">
        <v>0.13986169840269699</v>
      </c>
      <c r="Z15" s="17">
        <v>0.17344637277673999</v>
      </c>
      <c r="AA15" s="17">
        <v>0.206880510151465</v>
      </c>
      <c r="AB15" s="17">
        <v>0.21039312016218201</v>
      </c>
      <c r="AC15" s="17">
        <v>0.15820318137170999</v>
      </c>
      <c r="AD15" s="17">
        <v>0.23101841145011401</v>
      </c>
      <c r="AE15" s="17"/>
      <c r="AF15" s="17">
        <v>0.15355425157895899</v>
      </c>
      <c r="AG15" s="17">
        <v>0.197608730892435</v>
      </c>
      <c r="AH15" s="17">
        <v>0.24006850397798801</v>
      </c>
      <c r="AI15" s="17"/>
      <c r="AJ15" s="17">
        <v>0.16418546052479999</v>
      </c>
      <c r="AK15" s="17">
        <v>0.21665887461948799</v>
      </c>
      <c r="AL15" s="17">
        <v>0.17438360347482501</v>
      </c>
      <c r="AM15" s="17">
        <v>0.18072038741909</v>
      </c>
      <c r="AN15" s="17">
        <v>0.20453746524906799</v>
      </c>
      <c r="AO15" s="17"/>
      <c r="AP15" s="17">
        <v>0.16785023901959401</v>
      </c>
      <c r="AQ15" s="17">
        <v>0.20494168822310599</v>
      </c>
      <c r="AR15" s="17">
        <v>0.176177232239216</v>
      </c>
      <c r="AS15" s="17"/>
      <c r="AT15" s="17">
        <v>0.14504055816543199</v>
      </c>
      <c r="AU15" s="17">
        <v>0.21812582110183901</v>
      </c>
      <c r="AV15" s="17">
        <v>0.21347373175849299</v>
      </c>
      <c r="AW15" s="17">
        <v>0.213665576235892</v>
      </c>
      <c r="AX15" s="17">
        <v>0.18516077500818001</v>
      </c>
      <c r="AY15" s="17"/>
      <c r="AZ15" s="17">
        <v>0.21770739215266</v>
      </c>
      <c r="BA15" s="17">
        <v>0.21893305504108301</v>
      </c>
      <c r="BB15" s="17">
        <v>0.328407506769406</v>
      </c>
      <c r="BC15" s="17">
        <v>0.10374283489575301</v>
      </c>
      <c r="BD15" s="17">
        <v>0.19579174742356401</v>
      </c>
      <c r="BE15" s="17"/>
      <c r="BF15" s="17">
        <v>0.175894784429621</v>
      </c>
      <c r="BG15" s="17">
        <v>0.19071360327352699</v>
      </c>
      <c r="BH15" s="17">
        <v>0.19661581859826499</v>
      </c>
      <c r="BI15" s="17">
        <v>0.23079385341561701</v>
      </c>
      <c r="BJ15" s="17"/>
      <c r="BK15" s="17">
        <v>0.164136442576238</v>
      </c>
      <c r="BL15" s="17">
        <v>0.232851121737807</v>
      </c>
      <c r="BM15" s="17">
        <v>0.19537490500898699</v>
      </c>
      <c r="BN15" s="17">
        <v>0.18005694561143601</v>
      </c>
      <c r="BO15" s="17">
        <v>0.22797333304947201</v>
      </c>
      <c r="BP15" s="17"/>
      <c r="BQ15" s="17">
        <v>0.18910305715346401</v>
      </c>
      <c r="BR15" s="17">
        <v>0.20812564812603601</v>
      </c>
      <c r="BS15" s="17"/>
      <c r="BT15" s="17">
        <v>0.151040910820955</v>
      </c>
      <c r="BU15" s="17">
        <v>0.22714181072363299</v>
      </c>
      <c r="BV15" s="17">
        <v>0.23533911408081401</v>
      </c>
      <c r="BW15" s="17">
        <v>0.21587766461963501</v>
      </c>
      <c r="BX15" s="17">
        <v>0.223130699279906</v>
      </c>
      <c r="BY15" s="17">
        <v>0.16956988939107601</v>
      </c>
    </row>
    <row r="16" spans="2:77" ht="29" x14ac:dyDescent="0.35">
      <c r="B16" s="18" t="s">
        <v>379</v>
      </c>
      <c r="C16" s="17">
        <v>0.17158208958510501</v>
      </c>
      <c r="D16" s="17">
        <v>0.22482162200539599</v>
      </c>
      <c r="E16" s="17">
        <v>0.12011343053336999</v>
      </c>
      <c r="F16" s="17"/>
      <c r="G16" s="17">
        <v>0.189157121447807</v>
      </c>
      <c r="H16" s="17">
        <v>0.19594386497499899</v>
      </c>
      <c r="I16" s="17">
        <v>0.15630792944874</v>
      </c>
      <c r="J16" s="17">
        <v>0.14936334581087601</v>
      </c>
      <c r="K16" s="17">
        <v>0.16626869866396701</v>
      </c>
      <c r="L16" s="17">
        <v>0.17414669747779299</v>
      </c>
      <c r="M16" s="17"/>
      <c r="N16" s="17">
        <v>0.21334309741700699</v>
      </c>
      <c r="O16" s="17">
        <v>0.16962818209424399</v>
      </c>
      <c r="P16" s="17">
        <v>0.176868772499962</v>
      </c>
      <c r="Q16" s="17">
        <v>0.123253702426406</v>
      </c>
      <c r="R16" s="17"/>
      <c r="S16" s="17">
        <v>0.204574286654711</v>
      </c>
      <c r="T16" s="17">
        <v>0.170543800902101</v>
      </c>
      <c r="U16" s="17">
        <v>0.14589398283976099</v>
      </c>
      <c r="V16" s="17">
        <v>0.19153709965868801</v>
      </c>
      <c r="W16" s="17">
        <v>0.18457524106109099</v>
      </c>
      <c r="X16" s="17">
        <v>0.202386926348434</v>
      </c>
      <c r="Y16" s="17">
        <v>0.17182106153666701</v>
      </c>
      <c r="Z16" s="17">
        <v>0.14833489113714399</v>
      </c>
      <c r="AA16" s="17">
        <v>0.14211420679574799</v>
      </c>
      <c r="AB16" s="17">
        <v>0.145914229121577</v>
      </c>
      <c r="AC16" s="17">
        <v>0.16885219050268199</v>
      </c>
      <c r="AD16" s="17">
        <v>0.12785129069668599</v>
      </c>
      <c r="AE16" s="17"/>
      <c r="AF16" s="17">
        <v>0.164508741730375</v>
      </c>
      <c r="AG16" s="17">
        <v>0.180977355944858</v>
      </c>
      <c r="AH16" s="17">
        <v>0.170152555818259</v>
      </c>
      <c r="AI16" s="17"/>
      <c r="AJ16" s="17">
        <v>0.17747465439438601</v>
      </c>
      <c r="AK16" s="17">
        <v>0.174485100673449</v>
      </c>
      <c r="AL16" s="17">
        <v>0.22795669072272301</v>
      </c>
      <c r="AM16" s="17">
        <v>0.18240748762921899</v>
      </c>
      <c r="AN16" s="17">
        <v>0.15496859517686401</v>
      </c>
      <c r="AO16" s="17"/>
      <c r="AP16" s="17">
        <v>0.20483992634001499</v>
      </c>
      <c r="AQ16" s="17">
        <v>0.17644966539003301</v>
      </c>
      <c r="AR16" s="17">
        <v>0.221656532290362</v>
      </c>
      <c r="AS16" s="17"/>
      <c r="AT16" s="17">
        <v>0.124464875383121</v>
      </c>
      <c r="AU16" s="17">
        <v>0.154055314757337</v>
      </c>
      <c r="AV16" s="17">
        <v>0.20850559355066001</v>
      </c>
      <c r="AW16" s="17">
        <v>0.24425636787611599</v>
      </c>
      <c r="AX16" s="17">
        <v>0.20248956548507199</v>
      </c>
      <c r="AY16" s="17"/>
      <c r="AZ16" s="17">
        <v>0.19159769243626601</v>
      </c>
      <c r="BA16" s="17">
        <v>0.156210498746161</v>
      </c>
      <c r="BB16" s="17">
        <v>0.17203714430130601</v>
      </c>
      <c r="BC16" s="17">
        <v>0.17084947024495201</v>
      </c>
      <c r="BD16" s="17">
        <v>0.120552173284298</v>
      </c>
      <c r="BE16" s="17"/>
      <c r="BF16" s="17">
        <v>0.14437289032653799</v>
      </c>
      <c r="BG16" s="17">
        <v>0.16113256559637801</v>
      </c>
      <c r="BH16" s="17">
        <v>0.18679931730347701</v>
      </c>
      <c r="BI16" s="17">
        <v>0.22845770978972299</v>
      </c>
      <c r="BJ16" s="17"/>
      <c r="BK16" s="17">
        <v>0.117824838102303</v>
      </c>
      <c r="BL16" s="17">
        <v>0.14565338172176001</v>
      </c>
      <c r="BM16" s="17">
        <v>0.14106722874354</v>
      </c>
      <c r="BN16" s="17">
        <v>0.21607763985592801</v>
      </c>
      <c r="BO16" s="17">
        <v>0.18923460266018999</v>
      </c>
      <c r="BP16" s="17"/>
      <c r="BQ16" s="17">
        <v>0.15822059166086899</v>
      </c>
      <c r="BR16" s="17">
        <v>0.18967915691259499</v>
      </c>
      <c r="BS16" s="17"/>
      <c r="BT16" s="17">
        <v>0.17524512528442501</v>
      </c>
      <c r="BU16" s="17">
        <v>0.16233541465760701</v>
      </c>
      <c r="BV16" s="17">
        <v>0.158860133234282</v>
      </c>
      <c r="BW16" s="17">
        <v>0.150960620880813</v>
      </c>
      <c r="BX16" s="17">
        <v>0.19991693565882401</v>
      </c>
      <c r="BY16" s="17">
        <v>0.13609829833324799</v>
      </c>
    </row>
    <row r="17" spans="2:77" x14ac:dyDescent="0.35">
      <c r="B17" s="18" t="s">
        <v>145</v>
      </c>
      <c r="C17" s="17">
        <v>4.64388940271327E-2</v>
      </c>
      <c r="D17" s="17">
        <v>4.4308718183126497E-2</v>
      </c>
      <c r="E17" s="17">
        <v>4.8819567915756201E-2</v>
      </c>
      <c r="F17" s="17"/>
      <c r="G17" s="17">
        <v>3.4954771114839203E-2</v>
      </c>
      <c r="H17" s="17">
        <v>4.56017964195439E-2</v>
      </c>
      <c r="I17" s="17">
        <v>5.4030284585570999E-2</v>
      </c>
      <c r="J17" s="17">
        <v>6.4157199414308294E-2</v>
      </c>
      <c r="K17" s="17">
        <v>3.76085478605723E-2</v>
      </c>
      <c r="L17" s="17">
        <v>4.0099250196866103E-2</v>
      </c>
      <c r="M17" s="17"/>
      <c r="N17" s="17">
        <v>2.35814399634591E-2</v>
      </c>
      <c r="O17" s="17">
        <v>3.8581147171372003E-2</v>
      </c>
      <c r="P17" s="17">
        <v>5.39198204706096E-2</v>
      </c>
      <c r="Q17" s="17">
        <v>7.3394607544570403E-2</v>
      </c>
      <c r="R17" s="17"/>
      <c r="S17" s="17">
        <v>2.75716218865368E-2</v>
      </c>
      <c r="T17" s="17">
        <v>3.5358669701028897E-2</v>
      </c>
      <c r="U17" s="17">
        <v>3.7913655809551E-2</v>
      </c>
      <c r="V17" s="17">
        <v>6.1284624894607502E-2</v>
      </c>
      <c r="W17" s="17">
        <v>4.92915147786369E-2</v>
      </c>
      <c r="X17" s="17">
        <v>4.8364249519758401E-2</v>
      </c>
      <c r="Y17" s="17">
        <v>6.4297232368394699E-2</v>
      </c>
      <c r="Z17" s="17">
        <v>7.3567178050155099E-2</v>
      </c>
      <c r="AA17" s="17">
        <v>4.70132971650618E-2</v>
      </c>
      <c r="AB17" s="17">
        <v>3.3398541907248502E-2</v>
      </c>
      <c r="AC17" s="17">
        <v>7.4543105415209102E-2</v>
      </c>
      <c r="AD17" s="17">
        <v>5.4749689742614099E-2</v>
      </c>
      <c r="AE17" s="17"/>
      <c r="AF17" s="17">
        <v>4.8253636054049698E-2</v>
      </c>
      <c r="AG17" s="17">
        <v>3.43751817358681E-2</v>
      </c>
      <c r="AH17" s="17">
        <v>8.1831464670122298E-2</v>
      </c>
      <c r="AI17" s="17"/>
      <c r="AJ17" s="17">
        <v>3.4395678074545501E-2</v>
      </c>
      <c r="AK17" s="17">
        <v>3.66582283059309E-2</v>
      </c>
      <c r="AL17" s="17">
        <v>1.55846250923483E-2</v>
      </c>
      <c r="AM17" s="17">
        <v>7.8745957284490894E-2</v>
      </c>
      <c r="AN17" s="17">
        <v>0.107478364342525</v>
      </c>
      <c r="AO17" s="17"/>
      <c r="AP17" s="17">
        <v>3.2146032987096798E-2</v>
      </c>
      <c r="AQ17" s="17">
        <v>3.5936946572265302E-2</v>
      </c>
      <c r="AR17" s="17">
        <v>2.9120126953149798E-2</v>
      </c>
      <c r="AS17" s="17"/>
      <c r="AT17" s="17">
        <v>6.6206355567313996E-2</v>
      </c>
      <c r="AU17" s="17">
        <v>4.2996103466820798E-2</v>
      </c>
      <c r="AV17" s="17">
        <v>3.7092830021113299E-2</v>
      </c>
      <c r="AW17" s="17">
        <v>2.03885816316117E-2</v>
      </c>
      <c r="AX17" s="17">
        <v>1.7906521694069699E-2</v>
      </c>
      <c r="AY17" s="17"/>
      <c r="AZ17" s="17">
        <v>3.90920715291408E-2</v>
      </c>
      <c r="BA17" s="17">
        <v>6.4305609165792393E-2</v>
      </c>
      <c r="BB17" s="17">
        <v>5.0204907182515898E-2</v>
      </c>
      <c r="BC17" s="17">
        <v>3.8488170278114499E-2</v>
      </c>
      <c r="BD17" s="17">
        <v>5.5227752994859401E-2</v>
      </c>
      <c r="BE17" s="17"/>
      <c r="BF17" s="17">
        <v>5.9977854393603897E-2</v>
      </c>
      <c r="BG17" s="17">
        <v>4.8714007101439298E-2</v>
      </c>
      <c r="BH17" s="17">
        <v>3.85385312700776E-2</v>
      </c>
      <c r="BI17" s="17">
        <v>3.0216169668212601E-2</v>
      </c>
      <c r="BJ17" s="17"/>
      <c r="BK17" s="17">
        <v>9.8038304616959102E-2</v>
      </c>
      <c r="BL17" s="17">
        <v>4.5328477410888302E-2</v>
      </c>
      <c r="BM17" s="17">
        <v>5.15370804835521E-2</v>
      </c>
      <c r="BN17" s="17">
        <v>4.43430133691246E-2</v>
      </c>
      <c r="BO17" s="17">
        <v>9.6202637008843406E-3</v>
      </c>
      <c r="BP17" s="17"/>
      <c r="BQ17" s="17">
        <v>4.7966794486986701E-2</v>
      </c>
      <c r="BR17" s="17">
        <v>4.4369476537531802E-2</v>
      </c>
      <c r="BS17" s="17"/>
      <c r="BT17" s="17">
        <v>3.8848750914073499E-2</v>
      </c>
      <c r="BU17" s="17">
        <v>4.0238781218798397E-2</v>
      </c>
      <c r="BV17" s="17">
        <v>5.3468771885352297E-2</v>
      </c>
      <c r="BW17" s="17">
        <v>3.6229765955172001E-2</v>
      </c>
      <c r="BX17" s="17">
        <v>6.2689089089976904E-2</v>
      </c>
      <c r="BY17" s="17">
        <v>9.2138140613628294E-2</v>
      </c>
    </row>
    <row r="18" spans="2:77" x14ac:dyDescent="0.35">
      <c r="B18" s="18" t="s">
        <v>380</v>
      </c>
      <c r="C18" s="19">
        <v>1.4189930324701099E-2</v>
      </c>
      <c r="D18" s="19">
        <v>1.8399544526202401E-2</v>
      </c>
      <c r="E18" s="19">
        <v>9.6493407806718494E-3</v>
      </c>
      <c r="F18" s="19"/>
      <c r="G18" s="19">
        <v>1.20765064583824E-2</v>
      </c>
      <c r="H18" s="19">
        <v>3.2670877308780899E-3</v>
      </c>
      <c r="I18" s="19">
        <v>1.36615476411145E-2</v>
      </c>
      <c r="J18" s="19">
        <v>1.32658947646977E-2</v>
      </c>
      <c r="K18" s="19">
        <v>1.7057260439455501E-2</v>
      </c>
      <c r="L18" s="19">
        <v>2.37100893639146E-2</v>
      </c>
      <c r="M18" s="19"/>
      <c r="N18" s="19">
        <v>1.5270673969183199E-2</v>
      </c>
      <c r="O18" s="19">
        <v>9.6959222879706101E-3</v>
      </c>
      <c r="P18" s="19">
        <v>1.2180259606232599E-2</v>
      </c>
      <c r="Q18" s="19">
        <v>1.9669200408715799E-2</v>
      </c>
      <c r="R18" s="19"/>
      <c r="S18" s="19">
        <v>1.2954020657357001E-2</v>
      </c>
      <c r="T18" s="19">
        <v>1.4608999874334399E-2</v>
      </c>
      <c r="U18" s="19">
        <v>2.71874697874641E-2</v>
      </c>
      <c r="V18" s="19">
        <v>5.6272206325471696E-3</v>
      </c>
      <c r="W18" s="19">
        <v>6.00015140099509E-3</v>
      </c>
      <c r="X18" s="19">
        <v>1.40791546249227E-2</v>
      </c>
      <c r="Y18" s="19">
        <v>2.0016953406200098E-2</v>
      </c>
      <c r="Z18" s="19">
        <v>2.6951175669248099E-2</v>
      </c>
      <c r="AA18" s="19">
        <v>1.13560439623868E-2</v>
      </c>
      <c r="AB18" s="19">
        <v>1.37394769839771E-2</v>
      </c>
      <c r="AC18" s="19">
        <v>6.1367464446307803E-3</v>
      </c>
      <c r="AD18" s="19">
        <v>2.1241909841288899E-2</v>
      </c>
      <c r="AE18" s="19"/>
      <c r="AF18" s="19">
        <v>2.03890594466507E-2</v>
      </c>
      <c r="AG18" s="19">
        <v>9.7535615035209099E-3</v>
      </c>
      <c r="AH18" s="19">
        <v>9.6668111995835207E-3</v>
      </c>
      <c r="AI18" s="19"/>
      <c r="AJ18" s="19">
        <v>1.8173121697579599E-2</v>
      </c>
      <c r="AK18" s="19">
        <v>8.0311731048661704E-3</v>
      </c>
      <c r="AL18" s="19">
        <v>9.2911003780330806E-3</v>
      </c>
      <c r="AM18" s="19">
        <v>5.1034776513771703E-2</v>
      </c>
      <c r="AN18" s="19">
        <v>7.9095824593200699E-3</v>
      </c>
      <c r="AO18" s="19"/>
      <c r="AP18" s="19">
        <v>1.3972555677227201E-2</v>
      </c>
      <c r="AQ18" s="19">
        <v>7.4586162455935901E-3</v>
      </c>
      <c r="AR18" s="19">
        <v>9.9162697862246098E-3</v>
      </c>
      <c r="AS18" s="19"/>
      <c r="AT18" s="19">
        <v>1.3923818277253201E-2</v>
      </c>
      <c r="AU18" s="19">
        <v>1.0158130450120101E-2</v>
      </c>
      <c r="AV18" s="19">
        <v>1.60432624501856E-2</v>
      </c>
      <c r="AW18" s="19">
        <v>1.64627151718485E-2</v>
      </c>
      <c r="AX18" s="19">
        <v>3.6497895797324598E-2</v>
      </c>
      <c r="AY18" s="19"/>
      <c r="AZ18" s="19">
        <v>1.25700667175065E-2</v>
      </c>
      <c r="BA18" s="19">
        <v>6.08814709532515E-3</v>
      </c>
      <c r="BB18" s="19">
        <v>2.1209380441851701E-2</v>
      </c>
      <c r="BC18" s="19">
        <v>2.4189494466919401E-2</v>
      </c>
      <c r="BD18" s="19">
        <v>1.2542511963512601E-2</v>
      </c>
      <c r="BE18" s="19"/>
      <c r="BF18" s="19">
        <v>1.8359853050328799E-2</v>
      </c>
      <c r="BG18" s="19">
        <v>1.29280752004948E-2</v>
      </c>
      <c r="BH18" s="19">
        <v>1.2310534383576001E-2</v>
      </c>
      <c r="BI18" s="19">
        <v>1.5208308774792401E-2</v>
      </c>
      <c r="BJ18" s="19"/>
      <c r="BK18" s="19">
        <v>2.6716889104097499E-2</v>
      </c>
      <c r="BL18" s="19">
        <v>1.18414853006195E-2</v>
      </c>
      <c r="BM18" s="19">
        <v>1.6167827998080399E-2</v>
      </c>
      <c r="BN18" s="19">
        <v>1.30991079382039E-2</v>
      </c>
      <c r="BO18" s="19">
        <v>8.9193984982572604E-3</v>
      </c>
      <c r="BP18" s="19"/>
      <c r="BQ18" s="19">
        <v>1.49036464609452E-2</v>
      </c>
      <c r="BR18" s="19">
        <v>1.3223259593353199E-2</v>
      </c>
      <c r="BS18" s="19"/>
      <c r="BT18" s="19">
        <v>1.97737811756604E-2</v>
      </c>
      <c r="BU18" s="19">
        <v>1.6906336375677702E-2</v>
      </c>
      <c r="BV18" s="19">
        <v>0</v>
      </c>
      <c r="BW18" s="19">
        <v>9.0720548950511907E-3</v>
      </c>
      <c r="BX18" s="19">
        <v>7.8795851327967299E-3</v>
      </c>
      <c r="BY18" s="19">
        <v>0</v>
      </c>
    </row>
    <row r="19" spans="2:77" x14ac:dyDescent="0.35">
      <c r="B19" s="16"/>
    </row>
    <row r="20" spans="2:77" x14ac:dyDescent="0.35">
      <c r="B20" t="s">
        <v>95</v>
      </c>
    </row>
    <row r="21" spans="2:77" x14ac:dyDescent="0.35">
      <c r="B21" t="s">
        <v>96</v>
      </c>
    </row>
    <row r="23" spans="2:77" x14ac:dyDescent="0.35">
      <c r="B23"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Y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396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382</v>
      </c>
      <c r="C9" s="17">
        <v>0.359611314419015</v>
      </c>
      <c r="D9" s="17">
        <v>0.33936846208847699</v>
      </c>
      <c r="E9" s="17">
        <v>0.37920840590750199</v>
      </c>
      <c r="F9" s="17"/>
      <c r="G9" s="17">
        <v>0.293500503399583</v>
      </c>
      <c r="H9" s="17">
        <v>0.28882918311215799</v>
      </c>
      <c r="I9" s="17">
        <v>0.37542435733985102</v>
      </c>
      <c r="J9" s="17">
        <v>0.398414258683568</v>
      </c>
      <c r="K9" s="17">
        <v>0.38377505857243499</v>
      </c>
      <c r="L9" s="17">
        <v>0.40044932547766299</v>
      </c>
      <c r="M9" s="17"/>
      <c r="N9" s="17">
        <v>0.37216016015084702</v>
      </c>
      <c r="O9" s="17">
        <v>0.36799416166825699</v>
      </c>
      <c r="P9" s="17">
        <v>0.34186393153787598</v>
      </c>
      <c r="Q9" s="17">
        <v>0.35228860858326899</v>
      </c>
      <c r="R9" s="17"/>
      <c r="S9" s="17">
        <v>0.34376463512434802</v>
      </c>
      <c r="T9" s="17">
        <v>0.402954589958118</v>
      </c>
      <c r="U9" s="17">
        <v>0.35726854733744801</v>
      </c>
      <c r="V9" s="17">
        <v>0.35970164718880399</v>
      </c>
      <c r="W9" s="17">
        <v>0.376962613081886</v>
      </c>
      <c r="X9" s="17">
        <v>0.33258754290065501</v>
      </c>
      <c r="Y9" s="17">
        <v>0.396773787120827</v>
      </c>
      <c r="Z9" s="17">
        <v>0.26343917602572697</v>
      </c>
      <c r="AA9" s="17">
        <v>0.34016569743063002</v>
      </c>
      <c r="AB9" s="17">
        <v>0.37824701689734902</v>
      </c>
      <c r="AC9" s="17">
        <v>0.34466223672558299</v>
      </c>
      <c r="AD9" s="17">
        <v>0.36133736281875001</v>
      </c>
      <c r="AE9" s="17"/>
      <c r="AF9" s="17">
        <v>0.34677387902369999</v>
      </c>
      <c r="AG9" s="17">
        <v>0.39658765195326201</v>
      </c>
      <c r="AH9" s="17">
        <v>0.30288116891995398</v>
      </c>
      <c r="AI9" s="17"/>
      <c r="AJ9" s="17">
        <v>0.34168677798556202</v>
      </c>
      <c r="AK9" s="17">
        <v>0.39472066033131598</v>
      </c>
      <c r="AL9" s="17">
        <v>0.42180380599100997</v>
      </c>
      <c r="AM9" s="17">
        <v>0.22937197314264399</v>
      </c>
      <c r="AN9" s="17">
        <v>0.30852445545204699</v>
      </c>
      <c r="AO9" s="17"/>
      <c r="AP9" s="17">
        <v>0.34083351698318198</v>
      </c>
      <c r="AQ9" s="17">
        <v>0.39544604065511801</v>
      </c>
      <c r="AR9" s="17">
        <v>0.38541916237134899</v>
      </c>
      <c r="AS9" s="17"/>
      <c r="AT9" s="17">
        <v>0.34509174995050002</v>
      </c>
      <c r="AU9" s="17">
        <v>0.35562766360122799</v>
      </c>
      <c r="AV9" s="17">
        <v>0.36511098750112497</v>
      </c>
      <c r="AW9" s="17">
        <v>0.35909606599876898</v>
      </c>
      <c r="AX9" s="17">
        <v>0.40536598389281198</v>
      </c>
      <c r="AY9" s="17"/>
      <c r="AZ9" s="17">
        <v>0.34479647558679799</v>
      </c>
      <c r="BA9" s="17">
        <v>0.32727095749394802</v>
      </c>
      <c r="BB9" s="17">
        <v>0.30519465463231099</v>
      </c>
      <c r="BC9" s="17">
        <v>0.410914199695955</v>
      </c>
      <c r="BD9" s="17">
        <v>0.39665741210602301</v>
      </c>
      <c r="BE9" s="17"/>
      <c r="BF9" s="17">
        <v>0.34941379424635099</v>
      </c>
      <c r="BG9" s="17">
        <v>0.35680336065722201</v>
      </c>
      <c r="BH9" s="17">
        <v>0.368015660596128</v>
      </c>
      <c r="BI9" s="17">
        <v>0.369442937146231</v>
      </c>
      <c r="BJ9" s="17"/>
      <c r="BK9" s="17">
        <v>0.31239963506142598</v>
      </c>
      <c r="BL9" s="17">
        <v>0.34930359705875402</v>
      </c>
      <c r="BM9" s="17">
        <v>0.36728155136985702</v>
      </c>
      <c r="BN9" s="17">
        <v>0.36664774306013598</v>
      </c>
      <c r="BO9" s="17">
        <v>0.329127479338925</v>
      </c>
      <c r="BP9" s="17"/>
      <c r="BQ9" s="17">
        <v>0.357985103301385</v>
      </c>
      <c r="BR9" s="17">
        <v>0.36181388573634399</v>
      </c>
      <c r="BS9" s="17"/>
      <c r="BT9" s="17">
        <v>0.373368157661015</v>
      </c>
      <c r="BU9" s="17">
        <v>0.38696612978739803</v>
      </c>
      <c r="BV9" s="17">
        <v>0.33575803996483899</v>
      </c>
      <c r="BW9" s="17">
        <v>0.30196327834689202</v>
      </c>
      <c r="BX9" s="17">
        <v>0.34424194334369002</v>
      </c>
      <c r="BY9" s="17">
        <v>0.30369216248217801</v>
      </c>
    </row>
    <row r="10" spans="2:77" ht="29" x14ac:dyDescent="0.35">
      <c r="B10" s="18" t="s">
        <v>383</v>
      </c>
      <c r="C10" s="17">
        <v>0.32394112536606101</v>
      </c>
      <c r="D10" s="17">
        <v>0.30736597513059599</v>
      </c>
      <c r="E10" s="17">
        <v>0.33981368873006501</v>
      </c>
      <c r="F10" s="17"/>
      <c r="G10" s="17">
        <v>0.28189604103660099</v>
      </c>
      <c r="H10" s="17">
        <v>0.28354204526422699</v>
      </c>
      <c r="I10" s="17">
        <v>0.314657270359951</v>
      </c>
      <c r="J10" s="17">
        <v>0.36157180869455002</v>
      </c>
      <c r="K10" s="17">
        <v>0.34741733785523798</v>
      </c>
      <c r="L10" s="17">
        <v>0.34588395724780102</v>
      </c>
      <c r="M10" s="17"/>
      <c r="N10" s="17">
        <v>0.31489867596577698</v>
      </c>
      <c r="O10" s="17">
        <v>0.35166872650824599</v>
      </c>
      <c r="P10" s="17">
        <v>0.317941736986041</v>
      </c>
      <c r="Q10" s="17">
        <v>0.31079127007178597</v>
      </c>
      <c r="R10" s="17"/>
      <c r="S10" s="17">
        <v>0.280343524575766</v>
      </c>
      <c r="T10" s="17">
        <v>0.347339042345639</v>
      </c>
      <c r="U10" s="17">
        <v>0.33170955042315298</v>
      </c>
      <c r="V10" s="17">
        <v>0.33565541455299702</v>
      </c>
      <c r="W10" s="17">
        <v>0.38043176296165498</v>
      </c>
      <c r="X10" s="17">
        <v>0.31267794434837198</v>
      </c>
      <c r="Y10" s="17">
        <v>0.34032634654886101</v>
      </c>
      <c r="Z10" s="17">
        <v>0.29377408713971898</v>
      </c>
      <c r="AA10" s="17">
        <v>0.31216861606737201</v>
      </c>
      <c r="AB10" s="17">
        <v>0.30938326230878399</v>
      </c>
      <c r="AC10" s="17">
        <v>0.36771759000194099</v>
      </c>
      <c r="AD10" s="17">
        <v>0.28225097997196202</v>
      </c>
      <c r="AE10" s="17"/>
      <c r="AF10" s="17">
        <v>0.32552193745191899</v>
      </c>
      <c r="AG10" s="17">
        <v>0.34239870089553998</v>
      </c>
      <c r="AH10" s="17">
        <v>0.27738523798923198</v>
      </c>
      <c r="AI10" s="17"/>
      <c r="AJ10" s="17">
        <v>0.31811232048834698</v>
      </c>
      <c r="AK10" s="17">
        <v>0.34779685573101599</v>
      </c>
      <c r="AL10" s="17">
        <v>0.37477886920675402</v>
      </c>
      <c r="AM10" s="17">
        <v>0.17656525988806701</v>
      </c>
      <c r="AN10" s="17">
        <v>0.25870887739331799</v>
      </c>
      <c r="AO10" s="17"/>
      <c r="AP10" s="17">
        <v>0.29317735217026197</v>
      </c>
      <c r="AQ10" s="17">
        <v>0.35175029310085698</v>
      </c>
      <c r="AR10" s="17">
        <v>0.36439017312661198</v>
      </c>
      <c r="AS10" s="17"/>
      <c r="AT10" s="17">
        <v>0.32471710032412898</v>
      </c>
      <c r="AU10" s="17">
        <v>0.31435100259684801</v>
      </c>
      <c r="AV10" s="17">
        <v>0.33387501757528898</v>
      </c>
      <c r="AW10" s="17">
        <v>0.33018961134492297</v>
      </c>
      <c r="AX10" s="17">
        <v>0.25693796202768399</v>
      </c>
      <c r="AY10" s="17"/>
      <c r="AZ10" s="17">
        <v>0.31260098222716498</v>
      </c>
      <c r="BA10" s="17">
        <v>0.310883904948352</v>
      </c>
      <c r="BB10" s="17">
        <v>0.32587750536028998</v>
      </c>
      <c r="BC10" s="17">
        <v>0.347800663288656</v>
      </c>
      <c r="BD10" s="17">
        <v>0.35229903954665898</v>
      </c>
      <c r="BE10" s="17"/>
      <c r="BF10" s="17">
        <v>0.34446706253809001</v>
      </c>
      <c r="BG10" s="17">
        <v>0.31175965983493598</v>
      </c>
      <c r="BH10" s="17">
        <v>0.32218447850030102</v>
      </c>
      <c r="BI10" s="17">
        <v>0.32537335882551799</v>
      </c>
      <c r="BJ10" s="17"/>
      <c r="BK10" s="17">
        <v>0.27983289210863099</v>
      </c>
      <c r="BL10" s="17">
        <v>0.30142142620413298</v>
      </c>
      <c r="BM10" s="17">
        <v>0.35404085160378301</v>
      </c>
      <c r="BN10" s="17">
        <v>0.32298863154086499</v>
      </c>
      <c r="BO10" s="17">
        <v>0.24298235671341001</v>
      </c>
      <c r="BP10" s="17"/>
      <c r="BQ10" s="17">
        <v>0.33589485147937398</v>
      </c>
      <c r="BR10" s="17">
        <v>0.30775077099758702</v>
      </c>
      <c r="BS10" s="17"/>
      <c r="BT10" s="17">
        <v>0.33121776376735601</v>
      </c>
      <c r="BU10" s="17">
        <v>0.35072048907393299</v>
      </c>
      <c r="BV10" s="17">
        <v>0.32086577607394401</v>
      </c>
      <c r="BW10" s="17">
        <v>0.363592399484994</v>
      </c>
      <c r="BX10" s="17">
        <v>0.27061667813395701</v>
      </c>
      <c r="BY10" s="17">
        <v>0.24666432157750101</v>
      </c>
    </row>
    <row r="11" spans="2:77" ht="43.5" x14ac:dyDescent="0.35">
      <c r="B11" s="18" t="s">
        <v>384</v>
      </c>
      <c r="C11" s="17">
        <v>0.26234024212185802</v>
      </c>
      <c r="D11" s="17">
        <v>0.231025101371921</v>
      </c>
      <c r="E11" s="17">
        <v>0.29323536543836998</v>
      </c>
      <c r="F11" s="17"/>
      <c r="G11" s="17">
        <v>0.28516079353442803</v>
      </c>
      <c r="H11" s="17">
        <v>0.27521267433785801</v>
      </c>
      <c r="I11" s="17">
        <v>0.24608855511981501</v>
      </c>
      <c r="J11" s="17">
        <v>0.26264935835546899</v>
      </c>
      <c r="K11" s="17">
        <v>0.23434021346902401</v>
      </c>
      <c r="L11" s="17">
        <v>0.26834259054138399</v>
      </c>
      <c r="M11" s="17"/>
      <c r="N11" s="17">
        <v>0.27841375698978099</v>
      </c>
      <c r="O11" s="17">
        <v>0.263387448804492</v>
      </c>
      <c r="P11" s="17">
        <v>0.256917574664207</v>
      </c>
      <c r="Q11" s="17">
        <v>0.25031785241002902</v>
      </c>
      <c r="R11" s="17"/>
      <c r="S11" s="17">
        <v>0.26016348164008102</v>
      </c>
      <c r="T11" s="17">
        <v>0.23805853062739399</v>
      </c>
      <c r="U11" s="17">
        <v>0.26385591327782498</v>
      </c>
      <c r="V11" s="17">
        <v>0.25961969298869098</v>
      </c>
      <c r="W11" s="17">
        <v>0.27089599059666197</v>
      </c>
      <c r="X11" s="17">
        <v>0.22287958255830201</v>
      </c>
      <c r="Y11" s="17">
        <v>0.28096557988735599</v>
      </c>
      <c r="Z11" s="17">
        <v>0.235544727706202</v>
      </c>
      <c r="AA11" s="17">
        <v>0.259712968880005</v>
      </c>
      <c r="AB11" s="17">
        <v>0.30371596839765203</v>
      </c>
      <c r="AC11" s="17">
        <v>0.29086418064892</v>
      </c>
      <c r="AD11" s="17">
        <v>0.30429429068719299</v>
      </c>
      <c r="AE11" s="17"/>
      <c r="AF11" s="17">
        <v>0.22040439282158</v>
      </c>
      <c r="AG11" s="17">
        <v>0.28702844569542202</v>
      </c>
      <c r="AH11" s="17">
        <v>0.27726996606412402</v>
      </c>
      <c r="AI11" s="17"/>
      <c r="AJ11" s="17">
        <v>0.22012845350066301</v>
      </c>
      <c r="AK11" s="17">
        <v>0.27520450688639603</v>
      </c>
      <c r="AL11" s="17">
        <v>0.29592117432170101</v>
      </c>
      <c r="AM11" s="17">
        <v>0.20243789654428401</v>
      </c>
      <c r="AN11" s="17">
        <v>0.29284489875283298</v>
      </c>
      <c r="AO11" s="17"/>
      <c r="AP11" s="17">
        <v>0.197194372117866</v>
      </c>
      <c r="AQ11" s="17">
        <v>0.27661077900221998</v>
      </c>
      <c r="AR11" s="17">
        <v>0.26737071456172801</v>
      </c>
      <c r="AS11" s="17"/>
      <c r="AT11" s="17">
        <v>0.218548681179978</v>
      </c>
      <c r="AU11" s="17">
        <v>0.25695998542664</v>
      </c>
      <c r="AV11" s="17">
        <v>0.29441260321152202</v>
      </c>
      <c r="AW11" s="17">
        <v>0.28035518421760403</v>
      </c>
      <c r="AX11" s="17">
        <v>0.30865234932535301</v>
      </c>
      <c r="AY11" s="17"/>
      <c r="AZ11" s="17">
        <v>0.25643988991286998</v>
      </c>
      <c r="BA11" s="17">
        <v>0.26802460888148899</v>
      </c>
      <c r="BB11" s="17">
        <v>0.270018028797055</v>
      </c>
      <c r="BC11" s="17">
        <v>0.268189349248873</v>
      </c>
      <c r="BD11" s="17">
        <v>0.26471547803668299</v>
      </c>
      <c r="BE11" s="17"/>
      <c r="BF11" s="17">
        <v>0.25108663558655098</v>
      </c>
      <c r="BG11" s="17">
        <v>0.26257501751555101</v>
      </c>
      <c r="BH11" s="17">
        <v>0.262265915833023</v>
      </c>
      <c r="BI11" s="17">
        <v>0.27896399844088099</v>
      </c>
      <c r="BJ11" s="17"/>
      <c r="BK11" s="17">
        <v>0.24068661026938701</v>
      </c>
      <c r="BL11" s="17">
        <v>0.28418100542486102</v>
      </c>
      <c r="BM11" s="17">
        <v>0.26199407673875102</v>
      </c>
      <c r="BN11" s="17">
        <v>0.261429103107442</v>
      </c>
      <c r="BO11" s="17">
        <v>0.23022850323933899</v>
      </c>
      <c r="BP11" s="17"/>
      <c r="BQ11" s="17">
        <v>0.25984726122195201</v>
      </c>
      <c r="BR11" s="17">
        <v>0.26571678294442003</v>
      </c>
      <c r="BS11" s="17"/>
      <c r="BT11" s="17">
        <v>0.26940699376766503</v>
      </c>
      <c r="BU11" s="17">
        <v>0.27432340597718102</v>
      </c>
      <c r="BV11" s="17">
        <v>0.17449001037714101</v>
      </c>
      <c r="BW11" s="17">
        <v>0.27081231211361001</v>
      </c>
      <c r="BX11" s="17">
        <v>0.26212318077251701</v>
      </c>
      <c r="BY11" s="17">
        <v>0.27540899861296197</v>
      </c>
    </row>
    <row r="12" spans="2:77" ht="43.5" x14ac:dyDescent="0.35">
      <c r="B12" s="18" t="s">
        <v>385</v>
      </c>
      <c r="C12" s="17">
        <v>0.26040701281379403</v>
      </c>
      <c r="D12" s="17">
        <v>0.255428123080707</v>
      </c>
      <c r="E12" s="17">
        <v>0.26401115746208698</v>
      </c>
      <c r="F12" s="17"/>
      <c r="G12" s="17">
        <v>0.25557009973331302</v>
      </c>
      <c r="H12" s="17">
        <v>0.21687779571746599</v>
      </c>
      <c r="I12" s="17">
        <v>0.21259853173497401</v>
      </c>
      <c r="J12" s="17">
        <v>0.254283554179977</v>
      </c>
      <c r="K12" s="17">
        <v>0.27878725295176598</v>
      </c>
      <c r="L12" s="17">
        <v>0.33032666651355802</v>
      </c>
      <c r="M12" s="17"/>
      <c r="N12" s="17">
        <v>0.30187878350229502</v>
      </c>
      <c r="O12" s="17">
        <v>0.264069921960849</v>
      </c>
      <c r="P12" s="17">
        <v>0.24543378863159099</v>
      </c>
      <c r="Q12" s="17">
        <v>0.22282229285815799</v>
      </c>
      <c r="R12" s="17"/>
      <c r="S12" s="17">
        <v>0.24970620415405501</v>
      </c>
      <c r="T12" s="17">
        <v>0.28244880183887899</v>
      </c>
      <c r="U12" s="17">
        <v>0.27522658414567602</v>
      </c>
      <c r="V12" s="17">
        <v>0.23782954458431399</v>
      </c>
      <c r="W12" s="17">
        <v>0.24313609795506499</v>
      </c>
      <c r="X12" s="17">
        <v>0.227043294564126</v>
      </c>
      <c r="Y12" s="17">
        <v>0.241163861856526</v>
      </c>
      <c r="Z12" s="17">
        <v>0.21305739214487601</v>
      </c>
      <c r="AA12" s="17">
        <v>0.29629170314800701</v>
      </c>
      <c r="AB12" s="17">
        <v>0.30889960515582898</v>
      </c>
      <c r="AC12" s="17">
        <v>0.24358452684616999</v>
      </c>
      <c r="AD12" s="17">
        <v>0.24872971164965399</v>
      </c>
      <c r="AE12" s="17"/>
      <c r="AF12" s="17">
        <v>0.24244319539893</v>
      </c>
      <c r="AG12" s="17">
        <v>0.28866125820323402</v>
      </c>
      <c r="AH12" s="17">
        <v>0.22533358830783301</v>
      </c>
      <c r="AI12" s="17"/>
      <c r="AJ12" s="17">
        <v>0.26474896932375702</v>
      </c>
      <c r="AK12" s="17">
        <v>0.26531574158004501</v>
      </c>
      <c r="AL12" s="17">
        <v>0.30371358914734597</v>
      </c>
      <c r="AM12" s="17">
        <v>0.148807458610454</v>
      </c>
      <c r="AN12" s="17">
        <v>0.23267954626700499</v>
      </c>
      <c r="AO12" s="17"/>
      <c r="AP12" s="17">
        <v>0.24748480252816599</v>
      </c>
      <c r="AQ12" s="17">
        <v>0.26288448912830797</v>
      </c>
      <c r="AR12" s="17">
        <v>0.310649965378472</v>
      </c>
      <c r="AS12" s="17"/>
      <c r="AT12" s="17">
        <v>0.20720697286949999</v>
      </c>
      <c r="AU12" s="17">
        <v>0.26908840100907</v>
      </c>
      <c r="AV12" s="17">
        <v>0.27953143621561699</v>
      </c>
      <c r="AW12" s="17">
        <v>0.28308290220952598</v>
      </c>
      <c r="AX12" s="17">
        <v>0.23165251439238399</v>
      </c>
      <c r="AY12" s="17"/>
      <c r="AZ12" s="17">
        <v>0.25272664697165198</v>
      </c>
      <c r="BA12" s="17">
        <v>0.21848852258896001</v>
      </c>
      <c r="BB12" s="17">
        <v>0.20821361009219699</v>
      </c>
      <c r="BC12" s="17">
        <v>0.32209780154034301</v>
      </c>
      <c r="BD12" s="17">
        <v>0.26438051652598199</v>
      </c>
      <c r="BE12" s="17"/>
      <c r="BF12" s="17">
        <v>0.257405317689607</v>
      </c>
      <c r="BG12" s="17">
        <v>0.25474956019253198</v>
      </c>
      <c r="BH12" s="17">
        <v>0.27161124804597297</v>
      </c>
      <c r="BI12" s="17">
        <v>0.26941877553519</v>
      </c>
      <c r="BJ12" s="17"/>
      <c r="BK12" s="17">
        <v>0.238383122712582</v>
      </c>
      <c r="BL12" s="17">
        <v>0.25990321333629701</v>
      </c>
      <c r="BM12" s="17">
        <v>0.24965565536477199</v>
      </c>
      <c r="BN12" s="17">
        <v>0.281572179282783</v>
      </c>
      <c r="BO12" s="17">
        <v>0.221628387459365</v>
      </c>
      <c r="BP12" s="17"/>
      <c r="BQ12" s="17">
        <v>0.25328843491461001</v>
      </c>
      <c r="BR12" s="17">
        <v>0.27004855033062097</v>
      </c>
      <c r="BS12" s="17"/>
      <c r="BT12" s="17">
        <v>0.286671441850116</v>
      </c>
      <c r="BU12" s="17">
        <v>0.26270181862793202</v>
      </c>
      <c r="BV12" s="17">
        <v>0.20763992188757499</v>
      </c>
      <c r="BW12" s="17">
        <v>0.22034962278185599</v>
      </c>
      <c r="BX12" s="17">
        <v>0.25103374189231797</v>
      </c>
      <c r="BY12" s="17">
        <v>0.25667006310380402</v>
      </c>
    </row>
    <row r="13" spans="2:77" ht="29" x14ac:dyDescent="0.35">
      <c r="B13" s="18" t="s">
        <v>386</v>
      </c>
      <c r="C13" s="17">
        <v>0.22650482723345799</v>
      </c>
      <c r="D13" s="17">
        <v>0.24234057848361301</v>
      </c>
      <c r="E13" s="17">
        <v>0.21057332482356</v>
      </c>
      <c r="F13" s="17"/>
      <c r="G13" s="17">
        <v>0.16855897121049401</v>
      </c>
      <c r="H13" s="17">
        <v>0.217630707285007</v>
      </c>
      <c r="I13" s="17">
        <v>0.25671862856185901</v>
      </c>
      <c r="J13" s="17">
        <v>0.22590244374891399</v>
      </c>
      <c r="K13" s="17">
        <v>0.23896630116791101</v>
      </c>
      <c r="L13" s="17">
        <v>0.23996898883904999</v>
      </c>
      <c r="M13" s="17"/>
      <c r="N13" s="17">
        <v>0.21399613123679201</v>
      </c>
      <c r="O13" s="17">
        <v>0.236703077502538</v>
      </c>
      <c r="P13" s="17">
        <v>0.21323651395969201</v>
      </c>
      <c r="Q13" s="17">
        <v>0.24007675314648899</v>
      </c>
      <c r="R13" s="17"/>
      <c r="S13" s="17">
        <v>0.19965132707911801</v>
      </c>
      <c r="T13" s="17">
        <v>0.23135128130653701</v>
      </c>
      <c r="U13" s="17">
        <v>0.22649803534131999</v>
      </c>
      <c r="V13" s="17">
        <v>0.221712385565449</v>
      </c>
      <c r="W13" s="17">
        <v>0.21982014801434499</v>
      </c>
      <c r="X13" s="17">
        <v>0.193041827648544</v>
      </c>
      <c r="Y13" s="17">
        <v>0.20178496746847099</v>
      </c>
      <c r="Z13" s="17">
        <v>0.26561959634502103</v>
      </c>
      <c r="AA13" s="17">
        <v>0.25129625280568402</v>
      </c>
      <c r="AB13" s="17">
        <v>0.26767436156567898</v>
      </c>
      <c r="AC13" s="17">
        <v>0.24966339457563599</v>
      </c>
      <c r="AD13" s="17">
        <v>0.22217670001899301</v>
      </c>
      <c r="AE13" s="17"/>
      <c r="AF13" s="17">
        <v>0.22534956177858201</v>
      </c>
      <c r="AG13" s="17">
        <v>0.23321352941989601</v>
      </c>
      <c r="AH13" s="17">
        <v>0.228100102101705</v>
      </c>
      <c r="AI13" s="17"/>
      <c r="AJ13" s="17">
        <v>0.18556559294068001</v>
      </c>
      <c r="AK13" s="17">
        <v>0.27169125158145302</v>
      </c>
      <c r="AL13" s="17">
        <v>0.27023661903441398</v>
      </c>
      <c r="AM13" s="17">
        <v>0.34167458640340398</v>
      </c>
      <c r="AN13" s="17">
        <v>0.20161454709023599</v>
      </c>
      <c r="AO13" s="17"/>
      <c r="AP13" s="17">
        <v>0.15696372931396199</v>
      </c>
      <c r="AQ13" s="17">
        <v>0.26842535274181101</v>
      </c>
      <c r="AR13" s="17">
        <v>0.24016251172539299</v>
      </c>
      <c r="AS13" s="17"/>
      <c r="AT13" s="17">
        <v>0.25316415957348298</v>
      </c>
      <c r="AU13" s="17">
        <v>0.20336302508430201</v>
      </c>
      <c r="AV13" s="17">
        <v>0.22494818890398</v>
      </c>
      <c r="AW13" s="17">
        <v>0.21566101080439201</v>
      </c>
      <c r="AX13" s="17">
        <v>0.23326795875223399</v>
      </c>
      <c r="AY13" s="17"/>
      <c r="AZ13" s="17">
        <v>0.231316459910685</v>
      </c>
      <c r="BA13" s="17">
        <v>0.21632751486073901</v>
      </c>
      <c r="BB13" s="17">
        <v>0.182797533058599</v>
      </c>
      <c r="BC13" s="17">
        <v>0.23651323399937399</v>
      </c>
      <c r="BD13" s="17">
        <v>0.22304927893361001</v>
      </c>
      <c r="BE13" s="17"/>
      <c r="BF13" s="17">
        <v>0.23579153425185201</v>
      </c>
      <c r="BG13" s="17">
        <v>0.23573495820912099</v>
      </c>
      <c r="BH13" s="17">
        <v>0.21176030417390199</v>
      </c>
      <c r="BI13" s="17">
        <v>0.21367424071702701</v>
      </c>
      <c r="BJ13" s="17"/>
      <c r="BK13" s="17">
        <v>0.26826787675406499</v>
      </c>
      <c r="BL13" s="17">
        <v>0.25359690431858301</v>
      </c>
      <c r="BM13" s="17">
        <v>0.24272816865150601</v>
      </c>
      <c r="BN13" s="17">
        <v>0.20240955875577399</v>
      </c>
      <c r="BO13" s="17">
        <v>0.183936342763865</v>
      </c>
      <c r="BP13" s="17"/>
      <c r="BQ13" s="17">
        <v>0.21584243747707399</v>
      </c>
      <c r="BR13" s="17">
        <v>0.240946171039921</v>
      </c>
      <c r="BS13" s="17"/>
      <c r="BT13" s="17">
        <v>0.22332043507294999</v>
      </c>
      <c r="BU13" s="17">
        <v>0.21515667170637301</v>
      </c>
      <c r="BV13" s="17">
        <v>0.23547668108716899</v>
      </c>
      <c r="BW13" s="17">
        <v>0.27197304986046</v>
      </c>
      <c r="BX13" s="17">
        <v>0.21575566268103</v>
      </c>
      <c r="BY13" s="17">
        <v>0.28010976378508701</v>
      </c>
    </row>
    <row r="14" spans="2:77" ht="29" x14ac:dyDescent="0.35">
      <c r="B14" s="18" t="s">
        <v>387</v>
      </c>
      <c r="C14" s="17">
        <v>0.20567101602094201</v>
      </c>
      <c r="D14" s="17">
        <v>0.28978160480454701</v>
      </c>
      <c r="E14" s="17">
        <v>0.12378784050769</v>
      </c>
      <c r="F14" s="17"/>
      <c r="G14" s="17">
        <v>0.17242659122135401</v>
      </c>
      <c r="H14" s="17">
        <v>0.165122479662243</v>
      </c>
      <c r="I14" s="17">
        <v>0.162248755167892</v>
      </c>
      <c r="J14" s="17">
        <v>0.220599101328984</v>
      </c>
      <c r="K14" s="17">
        <v>0.230281563168202</v>
      </c>
      <c r="L14" s="17">
        <v>0.267248322223264</v>
      </c>
      <c r="M14" s="17"/>
      <c r="N14" s="17">
        <v>0.25547428997747501</v>
      </c>
      <c r="O14" s="17">
        <v>0.19368289368320199</v>
      </c>
      <c r="P14" s="17">
        <v>0.20211748711141</v>
      </c>
      <c r="Q14" s="17">
        <v>0.16700150798822899</v>
      </c>
      <c r="R14" s="17"/>
      <c r="S14" s="17">
        <v>0.22450168546901</v>
      </c>
      <c r="T14" s="17">
        <v>0.23992134738130499</v>
      </c>
      <c r="U14" s="17">
        <v>0.20693921144258801</v>
      </c>
      <c r="V14" s="17">
        <v>0.201766582269328</v>
      </c>
      <c r="W14" s="17">
        <v>0.227137666351624</v>
      </c>
      <c r="X14" s="17">
        <v>0.18816385372656599</v>
      </c>
      <c r="Y14" s="17">
        <v>0.20860797147184301</v>
      </c>
      <c r="Z14" s="17">
        <v>0.183531527475367</v>
      </c>
      <c r="AA14" s="17">
        <v>0.21217054973805499</v>
      </c>
      <c r="AB14" s="17">
        <v>0.180336282239412</v>
      </c>
      <c r="AC14" s="17">
        <v>0.17893347742000701</v>
      </c>
      <c r="AD14" s="17">
        <v>9.8251994816313304E-2</v>
      </c>
      <c r="AE14" s="17"/>
      <c r="AF14" s="17">
        <v>0.25314483939003601</v>
      </c>
      <c r="AG14" s="17">
        <v>0.187673281477681</v>
      </c>
      <c r="AH14" s="17">
        <v>0.166700556777265</v>
      </c>
      <c r="AI14" s="17"/>
      <c r="AJ14" s="17">
        <v>0.30312692334351998</v>
      </c>
      <c r="AK14" s="17">
        <v>0.14513179918223701</v>
      </c>
      <c r="AL14" s="17">
        <v>0.236851954238916</v>
      </c>
      <c r="AM14" s="17">
        <v>0.28573754600933798</v>
      </c>
      <c r="AN14" s="17">
        <v>0.13387547216412499</v>
      </c>
      <c r="AO14" s="17"/>
      <c r="AP14" s="17">
        <v>0.27314807787865297</v>
      </c>
      <c r="AQ14" s="17">
        <v>0.17371088978618701</v>
      </c>
      <c r="AR14" s="17">
        <v>0.229512912594102</v>
      </c>
      <c r="AS14" s="17"/>
      <c r="AT14" s="17">
        <v>0.19369773925181499</v>
      </c>
      <c r="AU14" s="17">
        <v>0.202051308936396</v>
      </c>
      <c r="AV14" s="17">
        <v>0.211048859637053</v>
      </c>
      <c r="AW14" s="17">
        <v>0.223082563177458</v>
      </c>
      <c r="AX14" s="17">
        <v>0.274634863480338</v>
      </c>
      <c r="AY14" s="17"/>
      <c r="AZ14" s="17">
        <v>0.21229809225615501</v>
      </c>
      <c r="BA14" s="17">
        <v>0.14210388606643801</v>
      </c>
      <c r="BB14" s="17">
        <v>0.195790845563031</v>
      </c>
      <c r="BC14" s="17">
        <v>0.268384356618457</v>
      </c>
      <c r="BD14" s="17">
        <v>0.169347634287218</v>
      </c>
      <c r="BE14" s="17"/>
      <c r="BF14" s="17">
        <v>0.187615760706769</v>
      </c>
      <c r="BG14" s="17">
        <v>0.192505641615627</v>
      </c>
      <c r="BH14" s="17">
        <v>0.20749294084393</v>
      </c>
      <c r="BI14" s="17">
        <v>0.26226780193861998</v>
      </c>
      <c r="BJ14" s="17"/>
      <c r="BK14" s="17">
        <v>0.18706903550860901</v>
      </c>
      <c r="BL14" s="17">
        <v>0.145868452047794</v>
      </c>
      <c r="BM14" s="17">
        <v>0.19053870289500899</v>
      </c>
      <c r="BN14" s="17">
        <v>0.23949139915463299</v>
      </c>
      <c r="BO14" s="17">
        <v>0.25594484164239201</v>
      </c>
      <c r="BP14" s="17"/>
      <c r="BQ14" s="17">
        <v>0.212493799704838</v>
      </c>
      <c r="BR14" s="17">
        <v>0.19643010782423501</v>
      </c>
      <c r="BS14" s="17"/>
      <c r="BT14" s="17">
        <v>0.23810905408914901</v>
      </c>
      <c r="BU14" s="17">
        <v>0.18851664978347801</v>
      </c>
      <c r="BV14" s="17">
        <v>0.18475766176108499</v>
      </c>
      <c r="BW14" s="17">
        <v>0.19701207287175501</v>
      </c>
      <c r="BX14" s="17">
        <v>0.189288705096395</v>
      </c>
      <c r="BY14" s="17">
        <v>0.14324130989064199</v>
      </c>
    </row>
    <row r="15" spans="2:77" ht="43.5" x14ac:dyDescent="0.35">
      <c r="B15" s="18" t="s">
        <v>388</v>
      </c>
      <c r="C15" s="17">
        <v>0.17589165372134699</v>
      </c>
      <c r="D15" s="17">
        <v>0.19131748021668099</v>
      </c>
      <c r="E15" s="17">
        <v>0.16093800085881099</v>
      </c>
      <c r="F15" s="17"/>
      <c r="G15" s="17">
        <v>0.13388877448784001</v>
      </c>
      <c r="H15" s="17">
        <v>0.17451347144175899</v>
      </c>
      <c r="I15" s="17">
        <v>0.16005358118961499</v>
      </c>
      <c r="J15" s="17">
        <v>0.19112514385783699</v>
      </c>
      <c r="K15" s="17">
        <v>0.19366663744225199</v>
      </c>
      <c r="L15" s="17">
        <v>0.19353986651222499</v>
      </c>
      <c r="M15" s="17"/>
      <c r="N15" s="17">
        <v>0.209064333868621</v>
      </c>
      <c r="O15" s="17">
        <v>0.174548805691838</v>
      </c>
      <c r="P15" s="17">
        <v>0.16595870861043899</v>
      </c>
      <c r="Q15" s="17">
        <v>0.149260880712033</v>
      </c>
      <c r="R15" s="17"/>
      <c r="S15" s="17">
        <v>0.18614476129941501</v>
      </c>
      <c r="T15" s="17">
        <v>0.17567228704945001</v>
      </c>
      <c r="U15" s="17">
        <v>0.17948007422415399</v>
      </c>
      <c r="V15" s="17">
        <v>0.21785942428857</v>
      </c>
      <c r="W15" s="17">
        <v>0.15012001920194501</v>
      </c>
      <c r="X15" s="17">
        <v>0.16263005680331599</v>
      </c>
      <c r="Y15" s="17">
        <v>0.19439427454925001</v>
      </c>
      <c r="Z15" s="17">
        <v>0.14767116409719899</v>
      </c>
      <c r="AA15" s="17">
        <v>0.17221788093038401</v>
      </c>
      <c r="AB15" s="17">
        <v>0.17147948174474101</v>
      </c>
      <c r="AC15" s="17">
        <v>0.14443298360269699</v>
      </c>
      <c r="AD15" s="17">
        <v>0.16064139258003099</v>
      </c>
      <c r="AE15" s="17"/>
      <c r="AF15" s="17">
        <v>0.18290070560458099</v>
      </c>
      <c r="AG15" s="17">
        <v>0.18217910787175501</v>
      </c>
      <c r="AH15" s="17">
        <v>0.183207683063002</v>
      </c>
      <c r="AI15" s="17"/>
      <c r="AJ15" s="17">
        <v>0.207518012944678</v>
      </c>
      <c r="AK15" s="17">
        <v>0.14745371963693399</v>
      </c>
      <c r="AL15" s="17">
        <v>0.186722454085891</v>
      </c>
      <c r="AM15" s="17">
        <v>0.25850275793074801</v>
      </c>
      <c r="AN15" s="17">
        <v>0.18148727642548401</v>
      </c>
      <c r="AO15" s="17"/>
      <c r="AP15" s="17">
        <v>0.21229787686669699</v>
      </c>
      <c r="AQ15" s="17">
        <v>0.15090534296444</v>
      </c>
      <c r="AR15" s="17">
        <v>0.22500185726156899</v>
      </c>
      <c r="AS15" s="17"/>
      <c r="AT15" s="17">
        <v>0.176781187584622</v>
      </c>
      <c r="AU15" s="17">
        <v>0.166234610102974</v>
      </c>
      <c r="AV15" s="17">
        <v>0.18156859005358</v>
      </c>
      <c r="AW15" s="17">
        <v>0.20975691857072701</v>
      </c>
      <c r="AX15" s="17">
        <v>0.21808854121268101</v>
      </c>
      <c r="AY15" s="17"/>
      <c r="AZ15" s="17">
        <v>0.18231799221306599</v>
      </c>
      <c r="BA15" s="17">
        <v>0.17786964097826799</v>
      </c>
      <c r="BB15" s="17">
        <v>0.119268078968367</v>
      </c>
      <c r="BC15" s="17">
        <v>0.19661088892694001</v>
      </c>
      <c r="BD15" s="17">
        <v>0.13394565653003601</v>
      </c>
      <c r="BE15" s="17"/>
      <c r="BF15" s="17">
        <v>0.179815061994894</v>
      </c>
      <c r="BG15" s="17">
        <v>0.16277816505034801</v>
      </c>
      <c r="BH15" s="17">
        <v>0.17401803431913401</v>
      </c>
      <c r="BI15" s="17">
        <v>0.212884911197465</v>
      </c>
      <c r="BJ15" s="17"/>
      <c r="BK15" s="17">
        <v>0.18793832888355799</v>
      </c>
      <c r="BL15" s="17">
        <v>0.14792028391171599</v>
      </c>
      <c r="BM15" s="17">
        <v>0.164059791722003</v>
      </c>
      <c r="BN15" s="17">
        <v>0.19177321517554499</v>
      </c>
      <c r="BO15" s="17">
        <v>0.214242421011029</v>
      </c>
      <c r="BP15" s="17"/>
      <c r="BQ15" s="17">
        <v>0.17960071521849799</v>
      </c>
      <c r="BR15" s="17">
        <v>0.17086803017132601</v>
      </c>
      <c r="BS15" s="17"/>
      <c r="BT15" s="17">
        <v>0.19413783342839</v>
      </c>
      <c r="BU15" s="17">
        <v>0.173076525380671</v>
      </c>
      <c r="BV15" s="17">
        <v>0.14737721412322999</v>
      </c>
      <c r="BW15" s="17">
        <v>0.141997933337282</v>
      </c>
      <c r="BX15" s="17">
        <v>0.18392720206232799</v>
      </c>
      <c r="BY15" s="17">
        <v>0.11394296656431201</v>
      </c>
    </row>
    <row r="16" spans="2:77" ht="43.5" x14ac:dyDescent="0.35">
      <c r="B16" s="18" t="s">
        <v>389</v>
      </c>
      <c r="C16" s="17">
        <v>0.13691291933428501</v>
      </c>
      <c r="D16" s="17">
        <v>0.13641079737853601</v>
      </c>
      <c r="E16" s="17">
        <v>0.13625518404780701</v>
      </c>
      <c r="F16" s="17"/>
      <c r="G16" s="17">
        <v>0.198273898104251</v>
      </c>
      <c r="H16" s="17">
        <v>0.19650954448921501</v>
      </c>
      <c r="I16" s="17">
        <v>0.15554869951154199</v>
      </c>
      <c r="J16" s="17">
        <v>0.12867943983135799</v>
      </c>
      <c r="K16" s="17">
        <v>8.0611877479129998E-2</v>
      </c>
      <c r="L16" s="17">
        <v>7.6993267348696201E-2</v>
      </c>
      <c r="M16" s="17"/>
      <c r="N16" s="17">
        <v>0.13309144894860001</v>
      </c>
      <c r="O16" s="17">
        <v>0.133795556975114</v>
      </c>
      <c r="P16" s="17">
        <v>0.142143680864976</v>
      </c>
      <c r="Q16" s="17">
        <v>0.141603548114381</v>
      </c>
      <c r="R16" s="17"/>
      <c r="S16" s="17">
        <v>0.16321747928858801</v>
      </c>
      <c r="T16" s="17">
        <v>0.118561735856866</v>
      </c>
      <c r="U16" s="17">
        <v>0.13571554841417299</v>
      </c>
      <c r="V16" s="17">
        <v>0.129667535331323</v>
      </c>
      <c r="W16" s="17">
        <v>0.16300131989406899</v>
      </c>
      <c r="X16" s="17">
        <v>0.12757796438188301</v>
      </c>
      <c r="Y16" s="17">
        <v>0.107505140112369</v>
      </c>
      <c r="Z16" s="17">
        <v>0.165967412768742</v>
      </c>
      <c r="AA16" s="17">
        <v>0.13612342359461599</v>
      </c>
      <c r="AB16" s="17">
        <v>0.142116899468681</v>
      </c>
      <c r="AC16" s="17">
        <v>0.152652524802662</v>
      </c>
      <c r="AD16" s="17">
        <v>8.6534164188234397E-2</v>
      </c>
      <c r="AE16" s="17"/>
      <c r="AF16" s="17">
        <v>0.10126899842344</v>
      </c>
      <c r="AG16" s="17">
        <v>0.149955794220786</v>
      </c>
      <c r="AH16" s="17">
        <v>0.14973666406599101</v>
      </c>
      <c r="AI16" s="17"/>
      <c r="AJ16" s="17">
        <v>0.10801046490449499</v>
      </c>
      <c r="AK16" s="17">
        <v>0.176318315615204</v>
      </c>
      <c r="AL16" s="17">
        <v>0.13209369973948701</v>
      </c>
      <c r="AM16" s="17">
        <v>2.70613515125867E-2</v>
      </c>
      <c r="AN16" s="17">
        <v>0.119895185914561</v>
      </c>
      <c r="AO16" s="17"/>
      <c r="AP16" s="17">
        <v>0.118091766279474</v>
      </c>
      <c r="AQ16" s="17">
        <v>0.17041740265087801</v>
      </c>
      <c r="AR16" s="17">
        <v>0.14819372887277299</v>
      </c>
      <c r="AS16" s="17"/>
      <c r="AT16" s="17">
        <v>0.120500029279131</v>
      </c>
      <c r="AU16" s="17">
        <v>0.13654494595803701</v>
      </c>
      <c r="AV16" s="17">
        <v>0.15108077909551401</v>
      </c>
      <c r="AW16" s="17">
        <v>0.177209161761018</v>
      </c>
      <c r="AX16" s="17">
        <v>0.11934321658847</v>
      </c>
      <c r="AY16" s="17"/>
      <c r="AZ16" s="17">
        <v>0.14593354489751301</v>
      </c>
      <c r="BA16" s="17">
        <v>0.16306295052629799</v>
      </c>
      <c r="BB16" s="17">
        <v>0.21522488185491501</v>
      </c>
      <c r="BC16" s="17">
        <v>7.3412434123104997E-2</v>
      </c>
      <c r="BD16" s="17">
        <v>0.14141146743633801</v>
      </c>
      <c r="BE16" s="17"/>
      <c r="BF16" s="17">
        <v>0.14679519147638001</v>
      </c>
      <c r="BG16" s="17">
        <v>0.132944088015091</v>
      </c>
      <c r="BH16" s="17">
        <v>0.12883462548815</v>
      </c>
      <c r="BI16" s="17">
        <v>0.14647440887032401</v>
      </c>
      <c r="BJ16" s="17"/>
      <c r="BK16" s="17">
        <v>0.14348135906512099</v>
      </c>
      <c r="BL16" s="17">
        <v>0.15321324719110099</v>
      </c>
      <c r="BM16" s="17">
        <v>0.134309019416365</v>
      </c>
      <c r="BN16" s="17">
        <v>0.122548447995645</v>
      </c>
      <c r="BO16" s="17">
        <v>0.18290198968137</v>
      </c>
      <c r="BP16" s="17"/>
      <c r="BQ16" s="17">
        <v>0.12028554068795499</v>
      </c>
      <c r="BR16" s="17">
        <v>0.15943335772738701</v>
      </c>
      <c r="BS16" s="17"/>
      <c r="BT16" s="17">
        <v>0.10072298387782699</v>
      </c>
      <c r="BU16" s="17">
        <v>0.13159118413319301</v>
      </c>
      <c r="BV16" s="17">
        <v>0.14525408536433401</v>
      </c>
      <c r="BW16" s="17">
        <v>0.172480634603522</v>
      </c>
      <c r="BX16" s="17">
        <v>0.178804175514333</v>
      </c>
      <c r="BY16" s="17">
        <v>0.210988744473152</v>
      </c>
    </row>
    <row r="17" spans="2:77" ht="58" x14ac:dyDescent="0.35">
      <c r="B17" s="18" t="s">
        <v>390</v>
      </c>
      <c r="C17" s="17">
        <v>0.12593549151021399</v>
      </c>
      <c r="D17" s="17">
        <v>0.122968582293248</v>
      </c>
      <c r="E17" s="17">
        <v>0.129645307789343</v>
      </c>
      <c r="F17" s="17"/>
      <c r="G17" s="17">
        <v>0.140538523707325</v>
      </c>
      <c r="H17" s="17">
        <v>0.13606595491670101</v>
      </c>
      <c r="I17" s="17">
        <v>0.14097209209793901</v>
      </c>
      <c r="J17" s="17">
        <v>0.107481804074542</v>
      </c>
      <c r="K17" s="17">
        <v>0.100744196783888</v>
      </c>
      <c r="L17" s="17">
        <v>0.12767205973141399</v>
      </c>
      <c r="M17" s="17"/>
      <c r="N17" s="17">
        <v>0.11759824690505</v>
      </c>
      <c r="O17" s="17">
        <v>0.119845370168237</v>
      </c>
      <c r="P17" s="17">
        <v>0.139057370195831</v>
      </c>
      <c r="Q17" s="17">
        <v>0.12864403609962399</v>
      </c>
      <c r="R17" s="17"/>
      <c r="S17" s="17">
        <v>0.121962654345704</v>
      </c>
      <c r="T17" s="17">
        <v>0.142725561679449</v>
      </c>
      <c r="U17" s="17">
        <v>0.11723369161634301</v>
      </c>
      <c r="V17" s="17">
        <v>0.12590453060248</v>
      </c>
      <c r="W17" s="17">
        <v>0.14949652681390899</v>
      </c>
      <c r="X17" s="17">
        <v>0.12385102882464499</v>
      </c>
      <c r="Y17" s="17">
        <v>0.119138554607503</v>
      </c>
      <c r="Z17" s="17">
        <v>0.12978821939223101</v>
      </c>
      <c r="AA17" s="17">
        <v>0.12154737011986901</v>
      </c>
      <c r="AB17" s="17">
        <v>9.3001128321655996E-2</v>
      </c>
      <c r="AC17" s="17">
        <v>0.116935322400004</v>
      </c>
      <c r="AD17" s="17">
        <v>0.189337609684092</v>
      </c>
      <c r="AE17" s="17"/>
      <c r="AF17" s="17">
        <v>0.13783372205911201</v>
      </c>
      <c r="AG17" s="17">
        <v>0.11133777497050799</v>
      </c>
      <c r="AH17" s="17">
        <v>0.12814661933344301</v>
      </c>
      <c r="AI17" s="17"/>
      <c r="AJ17" s="17">
        <v>0.14033017203943099</v>
      </c>
      <c r="AK17" s="17">
        <v>0.12331120930903</v>
      </c>
      <c r="AL17" s="17">
        <v>0.101697035325289</v>
      </c>
      <c r="AM17" s="17">
        <v>0.105275831592522</v>
      </c>
      <c r="AN17" s="17">
        <v>0.12678129010355901</v>
      </c>
      <c r="AO17" s="17"/>
      <c r="AP17" s="17">
        <v>0.14958416283822501</v>
      </c>
      <c r="AQ17" s="17">
        <v>0.12030541466710901</v>
      </c>
      <c r="AR17" s="17">
        <v>0.11193125276116</v>
      </c>
      <c r="AS17" s="17"/>
      <c r="AT17" s="17">
        <v>0.13332851502802301</v>
      </c>
      <c r="AU17" s="17">
        <v>0.139975685399192</v>
      </c>
      <c r="AV17" s="17">
        <v>0.118123827831922</v>
      </c>
      <c r="AW17" s="17">
        <v>0.11983304817823399</v>
      </c>
      <c r="AX17" s="17">
        <v>7.7285448462561898E-2</v>
      </c>
      <c r="AY17" s="17"/>
      <c r="AZ17" s="17">
        <v>0.13708040511439401</v>
      </c>
      <c r="BA17" s="17">
        <v>0.11869462914138799</v>
      </c>
      <c r="BB17" s="17">
        <v>0.102227108511354</v>
      </c>
      <c r="BC17" s="17">
        <v>0.129970748643948</v>
      </c>
      <c r="BD17" s="17">
        <v>9.4356353463005901E-2</v>
      </c>
      <c r="BE17" s="17"/>
      <c r="BF17" s="17">
        <v>0.111815405738875</v>
      </c>
      <c r="BG17" s="17">
        <v>0.142065341191282</v>
      </c>
      <c r="BH17" s="17">
        <v>0.12609225042885699</v>
      </c>
      <c r="BI17" s="17">
        <v>0.112813580262192</v>
      </c>
      <c r="BJ17" s="17"/>
      <c r="BK17" s="17">
        <v>0.13817027006275301</v>
      </c>
      <c r="BL17" s="17">
        <v>0.115922392072466</v>
      </c>
      <c r="BM17" s="17">
        <v>0.13175630955533299</v>
      </c>
      <c r="BN17" s="17">
        <v>0.122830627913749</v>
      </c>
      <c r="BO17" s="17">
        <v>0.12791311664965899</v>
      </c>
      <c r="BP17" s="17"/>
      <c r="BQ17" s="17">
        <v>0.124346057623443</v>
      </c>
      <c r="BR17" s="17">
        <v>0.12808825104545499</v>
      </c>
      <c r="BS17" s="17"/>
      <c r="BT17" s="17">
        <v>0.12844466647727301</v>
      </c>
      <c r="BU17" s="17">
        <v>0.12630893363427101</v>
      </c>
      <c r="BV17" s="17">
        <v>0.13075120233182699</v>
      </c>
      <c r="BW17" s="17">
        <v>0.120439883398315</v>
      </c>
      <c r="BX17" s="17">
        <v>0.12717715003566599</v>
      </c>
      <c r="BY17" s="17">
        <v>0.11859863729971799</v>
      </c>
    </row>
    <row r="18" spans="2:77" ht="29" x14ac:dyDescent="0.35">
      <c r="B18" s="18" t="s">
        <v>391</v>
      </c>
      <c r="C18" s="17">
        <v>0.111409800211243</v>
      </c>
      <c r="D18" s="17">
        <v>0.13874313101025301</v>
      </c>
      <c r="E18" s="17">
        <v>8.5411711045689398E-2</v>
      </c>
      <c r="F18" s="17"/>
      <c r="G18" s="17">
        <v>8.3553940945720398E-2</v>
      </c>
      <c r="H18" s="17">
        <v>7.6997032704340607E-2</v>
      </c>
      <c r="I18" s="17">
        <v>7.7427517284746006E-2</v>
      </c>
      <c r="J18" s="17">
        <v>8.12811350261156E-2</v>
      </c>
      <c r="K18" s="17">
        <v>0.17303367701643699</v>
      </c>
      <c r="L18" s="17">
        <v>0.168704189098076</v>
      </c>
      <c r="M18" s="17"/>
      <c r="N18" s="17">
        <v>9.7187219584342899E-2</v>
      </c>
      <c r="O18" s="17">
        <v>0.10023353096269599</v>
      </c>
      <c r="P18" s="17">
        <v>0.13368451695346201</v>
      </c>
      <c r="Q18" s="17">
        <v>0.117595892144311</v>
      </c>
      <c r="R18" s="17"/>
      <c r="S18" s="17">
        <v>9.8320166556544394E-2</v>
      </c>
      <c r="T18" s="17">
        <v>9.7919569636195802E-2</v>
      </c>
      <c r="U18" s="17">
        <v>0.103750287377435</v>
      </c>
      <c r="V18" s="17">
        <v>0.134355000937779</v>
      </c>
      <c r="W18" s="17">
        <v>0.13402957703391899</v>
      </c>
      <c r="X18" s="17">
        <v>0.119967498902808</v>
      </c>
      <c r="Y18" s="17">
        <v>0.115672453214714</v>
      </c>
      <c r="Z18" s="17">
        <v>0.105612748584588</v>
      </c>
      <c r="AA18" s="17">
        <v>0.10470071510264201</v>
      </c>
      <c r="AB18" s="17">
        <v>0.13227802382106801</v>
      </c>
      <c r="AC18" s="17">
        <v>9.3676025781335506E-2</v>
      </c>
      <c r="AD18" s="17">
        <v>9.1674824257032703E-2</v>
      </c>
      <c r="AE18" s="17"/>
      <c r="AF18" s="17">
        <v>0.17971890839077001</v>
      </c>
      <c r="AG18" s="17">
        <v>7.5698126117707404E-2</v>
      </c>
      <c r="AH18" s="17">
        <v>8.5408090407946599E-2</v>
      </c>
      <c r="AI18" s="17"/>
      <c r="AJ18" s="17">
        <v>0.17379947654814301</v>
      </c>
      <c r="AK18" s="17">
        <v>7.1221158251190006E-2</v>
      </c>
      <c r="AL18" s="17">
        <v>0.101140218871452</v>
      </c>
      <c r="AM18" s="17">
        <v>0.23265353026187</v>
      </c>
      <c r="AN18" s="17">
        <v>9.5234258650931394E-2</v>
      </c>
      <c r="AO18" s="17"/>
      <c r="AP18" s="17">
        <v>0.16532954019551099</v>
      </c>
      <c r="AQ18" s="17">
        <v>6.3688223625199006E-2</v>
      </c>
      <c r="AR18" s="17">
        <v>9.5017504726521901E-2</v>
      </c>
      <c r="AS18" s="17"/>
      <c r="AT18" s="17">
        <v>0.13475350677308201</v>
      </c>
      <c r="AU18" s="17">
        <v>0.119291265395247</v>
      </c>
      <c r="AV18" s="17">
        <v>8.6372422760725903E-2</v>
      </c>
      <c r="AW18" s="17">
        <v>7.8352720716719601E-2</v>
      </c>
      <c r="AX18" s="17">
        <v>8.6963887925924896E-2</v>
      </c>
      <c r="AY18" s="17"/>
      <c r="AZ18" s="17">
        <v>0.100113467636864</v>
      </c>
      <c r="BA18" s="17">
        <v>8.6205967923512899E-2</v>
      </c>
      <c r="BB18" s="17">
        <v>7.1098259299680194E-2</v>
      </c>
      <c r="BC18" s="17">
        <v>0.16583708649456699</v>
      </c>
      <c r="BD18" s="17">
        <v>0.11246866926174599</v>
      </c>
      <c r="BE18" s="17"/>
      <c r="BF18" s="17">
        <v>0.112409551620218</v>
      </c>
      <c r="BG18" s="17">
        <v>0.12668730722393501</v>
      </c>
      <c r="BH18" s="17">
        <v>0.100262716109254</v>
      </c>
      <c r="BI18" s="17">
        <v>0.10231579906915</v>
      </c>
      <c r="BJ18" s="17"/>
      <c r="BK18" s="17">
        <v>8.6086355336542603E-2</v>
      </c>
      <c r="BL18" s="17">
        <v>9.0414110466045902E-2</v>
      </c>
      <c r="BM18" s="17">
        <v>0.104210132738789</v>
      </c>
      <c r="BN18" s="17">
        <v>0.12246050836646399</v>
      </c>
      <c r="BO18" s="17">
        <v>0.15141823046067099</v>
      </c>
      <c r="BP18" s="17"/>
      <c r="BQ18" s="17">
        <v>0.117275298247981</v>
      </c>
      <c r="BR18" s="17">
        <v>0.10346545793150901</v>
      </c>
      <c r="BS18" s="17"/>
      <c r="BT18" s="17">
        <v>0.149478629217868</v>
      </c>
      <c r="BU18" s="17">
        <v>8.1796222349201503E-2</v>
      </c>
      <c r="BV18" s="17">
        <v>0.105194589757968</v>
      </c>
      <c r="BW18" s="17">
        <v>9.7587349159861003E-2</v>
      </c>
      <c r="BX18" s="17">
        <v>9.1789466160125704E-2</v>
      </c>
      <c r="BY18" s="17">
        <v>6.2674054604729995E-2</v>
      </c>
    </row>
    <row r="19" spans="2:77" ht="43.5" x14ac:dyDescent="0.35">
      <c r="B19" s="18" t="s">
        <v>392</v>
      </c>
      <c r="C19" s="17">
        <v>0.100762366963057</v>
      </c>
      <c r="D19" s="17">
        <v>0.109926302929337</v>
      </c>
      <c r="E19" s="17">
        <v>9.2453967430497899E-2</v>
      </c>
      <c r="F19" s="17"/>
      <c r="G19" s="17">
        <v>0.15800253468527201</v>
      </c>
      <c r="H19" s="17">
        <v>0.14216592745515899</v>
      </c>
      <c r="I19" s="17">
        <v>0.13178561470721201</v>
      </c>
      <c r="J19" s="17">
        <v>7.7125540409577198E-2</v>
      </c>
      <c r="K19" s="17">
        <v>6.4239357711497497E-2</v>
      </c>
      <c r="L19" s="17">
        <v>4.7604671845867398E-2</v>
      </c>
      <c r="M19" s="17"/>
      <c r="N19" s="17">
        <v>0.114481450992468</v>
      </c>
      <c r="O19" s="17">
        <v>0.10991097065535101</v>
      </c>
      <c r="P19" s="17">
        <v>8.5270119503658606E-2</v>
      </c>
      <c r="Q19" s="17">
        <v>9.1463837654706698E-2</v>
      </c>
      <c r="R19" s="17"/>
      <c r="S19" s="17">
        <v>0.142825759116156</v>
      </c>
      <c r="T19" s="17">
        <v>9.79615370640331E-2</v>
      </c>
      <c r="U19" s="17">
        <v>8.0037219562926504E-2</v>
      </c>
      <c r="V19" s="17">
        <v>8.7512501327358203E-2</v>
      </c>
      <c r="W19" s="17">
        <v>8.6046588348531405E-2</v>
      </c>
      <c r="X19" s="17">
        <v>0.15791240894217501</v>
      </c>
      <c r="Y19" s="17">
        <v>6.9844769428314302E-2</v>
      </c>
      <c r="Z19" s="17">
        <v>0.108799593654889</v>
      </c>
      <c r="AA19" s="17">
        <v>9.2670721371589701E-2</v>
      </c>
      <c r="AB19" s="17">
        <v>6.3154647289908397E-2</v>
      </c>
      <c r="AC19" s="17">
        <v>7.6598223122052403E-2</v>
      </c>
      <c r="AD19" s="17">
        <v>0.12923827432854099</v>
      </c>
      <c r="AE19" s="17"/>
      <c r="AF19" s="17">
        <v>7.1138818808043097E-2</v>
      </c>
      <c r="AG19" s="17">
        <v>0.112221440774208</v>
      </c>
      <c r="AH19" s="17">
        <v>0.112573351558739</v>
      </c>
      <c r="AI19" s="17"/>
      <c r="AJ19" s="17">
        <v>7.9982536918592598E-2</v>
      </c>
      <c r="AK19" s="17">
        <v>0.11654312743041</v>
      </c>
      <c r="AL19" s="17">
        <v>0.12641472665096901</v>
      </c>
      <c r="AM19" s="17">
        <v>3.2552113346548103E-2</v>
      </c>
      <c r="AN19" s="17">
        <v>9.6927957474066198E-2</v>
      </c>
      <c r="AO19" s="17"/>
      <c r="AP19" s="17">
        <v>9.9412287238818897E-2</v>
      </c>
      <c r="AQ19" s="17">
        <v>0.125192223244076</v>
      </c>
      <c r="AR19" s="17">
        <v>0.11400634574526</v>
      </c>
      <c r="AS19" s="17"/>
      <c r="AT19" s="17">
        <v>7.9097577739143804E-2</v>
      </c>
      <c r="AU19" s="17">
        <v>8.8320815055115798E-2</v>
      </c>
      <c r="AV19" s="17">
        <v>0.13163123092710399</v>
      </c>
      <c r="AW19" s="17">
        <v>0.113358277916992</v>
      </c>
      <c r="AX19" s="17">
        <v>0.204370364682921</v>
      </c>
      <c r="AY19" s="17"/>
      <c r="AZ19" s="17">
        <v>0.119830200343624</v>
      </c>
      <c r="BA19" s="17">
        <v>0.110333048525356</v>
      </c>
      <c r="BB19" s="17">
        <v>0.148529473046417</v>
      </c>
      <c r="BC19" s="17">
        <v>5.1133627738197303E-2</v>
      </c>
      <c r="BD19" s="17">
        <v>8.5168277964931302E-2</v>
      </c>
      <c r="BE19" s="17"/>
      <c r="BF19" s="17">
        <v>9.0538246308857998E-2</v>
      </c>
      <c r="BG19" s="17">
        <v>9.4760842150856603E-2</v>
      </c>
      <c r="BH19" s="17">
        <v>0.11559513211684699</v>
      </c>
      <c r="BI19" s="17">
        <v>0.115619534771914</v>
      </c>
      <c r="BJ19" s="17"/>
      <c r="BK19" s="17">
        <v>9.9835412581594896E-2</v>
      </c>
      <c r="BL19" s="17">
        <v>9.6233007263822598E-2</v>
      </c>
      <c r="BM19" s="17">
        <v>9.7362891984471997E-2</v>
      </c>
      <c r="BN19" s="17">
        <v>0.100574442199498</v>
      </c>
      <c r="BO19" s="17">
        <v>0.12967889388155701</v>
      </c>
      <c r="BP19" s="17"/>
      <c r="BQ19" s="17">
        <v>0.103109189588366</v>
      </c>
      <c r="BR19" s="17">
        <v>9.7583785691951794E-2</v>
      </c>
      <c r="BS19" s="17"/>
      <c r="BT19" s="17">
        <v>7.6587770470910504E-2</v>
      </c>
      <c r="BU19" s="17">
        <v>0.11250341079830201</v>
      </c>
      <c r="BV19" s="17">
        <v>0.128010862532909</v>
      </c>
      <c r="BW19" s="17">
        <v>8.9604115058169898E-2</v>
      </c>
      <c r="BX19" s="17">
        <v>0.127489249355449</v>
      </c>
      <c r="BY19" s="17">
        <v>0.108549410374169</v>
      </c>
    </row>
    <row r="20" spans="2:77" ht="43.5" x14ac:dyDescent="0.35">
      <c r="B20" s="18" t="s">
        <v>393</v>
      </c>
      <c r="C20" s="17">
        <v>8.2267577834399405E-2</v>
      </c>
      <c r="D20" s="17">
        <v>9.7887992039205701E-2</v>
      </c>
      <c r="E20" s="17">
        <v>6.7089279560417506E-2</v>
      </c>
      <c r="F20" s="17"/>
      <c r="G20" s="17">
        <v>7.8473087574258901E-2</v>
      </c>
      <c r="H20" s="17">
        <v>6.7218040303102203E-2</v>
      </c>
      <c r="I20" s="17">
        <v>6.2645737750187905E-2</v>
      </c>
      <c r="J20" s="17">
        <v>5.23780872762152E-2</v>
      </c>
      <c r="K20" s="17">
        <v>0.10034051424906799</v>
      </c>
      <c r="L20" s="17">
        <v>0.12512725066653099</v>
      </c>
      <c r="M20" s="17"/>
      <c r="N20" s="17">
        <v>9.3553153152903898E-2</v>
      </c>
      <c r="O20" s="17">
        <v>7.4810119278374998E-2</v>
      </c>
      <c r="P20" s="17">
        <v>8.7144849925200898E-2</v>
      </c>
      <c r="Q20" s="17">
        <v>7.37776971059491E-2</v>
      </c>
      <c r="R20" s="17"/>
      <c r="S20" s="17">
        <v>9.1068632988734702E-2</v>
      </c>
      <c r="T20" s="17">
        <v>8.2068206737198293E-2</v>
      </c>
      <c r="U20" s="17">
        <v>0.10268350009916501</v>
      </c>
      <c r="V20" s="17">
        <v>6.85201962007944E-2</v>
      </c>
      <c r="W20" s="17">
        <v>9.4613157442998794E-2</v>
      </c>
      <c r="X20" s="17">
        <v>0.11346302681918299</v>
      </c>
      <c r="Y20" s="17">
        <v>7.5826384571832106E-2</v>
      </c>
      <c r="Z20" s="17">
        <v>7.2335224232132594E-2</v>
      </c>
      <c r="AA20" s="17">
        <v>7.2973334913811305E-2</v>
      </c>
      <c r="AB20" s="17">
        <v>6.10238260344248E-2</v>
      </c>
      <c r="AC20" s="17">
        <v>7.5889005600090403E-2</v>
      </c>
      <c r="AD20" s="17">
        <v>4.5142551696108098E-2</v>
      </c>
      <c r="AE20" s="17"/>
      <c r="AF20" s="17">
        <v>0.12354594855926999</v>
      </c>
      <c r="AG20" s="17">
        <v>5.86529328086699E-2</v>
      </c>
      <c r="AH20" s="17">
        <v>5.9564211805651697E-2</v>
      </c>
      <c r="AI20" s="17"/>
      <c r="AJ20" s="17">
        <v>0.143415928290513</v>
      </c>
      <c r="AK20" s="17">
        <v>4.2397891499495702E-2</v>
      </c>
      <c r="AL20" s="17">
        <v>5.2469881636006299E-2</v>
      </c>
      <c r="AM20" s="17">
        <v>0.232617893465878</v>
      </c>
      <c r="AN20" s="17">
        <v>5.0541345717844501E-2</v>
      </c>
      <c r="AO20" s="17"/>
      <c r="AP20" s="17">
        <v>0.14937796221014199</v>
      </c>
      <c r="AQ20" s="17">
        <v>5.0527249142934098E-2</v>
      </c>
      <c r="AR20" s="17">
        <v>6.5338711177064995E-2</v>
      </c>
      <c r="AS20" s="17"/>
      <c r="AT20" s="17">
        <v>7.7237208423480697E-2</v>
      </c>
      <c r="AU20" s="17">
        <v>9.0291494716205997E-2</v>
      </c>
      <c r="AV20" s="17">
        <v>6.6901072908396197E-2</v>
      </c>
      <c r="AW20" s="17">
        <v>8.4954462786182405E-2</v>
      </c>
      <c r="AX20" s="17">
        <v>0.119811042607141</v>
      </c>
      <c r="AY20" s="17"/>
      <c r="AZ20" s="17">
        <v>7.9183657299974106E-2</v>
      </c>
      <c r="BA20" s="17">
        <v>6.7987481856051898E-2</v>
      </c>
      <c r="BB20" s="17">
        <v>7.0987611477156903E-2</v>
      </c>
      <c r="BC20" s="17">
        <v>0.123804526149613</v>
      </c>
      <c r="BD20" s="17">
        <v>4.9573976889985903E-2</v>
      </c>
      <c r="BE20" s="17"/>
      <c r="BF20" s="17">
        <v>6.7460125357289402E-2</v>
      </c>
      <c r="BG20" s="17">
        <v>8.6565697501644404E-2</v>
      </c>
      <c r="BH20" s="17">
        <v>8.6551634522856399E-2</v>
      </c>
      <c r="BI20" s="17">
        <v>8.7830425200465106E-2</v>
      </c>
      <c r="BJ20" s="17"/>
      <c r="BK20" s="17">
        <v>6.5634041041935806E-2</v>
      </c>
      <c r="BL20" s="17">
        <v>6.9231751995599305E-2</v>
      </c>
      <c r="BM20" s="17">
        <v>6.3108346779142593E-2</v>
      </c>
      <c r="BN20" s="17">
        <v>9.9010305126140105E-2</v>
      </c>
      <c r="BO20" s="17">
        <v>0.13417072973500499</v>
      </c>
      <c r="BP20" s="17"/>
      <c r="BQ20" s="17">
        <v>9.2096537132047795E-2</v>
      </c>
      <c r="BR20" s="17">
        <v>6.8955048118246695E-2</v>
      </c>
      <c r="BS20" s="17"/>
      <c r="BT20" s="17">
        <v>0.107735107678196</v>
      </c>
      <c r="BU20" s="17">
        <v>7.6542414191165004E-2</v>
      </c>
      <c r="BV20" s="17">
        <v>7.9234614981991996E-2</v>
      </c>
      <c r="BW20" s="17">
        <v>5.25722700822999E-2</v>
      </c>
      <c r="BX20" s="17">
        <v>6.0110652131944102E-2</v>
      </c>
      <c r="BY20" s="17">
        <v>6.4651607968113894E-2</v>
      </c>
    </row>
    <row r="21" spans="2:77" x14ac:dyDescent="0.35">
      <c r="B21" s="18" t="s">
        <v>145</v>
      </c>
      <c r="C21" s="17">
        <v>8.1221756357432895E-2</v>
      </c>
      <c r="D21" s="17">
        <v>5.7586793471891801E-2</v>
      </c>
      <c r="E21" s="17">
        <v>0.104272708360357</v>
      </c>
      <c r="F21" s="17"/>
      <c r="G21" s="17">
        <v>8.2152323831622104E-2</v>
      </c>
      <c r="H21" s="17">
        <v>8.3997348370817404E-2</v>
      </c>
      <c r="I21" s="17">
        <v>9.2957566208686199E-2</v>
      </c>
      <c r="J21" s="17">
        <v>8.9171421764371095E-2</v>
      </c>
      <c r="K21" s="17">
        <v>8.5447570954828606E-2</v>
      </c>
      <c r="L21" s="17">
        <v>5.9551745080790898E-2</v>
      </c>
      <c r="M21" s="17"/>
      <c r="N21" s="17">
        <v>4.7587788997005401E-2</v>
      </c>
      <c r="O21" s="17">
        <v>7.8558548561614497E-2</v>
      </c>
      <c r="P21" s="17">
        <v>8.0336910131883599E-2</v>
      </c>
      <c r="Q21" s="17">
        <v>0.121159168156425</v>
      </c>
      <c r="R21" s="17"/>
      <c r="S21" s="17">
        <v>7.0758912940959304E-2</v>
      </c>
      <c r="T21" s="17">
        <v>6.74650504548409E-2</v>
      </c>
      <c r="U21" s="17">
        <v>7.8230887497058296E-2</v>
      </c>
      <c r="V21" s="17">
        <v>8.3444819899811298E-2</v>
      </c>
      <c r="W21" s="17">
        <v>4.5703356140729803E-2</v>
      </c>
      <c r="X21" s="17">
        <v>8.7422722193951002E-2</v>
      </c>
      <c r="Y21" s="17">
        <v>9.0692230668573695E-2</v>
      </c>
      <c r="Z21" s="17">
        <v>0.133091881656593</v>
      </c>
      <c r="AA21" s="17">
        <v>6.5008640009734803E-2</v>
      </c>
      <c r="AB21" s="17">
        <v>0.110234056911345</v>
      </c>
      <c r="AC21" s="17">
        <v>8.2132198843344106E-2</v>
      </c>
      <c r="AD21" s="17">
        <v>0.13198400702287499</v>
      </c>
      <c r="AE21" s="17"/>
      <c r="AF21" s="17">
        <v>6.9126559038479904E-2</v>
      </c>
      <c r="AG21" s="17">
        <v>7.2441191357045201E-2</v>
      </c>
      <c r="AH21" s="17">
        <v>0.113240721665521</v>
      </c>
      <c r="AI21" s="17"/>
      <c r="AJ21" s="17">
        <v>5.6071957267312698E-2</v>
      </c>
      <c r="AK21" s="17">
        <v>7.0802669704228896E-2</v>
      </c>
      <c r="AL21" s="17">
        <v>4.2995849618370399E-2</v>
      </c>
      <c r="AM21" s="17">
        <v>7.5130060036599194E-2</v>
      </c>
      <c r="AN21" s="17">
        <v>0.12958989109812699</v>
      </c>
      <c r="AO21" s="17"/>
      <c r="AP21" s="17">
        <v>7.1397719769476606E-2</v>
      </c>
      <c r="AQ21" s="17">
        <v>6.8149912263607004E-2</v>
      </c>
      <c r="AR21" s="17">
        <v>3.7162804177312901E-2</v>
      </c>
      <c r="AS21" s="17"/>
      <c r="AT21" s="17">
        <v>0.11205457517171</v>
      </c>
      <c r="AU21" s="17">
        <v>8.0822718173528693E-2</v>
      </c>
      <c r="AV21" s="17">
        <v>6.5771232938869897E-2</v>
      </c>
      <c r="AW21" s="17">
        <v>4.2057952391624999E-2</v>
      </c>
      <c r="AX21" s="17">
        <v>1.2916459711089E-2</v>
      </c>
      <c r="AY21" s="17"/>
      <c r="AZ21" s="17">
        <v>6.9185536575535195E-2</v>
      </c>
      <c r="BA21" s="17">
        <v>0.10121821082697301</v>
      </c>
      <c r="BB21" s="17">
        <v>0.122809585763122</v>
      </c>
      <c r="BC21" s="17">
        <v>5.8385356560163401E-2</v>
      </c>
      <c r="BD21" s="17">
        <v>0.116718134124142</v>
      </c>
      <c r="BE21" s="17"/>
      <c r="BF21" s="17">
        <v>9.5568238037187198E-2</v>
      </c>
      <c r="BG21" s="17">
        <v>8.1187878745965905E-2</v>
      </c>
      <c r="BH21" s="17">
        <v>7.7304109703165202E-2</v>
      </c>
      <c r="BI21" s="17">
        <v>5.1842594707045803E-2</v>
      </c>
      <c r="BJ21" s="17"/>
      <c r="BK21" s="17">
        <v>8.3604788759088194E-2</v>
      </c>
      <c r="BL21" s="17">
        <v>9.0099384692525195E-2</v>
      </c>
      <c r="BM21" s="17">
        <v>9.6096616673061699E-2</v>
      </c>
      <c r="BN21" s="17">
        <v>7.0885854670071094E-2</v>
      </c>
      <c r="BO21" s="17">
        <v>3.5183625249786299E-2</v>
      </c>
      <c r="BP21" s="17"/>
      <c r="BQ21" s="17">
        <v>8.0092883632709694E-2</v>
      </c>
      <c r="BR21" s="17">
        <v>8.2750723081023506E-2</v>
      </c>
      <c r="BS21" s="17"/>
      <c r="BT21" s="17">
        <v>6.7284165620613401E-2</v>
      </c>
      <c r="BU21" s="17">
        <v>7.0564924430729606E-2</v>
      </c>
      <c r="BV21" s="17">
        <v>0.117660780957555</v>
      </c>
      <c r="BW21" s="17">
        <v>8.3488227193984896E-2</v>
      </c>
      <c r="BX21" s="17">
        <v>9.1083145833809401E-2</v>
      </c>
      <c r="BY21" s="17">
        <v>0.141821989552017</v>
      </c>
    </row>
    <row r="22" spans="2:77" ht="29" x14ac:dyDescent="0.35">
      <c r="B22" s="18" t="s">
        <v>394</v>
      </c>
      <c r="C22" s="17">
        <v>6.1542128807648602E-2</v>
      </c>
      <c r="D22" s="17">
        <v>7.2489101044239598E-2</v>
      </c>
      <c r="E22" s="17">
        <v>5.1238770939565102E-2</v>
      </c>
      <c r="F22" s="17"/>
      <c r="G22" s="17">
        <v>9.8804575467369093E-2</v>
      </c>
      <c r="H22" s="17">
        <v>7.7857624530807301E-2</v>
      </c>
      <c r="I22" s="17">
        <v>5.6766427246355201E-2</v>
      </c>
      <c r="J22" s="17">
        <v>5.5032968717614497E-2</v>
      </c>
      <c r="K22" s="17">
        <v>5.5575933580958303E-2</v>
      </c>
      <c r="L22" s="17">
        <v>3.6660215947067802E-2</v>
      </c>
      <c r="M22" s="17"/>
      <c r="N22" s="17">
        <v>7.3451184778963202E-2</v>
      </c>
      <c r="O22" s="17">
        <v>5.4988874644457099E-2</v>
      </c>
      <c r="P22" s="17">
        <v>5.7693313199253297E-2</v>
      </c>
      <c r="Q22" s="17">
        <v>5.9742187330288E-2</v>
      </c>
      <c r="R22" s="17"/>
      <c r="S22" s="17">
        <v>8.4274993108411397E-2</v>
      </c>
      <c r="T22" s="17">
        <v>4.55305516649607E-2</v>
      </c>
      <c r="U22" s="17">
        <v>5.4055119579297997E-2</v>
      </c>
      <c r="V22" s="17">
        <v>6.2701941672238096E-2</v>
      </c>
      <c r="W22" s="17">
        <v>5.2738904043380101E-2</v>
      </c>
      <c r="X22" s="17">
        <v>8.2624413763133606E-2</v>
      </c>
      <c r="Y22" s="17">
        <v>6.6092662188283205E-2</v>
      </c>
      <c r="Z22" s="17">
        <v>6.4471751113151898E-2</v>
      </c>
      <c r="AA22" s="17">
        <v>5.5107045539067603E-2</v>
      </c>
      <c r="AB22" s="17">
        <v>3.9998139229512897E-2</v>
      </c>
      <c r="AC22" s="17">
        <v>8.24619102717426E-2</v>
      </c>
      <c r="AD22" s="17">
        <v>3.6017964938620001E-2</v>
      </c>
      <c r="AE22" s="17"/>
      <c r="AF22" s="17">
        <v>7.58042302722408E-2</v>
      </c>
      <c r="AG22" s="17">
        <v>5.0113330811533303E-2</v>
      </c>
      <c r="AH22" s="17">
        <v>5.6584227783229003E-2</v>
      </c>
      <c r="AI22" s="17"/>
      <c r="AJ22" s="17">
        <v>6.9157652001375899E-2</v>
      </c>
      <c r="AK22" s="17">
        <v>6.1776777374557702E-2</v>
      </c>
      <c r="AL22" s="17">
        <v>3.8659603324071701E-2</v>
      </c>
      <c r="AM22" s="17">
        <v>0.182571358973596</v>
      </c>
      <c r="AN22" s="17">
        <v>5.2862732678733801E-2</v>
      </c>
      <c r="AO22" s="17"/>
      <c r="AP22" s="17">
        <v>7.8770505105237199E-2</v>
      </c>
      <c r="AQ22" s="17">
        <v>5.5357632538066401E-2</v>
      </c>
      <c r="AR22" s="17">
        <v>5.4793111734077901E-2</v>
      </c>
      <c r="AS22" s="17"/>
      <c r="AT22" s="17">
        <v>5.2081537757696902E-2</v>
      </c>
      <c r="AU22" s="17">
        <v>6.5831528376405199E-2</v>
      </c>
      <c r="AV22" s="17">
        <v>7.0348103721730906E-2</v>
      </c>
      <c r="AW22" s="17">
        <v>5.7254717434095E-2</v>
      </c>
      <c r="AX22" s="17">
        <v>6.2219339236288598E-2</v>
      </c>
      <c r="AY22" s="17"/>
      <c r="AZ22" s="17">
        <v>7.5529580786230593E-2</v>
      </c>
      <c r="BA22" s="17">
        <v>5.4155807692073801E-2</v>
      </c>
      <c r="BB22" s="17">
        <v>4.26184092417198E-2</v>
      </c>
      <c r="BC22" s="17">
        <v>3.8664612529721601E-2</v>
      </c>
      <c r="BD22" s="17">
        <v>6.1864062479362103E-2</v>
      </c>
      <c r="BE22" s="17"/>
      <c r="BF22" s="17">
        <v>5.7446693248669203E-2</v>
      </c>
      <c r="BG22" s="17">
        <v>6.4611059833532103E-2</v>
      </c>
      <c r="BH22" s="17">
        <v>5.3522813355809398E-2</v>
      </c>
      <c r="BI22" s="17">
        <v>7.2911753996097006E-2</v>
      </c>
      <c r="BJ22" s="17"/>
      <c r="BK22" s="17">
        <v>8.0568202518328802E-2</v>
      </c>
      <c r="BL22" s="17">
        <v>7.4096414544307196E-2</v>
      </c>
      <c r="BM22" s="17">
        <v>4.7726244547723701E-2</v>
      </c>
      <c r="BN22" s="17">
        <v>5.5083950935546397E-2</v>
      </c>
      <c r="BO22" s="17">
        <v>0.12869155934097601</v>
      </c>
      <c r="BP22" s="17"/>
      <c r="BQ22" s="17">
        <v>6.0353213075922098E-2</v>
      </c>
      <c r="BR22" s="17">
        <v>6.3152418923754505E-2</v>
      </c>
      <c r="BS22" s="17"/>
      <c r="BT22" s="17">
        <v>5.7040746498520797E-2</v>
      </c>
      <c r="BU22" s="17">
        <v>5.54923459456746E-2</v>
      </c>
      <c r="BV22" s="17">
        <v>9.3967295888382193E-2</v>
      </c>
      <c r="BW22" s="17">
        <v>5.3576536345112398E-2</v>
      </c>
      <c r="BX22" s="17">
        <v>6.6247233128007496E-2</v>
      </c>
      <c r="BY22" s="17">
        <v>9.5754725772221203E-2</v>
      </c>
    </row>
    <row r="23" spans="2:77" ht="43.5" x14ac:dyDescent="0.35">
      <c r="B23" s="18" t="s">
        <v>395</v>
      </c>
      <c r="C23" s="17">
        <v>4.7540801005928099E-2</v>
      </c>
      <c r="D23" s="17">
        <v>5.0878966483355499E-2</v>
      </c>
      <c r="E23" s="17">
        <v>4.4583983259416399E-2</v>
      </c>
      <c r="F23" s="17"/>
      <c r="G23" s="17">
        <v>9.8146471074568101E-2</v>
      </c>
      <c r="H23" s="17">
        <v>6.3567432613111097E-2</v>
      </c>
      <c r="I23" s="17">
        <v>4.5839804190958303E-2</v>
      </c>
      <c r="J23" s="17">
        <v>3.9123618857916299E-2</v>
      </c>
      <c r="K23" s="17">
        <v>3.8689033068842103E-2</v>
      </c>
      <c r="L23" s="17">
        <v>1.4995966730459699E-2</v>
      </c>
      <c r="M23" s="17"/>
      <c r="N23" s="17">
        <v>4.92449982114644E-2</v>
      </c>
      <c r="O23" s="17">
        <v>4.1594782831137898E-2</v>
      </c>
      <c r="P23" s="17">
        <v>6.3746208807430094E-2</v>
      </c>
      <c r="Q23" s="17">
        <v>3.8282386031375203E-2</v>
      </c>
      <c r="R23" s="17"/>
      <c r="S23" s="17">
        <v>7.3842187152820399E-2</v>
      </c>
      <c r="T23" s="17">
        <v>4.0984727092564899E-2</v>
      </c>
      <c r="U23" s="17">
        <v>2.4463187215094901E-2</v>
      </c>
      <c r="V23" s="17">
        <v>3.3887101248590998E-2</v>
      </c>
      <c r="W23" s="17">
        <v>4.7805561976983497E-2</v>
      </c>
      <c r="X23" s="17">
        <v>6.2625885396964703E-2</v>
      </c>
      <c r="Y23" s="17">
        <v>4.4390940197750903E-2</v>
      </c>
      <c r="Z23" s="17">
        <v>5.6459925385939698E-2</v>
      </c>
      <c r="AA23" s="17">
        <v>4.7071845811534202E-2</v>
      </c>
      <c r="AB23" s="17">
        <v>4.2220753340602199E-2</v>
      </c>
      <c r="AC23" s="17">
        <v>4.63034424383394E-2</v>
      </c>
      <c r="AD23" s="17">
        <v>2.61708456992659E-2</v>
      </c>
      <c r="AE23" s="17"/>
      <c r="AF23" s="17">
        <v>3.1102697660591198E-2</v>
      </c>
      <c r="AG23" s="17">
        <v>4.9132398569512903E-2</v>
      </c>
      <c r="AH23" s="17">
        <v>6.6203399053205894E-2</v>
      </c>
      <c r="AI23" s="17"/>
      <c r="AJ23" s="17">
        <v>3.7110753465838101E-2</v>
      </c>
      <c r="AK23" s="17">
        <v>4.9953318498966899E-2</v>
      </c>
      <c r="AL23" s="17">
        <v>5.1255903231462702E-2</v>
      </c>
      <c r="AM23" s="17">
        <v>3.5342935909982401E-2</v>
      </c>
      <c r="AN23" s="17">
        <v>4.9297943685687601E-2</v>
      </c>
      <c r="AO23" s="17"/>
      <c r="AP23" s="17">
        <v>4.8878685414195197E-2</v>
      </c>
      <c r="AQ23" s="17">
        <v>4.30489967175611E-2</v>
      </c>
      <c r="AR23" s="17">
        <v>6.1299383198520498E-2</v>
      </c>
      <c r="AS23" s="17"/>
      <c r="AT23" s="17">
        <v>4.1694635175792902E-2</v>
      </c>
      <c r="AU23" s="17">
        <v>4.9546686985804597E-2</v>
      </c>
      <c r="AV23" s="17">
        <v>5.0990078145120701E-2</v>
      </c>
      <c r="AW23" s="17">
        <v>5.5962028275820502E-2</v>
      </c>
      <c r="AX23" s="17">
        <v>8.3595467794797595E-2</v>
      </c>
      <c r="AY23" s="17"/>
      <c r="AZ23" s="17">
        <v>5.4393251784223301E-2</v>
      </c>
      <c r="BA23" s="17">
        <v>5.76482888505849E-2</v>
      </c>
      <c r="BB23" s="17">
        <v>9.5051793921209299E-2</v>
      </c>
      <c r="BC23" s="17">
        <v>1.8367807013515199E-2</v>
      </c>
      <c r="BD23" s="17">
        <v>3.9548177365828399E-2</v>
      </c>
      <c r="BE23" s="17"/>
      <c r="BF23" s="17">
        <v>4.8844893686982298E-2</v>
      </c>
      <c r="BG23" s="17">
        <v>5.4125471444202898E-2</v>
      </c>
      <c r="BH23" s="17">
        <v>3.6316528358283202E-2</v>
      </c>
      <c r="BI23" s="17">
        <v>4.7054228440487803E-2</v>
      </c>
      <c r="BJ23" s="17"/>
      <c r="BK23" s="17">
        <v>4.5454827528803102E-2</v>
      </c>
      <c r="BL23" s="17">
        <v>3.0781983371938399E-2</v>
      </c>
      <c r="BM23" s="17">
        <v>5.0828608189882302E-2</v>
      </c>
      <c r="BN23" s="17">
        <v>4.8687921165556501E-2</v>
      </c>
      <c r="BO23" s="17">
        <v>6.2817229407972006E-2</v>
      </c>
      <c r="BP23" s="17"/>
      <c r="BQ23" s="17">
        <v>4.9175649438895401E-2</v>
      </c>
      <c r="BR23" s="17">
        <v>4.5326531144164697E-2</v>
      </c>
      <c r="BS23" s="17"/>
      <c r="BT23" s="17">
        <v>3.5419284141834498E-2</v>
      </c>
      <c r="BU23" s="17">
        <v>5.11197632276734E-2</v>
      </c>
      <c r="BV23" s="17">
        <v>5.7491697697810498E-2</v>
      </c>
      <c r="BW23" s="17">
        <v>7.0036702687009095E-2</v>
      </c>
      <c r="BX23" s="17">
        <v>5.4628148999399301E-2</v>
      </c>
      <c r="BY23" s="17">
        <v>2.99038803791075E-2</v>
      </c>
    </row>
    <row r="24" spans="2:77" x14ac:dyDescent="0.35">
      <c r="B24" s="18" t="s">
        <v>170</v>
      </c>
      <c r="C24" s="19">
        <v>1.3806653665361501E-2</v>
      </c>
      <c r="D24" s="19">
        <v>8.3873090517901996E-3</v>
      </c>
      <c r="E24" s="19">
        <v>1.9192153911145302E-2</v>
      </c>
      <c r="F24" s="19"/>
      <c r="G24" s="19">
        <v>1.0314209883370401E-2</v>
      </c>
      <c r="H24" s="19">
        <v>1.7248437553422799E-2</v>
      </c>
      <c r="I24" s="19">
        <v>1.11165677023571E-2</v>
      </c>
      <c r="J24" s="19">
        <v>2.0933116671756902E-2</v>
      </c>
      <c r="K24" s="19">
        <v>1.42783295561226E-2</v>
      </c>
      <c r="L24" s="19">
        <v>9.4098567068435692E-3</v>
      </c>
      <c r="M24" s="19"/>
      <c r="N24" s="19">
        <v>8.4132879828213193E-3</v>
      </c>
      <c r="O24" s="19">
        <v>1.03758521776542E-2</v>
      </c>
      <c r="P24" s="19">
        <v>2.18891152938216E-2</v>
      </c>
      <c r="Q24" s="19">
        <v>1.5281057565832701E-2</v>
      </c>
      <c r="R24" s="19"/>
      <c r="S24" s="19">
        <v>7.96140834846433E-3</v>
      </c>
      <c r="T24" s="19">
        <v>1.72637478456804E-2</v>
      </c>
      <c r="U24" s="19">
        <v>2.3579309702296401E-2</v>
      </c>
      <c r="V24" s="19">
        <v>1.37337683621503E-2</v>
      </c>
      <c r="W24" s="19">
        <v>1.8291288155437301E-2</v>
      </c>
      <c r="X24" s="19">
        <v>1.1801306452917701E-2</v>
      </c>
      <c r="Y24" s="19">
        <v>1.45721359998523E-2</v>
      </c>
      <c r="Z24" s="19">
        <v>1.12335580755675E-2</v>
      </c>
      <c r="AA24" s="19">
        <v>1.30242670226377E-2</v>
      </c>
      <c r="AB24" s="19">
        <v>6.5374065313798897E-3</v>
      </c>
      <c r="AC24" s="19">
        <v>1.6003495384156699E-2</v>
      </c>
      <c r="AD24" s="19">
        <v>1.8199594840975799E-2</v>
      </c>
      <c r="AE24" s="19"/>
      <c r="AF24" s="19">
        <v>1.55854864984868E-2</v>
      </c>
      <c r="AG24" s="19">
        <v>1.0407368010388E-2</v>
      </c>
      <c r="AH24" s="19">
        <v>2.41622203412558E-2</v>
      </c>
      <c r="AI24" s="19"/>
      <c r="AJ24" s="19">
        <v>1.1715227103799301E-2</v>
      </c>
      <c r="AK24" s="19">
        <v>1.0855598240610701E-2</v>
      </c>
      <c r="AL24" s="19">
        <v>2.97134034423146E-3</v>
      </c>
      <c r="AM24" s="19">
        <v>3.8029360444418202E-2</v>
      </c>
      <c r="AN24" s="19">
        <v>3.0282170283314799E-2</v>
      </c>
      <c r="AO24" s="19"/>
      <c r="AP24" s="19">
        <v>1.15247606162547E-2</v>
      </c>
      <c r="AQ24" s="19">
        <v>9.9902558301924894E-3</v>
      </c>
      <c r="AR24" s="19">
        <v>1.11722635482547E-2</v>
      </c>
      <c r="AS24" s="19"/>
      <c r="AT24" s="19">
        <v>1.65634248020094E-2</v>
      </c>
      <c r="AU24" s="19">
        <v>1.7364310548226701E-2</v>
      </c>
      <c r="AV24" s="19">
        <v>9.8229590133570507E-3</v>
      </c>
      <c r="AW24" s="19">
        <v>1.06948855188963E-2</v>
      </c>
      <c r="AX24" s="19">
        <v>0</v>
      </c>
      <c r="AY24" s="19"/>
      <c r="AZ24" s="19">
        <v>1.0970435224435001E-2</v>
      </c>
      <c r="BA24" s="19">
        <v>2.42576290311994E-2</v>
      </c>
      <c r="BB24" s="19">
        <v>5.3043731171564003E-3</v>
      </c>
      <c r="BC24" s="19">
        <v>8.8074684113282099E-3</v>
      </c>
      <c r="BD24" s="19">
        <v>2.0335000574342701E-2</v>
      </c>
      <c r="BE24" s="19"/>
      <c r="BF24" s="19">
        <v>1.4746816190816799E-2</v>
      </c>
      <c r="BG24" s="19">
        <v>1.07842756968162E-2</v>
      </c>
      <c r="BH24" s="19">
        <v>1.3216498531889999E-2</v>
      </c>
      <c r="BI24" s="19">
        <v>1.4544028564927E-2</v>
      </c>
      <c r="BJ24" s="19"/>
      <c r="BK24" s="19">
        <v>3.1881790948747997E-2</v>
      </c>
      <c r="BL24" s="19">
        <v>1.7256228826923001E-2</v>
      </c>
      <c r="BM24" s="19">
        <v>1.10904406615052E-2</v>
      </c>
      <c r="BN24" s="19">
        <v>1.4289790623657501E-2</v>
      </c>
      <c r="BO24" s="19">
        <v>9.6168610682194292E-3</v>
      </c>
      <c r="BP24" s="19"/>
      <c r="BQ24" s="19">
        <v>1.46930650165375E-2</v>
      </c>
      <c r="BR24" s="19">
        <v>1.26060812450354E-2</v>
      </c>
      <c r="BS24" s="19"/>
      <c r="BT24" s="19">
        <v>1.1128739219498199E-2</v>
      </c>
      <c r="BU24" s="19">
        <v>2.0468447681729601E-2</v>
      </c>
      <c r="BV24" s="19">
        <v>2.0588493876935499E-2</v>
      </c>
      <c r="BW24" s="19">
        <v>1.4721572467954599E-2</v>
      </c>
      <c r="BX24" s="19">
        <v>8.0259655811525006E-3</v>
      </c>
      <c r="BY24" s="19">
        <v>6.0710428948721898E-3</v>
      </c>
    </row>
    <row r="25" spans="2:77" x14ac:dyDescent="0.35">
      <c r="B25" s="16"/>
    </row>
    <row r="26" spans="2:77" x14ac:dyDescent="0.35">
      <c r="B26" t="s">
        <v>95</v>
      </c>
    </row>
    <row r="27" spans="2:77" x14ac:dyDescent="0.35">
      <c r="B27" t="s">
        <v>96</v>
      </c>
    </row>
    <row r="29" spans="2:77" x14ac:dyDescent="0.35">
      <c r="B2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403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397</v>
      </c>
      <c r="C9" s="17">
        <v>0.44676134634269299</v>
      </c>
      <c r="D9" s="17">
        <v>0.45879912515936799</v>
      </c>
      <c r="E9" s="17">
        <v>0.43354895492999501</v>
      </c>
      <c r="F9" s="17"/>
      <c r="G9" s="17">
        <v>0.458368260198452</v>
      </c>
      <c r="H9" s="17">
        <v>0.43325207856685199</v>
      </c>
      <c r="I9" s="17">
        <v>0.47280479986742902</v>
      </c>
      <c r="J9" s="17">
        <v>0.44164201092807398</v>
      </c>
      <c r="K9" s="17">
        <v>0.47930050300736599</v>
      </c>
      <c r="L9" s="17">
        <v>0.40982259480606498</v>
      </c>
      <c r="M9" s="17"/>
      <c r="N9" s="17">
        <v>0.44677818715669598</v>
      </c>
      <c r="O9" s="17">
        <v>0.48099438242626802</v>
      </c>
      <c r="P9" s="17">
        <v>0.44292953982508299</v>
      </c>
      <c r="Q9" s="17">
        <v>0.41221756101663698</v>
      </c>
      <c r="R9" s="17"/>
      <c r="S9" s="17">
        <v>0.45047515175806202</v>
      </c>
      <c r="T9" s="17">
        <v>0.45666561806391098</v>
      </c>
      <c r="U9" s="17">
        <v>0.429266171433826</v>
      </c>
      <c r="V9" s="17">
        <v>0.37626266674692399</v>
      </c>
      <c r="W9" s="17">
        <v>0.47169367168979398</v>
      </c>
      <c r="X9" s="17">
        <v>0.32226116417438799</v>
      </c>
      <c r="Y9" s="17">
        <v>0.433706488843219</v>
      </c>
      <c r="Z9" s="17">
        <v>0.56294521252063301</v>
      </c>
      <c r="AA9" s="17">
        <v>0.47597999598725299</v>
      </c>
      <c r="AB9" s="17">
        <v>0.54594812137458404</v>
      </c>
      <c r="AC9" s="17">
        <v>0.42984993347092998</v>
      </c>
      <c r="AD9" s="17">
        <v>0.40402016048024297</v>
      </c>
      <c r="AE9" s="17"/>
      <c r="AF9" s="17">
        <v>0.38232710369342898</v>
      </c>
      <c r="AG9" s="17">
        <v>0.516034040193177</v>
      </c>
      <c r="AH9" s="17">
        <v>0.39549578405724201</v>
      </c>
      <c r="AI9" s="17"/>
      <c r="AJ9" s="17">
        <v>0.30936821949180399</v>
      </c>
      <c r="AK9" s="17">
        <v>0.56582463757980594</v>
      </c>
      <c r="AL9" s="17">
        <v>0.50089021710509896</v>
      </c>
      <c r="AM9" s="17">
        <v>0.29577101407703599</v>
      </c>
      <c r="AN9" s="17">
        <v>0.44448563780164602</v>
      </c>
      <c r="AO9" s="17"/>
      <c r="AP9" s="17">
        <v>0.24286359778005501</v>
      </c>
      <c r="AQ9" s="17">
        <v>0.57827009357221204</v>
      </c>
      <c r="AR9" s="17">
        <v>0.46573308212090198</v>
      </c>
      <c r="AS9" s="17"/>
      <c r="AT9" s="17">
        <v>0.43253699780943999</v>
      </c>
      <c r="AU9" s="17">
        <v>0.44070549091408501</v>
      </c>
      <c r="AV9" s="17">
        <v>0.45900337160131999</v>
      </c>
      <c r="AW9" s="17">
        <v>0.46818132968683801</v>
      </c>
      <c r="AX9" s="17">
        <v>0.45966908716712301</v>
      </c>
      <c r="AY9" s="17"/>
      <c r="AZ9" s="17">
        <v>0.46661298558420999</v>
      </c>
      <c r="BA9" s="17">
        <v>0.41243366417907501</v>
      </c>
      <c r="BB9" s="17">
        <v>0.40602454666264898</v>
      </c>
      <c r="BC9" s="17">
        <v>0.40909906638379601</v>
      </c>
      <c r="BD9" s="17">
        <v>0.49553707732899699</v>
      </c>
      <c r="BE9" s="17"/>
      <c r="BF9" s="17">
        <v>0.43882438378476302</v>
      </c>
      <c r="BG9" s="17">
        <v>0.45276603511881103</v>
      </c>
      <c r="BH9" s="17">
        <v>0.48144081049021697</v>
      </c>
      <c r="BI9" s="17">
        <v>0.40993652328619101</v>
      </c>
      <c r="BJ9" s="17"/>
      <c r="BK9" s="17">
        <v>0.49076896009905102</v>
      </c>
      <c r="BL9" s="17">
        <v>0.52057294862534098</v>
      </c>
      <c r="BM9" s="17">
        <v>0.44195729691021002</v>
      </c>
      <c r="BN9" s="17">
        <v>0.42348149690609099</v>
      </c>
      <c r="BO9" s="17">
        <v>0.40361584393348199</v>
      </c>
      <c r="BP9" s="17"/>
      <c r="BQ9" s="17">
        <v>0.42681486654099399</v>
      </c>
      <c r="BR9" s="17">
        <v>0.47356198124496901</v>
      </c>
      <c r="BS9" s="17"/>
      <c r="BT9" s="17">
        <v>0.40893709342475898</v>
      </c>
      <c r="BU9" s="17">
        <v>0.48183700734426599</v>
      </c>
      <c r="BV9" s="17">
        <v>0.48292091746558302</v>
      </c>
      <c r="BW9" s="17">
        <v>0.50650403269733402</v>
      </c>
      <c r="BX9" s="17">
        <v>0.42982727039839702</v>
      </c>
      <c r="BY9" s="17">
        <v>0.46201759370484902</v>
      </c>
    </row>
    <row r="10" spans="2:77" ht="29" x14ac:dyDescent="0.35">
      <c r="B10" s="18" t="s">
        <v>398</v>
      </c>
      <c r="C10" s="17">
        <v>0.27054304513001198</v>
      </c>
      <c r="D10" s="17">
        <v>0.30684295098876602</v>
      </c>
      <c r="E10" s="17">
        <v>0.23491522865738401</v>
      </c>
      <c r="F10" s="17"/>
      <c r="G10" s="17">
        <v>0.28324765070423502</v>
      </c>
      <c r="H10" s="17">
        <v>0.297851278218629</v>
      </c>
      <c r="I10" s="17">
        <v>0.30494545669977002</v>
      </c>
      <c r="J10" s="17">
        <v>0.30431216064427502</v>
      </c>
      <c r="K10" s="17">
        <v>0.24242222393236301</v>
      </c>
      <c r="L10" s="17">
        <v>0.19504396071705901</v>
      </c>
      <c r="M10" s="17"/>
      <c r="N10" s="17">
        <v>0.30593020181957298</v>
      </c>
      <c r="O10" s="17">
        <v>0.282767982757406</v>
      </c>
      <c r="P10" s="17">
        <v>0.28372673294282302</v>
      </c>
      <c r="Q10" s="17">
        <v>0.20596122384618101</v>
      </c>
      <c r="R10" s="17"/>
      <c r="S10" s="17">
        <v>0.27056078805277001</v>
      </c>
      <c r="T10" s="17">
        <v>0.295553394025384</v>
      </c>
      <c r="U10" s="17">
        <v>0.25876367805654599</v>
      </c>
      <c r="V10" s="17">
        <v>0.243893566460258</v>
      </c>
      <c r="W10" s="17">
        <v>0.31597608616254902</v>
      </c>
      <c r="X10" s="17">
        <v>0.217673761033706</v>
      </c>
      <c r="Y10" s="17">
        <v>0.23383948175080299</v>
      </c>
      <c r="Z10" s="17">
        <v>0.322935618816238</v>
      </c>
      <c r="AA10" s="17">
        <v>0.297077638483909</v>
      </c>
      <c r="AB10" s="17">
        <v>0.30634876818085</v>
      </c>
      <c r="AC10" s="17">
        <v>0.26821970311919902</v>
      </c>
      <c r="AD10" s="17">
        <v>0.15804715007157899</v>
      </c>
      <c r="AE10" s="17"/>
      <c r="AF10" s="17">
        <v>0.23019432878308499</v>
      </c>
      <c r="AG10" s="17">
        <v>0.312460207486146</v>
      </c>
      <c r="AH10" s="17">
        <v>0.25421888367225298</v>
      </c>
      <c r="AI10" s="17"/>
      <c r="AJ10" s="17">
        <v>0.202876861581686</v>
      </c>
      <c r="AK10" s="17">
        <v>0.34427879456000199</v>
      </c>
      <c r="AL10" s="17">
        <v>0.36018939606808698</v>
      </c>
      <c r="AM10" s="17">
        <v>0.28055753366813901</v>
      </c>
      <c r="AN10" s="17">
        <v>0.224104184663724</v>
      </c>
      <c r="AO10" s="17"/>
      <c r="AP10" s="17">
        <v>0.16417410582563299</v>
      </c>
      <c r="AQ10" s="17">
        <v>0.34271374225027901</v>
      </c>
      <c r="AR10" s="17">
        <v>0.31768278481232298</v>
      </c>
      <c r="AS10" s="17"/>
      <c r="AT10" s="17">
        <v>0.24529107204549699</v>
      </c>
      <c r="AU10" s="17">
        <v>0.23601479832459801</v>
      </c>
      <c r="AV10" s="17">
        <v>0.309207548861406</v>
      </c>
      <c r="AW10" s="17">
        <v>0.28804509598392602</v>
      </c>
      <c r="AX10" s="17">
        <v>0.24931890111424199</v>
      </c>
      <c r="AY10" s="17"/>
      <c r="AZ10" s="17">
        <v>0.32270242716228098</v>
      </c>
      <c r="BA10" s="17">
        <v>0.23049778735870399</v>
      </c>
      <c r="BB10" s="17">
        <v>0.241546179759592</v>
      </c>
      <c r="BC10" s="17">
        <v>0.20086362873500799</v>
      </c>
      <c r="BD10" s="17">
        <v>0.23826279177134399</v>
      </c>
      <c r="BE10" s="17"/>
      <c r="BF10" s="17">
        <v>0.229630946111781</v>
      </c>
      <c r="BG10" s="17">
        <v>0.25731118433471101</v>
      </c>
      <c r="BH10" s="17">
        <v>0.28135121219109399</v>
      </c>
      <c r="BI10" s="17">
        <v>0.36635687658189298</v>
      </c>
      <c r="BJ10" s="17"/>
      <c r="BK10" s="17">
        <v>0.26627064334575401</v>
      </c>
      <c r="BL10" s="17">
        <v>0.26885437771635801</v>
      </c>
      <c r="BM10" s="17">
        <v>0.24869752752386801</v>
      </c>
      <c r="BN10" s="17">
        <v>0.287672650610309</v>
      </c>
      <c r="BO10" s="17">
        <v>0.30551894699208698</v>
      </c>
      <c r="BP10" s="17"/>
      <c r="BQ10" s="17">
        <v>0.26339153692637901</v>
      </c>
      <c r="BR10" s="17">
        <v>0.280152006825092</v>
      </c>
      <c r="BS10" s="17"/>
      <c r="BT10" s="17">
        <v>0.23682517353659199</v>
      </c>
      <c r="BU10" s="17">
        <v>0.32131742428557702</v>
      </c>
      <c r="BV10" s="17">
        <v>0.21688876082990599</v>
      </c>
      <c r="BW10" s="17">
        <v>0.31880638854465898</v>
      </c>
      <c r="BX10" s="17">
        <v>0.27608350646483099</v>
      </c>
      <c r="BY10" s="17">
        <v>0.23252331820029701</v>
      </c>
    </row>
    <row r="11" spans="2:77" ht="43.5" x14ac:dyDescent="0.35">
      <c r="B11" s="18" t="s">
        <v>399</v>
      </c>
      <c r="C11" s="17">
        <v>0.209359994859763</v>
      </c>
      <c r="D11" s="17">
        <v>0.217160111165808</v>
      </c>
      <c r="E11" s="17">
        <v>0.20091916545969801</v>
      </c>
      <c r="F11" s="17"/>
      <c r="G11" s="17">
        <v>0.41902774678149701</v>
      </c>
      <c r="H11" s="17">
        <v>0.23922746530445399</v>
      </c>
      <c r="I11" s="17">
        <v>0.27159404774530599</v>
      </c>
      <c r="J11" s="17">
        <v>0.181122228081148</v>
      </c>
      <c r="K11" s="17">
        <v>0.161859693285619</v>
      </c>
      <c r="L11" s="17">
        <v>5.5794893878167703E-2</v>
      </c>
      <c r="M11" s="17"/>
      <c r="N11" s="17">
        <v>0.23026847065954401</v>
      </c>
      <c r="O11" s="17">
        <v>0.219206820664408</v>
      </c>
      <c r="P11" s="17">
        <v>0.21706393426072501</v>
      </c>
      <c r="Q11" s="17">
        <v>0.17063034444292499</v>
      </c>
      <c r="R11" s="17"/>
      <c r="S11" s="17">
        <v>0.28815518761257902</v>
      </c>
      <c r="T11" s="17">
        <v>0.222904390048141</v>
      </c>
      <c r="U11" s="17">
        <v>0.196018801227027</v>
      </c>
      <c r="V11" s="17">
        <v>0.15249890116477999</v>
      </c>
      <c r="W11" s="17">
        <v>0.15109894984623601</v>
      </c>
      <c r="X11" s="17">
        <v>0.20346066813932201</v>
      </c>
      <c r="Y11" s="17">
        <v>0.197227685495276</v>
      </c>
      <c r="Z11" s="17">
        <v>0.20224115870296999</v>
      </c>
      <c r="AA11" s="17">
        <v>0.19997296777536799</v>
      </c>
      <c r="AB11" s="17">
        <v>0.232526854538464</v>
      </c>
      <c r="AC11" s="17">
        <v>0.14323719866373799</v>
      </c>
      <c r="AD11" s="17">
        <v>0.21990598090705701</v>
      </c>
      <c r="AE11" s="17"/>
      <c r="AF11" s="17">
        <v>0.13199495339517101</v>
      </c>
      <c r="AG11" s="17">
        <v>0.21932349890754901</v>
      </c>
      <c r="AH11" s="17">
        <v>0.29203363829741702</v>
      </c>
      <c r="AI11" s="17"/>
      <c r="AJ11" s="17">
        <v>0.11070853195515</v>
      </c>
      <c r="AK11" s="17">
        <v>0.27018541391235601</v>
      </c>
      <c r="AL11" s="17">
        <v>0.20240589913828899</v>
      </c>
      <c r="AM11" s="17">
        <v>0.147346864684782</v>
      </c>
      <c r="AN11" s="17">
        <v>0.25416632479246298</v>
      </c>
      <c r="AO11" s="17"/>
      <c r="AP11" s="17">
        <v>0.117267584833303</v>
      </c>
      <c r="AQ11" s="17">
        <v>0.27746433249371799</v>
      </c>
      <c r="AR11" s="17">
        <v>0.27483458747838502</v>
      </c>
      <c r="AS11" s="17"/>
      <c r="AT11" s="17">
        <v>0.10527271392018001</v>
      </c>
      <c r="AU11" s="17">
        <v>0.23999508025916</v>
      </c>
      <c r="AV11" s="17">
        <v>0.23056840345978799</v>
      </c>
      <c r="AW11" s="17">
        <v>0.32764195572603</v>
      </c>
      <c r="AX11" s="17">
        <v>0.219837280996205</v>
      </c>
      <c r="AY11" s="17"/>
      <c r="AZ11" s="17">
        <v>0.25642546502278502</v>
      </c>
      <c r="BA11" s="17">
        <v>0.20936488956277299</v>
      </c>
      <c r="BB11" s="17">
        <v>0.36583918427088802</v>
      </c>
      <c r="BC11" s="17">
        <v>6.0745759403229703E-2</v>
      </c>
      <c r="BD11" s="17">
        <v>0.218944041463357</v>
      </c>
      <c r="BE11" s="17"/>
      <c r="BF11" s="17">
        <v>0.19237678966257499</v>
      </c>
      <c r="BG11" s="17">
        <v>0.21077958832815699</v>
      </c>
      <c r="BH11" s="17">
        <v>0.21455013685754101</v>
      </c>
      <c r="BI11" s="17">
        <v>0.22638770372178901</v>
      </c>
      <c r="BJ11" s="17"/>
      <c r="BK11" s="17">
        <v>0.17058906918435901</v>
      </c>
      <c r="BL11" s="17">
        <v>0.23854982032889399</v>
      </c>
      <c r="BM11" s="17">
        <v>0.226917426186142</v>
      </c>
      <c r="BN11" s="17">
        <v>0.17274955982135401</v>
      </c>
      <c r="BO11" s="17">
        <v>0.26622213626047397</v>
      </c>
      <c r="BP11" s="17"/>
      <c r="BQ11" s="17">
        <v>0.17328167894844099</v>
      </c>
      <c r="BR11" s="17">
        <v>0.25783580524039801</v>
      </c>
      <c r="BS11" s="17"/>
      <c r="BT11" s="17">
        <v>0.13125286623328</v>
      </c>
      <c r="BU11" s="17">
        <v>0.21882497189508701</v>
      </c>
      <c r="BV11" s="17">
        <v>0.27020936828907199</v>
      </c>
      <c r="BW11" s="17">
        <v>0.25019031382207702</v>
      </c>
      <c r="BX11" s="17">
        <v>0.28527926327098202</v>
      </c>
      <c r="BY11" s="17">
        <v>0.310477506300675</v>
      </c>
    </row>
    <row r="12" spans="2:77" x14ac:dyDescent="0.35">
      <c r="B12" s="18" t="s">
        <v>400</v>
      </c>
      <c r="C12" s="17">
        <v>0.15849123820087199</v>
      </c>
      <c r="D12" s="17">
        <v>0.18544987132635499</v>
      </c>
      <c r="E12" s="17">
        <v>0.13307485431166799</v>
      </c>
      <c r="F12" s="17"/>
      <c r="G12" s="17">
        <v>0.20552694266949201</v>
      </c>
      <c r="H12" s="17">
        <v>0.179649098212154</v>
      </c>
      <c r="I12" s="17">
        <v>0.176105256843785</v>
      </c>
      <c r="J12" s="17">
        <v>0.14429948381190999</v>
      </c>
      <c r="K12" s="17">
        <v>0.13866119383804501</v>
      </c>
      <c r="L12" s="17">
        <v>0.121065102306268</v>
      </c>
      <c r="M12" s="17"/>
      <c r="N12" s="17">
        <v>0.194279818437188</v>
      </c>
      <c r="O12" s="17">
        <v>0.191283812657907</v>
      </c>
      <c r="P12" s="17">
        <v>0.14673683995464501</v>
      </c>
      <c r="Q12" s="17">
        <v>9.6480568932076197E-2</v>
      </c>
      <c r="R12" s="17"/>
      <c r="S12" s="17">
        <v>0.211637381992891</v>
      </c>
      <c r="T12" s="17">
        <v>0.130368331197492</v>
      </c>
      <c r="U12" s="17">
        <v>0.110317610342866</v>
      </c>
      <c r="V12" s="17">
        <v>0.12581448405169801</v>
      </c>
      <c r="W12" s="17">
        <v>0.137244568192289</v>
      </c>
      <c r="X12" s="17">
        <v>0.19030866513965999</v>
      </c>
      <c r="Y12" s="17">
        <v>0.16476479339917999</v>
      </c>
      <c r="Z12" s="17">
        <v>0.18231344398461499</v>
      </c>
      <c r="AA12" s="17">
        <v>0.19959707253429099</v>
      </c>
      <c r="AB12" s="17">
        <v>0.16429947176836299</v>
      </c>
      <c r="AC12" s="17">
        <v>0.112236161049001</v>
      </c>
      <c r="AD12" s="17">
        <v>9.3269944207404407E-2</v>
      </c>
      <c r="AE12" s="17"/>
      <c r="AF12" s="17">
        <v>0.120009017808216</v>
      </c>
      <c r="AG12" s="17">
        <v>0.188248572762447</v>
      </c>
      <c r="AH12" s="17">
        <v>0.159788871971625</v>
      </c>
      <c r="AI12" s="17"/>
      <c r="AJ12" s="17">
        <v>0.108801579316855</v>
      </c>
      <c r="AK12" s="17">
        <v>0.22137448910274399</v>
      </c>
      <c r="AL12" s="17">
        <v>0.122478252789744</v>
      </c>
      <c r="AM12" s="17">
        <v>0.32540135376971702</v>
      </c>
      <c r="AN12" s="17">
        <v>0.1054264407866</v>
      </c>
      <c r="AO12" s="17"/>
      <c r="AP12" s="17">
        <v>0.113960286279087</v>
      </c>
      <c r="AQ12" s="17">
        <v>0.21729936703456601</v>
      </c>
      <c r="AR12" s="17">
        <v>0.135397897001094</v>
      </c>
      <c r="AS12" s="17"/>
      <c r="AT12" s="17">
        <v>0.11980538261000601</v>
      </c>
      <c r="AU12" s="17">
        <v>0.125128788645364</v>
      </c>
      <c r="AV12" s="17">
        <v>0.179550355360381</v>
      </c>
      <c r="AW12" s="17">
        <v>0.19693872039034199</v>
      </c>
      <c r="AX12" s="17">
        <v>0.25754700343269299</v>
      </c>
      <c r="AY12" s="17"/>
      <c r="AZ12" s="17">
        <v>0.177600506870596</v>
      </c>
      <c r="BA12" s="17">
        <v>0.151754698041908</v>
      </c>
      <c r="BB12" s="17">
        <v>0.140499545616736</v>
      </c>
      <c r="BC12" s="17">
        <v>0.14250281904394099</v>
      </c>
      <c r="BD12" s="17">
        <v>0.11870816911693199</v>
      </c>
      <c r="BE12" s="17"/>
      <c r="BF12" s="17">
        <v>0.101805600655642</v>
      </c>
      <c r="BG12" s="17">
        <v>0.16349490605792</v>
      </c>
      <c r="BH12" s="17">
        <v>0.182425483039138</v>
      </c>
      <c r="BI12" s="17">
        <v>0.19628906412661101</v>
      </c>
      <c r="BJ12" s="17"/>
      <c r="BK12" s="17">
        <v>0.19210977800002299</v>
      </c>
      <c r="BL12" s="17">
        <v>0.16415764981925399</v>
      </c>
      <c r="BM12" s="17">
        <v>0.13369128592545501</v>
      </c>
      <c r="BN12" s="17">
        <v>0.18075116111516401</v>
      </c>
      <c r="BO12" s="17">
        <v>0.14323731440200099</v>
      </c>
      <c r="BP12" s="17"/>
      <c r="BQ12" s="17">
        <v>0.15189512126628399</v>
      </c>
      <c r="BR12" s="17">
        <v>0.16735396102184699</v>
      </c>
      <c r="BS12" s="17"/>
      <c r="BT12" s="17">
        <v>0.142235220306029</v>
      </c>
      <c r="BU12" s="17">
        <v>0.18520657290595099</v>
      </c>
      <c r="BV12" s="17">
        <v>0.15598839159604799</v>
      </c>
      <c r="BW12" s="17">
        <v>0.19810020183738999</v>
      </c>
      <c r="BX12" s="17">
        <v>0.143858981471049</v>
      </c>
      <c r="BY12" s="17">
        <v>0.14857497538426201</v>
      </c>
    </row>
    <row r="13" spans="2:77" x14ac:dyDescent="0.35">
      <c r="B13" s="18" t="s">
        <v>92</v>
      </c>
      <c r="C13" s="17">
        <v>0.134784558918738</v>
      </c>
      <c r="D13" s="17">
        <v>9.5846140631179397E-2</v>
      </c>
      <c r="E13" s="17">
        <v>0.172581400417301</v>
      </c>
      <c r="F13" s="17"/>
      <c r="G13" s="17">
        <v>0.12205870350415</v>
      </c>
      <c r="H13" s="17">
        <v>0.122637359635537</v>
      </c>
      <c r="I13" s="17">
        <v>0.120360849525616</v>
      </c>
      <c r="J13" s="17">
        <v>0.16466834407338299</v>
      </c>
      <c r="K13" s="17">
        <v>0.11659792665752999</v>
      </c>
      <c r="L13" s="17">
        <v>0.15273812553286301</v>
      </c>
      <c r="M13" s="17"/>
      <c r="N13" s="17">
        <v>9.5971526998154894E-2</v>
      </c>
      <c r="O13" s="17">
        <v>0.116807441615352</v>
      </c>
      <c r="P13" s="17">
        <v>0.10846322327007001</v>
      </c>
      <c r="Q13" s="17">
        <v>0.21908170568353599</v>
      </c>
      <c r="R13" s="17"/>
      <c r="S13" s="17">
        <v>0.10176614584865699</v>
      </c>
      <c r="T13" s="17">
        <v>0.14878900588372601</v>
      </c>
      <c r="U13" s="17">
        <v>0.16995389069122999</v>
      </c>
      <c r="V13" s="17">
        <v>0.12204329091253401</v>
      </c>
      <c r="W13" s="17">
        <v>6.8636239814507005E-2</v>
      </c>
      <c r="X13" s="17">
        <v>0.15170244934066801</v>
      </c>
      <c r="Y13" s="17">
        <v>0.14212364991679299</v>
      </c>
      <c r="Z13" s="17">
        <v>9.8291945672284498E-2</v>
      </c>
      <c r="AA13" s="17">
        <v>0.13728440775788001</v>
      </c>
      <c r="AB13" s="17">
        <v>9.67136989579995E-2</v>
      </c>
      <c r="AC13" s="17">
        <v>0.228226125843211</v>
      </c>
      <c r="AD13" s="17">
        <v>0.24189923010148301</v>
      </c>
      <c r="AE13" s="17"/>
      <c r="AF13" s="17">
        <v>0.120932679178012</v>
      </c>
      <c r="AG13" s="17">
        <v>0.11661307438551601</v>
      </c>
      <c r="AH13" s="17">
        <v>0.21640405309872199</v>
      </c>
      <c r="AI13" s="17"/>
      <c r="AJ13" s="17">
        <v>0.11761942694314401</v>
      </c>
      <c r="AK13" s="17">
        <v>0.112542982830866</v>
      </c>
      <c r="AL13" s="17">
        <v>0.10428362600072601</v>
      </c>
      <c r="AM13" s="17">
        <v>0</v>
      </c>
      <c r="AN13" s="17">
        <v>0.22897187586472501</v>
      </c>
      <c r="AO13" s="17"/>
      <c r="AP13" s="17">
        <v>0.12867052309493901</v>
      </c>
      <c r="AQ13" s="17">
        <v>0.10207479882875101</v>
      </c>
      <c r="AR13" s="17">
        <v>0.110607223216537</v>
      </c>
      <c r="AS13" s="17"/>
      <c r="AT13" s="17">
        <v>0.165311260464065</v>
      </c>
      <c r="AU13" s="17">
        <v>0.14888013814193901</v>
      </c>
      <c r="AV13" s="17">
        <v>0.122000996103028</v>
      </c>
      <c r="AW13" s="17">
        <v>8.0285662679523098E-2</v>
      </c>
      <c r="AX13" s="17">
        <v>9.1842951101311202E-2</v>
      </c>
      <c r="AY13" s="17"/>
      <c r="AZ13" s="17">
        <v>9.7857595278015894E-2</v>
      </c>
      <c r="BA13" s="17">
        <v>0.216905900021859</v>
      </c>
      <c r="BB13" s="17">
        <v>0.182925445564733</v>
      </c>
      <c r="BC13" s="17">
        <v>0.139401297421821</v>
      </c>
      <c r="BD13" s="17">
        <v>0.149574552540408</v>
      </c>
      <c r="BE13" s="17"/>
      <c r="BF13" s="17">
        <v>0.203779816382783</v>
      </c>
      <c r="BG13" s="17">
        <v>0.13490386687487299</v>
      </c>
      <c r="BH13" s="17">
        <v>9.6097324042087207E-2</v>
      </c>
      <c r="BI13" s="17">
        <v>7.9667909428528097E-2</v>
      </c>
      <c r="BJ13" s="17"/>
      <c r="BK13" s="17">
        <v>0.18495559758675501</v>
      </c>
      <c r="BL13" s="17">
        <v>0.15441696963090701</v>
      </c>
      <c r="BM13" s="17">
        <v>0.165464063405585</v>
      </c>
      <c r="BN13" s="17">
        <v>0.105150521665172</v>
      </c>
      <c r="BO13" s="17">
        <v>5.2453668713115999E-2</v>
      </c>
      <c r="BP13" s="17"/>
      <c r="BQ13" s="17">
        <v>0.13786985570044799</v>
      </c>
      <c r="BR13" s="17">
        <v>0.13063906991848301</v>
      </c>
      <c r="BS13" s="17"/>
      <c r="BT13" s="17">
        <v>0.13543785803143699</v>
      </c>
      <c r="BU13" s="17">
        <v>0.114064212199322</v>
      </c>
      <c r="BV13" s="17">
        <v>0.19085374439279901</v>
      </c>
      <c r="BW13" s="17">
        <v>0.103605439540294</v>
      </c>
      <c r="BX13" s="17">
        <v>0.117806547907728</v>
      </c>
      <c r="BY13" s="17">
        <v>0.27760565747654398</v>
      </c>
    </row>
    <row r="14" spans="2:77" ht="29" x14ac:dyDescent="0.35">
      <c r="B14" s="18" t="s">
        <v>401</v>
      </c>
      <c r="C14" s="17">
        <v>8.9520206075709693E-2</v>
      </c>
      <c r="D14" s="17">
        <v>0.112883223034716</v>
      </c>
      <c r="E14" s="17">
        <v>6.7350915097944802E-2</v>
      </c>
      <c r="F14" s="17"/>
      <c r="G14" s="17">
        <v>0.109297278889643</v>
      </c>
      <c r="H14" s="17">
        <v>0.12178914348252</v>
      </c>
      <c r="I14" s="17">
        <v>5.3887447852395402E-2</v>
      </c>
      <c r="J14" s="17">
        <v>0.108005959003823</v>
      </c>
      <c r="K14" s="17">
        <v>6.9408630003192098E-2</v>
      </c>
      <c r="L14" s="17">
        <v>7.6483484832082393E-2</v>
      </c>
      <c r="M14" s="17"/>
      <c r="N14" s="17">
        <v>0.14096076061024801</v>
      </c>
      <c r="O14" s="17">
        <v>7.5238740392696402E-2</v>
      </c>
      <c r="P14" s="17">
        <v>7.0916740579350504E-2</v>
      </c>
      <c r="Q14" s="17">
        <v>6.2559161934337401E-2</v>
      </c>
      <c r="R14" s="17"/>
      <c r="S14" s="17">
        <v>0.11698838127123699</v>
      </c>
      <c r="T14" s="17">
        <v>7.1039680502056599E-2</v>
      </c>
      <c r="U14" s="17">
        <v>7.2215017613711505E-2</v>
      </c>
      <c r="V14" s="17">
        <v>0.16649758763918801</v>
      </c>
      <c r="W14" s="17">
        <v>0.109595048509208</v>
      </c>
      <c r="X14" s="17">
        <v>6.6990823204017405E-2</v>
      </c>
      <c r="Y14" s="17">
        <v>6.9439509061965193E-2</v>
      </c>
      <c r="Z14" s="17">
        <v>0.109528267622317</v>
      </c>
      <c r="AA14" s="17">
        <v>6.51511621935493E-2</v>
      </c>
      <c r="AB14" s="17">
        <v>9.4509568907638494E-2</v>
      </c>
      <c r="AC14" s="17">
        <v>5.2306171015386399E-2</v>
      </c>
      <c r="AD14" s="17">
        <v>6.4062644910342206E-2</v>
      </c>
      <c r="AE14" s="17"/>
      <c r="AF14" s="17">
        <v>8.1131792136262898E-2</v>
      </c>
      <c r="AG14" s="17">
        <v>0.110844193449902</v>
      </c>
      <c r="AH14" s="17">
        <v>5.5610272805361599E-2</v>
      </c>
      <c r="AI14" s="17"/>
      <c r="AJ14" s="17">
        <v>8.3669991597890195E-2</v>
      </c>
      <c r="AK14" s="17">
        <v>0.100299742100803</v>
      </c>
      <c r="AL14" s="17">
        <v>0.142962950446126</v>
      </c>
      <c r="AM14" s="17">
        <v>0.110993481988997</v>
      </c>
      <c r="AN14" s="17">
        <v>6.2352347509118798E-2</v>
      </c>
      <c r="AO14" s="17"/>
      <c r="AP14" s="17">
        <v>8.8174017357371098E-2</v>
      </c>
      <c r="AQ14" s="17">
        <v>0.118329337847056</v>
      </c>
      <c r="AR14" s="17">
        <v>6.6000931894064196E-2</v>
      </c>
      <c r="AS14" s="17"/>
      <c r="AT14" s="17">
        <v>7.67993653797759E-2</v>
      </c>
      <c r="AU14" s="17">
        <v>6.4062180160545698E-2</v>
      </c>
      <c r="AV14" s="17">
        <v>0.102889230390818</v>
      </c>
      <c r="AW14" s="17">
        <v>0.125489269265187</v>
      </c>
      <c r="AX14" s="17">
        <v>0.29314213502500203</v>
      </c>
      <c r="AY14" s="17"/>
      <c r="AZ14" s="17">
        <v>0.114408697066006</v>
      </c>
      <c r="BA14" s="17">
        <v>6.0392104392605298E-2</v>
      </c>
      <c r="BB14" s="17">
        <v>6.2093527399633301E-2</v>
      </c>
      <c r="BC14" s="17">
        <v>6.6503847851199796E-2</v>
      </c>
      <c r="BD14" s="17">
        <v>7.8094678599649206E-2</v>
      </c>
      <c r="BE14" s="17"/>
      <c r="BF14" s="17">
        <v>5.6346375563173998E-2</v>
      </c>
      <c r="BG14" s="17">
        <v>9.0585185689747202E-2</v>
      </c>
      <c r="BH14" s="17">
        <v>9.3378669190130506E-2</v>
      </c>
      <c r="BI14" s="17">
        <v>0.140642798783367</v>
      </c>
      <c r="BJ14" s="17"/>
      <c r="BK14" s="17">
        <v>6.24854773463231E-2</v>
      </c>
      <c r="BL14" s="17">
        <v>5.5121409917407098E-2</v>
      </c>
      <c r="BM14" s="17">
        <v>8.1456602507417694E-2</v>
      </c>
      <c r="BN14" s="17">
        <v>0.105138507752774</v>
      </c>
      <c r="BO14" s="17">
        <v>0.14569506987672701</v>
      </c>
      <c r="BP14" s="17"/>
      <c r="BQ14" s="17">
        <v>9.1159580986841293E-2</v>
      </c>
      <c r="BR14" s="17">
        <v>8.7317497181810005E-2</v>
      </c>
      <c r="BS14" s="17"/>
      <c r="BT14" s="17">
        <v>8.7284790057965994E-2</v>
      </c>
      <c r="BU14" s="17">
        <v>0.111598767986759</v>
      </c>
      <c r="BV14" s="17">
        <v>6.7217218539269402E-2</v>
      </c>
      <c r="BW14" s="17">
        <v>7.1373400698084802E-2</v>
      </c>
      <c r="BX14" s="17">
        <v>9.2543499510201799E-2</v>
      </c>
      <c r="BY14" s="17">
        <v>6.5906212657109206E-2</v>
      </c>
    </row>
    <row r="15" spans="2:77" ht="43.5" x14ac:dyDescent="0.35">
      <c r="B15" s="18" t="s">
        <v>402</v>
      </c>
      <c r="C15" s="17">
        <v>8.6943624558926694E-2</v>
      </c>
      <c r="D15" s="17">
        <v>0.10243297045390801</v>
      </c>
      <c r="E15" s="17">
        <v>7.2328093644163094E-2</v>
      </c>
      <c r="F15" s="17"/>
      <c r="G15" s="17">
        <v>0.14852214390151999</v>
      </c>
      <c r="H15" s="17">
        <v>0.13746032135549399</v>
      </c>
      <c r="I15" s="17">
        <v>9.7617908398956996E-2</v>
      </c>
      <c r="J15" s="17">
        <v>8.9730495321312304E-2</v>
      </c>
      <c r="K15" s="17">
        <v>4.7140826446535999E-2</v>
      </c>
      <c r="L15" s="17">
        <v>1.7872698798123698E-2</v>
      </c>
      <c r="M15" s="17"/>
      <c r="N15" s="17">
        <v>9.8357869452629004E-2</v>
      </c>
      <c r="O15" s="17">
        <v>7.70423414606725E-2</v>
      </c>
      <c r="P15" s="17">
        <v>8.1394612704694905E-2</v>
      </c>
      <c r="Q15" s="17">
        <v>9.0565282660400703E-2</v>
      </c>
      <c r="R15" s="17"/>
      <c r="S15" s="17">
        <v>0.123835602359943</v>
      </c>
      <c r="T15" s="17">
        <v>9.6414236918684906E-2</v>
      </c>
      <c r="U15" s="17">
        <v>5.4838506230218402E-2</v>
      </c>
      <c r="V15" s="17">
        <v>0.117766603363258</v>
      </c>
      <c r="W15" s="17">
        <v>7.49164678015449E-2</v>
      </c>
      <c r="X15" s="17">
        <v>0.123704173279443</v>
      </c>
      <c r="Y15" s="17">
        <v>8.4651492330964501E-2</v>
      </c>
      <c r="Z15" s="17">
        <v>7.9014675787269603E-2</v>
      </c>
      <c r="AA15" s="17">
        <v>8.0368989770350396E-2</v>
      </c>
      <c r="AB15" s="17">
        <v>5.0323189276083001E-2</v>
      </c>
      <c r="AC15" s="17">
        <v>3.5588847421790797E-2</v>
      </c>
      <c r="AD15" s="17">
        <v>5.8071163301796298E-2</v>
      </c>
      <c r="AE15" s="17"/>
      <c r="AF15" s="17">
        <v>8.5839362393303198E-2</v>
      </c>
      <c r="AG15" s="17">
        <v>8.7079298795613505E-2</v>
      </c>
      <c r="AH15" s="17">
        <v>9.1171086181911304E-2</v>
      </c>
      <c r="AI15" s="17"/>
      <c r="AJ15" s="17">
        <v>9.6294389188300203E-2</v>
      </c>
      <c r="AK15" s="17">
        <v>0.102299165077893</v>
      </c>
      <c r="AL15" s="17">
        <v>0.102563354262522</v>
      </c>
      <c r="AM15" s="17">
        <v>0.10097833076788899</v>
      </c>
      <c r="AN15" s="17">
        <v>4.9455412833842E-2</v>
      </c>
      <c r="AO15" s="17"/>
      <c r="AP15" s="17">
        <v>0.105468126123621</v>
      </c>
      <c r="AQ15" s="17">
        <v>0.119387313458043</v>
      </c>
      <c r="AR15" s="17">
        <v>0.121937869617169</v>
      </c>
      <c r="AS15" s="17"/>
      <c r="AT15" s="17">
        <v>9.3104019990351103E-2</v>
      </c>
      <c r="AU15" s="17">
        <v>7.2746903314808903E-2</v>
      </c>
      <c r="AV15" s="17">
        <v>8.8100694385696995E-2</v>
      </c>
      <c r="AW15" s="17">
        <v>0.113198577300303</v>
      </c>
      <c r="AX15" s="17">
        <v>0.140458892537077</v>
      </c>
      <c r="AY15" s="17"/>
      <c r="AZ15" s="17">
        <v>0.12064674309548901</v>
      </c>
      <c r="BA15" s="17">
        <v>8.3752503463367697E-2</v>
      </c>
      <c r="BB15" s="17">
        <v>6.7716481065846004E-2</v>
      </c>
      <c r="BC15" s="17">
        <v>1.9925944503956398E-2</v>
      </c>
      <c r="BD15" s="17">
        <v>6.8995699595072998E-2</v>
      </c>
      <c r="BE15" s="17"/>
      <c r="BF15" s="17">
        <v>7.7119461103302006E-2</v>
      </c>
      <c r="BG15" s="17">
        <v>9.1932940543774697E-2</v>
      </c>
      <c r="BH15" s="17">
        <v>0.100382939083371</v>
      </c>
      <c r="BI15" s="17">
        <v>8.8588454448032997E-2</v>
      </c>
      <c r="BJ15" s="17"/>
      <c r="BK15" s="17">
        <v>4.08069252473943E-2</v>
      </c>
      <c r="BL15" s="17">
        <v>7.8180988109058602E-2</v>
      </c>
      <c r="BM15" s="17">
        <v>6.3603101665560199E-2</v>
      </c>
      <c r="BN15" s="17">
        <v>0.100355368405703</v>
      </c>
      <c r="BO15" s="17">
        <v>0.19138043033243901</v>
      </c>
      <c r="BP15" s="17"/>
      <c r="BQ15" s="17">
        <v>9.1282757636954495E-2</v>
      </c>
      <c r="BR15" s="17">
        <v>8.1113446874806705E-2</v>
      </c>
      <c r="BS15" s="17"/>
      <c r="BT15" s="17">
        <v>5.2185308858188E-2</v>
      </c>
      <c r="BU15" s="17">
        <v>9.9826873782684802E-2</v>
      </c>
      <c r="BV15" s="17">
        <v>0.10290836691428699</v>
      </c>
      <c r="BW15" s="17">
        <v>0.12568681019709199</v>
      </c>
      <c r="BX15" s="17">
        <v>0.111881604950926</v>
      </c>
      <c r="BY15" s="17">
        <v>9.9850231530817707E-2</v>
      </c>
    </row>
    <row r="16" spans="2:77" x14ac:dyDescent="0.35">
      <c r="B16" s="18" t="s">
        <v>170</v>
      </c>
      <c r="C16" s="19">
        <v>0.206277773057609</v>
      </c>
      <c r="D16" s="19">
        <v>0.220251366372965</v>
      </c>
      <c r="E16" s="19">
        <v>0.193474217556657</v>
      </c>
      <c r="F16" s="19"/>
      <c r="G16" s="19">
        <v>0.11310166455109801</v>
      </c>
      <c r="H16" s="19">
        <v>0.14627843031102</v>
      </c>
      <c r="I16" s="19">
        <v>0.16141837295461101</v>
      </c>
      <c r="J16" s="19">
        <v>0.180036245139092</v>
      </c>
      <c r="K16" s="19">
        <v>0.24647486737733701</v>
      </c>
      <c r="L16" s="19">
        <v>0.35620049231366102</v>
      </c>
      <c r="M16" s="19"/>
      <c r="N16" s="19">
        <v>0.20846711156940601</v>
      </c>
      <c r="O16" s="19">
        <v>0.181962203888275</v>
      </c>
      <c r="P16" s="19">
        <v>0.22978961525552499</v>
      </c>
      <c r="Q16" s="19">
        <v>0.20975496033375801</v>
      </c>
      <c r="R16" s="19"/>
      <c r="S16" s="19">
        <v>0.178662702197038</v>
      </c>
      <c r="T16" s="19">
        <v>0.16193777631756301</v>
      </c>
      <c r="U16" s="19">
        <v>0.26849433944182999</v>
      </c>
      <c r="V16" s="19">
        <v>0.30356453289037499</v>
      </c>
      <c r="W16" s="19">
        <v>0.23499773707528299</v>
      </c>
      <c r="X16" s="19">
        <v>0.25395771830622099</v>
      </c>
      <c r="Y16" s="19">
        <v>0.22681281025707301</v>
      </c>
      <c r="Z16" s="19">
        <v>0.15779213272404699</v>
      </c>
      <c r="AA16" s="19">
        <v>0.16206008356596099</v>
      </c>
      <c r="AB16" s="19">
        <v>0.159668671121377</v>
      </c>
      <c r="AC16" s="19">
        <v>0.23298114586094501</v>
      </c>
      <c r="AD16" s="19">
        <v>0.17364163232747601</v>
      </c>
      <c r="AE16" s="19"/>
      <c r="AF16" s="19">
        <v>0.30059998217412998</v>
      </c>
      <c r="AG16" s="19">
        <v>0.149127652944123</v>
      </c>
      <c r="AH16" s="19">
        <v>0.165746189692343</v>
      </c>
      <c r="AI16" s="19"/>
      <c r="AJ16" s="19">
        <v>0.370582264237521</v>
      </c>
      <c r="AK16" s="19">
        <v>8.0011465370118606E-2</v>
      </c>
      <c r="AL16" s="19">
        <v>0.161510566178346</v>
      </c>
      <c r="AM16" s="19">
        <v>0.34362725527714999</v>
      </c>
      <c r="AN16" s="19">
        <v>0.16032544690242101</v>
      </c>
      <c r="AO16" s="19"/>
      <c r="AP16" s="19">
        <v>0.39852553186345402</v>
      </c>
      <c r="AQ16" s="19">
        <v>5.9201035870249497E-2</v>
      </c>
      <c r="AR16" s="19">
        <v>0.15902262244527501</v>
      </c>
      <c r="AS16" s="19"/>
      <c r="AT16" s="19">
        <v>0.244452166549952</v>
      </c>
      <c r="AU16" s="19">
        <v>0.21381463725931199</v>
      </c>
      <c r="AV16" s="19">
        <v>0.20099204747434599</v>
      </c>
      <c r="AW16" s="19">
        <v>0.132291501886972</v>
      </c>
      <c r="AX16" s="19">
        <v>5.2212701852074099E-2</v>
      </c>
      <c r="AY16" s="19"/>
      <c r="AZ16" s="19">
        <v>0.17030517659324601</v>
      </c>
      <c r="BA16" s="19">
        <v>0.139535528938003</v>
      </c>
      <c r="BB16" s="19">
        <v>0.205701075097249</v>
      </c>
      <c r="BC16" s="19">
        <v>0.351133325973153</v>
      </c>
      <c r="BD16" s="19">
        <v>0.19538717908686301</v>
      </c>
      <c r="BE16" s="19"/>
      <c r="BF16" s="19">
        <v>0.21423691953657201</v>
      </c>
      <c r="BG16" s="19">
        <v>0.200187916868273</v>
      </c>
      <c r="BH16" s="19">
        <v>0.20116001841519601</v>
      </c>
      <c r="BI16" s="19">
        <v>0.20783238706762699</v>
      </c>
      <c r="BJ16" s="19"/>
      <c r="BK16" s="19">
        <v>0.20854608770118499</v>
      </c>
      <c r="BL16" s="19">
        <v>0.13917347746151101</v>
      </c>
      <c r="BM16" s="19">
        <v>0.19001980193684401</v>
      </c>
      <c r="BN16" s="19">
        <v>0.245205818243421</v>
      </c>
      <c r="BO16" s="19">
        <v>0.241635102592649</v>
      </c>
      <c r="BP16" s="19"/>
      <c r="BQ16" s="19">
        <v>0.220994293134675</v>
      </c>
      <c r="BR16" s="19">
        <v>0.18650425484594599</v>
      </c>
      <c r="BS16" s="19"/>
      <c r="BT16" s="19">
        <v>0.289975098258141</v>
      </c>
      <c r="BU16" s="19">
        <v>0.143400592784903</v>
      </c>
      <c r="BV16" s="19">
        <v>0.146271362879101</v>
      </c>
      <c r="BW16" s="19">
        <v>0.16108621835513401</v>
      </c>
      <c r="BX16" s="19">
        <v>0.18526136373882601</v>
      </c>
      <c r="BY16" s="19">
        <v>0.12791440043111299</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404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397</v>
      </c>
      <c r="C9" s="17">
        <v>0.430466753271184</v>
      </c>
      <c r="D9" s="17">
        <v>0.46453070830916698</v>
      </c>
      <c r="E9" s="17">
        <v>0.39241713170013598</v>
      </c>
      <c r="F9" s="17"/>
      <c r="G9" s="17">
        <v>0.428778841232071</v>
      </c>
      <c r="H9" s="17">
        <v>0.421126504289496</v>
      </c>
      <c r="I9" s="17">
        <v>0.41480464258275901</v>
      </c>
      <c r="J9" s="17">
        <v>0.45645407804438198</v>
      </c>
      <c r="K9" s="17">
        <v>0.43600551782381097</v>
      </c>
      <c r="L9" s="17">
        <v>0.42577387313444298</v>
      </c>
      <c r="M9" s="17"/>
      <c r="N9" s="17">
        <v>0.42959181555547798</v>
      </c>
      <c r="O9" s="17">
        <v>0.46559451202820401</v>
      </c>
      <c r="P9" s="17">
        <v>0.42037624711683302</v>
      </c>
      <c r="Q9" s="17">
        <v>0.39763947334522698</v>
      </c>
      <c r="R9" s="17"/>
      <c r="S9" s="17">
        <v>0.430908411843476</v>
      </c>
      <c r="T9" s="17">
        <v>0.45681861827057602</v>
      </c>
      <c r="U9" s="17">
        <v>0.42937034784002398</v>
      </c>
      <c r="V9" s="17">
        <v>0.40466660955276701</v>
      </c>
      <c r="W9" s="17">
        <v>0.43107842439034699</v>
      </c>
      <c r="X9" s="17">
        <v>0.45784016525661603</v>
      </c>
      <c r="Y9" s="17">
        <v>0.45405179183434502</v>
      </c>
      <c r="Z9" s="17">
        <v>0.380438129187605</v>
      </c>
      <c r="AA9" s="17">
        <v>0.40343373095372898</v>
      </c>
      <c r="AB9" s="17">
        <v>0.36210894306756902</v>
      </c>
      <c r="AC9" s="17">
        <v>0.52231423608542205</v>
      </c>
      <c r="AD9" s="17">
        <v>0.47718190983434799</v>
      </c>
      <c r="AE9" s="17"/>
      <c r="AF9" s="17">
        <v>0.404166950732542</v>
      </c>
      <c r="AG9" s="17">
        <v>0.48177106578144901</v>
      </c>
      <c r="AH9" s="17">
        <v>0.37247845922016098</v>
      </c>
      <c r="AI9" s="17"/>
      <c r="AJ9" s="17">
        <v>0.46108534365313403</v>
      </c>
      <c r="AK9" s="17">
        <v>0.46159986481183501</v>
      </c>
      <c r="AL9" s="17">
        <v>0.42071258890161201</v>
      </c>
      <c r="AM9" s="17">
        <v>0.28313249602128998</v>
      </c>
      <c r="AN9" s="17">
        <v>0.31464285117037699</v>
      </c>
      <c r="AO9" s="17"/>
      <c r="AP9" s="17">
        <v>0.43061727495735402</v>
      </c>
      <c r="AQ9" s="17">
        <v>0.463120909255341</v>
      </c>
      <c r="AR9" s="17">
        <v>0.45670460396650697</v>
      </c>
      <c r="AS9" s="17"/>
      <c r="AT9" s="17">
        <v>0.36824128260763</v>
      </c>
      <c r="AU9" s="17">
        <v>0.427572823929044</v>
      </c>
      <c r="AV9" s="17">
        <v>0.48512533396634799</v>
      </c>
      <c r="AW9" s="17">
        <v>0.42571170623636401</v>
      </c>
      <c r="AX9" s="17">
        <v>0.38191403289931097</v>
      </c>
      <c r="AY9" s="17"/>
      <c r="AZ9" s="17">
        <v>0.45639188335493303</v>
      </c>
      <c r="BA9" s="17">
        <v>0.40912112270387901</v>
      </c>
      <c r="BB9" s="17">
        <v>0.44295831544244602</v>
      </c>
      <c r="BC9" s="17">
        <v>0.43777407854270001</v>
      </c>
      <c r="BD9" s="17">
        <v>0.35758701735976001</v>
      </c>
      <c r="BE9" s="17"/>
      <c r="BF9" s="17">
        <v>0.42570392244573801</v>
      </c>
      <c r="BG9" s="17">
        <v>0.44033764232643202</v>
      </c>
      <c r="BH9" s="17">
        <v>0.46052404406845998</v>
      </c>
      <c r="BI9" s="17">
        <v>0.40747945455560503</v>
      </c>
      <c r="BJ9" s="17"/>
      <c r="BK9" s="17">
        <v>0.408872766015138</v>
      </c>
      <c r="BL9" s="17">
        <v>0.35459816235390901</v>
      </c>
      <c r="BM9" s="17">
        <v>0.46648837348882599</v>
      </c>
      <c r="BN9" s="17">
        <v>0.42817832748266699</v>
      </c>
      <c r="BO9" s="17">
        <v>0.43016263539854899</v>
      </c>
      <c r="BP9" s="17"/>
      <c r="BQ9" s="17">
        <v>0.41749914150657402</v>
      </c>
      <c r="BR9" s="17">
        <v>0.44799010873176098</v>
      </c>
      <c r="BS9" s="17"/>
      <c r="BT9" s="17">
        <v>0.44237734867837902</v>
      </c>
      <c r="BU9" s="17">
        <v>0.45129129413734698</v>
      </c>
      <c r="BV9" s="17">
        <v>0.410713033591242</v>
      </c>
      <c r="BW9" s="17">
        <v>0.33199629413576098</v>
      </c>
      <c r="BX9" s="17">
        <v>0.45656095887507098</v>
      </c>
      <c r="BY9" s="17">
        <v>0.34773626866985402</v>
      </c>
    </row>
    <row r="10" spans="2:77" ht="29" x14ac:dyDescent="0.35">
      <c r="B10" s="18" t="s">
        <v>398</v>
      </c>
      <c r="C10" s="17">
        <v>0.24445687374287201</v>
      </c>
      <c r="D10" s="17">
        <v>0.25395648630999001</v>
      </c>
      <c r="E10" s="17">
        <v>0.23331042889043699</v>
      </c>
      <c r="F10" s="17"/>
      <c r="G10" s="17">
        <v>0.29826261360071599</v>
      </c>
      <c r="H10" s="17">
        <v>0.231482544766034</v>
      </c>
      <c r="I10" s="17">
        <v>0.262130611003627</v>
      </c>
      <c r="J10" s="17">
        <v>0.27211353856035703</v>
      </c>
      <c r="K10" s="17">
        <v>0.20821813765765401</v>
      </c>
      <c r="L10" s="17">
        <v>0.20486749838712401</v>
      </c>
      <c r="M10" s="17"/>
      <c r="N10" s="17">
        <v>0.27268314948070599</v>
      </c>
      <c r="O10" s="17">
        <v>0.24389065791872799</v>
      </c>
      <c r="P10" s="17">
        <v>0.216071215225807</v>
      </c>
      <c r="Q10" s="17">
        <v>0.23166155453345799</v>
      </c>
      <c r="R10" s="17"/>
      <c r="S10" s="17">
        <v>0.29814688047566501</v>
      </c>
      <c r="T10" s="17">
        <v>0.31527367354775598</v>
      </c>
      <c r="U10" s="17">
        <v>0.18378725017047801</v>
      </c>
      <c r="V10" s="17">
        <v>0.21456447164415601</v>
      </c>
      <c r="W10" s="17">
        <v>0.20338396986645799</v>
      </c>
      <c r="X10" s="17">
        <v>0.23517177089034599</v>
      </c>
      <c r="Y10" s="17">
        <v>0.27794949008207898</v>
      </c>
      <c r="Z10" s="17">
        <v>0.21074430625242299</v>
      </c>
      <c r="AA10" s="17">
        <v>0.197315979642262</v>
      </c>
      <c r="AB10" s="17">
        <v>0.218933806634839</v>
      </c>
      <c r="AC10" s="17">
        <v>0.228462482856224</v>
      </c>
      <c r="AD10" s="17">
        <v>0.27563594760505999</v>
      </c>
      <c r="AE10" s="17"/>
      <c r="AF10" s="17">
        <v>0.21392378932456399</v>
      </c>
      <c r="AG10" s="17">
        <v>0.26457955107181502</v>
      </c>
      <c r="AH10" s="17">
        <v>0.236453487024224</v>
      </c>
      <c r="AI10" s="17"/>
      <c r="AJ10" s="17">
        <v>0.232434257723205</v>
      </c>
      <c r="AK10" s="17">
        <v>0.26986670058520401</v>
      </c>
      <c r="AL10" s="17">
        <v>0.25764385712925603</v>
      </c>
      <c r="AM10" s="17">
        <v>0.23750039583944199</v>
      </c>
      <c r="AN10" s="17">
        <v>0.175685379646743</v>
      </c>
      <c r="AO10" s="17"/>
      <c r="AP10" s="17">
        <v>0.27876799347776099</v>
      </c>
      <c r="AQ10" s="17">
        <v>0.25028409115419098</v>
      </c>
      <c r="AR10" s="17">
        <v>0.32620943085958398</v>
      </c>
      <c r="AS10" s="17"/>
      <c r="AT10" s="17">
        <v>0.22913753897462899</v>
      </c>
      <c r="AU10" s="17">
        <v>0.248515036704367</v>
      </c>
      <c r="AV10" s="17">
        <v>0.253221985860899</v>
      </c>
      <c r="AW10" s="17">
        <v>0.29790234938615401</v>
      </c>
      <c r="AX10" s="17">
        <v>0.184987277909298</v>
      </c>
      <c r="AY10" s="17"/>
      <c r="AZ10" s="17">
        <v>0.25785986527263899</v>
      </c>
      <c r="BA10" s="17">
        <v>0.26851897331379898</v>
      </c>
      <c r="BB10" s="17">
        <v>0.32623994637394199</v>
      </c>
      <c r="BC10" s="17">
        <v>0.20192147278595801</v>
      </c>
      <c r="BD10" s="17">
        <v>0.21460747208421199</v>
      </c>
      <c r="BE10" s="17"/>
      <c r="BF10" s="17">
        <v>0.26495242289172999</v>
      </c>
      <c r="BG10" s="17">
        <v>0.23503335675940801</v>
      </c>
      <c r="BH10" s="17">
        <v>0.24161757633969699</v>
      </c>
      <c r="BI10" s="17">
        <v>0.263928391862432</v>
      </c>
      <c r="BJ10" s="17"/>
      <c r="BK10" s="17">
        <v>0.276605648458769</v>
      </c>
      <c r="BL10" s="17">
        <v>0.229116676428859</v>
      </c>
      <c r="BM10" s="17">
        <v>0.289813051257789</v>
      </c>
      <c r="BN10" s="17">
        <v>0.20298624936383999</v>
      </c>
      <c r="BO10" s="17">
        <v>0.23483410653128001</v>
      </c>
      <c r="BP10" s="17"/>
      <c r="BQ10" s="17">
        <v>0.23806518774325999</v>
      </c>
      <c r="BR10" s="17">
        <v>0.253094068300875</v>
      </c>
      <c r="BS10" s="17"/>
      <c r="BT10" s="17">
        <v>0.243512540373931</v>
      </c>
      <c r="BU10" s="17">
        <v>0.26055583000555599</v>
      </c>
      <c r="BV10" s="17">
        <v>0.21620535918785799</v>
      </c>
      <c r="BW10" s="17">
        <v>0.22284132066269799</v>
      </c>
      <c r="BX10" s="17">
        <v>0.26476167109466098</v>
      </c>
      <c r="BY10" s="17">
        <v>0.199918166212804</v>
      </c>
    </row>
    <row r="11" spans="2:77" ht="43.5" x14ac:dyDescent="0.35">
      <c r="B11" s="18" t="s">
        <v>399</v>
      </c>
      <c r="C11" s="17">
        <v>0.19672431628869499</v>
      </c>
      <c r="D11" s="17">
        <v>0.197448170984168</v>
      </c>
      <c r="E11" s="17">
        <v>0.194194505504975</v>
      </c>
      <c r="F11" s="17"/>
      <c r="G11" s="17">
        <v>0.32077401306410802</v>
      </c>
      <c r="H11" s="17">
        <v>0.33225766157787101</v>
      </c>
      <c r="I11" s="17">
        <v>0.21050275449870201</v>
      </c>
      <c r="J11" s="17">
        <v>0.158395679695468</v>
      </c>
      <c r="K11" s="17">
        <v>8.8766338116108706E-2</v>
      </c>
      <c r="L11" s="17">
        <v>0.103901142246589</v>
      </c>
      <c r="M11" s="17"/>
      <c r="N11" s="17">
        <v>0.199704963583342</v>
      </c>
      <c r="O11" s="17">
        <v>0.197346254429801</v>
      </c>
      <c r="P11" s="17">
        <v>0.23225377857215901</v>
      </c>
      <c r="Q11" s="17">
        <v>0.15940986847954799</v>
      </c>
      <c r="R11" s="17"/>
      <c r="S11" s="17">
        <v>0.20543830553687401</v>
      </c>
      <c r="T11" s="17">
        <v>0.198816741679086</v>
      </c>
      <c r="U11" s="17">
        <v>0.19402516745715201</v>
      </c>
      <c r="V11" s="17">
        <v>0.18143153366961801</v>
      </c>
      <c r="W11" s="17">
        <v>0.23435149946884501</v>
      </c>
      <c r="X11" s="17">
        <v>0.228706486946091</v>
      </c>
      <c r="Y11" s="17">
        <v>0.18397494097645101</v>
      </c>
      <c r="Z11" s="17">
        <v>0.217951068532516</v>
      </c>
      <c r="AA11" s="17">
        <v>0.14596836978594499</v>
      </c>
      <c r="AB11" s="17">
        <v>0.23105175142112799</v>
      </c>
      <c r="AC11" s="17">
        <v>0.11524692543261</v>
      </c>
      <c r="AD11" s="17">
        <v>0.27271932267978199</v>
      </c>
      <c r="AE11" s="17"/>
      <c r="AF11" s="17">
        <v>0.113697414061715</v>
      </c>
      <c r="AG11" s="17">
        <v>0.222637950394908</v>
      </c>
      <c r="AH11" s="17">
        <v>0.270693140838562</v>
      </c>
      <c r="AI11" s="17"/>
      <c r="AJ11" s="17">
        <v>0.14021989727604101</v>
      </c>
      <c r="AK11" s="17">
        <v>0.237633060475647</v>
      </c>
      <c r="AL11" s="17">
        <v>0.24536025095710801</v>
      </c>
      <c r="AM11" s="17">
        <v>0</v>
      </c>
      <c r="AN11" s="17">
        <v>0.191649417947096</v>
      </c>
      <c r="AO11" s="17"/>
      <c r="AP11" s="17">
        <v>0.16460922500306899</v>
      </c>
      <c r="AQ11" s="17">
        <v>0.22985317865709801</v>
      </c>
      <c r="AR11" s="17">
        <v>0.23011282591606</v>
      </c>
      <c r="AS11" s="17"/>
      <c r="AT11" s="17">
        <v>0.16135498878291901</v>
      </c>
      <c r="AU11" s="17">
        <v>0.16693462977878001</v>
      </c>
      <c r="AV11" s="17">
        <v>0.25212994397183502</v>
      </c>
      <c r="AW11" s="17">
        <v>0.26610215847716301</v>
      </c>
      <c r="AX11" s="17">
        <v>0.23885674033035201</v>
      </c>
      <c r="AY11" s="17"/>
      <c r="AZ11" s="17">
        <v>0.22237361511800799</v>
      </c>
      <c r="BA11" s="17">
        <v>0.20769872046588</v>
      </c>
      <c r="BB11" s="17">
        <v>0.338419453622894</v>
      </c>
      <c r="BC11" s="17">
        <v>0.103343121900313</v>
      </c>
      <c r="BD11" s="17">
        <v>0.19652818898079899</v>
      </c>
      <c r="BE11" s="17"/>
      <c r="BF11" s="17">
        <v>0.19453384712316901</v>
      </c>
      <c r="BG11" s="17">
        <v>0.185395654474869</v>
      </c>
      <c r="BH11" s="17">
        <v>0.232645598341711</v>
      </c>
      <c r="BI11" s="17">
        <v>0.189965898137571</v>
      </c>
      <c r="BJ11" s="17"/>
      <c r="BK11" s="17">
        <v>0.21347262632734301</v>
      </c>
      <c r="BL11" s="17">
        <v>0.124984209186915</v>
      </c>
      <c r="BM11" s="17">
        <v>0.22003943492310801</v>
      </c>
      <c r="BN11" s="17">
        <v>0.20262874108593201</v>
      </c>
      <c r="BO11" s="17">
        <v>0.19530865448847001</v>
      </c>
      <c r="BP11" s="17"/>
      <c r="BQ11" s="17">
        <v>0.17885683191528301</v>
      </c>
      <c r="BR11" s="17">
        <v>0.220868953369526</v>
      </c>
      <c r="BS11" s="17"/>
      <c r="BT11" s="17">
        <v>0.14437197806135901</v>
      </c>
      <c r="BU11" s="17">
        <v>0.22373982558255001</v>
      </c>
      <c r="BV11" s="17">
        <v>0.22005247436570299</v>
      </c>
      <c r="BW11" s="17">
        <v>0.18315639069892201</v>
      </c>
      <c r="BX11" s="17">
        <v>0.25562230349826198</v>
      </c>
      <c r="BY11" s="17">
        <v>0.28970623113473798</v>
      </c>
    </row>
    <row r="12" spans="2:77" x14ac:dyDescent="0.35">
      <c r="B12" s="18" t="s">
        <v>400</v>
      </c>
      <c r="C12" s="17">
        <v>0.13102002243215</v>
      </c>
      <c r="D12" s="17">
        <v>0.14800572790366801</v>
      </c>
      <c r="E12" s="17">
        <v>0.114577910223724</v>
      </c>
      <c r="F12" s="17"/>
      <c r="G12" s="17">
        <v>0.21402837233056901</v>
      </c>
      <c r="H12" s="17">
        <v>0.15385130725214299</v>
      </c>
      <c r="I12" s="17">
        <v>0.17717959024739499</v>
      </c>
      <c r="J12" s="17">
        <v>0.109791088254395</v>
      </c>
      <c r="K12" s="17">
        <v>8.1804177632655697E-2</v>
      </c>
      <c r="L12" s="17">
        <v>7.1533432062998101E-2</v>
      </c>
      <c r="M12" s="17"/>
      <c r="N12" s="17">
        <v>0.164552843980448</v>
      </c>
      <c r="O12" s="17">
        <v>0.121355566937369</v>
      </c>
      <c r="P12" s="17">
        <v>0.13399094499342501</v>
      </c>
      <c r="Q12" s="17">
        <v>9.9212374941429607E-2</v>
      </c>
      <c r="R12" s="17"/>
      <c r="S12" s="17">
        <v>0.16643236061452199</v>
      </c>
      <c r="T12" s="17">
        <v>0.10256931769536599</v>
      </c>
      <c r="U12" s="17">
        <v>6.7552018552889503E-2</v>
      </c>
      <c r="V12" s="17">
        <v>0.126195219110252</v>
      </c>
      <c r="W12" s="17">
        <v>0.17471450098015701</v>
      </c>
      <c r="X12" s="17">
        <v>0.16725980223435999</v>
      </c>
      <c r="Y12" s="17">
        <v>0.16215854298352</v>
      </c>
      <c r="Z12" s="17">
        <v>0.14321995092133599</v>
      </c>
      <c r="AA12" s="17">
        <v>0.14772207664717299</v>
      </c>
      <c r="AB12" s="17">
        <v>0.10649946589545201</v>
      </c>
      <c r="AC12" s="17">
        <v>6.5399708405401102E-2</v>
      </c>
      <c r="AD12" s="17">
        <v>3.2207405318749702E-2</v>
      </c>
      <c r="AE12" s="17"/>
      <c r="AF12" s="17">
        <v>9.5904265227151994E-2</v>
      </c>
      <c r="AG12" s="17">
        <v>0.15619970692539401</v>
      </c>
      <c r="AH12" s="17">
        <v>0.114675372212671</v>
      </c>
      <c r="AI12" s="17"/>
      <c r="AJ12" s="17">
        <v>0.1230853767977</v>
      </c>
      <c r="AK12" s="17">
        <v>0.169325485208106</v>
      </c>
      <c r="AL12" s="17">
        <v>0.194424946875037</v>
      </c>
      <c r="AM12" s="17">
        <v>8.5558665924429705E-2</v>
      </c>
      <c r="AN12" s="17">
        <v>7.7819539286058004E-2</v>
      </c>
      <c r="AO12" s="17"/>
      <c r="AP12" s="17">
        <v>0.15890302392806699</v>
      </c>
      <c r="AQ12" s="17">
        <v>0.154451877699193</v>
      </c>
      <c r="AR12" s="17">
        <v>0.13383574257672101</v>
      </c>
      <c r="AS12" s="17"/>
      <c r="AT12" s="17">
        <v>9.1235590742068495E-2</v>
      </c>
      <c r="AU12" s="17">
        <v>0.13831204956583401</v>
      </c>
      <c r="AV12" s="17">
        <v>0.1390708545189</v>
      </c>
      <c r="AW12" s="17">
        <v>0.19632625706644699</v>
      </c>
      <c r="AX12" s="17">
        <v>0.20684566193175999</v>
      </c>
      <c r="AY12" s="17"/>
      <c r="AZ12" s="17">
        <v>0.16573995545374501</v>
      </c>
      <c r="BA12" s="17">
        <v>0.134671496667602</v>
      </c>
      <c r="BB12" s="17">
        <v>0.13613727850915899</v>
      </c>
      <c r="BC12" s="17">
        <v>7.3219153202077503E-2</v>
      </c>
      <c r="BD12" s="17">
        <v>9.0734465864809294E-2</v>
      </c>
      <c r="BE12" s="17"/>
      <c r="BF12" s="17">
        <v>0.120105553186601</v>
      </c>
      <c r="BG12" s="17">
        <v>0.124251347514083</v>
      </c>
      <c r="BH12" s="17">
        <v>0.14397492873128001</v>
      </c>
      <c r="BI12" s="17">
        <v>0.155712462153687</v>
      </c>
      <c r="BJ12" s="17"/>
      <c r="BK12" s="17">
        <v>0.111389335540113</v>
      </c>
      <c r="BL12" s="17">
        <v>0.11662018672079801</v>
      </c>
      <c r="BM12" s="17">
        <v>0.12522893464756699</v>
      </c>
      <c r="BN12" s="17">
        <v>0.142167440905096</v>
      </c>
      <c r="BO12" s="17">
        <v>0.14467618661078399</v>
      </c>
      <c r="BP12" s="17"/>
      <c r="BQ12" s="17">
        <v>0.122735140540934</v>
      </c>
      <c r="BR12" s="17">
        <v>0.14221552496291601</v>
      </c>
      <c r="BS12" s="17"/>
      <c r="BT12" s="17">
        <v>9.9141878553642704E-2</v>
      </c>
      <c r="BU12" s="17">
        <v>0.152457964042059</v>
      </c>
      <c r="BV12" s="17">
        <v>0.135200313746559</v>
      </c>
      <c r="BW12" s="17">
        <v>0.14641348915453001</v>
      </c>
      <c r="BX12" s="17">
        <v>0.16218690678727299</v>
      </c>
      <c r="BY12" s="17">
        <v>0.10688913828464799</v>
      </c>
    </row>
    <row r="13" spans="2:77" x14ac:dyDescent="0.35">
      <c r="B13" s="18" t="s">
        <v>92</v>
      </c>
      <c r="C13" s="17">
        <v>0.111975267324592</v>
      </c>
      <c r="D13" s="17">
        <v>7.2399197429366194E-2</v>
      </c>
      <c r="E13" s="17">
        <v>0.152829422342561</v>
      </c>
      <c r="F13" s="17"/>
      <c r="G13" s="17">
        <v>0.100354032254557</v>
      </c>
      <c r="H13" s="17">
        <v>0.100664827716646</v>
      </c>
      <c r="I13" s="17">
        <v>0.11156684171660899</v>
      </c>
      <c r="J13" s="17">
        <v>0.11235186927485399</v>
      </c>
      <c r="K13" s="17">
        <v>0.114597984147724</v>
      </c>
      <c r="L13" s="17">
        <v>0.12659533813061799</v>
      </c>
      <c r="M13" s="17"/>
      <c r="N13" s="17">
        <v>9.8376492273166999E-2</v>
      </c>
      <c r="O13" s="17">
        <v>0.105899680514651</v>
      </c>
      <c r="P13" s="17">
        <v>0.114758611575853</v>
      </c>
      <c r="Q13" s="17">
        <v>0.13386979893134199</v>
      </c>
      <c r="R13" s="17"/>
      <c r="S13" s="17">
        <v>9.0352226560581006E-2</v>
      </c>
      <c r="T13" s="17">
        <v>7.7136349320355402E-2</v>
      </c>
      <c r="U13" s="17">
        <v>8.11154241894817E-2</v>
      </c>
      <c r="V13" s="17">
        <v>0.114015538003172</v>
      </c>
      <c r="W13" s="17">
        <v>8.3052871249946994E-2</v>
      </c>
      <c r="X13" s="17">
        <v>0.119019539194279</v>
      </c>
      <c r="Y13" s="17">
        <v>8.1984402422462604E-2</v>
      </c>
      <c r="Z13" s="17">
        <v>0.24132078534359699</v>
      </c>
      <c r="AA13" s="17">
        <v>0.161557293671476</v>
      </c>
      <c r="AB13" s="17">
        <v>0.128059895960074</v>
      </c>
      <c r="AC13" s="17">
        <v>0.14983288291459201</v>
      </c>
      <c r="AD13" s="17">
        <v>0.104466204427311</v>
      </c>
      <c r="AE13" s="17"/>
      <c r="AF13" s="17">
        <v>0.116196789665671</v>
      </c>
      <c r="AG13" s="17">
        <v>9.2857900081545999E-2</v>
      </c>
      <c r="AH13" s="17">
        <v>0.137364464728013</v>
      </c>
      <c r="AI13" s="17"/>
      <c r="AJ13" s="17">
        <v>9.8241875135215206E-2</v>
      </c>
      <c r="AK13" s="17">
        <v>0.107205800185671</v>
      </c>
      <c r="AL13" s="17">
        <v>0.114205302712567</v>
      </c>
      <c r="AM13" s="17">
        <v>6.3571361763855097E-2</v>
      </c>
      <c r="AN13" s="17">
        <v>0.16341661313088601</v>
      </c>
      <c r="AO13" s="17"/>
      <c r="AP13" s="17">
        <v>9.3828404481695396E-2</v>
      </c>
      <c r="AQ13" s="17">
        <v>0.110942421872063</v>
      </c>
      <c r="AR13" s="17">
        <v>4.3004481516343403E-2</v>
      </c>
      <c r="AS13" s="17"/>
      <c r="AT13" s="17">
        <v>0.128302049505649</v>
      </c>
      <c r="AU13" s="17">
        <v>0.135521277452851</v>
      </c>
      <c r="AV13" s="17">
        <v>8.9464222396477597E-2</v>
      </c>
      <c r="AW13" s="17">
        <v>7.4734333188119395E-2</v>
      </c>
      <c r="AX13" s="17">
        <v>0.108651190970175</v>
      </c>
      <c r="AY13" s="17"/>
      <c r="AZ13" s="17">
        <v>9.1642933101683796E-2</v>
      </c>
      <c r="BA13" s="17">
        <v>0.167116102912166</v>
      </c>
      <c r="BB13" s="17">
        <v>9.1863963255025993E-2</v>
      </c>
      <c r="BC13" s="17">
        <v>0.104099835988398</v>
      </c>
      <c r="BD13" s="17">
        <v>0.13536995800915499</v>
      </c>
      <c r="BE13" s="17"/>
      <c r="BF13" s="17">
        <v>0.154103566737403</v>
      </c>
      <c r="BG13" s="17">
        <v>0.11303824808396799</v>
      </c>
      <c r="BH13" s="17">
        <v>0.10549433797011901</v>
      </c>
      <c r="BI13" s="17">
        <v>6.8904387707398304E-2</v>
      </c>
      <c r="BJ13" s="17"/>
      <c r="BK13" s="17">
        <v>0.113348907263077</v>
      </c>
      <c r="BL13" s="17">
        <v>0.120885979984465</v>
      </c>
      <c r="BM13" s="17">
        <v>0.10242191611776499</v>
      </c>
      <c r="BN13" s="17">
        <v>0.13467299174295999</v>
      </c>
      <c r="BO13" s="17">
        <v>3.6280970754643503E-2</v>
      </c>
      <c r="BP13" s="17"/>
      <c r="BQ13" s="17">
        <v>0.118054634805892</v>
      </c>
      <c r="BR13" s="17">
        <v>0.10376011411951</v>
      </c>
      <c r="BS13" s="17"/>
      <c r="BT13" s="17">
        <v>0.10953317416628799</v>
      </c>
      <c r="BU13" s="17">
        <v>8.6561209749652507E-2</v>
      </c>
      <c r="BV13" s="17">
        <v>0.13757278848755</v>
      </c>
      <c r="BW13" s="17">
        <v>0.116633457299121</v>
      </c>
      <c r="BX13" s="17">
        <v>0.13350912425467201</v>
      </c>
      <c r="BY13" s="17">
        <v>0.19328298738532501</v>
      </c>
    </row>
    <row r="14" spans="2:77" ht="43.5" x14ac:dyDescent="0.35">
      <c r="B14" s="18" t="s">
        <v>402</v>
      </c>
      <c r="C14" s="17">
        <v>9.6185015852892894E-2</v>
      </c>
      <c r="D14" s="17">
        <v>0.107785478584678</v>
      </c>
      <c r="E14" s="17">
        <v>8.4996689690002097E-2</v>
      </c>
      <c r="F14" s="17"/>
      <c r="G14" s="17">
        <v>0.15407352186328299</v>
      </c>
      <c r="H14" s="17">
        <v>0.16552394592921801</v>
      </c>
      <c r="I14" s="17">
        <v>0.130766010183717</v>
      </c>
      <c r="J14" s="17">
        <v>5.9619229515361999E-2</v>
      </c>
      <c r="K14" s="17">
        <v>4.5745892695989103E-2</v>
      </c>
      <c r="L14" s="17">
        <v>4.1205469338161702E-2</v>
      </c>
      <c r="M14" s="17"/>
      <c r="N14" s="17">
        <v>0.12146824911568201</v>
      </c>
      <c r="O14" s="17">
        <v>7.9277316326327604E-2</v>
      </c>
      <c r="P14" s="17">
        <v>9.1437371522743893E-2</v>
      </c>
      <c r="Q14" s="17">
        <v>8.8617603770718506E-2</v>
      </c>
      <c r="R14" s="17"/>
      <c r="S14" s="17">
        <v>0.14819492405328699</v>
      </c>
      <c r="T14" s="17">
        <v>0.12225885288242599</v>
      </c>
      <c r="U14" s="17">
        <v>0.107300812216514</v>
      </c>
      <c r="V14" s="17">
        <v>5.95149621228118E-2</v>
      </c>
      <c r="W14" s="17">
        <v>0.134810886101358</v>
      </c>
      <c r="X14" s="17">
        <v>8.2172527687356597E-2</v>
      </c>
      <c r="Y14" s="17">
        <v>7.6488025982757404E-2</v>
      </c>
      <c r="Z14" s="17">
        <v>8.0010240223229598E-2</v>
      </c>
      <c r="AA14" s="17">
        <v>6.8830922105418801E-2</v>
      </c>
      <c r="AB14" s="17">
        <v>6.4801214920048006E-2</v>
      </c>
      <c r="AC14" s="17">
        <v>5.6387988659226902E-2</v>
      </c>
      <c r="AD14" s="17">
        <v>0.12555170652674799</v>
      </c>
      <c r="AE14" s="17"/>
      <c r="AF14" s="17">
        <v>7.6731537933275196E-2</v>
      </c>
      <c r="AG14" s="17">
        <v>0.10251267353799</v>
      </c>
      <c r="AH14" s="17">
        <v>0.10073020645781899</v>
      </c>
      <c r="AI14" s="17"/>
      <c r="AJ14" s="17">
        <v>8.6321356441810201E-2</v>
      </c>
      <c r="AK14" s="17">
        <v>0.11101659092451199</v>
      </c>
      <c r="AL14" s="17">
        <v>0.14425844217543299</v>
      </c>
      <c r="AM14" s="17">
        <v>4.2417854828331401E-2</v>
      </c>
      <c r="AN14" s="17">
        <v>8.2131935054353705E-2</v>
      </c>
      <c r="AO14" s="17"/>
      <c r="AP14" s="17">
        <v>0.121910949407166</v>
      </c>
      <c r="AQ14" s="17">
        <v>9.5547478520894097E-2</v>
      </c>
      <c r="AR14" s="17">
        <v>0.14475082769865599</v>
      </c>
      <c r="AS14" s="17"/>
      <c r="AT14" s="17">
        <v>6.6137471383636598E-2</v>
      </c>
      <c r="AU14" s="17">
        <v>0.120538296733273</v>
      </c>
      <c r="AV14" s="17">
        <v>8.3199406887611502E-2</v>
      </c>
      <c r="AW14" s="17">
        <v>0.172202875688684</v>
      </c>
      <c r="AX14" s="17">
        <v>0.1513642031213</v>
      </c>
      <c r="AY14" s="17"/>
      <c r="AZ14" s="17">
        <v>0.118927588798515</v>
      </c>
      <c r="BA14" s="17">
        <v>0.11176034004935501</v>
      </c>
      <c r="BB14" s="17">
        <v>0.11817665577523601</v>
      </c>
      <c r="BC14" s="17">
        <v>3.3684468966424498E-2</v>
      </c>
      <c r="BD14" s="17">
        <v>8.4498785325349296E-2</v>
      </c>
      <c r="BE14" s="17"/>
      <c r="BF14" s="17">
        <v>9.1205230928266004E-2</v>
      </c>
      <c r="BG14" s="17">
        <v>8.7407457312764197E-2</v>
      </c>
      <c r="BH14" s="17">
        <v>9.3135880922417202E-2</v>
      </c>
      <c r="BI14" s="17">
        <v>0.12978935667421099</v>
      </c>
      <c r="BJ14" s="17"/>
      <c r="BK14" s="17">
        <v>0.134133172364446</v>
      </c>
      <c r="BL14" s="17">
        <v>3.9036931761122301E-2</v>
      </c>
      <c r="BM14" s="17">
        <v>9.7738922063512798E-2</v>
      </c>
      <c r="BN14" s="17">
        <v>8.8529280025196194E-2</v>
      </c>
      <c r="BO14" s="17">
        <v>0.22103319121371801</v>
      </c>
      <c r="BP14" s="17"/>
      <c r="BQ14" s="17">
        <v>9.4378708523235405E-2</v>
      </c>
      <c r="BR14" s="17">
        <v>9.8625909826524902E-2</v>
      </c>
      <c r="BS14" s="17"/>
      <c r="BT14" s="17">
        <v>7.2667578396991103E-2</v>
      </c>
      <c r="BU14" s="17">
        <v>0.104907224174954</v>
      </c>
      <c r="BV14" s="17">
        <v>0.101498571413636</v>
      </c>
      <c r="BW14" s="17">
        <v>0.139430942176659</v>
      </c>
      <c r="BX14" s="17">
        <v>0.10529365342236</v>
      </c>
      <c r="BY14" s="17">
        <v>8.2384250981676205E-2</v>
      </c>
    </row>
    <row r="15" spans="2:77" ht="29" x14ac:dyDescent="0.35">
      <c r="B15" s="18" t="s">
        <v>401</v>
      </c>
      <c r="C15" s="17">
        <v>8.7507887531405204E-2</v>
      </c>
      <c r="D15" s="17">
        <v>0.114956801287907</v>
      </c>
      <c r="E15" s="17">
        <v>6.01798450885596E-2</v>
      </c>
      <c r="F15" s="17"/>
      <c r="G15" s="17">
        <v>9.8946607338144907E-2</v>
      </c>
      <c r="H15" s="17">
        <v>0.128231773917552</v>
      </c>
      <c r="I15" s="17">
        <v>9.7747911790817099E-2</v>
      </c>
      <c r="J15" s="17">
        <v>7.1377087538326098E-2</v>
      </c>
      <c r="K15" s="17">
        <v>4.6155338347472701E-2</v>
      </c>
      <c r="L15" s="17">
        <v>8.1702342266166697E-2</v>
      </c>
      <c r="M15" s="17"/>
      <c r="N15" s="17">
        <v>8.9438969312050504E-2</v>
      </c>
      <c r="O15" s="17">
        <v>6.99156714824722E-2</v>
      </c>
      <c r="P15" s="17">
        <v>9.2583533646749205E-2</v>
      </c>
      <c r="Q15" s="17">
        <v>0.101544250917546</v>
      </c>
      <c r="R15" s="17"/>
      <c r="S15" s="17">
        <v>0.130817769290754</v>
      </c>
      <c r="T15" s="17">
        <v>0.11463904877544299</v>
      </c>
      <c r="U15" s="17">
        <v>5.4630580920063898E-2</v>
      </c>
      <c r="V15" s="17">
        <v>0.12313840545314</v>
      </c>
      <c r="W15" s="17">
        <v>0.10325333462800899</v>
      </c>
      <c r="X15" s="17">
        <v>8.2831164581880196E-2</v>
      </c>
      <c r="Y15" s="17">
        <v>3.5565586725719099E-2</v>
      </c>
      <c r="Z15" s="17">
        <v>0.101783748917881</v>
      </c>
      <c r="AA15" s="17">
        <v>9.0455406394039095E-2</v>
      </c>
      <c r="AB15" s="17">
        <v>3.15103883092775E-2</v>
      </c>
      <c r="AC15" s="17">
        <v>3.8198551110715198E-2</v>
      </c>
      <c r="AD15" s="17">
        <v>3.3417664446232502E-2</v>
      </c>
      <c r="AE15" s="17"/>
      <c r="AF15" s="17">
        <v>7.6135895197992895E-2</v>
      </c>
      <c r="AG15" s="17">
        <v>9.4989649039094806E-2</v>
      </c>
      <c r="AH15" s="17">
        <v>8.2698019392449196E-2</v>
      </c>
      <c r="AI15" s="17"/>
      <c r="AJ15" s="17">
        <v>7.7014759404263597E-2</v>
      </c>
      <c r="AK15" s="17">
        <v>0.101993163430997</v>
      </c>
      <c r="AL15" s="17">
        <v>0.106216775715053</v>
      </c>
      <c r="AM15" s="17">
        <v>0.174882087262971</v>
      </c>
      <c r="AN15" s="17">
        <v>6.4807719631422497E-2</v>
      </c>
      <c r="AO15" s="17"/>
      <c r="AP15" s="17">
        <v>9.7646229130252393E-2</v>
      </c>
      <c r="AQ15" s="17">
        <v>8.57072045663341E-2</v>
      </c>
      <c r="AR15" s="17">
        <v>0.14414294871012401</v>
      </c>
      <c r="AS15" s="17"/>
      <c r="AT15" s="17">
        <v>9.4524311602334196E-2</v>
      </c>
      <c r="AU15" s="17">
        <v>8.7424443797251797E-2</v>
      </c>
      <c r="AV15" s="17">
        <v>6.9705631659055398E-2</v>
      </c>
      <c r="AW15" s="17">
        <v>0.102224129910504</v>
      </c>
      <c r="AX15" s="17">
        <v>0.249258666620219</v>
      </c>
      <c r="AY15" s="17"/>
      <c r="AZ15" s="17">
        <v>9.69687792676905E-2</v>
      </c>
      <c r="BA15" s="17">
        <v>8.1160915710845896E-2</v>
      </c>
      <c r="BB15" s="17">
        <v>0.113172086990632</v>
      </c>
      <c r="BC15" s="17">
        <v>9.0533244039025296E-2</v>
      </c>
      <c r="BD15" s="17">
        <v>5.1110461949124997E-2</v>
      </c>
      <c r="BE15" s="17"/>
      <c r="BF15" s="17">
        <v>8.9442244438638505E-2</v>
      </c>
      <c r="BG15" s="17">
        <v>0.103294154249682</v>
      </c>
      <c r="BH15" s="17">
        <v>7.8546431673494496E-2</v>
      </c>
      <c r="BI15" s="17">
        <v>7.0460879302089996E-2</v>
      </c>
      <c r="BJ15" s="17"/>
      <c r="BK15" s="17">
        <v>7.7696148505364604E-2</v>
      </c>
      <c r="BL15" s="17">
        <v>7.4979208840015701E-2</v>
      </c>
      <c r="BM15" s="17">
        <v>7.1715822371595697E-2</v>
      </c>
      <c r="BN15" s="17">
        <v>9.2319784816448897E-2</v>
      </c>
      <c r="BO15" s="17">
        <v>0.16921574378780799</v>
      </c>
      <c r="BP15" s="17"/>
      <c r="BQ15" s="17">
        <v>8.5364952032088895E-2</v>
      </c>
      <c r="BR15" s="17">
        <v>9.04036729054008E-2</v>
      </c>
      <c r="BS15" s="17"/>
      <c r="BT15" s="17">
        <v>7.9233367494887005E-2</v>
      </c>
      <c r="BU15" s="17">
        <v>8.3075882408023993E-2</v>
      </c>
      <c r="BV15" s="17">
        <v>8.3183507009836996E-2</v>
      </c>
      <c r="BW15" s="17">
        <v>0.120567108605192</v>
      </c>
      <c r="BX15" s="17">
        <v>0.102748654728813</v>
      </c>
      <c r="BY15" s="17">
        <v>2.3408555327925799E-2</v>
      </c>
    </row>
    <row r="16" spans="2:77" x14ac:dyDescent="0.35">
      <c r="B16" s="18" t="s">
        <v>170</v>
      </c>
      <c r="C16" s="19">
        <v>0.26040254693354098</v>
      </c>
      <c r="D16" s="19">
        <v>0.26558914057736799</v>
      </c>
      <c r="E16" s="19">
        <v>0.25672605139564397</v>
      </c>
      <c r="F16" s="19"/>
      <c r="G16" s="19">
        <v>0.17484898868202001</v>
      </c>
      <c r="H16" s="19">
        <v>0.17815336915850899</v>
      </c>
      <c r="I16" s="19">
        <v>0.229035599483357</v>
      </c>
      <c r="J16" s="19">
        <v>0.28300642063848902</v>
      </c>
      <c r="K16" s="19">
        <v>0.33511975412569001</v>
      </c>
      <c r="L16" s="19">
        <v>0.33668517700182299</v>
      </c>
      <c r="M16" s="19"/>
      <c r="N16" s="19">
        <v>0.24595931845473101</v>
      </c>
      <c r="O16" s="19">
        <v>0.25333746654686001</v>
      </c>
      <c r="P16" s="19">
        <v>0.25951834326930201</v>
      </c>
      <c r="Q16" s="19">
        <v>0.29080058675106901</v>
      </c>
      <c r="R16" s="19"/>
      <c r="S16" s="19">
        <v>0.21981270695348801</v>
      </c>
      <c r="T16" s="19">
        <v>0.24510473879904601</v>
      </c>
      <c r="U16" s="19">
        <v>0.36224044287851498</v>
      </c>
      <c r="V16" s="19">
        <v>0.26554683308784599</v>
      </c>
      <c r="W16" s="19">
        <v>0.235828163958783</v>
      </c>
      <c r="X16" s="19">
        <v>0.23663852521425</v>
      </c>
      <c r="Y16" s="19">
        <v>0.26732710175362101</v>
      </c>
      <c r="Z16" s="19">
        <v>0.223888943971947</v>
      </c>
      <c r="AA16" s="19">
        <v>0.246469406673509</v>
      </c>
      <c r="AB16" s="19">
        <v>0.31752522148284601</v>
      </c>
      <c r="AC16" s="19">
        <v>0.2798217611048</v>
      </c>
      <c r="AD16" s="19">
        <v>0.28550152539125401</v>
      </c>
      <c r="AE16" s="19"/>
      <c r="AF16" s="19">
        <v>0.31825482862697502</v>
      </c>
      <c r="AG16" s="19">
        <v>0.229759592200591</v>
      </c>
      <c r="AH16" s="19">
        <v>0.25115000160616202</v>
      </c>
      <c r="AI16" s="19"/>
      <c r="AJ16" s="19">
        <v>0.26547841390334098</v>
      </c>
      <c r="AK16" s="19">
        <v>0.234184287390482</v>
      </c>
      <c r="AL16" s="19">
        <v>0.182633360524112</v>
      </c>
      <c r="AM16" s="19">
        <v>0.51569351055549795</v>
      </c>
      <c r="AN16" s="19">
        <v>0.33101608951370998</v>
      </c>
      <c r="AO16" s="19"/>
      <c r="AP16" s="19">
        <v>0.25271030642004899</v>
      </c>
      <c r="AQ16" s="19">
        <v>0.24075319047559299</v>
      </c>
      <c r="AR16" s="19">
        <v>0.196151204089034</v>
      </c>
      <c r="AS16" s="19"/>
      <c r="AT16" s="19">
        <v>0.28621141320037302</v>
      </c>
      <c r="AU16" s="19">
        <v>0.21898649117567601</v>
      </c>
      <c r="AV16" s="19">
        <v>0.25520152810472602</v>
      </c>
      <c r="AW16" s="19">
        <v>0.241083158926507</v>
      </c>
      <c r="AX16" s="19">
        <v>0.199484790407391</v>
      </c>
      <c r="AY16" s="19"/>
      <c r="AZ16" s="19">
        <v>0.21891982595287701</v>
      </c>
      <c r="BA16" s="19">
        <v>0.21080313661101899</v>
      </c>
      <c r="BB16" s="19">
        <v>0.20650525461358499</v>
      </c>
      <c r="BC16" s="19">
        <v>0.356755632767361</v>
      </c>
      <c r="BD16" s="19">
        <v>0.32465199245542498</v>
      </c>
      <c r="BE16" s="19"/>
      <c r="BF16" s="19">
        <v>0.25092601372235401</v>
      </c>
      <c r="BG16" s="19">
        <v>0.26606755625358702</v>
      </c>
      <c r="BH16" s="19">
        <v>0.22381761258647401</v>
      </c>
      <c r="BI16" s="19">
        <v>0.25470063243251501</v>
      </c>
      <c r="BJ16" s="19"/>
      <c r="BK16" s="19">
        <v>0.27110527265185302</v>
      </c>
      <c r="BL16" s="19">
        <v>0.35089391536330899</v>
      </c>
      <c r="BM16" s="19">
        <v>0.24083349735057299</v>
      </c>
      <c r="BN16" s="19">
        <v>0.240482529661493</v>
      </c>
      <c r="BO16" s="19">
        <v>0.25890499491297098</v>
      </c>
      <c r="BP16" s="19"/>
      <c r="BQ16" s="19">
        <v>0.273775441355119</v>
      </c>
      <c r="BR16" s="19">
        <v>0.242331526090242</v>
      </c>
      <c r="BS16" s="19"/>
      <c r="BT16" s="19">
        <v>0.30080258570403101</v>
      </c>
      <c r="BU16" s="19">
        <v>0.24284293533571399</v>
      </c>
      <c r="BV16" s="19">
        <v>0.21144296527661999</v>
      </c>
      <c r="BW16" s="19">
        <v>0.28980436582591002</v>
      </c>
      <c r="BX16" s="19">
        <v>0.18812181791955501</v>
      </c>
      <c r="BY16" s="19">
        <v>0.29867942661390201</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397</v>
      </c>
      <c r="C9" s="17">
        <v>0.49625419997522102</v>
      </c>
      <c r="D9" s="17">
        <v>0.51516434468018302</v>
      </c>
      <c r="E9" s="17">
        <v>0.47433438289875401</v>
      </c>
      <c r="F9" s="17"/>
      <c r="G9" s="17">
        <v>0.48180401797470002</v>
      </c>
      <c r="H9" s="17">
        <v>0.46616633713217198</v>
      </c>
      <c r="I9" s="17">
        <v>0.47325628608880699</v>
      </c>
      <c r="J9" s="17">
        <v>0.45876383676447302</v>
      </c>
      <c r="K9" s="17">
        <v>0.50420187570241104</v>
      </c>
      <c r="L9" s="17">
        <v>0.56565926773750397</v>
      </c>
      <c r="M9" s="17"/>
      <c r="N9" s="17">
        <v>0.51508817623408198</v>
      </c>
      <c r="O9" s="17">
        <v>0.50058605523837696</v>
      </c>
      <c r="P9" s="17">
        <v>0.47099043671628799</v>
      </c>
      <c r="Q9" s="17">
        <v>0.496893148846549</v>
      </c>
      <c r="R9" s="17"/>
      <c r="S9" s="17">
        <v>0.52269071895127495</v>
      </c>
      <c r="T9" s="17">
        <v>0.48225473942562702</v>
      </c>
      <c r="U9" s="17">
        <v>0.43047903730540399</v>
      </c>
      <c r="V9" s="17">
        <v>0.46924288126423302</v>
      </c>
      <c r="W9" s="17">
        <v>0.53684683518970799</v>
      </c>
      <c r="X9" s="17">
        <v>0.37322190580736497</v>
      </c>
      <c r="Y9" s="17">
        <v>0.47193241241843897</v>
      </c>
      <c r="Z9" s="17">
        <v>0.44156271720675799</v>
      </c>
      <c r="AA9" s="17">
        <v>0.54023120998483898</v>
      </c>
      <c r="AB9" s="17">
        <v>0.56289238737688296</v>
      </c>
      <c r="AC9" s="17">
        <v>0.59721330040638398</v>
      </c>
      <c r="AD9" s="17">
        <v>0.60275814389739002</v>
      </c>
      <c r="AE9" s="17"/>
      <c r="AF9" s="17">
        <v>0.43981045180689698</v>
      </c>
      <c r="AG9" s="17">
        <v>0.55948279758609298</v>
      </c>
      <c r="AH9" s="17">
        <v>0.46920743768138001</v>
      </c>
      <c r="AI9" s="17"/>
      <c r="AJ9" s="17">
        <v>0.39422471148037502</v>
      </c>
      <c r="AK9" s="17">
        <v>0.58867438369868197</v>
      </c>
      <c r="AL9" s="17">
        <v>0.60648286166552301</v>
      </c>
      <c r="AM9" s="17">
        <v>0.47678177706277403</v>
      </c>
      <c r="AN9" s="17">
        <v>0.43959926915897701</v>
      </c>
      <c r="AO9" s="17"/>
      <c r="AP9" s="17">
        <v>0.34308420553406999</v>
      </c>
      <c r="AQ9" s="17">
        <v>0.60203996165099305</v>
      </c>
      <c r="AR9" s="17">
        <v>0.56411881497911198</v>
      </c>
      <c r="AS9" s="17"/>
      <c r="AT9" s="17">
        <v>0.47561627559813202</v>
      </c>
      <c r="AU9" s="17">
        <v>0.51743266803699095</v>
      </c>
      <c r="AV9" s="17">
        <v>0.49888238644014499</v>
      </c>
      <c r="AW9" s="17">
        <v>0.54083988490535295</v>
      </c>
      <c r="AX9" s="17">
        <v>0.53718506455068304</v>
      </c>
      <c r="AY9" s="17"/>
      <c r="AZ9" s="17">
        <v>0.48484342884519699</v>
      </c>
      <c r="BA9" s="17">
        <v>0.42210849900435499</v>
      </c>
      <c r="BB9" s="17">
        <v>0.53811693048484299</v>
      </c>
      <c r="BC9" s="17">
        <v>0.55032025287401198</v>
      </c>
      <c r="BD9" s="17">
        <v>0.53372419123162895</v>
      </c>
      <c r="BE9" s="17"/>
      <c r="BF9" s="17">
        <v>0.53593093302112105</v>
      </c>
      <c r="BG9" s="17">
        <v>0.48238077204896801</v>
      </c>
      <c r="BH9" s="17">
        <v>0.50271609036709297</v>
      </c>
      <c r="BI9" s="17">
        <v>0.51143899242548596</v>
      </c>
      <c r="BJ9" s="17"/>
      <c r="BK9" s="17">
        <v>0.55427347163723895</v>
      </c>
      <c r="BL9" s="17">
        <v>0.50336809525845405</v>
      </c>
      <c r="BM9" s="17">
        <v>0.50010899346917603</v>
      </c>
      <c r="BN9" s="17">
        <v>0.49752967373610801</v>
      </c>
      <c r="BO9" s="17">
        <v>0.42939602930338999</v>
      </c>
      <c r="BP9" s="17"/>
      <c r="BQ9" s="17">
        <v>0.47298752839848501</v>
      </c>
      <c r="BR9" s="17">
        <v>0.52799801963554005</v>
      </c>
      <c r="BS9" s="17"/>
      <c r="BT9" s="17">
        <v>0.50718132405898797</v>
      </c>
      <c r="BU9" s="17">
        <v>0.51463888351864795</v>
      </c>
      <c r="BV9" s="17">
        <v>0.45448917350610002</v>
      </c>
      <c r="BW9" s="17">
        <v>0.483916267127947</v>
      </c>
      <c r="BX9" s="17">
        <v>0.48026200153221899</v>
      </c>
      <c r="BY9" s="17">
        <v>0.39470748763943903</v>
      </c>
    </row>
    <row r="10" spans="2:77" ht="29" x14ac:dyDescent="0.35">
      <c r="B10" s="18" t="s">
        <v>398</v>
      </c>
      <c r="C10" s="17">
        <v>0.2918536724961</v>
      </c>
      <c r="D10" s="17">
        <v>0.31719546182255198</v>
      </c>
      <c r="E10" s="17">
        <v>0.26631057103799499</v>
      </c>
      <c r="F10" s="17"/>
      <c r="G10" s="17">
        <v>0.28233890834395697</v>
      </c>
      <c r="H10" s="17">
        <v>0.231591826825953</v>
      </c>
      <c r="I10" s="17">
        <v>0.36401027125362401</v>
      </c>
      <c r="J10" s="17">
        <v>0.33869353222684301</v>
      </c>
      <c r="K10" s="17">
        <v>0.28604310029671598</v>
      </c>
      <c r="L10" s="17">
        <v>0.26227883020471998</v>
      </c>
      <c r="M10" s="17"/>
      <c r="N10" s="17">
        <v>0.34472892977872299</v>
      </c>
      <c r="O10" s="17">
        <v>0.29744794989738399</v>
      </c>
      <c r="P10" s="17">
        <v>0.299023903656158</v>
      </c>
      <c r="Q10" s="17">
        <v>0.232342100386185</v>
      </c>
      <c r="R10" s="17"/>
      <c r="S10" s="17">
        <v>0.310215877891939</v>
      </c>
      <c r="T10" s="17">
        <v>0.32776249408671199</v>
      </c>
      <c r="U10" s="17">
        <v>0.22090282320589599</v>
      </c>
      <c r="V10" s="17">
        <v>0.28860767755015698</v>
      </c>
      <c r="W10" s="17">
        <v>0.34272989110134</v>
      </c>
      <c r="X10" s="17">
        <v>0.294288682245127</v>
      </c>
      <c r="Y10" s="17">
        <v>0.23021193670081599</v>
      </c>
      <c r="Z10" s="17">
        <v>0.30316487410123599</v>
      </c>
      <c r="AA10" s="17">
        <v>0.30095666001677401</v>
      </c>
      <c r="AB10" s="17">
        <v>0.26526458476654202</v>
      </c>
      <c r="AC10" s="17">
        <v>0.30823591369312497</v>
      </c>
      <c r="AD10" s="17">
        <v>0.31045447947677501</v>
      </c>
      <c r="AE10" s="17"/>
      <c r="AF10" s="17">
        <v>0.26789485258609502</v>
      </c>
      <c r="AG10" s="17">
        <v>0.31869608046311199</v>
      </c>
      <c r="AH10" s="17">
        <v>0.25573754731099002</v>
      </c>
      <c r="AI10" s="17"/>
      <c r="AJ10" s="17">
        <v>0.2226532686678</v>
      </c>
      <c r="AK10" s="17">
        <v>0.37476553609075602</v>
      </c>
      <c r="AL10" s="17">
        <v>0.395987735150095</v>
      </c>
      <c r="AM10" s="17">
        <v>0.17031469792926601</v>
      </c>
      <c r="AN10" s="17">
        <v>0.241715126236002</v>
      </c>
      <c r="AO10" s="17"/>
      <c r="AP10" s="17">
        <v>0.207082790447461</v>
      </c>
      <c r="AQ10" s="17">
        <v>0.35784770512127601</v>
      </c>
      <c r="AR10" s="17">
        <v>0.32553548378589803</v>
      </c>
      <c r="AS10" s="17"/>
      <c r="AT10" s="17">
        <v>0.28023982214798698</v>
      </c>
      <c r="AU10" s="17">
        <v>0.290769475806825</v>
      </c>
      <c r="AV10" s="17">
        <v>0.29636908644336202</v>
      </c>
      <c r="AW10" s="17">
        <v>0.305872729612989</v>
      </c>
      <c r="AX10" s="17">
        <v>0.55967200267560602</v>
      </c>
      <c r="AY10" s="17"/>
      <c r="AZ10" s="17">
        <v>0.30407093167532301</v>
      </c>
      <c r="BA10" s="17">
        <v>0.30255032978515001</v>
      </c>
      <c r="BB10" s="17">
        <v>0.19738901671244399</v>
      </c>
      <c r="BC10" s="17">
        <v>0.26697655094344702</v>
      </c>
      <c r="BD10" s="17">
        <v>0.31434093483021103</v>
      </c>
      <c r="BE10" s="17"/>
      <c r="BF10" s="17">
        <v>0.31254700443271499</v>
      </c>
      <c r="BG10" s="17">
        <v>0.28519306081971602</v>
      </c>
      <c r="BH10" s="17">
        <v>0.273801130298161</v>
      </c>
      <c r="BI10" s="17">
        <v>0.33962739681727</v>
      </c>
      <c r="BJ10" s="17"/>
      <c r="BK10" s="17">
        <v>0.34181117177376902</v>
      </c>
      <c r="BL10" s="17">
        <v>0.26651789372917201</v>
      </c>
      <c r="BM10" s="17">
        <v>0.31132907977600599</v>
      </c>
      <c r="BN10" s="17">
        <v>0.28534399043637498</v>
      </c>
      <c r="BO10" s="17">
        <v>0.25809310414584002</v>
      </c>
      <c r="BP10" s="17"/>
      <c r="BQ10" s="17">
        <v>0.28825209672319901</v>
      </c>
      <c r="BR10" s="17">
        <v>0.29676747254054903</v>
      </c>
      <c r="BS10" s="17"/>
      <c r="BT10" s="17">
        <v>0.26867838582442599</v>
      </c>
      <c r="BU10" s="17">
        <v>0.34283619679098798</v>
      </c>
      <c r="BV10" s="17">
        <v>0.290029894141761</v>
      </c>
      <c r="BW10" s="17">
        <v>0.27080311756748698</v>
      </c>
      <c r="BX10" s="17">
        <v>0.29742649792035403</v>
      </c>
      <c r="BY10" s="17">
        <v>0.186561848236133</v>
      </c>
    </row>
    <row r="11" spans="2:77" ht="43.5" x14ac:dyDescent="0.35">
      <c r="B11" s="18" t="s">
        <v>399</v>
      </c>
      <c r="C11" s="17">
        <v>0.24201959178447399</v>
      </c>
      <c r="D11" s="17">
        <v>0.25846910229317199</v>
      </c>
      <c r="E11" s="17">
        <v>0.2212383212847</v>
      </c>
      <c r="F11" s="17"/>
      <c r="G11" s="17">
        <v>0.45252360813837</v>
      </c>
      <c r="H11" s="17">
        <v>0.27686037300379401</v>
      </c>
      <c r="I11" s="17">
        <v>0.272689944955256</v>
      </c>
      <c r="J11" s="17">
        <v>0.24831818453568899</v>
      </c>
      <c r="K11" s="17">
        <v>0.148038967836746</v>
      </c>
      <c r="L11" s="17">
        <v>9.9837023253881704E-2</v>
      </c>
      <c r="M11" s="17"/>
      <c r="N11" s="17">
        <v>0.28909630833963901</v>
      </c>
      <c r="O11" s="17">
        <v>0.25100509704007001</v>
      </c>
      <c r="P11" s="17">
        <v>0.25409056452336498</v>
      </c>
      <c r="Q11" s="17">
        <v>0.17743101814735701</v>
      </c>
      <c r="R11" s="17"/>
      <c r="S11" s="17">
        <v>0.29748754668248301</v>
      </c>
      <c r="T11" s="17">
        <v>0.18327174023377099</v>
      </c>
      <c r="U11" s="17">
        <v>0.18858065668049001</v>
      </c>
      <c r="V11" s="17">
        <v>0.24001825090380499</v>
      </c>
      <c r="W11" s="17">
        <v>0.22903841013708301</v>
      </c>
      <c r="X11" s="17">
        <v>0.23503086107760399</v>
      </c>
      <c r="Y11" s="17">
        <v>0.202863321415167</v>
      </c>
      <c r="Z11" s="17">
        <v>0.23958156828872099</v>
      </c>
      <c r="AA11" s="17">
        <v>0.225698130617659</v>
      </c>
      <c r="AB11" s="17">
        <v>0.27870678402549598</v>
      </c>
      <c r="AC11" s="17">
        <v>0.32746118351030601</v>
      </c>
      <c r="AD11" s="17">
        <v>0.37695049964597899</v>
      </c>
      <c r="AE11" s="17"/>
      <c r="AF11" s="17">
        <v>0.13864756691019101</v>
      </c>
      <c r="AG11" s="17">
        <v>0.27680093470314399</v>
      </c>
      <c r="AH11" s="17">
        <v>0.27706448436620901</v>
      </c>
      <c r="AI11" s="17"/>
      <c r="AJ11" s="17">
        <v>0.14122753852176101</v>
      </c>
      <c r="AK11" s="17">
        <v>0.298062558426548</v>
      </c>
      <c r="AL11" s="17">
        <v>0.30046472517316303</v>
      </c>
      <c r="AM11" s="17">
        <v>0.190845386130571</v>
      </c>
      <c r="AN11" s="17">
        <v>0.26067591319441302</v>
      </c>
      <c r="AO11" s="17"/>
      <c r="AP11" s="17">
        <v>0.18031189814905299</v>
      </c>
      <c r="AQ11" s="17">
        <v>0.27655248917223302</v>
      </c>
      <c r="AR11" s="17">
        <v>0.39158983035450401</v>
      </c>
      <c r="AS11" s="17"/>
      <c r="AT11" s="17">
        <v>0.16797049765137301</v>
      </c>
      <c r="AU11" s="17">
        <v>0.26156071698952199</v>
      </c>
      <c r="AV11" s="17">
        <v>0.28837709731446498</v>
      </c>
      <c r="AW11" s="17">
        <v>0.322486073158817</v>
      </c>
      <c r="AX11" s="17">
        <v>0.45421749469125999</v>
      </c>
      <c r="AY11" s="17"/>
      <c r="AZ11" s="17">
        <v>0.26730892892226998</v>
      </c>
      <c r="BA11" s="17">
        <v>0.30607069704051598</v>
      </c>
      <c r="BB11" s="17">
        <v>0.46026406929342301</v>
      </c>
      <c r="BC11" s="17">
        <v>0.103405028205227</v>
      </c>
      <c r="BD11" s="17">
        <v>0.21499036115356099</v>
      </c>
      <c r="BE11" s="17"/>
      <c r="BF11" s="17">
        <v>0.20745882141899399</v>
      </c>
      <c r="BG11" s="17">
        <v>0.23837212109800701</v>
      </c>
      <c r="BH11" s="17">
        <v>0.233235133038973</v>
      </c>
      <c r="BI11" s="17">
        <v>0.294063581091704</v>
      </c>
      <c r="BJ11" s="17"/>
      <c r="BK11" s="17">
        <v>0.32956746858631902</v>
      </c>
      <c r="BL11" s="17">
        <v>0.24878922438088699</v>
      </c>
      <c r="BM11" s="17">
        <v>0.21209491438463099</v>
      </c>
      <c r="BN11" s="17">
        <v>0.26687909097064899</v>
      </c>
      <c r="BO11" s="17">
        <v>0.221217785510054</v>
      </c>
      <c r="BP11" s="17"/>
      <c r="BQ11" s="17">
        <v>0.215293846738498</v>
      </c>
      <c r="BR11" s="17">
        <v>0.27848278886142103</v>
      </c>
      <c r="BS11" s="17"/>
      <c r="BT11" s="17">
        <v>0.162545638156573</v>
      </c>
      <c r="BU11" s="17">
        <v>0.28795700102039301</v>
      </c>
      <c r="BV11" s="17">
        <v>0.248478603253587</v>
      </c>
      <c r="BW11" s="17">
        <v>0.229260411372497</v>
      </c>
      <c r="BX11" s="17">
        <v>0.31512865521883998</v>
      </c>
      <c r="BY11" s="17">
        <v>0.37996366122515701</v>
      </c>
    </row>
    <row r="12" spans="2:77" x14ac:dyDescent="0.35">
      <c r="B12" s="18" t="s">
        <v>400</v>
      </c>
      <c r="C12" s="17">
        <v>0.13961222186387201</v>
      </c>
      <c r="D12" s="17">
        <v>0.164835431375674</v>
      </c>
      <c r="E12" s="17">
        <v>0.11580772686859001</v>
      </c>
      <c r="F12" s="17"/>
      <c r="G12" s="17">
        <v>0.1954746507274</v>
      </c>
      <c r="H12" s="17">
        <v>0.17156531053763099</v>
      </c>
      <c r="I12" s="17">
        <v>0.12218343998910799</v>
      </c>
      <c r="J12" s="17">
        <v>0.14061969862184701</v>
      </c>
      <c r="K12" s="17">
        <v>8.1931852111975401E-2</v>
      </c>
      <c r="L12" s="17">
        <v>0.12425802833671699</v>
      </c>
      <c r="M12" s="17"/>
      <c r="N12" s="17">
        <v>0.169669818773686</v>
      </c>
      <c r="O12" s="17">
        <v>0.14401868345305899</v>
      </c>
      <c r="P12" s="17">
        <v>9.9047043686583E-2</v>
      </c>
      <c r="Q12" s="17">
        <v>0.138918231303226</v>
      </c>
      <c r="R12" s="17"/>
      <c r="S12" s="17">
        <v>0.19592911387940001</v>
      </c>
      <c r="T12" s="17">
        <v>0.115763185683945</v>
      </c>
      <c r="U12" s="17">
        <v>0.13845126631882301</v>
      </c>
      <c r="V12" s="17">
        <v>0.10963383431396199</v>
      </c>
      <c r="W12" s="17">
        <v>0.16593537849700701</v>
      </c>
      <c r="X12" s="17">
        <v>0.14101012801486701</v>
      </c>
      <c r="Y12" s="17">
        <v>0.12636110920760299</v>
      </c>
      <c r="Z12" s="17">
        <v>0.162361383918942</v>
      </c>
      <c r="AA12" s="17">
        <v>0.117785728879721</v>
      </c>
      <c r="AB12" s="17">
        <v>0.136882527492133</v>
      </c>
      <c r="AC12" s="17">
        <v>0.12533853793981001</v>
      </c>
      <c r="AD12" s="17">
        <v>0.13940942786108301</v>
      </c>
      <c r="AE12" s="17"/>
      <c r="AF12" s="17">
        <v>9.2129349517118098E-2</v>
      </c>
      <c r="AG12" s="17">
        <v>0.16604568442206299</v>
      </c>
      <c r="AH12" s="17">
        <v>0.133368359294466</v>
      </c>
      <c r="AI12" s="17"/>
      <c r="AJ12" s="17">
        <v>0.119864044129289</v>
      </c>
      <c r="AK12" s="17">
        <v>0.186234504123197</v>
      </c>
      <c r="AL12" s="17">
        <v>9.8960630545055994E-2</v>
      </c>
      <c r="AM12" s="17">
        <v>4.1071519900421898E-2</v>
      </c>
      <c r="AN12" s="17">
        <v>0.11849426626210301</v>
      </c>
      <c r="AO12" s="17"/>
      <c r="AP12" s="17">
        <v>0.115007619123399</v>
      </c>
      <c r="AQ12" s="17">
        <v>0.193959729375388</v>
      </c>
      <c r="AR12" s="17">
        <v>9.8641828187075301E-2</v>
      </c>
      <c r="AS12" s="17"/>
      <c r="AT12" s="17">
        <v>0.120525218871245</v>
      </c>
      <c r="AU12" s="17">
        <v>0.150835427865079</v>
      </c>
      <c r="AV12" s="17">
        <v>0.14846213945218401</v>
      </c>
      <c r="AW12" s="17">
        <v>0.15077068695599299</v>
      </c>
      <c r="AX12" s="17">
        <v>0.15658869735428799</v>
      </c>
      <c r="AY12" s="17"/>
      <c r="AZ12" s="17">
        <v>0.144142563198703</v>
      </c>
      <c r="BA12" s="17">
        <v>0.14431563526697599</v>
      </c>
      <c r="BB12" s="17">
        <v>0.248051721419633</v>
      </c>
      <c r="BC12" s="17">
        <v>0.119249766751921</v>
      </c>
      <c r="BD12" s="17">
        <v>0.114211627013074</v>
      </c>
      <c r="BE12" s="17"/>
      <c r="BF12" s="17">
        <v>0.13665241786544399</v>
      </c>
      <c r="BG12" s="17">
        <v>0.14675400631479199</v>
      </c>
      <c r="BH12" s="17">
        <v>0.122292580915045</v>
      </c>
      <c r="BI12" s="17">
        <v>0.15635371953994001</v>
      </c>
      <c r="BJ12" s="17"/>
      <c r="BK12" s="17">
        <v>0.18077139690835201</v>
      </c>
      <c r="BL12" s="17">
        <v>0.13663041267856399</v>
      </c>
      <c r="BM12" s="17">
        <v>0.14606900462625999</v>
      </c>
      <c r="BN12" s="17">
        <v>0.118717248514334</v>
      </c>
      <c r="BO12" s="17">
        <v>0.19434959432559901</v>
      </c>
      <c r="BP12" s="17"/>
      <c r="BQ12" s="17">
        <v>0.123141586697449</v>
      </c>
      <c r="BR12" s="17">
        <v>0.162083887855694</v>
      </c>
      <c r="BS12" s="17"/>
      <c r="BT12" s="17">
        <v>0.13038777980767699</v>
      </c>
      <c r="BU12" s="17">
        <v>0.12930734997184601</v>
      </c>
      <c r="BV12" s="17">
        <v>0.122688851084806</v>
      </c>
      <c r="BW12" s="17">
        <v>0.182487327596314</v>
      </c>
      <c r="BX12" s="17">
        <v>0.13778012776846299</v>
      </c>
      <c r="BY12" s="17">
        <v>0.26988533427029898</v>
      </c>
    </row>
    <row r="13" spans="2:77" x14ac:dyDescent="0.35">
      <c r="B13" s="18" t="s">
        <v>92</v>
      </c>
      <c r="C13" s="17">
        <v>0.125461435163672</v>
      </c>
      <c r="D13" s="17">
        <v>9.45169814652317E-2</v>
      </c>
      <c r="E13" s="17">
        <v>0.15500170034758201</v>
      </c>
      <c r="F13" s="17"/>
      <c r="G13" s="17">
        <v>8.9252620928049906E-2</v>
      </c>
      <c r="H13" s="17">
        <v>0.13270579521450099</v>
      </c>
      <c r="I13" s="17">
        <v>0.12662142984772401</v>
      </c>
      <c r="J13" s="17">
        <v>0.128886820211986</v>
      </c>
      <c r="K13" s="17">
        <v>0.14927000160911599</v>
      </c>
      <c r="L13" s="17">
        <v>0.12782120984318701</v>
      </c>
      <c r="M13" s="17"/>
      <c r="N13" s="17">
        <v>8.1538662945945597E-2</v>
      </c>
      <c r="O13" s="17">
        <v>0.13355424104896799</v>
      </c>
      <c r="P13" s="17">
        <v>0.117915059320534</v>
      </c>
      <c r="Q13" s="17">
        <v>0.165991074992349</v>
      </c>
      <c r="R13" s="17"/>
      <c r="S13" s="17">
        <v>7.2680904648750502E-2</v>
      </c>
      <c r="T13" s="17">
        <v>0.103983992486708</v>
      </c>
      <c r="U13" s="17">
        <v>0.14877444223244299</v>
      </c>
      <c r="V13" s="17">
        <v>0.16009116593192699</v>
      </c>
      <c r="W13" s="17">
        <v>0.10954747791413</v>
      </c>
      <c r="X13" s="17">
        <v>0.11219904634908499</v>
      </c>
      <c r="Y13" s="17">
        <v>0.18637106608069301</v>
      </c>
      <c r="Z13" s="17">
        <v>0.101390545273031</v>
      </c>
      <c r="AA13" s="17">
        <v>0.11337859534181299</v>
      </c>
      <c r="AB13" s="17">
        <v>0.13802019928390399</v>
      </c>
      <c r="AC13" s="17">
        <v>0.163322665241075</v>
      </c>
      <c r="AD13" s="17">
        <v>0.15494084988378301</v>
      </c>
      <c r="AE13" s="17"/>
      <c r="AF13" s="17">
        <v>0.12791865965546101</v>
      </c>
      <c r="AG13" s="17">
        <v>0.124965476950608</v>
      </c>
      <c r="AH13" s="17">
        <v>0.13756737269343899</v>
      </c>
      <c r="AI13" s="17"/>
      <c r="AJ13" s="17">
        <v>0.115164179641476</v>
      </c>
      <c r="AK13" s="17">
        <v>0.110896188055296</v>
      </c>
      <c r="AL13" s="17">
        <v>8.8126505009238396E-2</v>
      </c>
      <c r="AM13" s="17">
        <v>0.14431521953888801</v>
      </c>
      <c r="AN13" s="17">
        <v>0.158950785607505</v>
      </c>
      <c r="AO13" s="17"/>
      <c r="AP13" s="17">
        <v>0.12037431351525001</v>
      </c>
      <c r="AQ13" s="17">
        <v>9.4938295309826795E-2</v>
      </c>
      <c r="AR13" s="17">
        <v>8.4373223434038802E-2</v>
      </c>
      <c r="AS13" s="17"/>
      <c r="AT13" s="17">
        <v>0.14920716589212499</v>
      </c>
      <c r="AU13" s="17">
        <v>0.123132831670643</v>
      </c>
      <c r="AV13" s="17">
        <v>0.10370973765157</v>
      </c>
      <c r="AW13" s="17">
        <v>8.3011979994232807E-2</v>
      </c>
      <c r="AX13" s="17">
        <v>0</v>
      </c>
      <c r="AY13" s="17"/>
      <c r="AZ13" s="17">
        <v>0.108926535139687</v>
      </c>
      <c r="BA13" s="17">
        <v>0.12756667451713599</v>
      </c>
      <c r="BB13" s="17">
        <v>0.112572222276971</v>
      </c>
      <c r="BC13" s="17">
        <v>0.131560815015241</v>
      </c>
      <c r="BD13" s="17">
        <v>0.16891960039634701</v>
      </c>
      <c r="BE13" s="17"/>
      <c r="BF13" s="17">
        <v>0.13221097885199501</v>
      </c>
      <c r="BG13" s="17">
        <v>0.130884093372344</v>
      </c>
      <c r="BH13" s="17">
        <v>9.9649494873893102E-2</v>
      </c>
      <c r="BI13" s="17">
        <v>9.7937886612538105E-2</v>
      </c>
      <c r="BJ13" s="17"/>
      <c r="BK13" s="17">
        <v>6.4377535273382705E-2</v>
      </c>
      <c r="BL13" s="17">
        <v>0.11050502674023099</v>
      </c>
      <c r="BM13" s="17">
        <v>0.15117454608973399</v>
      </c>
      <c r="BN13" s="17">
        <v>0.114495440237028</v>
      </c>
      <c r="BO13" s="17">
        <v>0.10789787899450599</v>
      </c>
      <c r="BP13" s="17"/>
      <c r="BQ13" s="17">
        <v>0.134080318024142</v>
      </c>
      <c r="BR13" s="17">
        <v>0.113702285931955</v>
      </c>
      <c r="BS13" s="17"/>
      <c r="BT13" s="17">
        <v>0.12911012805153299</v>
      </c>
      <c r="BU13" s="17">
        <v>0.10456297101517301</v>
      </c>
      <c r="BV13" s="17">
        <v>0.19057635554833</v>
      </c>
      <c r="BW13" s="17">
        <v>0.143131133019225</v>
      </c>
      <c r="BX13" s="17">
        <v>9.2583474772178501E-2</v>
      </c>
      <c r="BY13" s="17">
        <v>0.248094529329244</v>
      </c>
    </row>
    <row r="14" spans="2:77" ht="29" x14ac:dyDescent="0.35">
      <c r="B14" s="18" t="s">
        <v>401</v>
      </c>
      <c r="C14" s="17">
        <v>9.8249363163664102E-2</v>
      </c>
      <c r="D14" s="17">
        <v>0.119364425089798</v>
      </c>
      <c r="E14" s="17">
        <v>7.7301800497836304E-2</v>
      </c>
      <c r="F14" s="17"/>
      <c r="G14" s="17">
        <v>0.138616974146373</v>
      </c>
      <c r="H14" s="17">
        <v>0.118489159733678</v>
      </c>
      <c r="I14" s="17">
        <v>9.0954876223878101E-2</v>
      </c>
      <c r="J14" s="17">
        <v>7.0760329454507997E-2</v>
      </c>
      <c r="K14" s="17">
        <v>9.7003358184755195E-2</v>
      </c>
      <c r="L14" s="17">
        <v>7.97831625620046E-2</v>
      </c>
      <c r="M14" s="17"/>
      <c r="N14" s="17">
        <v>0.11508361817119001</v>
      </c>
      <c r="O14" s="17">
        <v>8.0013856054548305E-2</v>
      </c>
      <c r="P14" s="17">
        <v>0.118082618115892</v>
      </c>
      <c r="Q14" s="17">
        <v>8.5331553883020203E-2</v>
      </c>
      <c r="R14" s="17"/>
      <c r="S14" s="17">
        <v>8.4286711106642598E-2</v>
      </c>
      <c r="T14" s="17">
        <v>6.5345790060946304E-2</v>
      </c>
      <c r="U14" s="17">
        <v>9.7083245304766197E-2</v>
      </c>
      <c r="V14" s="17">
        <v>0.11757495481331399</v>
      </c>
      <c r="W14" s="17">
        <v>7.2591981263383606E-2</v>
      </c>
      <c r="X14" s="17">
        <v>0.109966915640394</v>
      </c>
      <c r="Y14" s="17">
        <v>0.12999492591096601</v>
      </c>
      <c r="Z14" s="17">
        <v>0.13228522895884301</v>
      </c>
      <c r="AA14" s="17">
        <v>0.108159993354217</v>
      </c>
      <c r="AB14" s="17">
        <v>0.109023859162236</v>
      </c>
      <c r="AC14" s="17">
        <v>6.4738434953855298E-2</v>
      </c>
      <c r="AD14" s="17">
        <v>0.121512785460882</v>
      </c>
      <c r="AE14" s="17"/>
      <c r="AF14" s="17">
        <v>8.5028752580007E-2</v>
      </c>
      <c r="AG14" s="17">
        <v>0.114423840617489</v>
      </c>
      <c r="AH14" s="17">
        <v>8.7348426509234203E-2</v>
      </c>
      <c r="AI14" s="17"/>
      <c r="AJ14" s="17">
        <v>0.105242157621195</v>
      </c>
      <c r="AK14" s="17">
        <v>0.119893790563804</v>
      </c>
      <c r="AL14" s="17">
        <v>0.12606134143040101</v>
      </c>
      <c r="AM14" s="17">
        <v>5.1255197991384803E-2</v>
      </c>
      <c r="AN14" s="17">
        <v>2.93488477443163E-2</v>
      </c>
      <c r="AO14" s="17"/>
      <c r="AP14" s="17">
        <v>0.110491720458639</v>
      </c>
      <c r="AQ14" s="17">
        <v>0.101050475792651</v>
      </c>
      <c r="AR14" s="17">
        <v>0.153631507771887</v>
      </c>
      <c r="AS14" s="17"/>
      <c r="AT14" s="17">
        <v>9.3390790537105001E-2</v>
      </c>
      <c r="AU14" s="17">
        <v>0.11410768296630699</v>
      </c>
      <c r="AV14" s="17">
        <v>9.3074595960650597E-2</v>
      </c>
      <c r="AW14" s="17">
        <v>0.13220267968487701</v>
      </c>
      <c r="AX14" s="17">
        <v>0.157322625817822</v>
      </c>
      <c r="AY14" s="17"/>
      <c r="AZ14" s="17">
        <v>0.10642024520894899</v>
      </c>
      <c r="BA14" s="17">
        <v>8.6591893221846905E-2</v>
      </c>
      <c r="BB14" s="17">
        <v>0.140479433921017</v>
      </c>
      <c r="BC14" s="17">
        <v>7.1084764079045806E-2</v>
      </c>
      <c r="BD14" s="17">
        <v>0.120463129202609</v>
      </c>
      <c r="BE14" s="17"/>
      <c r="BF14" s="17">
        <v>0.10003343430990599</v>
      </c>
      <c r="BG14" s="17">
        <v>9.4399598388094794E-2</v>
      </c>
      <c r="BH14" s="17">
        <v>0.13671069344443501</v>
      </c>
      <c r="BI14" s="17">
        <v>9.5426325709419293E-2</v>
      </c>
      <c r="BJ14" s="17"/>
      <c r="BK14" s="17">
        <v>0.13814806272346</v>
      </c>
      <c r="BL14" s="17">
        <v>0.100559128165968</v>
      </c>
      <c r="BM14" s="17">
        <v>8.2652114182275097E-2</v>
      </c>
      <c r="BN14" s="17">
        <v>9.7456127813106003E-2</v>
      </c>
      <c r="BO14" s="17">
        <v>0.15777013586055899</v>
      </c>
      <c r="BP14" s="17"/>
      <c r="BQ14" s="17">
        <v>0.100106687078554</v>
      </c>
      <c r="BR14" s="17">
        <v>9.5715328365836294E-2</v>
      </c>
      <c r="BS14" s="17"/>
      <c r="BT14" s="17">
        <v>0.103748153771927</v>
      </c>
      <c r="BU14" s="17">
        <v>0.109327984674602</v>
      </c>
      <c r="BV14" s="17">
        <v>8.9412188030054296E-2</v>
      </c>
      <c r="BW14" s="17">
        <v>0.133569517029306</v>
      </c>
      <c r="BX14" s="17">
        <v>7.00351786705843E-2</v>
      </c>
      <c r="BY14" s="17">
        <v>6.3340619880532106E-2</v>
      </c>
    </row>
    <row r="15" spans="2:77" ht="43.5" x14ac:dyDescent="0.35">
      <c r="B15" s="18" t="s">
        <v>402</v>
      </c>
      <c r="C15" s="17">
        <v>8.9187345854800398E-2</v>
      </c>
      <c r="D15" s="17">
        <v>9.6714370599933097E-2</v>
      </c>
      <c r="E15" s="17">
        <v>8.1131467036526794E-2</v>
      </c>
      <c r="F15" s="17"/>
      <c r="G15" s="17">
        <v>0.17452736548464401</v>
      </c>
      <c r="H15" s="17">
        <v>0.13813669692226499</v>
      </c>
      <c r="I15" s="17">
        <v>9.7827291401826E-2</v>
      </c>
      <c r="J15" s="17">
        <v>7.2726012864721898E-2</v>
      </c>
      <c r="K15" s="17">
        <v>3.5015235270307102E-2</v>
      </c>
      <c r="L15" s="17">
        <v>3.1565876232022401E-2</v>
      </c>
      <c r="M15" s="17"/>
      <c r="N15" s="17">
        <v>9.7403008179834494E-2</v>
      </c>
      <c r="O15" s="17">
        <v>8.5744301936449302E-2</v>
      </c>
      <c r="P15" s="17">
        <v>8.9597986635792798E-2</v>
      </c>
      <c r="Q15" s="17">
        <v>8.5325561565703201E-2</v>
      </c>
      <c r="R15" s="17"/>
      <c r="S15" s="17">
        <v>0.11881297764365301</v>
      </c>
      <c r="T15" s="17">
        <v>7.6901419321139003E-2</v>
      </c>
      <c r="U15" s="17">
        <v>5.6489999581395001E-2</v>
      </c>
      <c r="V15" s="17">
        <v>7.8238227707643396E-2</v>
      </c>
      <c r="W15" s="17">
        <v>0.106927281986109</v>
      </c>
      <c r="X15" s="17">
        <v>0.163449796009524</v>
      </c>
      <c r="Y15" s="17">
        <v>0.112198528312354</v>
      </c>
      <c r="Z15" s="17">
        <v>4.67993319504834E-2</v>
      </c>
      <c r="AA15" s="17">
        <v>4.1752096984312398E-2</v>
      </c>
      <c r="AB15" s="17">
        <v>7.1555689827129398E-2</v>
      </c>
      <c r="AC15" s="17">
        <v>0.103934622868833</v>
      </c>
      <c r="AD15" s="17">
        <v>6.0078366191240497E-2</v>
      </c>
      <c r="AE15" s="17"/>
      <c r="AF15" s="17">
        <v>7.7457944292630698E-2</v>
      </c>
      <c r="AG15" s="17">
        <v>7.57175587978412E-2</v>
      </c>
      <c r="AH15" s="17">
        <v>0.10272699937386399</v>
      </c>
      <c r="AI15" s="17"/>
      <c r="AJ15" s="17">
        <v>8.8127868266208498E-2</v>
      </c>
      <c r="AK15" s="17">
        <v>8.4031358009431997E-2</v>
      </c>
      <c r="AL15" s="17">
        <v>7.7593908475038803E-2</v>
      </c>
      <c r="AM15" s="17">
        <v>0.113398248465649</v>
      </c>
      <c r="AN15" s="17">
        <v>0.111996864928209</v>
      </c>
      <c r="AO15" s="17"/>
      <c r="AP15" s="17">
        <v>0.12924568840371001</v>
      </c>
      <c r="AQ15" s="17">
        <v>9.2765387591998094E-2</v>
      </c>
      <c r="AR15" s="17">
        <v>0.109245900785571</v>
      </c>
      <c r="AS15" s="17"/>
      <c r="AT15" s="17">
        <v>7.4900146963463296E-2</v>
      </c>
      <c r="AU15" s="17">
        <v>0.121569020499152</v>
      </c>
      <c r="AV15" s="17">
        <v>6.6645994808590903E-2</v>
      </c>
      <c r="AW15" s="17">
        <v>0.112690863049486</v>
      </c>
      <c r="AX15" s="17">
        <v>0.195863494465323</v>
      </c>
      <c r="AY15" s="17"/>
      <c r="AZ15" s="17">
        <v>9.6624170467437695E-2</v>
      </c>
      <c r="BA15" s="17">
        <v>0.110494993740873</v>
      </c>
      <c r="BB15" s="17">
        <v>0.22404546202645101</v>
      </c>
      <c r="BC15" s="17">
        <v>3.4790937155350803E-2</v>
      </c>
      <c r="BD15" s="17">
        <v>7.6814275004155094E-2</v>
      </c>
      <c r="BE15" s="17"/>
      <c r="BF15" s="17">
        <v>8.1624496040732297E-2</v>
      </c>
      <c r="BG15" s="17">
        <v>7.7723263821515204E-2</v>
      </c>
      <c r="BH15" s="17">
        <v>0.134745372839886</v>
      </c>
      <c r="BI15" s="17">
        <v>8.5389791849481297E-2</v>
      </c>
      <c r="BJ15" s="17"/>
      <c r="BK15" s="17">
        <v>0.11267131676799701</v>
      </c>
      <c r="BL15" s="17">
        <v>9.5985690911754004E-2</v>
      </c>
      <c r="BM15" s="17">
        <v>6.5428204785970001E-2</v>
      </c>
      <c r="BN15" s="17">
        <v>9.56916448879786E-2</v>
      </c>
      <c r="BO15" s="17">
        <v>0.152672414714633</v>
      </c>
      <c r="BP15" s="17"/>
      <c r="BQ15" s="17">
        <v>8.2598378231897099E-2</v>
      </c>
      <c r="BR15" s="17">
        <v>9.8176985790160098E-2</v>
      </c>
      <c r="BS15" s="17"/>
      <c r="BT15" s="17">
        <v>5.7530500968556601E-2</v>
      </c>
      <c r="BU15" s="17">
        <v>9.8696041111419705E-2</v>
      </c>
      <c r="BV15" s="17">
        <v>0.10005827173026299</v>
      </c>
      <c r="BW15" s="17">
        <v>0.13241730973780799</v>
      </c>
      <c r="BX15" s="17">
        <v>0.113899717429541</v>
      </c>
      <c r="BY15" s="17">
        <v>0.124688774106025</v>
      </c>
    </row>
    <row r="16" spans="2:77" x14ac:dyDescent="0.35">
      <c r="B16" s="18" t="s">
        <v>170</v>
      </c>
      <c r="C16" s="19">
        <v>0.15464474267005299</v>
      </c>
      <c r="D16" s="19">
        <v>0.15029389203882301</v>
      </c>
      <c r="E16" s="19">
        <v>0.16038831672168399</v>
      </c>
      <c r="F16" s="19"/>
      <c r="G16" s="19">
        <v>0.108006085408604</v>
      </c>
      <c r="H16" s="19">
        <v>9.8631092781409899E-2</v>
      </c>
      <c r="I16" s="19">
        <v>0.16094115118431401</v>
      </c>
      <c r="J16" s="19">
        <v>0.12820515495875801</v>
      </c>
      <c r="K16" s="19">
        <v>0.22850985519921699</v>
      </c>
      <c r="L16" s="19">
        <v>0.196537118672302</v>
      </c>
      <c r="M16" s="19"/>
      <c r="N16" s="19">
        <v>0.13463859487822</v>
      </c>
      <c r="O16" s="19">
        <v>0.15043467480859499</v>
      </c>
      <c r="P16" s="19">
        <v>0.15821935873472001</v>
      </c>
      <c r="Q16" s="19">
        <v>0.16984598221151101</v>
      </c>
      <c r="R16" s="19"/>
      <c r="S16" s="19">
        <v>0.11425449130665399</v>
      </c>
      <c r="T16" s="19">
        <v>0.21223855282526699</v>
      </c>
      <c r="U16" s="19">
        <v>0.15132765529141701</v>
      </c>
      <c r="V16" s="19">
        <v>0.180299370101733</v>
      </c>
      <c r="W16" s="19">
        <v>0.184418265632182</v>
      </c>
      <c r="X16" s="19">
        <v>0.14908830824557401</v>
      </c>
      <c r="Y16" s="19">
        <v>0.14131863512905299</v>
      </c>
      <c r="Z16" s="19">
        <v>0.19020422627155001</v>
      </c>
      <c r="AA16" s="19">
        <v>0.189423598109973</v>
      </c>
      <c r="AB16" s="19">
        <v>0.117316318259263</v>
      </c>
      <c r="AC16" s="19">
        <v>8.10872681171039E-2</v>
      </c>
      <c r="AD16" s="19">
        <v>5.6490595848821899E-2</v>
      </c>
      <c r="AE16" s="19"/>
      <c r="AF16" s="19">
        <v>0.23558000801892301</v>
      </c>
      <c r="AG16" s="19">
        <v>9.63708079655093E-2</v>
      </c>
      <c r="AH16" s="19">
        <v>0.141486987980253</v>
      </c>
      <c r="AI16" s="19"/>
      <c r="AJ16" s="19">
        <v>0.26666083664103502</v>
      </c>
      <c r="AK16" s="19">
        <v>5.35488189237385E-2</v>
      </c>
      <c r="AL16" s="19">
        <v>6.9802068984093205E-2</v>
      </c>
      <c r="AM16" s="19">
        <v>0.221195045965596</v>
      </c>
      <c r="AN16" s="19">
        <v>0.20169575941267401</v>
      </c>
      <c r="AO16" s="19"/>
      <c r="AP16" s="19">
        <v>0.26747790535212801</v>
      </c>
      <c r="AQ16" s="19">
        <v>7.1001559475678197E-2</v>
      </c>
      <c r="AR16" s="19">
        <v>5.93943159812753E-2</v>
      </c>
      <c r="AS16" s="19"/>
      <c r="AT16" s="19">
        <v>0.174111814034621</v>
      </c>
      <c r="AU16" s="19">
        <v>0.15138826392274901</v>
      </c>
      <c r="AV16" s="19">
        <v>0.13628387766606001</v>
      </c>
      <c r="AW16" s="19">
        <v>0.117429165817256</v>
      </c>
      <c r="AX16" s="19">
        <v>8.9503839597839197E-2</v>
      </c>
      <c r="AY16" s="19"/>
      <c r="AZ16" s="19">
        <v>0.14025387819430599</v>
      </c>
      <c r="BA16" s="19">
        <v>0.15140536904016699</v>
      </c>
      <c r="BB16" s="19">
        <v>0.113735797181736</v>
      </c>
      <c r="BC16" s="19">
        <v>0.21234789046753999</v>
      </c>
      <c r="BD16" s="19">
        <v>0.13111843151895</v>
      </c>
      <c r="BE16" s="19"/>
      <c r="BF16" s="19">
        <v>0.14022703558652999</v>
      </c>
      <c r="BG16" s="19">
        <v>0.15163126278886099</v>
      </c>
      <c r="BH16" s="19">
        <v>0.15523556355437901</v>
      </c>
      <c r="BI16" s="19">
        <v>0.14172660584711999</v>
      </c>
      <c r="BJ16" s="19"/>
      <c r="BK16" s="19">
        <v>0.15359463354433101</v>
      </c>
      <c r="BL16" s="19">
        <v>0.15470762040576899</v>
      </c>
      <c r="BM16" s="19">
        <v>0.13991775731379699</v>
      </c>
      <c r="BN16" s="19">
        <v>0.171031405771704</v>
      </c>
      <c r="BO16" s="19">
        <v>0.15152076162936601</v>
      </c>
      <c r="BP16" s="19"/>
      <c r="BQ16" s="19">
        <v>0.170129920192087</v>
      </c>
      <c r="BR16" s="19">
        <v>0.13351758311711701</v>
      </c>
      <c r="BS16" s="19"/>
      <c r="BT16" s="19">
        <v>0.194053912444521</v>
      </c>
      <c r="BU16" s="19">
        <v>0.121109786825094</v>
      </c>
      <c r="BV16" s="19">
        <v>0.141340329926776</v>
      </c>
      <c r="BW16" s="19">
        <v>0.11454749972901</v>
      </c>
      <c r="BX16" s="19">
        <v>0.155673845345283</v>
      </c>
      <c r="BY16" s="19">
        <v>9.9721123947067003E-2</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406</v>
      </c>
      <c r="C9" s="17">
        <v>0.46938848088871998</v>
      </c>
      <c r="D9" s="17">
        <v>0.39142735445681198</v>
      </c>
      <c r="E9" s="17">
        <v>0.54324255772497798</v>
      </c>
      <c r="F9" s="17"/>
      <c r="G9" s="17">
        <v>0.49984054910287501</v>
      </c>
      <c r="H9" s="17">
        <v>0.41875898894411501</v>
      </c>
      <c r="I9" s="17">
        <v>0.43909645262045299</v>
      </c>
      <c r="J9" s="17">
        <v>0.46459423964708302</v>
      </c>
      <c r="K9" s="17">
        <v>0.48296417086730598</v>
      </c>
      <c r="L9" s="17">
        <v>0.50949434233416602</v>
      </c>
      <c r="M9" s="17"/>
      <c r="N9" s="17">
        <v>0.441897310233485</v>
      </c>
      <c r="O9" s="17">
        <v>0.49414632292907001</v>
      </c>
      <c r="P9" s="17">
        <v>0.438397916968083</v>
      </c>
      <c r="Q9" s="17">
        <v>0.49953487545194603</v>
      </c>
      <c r="R9" s="17"/>
      <c r="S9" s="17">
        <v>0.40133558473588099</v>
      </c>
      <c r="T9" s="17">
        <v>0.487375379208139</v>
      </c>
      <c r="U9" s="17">
        <v>0.53857298361550798</v>
      </c>
      <c r="V9" s="17">
        <v>0.48988511582959998</v>
      </c>
      <c r="W9" s="17">
        <v>0.44367318627687802</v>
      </c>
      <c r="X9" s="17">
        <v>0.39757477778038097</v>
      </c>
      <c r="Y9" s="17">
        <v>0.440899361748741</v>
      </c>
      <c r="Z9" s="17">
        <v>0.46865635025118602</v>
      </c>
      <c r="AA9" s="17">
        <v>0.46317792934405799</v>
      </c>
      <c r="AB9" s="17">
        <v>0.53199784682823104</v>
      </c>
      <c r="AC9" s="17">
        <v>0.48833499391597202</v>
      </c>
      <c r="AD9" s="17">
        <v>0.61907842563706805</v>
      </c>
      <c r="AE9" s="17"/>
      <c r="AF9" s="17">
        <v>0.44069671376988401</v>
      </c>
      <c r="AG9" s="17">
        <v>0.49923275366821701</v>
      </c>
      <c r="AH9" s="17">
        <v>0.412330527515467</v>
      </c>
      <c r="AI9" s="17"/>
      <c r="AJ9" s="17">
        <v>0.39459118424953499</v>
      </c>
      <c r="AK9" s="17">
        <v>0.52447904241616805</v>
      </c>
      <c r="AL9" s="17">
        <v>0.493446311583425</v>
      </c>
      <c r="AM9" s="17">
        <v>0.38067620793103002</v>
      </c>
      <c r="AN9" s="17">
        <v>0.41161211916979401</v>
      </c>
      <c r="AO9" s="17"/>
      <c r="AP9" s="17">
        <v>0.36321643715869101</v>
      </c>
      <c r="AQ9" s="17">
        <v>0.52757030999772503</v>
      </c>
      <c r="AR9" s="17">
        <v>0.47173302862561101</v>
      </c>
      <c r="AS9" s="17"/>
      <c r="AT9" s="17">
        <v>0.505176384541414</v>
      </c>
      <c r="AU9" s="17">
        <v>0.454315809749748</v>
      </c>
      <c r="AV9" s="17">
        <v>0.48019719632164998</v>
      </c>
      <c r="AW9" s="17">
        <v>0.40234213615400199</v>
      </c>
      <c r="AX9" s="17">
        <v>0.44891010270811099</v>
      </c>
      <c r="AY9" s="17"/>
      <c r="AZ9" s="17">
        <v>0.42285117463885402</v>
      </c>
      <c r="BA9" s="17">
        <v>0.484437776483997</v>
      </c>
      <c r="BB9" s="17">
        <v>0.55051157487622204</v>
      </c>
      <c r="BC9" s="17">
        <v>0.52599369083316905</v>
      </c>
      <c r="BD9" s="17">
        <v>0.50397262589675595</v>
      </c>
      <c r="BE9" s="17"/>
      <c r="BF9" s="17">
        <v>0.50377985173927498</v>
      </c>
      <c r="BG9" s="17">
        <v>0.48142608677842702</v>
      </c>
      <c r="BH9" s="17">
        <v>0.44274427306928199</v>
      </c>
      <c r="BI9" s="17">
        <v>0.42762139296339802</v>
      </c>
      <c r="BJ9" s="17"/>
      <c r="BK9" s="17">
        <v>0.407125311978282</v>
      </c>
      <c r="BL9" s="17">
        <v>0.52814650580534095</v>
      </c>
      <c r="BM9" s="17">
        <v>0.49278610468066403</v>
      </c>
      <c r="BN9" s="17">
        <v>0.436279073092527</v>
      </c>
      <c r="BO9" s="17">
        <v>0.41184126393705101</v>
      </c>
      <c r="BP9" s="17"/>
      <c r="BQ9" s="17">
        <v>0.46233636920875598</v>
      </c>
      <c r="BR9" s="17">
        <v>0.47893999529204201</v>
      </c>
      <c r="BS9" s="17"/>
      <c r="BT9" s="17">
        <v>0.46849003658446298</v>
      </c>
      <c r="BU9" s="17">
        <v>0.44987330747498999</v>
      </c>
      <c r="BV9" s="17">
        <v>0.44978873898252397</v>
      </c>
      <c r="BW9" s="17">
        <v>0.511250989297521</v>
      </c>
      <c r="BX9" s="17">
        <v>0.46711796042149401</v>
      </c>
      <c r="BY9" s="17">
        <v>0.53875430362379895</v>
      </c>
    </row>
    <row r="10" spans="2:77" ht="43.5" x14ac:dyDescent="0.35">
      <c r="B10" s="18" t="s">
        <v>407</v>
      </c>
      <c r="C10" s="17">
        <v>0.16939773815522999</v>
      </c>
      <c r="D10" s="17">
        <v>0.201087015694661</v>
      </c>
      <c r="E10" s="17">
        <v>0.13899776089573601</v>
      </c>
      <c r="F10" s="17"/>
      <c r="G10" s="17">
        <v>0.183398100007479</v>
      </c>
      <c r="H10" s="17">
        <v>0.18351127424140901</v>
      </c>
      <c r="I10" s="17">
        <v>0.200052712934255</v>
      </c>
      <c r="J10" s="17">
        <v>0.16883485452226701</v>
      </c>
      <c r="K10" s="17">
        <v>0.155069346835191</v>
      </c>
      <c r="L10" s="17">
        <v>0.13383642642819599</v>
      </c>
      <c r="M10" s="17"/>
      <c r="N10" s="17">
        <v>0.18150192252951</v>
      </c>
      <c r="O10" s="17">
        <v>0.14595877920393399</v>
      </c>
      <c r="P10" s="17">
        <v>0.18300526045989601</v>
      </c>
      <c r="Q10" s="17">
        <v>0.16998666451925301</v>
      </c>
      <c r="R10" s="17"/>
      <c r="S10" s="17">
        <v>0.19460438705622299</v>
      </c>
      <c r="T10" s="17">
        <v>0.14159705861903199</v>
      </c>
      <c r="U10" s="17">
        <v>0.14193122922259899</v>
      </c>
      <c r="V10" s="17">
        <v>0.12131935605862899</v>
      </c>
      <c r="W10" s="17">
        <v>0.18998461269832201</v>
      </c>
      <c r="X10" s="17">
        <v>0.18859797224284999</v>
      </c>
      <c r="Y10" s="17">
        <v>0.227352970349183</v>
      </c>
      <c r="Z10" s="17">
        <v>0.20537438247888401</v>
      </c>
      <c r="AA10" s="17">
        <v>0.20537482691130099</v>
      </c>
      <c r="AB10" s="17">
        <v>0.12802266524914499</v>
      </c>
      <c r="AC10" s="17">
        <v>0.156511286328225</v>
      </c>
      <c r="AD10" s="17">
        <v>9.51101764283033E-2</v>
      </c>
      <c r="AE10" s="17"/>
      <c r="AF10" s="17">
        <v>0.17838191753930999</v>
      </c>
      <c r="AG10" s="17">
        <v>0.158392113550505</v>
      </c>
      <c r="AH10" s="17">
        <v>0.199703418433193</v>
      </c>
      <c r="AI10" s="17"/>
      <c r="AJ10" s="17">
        <v>0.15692676681884499</v>
      </c>
      <c r="AK10" s="17">
        <v>0.201612056544763</v>
      </c>
      <c r="AL10" s="17">
        <v>0.16397622247836799</v>
      </c>
      <c r="AM10" s="17">
        <v>0.14625500510303599</v>
      </c>
      <c r="AN10" s="17">
        <v>0.18149084181826899</v>
      </c>
      <c r="AO10" s="17"/>
      <c r="AP10" s="17">
        <v>0.16407662096571901</v>
      </c>
      <c r="AQ10" s="17">
        <v>0.18605687797037501</v>
      </c>
      <c r="AR10" s="17">
        <v>0.186344731591052</v>
      </c>
      <c r="AS10" s="17"/>
      <c r="AT10" s="17">
        <v>0.167720706798307</v>
      </c>
      <c r="AU10" s="17">
        <v>0.18907117553698299</v>
      </c>
      <c r="AV10" s="17">
        <v>0.15559208513151401</v>
      </c>
      <c r="AW10" s="17">
        <v>0.20750204762173799</v>
      </c>
      <c r="AX10" s="17">
        <v>0.174568912272688</v>
      </c>
      <c r="AY10" s="17"/>
      <c r="AZ10" s="17">
        <v>0.19557824953345199</v>
      </c>
      <c r="BA10" s="17">
        <v>0.17095245774349699</v>
      </c>
      <c r="BB10" s="17">
        <v>0.15659855464506001</v>
      </c>
      <c r="BC10" s="17">
        <v>0.12517173982399399</v>
      </c>
      <c r="BD10" s="17">
        <v>0.14735015558869399</v>
      </c>
      <c r="BE10" s="17"/>
      <c r="BF10" s="17">
        <v>0.18082720182071099</v>
      </c>
      <c r="BG10" s="17">
        <v>0.164594910246363</v>
      </c>
      <c r="BH10" s="17">
        <v>0.17488052670815801</v>
      </c>
      <c r="BI10" s="17">
        <v>0.183908743182955</v>
      </c>
      <c r="BJ10" s="17"/>
      <c r="BK10" s="17">
        <v>0.25838359679497003</v>
      </c>
      <c r="BL10" s="17">
        <v>0.14793907983205001</v>
      </c>
      <c r="BM10" s="17">
        <v>0.15517658167329301</v>
      </c>
      <c r="BN10" s="17">
        <v>0.18249978336613301</v>
      </c>
      <c r="BO10" s="17">
        <v>0.18467749240769099</v>
      </c>
      <c r="BP10" s="17"/>
      <c r="BQ10" s="17">
        <v>0.17411852181284701</v>
      </c>
      <c r="BR10" s="17">
        <v>0.16300381883758699</v>
      </c>
      <c r="BS10" s="17"/>
      <c r="BT10" s="17">
        <v>0.142384872504486</v>
      </c>
      <c r="BU10" s="17">
        <v>0.20389683305373699</v>
      </c>
      <c r="BV10" s="17">
        <v>0.19293450304863</v>
      </c>
      <c r="BW10" s="17">
        <v>0.16165351713277801</v>
      </c>
      <c r="BX10" s="17">
        <v>0.18563038598641701</v>
      </c>
      <c r="BY10" s="17">
        <v>0.11078867603723901</v>
      </c>
    </row>
    <row r="11" spans="2:77" ht="43.5" x14ac:dyDescent="0.35">
      <c r="B11" s="18" t="s">
        <v>408</v>
      </c>
      <c r="C11" s="17">
        <v>0.27267463446103901</v>
      </c>
      <c r="D11" s="17">
        <v>0.32759909322720498</v>
      </c>
      <c r="E11" s="17">
        <v>0.220194243887786</v>
      </c>
      <c r="F11" s="17"/>
      <c r="G11" s="17">
        <v>0.21855405054255</v>
      </c>
      <c r="H11" s="17">
        <v>0.30460540817253701</v>
      </c>
      <c r="I11" s="17">
        <v>0.25880539836865502</v>
      </c>
      <c r="J11" s="17">
        <v>0.26092418652131999</v>
      </c>
      <c r="K11" s="17">
        <v>0.27918915312617298</v>
      </c>
      <c r="L11" s="17">
        <v>0.29929666045727099</v>
      </c>
      <c r="M11" s="17"/>
      <c r="N11" s="17">
        <v>0.31698809439010101</v>
      </c>
      <c r="O11" s="17">
        <v>0.26390239478903599</v>
      </c>
      <c r="P11" s="17">
        <v>0.28884736353774598</v>
      </c>
      <c r="Q11" s="17">
        <v>0.21915490451427599</v>
      </c>
      <c r="R11" s="17"/>
      <c r="S11" s="17">
        <v>0.32731755752986003</v>
      </c>
      <c r="T11" s="17">
        <v>0.27973727833635298</v>
      </c>
      <c r="U11" s="17">
        <v>0.239234369673683</v>
      </c>
      <c r="V11" s="17">
        <v>0.292448849261155</v>
      </c>
      <c r="W11" s="17">
        <v>0.27678815527859801</v>
      </c>
      <c r="X11" s="17">
        <v>0.29289279954481501</v>
      </c>
      <c r="Y11" s="17">
        <v>0.24953671874672601</v>
      </c>
      <c r="Z11" s="17">
        <v>0.24275869559928501</v>
      </c>
      <c r="AA11" s="17">
        <v>0.24530595149912399</v>
      </c>
      <c r="AB11" s="17">
        <v>0.25431206431151299</v>
      </c>
      <c r="AC11" s="17">
        <v>0.28005407749086397</v>
      </c>
      <c r="AD11" s="17">
        <v>0.19136481452798701</v>
      </c>
      <c r="AE11" s="17"/>
      <c r="AF11" s="17">
        <v>0.30152608109298001</v>
      </c>
      <c r="AG11" s="17">
        <v>0.26325661265363398</v>
      </c>
      <c r="AH11" s="17">
        <v>0.26826166715740302</v>
      </c>
      <c r="AI11" s="17"/>
      <c r="AJ11" s="17">
        <v>0.374053434968249</v>
      </c>
      <c r="AK11" s="17">
        <v>0.21158490817379799</v>
      </c>
      <c r="AL11" s="17">
        <v>0.26661114237489097</v>
      </c>
      <c r="AM11" s="17">
        <v>0.373182391162724</v>
      </c>
      <c r="AN11" s="17">
        <v>0.252927253462639</v>
      </c>
      <c r="AO11" s="17"/>
      <c r="AP11" s="17">
        <v>0.40974468901452699</v>
      </c>
      <c r="AQ11" s="17">
        <v>0.22114775212464699</v>
      </c>
      <c r="AR11" s="17">
        <v>0.26447084275059501</v>
      </c>
      <c r="AS11" s="17"/>
      <c r="AT11" s="17">
        <v>0.239163287832657</v>
      </c>
      <c r="AU11" s="17">
        <v>0.25209399708105901</v>
      </c>
      <c r="AV11" s="17">
        <v>0.28167314227685802</v>
      </c>
      <c r="AW11" s="17">
        <v>0.331113224065963</v>
      </c>
      <c r="AX11" s="17">
        <v>0.30845345575868099</v>
      </c>
      <c r="AY11" s="17"/>
      <c r="AZ11" s="17">
        <v>0.30344202076503302</v>
      </c>
      <c r="BA11" s="17">
        <v>0.227649882756012</v>
      </c>
      <c r="BB11" s="17">
        <v>0.16664937293052201</v>
      </c>
      <c r="BC11" s="17">
        <v>0.29179381470795002</v>
      </c>
      <c r="BD11" s="17">
        <v>0.22735628450501799</v>
      </c>
      <c r="BE11" s="17"/>
      <c r="BF11" s="17">
        <v>0.21588776662210499</v>
      </c>
      <c r="BG11" s="17">
        <v>0.25979061094368799</v>
      </c>
      <c r="BH11" s="17">
        <v>0.31049837884549603</v>
      </c>
      <c r="BI11" s="17">
        <v>0.33760777401632502</v>
      </c>
      <c r="BJ11" s="17"/>
      <c r="BK11" s="17">
        <v>0.19204059701677401</v>
      </c>
      <c r="BL11" s="17">
        <v>0.22125706128765499</v>
      </c>
      <c r="BM11" s="17">
        <v>0.247302515722676</v>
      </c>
      <c r="BN11" s="17">
        <v>0.31111099875864801</v>
      </c>
      <c r="BO11" s="17">
        <v>0.36242691943872302</v>
      </c>
      <c r="BP11" s="17"/>
      <c r="BQ11" s="17">
        <v>0.28811607264166</v>
      </c>
      <c r="BR11" s="17">
        <v>0.25176045642707101</v>
      </c>
      <c r="BS11" s="17"/>
      <c r="BT11" s="17">
        <v>0.31251586608110099</v>
      </c>
      <c r="BU11" s="17">
        <v>0.27210646496241597</v>
      </c>
      <c r="BV11" s="17">
        <v>0.21142035008844101</v>
      </c>
      <c r="BW11" s="17">
        <v>0.25041150194603401</v>
      </c>
      <c r="BX11" s="17">
        <v>0.24428496925563201</v>
      </c>
      <c r="BY11" s="17">
        <v>0.20968992077257001</v>
      </c>
    </row>
    <row r="12" spans="2:77" x14ac:dyDescent="0.35">
      <c r="B12" s="18" t="s">
        <v>170</v>
      </c>
      <c r="C12" s="17">
        <v>2.7833971716850699E-2</v>
      </c>
      <c r="D12" s="17">
        <v>2.8077213398833199E-2</v>
      </c>
      <c r="E12" s="17">
        <v>2.77752717718085E-2</v>
      </c>
      <c r="F12" s="17"/>
      <c r="G12" s="17">
        <v>2.862471935366E-2</v>
      </c>
      <c r="H12" s="17">
        <v>2.5739868190016401E-2</v>
      </c>
      <c r="I12" s="17">
        <v>3.9493602003436198E-2</v>
      </c>
      <c r="J12" s="17">
        <v>2.9860928501724102E-2</v>
      </c>
      <c r="K12" s="17">
        <v>2.4736796909477901E-2</v>
      </c>
      <c r="L12" s="17">
        <v>1.9977577038173201E-2</v>
      </c>
      <c r="M12" s="17"/>
      <c r="N12" s="17">
        <v>1.82134137665294E-2</v>
      </c>
      <c r="O12" s="17">
        <v>3.3052231534200199E-2</v>
      </c>
      <c r="P12" s="17">
        <v>3.3449516811754398E-2</v>
      </c>
      <c r="Q12" s="17">
        <v>2.82472197567167E-2</v>
      </c>
      <c r="R12" s="17"/>
      <c r="S12" s="17">
        <v>2.52893460673311E-2</v>
      </c>
      <c r="T12" s="17">
        <v>2.98589580573623E-2</v>
      </c>
      <c r="U12" s="17">
        <v>3.3641139399490302E-2</v>
      </c>
      <c r="V12" s="17">
        <v>3.2884525705632002E-2</v>
      </c>
      <c r="W12" s="17">
        <v>2.0046316559291399E-2</v>
      </c>
      <c r="X12" s="17">
        <v>4.20343816717643E-2</v>
      </c>
      <c r="Y12" s="17">
        <v>2.1657385478990099E-2</v>
      </c>
      <c r="Z12" s="17">
        <v>3.2660432072540602E-2</v>
      </c>
      <c r="AA12" s="17">
        <v>2.1409519713559599E-2</v>
      </c>
      <c r="AB12" s="17">
        <v>2.8762678580076698E-2</v>
      </c>
      <c r="AC12" s="17">
        <v>2.6867730473585101E-2</v>
      </c>
      <c r="AD12" s="17">
        <v>8.2387860040155202E-3</v>
      </c>
      <c r="AE12" s="17"/>
      <c r="AF12" s="17">
        <v>2.6074018668413902E-2</v>
      </c>
      <c r="AG12" s="17">
        <v>2.7636470537642399E-2</v>
      </c>
      <c r="AH12" s="17">
        <v>3.52220305217349E-2</v>
      </c>
      <c r="AI12" s="17"/>
      <c r="AJ12" s="17">
        <v>2.85247753326907E-2</v>
      </c>
      <c r="AK12" s="17">
        <v>2.0181443857578099E-2</v>
      </c>
      <c r="AL12" s="17">
        <v>2.8214365840487199E-2</v>
      </c>
      <c r="AM12" s="17">
        <v>5.3494001063036298E-2</v>
      </c>
      <c r="AN12" s="17">
        <v>4.6301238059070299E-2</v>
      </c>
      <c r="AO12" s="17"/>
      <c r="AP12" s="17">
        <v>2.44101741341376E-2</v>
      </c>
      <c r="AQ12" s="17">
        <v>1.8545272002533801E-2</v>
      </c>
      <c r="AR12" s="17">
        <v>4.3831167321199599E-2</v>
      </c>
      <c r="AS12" s="17"/>
      <c r="AT12" s="17">
        <v>2.0575781601987801E-2</v>
      </c>
      <c r="AU12" s="17">
        <v>3.4600305981771301E-2</v>
      </c>
      <c r="AV12" s="17">
        <v>2.6822359254607599E-2</v>
      </c>
      <c r="AW12" s="17">
        <v>2.6264087855438E-2</v>
      </c>
      <c r="AX12" s="17">
        <v>0</v>
      </c>
      <c r="AY12" s="17"/>
      <c r="AZ12" s="17">
        <v>2.6479970667996299E-2</v>
      </c>
      <c r="BA12" s="17">
        <v>3.8003356766789897E-2</v>
      </c>
      <c r="BB12" s="17">
        <v>3.68580980397007E-2</v>
      </c>
      <c r="BC12" s="17">
        <v>1.8312919451369099E-2</v>
      </c>
      <c r="BD12" s="17">
        <v>2.91149165956157E-2</v>
      </c>
      <c r="BE12" s="17"/>
      <c r="BF12" s="17">
        <v>2.7695548834446301E-2</v>
      </c>
      <c r="BG12" s="17">
        <v>3.0202137696263402E-2</v>
      </c>
      <c r="BH12" s="17">
        <v>2.7120748157433799E-2</v>
      </c>
      <c r="BI12" s="17">
        <v>1.5157605693546501E-2</v>
      </c>
      <c r="BJ12" s="17"/>
      <c r="BK12" s="17">
        <v>7.0422382932171401E-2</v>
      </c>
      <c r="BL12" s="17">
        <v>3.2428046025959403E-2</v>
      </c>
      <c r="BM12" s="17">
        <v>3.2125096124918297E-2</v>
      </c>
      <c r="BN12" s="17">
        <v>1.93248522139065E-2</v>
      </c>
      <c r="BO12" s="17">
        <v>1.85989856687368E-2</v>
      </c>
      <c r="BP12" s="17"/>
      <c r="BQ12" s="17">
        <v>2.6022930359707298E-2</v>
      </c>
      <c r="BR12" s="17">
        <v>3.02868806316248E-2</v>
      </c>
      <c r="BS12" s="17"/>
      <c r="BT12" s="17">
        <v>2.5558324025218401E-2</v>
      </c>
      <c r="BU12" s="17">
        <v>2.8447661577923701E-2</v>
      </c>
      <c r="BV12" s="17">
        <v>4.8079895998057801E-2</v>
      </c>
      <c r="BW12" s="17">
        <v>1.9146048504905502E-2</v>
      </c>
      <c r="BX12" s="17">
        <v>2.8650688751766601E-2</v>
      </c>
      <c r="BY12" s="17">
        <v>1.7330397923608899E-2</v>
      </c>
    </row>
    <row r="13" spans="2:77" x14ac:dyDescent="0.35">
      <c r="B13" s="18" t="s">
        <v>92</v>
      </c>
      <c r="C13" s="19">
        <v>6.0705174778160002E-2</v>
      </c>
      <c r="D13" s="19">
        <v>5.18093232224884E-2</v>
      </c>
      <c r="E13" s="19">
        <v>6.9790165719691405E-2</v>
      </c>
      <c r="F13" s="19"/>
      <c r="G13" s="19">
        <v>6.9582580993437199E-2</v>
      </c>
      <c r="H13" s="19">
        <v>6.7384460451922604E-2</v>
      </c>
      <c r="I13" s="19">
        <v>6.2551834073200502E-2</v>
      </c>
      <c r="J13" s="19">
        <v>7.5785790807606307E-2</v>
      </c>
      <c r="K13" s="19">
        <v>5.8040532261852303E-2</v>
      </c>
      <c r="L13" s="19">
        <v>3.7394993742194002E-2</v>
      </c>
      <c r="M13" s="19"/>
      <c r="N13" s="19">
        <v>4.1399259080374597E-2</v>
      </c>
      <c r="O13" s="19">
        <v>6.2940271543759405E-2</v>
      </c>
      <c r="P13" s="19">
        <v>5.6299942222519897E-2</v>
      </c>
      <c r="Q13" s="19">
        <v>8.3076335757808095E-2</v>
      </c>
      <c r="R13" s="19"/>
      <c r="S13" s="19">
        <v>5.1453124610704899E-2</v>
      </c>
      <c r="T13" s="19">
        <v>6.14313257791127E-2</v>
      </c>
      <c r="U13" s="19">
        <v>4.6620278088720102E-2</v>
      </c>
      <c r="V13" s="19">
        <v>6.3462153144983699E-2</v>
      </c>
      <c r="W13" s="19">
        <v>6.9507729186910699E-2</v>
      </c>
      <c r="X13" s="19">
        <v>7.8900068760189304E-2</v>
      </c>
      <c r="Y13" s="19">
        <v>6.0553563676359799E-2</v>
      </c>
      <c r="Z13" s="19">
        <v>5.0550139598104303E-2</v>
      </c>
      <c r="AA13" s="19">
        <v>6.4731772531956597E-2</v>
      </c>
      <c r="AB13" s="19">
        <v>5.6904745031033398E-2</v>
      </c>
      <c r="AC13" s="19">
        <v>4.8231911791353499E-2</v>
      </c>
      <c r="AD13" s="19">
        <v>8.6207797402626199E-2</v>
      </c>
      <c r="AE13" s="19"/>
      <c r="AF13" s="19">
        <v>5.3321268929412698E-2</v>
      </c>
      <c r="AG13" s="19">
        <v>5.1482049590001702E-2</v>
      </c>
      <c r="AH13" s="19">
        <v>8.4482356372202694E-2</v>
      </c>
      <c r="AI13" s="19"/>
      <c r="AJ13" s="19">
        <v>4.59038386306806E-2</v>
      </c>
      <c r="AK13" s="19">
        <v>4.2142549007693299E-2</v>
      </c>
      <c r="AL13" s="19">
        <v>4.77519577228291E-2</v>
      </c>
      <c r="AM13" s="19">
        <v>4.6392394740174502E-2</v>
      </c>
      <c r="AN13" s="19">
        <v>0.107668547490229</v>
      </c>
      <c r="AO13" s="19"/>
      <c r="AP13" s="19">
        <v>3.8552078726925398E-2</v>
      </c>
      <c r="AQ13" s="19">
        <v>4.6679787904719099E-2</v>
      </c>
      <c r="AR13" s="19">
        <v>3.3620229711543298E-2</v>
      </c>
      <c r="AS13" s="19"/>
      <c r="AT13" s="19">
        <v>6.7363839225633701E-2</v>
      </c>
      <c r="AU13" s="19">
        <v>6.9918711650439294E-2</v>
      </c>
      <c r="AV13" s="19">
        <v>5.5715217015371098E-2</v>
      </c>
      <c r="AW13" s="19">
        <v>3.2778504302858801E-2</v>
      </c>
      <c r="AX13" s="19">
        <v>6.8067529260519996E-2</v>
      </c>
      <c r="AY13" s="19"/>
      <c r="AZ13" s="19">
        <v>5.1648584394664999E-2</v>
      </c>
      <c r="BA13" s="19">
        <v>7.8956526249704007E-2</v>
      </c>
      <c r="BB13" s="19">
        <v>8.9382399508495705E-2</v>
      </c>
      <c r="BC13" s="19">
        <v>3.8727835183517502E-2</v>
      </c>
      <c r="BD13" s="19">
        <v>9.2206017413916694E-2</v>
      </c>
      <c r="BE13" s="19"/>
      <c r="BF13" s="19">
        <v>7.1809630983462894E-2</v>
      </c>
      <c r="BG13" s="19">
        <v>6.3986254335258494E-2</v>
      </c>
      <c r="BH13" s="19">
        <v>4.4756073219629801E-2</v>
      </c>
      <c r="BI13" s="19">
        <v>3.5704484143775E-2</v>
      </c>
      <c r="BJ13" s="19"/>
      <c r="BK13" s="19">
        <v>7.2028111277801996E-2</v>
      </c>
      <c r="BL13" s="19">
        <v>7.0229307048994605E-2</v>
      </c>
      <c r="BM13" s="19">
        <v>7.2609701798448403E-2</v>
      </c>
      <c r="BN13" s="19">
        <v>5.0785292568785799E-2</v>
      </c>
      <c r="BO13" s="19">
        <v>2.2455338547798499E-2</v>
      </c>
      <c r="BP13" s="19"/>
      <c r="BQ13" s="19">
        <v>4.9406105977029602E-2</v>
      </c>
      <c r="BR13" s="19">
        <v>7.6008848811675203E-2</v>
      </c>
      <c r="BS13" s="19"/>
      <c r="BT13" s="19">
        <v>5.10509008047315E-2</v>
      </c>
      <c r="BU13" s="19">
        <v>4.5675732930933903E-2</v>
      </c>
      <c r="BV13" s="19">
        <v>9.7776511882347705E-2</v>
      </c>
      <c r="BW13" s="19">
        <v>5.7537943118761897E-2</v>
      </c>
      <c r="BX13" s="19">
        <v>7.4315995584690694E-2</v>
      </c>
      <c r="BY13" s="19">
        <v>0.123436701642784</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410</v>
      </c>
      <c r="C9" s="17">
        <v>0.483351386661453</v>
      </c>
      <c r="D9" s="17">
        <v>0.45548353380231299</v>
      </c>
      <c r="E9" s="17">
        <v>0.50873280692835998</v>
      </c>
      <c r="F9" s="17"/>
      <c r="G9" s="17">
        <v>0.50515789665879596</v>
      </c>
      <c r="H9" s="17">
        <v>0.460129606313678</v>
      </c>
      <c r="I9" s="17">
        <v>0.45257020086203997</v>
      </c>
      <c r="J9" s="17">
        <v>0.44513960740361103</v>
      </c>
      <c r="K9" s="17">
        <v>0.50049306452884001</v>
      </c>
      <c r="L9" s="17">
        <v>0.53221666748090302</v>
      </c>
      <c r="M9" s="17"/>
      <c r="N9" s="17">
        <v>0.55539582775171203</v>
      </c>
      <c r="O9" s="17">
        <v>0.49701290926234198</v>
      </c>
      <c r="P9" s="17">
        <v>0.40845251739611099</v>
      </c>
      <c r="Q9" s="17">
        <v>0.45575513585774602</v>
      </c>
      <c r="R9" s="17"/>
      <c r="S9" s="17">
        <v>0.48409360744281998</v>
      </c>
      <c r="T9" s="17">
        <v>0.47735634048324399</v>
      </c>
      <c r="U9" s="17">
        <v>0.46960284918831002</v>
      </c>
      <c r="V9" s="17">
        <v>0.45514711196084001</v>
      </c>
      <c r="W9" s="17">
        <v>0.50067569429165304</v>
      </c>
      <c r="X9" s="17">
        <v>0.47102423262285498</v>
      </c>
      <c r="Y9" s="17">
        <v>0.46842055426403001</v>
      </c>
      <c r="Z9" s="17">
        <v>0.48424154758434901</v>
      </c>
      <c r="AA9" s="17">
        <v>0.52378715562667899</v>
      </c>
      <c r="AB9" s="17">
        <v>0.47110556940035198</v>
      </c>
      <c r="AC9" s="17">
        <v>0.495187901145136</v>
      </c>
      <c r="AD9" s="17">
        <v>0.53131337823801394</v>
      </c>
      <c r="AE9" s="17"/>
      <c r="AF9" s="17">
        <v>0.41524688014197503</v>
      </c>
      <c r="AG9" s="17">
        <v>0.53786255736611699</v>
      </c>
      <c r="AH9" s="17">
        <v>0.46752921406623599</v>
      </c>
      <c r="AI9" s="17"/>
      <c r="AJ9" s="17">
        <v>0.41594338289288202</v>
      </c>
      <c r="AK9" s="17">
        <v>0.52457852648081704</v>
      </c>
      <c r="AL9" s="17">
        <v>0.59363264230085899</v>
      </c>
      <c r="AM9" s="17">
        <v>0.274895138486072</v>
      </c>
      <c r="AN9" s="17">
        <v>0.45285860803829198</v>
      </c>
      <c r="AO9" s="17"/>
      <c r="AP9" s="17">
        <v>0.41530296036115799</v>
      </c>
      <c r="AQ9" s="17">
        <v>0.53323746700833496</v>
      </c>
      <c r="AR9" s="17">
        <v>0.56337578624858597</v>
      </c>
      <c r="AS9" s="17"/>
      <c r="AT9" s="17">
        <v>0.42919230031223299</v>
      </c>
      <c r="AU9" s="17">
        <v>0.46169279556481002</v>
      </c>
      <c r="AV9" s="17">
        <v>0.52366211075381597</v>
      </c>
      <c r="AW9" s="17">
        <v>0.561412463741779</v>
      </c>
      <c r="AX9" s="17">
        <v>0.49781620099122298</v>
      </c>
      <c r="AY9" s="17"/>
      <c r="AZ9" s="17">
        <v>0.44914039686083201</v>
      </c>
      <c r="BA9" s="17">
        <v>0.50798605695521204</v>
      </c>
      <c r="BB9" s="17">
        <v>0.51858185949100999</v>
      </c>
      <c r="BC9" s="17">
        <v>0.532008078633738</v>
      </c>
      <c r="BD9" s="17">
        <v>0.49027852877973699</v>
      </c>
      <c r="BE9" s="17"/>
      <c r="BF9" s="17">
        <v>0.480166286771955</v>
      </c>
      <c r="BG9" s="17">
        <v>0.45333217920871399</v>
      </c>
      <c r="BH9" s="17">
        <v>0.50743701233003402</v>
      </c>
      <c r="BI9" s="17">
        <v>0.51801953109885102</v>
      </c>
      <c r="BJ9" s="17"/>
      <c r="BK9" s="17">
        <v>0.37518195001521598</v>
      </c>
      <c r="BL9" s="17">
        <v>0.47458119937854398</v>
      </c>
      <c r="BM9" s="17">
        <v>0.47237480741486998</v>
      </c>
      <c r="BN9" s="17">
        <v>0.516126260036468</v>
      </c>
      <c r="BO9" s="17">
        <v>0.44522112475336301</v>
      </c>
      <c r="BP9" s="17"/>
      <c r="BQ9" s="17">
        <v>0.46859627945814603</v>
      </c>
      <c r="BR9" s="17">
        <v>0.50333598494501997</v>
      </c>
      <c r="BS9" s="17"/>
      <c r="BT9" s="17">
        <v>0.50063161764493502</v>
      </c>
      <c r="BU9" s="17">
        <v>0.48540791350958101</v>
      </c>
      <c r="BV9" s="17">
        <v>0.39496528715194001</v>
      </c>
      <c r="BW9" s="17">
        <v>0.43879022291955699</v>
      </c>
      <c r="BX9" s="17">
        <v>0.491573599047192</v>
      </c>
      <c r="BY9" s="17">
        <v>0.540184772163674</v>
      </c>
    </row>
    <row r="10" spans="2:77" ht="29" x14ac:dyDescent="0.35">
      <c r="B10" s="18" t="s">
        <v>411</v>
      </c>
      <c r="C10" s="17">
        <v>0.41583756776198399</v>
      </c>
      <c r="D10" s="17">
        <v>0.41899872676435801</v>
      </c>
      <c r="E10" s="17">
        <v>0.41146287360037198</v>
      </c>
      <c r="F10" s="17"/>
      <c r="G10" s="17">
        <v>0.381268734763128</v>
      </c>
      <c r="H10" s="17">
        <v>0.35647543991913699</v>
      </c>
      <c r="I10" s="17">
        <v>0.36534587679802499</v>
      </c>
      <c r="J10" s="17">
        <v>0.415124145829527</v>
      </c>
      <c r="K10" s="17">
        <v>0.44135552141683398</v>
      </c>
      <c r="L10" s="17">
        <v>0.51138742520759295</v>
      </c>
      <c r="M10" s="17"/>
      <c r="N10" s="17">
        <v>0.468326150280852</v>
      </c>
      <c r="O10" s="17">
        <v>0.45939016594838999</v>
      </c>
      <c r="P10" s="17">
        <v>0.36659733201731798</v>
      </c>
      <c r="Q10" s="17">
        <v>0.357888201115868</v>
      </c>
      <c r="R10" s="17"/>
      <c r="S10" s="17">
        <v>0.38686731686391002</v>
      </c>
      <c r="T10" s="17">
        <v>0.44592539229536199</v>
      </c>
      <c r="U10" s="17">
        <v>0.40912243669808301</v>
      </c>
      <c r="V10" s="17">
        <v>0.43224839655631497</v>
      </c>
      <c r="W10" s="17">
        <v>0.44826453595370302</v>
      </c>
      <c r="X10" s="17">
        <v>0.38460763245047103</v>
      </c>
      <c r="Y10" s="17">
        <v>0.43912627955893502</v>
      </c>
      <c r="Z10" s="17">
        <v>0.35573959222609702</v>
      </c>
      <c r="AA10" s="17">
        <v>0.40635480166181098</v>
      </c>
      <c r="AB10" s="17">
        <v>0.44502602716155698</v>
      </c>
      <c r="AC10" s="17">
        <v>0.40686165068426</v>
      </c>
      <c r="AD10" s="17">
        <v>0.38710299586686397</v>
      </c>
      <c r="AE10" s="17"/>
      <c r="AF10" s="17">
        <v>0.39476157621749702</v>
      </c>
      <c r="AG10" s="17">
        <v>0.45480616711333899</v>
      </c>
      <c r="AH10" s="17">
        <v>0.35989584064470598</v>
      </c>
      <c r="AI10" s="17"/>
      <c r="AJ10" s="17">
        <v>0.42116688309627898</v>
      </c>
      <c r="AK10" s="17">
        <v>0.41951968882329399</v>
      </c>
      <c r="AL10" s="17">
        <v>0.54197326322376105</v>
      </c>
      <c r="AM10" s="17">
        <v>0.28138039509369001</v>
      </c>
      <c r="AN10" s="17">
        <v>0.33694188832900002</v>
      </c>
      <c r="AO10" s="17"/>
      <c r="AP10" s="17">
        <v>0.40870517043673998</v>
      </c>
      <c r="AQ10" s="17">
        <v>0.42807602094969199</v>
      </c>
      <c r="AR10" s="17">
        <v>0.47566825700243898</v>
      </c>
      <c r="AS10" s="17"/>
      <c r="AT10" s="17">
        <v>0.36671569650091201</v>
      </c>
      <c r="AU10" s="17">
        <v>0.40219217757400699</v>
      </c>
      <c r="AV10" s="17">
        <v>0.44522811150417801</v>
      </c>
      <c r="AW10" s="17">
        <v>0.45871436838256002</v>
      </c>
      <c r="AX10" s="17">
        <v>0.430929511221529</v>
      </c>
      <c r="AY10" s="17"/>
      <c r="AZ10" s="17">
        <v>0.37422721948021997</v>
      </c>
      <c r="BA10" s="17">
        <v>0.39319824997505398</v>
      </c>
      <c r="BB10" s="17">
        <v>0.42741013046682902</v>
      </c>
      <c r="BC10" s="17">
        <v>0.52313332551075298</v>
      </c>
      <c r="BD10" s="17">
        <v>0.42297895825855097</v>
      </c>
      <c r="BE10" s="17"/>
      <c r="BF10" s="17">
        <v>0.42394329566643502</v>
      </c>
      <c r="BG10" s="17">
        <v>0.39413198865736498</v>
      </c>
      <c r="BH10" s="17">
        <v>0.41290488914405399</v>
      </c>
      <c r="BI10" s="17">
        <v>0.46133148666961699</v>
      </c>
      <c r="BJ10" s="17"/>
      <c r="BK10" s="17">
        <v>0.33433971730529199</v>
      </c>
      <c r="BL10" s="17">
        <v>0.35285863552104402</v>
      </c>
      <c r="BM10" s="17">
        <v>0.41474702115652101</v>
      </c>
      <c r="BN10" s="17">
        <v>0.45737319436630502</v>
      </c>
      <c r="BO10" s="17">
        <v>0.39069772601955</v>
      </c>
      <c r="BP10" s="17"/>
      <c r="BQ10" s="17">
        <v>0.41777184361886699</v>
      </c>
      <c r="BR10" s="17">
        <v>0.41321774769312197</v>
      </c>
      <c r="BS10" s="17"/>
      <c r="BT10" s="17">
        <v>0.46557069794926897</v>
      </c>
      <c r="BU10" s="17">
        <v>0.41209586279176702</v>
      </c>
      <c r="BV10" s="17">
        <v>0.343013114260314</v>
      </c>
      <c r="BW10" s="17">
        <v>0.37649974843800998</v>
      </c>
      <c r="BX10" s="17">
        <v>0.38676827764176402</v>
      </c>
      <c r="BY10" s="17">
        <v>0.36790066953481598</v>
      </c>
    </row>
    <row r="11" spans="2:77" ht="43.5" x14ac:dyDescent="0.35">
      <c r="B11" s="18" t="s">
        <v>412</v>
      </c>
      <c r="C11" s="17">
        <v>0.399581318645506</v>
      </c>
      <c r="D11" s="17">
        <v>0.39907370232728701</v>
      </c>
      <c r="E11" s="17">
        <v>0.400293943712273</v>
      </c>
      <c r="F11" s="17"/>
      <c r="G11" s="17">
        <v>0.33969450533119699</v>
      </c>
      <c r="H11" s="17">
        <v>0.29185003802820297</v>
      </c>
      <c r="I11" s="17">
        <v>0.36106568131864097</v>
      </c>
      <c r="J11" s="17">
        <v>0.40241880509857803</v>
      </c>
      <c r="K11" s="17">
        <v>0.43496876448782801</v>
      </c>
      <c r="L11" s="17">
        <v>0.53199000800684004</v>
      </c>
      <c r="M11" s="17"/>
      <c r="N11" s="17">
        <v>0.43471698373543999</v>
      </c>
      <c r="O11" s="17">
        <v>0.41024888305389701</v>
      </c>
      <c r="P11" s="17">
        <v>0.35905110089904502</v>
      </c>
      <c r="Q11" s="17">
        <v>0.38704556279344599</v>
      </c>
      <c r="R11" s="17"/>
      <c r="S11" s="17">
        <v>0.37260473006343697</v>
      </c>
      <c r="T11" s="17">
        <v>0.41677789167549101</v>
      </c>
      <c r="U11" s="17">
        <v>0.43658040853008701</v>
      </c>
      <c r="V11" s="17">
        <v>0.42174794990115899</v>
      </c>
      <c r="W11" s="17">
        <v>0.42797634444552002</v>
      </c>
      <c r="X11" s="17">
        <v>0.38901878399501</v>
      </c>
      <c r="Y11" s="17">
        <v>0.38264424745869102</v>
      </c>
      <c r="Z11" s="17">
        <v>0.38113108688129799</v>
      </c>
      <c r="AA11" s="17">
        <v>0.36511218814589103</v>
      </c>
      <c r="AB11" s="17">
        <v>0.40118435316262102</v>
      </c>
      <c r="AC11" s="17">
        <v>0.40335214091571597</v>
      </c>
      <c r="AD11" s="17">
        <v>0.43614798519765202</v>
      </c>
      <c r="AE11" s="17"/>
      <c r="AF11" s="17">
        <v>0.414654357251594</v>
      </c>
      <c r="AG11" s="17">
        <v>0.41354568728734298</v>
      </c>
      <c r="AH11" s="17">
        <v>0.34252451084798502</v>
      </c>
      <c r="AI11" s="17"/>
      <c r="AJ11" s="17">
        <v>0.43053264415930798</v>
      </c>
      <c r="AK11" s="17">
        <v>0.38033969378419202</v>
      </c>
      <c r="AL11" s="17">
        <v>0.51181283852898396</v>
      </c>
      <c r="AM11" s="17">
        <v>0.23995140879989399</v>
      </c>
      <c r="AN11" s="17">
        <v>0.31868912743025801</v>
      </c>
      <c r="AO11" s="17"/>
      <c r="AP11" s="17">
        <v>0.387522279063098</v>
      </c>
      <c r="AQ11" s="17">
        <v>0.39931807787923002</v>
      </c>
      <c r="AR11" s="17">
        <v>0.46774891354340198</v>
      </c>
      <c r="AS11" s="17"/>
      <c r="AT11" s="17">
        <v>0.376115356751895</v>
      </c>
      <c r="AU11" s="17">
        <v>0.38499243450863502</v>
      </c>
      <c r="AV11" s="17">
        <v>0.425915633385065</v>
      </c>
      <c r="AW11" s="17">
        <v>0.40331002066242599</v>
      </c>
      <c r="AX11" s="17">
        <v>0.41212488951531101</v>
      </c>
      <c r="AY11" s="17"/>
      <c r="AZ11" s="17">
        <v>0.35363753954661098</v>
      </c>
      <c r="BA11" s="17">
        <v>0.340524420247446</v>
      </c>
      <c r="BB11" s="17">
        <v>0.36426928982142798</v>
      </c>
      <c r="BC11" s="17">
        <v>0.54283933686798902</v>
      </c>
      <c r="BD11" s="17">
        <v>0.43142729941014402</v>
      </c>
      <c r="BE11" s="17"/>
      <c r="BF11" s="17">
        <v>0.42831007717338798</v>
      </c>
      <c r="BG11" s="17">
        <v>0.39611285794343998</v>
      </c>
      <c r="BH11" s="17">
        <v>0.38099250814360203</v>
      </c>
      <c r="BI11" s="17">
        <v>0.41124870152679199</v>
      </c>
      <c r="BJ11" s="17"/>
      <c r="BK11" s="17">
        <v>0.32460470958240401</v>
      </c>
      <c r="BL11" s="17">
        <v>0.37299377667725397</v>
      </c>
      <c r="BM11" s="17">
        <v>0.39612649874606798</v>
      </c>
      <c r="BN11" s="17">
        <v>0.42605100923037498</v>
      </c>
      <c r="BO11" s="17">
        <v>0.378324581274739</v>
      </c>
      <c r="BP11" s="17"/>
      <c r="BQ11" s="17">
        <v>0.40369658145367399</v>
      </c>
      <c r="BR11" s="17">
        <v>0.39400752830163699</v>
      </c>
      <c r="BS11" s="17"/>
      <c r="BT11" s="17">
        <v>0.46182966081286397</v>
      </c>
      <c r="BU11" s="17">
        <v>0.38562660369547103</v>
      </c>
      <c r="BV11" s="17">
        <v>0.30924336264985403</v>
      </c>
      <c r="BW11" s="17">
        <v>0.38641970452902702</v>
      </c>
      <c r="BX11" s="17">
        <v>0.35087097653096899</v>
      </c>
      <c r="BY11" s="17">
        <v>0.35461423589379298</v>
      </c>
    </row>
    <row r="12" spans="2:77" ht="29" x14ac:dyDescent="0.35">
      <c r="B12" s="18" t="s">
        <v>413</v>
      </c>
      <c r="C12" s="17">
        <v>0.37443581214676203</v>
      </c>
      <c r="D12" s="17">
        <v>0.37332090377045302</v>
      </c>
      <c r="E12" s="17">
        <v>0.37451945236510398</v>
      </c>
      <c r="F12" s="17"/>
      <c r="G12" s="17">
        <v>0.38127850076004299</v>
      </c>
      <c r="H12" s="17">
        <v>0.34155222796345602</v>
      </c>
      <c r="I12" s="17">
        <v>0.32620219293539798</v>
      </c>
      <c r="J12" s="17">
        <v>0.39257045643440402</v>
      </c>
      <c r="K12" s="17">
        <v>0.38413719103910998</v>
      </c>
      <c r="L12" s="17">
        <v>0.4143581481868</v>
      </c>
      <c r="M12" s="17"/>
      <c r="N12" s="17">
        <v>0.43102893987769902</v>
      </c>
      <c r="O12" s="17">
        <v>0.40922267581025101</v>
      </c>
      <c r="P12" s="17">
        <v>0.31250248403445202</v>
      </c>
      <c r="Q12" s="17">
        <v>0.33196921581564198</v>
      </c>
      <c r="R12" s="17"/>
      <c r="S12" s="17">
        <v>0.336883214339743</v>
      </c>
      <c r="T12" s="17">
        <v>0.394709894784953</v>
      </c>
      <c r="U12" s="17">
        <v>0.33165663661547101</v>
      </c>
      <c r="V12" s="17">
        <v>0.38561771640800402</v>
      </c>
      <c r="W12" s="17">
        <v>0.38183083567363701</v>
      </c>
      <c r="X12" s="17">
        <v>0.34948777643596901</v>
      </c>
      <c r="Y12" s="17">
        <v>0.428823683648345</v>
      </c>
      <c r="Z12" s="17">
        <v>0.38354521363578598</v>
      </c>
      <c r="AA12" s="17">
        <v>0.35918938205633</v>
      </c>
      <c r="AB12" s="17">
        <v>0.41377177128114401</v>
      </c>
      <c r="AC12" s="17">
        <v>0.36591724506914702</v>
      </c>
      <c r="AD12" s="17">
        <v>0.39477238782020302</v>
      </c>
      <c r="AE12" s="17"/>
      <c r="AF12" s="17">
        <v>0.31619027582161302</v>
      </c>
      <c r="AG12" s="17">
        <v>0.43122512692605802</v>
      </c>
      <c r="AH12" s="17">
        <v>0.335508702349404</v>
      </c>
      <c r="AI12" s="17"/>
      <c r="AJ12" s="17">
        <v>0.34923320215790299</v>
      </c>
      <c r="AK12" s="17">
        <v>0.39008739548196802</v>
      </c>
      <c r="AL12" s="17">
        <v>0.47367993772256201</v>
      </c>
      <c r="AM12" s="17">
        <v>0.25921572400746901</v>
      </c>
      <c r="AN12" s="17">
        <v>0.32990516067794201</v>
      </c>
      <c r="AO12" s="17"/>
      <c r="AP12" s="17">
        <v>0.34228096458423102</v>
      </c>
      <c r="AQ12" s="17">
        <v>0.39344897737284601</v>
      </c>
      <c r="AR12" s="17">
        <v>0.45856139025180298</v>
      </c>
      <c r="AS12" s="17"/>
      <c r="AT12" s="17">
        <v>0.31891965407212403</v>
      </c>
      <c r="AU12" s="17">
        <v>0.36427576652840699</v>
      </c>
      <c r="AV12" s="17">
        <v>0.40513587442118298</v>
      </c>
      <c r="AW12" s="17">
        <v>0.43643692993187999</v>
      </c>
      <c r="AX12" s="17">
        <v>0.47195069671665602</v>
      </c>
      <c r="AY12" s="17"/>
      <c r="AZ12" s="17">
        <v>0.35310390466131503</v>
      </c>
      <c r="BA12" s="17">
        <v>0.36843472374526398</v>
      </c>
      <c r="BB12" s="17">
        <v>0.34846447269089698</v>
      </c>
      <c r="BC12" s="17">
        <v>0.41340989063939798</v>
      </c>
      <c r="BD12" s="17">
        <v>0.40833778831493101</v>
      </c>
      <c r="BE12" s="17"/>
      <c r="BF12" s="17">
        <v>0.37967647545586902</v>
      </c>
      <c r="BG12" s="17">
        <v>0.35299726280232802</v>
      </c>
      <c r="BH12" s="17">
        <v>0.37989479853504199</v>
      </c>
      <c r="BI12" s="17">
        <v>0.40957156256890298</v>
      </c>
      <c r="BJ12" s="17"/>
      <c r="BK12" s="17">
        <v>0.31859835300488898</v>
      </c>
      <c r="BL12" s="17">
        <v>0.35110313790330999</v>
      </c>
      <c r="BM12" s="17">
        <v>0.37274258035987201</v>
      </c>
      <c r="BN12" s="17">
        <v>0.39430586780051902</v>
      </c>
      <c r="BO12" s="17">
        <v>0.36108225638806701</v>
      </c>
      <c r="BP12" s="17"/>
      <c r="BQ12" s="17">
        <v>0.360454669747096</v>
      </c>
      <c r="BR12" s="17">
        <v>0.39337213775611102</v>
      </c>
      <c r="BS12" s="17"/>
      <c r="BT12" s="17">
        <v>0.40790039485354301</v>
      </c>
      <c r="BU12" s="17">
        <v>0.36961396794924201</v>
      </c>
      <c r="BV12" s="17">
        <v>0.31315737122855702</v>
      </c>
      <c r="BW12" s="17">
        <v>0.355850142620242</v>
      </c>
      <c r="BX12" s="17">
        <v>0.35387602890138598</v>
      </c>
      <c r="BY12" s="17">
        <v>0.36091933479083599</v>
      </c>
    </row>
    <row r="13" spans="2:77" x14ac:dyDescent="0.35">
      <c r="B13" s="18" t="s">
        <v>414</v>
      </c>
      <c r="C13" s="17">
        <v>0.35681427549003297</v>
      </c>
      <c r="D13" s="17">
        <v>0.377732454127578</v>
      </c>
      <c r="E13" s="17">
        <v>0.33676633956263102</v>
      </c>
      <c r="F13" s="17"/>
      <c r="G13" s="17">
        <v>0.340425728923962</v>
      </c>
      <c r="H13" s="17">
        <v>0.36284280171998301</v>
      </c>
      <c r="I13" s="17">
        <v>0.367843753176334</v>
      </c>
      <c r="J13" s="17">
        <v>0.36026980742638498</v>
      </c>
      <c r="K13" s="17">
        <v>0.34246298866046199</v>
      </c>
      <c r="L13" s="17">
        <v>0.360689077561202</v>
      </c>
      <c r="M13" s="17"/>
      <c r="N13" s="17">
        <v>0.37936133643948999</v>
      </c>
      <c r="O13" s="17">
        <v>0.396247646335458</v>
      </c>
      <c r="P13" s="17">
        <v>0.323743346318768</v>
      </c>
      <c r="Q13" s="17">
        <v>0.32116522234286998</v>
      </c>
      <c r="R13" s="17"/>
      <c r="S13" s="17">
        <v>0.38652939496864402</v>
      </c>
      <c r="T13" s="17">
        <v>0.36156748378256998</v>
      </c>
      <c r="U13" s="17">
        <v>0.32338004049542401</v>
      </c>
      <c r="V13" s="17">
        <v>0.33781539562484902</v>
      </c>
      <c r="W13" s="17">
        <v>0.35886610240977701</v>
      </c>
      <c r="X13" s="17">
        <v>0.30403947891623301</v>
      </c>
      <c r="Y13" s="17">
        <v>0.37195412299687303</v>
      </c>
      <c r="Z13" s="17">
        <v>0.31640260136995202</v>
      </c>
      <c r="AA13" s="17">
        <v>0.36684622552262702</v>
      </c>
      <c r="AB13" s="17">
        <v>0.39735922181345801</v>
      </c>
      <c r="AC13" s="17">
        <v>0.334368259855784</v>
      </c>
      <c r="AD13" s="17">
        <v>0.38977753463808401</v>
      </c>
      <c r="AE13" s="17"/>
      <c r="AF13" s="17">
        <v>0.31906134787986001</v>
      </c>
      <c r="AG13" s="17">
        <v>0.40530365432235699</v>
      </c>
      <c r="AH13" s="17">
        <v>0.32912776924938603</v>
      </c>
      <c r="AI13" s="17"/>
      <c r="AJ13" s="17">
        <v>0.33469735115912203</v>
      </c>
      <c r="AK13" s="17">
        <v>0.40393964687443701</v>
      </c>
      <c r="AL13" s="17">
        <v>0.38947129820580501</v>
      </c>
      <c r="AM13" s="17">
        <v>0.28096491348317998</v>
      </c>
      <c r="AN13" s="17">
        <v>0.30672122416119402</v>
      </c>
      <c r="AO13" s="17"/>
      <c r="AP13" s="17">
        <v>0.34261877894061799</v>
      </c>
      <c r="AQ13" s="17">
        <v>0.40101031910377499</v>
      </c>
      <c r="AR13" s="17">
        <v>0.38292507627518602</v>
      </c>
      <c r="AS13" s="17"/>
      <c r="AT13" s="17">
        <v>0.290237054414477</v>
      </c>
      <c r="AU13" s="17">
        <v>0.34382819245607199</v>
      </c>
      <c r="AV13" s="17">
        <v>0.39346690357183001</v>
      </c>
      <c r="AW13" s="17">
        <v>0.40273806639838999</v>
      </c>
      <c r="AX13" s="17">
        <v>0.44905234014705397</v>
      </c>
      <c r="AY13" s="17"/>
      <c r="AZ13" s="17">
        <v>0.36965625001837299</v>
      </c>
      <c r="BA13" s="17">
        <v>0.34138726677561498</v>
      </c>
      <c r="BB13" s="17">
        <v>0.36254422794973901</v>
      </c>
      <c r="BC13" s="17">
        <v>0.36020750385012801</v>
      </c>
      <c r="BD13" s="17">
        <v>0.33123358671922998</v>
      </c>
      <c r="BE13" s="17"/>
      <c r="BF13" s="17">
        <v>0.35528625906799699</v>
      </c>
      <c r="BG13" s="17">
        <v>0.35015075298438902</v>
      </c>
      <c r="BH13" s="17">
        <v>0.36069529402563799</v>
      </c>
      <c r="BI13" s="17">
        <v>0.39127396565035399</v>
      </c>
      <c r="BJ13" s="17"/>
      <c r="BK13" s="17">
        <v>0.30835278242090203</v>
      </c>
      <c r="BL13" s="17">
        <v>0.35826060263054099</v>
      </c>
      <c r="BM13" s="17">
        <v>0.36317580344643102</v>
      </c>
      <c r="BN13" s="17">
        <v>0.36186068300894397</v>
      </c>
      <c r="BO13" s="17">
        <v>0.31759856850707402</v>
      </c>
      <c r="BP13" s="17"/>
      <c r="BQ13" s="17">
        <v>0.35614776626820299</v>
      </c>
      <c r="BR13" s="17">
        <v>0.35771700827719699</v>
      </c>
      <c r="BS13" s="17"/>
      <c r="BT13" s="17">
        <v>0.33779297678752201</v>
      </c>
      <c r="BU13" s="17">
        <v>0.37166064381583003</v>
      </c>
      <c r="BV13" s="17">
        <v>0.34386280629994298</v>
      </c>
      <c r="BW13" s="17">
        <v>0.33508290915788203</v>
      </c>
      <c r="BX13" s="17">
        <v>0.39367477576548099</v>
      </c>
      <c r="BY13" s="17">
        <v>0.38718612122519802</v>
      </c>
    </row>
    <row r="14" spans="2:77" ht="29" x14ac:dyDescent="0.35">
      <c r="B14" s="18" t="s">
        <v>415</v>
      </c>
      <c r="C14" s="17">
        <v>0.35596908838116398</v>
      </c>
      <c r="D14" s="17">
        <v>0.35405573988477701</v>
      </c>
      <c r="E14" s="17">
        <v>0.35519027927268298</v>
      </c>
      <c r="F14" s="17"/>
      <c r="G14" s="17">
        <v>0.41268536707922199</v>
      </c>
      <c r="H14" s="17">
        <v>0.32128537593845102</v>
      </c>
      <c r="I14" s="17">
        <v>0.31786076463486301</v>
      </c>
      <c r="J14" s="17">
        <v>0.33563383590710599</v>
      </c>
      <c r="K14" s="17">
        <v>0.36383299138895903</v>
      </c>
      <c r="L14" s="17">
        <v>0.38846045082219599</v>
      </c>
      <c r="M14" s="17"/>
      <c r="N14" s="17">
        <v>0.37728217796203201</v>
      </c>
      <c r="O14" s="17">
        <v>0.39669723674464302</v>
      </c>
      <c r="P14" s="17">
        <v>0.31461754083636501</v>
      </c>
      <c r="Q14" s="17">
        <v>0.32696898048608097</v>
      </c>
      <c r="R14" s="17"/>
      <c r="S14" s="17">
        <v>0.36703915898401901</v>
      </c>
      <c r="T14" s="17">
        <v>0.372714035851822</v>
      </c>
      <c r="U14" s="17">
        <v>0.32022485977881798</v>
      </c>
      <c r="V14" s="17">
        <v>0.34087289094850098</v>
      </c>
      <c r="W14" s="17">
        <v>0.38388603240538699</v>
      </c>
      <c r="X14" s="17">
        <v>0.350009143813722</v>
      </c>
      <c r="Y14" s="17">
        <v>0.373982911845608</v>
      </c>
      <c r="Z14" s="17">
        <v>0.30930297744618301</v>
      </c>
      <c r="AA14" s="17">
        <v>0.336889730250232</v>
      </c>
      <c r="AB14" s="17">
        <v>0.35442386624505401</v>
      </c>
      <c r="AC14" s="17">
        <v>0.380542873773974</v>
      </c>
      <c r="AD14" s="17">
        <v>0.37295823936970701</v>
      </c>
      <c r="AE14" s="17"/>
      <c r="AF14" s="17">
        <v>0.31154449746914298</v>
      </c>
      <c r="AG14" s="17">
        <v>0.39695344054876502</v>
      </c>
      <c r="AH14" s="17">
        <v>0.28625567455308798</v>
      </c>
      <c r="AI14" s="17"/>
      <c r="AJ14" s="17">
        <v>0.32952516796477599</v>
      </c>
      <c r="AK14" s="17">
        <v>0.39229552110868998</v>
      </c>
      <c r="AL14" s="17">
        <v>0.41618794591540598</v>
      </c>
      <c r="AM14" s="17">
        <v>0.26779114232284301</v>
      </c>
      <c r="AN14" s="17">
        <v>0.278270204688222</v>
      </c>
      <c r="AO14" s="17"/>
      <c r="AP14" s="17">
        <v>0.33813526837260999</v>
      </c>
      <c r="AQ14" s="17">
        <v>0.39630389016280498</v>
      </c>
      <c r="AR14" s="17">
        <v>0.39176173700850703</v>
      </c>
      <c r="AS14" s="17"/>
      <c r="AT14" s="17">
        <v>0.31210901689386</v>
      </c>
      <c r="AU14" s="17">
        <v>0.32677729035304498</v>
      </c>
      <c r="AV14" s="17">
        <v>0.39355727177424199</v>
      </c>
      <c r="AW14" s="17">
        <v>0.41440071734426198</v>
      </c>
      <c r="AX14" s="17">
        <v>0.29882890986635202</v>
      </c>
      <c r="AY14" s="17"/>
      <c r="AZ14" s="17">
        <v>0.34631237048757701</v>
      </c>
      <c r="BA14" s="17">
        <v>0.35262165225823799</v>
      </c>
      <c r="BB14" s="17">
        <v>0.37021744566849102</v>
      </c>
      <c r="BC14" s="17">
        <v>0.39832316826310998</v>
      </c>
      <c r="BD14" s="17">
        <v>0.32323776074595501</v>
      </c>
      <c r="BE14" s="17"/>
      <c r="BF14" s="17">
        <v>0.365205158772545</v>
      </c>
      <c r="BG14" s="17">
        <v>0.338115263971563</v>
      </c>
      <c r="BH14" s="17">
        <v>0.37512381113587601</v>
      </c>
      <c r="BI14" s="17">
        <v>0.36975847761007602</v>
      </c>
      <c r="BJ14" s="17"/>
      <c r="BK14" s="17">
        <v>0.30161734451302002</v>
      </c>
      <c r="BL14" s="17">
        <v>0.34485737576237502</v>
      </c>
      <c r="BM14" s="17">
        <v>0.361732271375106</v>
      </c>
      <c r="BN14" s="17">
        <v>0.36606693298951298</v>
      </c>
      <c r="BO14" s="17">
        <v>0.32510050844038402</v>
      </c>
      <c r="BP14" s="17"/>
      <c r="BQ14" s="17">
        <v>0.34195174161417702</v>
      </c>
      <c r="BR14" s="17">
        <v>0.37495444987531301</v>
      </c>
      <c r="BS14" s="17"/>
      <c r="BT14" s="17">
        <v>0.36289205380162898</v>
      </c>
      <c r="BU14" s="17">
        <v>0.37398548829240202</v>
      </c>
      <c r="BV14" s="17">
        <v>0.28785667609471099</v>
      </c>
      <c r="BW14" s="17">
        <v>0.34792507808058398</v>
      </c>
      <c r="BX14" s="17">
        <v>0.34774207843774302</v>
      </c>
      <c r="BY14" s="17">
        <v>0.32631708048337199</v>
      </c>
    </row>
    <row r="15" spans="2:77" ht="29" x14ac:dyDescent="0.35">
      <c r="B15" s="18" t="s">
        <v>416</v>
      </c>
      <c r="C15" s="17">
        <v>0.32349720392090098</v>
      </c>
      <c r="D15" s="17">
        <v>0.309258297654118</v>
      </c>
      <c r="E15" s="17">
        <v>0.33624599124587301</v>
      </c>
      <c r="F15" s="17"/>
      <c r="G15" s="17">
        <v>0.33277615051446202</v>
      </c>
      <c r="H15" s="17">
        <v>0.345444697927275</v>
      </c>
      <c r="I15" s="17">
        <v>0.32329618742265798</v>
      </c>
      <c r="J15" s="17">
        <v>0.33187677937633098</v>
      </c>
      <c r="K15" s="17">
        <v>0.303829236407887</v>
      </c>
      <c r="L15" s="17">
        <v>0.306026247490502</v>
      </c>
      <c r="M15" s="17"/>
      <c r="N15" s="17">
        <v>0.328655250076683</v>
      </c>
      <c r="O15" s="17">
        <v>0.35203279479948901</v>
      </c>
      <c r="P15" s="17">
        <v>0.28605294251905</v>
      </c>
      <c r="Q15" s="17">
        <v>0.32277468148224198</v>
      </c>
      <c r="R15" s="17"/>
      <c r="S15" s="17">
        <v>0.31516805785818602</v>
      </c>
      <c r="T15" s="17">
        <v>0.33218614332943203</v>
      </c>
      <c r="U15" s="17">
        <v>0.33010507594838301</v>
      </c>
      <c r="V15" s="17">
        <v>0.33218008867100202</v>
      </c>
      <c r="W15" s="17">
        <v>0.31178058173869599</v>
      </c>
      <c r="X15" s="17">
        <v>0.31220839970648101</v>
      </c>
      <c r="Y15" s="17">
        <v>0.29956229441272902</v>
      </c>
      <c r="Z15" s="17">
        <v>0.33368671520855803</v>
      </c>
      <c r="AA15" s="17">
        <v>0.31856652420978898</v>
      </c>
      <c r="AB15" s="17">
        <v>0.32900528982153199</v>
      </c>
      <c r="AC15" s="17">
        <v>0.35447963362942803</v>
      </c>
      <c r="AD15" s="17">
        <v>0.342668963393154</v>
      </c>
      <c r="AE15" s="17"/>
      <c r="AF15" s="17">
        <v>0.281238287355073</v>
      </c>
      <c r="AG15" s="17">
        <v>0.35287343559065598</v>
      </c>
      <c r="AH15" s="17">
        <v>0.30846470715624602</v>
      </c>
      <c r="AI15" s="17"/>
      <c r="AJ15" s="17">
        <v>0.27442024083637401</v>
      </c>
      <c r="AK15" s="17">
        <v>0.36855088040203399</v>
      </c>
      <c r="AL15" s="17">
        <v>0.33819231062384902</v>
      </c>
      <c r="AM15" s="17">
        <v>0.20403277615256599</v>
      </c>
      <c r="AN15" s="17">
        <v>0.29502988482451298</v>
      </c>
      <c r="AO15" s="17"/>
      <c r="AP15" s="17">
        <v>0.30864492222484202</v>
      </c>
      <c r="AQ15" s="17">
        <v>0.35906280558828502</v>
      </c>
      <c r="AR15" s="17">
        <v>0.34808576393192697</v>
      </c>
      <c r="AS15" s="17"/>
      <c r="AT15" s="17">
        <v>0.28239209432110102</v>
      </c>
      <c r="AU15" s="17">
        <v>0.328447806208361</v>
      </c>
      <c r="AV15" s="17">
        <v>0.34578446283425501</v>
      </c>
      <c r="AW15" s="17">
        <v>0.35415002700972098</v>
      </c>
      <c r="AX15" s="17">
        <v>0.26652859067361401</v>
      </c>
      <c r="AY15" s="17"/>
      <c r="AZ15" s="17">
        <v>0.31753210838757301</v>
      </c>
      <c r="BA15" s="17">
        <v>0.34678201327298602</v>
      </c>
      <c r="BB15" s="17">
        <v>0.36588492550429402</v>
      </c>
      <c r="BC15" s="17">
        <v>0.292374058421834</v>
      </c>
      <c r="BD15" s="17">
        <v>0.347135964167057</v>
      </c>
      <c r="BE15" s="17"/>
      <c r="BF15" s="17">
        <v>0.354556199020371</v>
      </c>
      <c r="BG15" s="17">
        <v>0.30570763260447398</v>
      </c>
      <c r="BH15" s="17">
        <v>0.31455049914495298</v>
      </c>
      <c r="BI15" s="17">
        <v>0.33143960497833702</v>
      </c>
      <c r="BJ15" s="17"/>
      <c r="BK15" s="17">
        <v>0.38291208164807</v>
      </c>
      <c r="BL15" s="17">
        <v>0.37182347221568302</v>
      </c>
      <c r="BM15" s="17">
        <v>0.32663924353776003</v>
      </c>
      <c r="BN15" s="17">
        <v>0.30606110424967697</v>
      </c>
      <c r="BO15" s="17">
        <v>0.260415294913041</v>
      </c>
      <c r="BP15" s="17"/>
      <c r="BQ15" s="17">
        <v>0.31801266925825</v>
      </c>
      <c r="BR15" s="17">
        <v>0.33092556214935298</v>
      </c>
      <c r="BS15" s="17"/>
      <c r="BT15" s="17">
        <v>0.298166978365143</v>
      </c>
      <c r="BU15" s="17">
        <v>0.32173406715609498</v>
      </c>
      <c r="BV15" s="17">
        <v>0.27171558107070298</v>
      </c>
      <c r="BW15" s="17">
        <v>0.35304962208471802</v>
      </c>
      <c r="BX15" s="17">
        <v>0.38508418247082599</v>
      </c>
      <c r="BY15" s="17">
        <v>0.30989851312149902</v>
      </c>
    </row>
    <row r="16" spans="2:77" x14ac:dyDescent="0.35">
      <c r="B16" s="18" t="s">
        <v>417</v>
      </c>
      <c r="C16" s="17">
        <v>0.31417753962114903</v>
      </c>
      <c r="D16" s="17">
        <v>0.34423287410671599</v>
      </c>
      <c r="E16" s="17">
        <v>0.28630579309122201</v>
      </c>
      <c r="F16" s="17"/>
      <c r="G16" s="17">
        <v>0.30470123756609202</v>
      </c>
      <c r="H16" s="17">
        <v>0.315731177716774</v>
      </c>
      <c r="I16" s="17">
        <v>0.32410474359066199</v>
      </c>
      <c r="J16" s="17">
        <v>0.314399576884624</v>
      </c>
      <c r="K16" s="17">
        <v>0.31678090621411398</v>
      </c>
      <c r="L16" s="17">
        <v>0.30926645825994598</v>
      </c>
      <c r="M16" s="17"/>
      <c r="N16" s="17">
        <v>0.35306490017644798</v>
      </c>
      <c r="O16" s="17">
        <v>0.32844270529684899</v>
      </c>
      <c r="P16" s="17">
        <v>0.295644252585193</v>
      </c>
      <c r="Q16" s="17">
        <v>0.27352520429645899</v>
      </c>
      <c r="R16" s="17"/>
      <c r="S16" s="17">
        <v>0.35435021343091699</v>
      </c>
      <c r="T16" s="17">
        <v>0.34466237933207899</v>
      </c>
      <c r="U16" s="17">
        <v>0.25310051840964598</v>
      </c>
      <c r="V16" s="17">
        <v>0.316854163535774</v>
      </c>
      <c r="W16" s="17">
        <v>0.32202508235724098</v>
      </c>
      <c r="X16" s="17">
        <v>0.26708916848248698</v>
      </c>
      <c r="Y16" s="17">
        <v>0.35294350554532</v>
      </c>
      <c r="Z16" s="17">
        <v>0.32010347501873199</v>
      </c>
      <c r="AA16" s="17">
        <v>0.31506702453760799</v>
      </c>
      <c r="AB16" s="17">
        <v>0.29480464414764102</v>
      </c>
      <c r="AC16" s="17">
        <v>0.26278407808929799</v>
      </c>
      <c r="AD16" s="17">
        <v>0.30170646135096202</v>
      </c>
      <c r="AE16" s="17"/>
      <c r="AF16" s="17">
        <v>0.282059597922586</v>
      </c>
      <c r="AG16" s="17">
        <v>0.34583272906172002</v>
      </c>
      <c r="AH16" s="17">
        <v>0.32022691170373402</v>
      </c>
      <c r="AI16" s="17"/>
      <c r="AJ16" s="17">
        <v>0.29891974633221902</v>
      </c>
      <c r="AK16" s="17">
        <v>0.35981594046601201</v>
      </c>
      <c r="AL16" s="17">
        <v>0.357339315372183</v>
      </c>
      <c r="AM16" s="17">
        <v>0.29893477087367698</v>
      </c>
      <c r="AN16" s="17">
        <v>0.26656257706291597</v>
      </c>
      <c r="AO16" s="17"/>
      <c r="AP16" s="17">
        <v>0.33366798759042399</v>
      </c>
      <c r="AQ16" s="17">
        <v>0.34216250702316098</v>
      </c>
      <c r="AR16" s="17">
        <v>0.38260643212844198</v>
      </c>
      <c r="AS16" s="17"/>
      <c r="AT16" s="17">
        <v>0.26517492333458598</v>
      </c>
      <c r="AU16" s="17">
        <v>0.29492980940304703</v>
      </c>
      <c r="AV16" s="17">
        <v>0.35174231454217902</v>
      </c>
      <c r="AW16" s="17">
        <v>0.38527380265218802</v>
      </c>
      <c r="AX16" s="17">
        <v>0.33229108157694298</v>
      </c>
      <c r="AY16" s="17"/>
      <c r="AZ16" s="17">
        <v>0.33065134205171298</v>
      </c>
      <c r="BA16" s="17">
        <v>0.29830524364772298</v>
      </c>
      <c r="BB16" s="17">
        <v>0.29057649309637901</v>
      </c>
      <c r="BC16" s="17">
        <v>0.31451667721307103</v>
      </c>
      <c r="BD16" s="17">
        <v>0.287563100339009</v>
      </c>
      <c r="BE16" s="17"/>
      <c r="BF16" s="17">
        <v>0.31522113781414102</v>
      </c>
      <c r="BG16" s="17">
        <v>0.31142902086117802</v>
      </c>
      <c r="BH16" s="17">
        <v>0.32223280335459897</v>
      </c>
      <c r="BI16" s="17">
        <v>0.34955480110185</v>
      </c>
      <c r="BJ16" s="17"/>
      <c r="BK16" s="17">
        <v>0.30544184347833903</v>
      </c>
      <c r="BL16" s="17">
        <v>0.28288562667430001</v>
      </c>
      <c r="BM16" s="17">
        <v>0.31779237556795698</v>
      </c>
      <c r="BN16" s="17">
        <v>0.32384905955264798</v>
      </c>
      <c r="BO16" s="17">
        <v>0.32043609723730898</v>
      </c>
      <c r="BP16" s="17"/>
      <c r="BQ16" s="17">
        <v>0.31627383840397699</v>
      </c>
      <c r="BR16" s="17">
        <v>0.311338272614824</v>
      </c>
      <c r="BS16" s="17"/>
      <c r="BT16" s="17">
        <v>0.31239295491420299</v>
      </c>
      <c r="BU16" s="17">
        <v>0.31279232497610698</v>
      </c>
      <c r="BV16" s="17">
        <v>0.29543104767492201</v>
      </c>
      <c r="BW16" s="17">
        <v>0.294623470301141</v>
      </c>
      <c r="BX16" s="17">
        <v>0.36119046052062997</v>
      </c>
      <c r="BY16" s="17">
        <v>0.22802217686746901</v>
      </c>
    </row>
    <row r="17" spans="2:77" x14ac:dyDescent="0.35">
      <c r="B17" s="18" t="s">
        <v>92</v>
      </c>
      <c r="C17" s="17">
        <v>7.8249193827827607E-2</v>
      </c>
      <c r="D17" s="17">
        <v>5.7042537706249799E-2</v>
      </c>
      <c r="E17" s="17">
        <v>9.9479214313883804E-2</v>
      </c>
      <c r="F17" s="17"/>
      <c r="G17" s="17">
        <v>5.12849612410207E-2</v>
      </c>
      <c r="H17" s="17">
        <v>8.0526368955458394E-2</v>
      </c>
      <c r="I17" s="17">
        <v>8.0249680646148402E-2</v>
      </c>
      <c r="J17" s="17">
        <v>9.4845547220790499E-2</v>
      </c>
      <c r="K17" s="17">
        <v>6.9583996258863703E-2</v>
      </c>
      <c r="L17" s="17">
        <v>8.5029120432336597E-2</v>
      </c>
      <c r="M17" s="17"/>
      <c r="N17" s="17">
        <v>4.7806650177246203E-2</v>
      </c>
      <c r="O17" s="17">
        <v>7.4246199823992498E-2</v>
      </c>
      <c r="P17" s="17">
        <v>9.3930465781476694E-2</v>
      </c>
      <c r="Q17" s="17">
        <v>0.102616193863193</v>
      </c>
      <c r="R17" s="17"/>
      <c r="S17" s="17">
        <v>4.88340499119225E-2</v>
      </c>
      <c r="T17" s="17">
        <v>9.4072624976220598E-2</v>
      </c>
      <c r="U17" s="17">
        <v>7.5597407098381905E-2</v>
      </c>
      <c r="V17" s="17">
        <v>7.5903461561944094E-2</v>
      </c>
      <c r="W17" s="17">
        <v>5.1831084057146697E-2</v>
      </c>
      <c r="X17" s="17">
        <v>9.2807331239039004E-2</v>
      </c>
      <c r="Y17" s="17">
        <v>8.6405802467075105E-2</v>
      </c>
      <c r="Z17" s="17">
        <v>9.1780015423854597E-2</v>
      </c>
      <c r="AA17" s="17">
        <v>8.4806067129482202E-2</v>
      </c>
      <c r="AB17" s="17">
        <v>8.39604527647696E-2</v>
      </c>
      <c r="AC17" s="17">
        <v>9.9297940922665806E-2</v>
      </c>
      <c r="AD17" s="17">
        <v>6.3066056343845794E-2</v>
      </c>
      <c r="AE17" s="17"/>
      <c r="AF17" s="17">
        <v>7.7693703128488098E-2</v>
      </c>
      <c r="AG17" s="17">
        <v>6.5074260102776699E-2</v>
      </c>
      <c r="AH17" s="17">
        <v>0.12575842233711801</v>
      </c>
      <c r="AI17" s="17"/>
      <c r="AJ17" s="17">
        <v>6.5431464331647399E-2</v>
      </c>
      <c r="AK17" s="17">
        <v>7.4043172916482103E-2</v>
      </c>
      <c r="AL17" s="17">
        <v>4.6320374756387998E-2</v>
      </c>
      <c r="AM17" s="17">
        <v>6.90272995674861E-2</v>
      </c>
      <c r="AN17" s="17">
        <v>0.13113649927130799</v>
      </c>
      <c r="AO17" s="17"/>
      <c r="AP17" s="17">
        <v>6.0803859050827899E-2</v>
      </c>
      <c r="AQ17" s="17">
        <v>7.3203883170855702E-2</v>
      </c>
      <c r="AR17" s="17">
        <v>3.8439514302524402E-2</v>
      </c>
      <c r="AS17" s="17"/>
      <c r="AT17" s="17">
        <v>0.10507381510993601</v>
      </c>
      <c r="AU17" s="17">
        <v>7.7372700289537799E-2</v>
      </c>
      <c r="AV17" s="17">
        <v>6.5710939581288805E-2</v>
      </c>
      <c r="AW17" s="17">
        <v>4.4436489753907502E-2</v>
      </c>
      <c r="AX17" s="17">
        <v>0</v>
      </c>
      <c r="AY17" s="17"/>
      <c r="AZ17" s="17">
        <v>6.7611312417584599E-2</v>
      </c>
      <c r="BA17" s="17">
        <v>8.9490315650648106E-2</v>
      </c>
      <c r="BB17" s="17">
        <v>6.0811329135136399E-2</v>
      </c>
      <c r="BC17" s="17">
        <v>8.47778979088184E-2</v>
      </c>
      <c r="BD17" s="17">
        <v>9.3964768341474103E-2</v>
      </c>
      <c r="BE17" s="17"/>
      <c r="BF17" s="17">
        <v>8.5561971474238802E-2</v>
      </c>
      <c r="BG17" s="17">
        <v>8.6263709765026397E-2</v>
      </c>
      <c r="BH17" s="17">
        <v>7.2778549819072405E-2</v>
      </c>
      <c r="BI17" s="17">
        <v>3.9044382163126001E-2</v>
      </c>
      <c r="BJ17" s="17"/>
      <c r="BK17" s="17">
        <v>7.1677867731805095E-2</v>
      </c>
      <c r="BL17" s="17">
        <v>8.5661009433490407E-2</v>
      </c>
      <c r="BM17" s="17">
        <v>9.3401143899957406E-2</v>
      </c>
      <c r="BN17" s="17">
        <v>6.7195420605035194E-2</v>
      </c>
      <c r="BO17" s="17">
        <v>4.1650303579248101E-2</v>
      </c>
      <c r="BP17" s="17"/>
      <c r="BQ17" s="17">
        <v>7.9690822960226101E-2</v>
      </c>
      <c r="BR17" s="17">
        <v>7.6296623867616598E-2</v>
      </c>
      <c r="BS17" s="17"/>
      <c r="BT17" s="17">
        <v>7.3386811557326195E-2</v>
      </c>
      <c r="BU17" s="17">
        <v>7.1460642095913005E-2</v>
      </c>
      <c r="BV17" s="17">
        <v>0.11779147833204399</v>
      </c>
      <c r="BW17" s="17">
        <v>7.92557676132674E-2</v>
      </c>
      <c r="BX17" s="17">
        <v>7.0193753528401695E-2</v>
      </c>
      <c r="BY17" s="17">
        <v>0.10770935098416499</v>
      </c>
    </row>
    <row r="18" spans="2:77" ht="58" x14ac:dyDescent="0.35">
      <c r="B18" s="18" t="s">
        <v>418</v>
      </c>
      <c r="C18" s="17">
        <v>6.1359705972171601E-2</v>
      </c>
      <c r="D18" s="17">
        <v>7.01099939832633E-2</v>
      </c>
      <c r="E18" s="17">
        <v>5.3202142615211098E-2</v>
      </c>
      <c r="F18" s="17"/>
      <c r="G18" s="17">
        <v>4.7384265794630502E-2</v>
      </c>
      <c r="H18" s="17">
        <v>6.8582340413050905E-2</v>
      </c>
      <c r="I18" s="17">
        <v>5.0356419968771E-2</v>
      </c>
      <c r="J18" s="17">
        <v>5.7337517403724197E-2</v>
      </c>
      <c r="K18" s="17">
        <v>7.6810298867022606E-2</v>
      </c>
      <c r="L18" s="17">
        <v>6.6677977140332703E-2</v>
      </c>
      <c r="M18" s="17"/>
      <c r="N18" s="17">
        <v>5.0132872184620397E-2</v>
      </c>
      <c r="O18" s="17">
        <v>6.1299099884297499E-2</v>
      </c>
      <c r="P18" s="17">
        <v>6.7987221577642601E-2</v>
      </c>
      <c r="Q18" s="17">
        <v>6.8584328265228298E-2</v>
      </c>
      <c r="R18" s="17"/>
      <c r="S18" s="17">
        <v>5.6384372012347098E-2</v>
      </c>
      <c r="T18" s="17">
        <v>5.1293370932880701E-2</v>
      </c>
      <c r="U18" s="17">
        <v>7.6440993892711306E-2</v>
      </c>
      <c r="V18" s="17">
        <v>6.6882222117714496E-2</v>
      </c>
      <c r="W18" s="17">
        <v>7.4897628827232804E-2</v>
      </c>
      <c r="X18" s="17">
        <v>7.7660175321814906E-2</v>
      </c>
      <c r="Y18" s="17">
        <v>4.4401255616488902E-2</v>
      </c>
      <c r="Z18" s="17">
        <v>6.3541021651583998E-2</v>
      </c>
      <c r="AA18" s="17">
        <v>4.72235495387332E-2</v>
      </c>
      <c r="AB18" s="17">
        <v>7.1377559370562102E-2</v>
      </c>
      <c r="AC18" s="17">
        <v>6.5989011369619599E-2</v>
      </c>
      <c r="AD18" s="17">
        <v>4.7176733281978002E-2</v>
      </c>
      <c r="AE18" s="17"/>
      <c r="AF18" s="17">
        <v>8.6625275916063393E-2</v>
      </c>
      <c r="AG18" s="17">
        <v>4.4875879595181502E-2</v>
      </c>
      <c r="AH18" s="17">
        <v>5.8177542729448799E-2</v>
      </c>
      <c r="AI18" s="17"/>
      <c r="AJ18" s="17">
        <v>7.8423345673847705E-2</v>
      </c>
      <c r="AK18" s="17">
        <v>4.6265358535942297E-2</v>
      </c>
      <c r="AL18" s="17">
        <v>4.9697769666382598E-2</v>
      </c>
      <c r="AM18" s="17">
        <v>0.18230469940716101</v>
      </c>
      <c r="AN18" s="17">
        <v>7.0889927688736906E-2</v>
      </c>
      <c r="AO18" s="17"/>
      <c r="AP18" s="17">
        <v>7.4290635082914599E-2</v>
      </c>
      <c r="AQ18" s="17">
        <v>4.12712755672211E-2</v>
      </c>
      <c r="AR18" s="17">
        <v>5.4209181338210198E-2</v>
      </c>
      <c r="AS18" s="17"/>
      <c r="AT18" s="17">
        <v>6.6897965383538593E-2</v>
      </c>
      <c r="AU18" s="17">
        <v>6.6252846776714405E-2</v>
      </c>
      <c r="AV18" s="17">
        <v>4.9969480880992803E-2</v>
      </c>
      <c r="AW18" s="17">
        <v>5.4379625247458402E-2</v>
      </c>
      <c r="AX18" s="17">
        <v>0.127084890109119</v>
      </c>
      <c r="AY18" s="17"/>
      <c r="AZ18" s="17">
        <v>6.2191256238200501E-2</v>
      </c>
      <c r="BA18" s="17">
        <v>5.30799679303861E-2</v>
      </c>
      <c r="BB18" s="17">
        <v>5.4359072316219899E-2</v>
      </c>
      <c r="BC18" s="17">
        <v>6.2870423925431407E-2</v>
      </c>
      <c r="BD18" s="17">
        <v>7.1240973417640005E-2</v>
      </c>
      <c r="BE18" s="17"/>
      <c r="BF18" s="17">
        <v>7.2337663080126499E-2</v>
      </c>
      <c r="BG18" s="17">
        <v>6.0805754886251902E-2</v>
      </c>
      <c r="BH18" s="17">
        <v>4.8583567601847698E-2</v>
      </c>
      <c r="BI18" s="17">
        <v>6.5150057814903004E-2</v>
      </c>
      <c r="BJ18" s="17"/>
      <c r="BK18" s="17">
        <v>8.3672055242677498E-2</v>
      </c>
      <c r="BL18" s="17">
        <v>6.9325999424516199E-2</v>
      </c>
      <c r="BM18" s="17">
        <v>5.8281291955048199E-2</v>
      </c>
      <c r="BN18" s="17">
        <v>5.4517770828720002E-2</v>
      </c>
      <c r="BO18" s="17">
        <v>8.3617568379468404E-2</v>
      </c>
      <c r="BP18" s="17"/>
      <c r="BQ18" s="17">
        <v>5.72805443203677E-2</v>
      </c>
      <c r="BR18" s="17">
        <v>6.6884600222127694E-2</v>
      </c>
      <c r="BS18" s="17"/>
      <c r="BT18" s="17">
        <v>6.8207064287770597E-2</v>
      </c>
      <c r="BU18" s="17">
        <v>5.8490850406743698E-2</v>
      </c>
      <c r="BV18" s="17">
        <v>6.0432071396652597E-2</v>
      </c>
      <c r="BW18" s="17">
        <v>6.4818596905476297E-2</v>
      </c>
      <c r="BX18" s="17">
        <v>5.8392731629469299E-2</v>
      </c>
      <c r="BY18" s="17">
        <v>2.6317784507474001E-2</v>
      </c>
    </row>
    <row r="19" spans="2:77" x14ac:dyDescent="0.35">
      <c r="B19" s="18" t="s">
        <v>170</v>
      </c>
      <c r="C19" s="19">
        <v>3.5256402481478301E-2</v>
      </c>
      <c r="D19" s="19">
        <v>4.5688381074501599E-2</v>
      </c>
      <c r="E19" s="19">
        <v>2.5287304897140699E-2</v>
      </c>
      <c r="F19" s="19"/>
      <c r="G19" s="19">
        <v>8.8579389463503602E-3</v>
      </c>
      <c r="H19" s="19">
        <v>2.26683586408119E-2</v>
      </c>
      <c r="I19" s="19">
        <v>3.8511625505523901E-2</v>
      </c>
      <c r="J19" s="19">
        <v>3.6499328070594098E-2</v>
      </c>
      <c r="K19" s="19">
        <v>5.9181371743840701E-2</v>
      </c>
      <c r="L19" s="19">
        <v>4.3397298035808801E-2</v>
      </c>
      <c r="M19" s="19"/>
      <c r="N19" s="19">
        <v>3.3403724942995899E-2</v>
      </c>
      <c r="O19" s="19">
        <v>2.7811104348752301E-2</v>
      </c>
      <c r="P19" s="19">
        <v>3.8449607119526802E-2</v>
      </c>
      <c r="Q19" s="19">
        <v>3.9016068007273599E-2</v>
      </c>
      <c r="R19" s="19"/>
      <c r="S19" s="19">
        <v>2.3259883734532898E-2</v>
      </c>
      <c r="T19" s="19">
        <v>3.4923249864996397E-2</v>
      </c>
      <c r="U19" s="19">
        <v>3.1267539768504E-2</v>
      </c>
      <c r="V19" s="19">
        <v>5.4890110633597E-2</v>
      </c>
      <c r="W19" s="19">
        <v>2.9923879817758198E-2</v>
      </c>
      <c r="X19" s="19">
        <v>2.4197214224483E-2</v>
      </c>
      <c r="Y19" s="19">
        <v>4.6922367181972797E-2</v>
      </c>
      <c r="Z19" s="19">
        <v>3.1585153630476502E-2</v>
      </c>
      <c r="AA19" s="19">
        <v>2.6388701835490899E-2</v>
      </c>
      <c r="AB19" s="19">
        <v>4.9881409320617499E-2</v>
      </c>
      <c r="AC19" s="19">
        <v>4.7100911734191099E-2</v>
      </c>
      <c r="AD19" s="19">
        <v>3.2688977474270797E-2</v>
      </c>
      <c r="AE19" s="19"/>
      <c r="AF19" s="19">
        <v>5.5914099799698198E-2</v>
      </c>
      <c r="AG19" s="19">
        <v>2.2518923285203499E-2</v>
      </c>
      <c r="AH19" s="19">
        <v>3.7672296830779203E-2</v>
      </c>
      <c r="AI19" s="19"/>
      <c r="AJ19" s="19">
        <v>5.6272631601811597E-2</v>
      </c>
      <c r="AK19" s="19">
        <v>1.15115650430566E-2</v>
      </c>
      <c r="AL19" s="19">
        <v>6.9297042751274599E-3</v>
      </c>
      <c r="AM19" s="19">
        <v>0.12117775584037201</v>
      </c>
      <c r="AN19" s="19">
        <v>4.90138107017348E-2</v>
      </c>
      <c r="AO19" s="19"/>
      <c r="AP19" s="19">
        <v>3.91334085905954E-2</v>
      </c>
      <c r="AQ19" s="19">
        <v>1.2165531784533201E-2</v>
      </c>
      <c r="AR19" s="19">
        <v>1.5763529186455801E-2</v>
      </c>
      <c r="AS19" s="19"/>
      <c r="AT19" s="19">
        <v>4.9215932228421098E-2</v>
      </c>
      <c r="AU19" s="19">
        <v>3.02763238436086E-2</v>
      </c>
      <c r="AV19" s="19">
        <v>3.5637841674487802E-2</v>
      </c>
      <c r="AW19" s="19">
        <v>9.6793218293241001E-3</v>
      </c>
      <c r="AX19" s="19">
        <v>0</v>
      </c>
      <c r="AY19" s="19"/>
      <c r="AZ19" s="19">
        <v>3.64319050331623E-2</v>
      </c>
      <c r="BA19" s="19">
        <v>2.18670095617595E-2</v>
      </c>
      <c r="BB19" s="19">
        <v>1.2476173806566E-2</v>
      </c>
      <c r="BC19" s="19">
        <v>4.57102961996909E-2</v>
      </c>
      <c r="BD19" s="19">
        <v>3.7553920169820197E-2</v>
      </c>
      <c r="BE19" s="19"/>
      <c r="BF19" s="19">
        <v>3.30262699737238E-2</v>
      </c>
      <c r="BG19" s="19">
        <v>3.4978860616850599E-2</v>
      </c>
      <c r="BH19" s="19">
        <v>3.6931730296014799E-2</v>
      </c>
      <c r="BI19" s="19">
        <v>3.4585411987664301E-2</v>
      </c>
      <c r="BJ19" s="19"/>
      <c r="BK19" s="19">
        <v>6.9365661085417002E-2</v>
      </c>
      <c r="BL19" s="19">
        <v>3.7388982822465597E-2</v>
      </c>
      <c r="BM19" s="19">
        <v>2.8506950003024702E-2</v>
      </c>
      <c r="BN19" s="19">
        <v>3.5091015928593497E-2</v>
      </c>
      <c r="BO19" s="19">
        <v>5.0767642647915799E-2</v>
      </c>
      <c r="BP19" s="19"/>
      <c r="BQ19" s="19">
        <v>4.0076623040535497E-2</v>
      </c>
      <c r="BR19" s="19">
        <v>2.8727803930234799E-2</v>
      </c>
      <c r="BS19" s="19"/>
      <c r="BT19" s="19">
        <v>4.3161615518266201E-2</v>
      </c>
      <c r="BU19" s="19">
        <v>2.9401830319482299E-2</v>
      </c>
      <c r="BV19" s="19">
        <v>3.1162044090130101E-2</v>
      </c>
      <c r="BW19" s="19">
        <v>2.5396381072275799E-2</v>
      </c>
      <c r="BX19" s="19">
        <v>3.7276652178247098E-2</v>
      </c>
      <c r="BY19" s="19">
        <v>7.7419226269034398E-3</v>
      </c>
    </row>
    <row r="20" spans="2:77" x14ac:dyDescent="0.35">
      <c r="B20" s="16"/>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257</v>
      </c>
      <c r="C9" s="17">
        <v>0.215286437211344</v>
      </c>
      <c r="D9" s="17">
        <v>0.22720070420081501</v>
      </c>
      <c r="E9" s="17">
        <v>0.20144543493787001</v>
      </c>
      <c r="F9" s="17"/>
      <c r="G9" s="17">
        <v>0.27869138897531398</v>
      </c>
      <c r="H9" s="17">
        <v>0.22861568043847899</v>
      </c>
      <c r="I9" s="17">
        <v>0.23452097034815</v>
      </c>
      <c r="J9" s="17">
        <v>0.213908472142954</v>
      </c>
      <c r="K9" s="17">
        <v>0.18679321103263799</v>
      </c>
      <c r="L9" s="17">
        <v>0.16683929648453799</v>
      </c>
      <c r="M9" s="17"/>
      <c r="N9" s="17">
        <v>0.24329905474616501</v>
      </c>
      <c r="O9" s="17">
        <v>0.23070717808611499</v>
      </c>
      <c r="P9" s="17">
        <v>0.18690655137714701</v>
      </c>
      <c r="Q9" s="17">
        <v>0.194951670626789</v>
      </c>
      <c r="R9" s="17"/>
      <c r="S9" s="17">
        <v>0.26692002430197798</v>
      </c>
      <c r="T9" s="17">
        <v>0.19089121776625601</v>
      </c>
      <c r="U9" s="17">
        <v>0.17082912763536301</v>
      </c>
      <c r="V9" s="17">
        <v>0.183125337634999</v>
      </c>
      <c r="W9" s="17">
        <v>0.199568029246048</v>
      </c>
      <c r="X9" s="17">
        <v>0.20656156054556099</v>
      </c>
      <c r="Y9" s="17">
        <v>0.23643383540986501</v>
      </c>
      <c r="Z9" s="17">
        <v>0.233750631863683</v>
      </c>
      <c r="AA9" s="17">
        <v>0.237790078749407</v>
      </c>
      <c r="AB9" s="17">
        <v>0.229823197633305</v>
      </c>
      <c r="AC9" s="17">
        <v>0.17239333981706001</v>
      </c>
      <c r="AD9" s="17">
        <v>0.222404871843004</v>
      </c>
      <c r="AE9" s="17"/>
      <c r="AF9" s="17">
        <v>0.13821878298372001</v>
      </c>
      <c r="AG9" s="17">
        <v>0.277918777839401</v>
      </c>
      <c r="AH9" s="17">
        <v>0.19617722886997799</v>
      </c>
      <c r="AI9" s="17"/>
      <c r="AJ9" s="17">
        <v>0.11137227466321099</v>
      </c>
      <c r="AK9" s="17">
        <v>0.32603063078938199</v>
      </c>
      <c r="AL9" s="17">
        <v>0.266206259377396</v>
      </c>
      <c r="AM9" s="17">
        <v>9.2322161581027906E-2</v>
      </c>
      <c r="AN9" s="17">
        <v>0.168493722697624</v>
      </c>
      <c r="AO9" s="17"/>
      <c r="AP9" s="17">
        <v>0.10467305330498899</v>
      </c>
      <c r="AQ9" s="17">
        <v>0.32911206508786101</v>
      </c>
      <c r="AR9" s="17">
        <v>0.21788196671132301</v>
      </c>
      <c r="AS9" s="17"/>
      <c r="AT9" s="17">
        <v>0.16918349135569399</v>
      </c>
      <c r="AU9" s="17">
        <v>0.19851117719925901</v>
      </c>
      <c r="AV9" s="17">
        <v>0.24155602337366999</v>
      </c>
      <c r="AW9" s="17">
        <v>0.26743002838972302</v>
      </c>
      <c r="AX9" s="17">
        <v>0.37466542759172899</v>
      </c>
      <c r="AY9" s="17"/>
      <c r="AZ9" s="17">
        <v>0.23117261562812499</v>
      </c>
      <c r="BA9" s="17">
        <v>0.21997495634452899</v>
      </c>
      <c r="BB9" s="17">
        <v>0.27974126018723899</v>
      </c>
      <c r="BC9" s="17">
        <v>0.161887515112736</v>
      </c>
      <c r="BD9" s="17">
        <v>0.213414563658687</v>
      </c>
      <c r="BE9" s="17"/>
      <c r="BF9" s="17">
        <v>0.25651725688980198</v>
      </c>
      <c r="BG9" s="17">
        <v>0.192418878184448</v>
      </c>
      <c r="BH9" s="17">
        <v>0.22084594785581599</v>
      </c>
      <c r="BI9" s="17">
        <v>0.24174421699085599</v>
      </c>
      <c r="BJ9" s="17"/>
      <c r="BK9" s="17">
        <v>0.248643769146911</v>
      </c>
      <c r="BL9" s="17">
        <v>0.23142667297095601</v>
      </c>
      <c r="BM9" s="17">
        <v>0.198443345283596</v>
      </c>
      <c r="BN9" s="17">
        <v>0.20529047511635601</v>
      </c>
      <c r="BO9" s="17">
        <v>0.30126931095067999</v>
      </c>
      <c r="BP9" s="17"/>
      <c r="BQ9" s="17">
        <v>0.20384119879582199</v>
      </c>
      <c r="BR9" s="17">
        <v>0.23078808615514701</v>
      </c>
      <c r="BS9" s="17"/>
      <c r="BT9" s="17">
        <v>0.18735474131381299</v>
      </c>
      <c r="BU9" s="17">
        <v>0.21940346485451401</v>
      </c>
      <c r="BV9" s="17">
        <v>0.22755909989725101</v>
      </c>
      <c r="BW9" s="17">
        <v>0.23838761570823</v>
      </c>
      <c r="BX9" s="17">
        <v>0.238082658845261</v>
      </c>
      <c r="BY9" s="17">
        <v>0.28452962747322202</v>
      </c>
    </row>
    <row r="10" spans="2:77" x14ac:dyDescent="0.35">
      <c r="B10" s="18" t="s">
        <v>258</v>
      </c>
      <c r="C10" s="17">
        <v>0.32344562124131498</v>
      </c>
      <c r="D10" s="17">
        <v>0.32060177148600999</v>
      </c>
      <c r="E10" s="17">
        <v>0.32593610575612397</v>
      </c>
      <c r="F10" s="17"/>
      <c r="G10" s="17">
        <v>0.34230835344941402</v>
      </c>
      <c r="H10" s="17">
        <v>0.34932208786640301</v>
      </c>
      <c r="I10" s="17">
        <v>0.339856383936533</v>
      </c>
      <c r="J10" s="17">
        <v>0.32724439799687499</v>
      </c>
      <c r="K10" s="17">
        <v>0.30795685608942502</v>
      </c>
      <c r="L10" s="17">
        <v>0.28388370928652301</v>
      </c>
      <c r="M10" s="17"/>
      <c r="N10" s="17">
        <v>0.34923008360369001</v>
      </c>
      <c r="O10" s="17">
        <v>0.32505790019560099</v>
      </c>
      <c r="P10" s="17">
        <v>0.31508979980797802</v>
      </c>
      <c r="Q10" s="17">
        <v>0.30198648439854497</v>
      </c>
      <c r="R10" s="17"/>
      <c r="S10" s="17">
        <v>0.29720781180223399</v>
      </c>
      <c r="T10" s="17">
        <v>0.37068522506113999</v>
      </c>
      <c r="U10" s="17">
        <v>0.33501681381537002</v>
      </c>
      <c r="V10" s="17">
        <v>0.29271660894765</v>
      </c>
      <c r="W10" s="17">
        <v>0.33107756962044999</v>
      </c>
      <c r="X10" s="17">
        <v>0.29653860652229902</v>
      </c>
      <c r="Y10" s="17">
        <v>0.30910223351604299</v>
      </c>
      <c r="Z10" s="17">
        <v>0.35751287540396498</v>
      </c>
      <c r="AA10" s="17">
        <v>0.323160162011563</v>
      </c>
      <c r="AB10" s="17">
        <v>0.31597831711083801</v>
      </c>
      <c r="AC10" s="17">
        <v>0.35057436458510499</v>
      </c>
      <c r="AD10" s="17">
        <v>0.33684000727466201</v>
      </c>
      <c r="AE10" s="17"/>
      <c r="AF10" s="17">
        <v>0.27891295813066402</v>
      </c>
      <c r="AG10" s="17">
        <v>0.36804916094632201</v>
      </c>
      <c r="AH10" s="17">
        <v>0.29402491406519699</v>
      </c>
      <c r="AI10" s="17"/>
      <c r="AJ10" s="17">
        <v>0.26878908484858199</v>
      </c>
      <c r="AK10" s="17">
        <v>0.37144461737293299</v>
      </c>
      <c r="AL10" s="17">
        <v>0.45646190808371001</v>
      </c>
      <c r="AM10" s="17">
        <v>0.14306833201196101</v>
      </c>
      <c r="AN10" s="17">
        <v>0.29695093068990902</v>
      </c>
      <c r="AO10" s="17"/>
      <c r="AP10" s="17">
        <v>0.24903968158650999</v>
      </c>
      <c r="AQ10" s="17">
        <v>0.39783298272662099</v>
      </c>
      <c r="AR10" s="17">
        <v>0.44440513470971399</v>
      </c>
      <c r="AS10" s="17"/>
      <c r="AT10" s="17">
        <v>0.29106482149098301</v>
      </c>
      <c r="AU10" s="17">
        <v>0.319462921541252</v>
      </c>
      <c r="AV10" s="17">
        <v>0.36596456067433603</v>
      </c>
      <c r="AW10" s="17">
        <v>0.34934451609572498</v>
      </c>
      <c r="AX10" s="17">
        <v>0.231377468565895</v>
      </c>
      <c r="AY10" s="17"/>
      <c r="AZ10" s="17">
        <v>0.33752245333179998</v>
      </c>
      <c r="BA10" s="17">
        <v>0.32080947115687902</v>
      </c>
      <c r="BB10" s="17">
        <v>0.35673096792674802</v>
      </c>
      <c r="BC10" s="17">
        <v>0.29455263216153299</v>
      </c>
      <c r="BD10" s="17">
        <v>0.31552636094964598</v>
      </c>
      <c r="BE10" s="17"/>
      <c r="BF10" s="17">
        <v>0.29985726335815499</v>
      </c>
      <c r="BG10" s="17">
        <v>0.33334452333097597</v>
      </c>
      <c r="BH10" s="17">
        <v>0.30802187848893697</v>
      </c>
      <c r="BI10" s="17">
        <v>0.34400021167678302</v>
      </c>
      <c r="BJ10" s="17"/>
      <c r="BK10" s="17">
        <v>0.27988882581935998</v>
      </c>
      <c r="BL10" s="17">
        <v>0.31037909135367803</v>
      </c>
      <c r="BM10" s="17">
        <v>0.321836205067559</v>
      </c>
      <c r="BN10" s="17">
        <v>0.346281100495614</v>
      </c>
      <c r="BO10" s="17">
        <v>0.26664957565255298</v>
      </c>
      <c r="BP10" s="17"/>
      <c r="BQ10" s="17">
        <v>0.32012765268235999</v>
      </c>
      <c r="BR10" s="17">
        <v>0.32793954106545298</v>
      </c>
      <c r="BS10" s="17"/>
      <c r="BT10" s="17">
        <v>0.30633306241653802</v>
      </c>
      <c r="BU10" s="17">
        <v>0.35156485470271798</v>
      </c>
      <c r="BV10" s="17">
        <v>0.28323822317102199</v>
      </c>
      <c r="BW10" s="17">
        <v>0.35197606112250401</v>
      </c>
      <c r="BX10" s="17">
        <v>0.33929032946732901</v>
      </c>
      <c r="BY10" s="17">
        <v>0.23887771511585501</v>
      </c>
    </row>
    <row r="11" spans="2:77" x14ac:dyDescent="0.35">
      <c r="B11" s="18" t="s">
        <v>259</v>
      </c>
      <c r="C11" s="17">
        <v>0.221555574498776</v>
      </c>
      <c r="D11" s="17">
        <v>0.20871193520258099</v>
      </c>
      <c r="E11" s="17">
        <v>0.23505201414426199</v>
      </c>
      <c r="F11" s="17"/>
      <c r="G11" s="17">
        <v>0.201848798397115</v>
      </c>
      <c r="H11" s="17">
        <v>0.216421279311834</v>
      </c>
      <c r="I11" s="17">
        <v>0.222275428387359</v>
      </c>
      <c r="J11" s="17">
        <v>0.21161997528332299</v>
      </c>
      <c r="K11" s="17">
        <v>0.22219975600258099</v>
      </c>
      <c r="L11" s="17">
        <v>0.245911102234773</v>
      </c>
      <c r="M11" s="17"/>
      <c r="N11" s="17">
        <v>0.19621015281521101</v>
      </c>
      <c r="O11" s="17">
        <v>0.207781070789859</v>
      </c>
      <c r="P11" s="17">
        <v>0.25066403226860301</v>
      </c>
      <c r="Q11" s="17">
        <v>0.2376235057537</v>
      </c>
      <c r="R11" s="17"/>
      <c r="S11" s="17">
        <v>0.22897279024214501</v>
      </c>
      <c r="T11" s="17">
        <v>0.19895303085232899</v>
      </c>
      <c r="U11" s="17">
        <v>0.24621771809544901</v>
      </c>
      <c r="V11" s="17">
        <v>0.25239561350064499</v>
      </c>
      <c r="W11" s="17">
        <v>0.23921171500463101</v>
      </c>
      <c r="X11" s="17">
        <v>0.244070032185878</v>
      </c>
      <c r="Y11" s="17">
        <v>0.23675728796203099</v>
      </c>
      <c r="Z11" s="17">
        <v>0.195786170254312</v>
      </c>
      <c r="AA11" s="17">
        <v>0.21010701858317499</v>
      </c>
      <c r="AB11" s="17">
        <v>0.18342148891301199</v>
      </c>
      <c r="AC11" s="17">
        <v>0.20331985790892701</v>
      </c>
      <c r="AD11" s="17">
        <v>0.19805560313520901</v>
      </c>
      <c r="AE11" s="17"/>
      <c r="AF11" s="17">
        <v>0.23941476351301699</v>
      </c>
      <c r="AG11" s="17">
        <v>0.19270969813641101</v>
      </c>
      <c r="AH11" s="17">
        <v>0.27518519083495002</v>
      </c>
      <c r="AI11" s="17"/>
      <c r="AJ11" s="17">
        <v>0.26089114199572599</v>
      </c>
      <c r="AK11" s="17">
        <v>0.183397022283844</v>
      </c>
      <c r="AL11" s="17">
        <v>0.16808709834414901</v>
      </c>
      <c r="AM11" s="17">
        <v>0.25071879014558002</v>
      </c>
      <c r="AN11" s="17">
        <v>0.27081886260052701</v>
      </c>
      <c r="AO11" s="17"/>
      <c r="AP11" s="17">
        <v>0.29424400549318003</v>
      </c>
      <c r="AQ11" s="17">
        <v>0.17027820390059301</v>
      </c>
      <c r="AR11" s="17">
        <v>0.18175599401845799</v>
      </c>
      <c r="AS11" s="17"/>
      <c r="AT11" s="17">
        <v>0.25068563894608298</v>
      </c>
      <c r="AU11" s="17">
        <v>0.23451234092466899</v>
      </c>
      <c r="AV11" s="17">
        <v>0.191404993722325</v>
      </c>
      <c r="AW11" s="17">
        <v>0.193655847684291</v>
      </c>
      <c r="AX11" s="17">
        <v>0.27874588433801001</v>
      </c>
      <c r="AY11" s="17"/>
      <c r="AZ11" s="17">
        <v>0.206206605646371</v>
      </c>
      <c r="BA11" s="17">
        <v>0.25255057696424099</v>
      </c>
      <c r="BB11" s="17">
        <v>0.20134548600792901</v>
      </c>
      <c r="BC11" s="17">
        <v>0.25144617012574799</v>
      </c>
      <c r="BD11" s="17">
        <v>0.19685717777537401</v>
      </c>
      <c r="BE11" s="17"/>
      <c r="BF11" s="17">
        <v>0.221153931086714</v>
      </c>
      <c r="BG11" s="17">
        <v>0.23016897194577701</v>
      </c>
      <c r="BH11" s="17">
        <v>0.22144560091365201</v>
      </c>
      <c r="BI11" s="17">
        <v>0.18754043065840201</v>
      </c>
      <c r="BJ11" s="17"/>
      <c r="BK11" s="17">
        <v>0.20262211087694301</v>
      </c>
      <c r="BL11" s="17">
        <v>0.20165368076317799</v>
      </c>
      <c r="BM11" s="17">
        <v>0.245952172175291</v>
      </c>
      <c r="BN11" s="17">
        <v>0.21336822798261099</v>
      </c>
      <c r="BO11" s="17">
        <v>0.188883537961794</v>
      </c>
      <c r="BP11" s="17"/>
      <c r="BQ11" s="17">
        <v>0.22938016034047601</v>
      </c>
      <c r="BR11" s="17">
        <v>0.21095780637502901</v>
      </c>
      <c r="BS11" s="17"/>
      <c r="BT11" s="17">
        <v>0.22470048838244699</v>
      </c>
      <c r="BU11" s="17">
        <v>0.213667397725225</v>
      </c>
      <c r="BV11" s="17">
        <v>0.24194211245233699</v>
      </c>
      <c r="BW11" s="17">
        <v>0.246849978123969</v>
      </c>
      <c r="BX11" s="17">
        <v>0.209175202480407</v>
      </c>
      <c r="BY11" s="17">
        <v>0.17785196947922399</v>
      </c>
    </row>
    <row r="12" spans="2:77" x14ac:dyDescent="0.35">
      <c r="B12" s="18" t="s">
        <v>260</v>
      </c>
      <c r="C12" s="17">
        <v>8.4789151594270501E-2</v>
      </c>
      <c r="D12" s="17">
        <v>8.3096911986137501E-2</v>
      </c>
      <c r="E12" s="17">
        <v>8.6988481350153898E-2</v>
      </c>
      <c r="F12" s="17"/>
      <c r="G12" s="17">
        <v>6.2655611767132996E-2</v>
      </c>
      <c r="H12" s="17">
        <v>9.6783653271154998E-2</v>
      </c>
      <c r="I12" s="17">
        <v>7.82092413547196E-2</v>
      </c>
      <c r="J12" s="17">
        <v>8.2519435651355597E-2</v>
      </c>
      <c r="K12" s="17">
        <v>8.6821194090901097E-2</v>
      </c>
      <c r="L12" s="17">
        <v>9.5633423392669503E-2</v>
      </c>
      <c r="M12" s="17"/>
      <c r="N12" s="17">
        <v>8.4772073803686607E-2</v>
      </c>
      <c r="O12" s="17">
        <v>8.5277956345509207E-2</v>
      </c>
      <c r="P12" s="17">
        <v>8.7226640731960195E-2</v>
      </c>
      <c r="Q12" s="17">
        <v>8.1132413752429799E-2</v>
      </c>
      <c r="R12" s="17"/>
      <c r="S12" s="17">
        <v>8.9522673230046396E-2</v>
      </c>
      <c r="T12" s="17">
        <v>9.09939243467454E-2</v>
      </c>
      <c r="U12" s="17">
        <v>7.3636059358966305E-2</v>
      </c>
      <c r="V12" s="17">
        <v>0.10717595731189999</v>
      </c>
      <c r="W12" s="17">
        <v>7.9310425941386598E-2</v>
      </c>
      <c r="X12" s="17">
        <v>9.7621467800393699E-2</v>
      </c>
      <c r="Y12" s="17">
        <v>7.0678417197826804E-2</v>
      </c>
      <c r="Z12" s="17">
        <v>7.4934320828538806E-2</v>
      </c>
      <c r="AA12" s="17">
        <v>7.0644887767143796E-2</v>
      </c>
      <c r="AB12" s="17">
        <v>8.5004857271036294E-2</v>
      </c>
      <c r="AC12" s="17">
        <v>8.8167280466374606E-2</v>
      </c>
      <c r="AD12" s="17">
        <v>6.9020207868380506E-2</v>
      </c>
      <c r="AE12" s="17"/>
      <c r="AF12" s="17">
        <v>0.10854787373894</v>
      </c>
      <c r="AG12" s="17">
        <v>6.8039961969674601E-2</v>
      </c>
      <c r="AH12" s="17">
        <v>8.5806627840100097E-2</v>
      </c>
      <c r="AI12" s="17"/>
      <c r="AJ12" s="17">
        <v>0.126560381702398</v>
      </c>
      <c r="AK12" s="17">
        <v>5.16081253405705E-2</v>
      </c>
      <c r="AL12" s="17">
        <v>4.9540557587058803E-2</v>
      </c>
      <c r="AM12" s="17">
        <v>0.117125365463533</v>
      </c>
      <c r="AN12" s="17">
        <v>8.5426176860030706E-2</v>
      </c>
      <c r="AO12" s="17"/>
      <c r="AP12" s="17">
        <v>0.13672710092431101</v>
      </c>
      <c r="AQ12" s="17">
        <v>4.72412006283831E-2</v>
      </c>
      <c r="AR12" s="17">
        <v>6.9229029715998605E-2</v>
      </c>
      <c r="AS12" s="17"/>
      <c r="AT12" s="17">
        <v>0.100227142582933</v>
      </c>
      <c r="AU12" s="17">
        <v>8.5251564739415794E-2</v>
      </c>
      <c r="AV12" s="17">
        <v>7.0801058657550403E-2</v>
      </c>
      <c r="AW12" s="17">
        <v>9.6403137702462602E-2</v>
      </c>
      <c r="AX12" s="17">
        <v>6.78009198336815E-2</v>
      </c>
      <c r="AY12" s="17"/>
      <c r="AZ12" s="17">
        <v>8.6127100896304307E-2</v>
      </c>
      <c r="BA12" s="17">
        <v>7.5409515190971499E-2</v>
      </c>
      <c r="BB12" s="17">
        <v>5.53920206378158E-2</v>
      </c>
      <c r="BC12" s="17">
        <v>9.2533544914917304E-2</v>
      </c>
      <c r="BD12" s="17">
        <v>8.9950356261004005E-2</v>
      </c>
      <c r="BE12" s="17"/>
      <c r="BF12" s="17">
        <v>6.1702741014293301E-2</v>
      </c>
      <c r="BG12" s="17">
        <v>9.7705159858352403E-2</v>
      </c>
      <c r="BH12" s="17">
        <v>9.7851678283520094E-2</v>
      </c>
      <c r="BI12" s="17">
        <v>7.5869021233795603E-2</v>
      </c>
      <c r="BJ12" s="17"/>
      <c r="BK12" s="17">
        <v>6.4810667119084106E-2</v>
      </c>
      <c r="BL12" s="17">
        <v>9.2082929658366397E-2</v>
      </c>
      <c r="BM12" s="17">
        <v>8.6622632717383102E-2</v>
      </c>
      <c r="BN12" s="17">
        <v>8.0804484284762404E-2</v>
      </c>
      <c r="BO12" s="17">
        <v>8.8102667676678598E-2</v>
      </c>
      <c r="BP12" s="17"/>
      <c r="BQ12" s="17">
        <v>8.4969416070099502E-2</v>
      </c>
      <c r="BR12" s="17">
        <v>8.4544997954137502E-2</v>
      </c>
      <c r="BS12" s="17"/>
      <c r="BT12" s="17">
        <v>8.8906495193937105E-2</v>
      </c>
      <c r="BU12" s="17">
        <v>9.6777109508496398E-2</v>
      </c>
      <c r="BV12" s="17">
        <v>6.9875067843029007E-2</v>
      </c>
      <c r="BW12" s="17">
        <v>5.2465497109267699E-2</v>
      </c>
      <c r="BX12" s="17">
        <v>8.7950368329813594E-2</v>
      </c>
      <c r="BY12" s="17">
        <v>6.6187302422819005E-2</v>
      </c>
    </row>
    <row r="13" spans="2:77" x14ac:dyDescent="0.35">
      <c r="B13" s="18" t="s">
        <v>261</v>
      </c>
      <c r="C13" s="17">
        <v>9.0505736590789906E-2</v>
      </c>
      <c r="D13" s="17">
        <v>0.11245486372100801</v>
      </c>
      <c r="E13" s="17">
        <v>6.9635532143919196E-2</v>
      </c>
      <c r="F13" s="17"/>
      <c r="G13" s="17">
        <v>3.56880245877172E-2</v>
      </c>
      <c r="H13" s="17">
        <v>5.2824889190167E-2</v>
      </c>
      <c r="I13" s="17">
        <v>7.5950113321795507E-2</v>
      </c>
      <c r="J13" s="17">
        <v>9.1615032899409393E-2</v>
      </c>
      <c r="K13" s="17">
        <v>0.14197209739262001</v>
      </c>
      <c r="L13" s="17">
        <v>0.13403518389605401</v>
      </c>
      <c r="M13" s="17"/>
      <c r="N13" s="17">
        <v>8.7683346245061605E-2</v>
      </c>
      <c r="O13" s="17">
        <v>8.1017621507408405E-2</v>
      </c>
      <c r="P13" s="17">
        <v>9.9144054776897098E-2</v>
      </c>
      <c r="Q13" s="17">
        <v>9.5236546468795105E-2</v>
      </c>
      <c r="R13" s="17"/>
      <c r="S13" s="17">
        <v>6.4677224359228805E-2</v>
      </c>
      <c r="T13" s="17">
        <v>8.9987588623963805E-2</v>
      </c>
      <c r="U13" s="17">
        <v>0.104344153742047</v>
      </c>
      <c r="V13" s="17">
        <v>9.9966027581901304E-2</v>
      </c>
      <c r="W13" s="17">
        <v>9.8971056273695193E-2</v>
      </c>
      <c r="X13" s="17">
        <v>9.5095862023283406E-2</v>
      </c>
      <c r="Y13" s="17">
        <v>8.9441529717875903E-2</v>
      </c>
      <c r="Z13" s="17">
        <v>6.7800278340361397E-2</v>
      </c>
      <c r="AA13" s="17">
        <v>9.4220735884046003E-2</v>
      </c>
      <c r="AB13" s="17">
        <v>0.100230049997088</v>
      </c>
      <c r="AC13" s="17">
        <v>0.107397937343806</v>
      </c>
      <c r="AD13" s="17">
        <v>7.6453526725975898E-2</v>
      </c>
      <c r="AE13" s="17"/>
      <c r="AF13" s="17">
        <v>0.16759285071865801</v>
      </c>
      <c r="AG13" s="17">
        <v>4.4791698611704497E-2</v>
      </c>
      <c r="AH13" s="17">
        <v>5.5767574098957502E-2</v>
      </c>
      <c r="AI13" s="17"/>
      <c r="AJ13" s="17">
        <v>0.17265978244097399</v>
      </c>
      <c r="AK13" s="17">
        <v>2.4054604203501698E-2</v>
      </c>
      <c r="AL13" s="17">
        <v>2.92214529466128E-2</v>
      </c>
      <c r="AM13" s="17">
        <v>0.37863349689423698</v>
      </c>
      <c r="AN13" s="17">
        <v>6.5014632992381305E-2</v>
      </c>
      <c r="AO13" s="17"/>
      <c r="AP13" s="17">
        <v>0.15912828064291801</v>
      </c>
      <c r="AQ13" s="17">
        <v>2.0345991599718501E-2</v>
      </c>
      <c r="AR13" s="17">
        <v>4.5676790730144502E-2</v>
      </c>
      <c r="AS13" s="17"/>
      <c r="AT13" s="17">
        <v>0.104432149728069</v>
      </c>
      <c r="AU13" s="17">
        <v>9.6647066776336402E-2</v>
      </c>
      <c r="AV13" s="17">
        <v>8.0067445619938102E-2</v>
      </c>
      <c r="AW13" s="17">
        <v>4.7402781776077201E-2</v>
      </c>
      <c r="AX13" s="17">
        <v>4.74102996706844E-2</v>
      </c>
      <c r="AY13" s="17"/>
      <c r="AZ13" s="17">
        <v>9.1628189596944798E-2</v>
      </c>
      <c r="BA13" s="17">
        <v>5.8773160180389999E-2</v>
      </c>
      <c r="BB13" s="17">
        <v>2.6486141391817E-2</v>
      </c>
      <c r="BC13" s="17">
        <v>0.12614809059736301</v>
      </c>
      <c r="BD13" s="17">
        <v>9.1859818397782303E-2</v>
      </c>
      <c r="BE13" s="17"/>
      <c r="BF13" s="17">
        <v>9.2155489636754406E-2</v>
      </c>
      <c r="BG13" s="17">
        <v>8.6834633642026607E-2</v>
      </c>
      <c r="BH13" s="17">
        <v>8.8588721468842002E-2</v>
      </c>
      <c r="BI13" s="17">
        <v>0.102030659499287</v>
      </c>
      <c r="BJ13" s="17"/>
      <c r="BK13" s="17">
        <v>0.13216493810574001</v>
      </c>
      <c r="BL13" s="17">
        <v>7.9589475815261101E-2</v>
      </c>
      <c r="BM13" s="17">
        <v>8.1377522523417997E-2</v>
      </c>
      <c r="BN13" s="17">
        <v>9.7071111559538098E-2</v>
      </c>
      <c r="BO13" s="17">
        <v>0.11019025645181101</v>
      </c>
      <c r="BP13" s="17"/>
      <c r="BQ13" s="17">
        <v>9.8963853928166395E-2</v>
      </c>
      <c r="BR13" s="17">
        <v>7.9049901340412093E-2</v>
      </c>
      <c r="BS13" s="17"/>
      <c r="BT13" s="17">
        <v>0.12784313344738801</v>
      </c>
      <c r="BU13" s="17">
        <v>6.7210138093944397E-2</v>
      </c>
      <c r="BV13" s="17">
        <v>8.6964994866793405E-2</v>
      </c>
      <c r="BW13" s="17">
        <v>6.7561310344282005E-2</v>
      </c>
      <c r="BX13" s="17">
        <v>6.1413448242442797E-2</v>
      </c>
      <c r="BY13" s="17">
        <v>8.6239696280382999E-2</v>
      </c>
    </row>
    <row r="14" spans="2:77" x14ac:dyDescent="0.35">
      <c r="B14" s="18" t="s">
        <v>145</v>
      </c>
      <c r="C14" s="17">
        <v>6.4417478863505295E-2</v>
      </c>
      <c r="D14" s="17">
        <v>4.7933813403448398E-2</v>
      </c>
      <c r="E14" s="17">
        <v>8.0942431667671497E-2</v>
      </c>
      <c r="F14" s="17"/>
      <c r="G14" s="17">
        <v>7.8807822823307297E-2</v>
      </c>
      <c r="H14" s="17">
        <v>5.6032409921962199E-2</v>
      </c>
      <c r="I14" s="17">
        <v>4.9187862651442101E-2</v>
      </c>
      <c r="J14" s="17">
        <v>7.3092686026084E-2</v>
      </c>
      <c r="K14" s="17">
        <v>5.4256885391834098E-2</v>
      </c>
      <c r="L14" s="17">
        <v>7.36972847054434E-2</v>
      </c>
      <c r="M14" s="17"/>
      <c r="N14" s="17">
        <v>3.8805288786185797E-2</v>
      </c>
      <c r="O14" s="17">
        <v>7.0158273075506705E-2</v>
      </c>
      <c r="P14" s="17">
        <v>6.0968921037415399E-2</v>
      </c>
      <c r="Q14" s="17">
        <v>8.9069378999740795E-2</v>
      </c>
      <c r="R14" s="17"/>
      <c r="S14" s="17">
        <v>5.2699476064367902E-2</v>
      </c>
      <c r="T14" s="17">
        <v>5.8489013349565001E-2</v>
      </c>
      <c r="U14" s="17">
        <v>6.9956127352804806E-2</v>
      </c>
      <c r="V14" s="17">
        <v>6.4620455022903894E-2</v>
      </c>
      <c r="W14" s="17">
        <v>5.1861203913788498E-2</v>
      </c>
      <c r="X14" s="17">
        <v>6.0112470922584003E-2</v>
      </c>
      <c r="Y14" s="17">
        <v>5.75866961963582E-2</v>
      </c>
      <c r="Z14" s="17">
        <v>7.0215723309139902E-2</v>
      </c>
      <c r="AA14" s="17">
        <v>6.40771170046643E-2</v>
      </c>
      <c r="AB14" s="17">
        <v>8.5542089074721606E-2</v>
      </c>
      <c r="AC14" s="17">
        <v>7.8147219878727803E-2</v>
      </c>
      <c r="AD14" s="17">
        <v>9.7225783152769099E-2</v>
      </c>
      <c r="AE14" s="17"/>
      <c r="AF14" s="17">
        <v>6.7312770915002304E-2</v>
      </c>
      <c r="AG14" s="17">
        <v>4.8490702496487098E-2</v>
      </c>
      <c r="AH14" s="17">
        <v>9.30384642908169E-2</v>
      </c>
      <c r="AI14" s="17"/>
      <c r="AJ14" s="17">
        <v>5.9727334349109602E-2</v>
      </c>
      <c r="AK14" s="17">
        <v>4.3465000009768398E-2</v>
      </c>
      <c r="AL14" s="17">
        <v>3.0482723661074702E-2</v>
      </c>
      <c r="AM14" s="17">
        <v>1.8131853903661101E-2</v>
      </c>
      <c r="AN14" s="17">
        <v>0.113295674159529</v>
      </c>
      <c r="AO14" s="17"/>
      <c r="AP14" s="17">
        <v>5.6187878048092901E-2</v>
      </c>
      <c r="AQ14" s="17">
        <v>3.5189556056823397E-2</v>
      </c>
      <c r="AR14" s="17">
        <v>4.1051084114361903E-2</v>
      </c>
      <c r="AS14" s="17"/>
      <c r="AT14" s="17">
        <v>8.4406755896237196E-2</v>
      </c>
      <c r="AU14" s="17">
        <v>6.5614928819067803E-2</v>
      </c>
      <c r="AV14" s="17">
        <v>5.0205917952180101E-2</v>
      </c>
      <c r="AW14" s="17">
        <v>4.57636883517211E-2</v>
      </c>
      <c r="AX14" s="17">
        <v>0</v>
      </c>
      <c r="AY14" s="17"/>
      <c r="AZ14" s="17">
        <v>4.7343034900454002E-2</v>
      </c>
      <c r="BA14" s="17">
        <v>7.2482320162989403E-2</v>
      </c>
      <c r="BB14" s="17">
        <v>8.0304123848451495E-2</v>
      </c>
      <c r="BC14" s="17">
        <v>7.3432047087702595E-2</v>
      </c>
      <c r="BD14" s="17">
        <v>9.2391722957506597E-2</v>
      </c>
      <c r="BE14" s="17"/>
      <c r="BF14" s="17">
        <v>6.8613318014281305E-2</v>
      </c>
      <c r="BG14" s="17">
        <v>5.9527833038420699E-2</v>
      </c>
      <c r="BH14" s="17">
        <v>6.3246172989232102E-2</v>
      </c>
      <c r="BI14" s="17">
        <v>4.8815459940876299E-2</v>
      </c>
      <c r="BJ14" s="17"/>
      <c r="BK14" s="17">
        <v>7.1869688931961107E-2</v>
      </c>
      <c r="BL14" s="17">
        <v>8.4868149438560497E-2</v>
      </c>
      <c r="BM14" s="17">
        <v>6.5768122232752899E-2</v>
      </c>
      <c r="BN14" s="17">
        <v>5.7184600561118001E-2</v>
      </c>
      <c r="BO14" s="17">
        <v>4.4904651306482898E-2</v>
      </c>
      <c r="BP14" s="17"/>
      <c r="BQ14" s="17">
        <v>6.2717718183075699E-2</v>
      </c>
      <c r="BR14" s="17">
        <v>6.6719667109821496E-2</v>
      </c>
      <c r="BS14" s="17"/>
      <c r="BT14" s="17">
        <v>6.4862079245877502E-2</v>
      </c>
      <c r="BU14" s="17">
        <v>5.13770351151022E-2</v>
      </c>
      <c r="BV14" s="17">
        <v>9.0420501769568298E-2</v>
      </c>
      <c r="BW14" s="17">
        <v>4.2759537591746603E-2</v>
      </c>
      <c r="BX14" s="17">
        <v>6.4087992634746294E-2</v>
      </c>
      <c r="BY14" s="17">
        <v>0.146313689228496</v>
      </c>
    </row>
    <row r="15" spans="2:77" x14ac:dyDescent="0.35">
      <c r="B15" s="18" t="s">
        <v>262</v>
      </c>
      <c r="C15" s="21">
        <v>0.53873205845265804</v>
      </c>
      <c r="D15" s="21">
        <v>0.54780247568682505</v>
      </c>
      <c r="E15" s="21">
        <v>0.52738154069399401</v>
      </c>
      <c r="F15" s="21"/>
      <c r="G15" s="21">
        <v>0.620999742424728</v>
      </c>
      <c r="H15" s="21">
        <v>0.57793776830488197</v>
      </c>
      <c r="I15" s="21">
        <v>0.57437735428468395</v>
      </c>
      <c r="J15" s="21">
        <v>0.54115287013982805</v>
      </c>
      <c r="K15" s="21">
        <v>0.49475006712206299</v>
      </c>
      <c r="L15" s="21">
        <v>0.450723005771061</v>
      </c>
      <c r="M15" s="21"/>
      <c r="N15" s="21">
        <v>0.59252913834985499</v>
      </c>
      <c r="O15" s="21">
        <v>0.55576507828171695</v>
      </c>
      <c r="P15" s="21">
        <v>0.50199635118512498</v>
      </c>
      <c r="Q15" s="21">
        <v>0.496938155025335</v>
      </c>
      <c r="R15" s="21"/>
      <c r="S15" s="21">
        <v>0.56412783610421202</v>
      </c>
      <c r="T15" s="21">
        <v>0.56157644282739605</v>
      </c>
      <c r="U15" s="21">
        <v>0.50584594145073303</v>
      </c>
      <c r="V15" s="21">
        <v>0.475841946582649</v>
      </c>
      <c r="W15" s="21">
        <v>0.53064559886649798</v>
      </c>
      <c r="X15" s="21">
        <v>0.50310016706785998</v>
      </c>
      <c r="Y15" s="21">
        <v>0.545536068925908</v>
      </c>
      <c r="Z15" s="21">
        <v>0.59126350726764798</v>
      </c>
      <c r="AA15" s="21">
        <v>0.56095024076097</v>
      </c>
      <c r="AB15" s="21">
        <v>0.54580151474414196</v>
      </c>
      <c r="AC15" s="21">
        <v>0.522967704402165</v>
      </c>
      <c r="AD15" s="21">
        <v>0.55924487911766596</v>
      </c>
      <c r="AE15" s="21"/>
      <c r="AF15" s="21">
        <v>0.417131741114384</v>
      </c>
      <c r="AG15" s="21">
        <v>0.64596793878572301</v>
      </c>
      <c r="AH15" s="21">
        <v>0.490202142935175</v>
      </c>
      <c r="AI15" s="21"/>
      <c r="AJ15" s="21">
        <v>0.38016135951179297</v>
      </c>
      <c r="AK15" s="21">
        <v>0.69747524816231599</v>
      </c>
      <c r="AL15" s="21">
        <v>0.72266816746110496</v>
      </c>
      <c r="AM15" s="21">
        <v>0.235390493592989</v>
      </c>
      <c r="AN15" s="21">
        <v>0.46544465338753199</v>
      </c>
      <c r="AO15" s="21"/>
      <c r="AP15" s="21">
        <v>0.35371273489149901</v>
      </c>
      <c r="AQ15" s="21">
        <v>0.72694504781448199</v>
      </c>
      <c r="AR15" s="21">
        <v>0.66228710142103697</v>
      </c>
      <c r="AS15" s="21"/>
      <c r="AT15" s="21">
        <v>0.460248312846678</v>
      </c>
      <c r="AU15" s="21">
        <v>0.51797409874051104</v>
      </c>
      <c r="AV15" s="21">
        <v>0.60752058404800602</v>
      </c>
      <c r="AW15" s="21">
        <v>0.616774544485448</v>
      </c>
      <c r="AX15" s="21">
        <v>0.60604289615762397</v>
      </c>
      <c r="AY15" s="21"/>
      <c r="AZ15" s="21">
        <v>0.56869506895992605</v>
      </c>
      <c r="BA15" s="21">
        <v>0.54078442750140798</v>
      </c>
      <c r="BB15" s="21">
        <v>0.63647222811398696</v>
      </c>
      <c r="BC15" s="21">
        <v>0.45644014727426901</v>
      </c>
      <c r="BD15" s="21">
        <v>0.52894092460833297</v>
      </c>
      <c r="BE15" s="21"/>
      <c r="BF15" s="21">
        <v>0.55637452024795697</v>
      </c>
      <c r="BG15" s="21">
        <v>0.525763401515423</v>
      </c>
      <c r="BH15" s="21">
        <v>0.52886782634475304</v>
      </c>
      <c r="BI15" s="21">
        <v>0.58574442866763898</v>
      </c>
      <c r="BJ15" s="21"/>
      <c r="BK15" s="21">
        <v>0.52853259496627103</v>
      </c>
      <c r="BL15" s="21">
        <v>0.54180576432463401</v>
      </c>
      <c r="BM15" s="21">
        <v>0.52027955035115503</v>
      </c>
      <c r="BN15" s="21">
        <v>0.55157157561197001</v>
      </c>
      <c r="BO15" s="21">
        <v>0.56791888660323298</v>
      </c>
      <c r="BP15" s="21"/>
      <c r="BQ15" s="21">
        <v>0.52396885147818195</v>
      </c>
      <c r="BR15" s="21">
        <v>0.55872762722059999</v>
      </c>
      <c r="BS15" s="21"/>
      <c r="BT15" s="21">
        <v>0.49368780373035098</v>
      </c>
      <c r="BU15" s="21">
        <v>0.57096831955723204</v>
      </c>
      <c r="BV15" s="21">
        <v>0.51079732306827297</v>
      </c>
      <c r="BW15" s="21">
        <v>0.59036367683073399</v>
      </c>
      <c r="BX15" s="21">
        <v>0.57737298831259098</v>
      </c>
      <c r="BY15" s="21">
        <v>0.52340734258907795</v>
      </c>
    </row>
    <row r="16" spans="2:77" x14ac:dyDescent="0.35">
      <c r="B16" s="18" t="s">
        <v>263</v>
      </c>
      <c r="C16" s="21">
        <v>0.17529488818506</v>
      </c>
      <c r="D16" s="21">
        <v>0.19555177570714599</v>
      </c>
      <c r="E16" s="21">
        <v>0.15662401349407301</v>
      </c>
      <c r="F16" s="21"/>
      <c r="G16" s="21">
        <v>9.8343636354850203E-2</v>
      </c>
      <c r="H16" s="21">
        <v>0.14960854246132199</v>
      </c>
      <c r="I16" s="21">
        <v>0.15415935467651501</v>
      </c>
      <c r="J16" s="21">
        <v>0.174134468550765</v>
      </c>
      <c r="K16" s="21">
        <v>0.22879329148352201</v>
      </c>
      <c r="L16" s="21">
        <v>0.22966860728872299</v>
      </c>
      <c r="M16" s="21"/>
      <c r="N16" s="21">
        <v>0.172455420048748</v>
      </c>
      <c r="O16" s="21">
        <v>0.16629557785291799</v>
      </c>
      <c r="P16" s="21">
        <v>0.18637069550885699</v>
      </c>
      <c r="Q16" s="21">
        <v>0.176368960221225</v>
      </c>
      <c r="R16" s="21"/>
      <c r="S16" s="21">
        <v>0.15419989758927499</v>
      </c>
      <c r="T16" s="21">
        <v>0.180981512970709</v>
      </c>
      <c r="U16" s="21">
        <v>0.177980213101013</v>
      </c>
      <c r="V16" s="21">
        <v>0.20714198489380101</v>
      </c>
      <c r="W16" s="21">
        <v>0.178281482215082</v>
      </c>
      <c r="X16" s="21">
        <v>0.19271732982367701</v>
      </c>
      <c r="Y16" s="21">
        <v>0.160119946915703</v>
      </c>
      <c r="Z16" s="21">
        <v>0.14273459916889999</v>
      </c>
      <c r="AA16" s="21">
        <v>0.16486562365119001</v>
      </c>
      <c r="AB16" s="21">
        <v>0.185234907268124</v>
      </c>
      <c r="AC16" s="21">
        <v>0.19556521781018099</v>
      </c>
      <c r="AD16" s="21">
        <v>0.145473734594356</v>
      </c>
      <c r="AE16" s="21"/>
      <c r="AF16" s="21">
        <v>0.27614072445759702</v>
      </c>
      <c r="AG16" s="21">
        <v>0.112831660581379</v>
      </c>
      <c r="AH16" s="21">
        <v>0.14157420193905801</v>
      </c>
      <c r="AI16" s="21"/>
      <c r="AJ16" s="21">
        <v>0.29922016414337199</v>
      </c>
      <c r="AK16" s="21">
        <v>7.5662729544072202E-2</v>
      </c>
      <c r="AL16" s="21">
        <v>7.8762010533671503E-2</v>
      </c>
      <c r="AM16" s="21">
        <v>0.49575886235777</v>
      </c>
      <c r="AN16" s="21">
        <v>0.15044080985241201</v>
      </c>
      <c r="AO16" s="21"/>
      <c r="AP16" s="21">
        <v>0.29585538156722901</v>
      </c>
      <c r="AQ16" s="21">
        <v>6.7587192228101597E-2</v>
      </c>
      <c r="AR16" s="21">
        <v>0.114905820446143</v>
      </c>
      <c r="AS16" s="21"/>
      <c r="AT16" s="21">
        <v>0.20465929231100199</v>
      </c>
      <c r="AU16" s="21">
        <v>0.181898631515752</v>
      </c>
      <c r="AV16" s="21">
        <v>0.15086850427748799</v>
      </c>
      <c r="AW16" s="21">
        <v>0.14380591947853999</v>
      </c>
      <c r="AX16" s="21">
        <v>0.115211219504366</v>
      </c>
      <c r="AY16" s="21"/>
      <c r="AZ16" s="21">
        <v>0.17775529049324901</v>
      </c>
      <c r="BA16" s="21">
        <v>0.134182675371361</v>
      </c>
      <c r="BB16" s="21">
        <v>8.1878162029632801E-2</v>
      </c>
      <c r="BC16" s="21">
        <v>0.21868163551228001</v>
      </c>
      <c r="BD16" s="21">
        <v>0.18181017465878599</v>
      </c>
      <c r="BE16" s="21"/>
      <c r="BF16" s="21">
        <v>0.15385823065104801</v>
      </c>
      <c r="BG16" s="21">
        <v>0.184539793500379</v>
      </c>
      <c r="BH16" s="21">
        <v>0.18644039975236201</v>
      </c>
      <c r="BI16" s="21">
        <v>0.17789968073308199</v>
      </c>
      <c r="BJ16" s="21"/>
      <c r="BK16" s="21">
        <v>0.19697560522482499</v>
      </c>
      <c r="BL16" s="21">
        <v>0.171672405473628</v>
      </c>
      <c r="BM16" s="21">
        <v>0.168000155240801</v>
      </c>
      <c r="BN16" s="21">
        <v>0.17787559584430099</v>
      </c>
      <c r="BO16" s="21">
        <v>0.19829292412849001</v>
      </c>
      <c r="BP16" s="21"/>
      <c r="BQ16" s="21">
        <v>0.18393326999826601</v>
      </c>
      <c r="BR16" s="21">
        <v>0.16359489929455001</v>
      </c>
      <c r="BS16" s="21"/>
      <c r="BT16" s="21">
        <v>0.21674962864132499</v>
      </c>
      <c r="BU16" s="21">
        <v>0.16398724760244099</v>
      </c>
      <c r="BV16" s="21">
        <v>0.15684006270982201</v>
      </c>
      <c r="BW16" s="21">
        <v>0.12002680745355</v>
      </c>
      <c r="BX16" s="21">
        <v>0.149363816572256</v>
      </c>
      <c r="BY16" s="21">
        <v>0.152426998703202</v>
      </c>
    </row>
    <row r="17" spans="2:77" x14ac:dyDescent="0.35">
      <c r="B17" s="18" t="s">
        <v>148</v>
      </c>
      <c r="C17" s="22">
        <v>0.36343717026759798</v>
      </c>
      <c r="D17" s="22">
        <v>0.35225069997967901</v>
      </c>
      <c r="E17" s="22">
        <v>0.370757527199921</v>
      </c>
      <c r="F17" s="22"/>
      <c r="G17" s="22">
        <v>0.522656106069878</v>
      </c>
      <c r="H17" s="22">
        <v>0.42832922584355998</v>
      </c>
      <c r="I17" s="22">
        <v>0.42021799960816802</v>
      </c>
      <c r="J17" s="22">
        <v>0.36701840158906301</v>
      </c>
      <c r="K17" s="22">
        <v>0.26595677563854198</v>
      </c>
      <c r="L17" s="22">
        <v>0.22105439848233799</v>
      </c>
      <c r="M17" s="22"/>
      <c r="N17" s="22">
        <v>0.42007371830110701</v>
      </c>
      <c r="O17" s="22">
        <v>0.38946950042879902</v>
      </c>
      <c r="P17" s="22">
        <v>0.31562565567626699</v>
      </c>
      <c r="Q17" s="22">
        <v>0.32056919480411</v>
      </c>
      <c r="R17" s="22"/>
      <c r="S17" s="22">
        <v>0.40992793851493697</v>
      </c>
      <c r="T17" s="22">
        <v>0.38059492985668703</v>
      </c>
      <c r="U17" s="22">
        <v>0.327865728349719</v>
      </c>
      <c r="V17" s="22">
        <v>0.26869996168884802</v>
      </c>
      <c r="W17" s="22">
        <v>0.35236411665141698</v>
      </c>
      <c r="X17" s="22">
        <v>0.31038283724418297</v>
      </c>
      <c r="Y17" s="22">
        <v>0.38541612201020498</v>
      </c>
      <c r="Z17" s="22">
        <v>0.44852890809874701</v>
      </c>
      <c r="AA17" s="22">
        <v>0.39608461710977999</v>
      </c>
      <c r="AB17" s="22">
        <v>0.36056660747601799</v>
      </c>
      <c r="AC17" s="22">
        <v>0.32740248659198401</v>
      </c>
      <c r="AD17" s="22">
        <v>0.41377114452330899</v>
      </c>
      <c r="AE17" s="22"/>
      <c r="AF17" s="22">
        <v>0.14099101665678601</v>
      </c>
      <c r="AG17" s="22">
        <v>0.53313627820434395</v>
      </c>
      <c r="AH17" s="22">
        <v>0.34862794099611799</v>
      </c>
      <c r="AI17" s="22"/>
      <c r="AJ17" s="22">
        <v>8.0941195368421107E-2</v>
      </c>
      <c r="AK17" s="22">
        <v>0.62181251861824305</v>
      </c>
      <c r="AL17" s="22">
        <v>0.64390615692743403</v>
      </c>
      <c r="AM17" s="22">
        <v>-0.26036836876478198</v>
      </c>
      <c r="AN17" s="22">
        <v>0.31500384353512001</v>
      </c>
      <c r="AO17" s="22"/>
      <c r="AP17" s="22">
        <v>5.7857353324270097E-2</v>
      </c>
      <c r="AQ17" s="22">
        <v>0.65935785558638005</v>
      </c>
      <c r="AR17" s="22">
        <v>0.54738128097489402</v>
      </c>
      <c r="AS17" s="22"/>
      <c r="AT17" s="22">
        <v>0.255589020535676</v>
      </c>
      <c r="AU17" s="22">
        <v>0.33607546722475901</v>
      </c>
      <c r="AV17" s="22">
        <v>0.45665207977051803</v>
      </c>
      <c r="AW17" s="22">
        <v>0.47296862500690801</v>
      </c>
      <c r="AX17" s="22">
        <v>0.490831676653258</v>
      </c>
      <c r="AY17" s="22"/>
      <c r="AZ17" s="22">
        <v>0.39093977846667599</v>
      </c>
      <c r="BA17" s="22">
        <v>0.40660175213004601</v>
      </c>
      <c r="BB17" s="22">
        <v>0.55459406608435402</v>
      </c>
      <c r="BC17" s="22">
        <v>0.23775851176198901</v>
      </c>
      <c r="BD17" s="22">
        <v>0.34713074994954601</v>
      </c>
      <c r="BE17" s="22"/>
      <c r="BF17" s="22">
        <v>0.40251628959690899</v>
      </c>
      <c r="BG17" s="22">
        <v>0.34122360801504398</v>
      </c>
      <c r="BH17" s="22">
        <v>0.342427426592391</v>
      </c>
      <c r="BI17" s="22">
        <v>0.40784474793455699</v>
      </c>
      <c r="BJ17" s="22"/>
      <c r="BK17" s="22">
        <v>0.33155698974144598</v>
      </c>
      <c r="BL17" s="22">
        <v>0.37013335885100601</v>
      </c>
      <c r="BM17" s="22">
        <v>0.352279395110354</v>
      </c>
      <c r="BN17" s="22">
        <v>0.37369597976766999</v>
      </c>
      <c r="BO17" s="22">
        <v>0.369625962474744</v>
      </c>
      <c r="BP17" s="22"/>
      <c r="BQ17" s="22">
        <v>0.34003558147991603</v>
      </c>
      <c r="BR17" s="22">
        <v>0.39513272792604998</v>
      </c>
      <c r="BS17" s="22"/>
      <c r="BT17" s="22">
        <v>0.27693817508902602</v>
      </c>
      <c r="BU17" s="22">
        <v>0.406981071954791</v>
      </c>
      <c r="BV17" s="22">
        <v>0.35395726035844999</v>
      </c>
      <c r="BW17" s="22">
        <v>0.470336869377184</v>
      </c>
      <c r="BX17" s="22">
        <v>0.42800917174033398</v>
      </c>
      <c r="BY17" s="22">
        <v>0.37098034388587597</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422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315</v>
      </c>
      <c r="C9" s="17">
        <v>0.13241465197744201</v>
      </c>
      <c r="D9" s="17">
        <v>0.142083683298276</v>
      </c>
      <c r="E9" s="17">
        <v>0.12276847397153599</v>
      </c>
      <c r="F9" s="17"/>
      <c r="G9" s="17">
        <v>0.16555524367371199</v>
      </c>
      <c r="H9" s="17">
        <v>0.188133013309285</v>
      </c>
      <c r="I9" s="17">
        <v>0.14207055000845101</v>
      </c>
      <c r="J9" s="17">
        <v>0.126221984260556</v>
      </c>
      <c r="K9" s="17">
        <v>9.7794031502311501E-2</v>
      </c>
      <c r="L9" s="17">
        <v>8.5557303728855005E-2</v>
      </c>
      <c r="M9" s="17"/>
      <c r="N9" s="17">
        <v>0.137350012172926</v>
      </c>
      <c r="O9" s="17">
        <v>0.14732493519807999</v>
      </c>
      <c r="P9" s="17">
        <v>0.13497273144299601</v>
      </c>
      <c r="Q9" s="17">
        <v>0.110095236339132</v>
      </c>
      <c r="R9" s="17"/>
      <c r="S9" s="17">
        <v>0.16189589417722799</v>
      </c>
      <c r="T9" s="17">
        <v>0.10738771062163099</v>
      </c>
      <c r="U9" s="17">
        <v>9.5092412914172905E-2</v>
      </c>
      <c r="V9" s="17">
        <v>9.3738537501446506E-2</v>
      </c>
      <c r="W9" s="17">
        <v>0.120789705839648</v>
      </c>
      <c r="X9" s="17">
        <v>0.13773374310903999</v>
      </c>
      <c r="Y9" s="17">
        <v>0.14065364078471601</v>
      </c>
      <c r="Z9" s="17">
        <v>0.17343004514539601</v>
      </c>
      <c r="AA9" s="17">
        <v>0.15827907341449399</v>
      </c>
      <c r="AB9" s="17">
        <v>0.13040788740394099</v>
      </c>
      <c r="AC9" s="17">
        <v>0.15099031337759899</v>
      </c>
      <c r="AD9" s="17">
        <v>0.133942953659379</v>
      </c>
      <c r="AE9" s="17"/>
      <c r="AF9" s="17">
        <v>8.8803224928691193E-2</v>
      </c>
      <c r="AG9" s="17">
        <v>0.173290069921756</v>
      </c>
      <c r="AH9" s="17">
        <v>0.10689329078493599</v>
      </c>
      <c r="AI9" s="17"/>
      <c r="AJ9" s="17">
        <v>5.4043032036053498E-2</v>
      </c>
      <c r="AK9" s="17">
        <v>0.26769605894591902</v>
      </c>
      <c r="AL9" s="17">
        <v>0.10078717206415699</v>
      </c>
      <c r="AM9" s="17">
        <v>5.8883014378000101E-2</v>
      </c>
      <c r="AN9" s="17">
        <v>7.3460344510140399E-2</v>
      </c>
      <c r="AO9" s="17"/>
      <c r="AP9" s="17">
        <v>4.4112328152267698E-2</v>
      </c>
      <c r="AQ9" s="17">
        <v>0.27063344429628</v>
      </c>
      <c r="AR9" s="17">
        <v>7.1733580250492202E-2</v>
      </c>
      <c r="AS9" s="17"/>
      <c r="AT9" s="17">
        <v>0.101911704625543</v>
      </c>
      <c r="AU9" s="17">
        <v>0.119961586558851</v>
      </c>
      <c r="AV9" s="17">
        <v>0.15017316448038501</v>
      </c>
      <c r="AW9" s="17">
        <v>0.177978633891239</v>
      </c>
      <c r="AX9" s="17">
        <v>0.26575257155434101</v>
      </c>
      <c r="AY9" s="17"/>
      <c r="AZ9" s="17">
        <v>0.15739655494766799</v>
      </c>
      <c r="BA9" s="17">
        <v>0.12754443862963299</v>
      </c>
      <c r="BB9" s="17">
        <v>0.16217551613702699</v>
      </c>
      <c r="BC9" s="17">
        <v>8.4974146079481505E-2</v>
      </c>
      <c r="BD9" s="17">
        <v>0.115823770486321</v>
      </c>
      <c r="BE9" s="17"/>
      <c r="BF9" s="17">
        <v>0.14667722731559399</v>
      </c>
      <c r="BG9" s="17">
        <v>0.122077924393155</v>
      </c>
      <c r="BH9" s="17">
        <v>0.13992544422087499</v>
      </c>
      <c r="BI9" s="17">
        <v>0.15150412343087799</v>
      </c>
      <c r="BJ9" s="17"/>
      <c r="BK9" s="17">
        <v>0.181469558998582</v>
      </c>
      <c r="BL9" s="17">
        <v>0.13152827135090001</v>
      </c>
      <c r="BM9" s="17">
        <v>0.12401718325465801</v>
      </c>
      <c r="BN9" s="17">
        <v>0.12638510230363501</v>
      </c>
      <c r="BO9" s="17">
        <v>0.18553369993820401</v>
      </c>
      <c r="BP9" s="17"/>
      <c r="BQ9" s="17">
        <v>0.13615100035810801</v>
      </c>
      <c r="BR9" s="17">
        <v>0.127354070552569</v>
      </c>
      <c r="BS9" s="17"/>
      <c r="BT9" s="17">
        <v>0.103999388989704</v>
      </c>
      <c r="BU9" s="17">
        <v>0.13550440935703301</v>
      </c>
      <c r="BV9" s="17">
        <v>0.127377934050628</v>
      </c>
      <c r="BW9" s="17">
        <v>0.160917880575948</v>
      </c>
      <c r="BX9" s="17">
        <v>0.17167428070511201</v>
      </c>
      <c r="BY9" s="17">
        <v>0.145235279892653</v>
      </c>
    </row>
    <row r="10" spans="2:77" ht="29" x14ac:dyDescent="0.35">
      <c r="B10" s="18" t="s">
        <v>316</v>
      </c>
      <c r="C10" s="17">
        <v>0.202563236454497</v>
      </c>
      <c r="D10" s="17">
        <v>0.203800888612574</v>
      </c>
      <c r="E10" s="17">
        <v>0.199126280557095</v>
      </c>
      <c r="F10" s="17"/>
      <c r="G10" s="17">
        <v>0.315655224394157</v>
      </c>
      <c r="H10" s="17">
        <v>0.25293507343549998</v>
      </c>
      <c r="I10" s="17">
        <v>0.24751868120113399</v>
      </c>
      <c r="J10" s="17">
        <v>0.19478123129181901</v>
      </c>
      <c r="K10" s="17">
        <v>0.13988825608586</v>
      </c>
      <c r="L10" s="17">
        <v>9.8230737980615504E-2</v>
      </c>
      <c r="M10" s="17"/>
      <c r="N10" s="17">
        <v>0.23468459471674599</v>
      </c>
      <c r="O10" s="17">
        <v>0.19856912884814201</v>
      </c>
      <c r="P10" s="17">
        <v>0.20149785208829701</v>
      </c>
      <c r="Q10" s="17">
        <v>0.17476014119254801</v>
      </c>
      <c r="R10" s="17"/>
      <c r="S10" s="17">
        <v>0.228028906174049</v>
      </c>
      <c r="T10" s="17">
        <v>0.19424192461679099</v>
      </c>
      <c r="U10" s="17">
        <v>0.21016461685163501</v>
      </c>
      <c r="V10" s="17">
        <v>0.200396472498822</v>
      </c>
      <c r="W10" s="17">
        <v>0.222753896795025</v>
      </c>
      <c r="X10" s="17">
        <v>0.18485621921641099</v>
      </c>
      <c r="Y10" s="17">
        <v>0.201101514743524</v>
      </c>
      <c r="Z10" s="17">
        <v>0.24269766286925801</v>
      </c>
      <c r="AA10" s="17">
        <v>0.19942598401935999</v>
      </c>
      <c r="AB10" s="17">
        <v>0.162358300315253</v>
      </c>
      <c r="AC10" s="17">
        <v>0.21429209945220201</v>
      </c>
      <c r="AD10" s="17">
        <v>0.17513529385443499</v>
      </c>
      <c r="AE10" s="17"/>
      <c r="AF10" s="17">
        <v>0.14882856482069601</v>
      </c>
      <c r="AG10" s="17">
        <v>0.22115049497698999</v>
      </c>
      <c r="AH10" s="17">
        <v>0.21016557672370301</v>
      </c>
      <c r="AI10" s="17"/>
      <c r="AJ10" s="17">
        <v>0.13831001537708801</v>
      </c>
      <c r="AK10" s="17">
        <v>0.24674764511688599</v>
      </c>
      <c r="AL10" s="17">
        <v>0.30909778519589298</v>
      </c>
      <c r="AM10" s="17">
        <v>4.1801686549759798E-2</v>
      </c>
      <c r="AN10" s="17">
        <v>0.18951948528673501</v>
      </c>
      <c r="AO10" s="17"/>
      <c r="AP10" s="17">
        <v>0.128086812826611</v>
      </c>
      <c r="AQ10" s="17">
        <v>0.268592651772397</v>
      </c>
      <c r="AR10" s="17">
        <v>0.31404503043009302</v>
      </c>
      <c r="AS10" s="17"/>
      <c r="AT10" s="17">
        <v>0.16421979967952099</v>
      </c>
      <c r="AU10" s="17">
        <v>0.189467443472911</v>
      </c>
      <c r="AV10" s="17">
        <v>0.25332703013854102</v>
      </c>
      <c r="AW10" s="17">
        <v>0.25698296112624502</v>
      </c>
      <c r="AX10" s="17">
        <v>0.18344960963888701</v>
      </c>
      <c r="AY10" s="17"/>
      <c r="AZ10" s="17">
        <v>0.235180160210259</v>
      </c>
      <c r="BA10" s="17">
        <v>0.25044405583465401</v>
      </c>
      <c r="BB10" s="17">
        <v>0.27881311078935</v>
      </c>
      <c r="BC10" s="17">
        <v>9.6668869300152505E-2</v>
      </c>
      <c r="BD10" s="17">
        <v>0.168433996258011</v>
      </c>
      <c r="BE10" s="17"/>
      <c r="BF10" s="17">
        <v>0.16988677561510901</v>
      </c>
      <c r="BG10" s="17">
        <v>0.211062584321139</v>
      </c>
      <c r="BH10" s="17">
        <v>0.197060358789651</v>
      </c>
      <c r="BI10" s="17">
        <v>0.226826053361465</v>
      </c>
      <c r="BJ10" s="17"/>
      <c r="BK10" s="17">
        <v>0.20452256141410199</v>
      </c>
      <c r="BL10" s="17">
        <v>0.20601757435974499</v>
      </c>
      <c r="BM10" s="17">
        <v>0.19845776192088899</v>
      </c>
      <c r="BN10" s="17">
        <v>0.20055186075960199</v>
      </c>
      <c r="BO10" s="17">
        <v>0.22526090582926001</v>
      </c>
      <c r="BP10" s="17"/>
      <c r="BQ10" s="17">
        <v>0.182073381005218</v>
      </c>
      <c r="BR10" s="17">
        <v>0.23031508701038</v>
      </c>
      <c r="BS10" s="17"/>
      <c r="BT10" s="17">
        <v>0.15803324911647099</v>
      </c>
      <c r="BU10" s="17">
        <v>0.233302188059927</v>
      </c>
      <c r="BV10" s="17">
        <v>0.197055221120195</v>
      </c>
      <c r="BW10" s="17">
        <v>0.24295649572076899</v>
      </c>
      <c r="BX10" s="17">
        <v>0.23751952554129999</v>
      </c>
      <c r="BY10" s="17">
        <v>0.201024563749192</v>
      </c>
    </row>
    <row r="11" spans="2:77" ht="29" x14ac:dyDescent="0.35">
      <c r="B11" s="18" t="s">
        <v>421</v>
      </c>
      <c r="C11" s="17">
        <v>0.48306066398603398</v>
      </c>
      <c r="D11" s="17">
        <v>0.47194802725134299</v>
      </c>
      <c r="E11" s="17">
        <v>0.49517465845950098</v>
      </c>
      <c r="F11" s="17"/>
      <c r="G11" s="17">
        <v>0.33884399281806499</v>
      </c>
      <c r="H11" s="17">
        <v>0.380073000938631</v>
      </c>
      <c r="I11" s="17">
        <v>0.45604633195800898</v>
      </c>
      <c r="J11" s="17">
        <v>0.50297964699064301</v>
      </c>
      <c r="K11" s="17">
        <v>0.56517219031481603</v>
      </c>
      <c r="L11" s="17">
        <v>0.61334604679297799</v>
      </c>
      <c r="M11" s="17"/>
      <c r="N11" s="17">
        <v>0.48374036878784699</v>
      </c>
      <c r="O11" s="17">
        <v>0.48002101009853498</v>
      </c>
      <c r="P11" s="17">
        <v>0.44913845401594499</v>
      </c>
      <c r="Q11" s="17">
        <v>0.51620261765442299</v>
      </c>
      <c r="R11" s="17"/>
      <c r="S11" s="17">
        <v>0.45548849986522799</v>
      </c>
      <c r="T11" s="17">
        <v>0.53705395707999903</v>
      </c>
      <c r="U11" s="17">
        <v>0.47791790823279701</v>
      </c>
      <c r="V11" s="17">
        <v>0.51359940462172604</v>
      </c>
      <c r="W11" s="17">
        <v>0.47109216444922503</v>
      </c>
      <c r="X11" s="17">
        <v>0.44952432386887298</v>
      </c>
      <c r="Y11" s="17">
        <v>0.492666255746876</v>
      </c>
      <c r="Z11" s="17">
        <v>0.42984404690141698</v>
      </c>
      <c r="AA11" s="17">
        <v>0.477945772745341</v>
      </c>
      <c r="AB11" s="17">
        <v>0.52657656028036803</v>
      </c>
      <c r="AC11" s="17">
        <v>0.41120245477408102</v>
      </c>
      <c r="AD11" s="17">
        <v>0.48128032944088001</v>
      </c>
      <c r="AE11" s="17"/>
      <c r="AF11" s="17">
        <v>0.52400922458922805</v>
      </c>
      <c r="AG11" s="17">
        <v>0.48264000830203502</v>
      </c>
      <c r="AH11" s="17">
        <v>0.47239809512104503</v>
      </c>
      <c r="AI11" s="17"/>
      <c r="AJ11" s="17">
        <v>0.55921329079290305</v>
      </c>
      <c r="AK11" s="17">
        <v>0.39699072979088601</v>
      </c>
      <c r="AL11" s="17">
        <v>0.48176812395285801</v>
      </c>
      <c r="AM11" s="17">
        <v>0.51520960299136898</v>
      </c>
      <c r="AN11" s="17">
        <v>0.50949510416196397</v>
      </c>
      <c r="AO11" s="17"/>
      <c r="AP11" s="17">
        <v>0.56906757874928304</v>
      </c>
      <c r="AQ11" s="17">
        <v>0.38900115819341502</v>
      </c>
      <c r="AR11" s="17">
        <v>0.47157834120565401</v>
      </c>
      <c r="AS11" s="17"/>
      <c r="AT11" s="17">
        <v>0.527734949586531</v>
      </c>
      <c r="AU11" s="17">
        <v>0.493642359552875</v>
      </c>
      <c r="AV11" s="17">
        <v>0.45605430161406102</v>
      </c>
      <c r="AW11" s="17">
        <v>0.41831675406433699</v>
      </c>
      <c r="AX11" s="17">
        <v>0.42000614943878301</v>
      </c>
      <c r="AY11" s="17"/>
      <c r="AZ11" s="17">
        <v>0.43201571048777399</v>
      </c>
      <c r="BA11" s="17">
        <v>0.45348376496986798</v>
      </c>
      <c r="BB11" s="17">
        <v>0.36789897783039599</v>
      </c>
      <c r="BC11" s="17">
        <v>0.63336693253813803</v>
      </c>
      <c r="BD11" s="17">
        <v>0.503377135969586</v>
      </c>
      <c r="BE11" s="17"/>
      <c r="BF11" s="17">
        <v>0.496680251574806</v>
      </c>
      <c r="BG11" s="17">
        <v>0.47179249593962203</v>
      </c>
      <c r="BH11" s="17">
        <v>0.49656777349789899</v>
      </c>
      <c r="BI11" s="17">
        <v>0.468215509501751</v>
      </c>
      <c r="BJ11" s="17"/>
      <c r="BK11" s="17">
        <v>0.37791881586703902</v>
      </c>
      <c r="BL11" s="17">
        <v>0.46501114780927</v>
      </c>
      <c r="BM11" s="17">
        <v>0.49081383150079799</v>
      </c>
      <c r="BN11" s="17">
        <v>0.50638946340385804</v>
      </c>
      <c r="BO11" s="17">
        <v>0.41437280962040302</v>
      </c>
      <c r="BP11" s="17"/>
      <c r="BQ11" s="17">
        <v>0.49477430709547399</v>
      </c>
      <c r="BR11" s="17">
        <v>0.46719548261162902</v>
      </c>
      <c r="BS11" s="17"/>
      <c r="BT11" s="17">
        <v>0.53647043265488004</v>
      </c>
      <c r="BU11" s="17">
        <v>0.47855027520885901</v>
      </c>
      <c r="BV11" s="17">
        <v>0.46805554533570798</v>
      </c>
      <c r="BW11" s="17">
        <v>0.43860950560210199</v>
      </c>
      <c r="BX11" s="17">
        <v>0.42131036004696998</v>
      </c>
      <c r="BY11" s="17">
        <v>0.38740743936835598</v>
      </c>
    </row>
    <row r="12" spans="2:77" ht="29" x14ac:dyDescent="0.35">
      <c r="B12" s="18" t="s">
        <v>318</v>
      </c>
      <c r="C12" s="17">
        <v>4.5494871709180498E-2</v>
      </c>
      <c r="D12" s="17">
        <v>5.2980950717679103E-2</v>
      </c>
      <c r="E12" s="17">
        <v>3.8470857778599897E-2</v>
      </c>
      <c r="F12" s="17"/>
      <c r="G12" s="17">
        <v>7.1700636438630699E-2</v>
      </c>
      <c r="H12" s="17">
        <v>6.57713460128104E-2</v>
      </c>
      <c r="I12" s="17">
        <v>4.5130297658207197E-2</v>
      </c>
      <c r="J12" s="17">
        <v>3.5562069322109501E-2</v>
      </c>
      <c r="K12" s="17">
        <v>3.30266034454295E-2</v>
      </c>
      <c r="L12" s="17">
        <v>2.8325560626255099E-2</v>
      </c>
      <c r="M12" s="17"/>
      <c r="N12" s="17">
        <v>4.0327997850885103E-2</v>
      </c>
      <c r="O12" s="17">
        <v>4.2802263507372901E-2</v>
      </c>
      <c r="P12" s="17">
        <v>5.5880078491405902E-2</v>
      </c>
      <c r="Q12" s="17">
        <v>4.4047076017876101E-2</v>
      </c>
      <c r="R12" s="17"/>
      <c r="S12" s="17">
        <v>5.3487256922329501E-2</v>
      </c>
      <c r="T12" s="17">
        <v>4.3287896783249902E-2</v>
      </c>
      <c r="U12" s="17">
        <v>4.5425282781954797E-2</v>
      </c>
      <c r="V12" s="17">
        <v>4.3280399017257901E-2</v>
      </c>
      <c r="W12" s="17">
        <v>6.11883477849227E-2</v>
      </c>
      <c r="X12" s="17">
        <v>6.4101797498180096E-2</v>
      </c>
      <c r="Y12" s="17">
        <v>1.35071708644701E-2</v>
      </c>
      <c r="Z12" s="17">
        <v>6.4948256113573494E-2</v>
      </c>
      <c r="AA12" s="17">
        <v>3.3822645158658703E-2</v>
      </c>
      <c r="AB12" s="17">
        <v>5.1955350278666601E-2</v>
      </c>
      <c r="AC12" s="17">
        <v>3.79001341502525E-2</v>
      </c>
      <c r="AD12" s="17">
        <v>2.7578272074307401E-2</v>
      </c>
      <c r="AE12" s="17"/>
      <c r="AF12" s="17">
        <v>4.5852941821674202E-2</v>
      </c>
      <c r="AG12" s="17">
        <v>3.3449389511815898E-2</v>
      </c>
      <c r="AH12" s="17">
        <v>6.1863702649526002E-2</v>
      </c>
      <c r="AI12" s="17"/>
      <c r="AJ12" s="17">
        <v>5.4433200316790199E-2</v>
      </c>
      <c r="AK12" s="17">
        <v>3.3113199232306399E-2</v>
      </c>
      <c r="AL12" s="17">
        <v>4.0785821480183997E-2</v>
      </c>
      <c r="AM12" s="17">
        <v>4.0307276096711399E-2</v>
      </c>
      <c r="AN12" s="17">
        <v>5.5176945163210797E-2</v>
      </c>
      <c r="AO12" s="17"/>
      <c r="AP12" s="17">
        <v>6.8664375484328896E-2</v>
      </c>
      <c r="AQ12" s="17">
        <v>3.3064829419675798E-2</v>
      </c>
      <c r="AR12" s="17">
        <v>5.2896584249730802E-2</v>
      </c>
      <c r="AS12" s="17"/>
      <c r="AT12" s="17">
        <v>3.8833937886992902E-2</v>
      </c>
      <c r="AU12" s="17">
        <v>5.4602325191808798E-2</v>
      </c>
      <c r="AV12" s="17">
        <v>3.7917419397787901E-2</v>
      </c>
      <c r="AW12" s="17">
        <v>6.03000230711222E-2</v>
      </c>
      <c r="AX12" s="17">
        <v>8.4371548670426399E-2</v>
      </c>
      <c r="AY12" s="17"/>
      <c r="AZ12" s="17">
        <v>5.5693859439549603E-2</v>
      </c>
      <c r="BA12" s="17">
        <v>3.9558570229185401E-2</v>
      </c>
      <c r="BB12" s="17">
        <v>6.4090551002077598E-2</v>
      </c>
      <c r="BC12" s="17">
        <v>2.4540312014643299E-2</v>
      </c>
      <c r="BD12" s="17">
        <v>4.5302599884950501E-2</v>
      </c>
      <c r="BE12" s="17"/>
      <c r="BF12" s="17">
        <v>3.3774629412231402E-2</v>
      </c>
      <c r="BG12" s="17">
        <v>5.1932709756388397E-2</v>
      </c>
      <c r="BH12" s="17">
        <v>5.2907274357346198E-2</v>
      </c>
      <c r="BI12" s="17">
        <v>3.9287867240760402E-2</v>
      </c>
      <c r="BJ12" s="17"/>
      <c r="BK12" s="17">
        <v>1.2091140849345599E-2</v>
      </c>
      <c r="BL12" s="17">
        <v>5.0001833593427997E-2</v>
      </c>
      <c r="BM12" s="17">
        <v>4.5779759527241497E-2</v>
      </c>
      <c r="BN12" s="17">
        <v>4.7147008135992298E-2</v>
      </c>
      <c r="BO12" s="17">
        <v>4.09766293873692E-2</v>
      </c>
      <c r="BP12" s="17"/>
      <c r="BQ12" s="17">
        <v>4.1519634664152302E-2</v>
      </c>
      <c r="BR12" s="17">
        <v>5.08790084919373E-2</v>
      </c>
      <c r="BS12" s="17"/>
      <c r="BT12" s="17">
        <v>4.2735614991996101E-2</v>
      </c>
      <c r="BU12" s="17">
        <v>4.5851598817609501E-2</v>
      </c>
      <c r="BV12" s="17">
        <v>3.7375198392600603E-2</v>
      </c>
      <c r="BW12" s="17">
        <v>4.8308655983736799E-2</v>
      </c>
      <c r="BX12" s="17">
        <v>5.1422624720335298E-2</v>
      </c>
      <c r="BY12" s="17">
        <v>6.4228394754798801E-2</v>
      </c>
    </row>
    <row r="13" spans="2:77" ht="29" x14ac:dyDescent="0.35">
      <c r="B13" s="18" t="s">
        <v>319</v>
      </c>
      <c r="C13" s="17">
        <v>8.24666479832524E-2</v>
      </c>
      <c r="D13" s="17">
        <v>9.6751489309263597E-2</v>
      </c>
      <c r="E13" s="17">
        <v>6.9035558015834303E-2</v>
      </c>
      <c r="F13" s="17"/>
      <c r="G13" s="17">
        <v>4.2626918400406999E-2</v>
      </c>
      <c r="H13" s="17">
        <v>4.8470851384344399E-2</v>
      </c>
      <c r="I13" s="17">
        <v>5.9118281481428503E-2</v>
      </c>
      <c r="J13" s="17">
        <v>8.2035135037832205E-2</v>
      </c>
      <c r="K13" s="17">
        <v>0.120516672921329</v>
      </c>
      <c r="L13" s="17">
        <v>0.13037967299963199</v>
      </c>
      <c r="M13" s="17"/>
      <c r="N13" s="17">
        <v>7.4402485765956095E-2</v>
      </c>
      <c r="O13" s="17">
        <v>6.4736141656279805E-2</v>
      </c>
      <c r="P13" s="17">
        <v>0.10486575437524399</v>
      </c>
      <c r="Q13" s="17">
        <v>8.7396132224049405E-2</v>
      </c>
      <c r="R13" s="17"/>
      <c r="S13" s="17">
        <v>5.8218260678499098E-2</v>
      </c>
      <c r="T13" s="17">
        <v>6.9984131413533199E-2</v>
      </c>
      <c r="U13" s="17">
        <v>0.11014055527534899</v>
      </c>
      <c r="V13" s="17">
        <v>9.6646985023789794E-2</v>
      </c>
      <c r="W13" s="17">
        <v>8.6728069644265701E-2</v>
      </c>
      <c r="X13" s="17">
        <v>0.113828577566521</v>
      </c>
      <c r="Y13" s="17">
        <v>9.9145383447824406E-2</v>
      </c>
      <c r="Z13" s="17">
        <v>5.0901008614992901E-2</v>
      </c>
      <c r="AA13" s="17">
        <v>8.7068605510878E-2</v>
      </c>
      <c r="AB13" s="17">
        <v>6.2076894257285603E-2</v>
      </c>
      <c r="AC13" s="17">
        <v>8.5534005004619107E-2</v>
      </c>
      <c r="AD13" s="17">
        <v>6.5787102664860306E-2</v>
      </c>
      <c r="AE13" s="17"/>
      <c r="AF13" s="17">
        <v>0.14242701414477599</v>
      </c>
      <c r="AG13" s="17">
        <v>4.8227928453227799E-2</v>
      </c>
      <c r="AH13" s="17">
        <v>6.1784210142635201E-2</v>
      </c>
      <c r="AI13" s="17"/>
      <c r="AJ13" s="17">
        <v>0.15875091413466</v>
      </c>
      <c r="AK13" s="17">
        <v>1.9076070496436798E-2</v>
      </c>
      <c r="AL13" s="17">
        <v>3.02977876842743E-2</v>
      </c>
      <c r="AM13" s="17">
        <v>0.32566656608049899</v>
      </c>
      <c r="AN13" s="17">
        <v>5.3907105723744797E-2</v>
      </c>
      <c r="AO13" s="17"/>
      <c r="AP13" s="17">
        <v>0.15819357567572101</v>
      </c>
      <c r="AQ13" s="17">
        <v>1.19981309893437E-2</v>
      </c>
      <c r="AR13" s="17">
        <v>5.7589939537711701E-2</v>
      </c>
      <c r="AS13" s="17"/>
      <c r="AT13" s="17">
        <v>0.10818333852314301</v>
      </c>
      <c r="AU13" s="17">
        <v>8.7002566653677699E-2</v>
      </c>
      <c r="AV13" s="17">
        <v>5.6114018625873098E-2</v>
      </c>
      <c r="AW13" s="17">
        <v>5.5003963043811901E-2</v>
      </c>
      <c r="AX13" s="17">
        <v>3.2320002217288299E-2</v>
      </c>
      <c r="AY13" s="17"/>
      <c r="AZ13" s="17">
        <v>7.6184773938133096E-2</v>
      </c>
      <c r="BA13" s="17">
        <v>6.8327339315896699E-2</v>
      </c>
      <c r="BB13" s="17">
        <v>4.4446451752881901E-2</v>
      </c>
      <c r="BC13" s="17">
        <v>0.11888797026546</v>
      </c>
      <c r="BD13" s="17">
        <v>7.8108094786345797E-2</v>
      </c>
      <c r="BE13" s="17"/>
      <c r="BF13" s="17">
        <v>8.6249535981024902E-2</v>
      </c>
      <c r="BG13" s="17">
        <v>8.7325164219065499E-2</v>
      </c>
      <c r="BH13" s="17">
        <v>7.8636212648542606E-2</v>
      </c>
      <c r="BI13" s="17">
        <v>7.4146111135381901E-2</v>
      </c>
      <c r="BJ13" s="17"/>
      <c r="BK13" s="17">
        <v>0.15082842076998099</v>
      </c>
      <c r="BL13" s="17">
        <v>7.0643721627050196E-2</v>
      </c>
      <c r="BM13" s="17">
        <v>7.6519042424324599E-2</v>
      </c>
      <c r="BN13" s="17">
        <v>8.2512496675517105E-2</v>
      </c>
      <c r="BO13" s="17">
        <v>0.108093606451027</v>
      </c>
      <c r="BP13" s="17"/>
      <c r="BQ13" s="17">
        <v>9.1335397798035206E-2</v>
      </c>
      <c r="BR13" s="17">
        <v>7.0454644282854001E-2</v>
      </c>
      <c r="BS13" s="17"/>
      <c r="BT13" s="17">
        <v>0.112996436437347</v>
      </c>
      <c r="BU13" s="17">
        <v>5.8047208050435201E-2</v>
      </c>
      <c r="BV13" s="17">
        <v>9.4248454905891801E-2</v>
      </c>
      <c r="BW13" s="17">
        <v>5.61173708694074E-2</v>
      </c>
      <c r="BX13" s="17">
        <v>6.8025444857911496E-2</v>
      </c>
      <c r="BY13" s="17">
        <v>4.6028831126166903E-2</v>
      </c>
    </row>
    <row r="14" spans="2:77" x14ac:dyDescent="0.35">
      <c r="B14" s="18" t="s">
        <v>145</v>
      </c>
      <c r="C14" s="19">
        <v>5.3999927889594401E-2</v>
      </c>
      <c r="D14" s="19">
        <v>3.2434960810864201E-2</v>
      </c>
      <c r="E14" s="19">
        <v>7.5424171217434499E-2</v>
      </c>
      <c r="F14" s="19"/>
      <c r="G14" s="19">
        <v>6.5617984275028102E-2</v>
      </c>
      <c r="H14" s="19">
        <v>6.46167149194284E-2</v>
      </c>
      <c r="I14" s="19">
        <v>5.0115857692770799E-2</v>
      </c>
      <c r="J14" s="19">
        <v>5.84199330970403E-2</v>
      </c>
      <c r="K14" s="19">
        <v>4.3602245730254702E-2</v>
      </c>
      <c r="L14" s="19">
        <v>4.4160677871663799E-2</v>
      </c>
      <c r="M14" s="19"/>
      <c r="N14" s="19">
        <v>2.9494540705639699E-2</v>
      </c>
      <c r="O14" s="19">
        <v>6.65465206915897E-2</v>
      </c>
      <c r="P14" s="19">
        <v>5.3645129586111701E-2</v>
      </c>
      <c r="Q14" s="19">
        <v>6.7498796571971706E-2</v>
      </c>
      <c r="R14" s="19"/>
      <c r="S14" s="19">
        <v>4.2881182182665699E-2</v>
      </c>
      <c r="T14" s="19">
        <v>4.8044379484795403E-2</v>
      </c>
      <c r="U14" s="19">
        <v>6.1259223944091099E-2</v>
      </c>
      <c r="V14" s="19">
        <v>5.2338201336957602E-2</v>
      </c>
      <c r="W14" s="19">
        <v>3.7447815486913498E-2</v>
      </c>
      <c r="X14" s="19">
        <v>4.9955338740974499E-2</v>
      </c>
      <c r="Y14" s="19">
        <v>5.2926034412589799E-2</v>
      </c>
      <c r="Z14" s="19">
        <v>3.8178980355362699E-2</v>
      </c>
      <c r="AA14" s="19">
        <v>4.3457919151268801E-2</v>
      </c>
      <c r="AB14" s="19">
        <v>6.66250074644852E-2</v>
      </c>
      <c r="AC14" s="19">
        <v>0.100080993241246</v>
      </c>
      <c r="AD14" s="19">
        <v>0.116276048306138</v>
      </c>
      <c r="AE14" s="19"/>
      <c r="AF14" s="19">
        <v>5.00790296949346E-2</v>
      </c>
      <c r="AG14" s="19">
        <v>4.1242108834175603E-2</v>
      </c>
      <c r="AH14" s="19">
        <v>8.6895124578155097E-2</v>
      </c>
      <c r="AI14" s="19"/>
      <c r="AJ14" s="19">
        <v>3.5249547342505398E-2</v>
      </c>
      <c r="AK14" s="19">
        <v>3.63762964175652E-2</v>
      </c>
      <c r="AL14" s="19">
        <v>3.7263309622634598E-2</v>
      </c>
      <c r="AM14" s="19">
        <v>1.8131853903661101E-2</v>
      </c>
      <c r="AN14" s="19">
        <v>0.11844101515420501</v>
      </c>
      <c r="AO14" s="19"/>
      <c r="AP14" s="19">
        <v>3.1875329111788503E-2</v>
      </c>
      <c r="AQ14" s="19">
        <v>2.6709785328888201E-2</v>
      </c>
      <c r="AR14" s="19">
        <v>3.2156524326318298E-2</v>
      </c>
      <c r="AS14" s="19"/>
      <c r="AT14" s="19">
        <v>5.9116269698269101E-2</v>
      </c>
      <c r="AU14" s="19">
        <v>5.5323718569877403E-2</v>
      </c>
      <c r="AV14" s="19">
        <v>4.6414065743351503E-2</v>
      </c>
      <c r="AW14" s="19">
        <v>3.1417664803244497E-2</v>
      </c>
      <c r="AX14" s="19">
        <v>1.4100118480273999E-2</v>
      </c>
      <c r="AY14" s="19"/>
      <c r="AZ14" s="19">
        <v>4.3528940976616699E-2</v>
      </c>
      <c r="BA14" s="19">
        <v>6.0641831020763502E-2</v>
      </c>
      <c r="BB14" s="19">
        <v>8.2575392488267604E-2</v>
      </c>
      <c r="BC14" s="19">
        <v>4.1561769802124199E-2</v>
      </c>
      <c r="BD14" s="19">
        <v>8.8954402614785905E-2</v>
      </c>
      <c r="BE14" s="19"/>
      <c r="BF14" s="19">
        <v>6.6731580101235394E-2</v>
      </c>
      <c r="BG14" s="19">
        <v>5.5809121370629801E-2</v>
      </c>
      <c r="BH14" s="19">
        <v>3.4902936485686098E-2</v>
      </c>
      <c r="BI14" s="19">
        <v>4.0020335329762902E-2</v>
      </c>
      <c r="BJ14" s="19"/>
      <c r="BK14" s="19">
        <v>7.3169502100950606E-2</v>
      </c>
      <c r="BL14" s="19">
        <v>7.6797451259607005E-2</v>
      </c>
      <c r="BM14" s="19">
        <v>6.4412421372088802E-2</v>
      </c>
      <c r="BN14" s="19">
        <v>3.7014068721395198E-2</v>
      </c>
      <c r="BO14" s="19">
        <v>2.5762348773736999E-2</v>
      </c>
      <c r="BP14" s="19"/>
      <c r="BQ14" s="19">
        <v>5.4146279079012399E-2</v>
      </c>
      <c r="BR14" s="19">
        <v>5.3801707050630698E-2</v>
      </c>
      <c r="BS14" s="19"/>
      <c r="BT14" s="19">
        <v>4.5764877809601798E-2</v>
      </c>
      <c r="BU14" s="19">
        <v>4.8744320506136397E-2</v>
      </c>
      <c r="BV14" s="19">
        <v>7.58876461949759E-2</v>
      </c>
      <c r="BW14" s="19">
        <v>5.3090091248036597E-2</v>
      </c>
      <c r="BX14" s="19">
        <v>5.0047764128372002E-2</v>
      </c>
      <c r="BY14" s="19">
        <v>0.15607549110883301</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3" t="s">
        <v>426</v>
      </c>
      <c r="E2" s="29"/>
      <c r="F2" s="29"/>
    </row>
    <row r="6" spans="2:6" ht="50" customHeight="1" x14ac:dyDescent="0.35">
      <c r="B6" s="20" t="s">
        <v>14</v>
      </c>
      <c r="C6" s="20" t="s">
        <v>423</v>
      </c>
      <c r="D6" s="20" t="s">
        <v>424</v>
      </c>
      <c r="E6" s="20" t="s">
        <v>425</v>
      </c>
    </row>
    <row r="7" spans="2:6" x14ac:dyDescent="0.35">
      <c r="B7" s="18" t="s">
        <v>140</v>
      </c>
      <c r="C7" s="17">
        <v>0.21364514325056799</v>
      </c>
      <c r="D7" s="17">
        <v>0.12745000560349101</v>
      </c>
      <c r="E7" s="17">
        <v>0.13830536113677799</v>
      </c>
    </row>
    <row r="8" spans="2:6" x14ac:dyDescent="0.35">
      <c r="B8" s="18" t="s">
        <v>141</v>
      </c>
      <c r="C8" s="17">
        <v>0.39046394411333801</v>
      </c>
      <c r="D8" s="17">
        <v>0.33741083792290499</v>
      </c>
      <c r="E8" s="17">
        <v>0.22585294981037299</v>
      </c>
    </row>
    <row r="9" spans="2:6" x14ac:dyDescent="0.35">
      <c r="B9" s="18" t="s">
        <v>142</v>
      </c>
      <c r="C9" s="17">
        <v>0.21979251342882</v>
      </c>
      <c r="D9" s="17">
        <v>0.28712965873070601</v>
      </c>
      <c r="E9" s="17">
        <v>0.270130206609284</v>
      </c>
    </row>
    <row r="10" spans="2:6" x14ac:dyDescent="0.35">
      <c r="B10" s="18" t="s">
        <v>143</v>
      </c>
      <c r="C10" s="17">
        <v>6.5798196706479795E-2</v>
      </c>
      <c r="D10" s="17">
        <v>0.10273040773495599</v>
      </c>
      <c r="E10" s="17">
        <v>0.174982110750767</v>
      </c>
    </row>
    <row r="11" spans="2:6" x14ac:dyDescent="0.35">
      <c r="B11" s="18" t="s">
        <v>144</v>
      </c>
      <c r="C11" s="17">
        <v>2.9335589455522299E-2</v>
      </c>
      <c r="D11" s="17">
        <v>5.9443706442189499E-2</v>
      </c>
      <c r="E11" s="17">
        <v>0.113944569071952</v>
      </c>
    </row>
    <row r="12" spans="2:6" x14ac:dyDescent="0.35">
      <c r="B12" s="18" t="s">
        <v>145</v>
      </c>
      <c r="C12" s="17">
        <v>8.0964613045272193E-2</v>
      </c>
      <c r="D12" s="17">
        <v>8.5835383565752599E-2</v>
      </c>
      <c r="E12" s="17">
        <v>7.6784802620846401E-2</v>
      </c>
    </row>
    <row r="13" spans="2:6" x14ac:dyDescent="0.35">
      <c r="B13" s="23" t="s">
        <v>146</v>
      </c>
      <c r="C13" s="21">
        <v>0.60410908736390601</v>
      </c>
      <c r="D13" s="21">
        <v>0.46486084352639601</v>
      </c>
      <c r="E13" s="21">
        <v>0.36415831094715101</v>
      </c>
    </row>
    <row r="14" spans="2:6" x14ac:dyDescent="0.35">
      <c r="B14" s="23" t="s">
        <v>147</v>
      </c>
      <c r="C14" s="21">
        <v>9.5133786162002104E-2</v>
      </c>
      <c r="D14" s="21">
        <v>0.162174114177146</v>
      </c>
      <c r="E14" s="21">
        <v>0.28892667982271902</v>
      </c>
    </row>
    <row r="15" spans="2:6" x14ac:dyDescent="0.35">
      <c r="B15" s="23" t="s">
        <v>148</v>
      </c>
      <c r="C15" s="22">
        <v>0.50897530120190404</v>
      </c>
      <c r="D15" s="22">
        <v>0.30268672934925001</v>
      </c>
      <c r="E15" s="22">
        <v>7.5231631124432E-2</v>
      </c>
    </row>
    <row r="16" spans="2:6" x14ac:dyDescent="0.35">
      <c r="B16" s="16"/>
      <c r="C16" s="16"/>
      <c r="D16" s="16"/>
      <c r="E16" s="16"/>
    </row>
    <row r="17" spans="2:2" x14ac:dyDescent="0.35">
      <c r="B17" t="s">
        <v>95</v>
      </c>
    </row>
    <row r="18" spans="2:2" x14ac:dyDescent="0.35">
      <c r="B18" t="s">
        <v>96</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0.13830536113677799</v>
      </c>
      <c r="D9" s="17">
        <v>0.171820937892534</v>
      </c>
      <c r="E9" s="17">
        <v>0.106058760562202</v>
      </c>
      <c r="F9" s="17"/>
      <c r="G9" s="17">
        <v>0.107006952309977</v>
      </c>
      <c r="H9" s="17">
        <v>0.117710945188911</v>
      </c>
      <c r="I9" s="17">
        <v>0.12981369910123</v>
      </c>
      <c r="J9" s="17">
        <v>0.13093135622219801</v>
      </c>
      <c r="K9" s="17">
        <v>0.18008325122059801</v>
      </c>
      <c r="L9" s="17">
        <v>0.16079321485206199</v>
      </c>
      <c r="M9" s="17"/>
      <c r="N9" s="17">
        <v>0.13210800870818301</v>
      </c>
      <c r="O9" s="17">
        <v>0.13517902623369399</v>
      </c>
      <c r="P9" s="17">
        <v>0.137423643475312</v>
      </c>
      <c r="Q9" s="17">
        <v>0.149117334074648</v>
      </c>
      <c r="R9" s="17"/>
      <c r="S9" s="17">
        <v>0.13461963155388601</v>
      </c>
      <c r="T9" s="17">
        <v>0.13334446433275701</v>
      </c>
      <c r="U9" s="17">
        <v>0.165803049842082</v>
      </c>
      <c r="V9" s="17">
        <v>0.148094872150035</v>
      </c>
      <c r="W9" s="17">
        <v>0.141776838098775</v>
      </c>
      <c r="X9" s="17">
        <v>0.146398217600994</v>
      </c>
      <c r="Y9" s="17">
        <v>0.13666450970008601</v>
      </c>
      <c r="Z9" s="17">
        <v>0.130886901415246</v>
      </c>
      <c r="AA9" s="17">
        <v>0.14414318799070999</v>
      </c>
      <c r="AB9" s="17">
        <v>0.116561844637993</v>
      </c>
      <c r="AC9" s="17">
        <v>0.110168165510659</v>
      </c>
      <c r="AD9" s="17">
        <v>0.14672378043412701</v>
      </c>
      <c r="AE9" s="17"/>
      <c r="AF9" s="17">
        <v>0.21664335010387301</v>
      </c>
      <c r="AG9" s="17">
        <v>9.7606441907243394E-2</v>
      </c>
      <c r="AH9" s="17">
        <v>9.2618269674290807E-2</v>
      </c>
      <c r="AI9" s="17"/>
      <c r="AJ9" s="17">
        <v>0.22326267845808101</v>
      </c>
      <c r="AK9" s="17">
        <v>7.5910579179240503E-2</v>
      </c>
      <c r="AL9" s="17">
        <v>8.4526450027800903E-2</v>
      </c>
      <c r="AM9" s="17">
        <v>0.47224969432083502</v>
      </c>
      <c r="AN9" s="17">
        <v>9.2432850754489204E-2</v>
      </c>
      <c r="AO9" s="17"/>
      <c r="AP9" s="17">
        <v>0.21303523869736499</v>
      </c>
      <c r="AQ9" s="17">
        <v>6.6770341827528099E-2</v>
      </c>
      <c r="AR9" s="17">
        <v>0.10426154140524201</v>
      </c>
      <c r="AS9" s="17"/>
      <c r="AT9" s="17">
        <v>0.16161516192148401</v>
      </c>
      <c r="AU9" s="17">
        <v>0.143009924546037</v>
      </c>
      <c r="AV9" s="17">
        <v>0.11704436690865901</v>
      </c>
      <c r="AW9" s="17">
        <v>0.110171926544625</v>
      </c>
      <c r="AX9" s="17">
        <v>0.152881228970081</v>
      </c>
      <c r="AY9" s="17"/>
      <c r="AZ9" s="17">
        <v>0.154708119986293</v>
      </c>
      <c r="BA9" s="17">
        <v>0.110226211545232</v>
      </c>
      <c r="BB9" s="17">
        <v>7.4178312784582603E-2</v>
      </c>
      <c r="BC9" s="17">
        <v>0.14642121273514899</v>
      </c>
      <c r="BD9" s="17">
        <v>0.124291576352035</v>
      </c>
      <c r="BE9" s="17"/>
      <c r="BF9" s="17">
        <v>0.14784178506044601</v>
      </c>
      <c r="BG9" s="17">
        <v>0.141714552535667</v>
      </c>
      <c r="BH9" s="17">
        <v>0.13410593350567501</v>
      </c>
      <c r="BI9" s="17">
        <v>0.140682569514022</v>
      </c>
      <c r="BJ9" s="17"/>
      <c r="BK9" s="17">
        <v>0.224407021425717</v>
      </c>
      <c r="BL9" s="17">
        <v>0.124331776701573</v>
      </c>
      <c r="BM9" s="17">
        <v>0.122799776775743</v>
      </c>
      <c r="BN9" s="17">
        <v>0.14214223186294001</v>
      </c>
      <c r="BO9" s="17">
        <v>0.191125393320764</v>
      </c>
      <c r="BP9" s="17"/>
      <c r="BQ9" s="17">
        <v>0.13984020032066899</v>
      </c>
      <c r="BR9" s="17">
        <v>0.136226545707157</v>
      </c>
      <c r="BS9" s="17"/>
      <c r="BT9" s="17">
        <v>0.158582081216115</v>
      </c>
      <c r="BU9" s="17">
        <v>0.114826836624216</v>
      </c>
      <c r="BV9" s="17">
        <v>0.13599061393692</v>
      </c>
      <c r="BW9" s="17">
        <v>0.131366999159199</v>
      </c>
      <c r="BX9" s="17">
        <v>0.140348350391169</v>
      </c>
      <c r="BY9" s="17">
        <v>0.117679345311875</v>
      </c>
    </row>
    <row r="10" spans="2:77" x14ac:dyDescent="0.35">
      <c r="B10" s="18" t="s">
        <v>141</v>
      </c>
      <c r="C10" s="17">
        <v>0.22585294981037299</v>
      </c>
      <c r="D10" s="17">
        <v>0.23152692499114699</v>
      </c>
      <c r="E10" s="17">
        <v>0.22087087924207399</v>
      </c>
      <c r="F10" s="17"/>
      <c r="G10" s="17">
        <v>0.218183222791418</v>
      </c>
      <c r="H10" s="17">
        <v>0.24540839159420699</v>
      </c>
      <c r="I10" s="17">
        <v>0.22067278721830599</v>
      </c>
      <c r="J10" s="17">
        <v>0.215479641055245</v>
      </c>
      <c r="K10" s="17">
        <v>0.20737419079915101</v>
      </c>
      <c r="L10" s="17">
        <v>0.24010686793158201</v>
      </c>
      <c r="M10" s="17"/>
      <c r="N10" s="17">
        <v>0.240571428085917</v>
      </c>
      <c r="O10" s="17">
        <v>0.201196414502434</v>
      </c>
      <c r="P10" s="17">
        <v>0.26464851708736598</v>
      </c>
      <c r="Q10" s="17">
        <v>0.20259178919351201</v>
      </c>
      <c r="R10" s="17"/>
      <c r="S10" s="17">
        <v>0.21537280304860501</v>
      </c>
      <c r="T10" s="17">
        <v>0.249308751911923</v>
      </c>
      <c r="U10" s="17">
        <v>0.21429297454431101</v>
      </c>
      <c r="V10" s="17">
        <v>0.25311924259708402</v>
      </c>
      <c r="W10" s="17">
        <v>0.24826592797897301</v>
      </c>
      <c r="X10" s="17">
        <v>0.27085801457255598</v>
      </c>
      <c r="Y10" s="17">
        <v>0.193366038509828</v>
      </c>
      <c r="Z10" s="17">
        <v>0.211870372083415</v>
      </c>
      <c r="AA10" s="17">
        <v>0.21142302034804999</v>
      </c>
      <c r="AB10" s="17">
        <v>0.174517630451725</v>
      </c>
      <c r="AC10" s="17">
        <v>0.26367845343392998</v>
      </c>
      <c r="AD10" s="17">
        <v>0.183996855412143</v>
      </c>
      <c r="AE10" s="17"/>
      <c r="AF10" s="17">
        <v>0.26315675712466702</v>
      </c>
      <c r="AG10" s="17">
        <v>0.19861937501334601</v>
      </c>
      <c r="AH10" s="17">
        <v>0.22457934724158901</v>
      </c>
      <c r="AI10" s="17"/>
      <c r="AJ10" s="17">
        <v>0.28917234286704002</v>
      </c>
      <c r="AK10" s="17">
        <v>0.18589791288333901</v>
      </c>
      <c r="AL10" s="17">
        <v>0.19297829986159001</v>
      </c>
      <c r="AM10" s="17">
        <v>0.19049014636270101</v>
      </c>
      <c r="AN10" s="17">
        <v>0.21394274201528299</v>
      </c>
      <c r="AO10" s="17"/>
      <c r="AP10" s="17">
        <v>0.30644468932073399</v>
      </c>
      <c r="AQ10" s="17">
        <v>0.174907419555237</v>
      </c>
      <c r="AR10" s="17">
        <v>0.23729374075690399</v>
      </c>
      <c r="AS10" s="17"/>
      <c r="AT10" s="17">
        <v>0.22787293169953399</v>
      </c>
      <c r="AU10" s="17">
        <v>0.24793467119366799</v>
      </c>
      <c r="AV10" s="17">
        <v>0.21785417492487999</v>
      </c>
      <c r="AW10" s="17">
        <v>0.211068038643898</v>
      </c>
      <c r="AX10" s="17">
        <v>0.17151655047780501</v>
      </c>
      <c r="AY10" s="17"/>
      <c r="AZ10" s="17">
        <v>0.23424566501914501</v>
      </c>
      <c r="BA10" s="17">
        <v>0.22230966021843501</v>
      </c>
      <c r="BB10" s="17">
        <v>0.21902180326386</v>
      </c>
      <c r="BC10" s="17">
        <v>0.24184415366870701</v>
      </c>
      <c r="BD10" s="17">
        <v>0.180258164545643</v>
      </c>
      <c r="BE10" s="17"/>
      <c r="BF10" s="17">
        <v>0.181859707632363</v>
      </c>
      <c r="BG10" s="17">
        <v>0.235383126078966</v>
      </c>
      <c r="BH10" s="17">
        <v>0.26270951463896502</v>
      </c>
      <c r="BI10" s="17">
        <v>0.21337721008802699</v>
      </c>
      <c r="BJ10" s="17"/>
      <c r="BK10" s="17">
        <v>0.20022211812551799</v>
      </c>
      <c r="BL10" s="17">
        <v>0.21010662478860301</v>
      </c>
      <c r="BM10" s="17">
        <v>0.218045774462856</v>
      </c>
      <c r="BN10" s="17">
        <v>0.23373974362049399</v>
      </c>
      <c r="BO10" s="17">
        <v>0.27329620312134401</v>
      </c>
      <c r="BP10" s="17"/>
      <c r="BQ10" s="17">
        <v>0.23443653030922401</v>
      </c>
      <c r="BR10" s="17">
        <v>0.214227184863998</v>
      </c>
      <c r="BS10" s="17"/>
      <c r="BT10" s="17">
        <v>0.236455862928139</v>
      </c>
      <c r="BU10" s="17">
        <v>0.24807990688510201</v>
      </c>
      <c r="BV10" s="17">
        <v>0.19882654895721499</v>
      </c>
      <c r="BW10" s="17">
        <v>0.230479197213768</v>
      </c>
      <c r="BX10" s="17">
        <v>0.19423582146816001</v>
      </c>
      <c r="BY10" s="17">
        <v>0.165083144523646</v>
      </c>
    </row>
    <row r="11" spans="2:77" x14ac:dyDescent="0.35">
      <c r="B11" s="18" t="s">
        <v>142</v>
      </c>
      <c r="C11" s="17">
        <v>0.270130206609284</v>
      </c>
      <c r="D11" s="17">
        <v>0.25178654535015199</v>
      </c>
      <c r="E11" s="17">
        <v>0.28814821975278399</v>
      </c>
      <c r="F11" s="17"/>
      <c r="G11" s="17">
        <v>0.28280960515466502</v>
      </c>
      <c r="H11" s="17">
        <v>0.26864770429756002</v>
      </c>
      <c r="I11" s="17">
        <v>0.29071088739163098</v>
      </c>
      <c r="J11" s="17">
        <v>0.25035912688099299</v>
      </c>
      <c r="K11" s="17">
        <v>0.252565896052317</v>
      </c>
      <c r="L11" s="17">
        <v>0.274038548142853</v>
      </c>
      <c r="M11" s="17"/>
      <c r="N11" s="17">
        <v>0.25334743282856997</v>
      </c>
      <c r="O11" s="17">
        <v>0.25532802511209002</v>
      </c>
      <c r="P11" s="17">
        <v>0.28278989201412702</v>
      </c>
      <c r="Q11" s="17">
        <v>0.292026918186026</v>
      </c>
      <c r="R11" s="17"/>
      <c r="S11" s="17">
        <v>0.28428131330890799</v>
      </c>
      <c r="T11" s="17">
        <v>0.26955755385997998</v>
      </c>
      <c r="U11" s="17">
        <v>0.29364470996242098</v>
      </c>
      <c r="V11" s="17">
        <v>0.26903636244200702</v>
      </c>
      <c r="W11" s="17">
        <v>0.29469449255535202</v>
      </c>
      <c r="X11" s="17">
        <v>0.23768024948175201</v>
      </c>
      <c r="Y11" s="17">
        <v>0.28629367011470203</v>
      </c>
      <c r="Z11" s="17">
        <v>0.306760728648305</v>
      </c>
      <c r="AA11" s="17">
        <v>0.23315868663768699</v>
      </c>
      <c r="AB11" s="17">
        <v>0.26602203146504999</v>
      </c>
      <c r="AC11" s="17">
        <v>0.24571473203208999</v>
      </c>
      <c r="AD11" s="17">
        <v>0.28379863852943099</v>
      </c>
      <c r="AE11" s="17"/>
      <c r="AF11" s="17">
        <v>0.26074611399123099</v>
      </c>
      <c r="AG11" s="17">
        <v>0.26908199455057202</v>
      </c>
      <c r="AH11" s="17">
        <v>0.28267785024914599</v>
      </c>
      <c r="AI11" s="17"/>
      <c r="AJ11" s="17">
        <v>0.259293531347845</v>
      </c>
      <c r="AK11" s="17">
        <v>0.262882456429335</v>
      </c>
      <c r="AL11" s="17">
        <v>0.28357816224415999</v>
      </c>
      <c r="AM11" s="17">
        <v>0.20412729086544101</v>
      </c>
      <c r="AN11" s="17">
        <v>0.288066142121089</v>
      </c>
      <c r="AO11" s="17"/>
      <c r="AP11" s="17">
        <v>0.287152652750576</v>
      </c>
      <c r="AQ11" s="17">
        <v>0.26014471953054902</v>
      </c>
      <c r="AR11" s="17">
        <v>0.28012075545830101</v>
      </c>
      <c r="AS11" s="17"/>
      <c r="AT11" s="17">
        <v>0.29912417217909698</v>
      </c>
      <c r="AU11" s="17">
        <v>0.25093769008716399</v>
      </c>
      <c r="AV11" s="17">
        <v>0.25987149716205898</v>
      </c>
      <c r="AW11" s="17">
        <v>0.25878683848515099</v>
      </c>
      <c r="AX11" s="17">
        <v>0.256952652193009</v>
      </c>
      <c r="AY11" s="17"/>
      <c r="AZ11" s="17">
        <v>0.26465490366880801</v>
      </c>
      <c r="BA11" s="17">
        <v>0.28835317933749899</v>
      </c>
      <c r="BB11" s="17">
        <v>0.22197087207256799</v>
      </c>
      <c r="BC11" s="17">
        <v>0.283940045734413</v>
      </c>
      <c r="BD11" s="17">
        <v>0.25634500824937601</v>
      </c>
      <c r="BE11" s="17"/>
      <c r="BF11" s="17">
        <v>0.27539286892375697</v>
      </c>
      <c r="BG11" s="17">
        <v>0.27624685168867802</v>
      </c>
      <c r="BH11" s="17">
        <v>0.23553105838904101</v>
      </c>
      <c r="BI11" s="17">
        <v>0.27046370124587898</v>
      </c>
      <c r="BJ11" s="17"/>
      <c r="BK11" s="17">
        <v>0.239406257049702</v>
      </c>
      <c r="BL11" s="17">
        <v>0.26469221959153999</v>
      </c>
      <c r="BM11" s="17">
        <v>0.28907415261791197</v>
      </c>
      <c r="BN11" s="17">
        <v>0.261469106670569</v>
      </c>
      <c r="BO11" s="17">
        <v>0.24136543347916001</v>
      </c>
      <c r="BP11" s="17"/>
      <c r="BQ11" s="17">
        <v>0.272790626136931</v>
      </c>
      <c r="BR11" s="17">
        <v>0.266526883719575</v>
      </c>
      <c r="BS11" s="17"/>
      <c r="BT11" s="17">
        <v>0.262234136912181</v>
      </c>
      <c r="BU11" s="17">
        <v>0.28608013006514899</v>
      </c>
      <c r="BV11" s="17">
        <v>0.296011725933921</v>
      </c>
      <c r="BW11" s="17">
        <v>0.274777479981205</v>
      </c>
      <c r="BX11" s="17">
        <v>0.26307754152268298</v>
      </c>
      <c r="BY11" s="17">
        <v>0.198810732970684</v>
      </c>
    </row>
    <row r="12" spans="2:77" x14ac:dyDescent="0.35">
      <c r="B12" s="18" t="s">
        <v>143</v>
      </c>
      <c r="C12" s="17">
        <v>0.174982110750767</v>
      </c>
      <c r="D12" s="17">
        <v>0.16283463930384701</v>
      </c>
      <c r="E12" s="17">
        <v>0.186379549354141</v>
      </c>
      <c r="F12" s="17"/>
      <c r="G12" s="17">
        <v>0.18476374729036399</v>
      </c>
      <c r="H12" s="17">
        <v>0.18828087945511099</v>
      </c>
      <c r="I12" s="17">
        <v>0.18337813201009401</v>
      </c>
      <c r="J12" s="17">
        <v>0.19413764233427799</v>
      </c>
      <c r="K12" s="17">
        <v>0.15907205373819699</v>
      </c>
      <c r="L12" s="17">
        <v>0.14593737102942</v>
      </c>
      <c r="M12" s="17"/>
      <c r="N12" s="17">
        <v>0.19924830257543</v>
      </c>
      <c r="O12" s="17">
        <v>0.19858864043677099</v>
      </c>
      <c r="P12" s="17">
        <v>0.14660761487148199</v>
      </c>
      <c r="Q12" s="17">
        <v>0.14882847748392</v>
      </c>
      <c r="R12" s="17"/>
      <c r="S12" s="17">
        <v>0.17122778615068901</v>
      </c>
      <c r="T12" s="17">
        <v>0.17891577793192001</v>
      </c>
      <c r="U12" s="17">
        <v>0.15354834971851999</v>
      </c>
      <c r="V12" s="17">
        <v>0.17556180137470601</v>
      </c>
      <c r="W12" s="17">
        <v>0.15961852350882599</v>
      </c>
      <c r="X12" s="17">
        <v>0.161299019159339</v>
      </c>
      <c r="Y12" s="17">
        <v>0.18467140854303099</v>
      </c>
      <c r="Z12" s="17">
        <v>0.158993030180861</v>
      </c>
      <c r="AA12" s="17">
        <v>0.20962554146499901</v>
      </c>
      <c r="AB12" s="17">
        <v>0.20111857809817901</v>
      </c>
      <c r="AC12" s="17">
        <v>0.163240114144208</v>
      </c>
      <c r="AD12" s="17">
        <v>0.11721239817141001</v>
      </c>
      <c r="AE12" s="17"/>
      <c r="AF12" s="17">
        <v>0.118292744480425</v>
      </c>
      <c r="AG12" s="17">
        <v>0.21429159608083601</v>
      </c>
      <c r="AH12" s="17">
        <v>0.19104861952476301</v>
      </c>
      <c r="AI12" s="17"/>
      <c r="AJ12" s="17">
        <v>0.11645825412647599</v>
      </c>
      <c r="AK12" s="17">
        <v>0.225049761753431</v>
      </c>
      <c r="AL12" s="17">
        <v>0.243476509812102</v>
      </c>
      <c r="AM12" s="17">
        <v>6.7677646836606001E-2</v>
      </c>
      <c r="AN12" s="17">
        <v>0.15994120815163301</v>
      </c>
      <c r="AO12" s="17"/>
      <c r="AP12" s="17">
        <v>9.5447498979820397E-2</v>
      </c>
      <c r="AQ12" s="17">
        <v>0.24787653626829301</v>
      </c>
      <c r="AR12" s="17">
        <v>0.224062399939289</v>
      </c>
      <c r="AS12" s="17"/>
      <c r="AT12" s="17">
        <v>0.14726265538563499</v>
      </c>
      <c r="AU12" s="17">
        <v>0.16216811799135999</v>
      </c>
      <c r="AV12" s="17">
        <v>0.204577123747851</v>
      </c>
      <c r="AW12" s="17">
        <v>0.21096616468887999</v>
      </c>
      <c r="AX12" s="17">
        <v>0.231419465567199</v>
      </c>
      <c r="AY12" s="17"/>
      <c r="AZ12" s="17">
        <v>0.16929072415027599</v>
      </c>
      <c r="BA12" s="17">
        <v>0.18828901778129001</v>
      </c>
      <c r="BB12" s="17">
        <v>0.25054161892805499</v>
      </c>
      <c r="BC12" s="17">
        <v>0.149814433069552</v>
      </c>
      <c r="BD12" s="17">
        <v>0.19393267641881901</v>
      </c>
      <c r="BE12" s="17"/>
      <c r="BF12" s="17">
        <v>0.17818234379975101</v>
      </c>
      <c r="BG12" s="17">
        <v>0.16688434133517899</v>
      </c>
      <c r="BH12" s="17">
        <v>0.185731739387757</v>
      </c>
      <c r="BI12" s="17">
        <v>0.18327304012366799</v>
      </c>
      <c r="BJ12" s="17"/>
      <c r="BK12" s="17">
        <v>0.167891236963502</v>
      </c>
      <c r="BL12" s="17">
        <v>0.18782223220063701</v>
      </c>
      <c r="BM12" s="17">
        <v>0.165049961817542</v>
      </c>
      <c r="BN12" s="17">
        <v>0.19321116290886101</v>
      </c>
      <c r="BO12" s="17">
        <v>0.110349062065041</v>
      </c>
      <c r="BP12" s="17"/>
      <c r="BQ12" s="17">
        <v>0.17106593348256799</v>
      </c>
      <c r="BR12" s="17">
        <v>0.180286255846688</v>
      </c>
      <c r="BS12" s="17"/>
      <c r="BT12" s="17">
        <v>0.158833277862306</v>
      </c>
      <c r="BU12" s="17">
        <v>0.17818434999963101</v>
      </c>
      <c r="BV12" s="17">
        <v>0.16253346451079201</v>
      </c>
      <c r="BW12" s="17">
        <v>0.169294698597725</v>
      </c>
      <c r="BX12" s="17">
        <v>0.20482300330897599</v>
      </c>
      <c r="BY12" s="17">
        <v>0.22595478022616899</v>
      </c>
    </row>
    <row r="13" spans="2:77" x14ac:dyDescent="0.35">
      <c r="B13" s="18" t="s">
        <v>144</v>
      </c>
      <c r="C13" s="17">
        <v>0.113944569071952</v>
      </c>
      <c r="D13" s="17">
        <v>0.12826551334167</v>
      </c>
      <c r="E13" s="17">
        <v>9.8765505997336495E-2</v>
      </c>
      <c r="F13" s="17"/>
      <c r="G13" s="17">
        <v>0.12489972529984</v>
      </c>
      <c r="H13" s="17">
        <v>0.114102480932048</v>
      </c>
      <c r="I13" s="17">
        <v>0.110921748127272</v>
      </c>
      <c r="J13" s="17">
        <v>0.11471985052113901</v>
      </c>
      <c r="K13" s="17">
        <v>0.11273502992605799</v>
      </c>
      <c r="L13" s="17">
        <v>0.109146949380487</v>
      </c>
      <c r="M13" s="17"/>
      <c r="N13" s="17">
        <v>0.13081550136053599</v>
      </c>
      <c r="O13" s="17">
        <v>0.122670882191923</v>
      </c>
      <c r="P13" s="17">
        <v>0.10193950784678001</v>
      </c>
      <c r="Q13" s="17">
        <v>9.6635248568192597E-2</v>
      </c>
      <c r="R13" s="17"/>
      <c r="S13" s="17">
        <v>0.120402233129592</v>
      </c>
      <c r="T13" s="17">
        <v>9.3626469965876702E-2</v>
      </c>
      <c r="U13" s="17">
        <v>0.104362664687265</v>
      </c>
      <c r="V13" s="17">
        <v>7.6397726550569894E-2</v>
      </c>
      <c r="W13" s="17">
        <v>0.10553341653505501</v>
      </c>
      <c r="X13" s="17">
        <v>0.110902853500122</v>
      </c>
      <c r="Y13" s="17">
        <v>0.122118716718034</v>
      </c>
      <c r="Z13" s="17">
        <v>0.13263389247927601</v>
      </c>
      <c r="AA13" s="17">
        <v>0.113111621379049</v>
      </c>
      <c r="AB13" s="17">
        <v>0.155530708678917</v>
      </c>
      <c r="AC13" s="17">
        <v>0.129794642897998</v>
      </c>
      <c r="AD13" s="17">
        <v>0.14415368806358</v>
      </c>
      <c r="AE13" s="17"/>
      <c r="AF13" s="17">
        <v>6.8714255463074095E-2</v>
      </c>
      <c r="AG13" s="17">
        <v>0.156789436120225</v>
      </c>
      <c r="AH13" s="17">
        <v>9.1623036574515801E-2</v>
      </c>
      <c r="AI13" s="17"/>
      <c r="AJ13" s="17">
        <v>5.29173631653716E-2</v>
      </c>
      <c r="AK13" s="17">
        <v>0.19037426159257001</v>
      </c>
      <c r="AL13" s="17">
        <v>0.150297838632272</v>
      </c>
      <c r="AM13" s="17">
        <v>0</v>
      </c>
      <c r="AN13" s="17">
        <v>8.9641942476060096E-2</v>
      </c>
      <c r="AO13" s="17"/>
      <c r="AP13" s="17">
        <v>4.4048931979842103E-2</v>
      </c>
      <c r="AQ13" s="17">
        <v>0.192159342243687</v>
      </c>
      <c r="AR13" s="17">
        <v>0.112169565225683</v>
      </c>
      <c r="AS13" s="17"/>
      <c r="AT13" s="17">
        <v>7.0143638298217403E-2</v>
      </c>
      <c r="AU13" s="17">
        <v>0.105357358721397</v>
      </c>
      <c r="AV13" s="17">
        <v>0.14360232226398401</v>
      </c>
      <c r="AW13" s="17">
        <v>0.153703001185961</v>
      </c>
      <c r="AX13" s="17">
        <v>0.160088501236549</v>
      </c>
      <c r="AY13" s="17"/>
      <c r="AZ13" s="17">
        <v>0.121081345782346</v>
      </c>
      <c r="BA13" s="17">
        <v>9.9678306389839599E-2</v>
      </c>
      <c r="BB13" s="17">
        <v>0.145691809159399</v>
      </c>
      <c r="BC13" s="17">
        <v>0.102799108469857</v>
      </c>
      <c r="BD13" s="17">
        <v>0.113113542423605</v>
      </c>
      <c r="BE13" s="17"/>
      <c r="BF13" s="17">
        <v>0.118599008617468</v>
      </c>
      <c r="BG13" s="17">
        <v>0.107207653638126</v>
      </c>
      <c r="BH13" s="17">
        <v>0.12346901335869399</v>
      </c>
      <c r="BI13" s="17">
        <v>0.12831990269801399</v>
      </c>
      <c r="BJ13" s="17"/>
      <c r="BK13" s="17">
        <v>9.0511406219695306E-2</v>
      </c>
      <c r="BL13" s="17">
        <v>0.13306909224570099</v>
      </c>
      <c r="BM13" s="17">
        <v>0.109296751155984</v>
      </c>
      <c r="BN13" s="17">
        <v>0.107516679497223</v>
      </c>
      <c r="BO13" s="17">
        <v>0.13832397885351</v>
      </c>
      <c r="BP13" s="17"/>
      <c r="BQ13" s="17">
        <v>0.10777478823579099</v>
      </c>
      <c r="BR13" s="17">
        <v>0.122301037771867</v>
      </c>
      <c r="BS13" s="17"/>
      <c r="BT13" s="17">
        <v>0.10793801778565899</v>
      </c>
      <c r="BU13" s="17">
        <v>0.11243101769474501</v>
      </c>
      <c r="BV13" s="17">
        <v>9.7102564797553595E-2</v>
      </c>
      <c r="BW13" s="17">
        <v>0.1304183693499</v>
      </c>
      <c r="BX13" s="17">
        <v>0.122521062989656</v>
      </c>
      <c r="BY13" s="17">
        <v>0.163210392900765</v>
      </c>
    </row>
    <row r="14" spans="2:77" x14ac:dyDescent="0.35">
      <c r="B14" s="18" t="s">
        <v>145</v>
      </c>
      <c r="C14" s="17">
        <v>7.6784802620846401E-2</v>
      </c>
      <c r="D14" s="17">
        <v>5.3765439120649398E-2</v>
      </c>
      <c r="E14" s="17">
        <v>9.9777085091463297E-2</v>
      </c>
      <c r="F14" s="17"/>
      <c r="G14" s="17">
        <v>8.2336747153735804E-2</v>
      </c>
      <c r="H14" s="17">
        <v>6.5849598532162101E-2</v>
      </c>
      <c r="I14" s="17">
        <v>6.4502746151467602E-2</v>
      </c>
      <c r="J14" s="17">
        <v>9.4372382986146905E-2</v>
      </c>
      <c r="K14" s="17">
        <v>8.8169578263677995E-2</v>
      </c>
      <c r="L14" s="17">
        <v>6.9977048663596594E-2</v>
      </c>
      <c r="M14" s="17"/>
      <c r="N14" s="17">
        <v>4.3909326441364298E-2</v>
      </c>
      <c r="O14" s="17">
        <v>8.7037011523088001E-2</v>
      </c>
      <c r="P14" s="17">
        <v>6.6590824704932494E-2</v>
      </c>
      <c r="Q14" s="17">
        <v>0.110800232493701</v>
      </c>
      <c r="R14" s="17"/>
      <c r="S14" s="17">
        <v>7.4096232808321602E-2</v>
      </c>
      <c r="T14" s="17">
        <v>7.5246981997542706E-2</v>
      </c>
      <c r="U14" s="17">
        <v>6.8348251245400296E-2</v>
      </c>
      <c r="V14" s="17">
        <v>7.7789994885598401E-2</v>
      </c>
      <c r="W14" s="17">
        <v>5.0110801323018303E-2</v>
      </c>
      <c r="X14" s="17">
        <v>7.2861645685237605E-2</v>
      </c>
      <c r="Y14" s="17">
        <v>7.6885656414318895E-2</v>
      </c>
      <c r="Z14" s="17">
        <v>5.8855075192896997E-2</v>
      </c>
      <c r="AA14" s="17">
        <v>8.8537942179505696E-2</v>
      </c>
      <c r="AB14" s="17">
        <v>8.6249206668136499E-2</v>
      </c>
      <c r="AC14" s="17">
        <v>8.7403891981114396E-2</v>
      </c>
      <c r="AD14" s="17">
        <v>0.124114639389309</v>
      </c>
      <c r="AE14" s="17"/>
      <c r="AF14" s="17">
        <v>7.2446778836729994E-2</v>
      </c>
      <c r="AG14" s="17">
        <v>6.3611156327778307E-2</v>
      </c>
      <c r="AH14" s="17">
        <v>0.117452876735695</v>
      </c>
      <c r="AI14" s="17"/>
      <c r="AJ14" s="17">
        <v>5.88958300351861E-2</v>
      </c>
      <c r="AK14" s="17">
        <v>5.9885028162085102E-2</v>
      </c>
      <c r="AL14" s="17">
        <v>4.5142739422076202E-2</v>
      </c>
      <c r="AM14" s="17">
        <v>6.5455221614417705E-2</v>
      </c>
      <c r="AN14" s="17">
        <v>0.15597511448144599</v>
      </c>
      <c r="AO14" s="17"/>
      <c r="AP14" s="17">
        <v>5.3870988271663103E-2</v>
      </c>
      <c r="AQ14" s="17">
        <v>5.8141640574705097E-2</v>
      </c>
      <c r="AR14" s="17">
        <v>4.2091997214580498E-2</v>
      </c>
      <c r="AS14" s="17"/>
      <c r="AT14" s="17">
        <v>9.3981440516033604E-2</v>
      </c>
      <c r="AU14" s="17">
        <v>9.0592237460372496E-2</v>
      </c>
      <c r="AV14" s="17">
        <v>5.7050514992567303E-2</v>
      </c>
      <c r="AW14" s="17">
        <v>5.53040304514845E-2</v>
      </c>
      <c r="AX14" s="17">
        <v>2.7141601555357699E-2</v>
      </c>
      <c r="AY14" s="17"/>
      <c r="AZ14" s="17">
        <v>5.6019241393133301E-2</v>
      </c>
      <c r="BA14" s="17">
        <v>9.1143624727704695E-2</v>
      </c>
      <c r="BB14" s="17">
        <v>8.8595583791534802E-2</v>
      </c>
      <c r="BC14" s="17">
        <v>7.5181046322321601E-2</v>
      </c>
      <c r="BD14" s="17">
        <v>0.13205903201052299</v>
      </c>
      <c r="BE14" s="17"/>
      <c r="BF14" s="17">
        <v>9.8124285966213906E-2</v>
      </c>
      <c r="BG14" s="17">
        <v>7.2563474723384799E-2</v>
      </c>
      <c r="BH14" s="17">
        <v>5.8452740719867002E-2</v>
      </c>
      <c r="BI14" s="17">
        <v>6.3883576330390698E-2</v>
      </c>
      <c r="BJ14" s="17"/>
      <c r="BK14" s="17">
        <v>7.7561960215864895E-2</v>
      </c>
      <c r="BL14" s="17">
        <v>7.9978054471945004E-2</v>
      </c>
      <c r="BM14" s="17">
        <v>9.5733583169962402E-2</v>
      </c>
      <c r="BN14" s="17">
        <v>6.1921075439913702E-2</v>
      </c>
      <c r="BO14" s="17">
        <v>4.5539929160180799E-2</v>
      </c>
      <c r="BP14" s="17"/>
      <c r="BQ14" s="17">
        <v>7.4091921514817097E-2</v>
      </c>
      <c r="BR14" s="17">
        <v>8.0432092090715196E-2</v>
      </c>
      <c r="BS14" s="17"/>
      <c r="BT14" s="17">
        <v>7.5956623295599796E-2</v>
      </c>
      <c r="BU14" s="17">
        <v>6.03977587311572E-2</v>
      </c>
      <c r="BV14" s="17">
        <v>0.10953508186359801</v>
      </c>
      <c r="BW14" s="17">
        <v>6.3663255698203705E-2</v>
      </c>
      <c r="BX14" s="17">
        <v>7.4994220319355098E-2</v>
      </c>
      <c r="BY14" s="17">
        <v>0.12926160406686099</v>
      </c>
    </row>
    <row r="15" spans="2:77" x14ac:dyDescent="0.35">
      <c r="B15" s="18" t="s">
        <v>146</v>
      </c>
      <c r="C15" s="21">
        <v>0.36415831094715101</v>
      </c>
      <c r="D15" s="21">
        <v>0.40334786288368102</v>
      </c>
      <c r="E15" s="21">
        <v>0.32692963980427597</v>
      </c>
      <c r="F15" s="21"/>
      <c r="G15" s="21">
        <v>0.32519017510139497</v>
      </c>
      <c r="H15" s="21">
        <v>0.36311933678311797</v>
      </c>
      <c r="I15" s="21">
        <v>0.350486486319535</v>
      </c>
      <c r="J15" s="21">
        <v>0.34641099727744301</v>
      </c>
      <c r="K15" s="21">
        <v>0.38745744201974902</v>
      </c>
      <c r="L15" s="21">
        <v>0.40090008278364397</v>
      </c>
      <c r="M15" s="21"/>
      <c r="N15" s="21">
        <v>0.37267943679409998</v>
      </c>
      <c r="O15" s="21">
        <v>0.33637544073612802</v>
      </c>
      <c r="P15" s="21">
        <v>0.40207216056267903</v>
      </c>
      <c r="Q15" s="21">
        <v>0.35170912326816101</v>
      </c>
      <c r="R15" s="21"/>
      <c r="S15" s="21">
        <v>0.34999243460249002</v>
      </c>
      <c r="T15" s="21">
        <v>0.38265321624468102</v>
      </c>
      <c r="U15" s="21">
        <v>0.38009602438639301</v>
      </c>
      <c r="V15" s="21">
        <v>0.40121411474711799</v>
      </c>
      <c r="W15" s="21">
        <v>0.39004276607774802</v>
      </c>
      <c r="X15" s="21">
        <v>0.41725623217354901</v>
      </c>
      <c r="Y15" s="21">
        <v>0.33003054820991401</v>
      </c>
      <c r="Z15" s="21">
        <v>0.34275727349865998</v>
      </c>
      <c r="AA15" s="21">
        <v>0.35556620833876001</v>
      </c>
      <c r="AB15" s="21">
        <v>0.29107947508971799</v>
      </c>
      <c r="AC15" s="21">
        <v>0.37384661894458898</v>
      </c>
      <c r="AD15" s="21">
        <v>0.33072063584626998</v>
      </c>
      <c r="AE15" s="21"/>
      <c r="AF15" s="21">
        <v>0.47980010722854</v>
      </c>
      <c r="AG15" s="21">
        <v>0.29622581692058902</v>
      </c>
      <c r="AH15" s="21">
        <v>0.317197616915879</v>
      </c>
      <c r="AI15" s="21"/>
      <c r="AJ15" s="21">
        <v>0.51243502132512098</v>
      </c>
      <c r="AK15" s="21">
        <v>0.261808492062579</v>
      </c>
      <c r="AL15" s="21">
        <v>0.27750474988939</v>
      </c>
      <c r="AM15" s="21">
        <v>0.66273984068353597</v>
      </c>
      <c r="AN15" s="21">
        <v>0.306375592769772</v>
      </c>
      <c r="AO15" s="21"/>
      <c r="AP15" s="21">
        <v>0.51947992801809895</v>
      </c>
      <c r="AQ15" s="21">
        <v>0.241677761382766</v>
      </c>
      <c r="AR15" s="21">
        <v>0.34155528216214698</v>
      </c>
      <c r="AS15" s="21"/>
      <c r="AT15" s="21">
        <v>0.38948809362101799</v>
      </c>
      <c r="AU15" s="21">
        <v>0.39094459573970503</v>
      </c>
      <c r="AV15" s="21">
        <v>0.33489854183353901</v>
      </c>
      <c r="AW15" s="21">
        <v>0.32123996518852399</v>
      </c>
      <c r="AX15" s="21">
        <v>0.324397779447886</v>
      </c>
      <c r="AY15" s="21"/>
      <c r="AZ15" s="21">
        <v>0.38895378500543798</v>
      </c>
      <c r="BA15" s="21">
        <v>0.332535871763667</v>
      </c>
      <c r="BB15" s="21">
        <v>0.29320011604844298</v>
      </c>
      <c r="BC15" s="21">
        <v>0.388265366403856</v>
      </c>
      <c r="BD15" s="21">
        <v>0.304549740897677</v>
      </c>
      <c r="BE15" s="21"/>
      <c r="BF15" s="21">
        <v>0.32970149269281002</v>
      </c>
      <c r="BG15" s="21">
        <v>0.377097678614632</v>
      </c>
      <c r="BH15" s="21">
        <v>0.39681544814463998</v>
      </c>
      <c r="BI15" s="21">
        <v>0.35405977960204899</v>
      </c>
      <c r="BJ15" s="21"/>
      <c r="BK15" s="21">
        <v>0.42462913955123599</v>
      </c>
      <c r="BL15" s="21">
        <v>0.33443840149017701</v>
      </c>
      <c r="BM15" s="21">
        <v>0.3408455512386</v>
      </c>
      <c r="BN15" s="21">
        <v>0.37588197548343399</v>
      </c>
      <c r="BO15" s="21">
        <v>0.46442159644210801</v>
      </c>
      <c r="BP15" s="21"/>
      <c r="BQ15" s="21">
        <v>0.37427673062989297</v>
      </c>
      <c r="BR15" s="21">
        <v>0.35045373057115498</v>
      </c>
      <c r="BS15" s="21"/>
      <c r="BT15" s="21">
        <v>0.39503794414425403</v>
      </c>
      <c r="BU15" s="21">
        <v>0.36290674350931701</v>
      </c>
      <c r="BV15" s="21">
        <v>0.33481716289413499</v>
      </c>
      <c r="BW15" s="21">
        <v>0.361846196372967</v>
      </c>
      <c r="BX15" s="21">
        <v>0.33458417185932998</v>
      </c>
      <c r="BY15" s="21">
        <v>0.28276248983552099</v>
      </c>
    </row>
    <row r="16" spans="2:77" x14ac:dyDescent="0.35">
      <c r="B16" s="18" t="s">
        <v>147</v>
      </c>
      <c r="C16" s="21">
        <v>0.28892667982271902</v>
      </c>
      <c r="D16" s="21">
        <v>0.29110015264551797</v>
      </c>
      <c r="E16" s="21">
        <v>0.28514505535147699</v>
      </c>
      <c r="F16" s="21"/>
      <c r="G16" s="21">
        <v>0.30966347259020399</v>
      </c>
      <c r="H16" s="21">
        <v>0.30238336038716002</v>
      </c>
      <c r="I16" s="21">
        <v>0.29429988013736602</v>
      </c>
      <c r="J16" s="21">
        <v>0.30885749285541703</v>
      </c>
      <c r="K16" s="21">
        <v>0.27180708366425499</v>
      </c>
      <c r="L16" s="21">
        <v>0.25508432040990697</v>
      </c>
      <c r="M16" s="21"/>
      <c r="N16" s="21">
        <v>0.33006380393596602</v>
      </c>
      <c r="O16" s="21">
        <v>0.32125952262869301</v>
      </c>
      <c r="P16" s="21">
        <v>0.24854712271826199</v>
      </c>
      <c r="Q16" s="21">
        <v>0.245463726052112</v>
      </c>
      <c r="R16" s="21"/>
      <c r="S16" s="21">
        <v>0.29163001928028098</v>
      </c>
      <c r="T16" s="21">
        <v>0.27254224789779702</v>
      </c>
      <c r="U16" s="21">
        <v>0.25791101440578501</v>
      </c>
      <c r="V16" s="21">
        <v>0.25195952792527598</v>
      </c>
      <c r="W16" s="21">
        <v>0.26515194004388098</v>
      </c>
      <c r="X16" s="21">
        <v>0.272201872659461</v>
      </c>
      <c r="Y16" s="21">
        <v>0.30679012526106503</v>
      </c>
      <c r="Z16" s="21">
        <v>0.29162692266013701</v>
      </c>
      <c r="AA16" s="21">
        <v>0.32273716284404702</v>
      </c>
      <c r="AB16" s="21">
        <v>0.35664928677709601</v>
      </c>
      <c r="AC16" s="21">
        <v>0.293034757042206</v>
      </c>
      <c r="AD16" s="21">
        <v>0.26136608623499102</v>
      </c>
      <c r="AE16" s="21"/>
      <c r="AF16" s="21">
        <v>0.18700699994349901</v>
      </c>
      <c r="AG16" s="21">
        <v>0.37108103220106098</v>
      </c>
      <c r="AH16" s="21">
        <v>0.28267165609927902</v>
      </c>
      <c r="AI16" s="21"/>
      <c r="AJ16" s="21">
        <v>0.169375617291848</v>
      </c>
      <c r="AK16" s="21">
        <v>0.41542402334600098</v>
      </c>
      <c r="AL16" s="21">
        <v>0.39377434844437398</v>
      </c>
      <c r="AM16" s="21">
        <v>6.7677646836606001E-2</v>
      </c>
      <c r="AN16" s="21">
        <v>0.24958315062769301</v>
      </c>
      <c r="AO16" s="21"/>
      <c r="AP16" s="21">
        <v>0.13949643095966199</v>
      </c>
      <c r="AQ16" s="21">
        <v>0.44003587851198001</v>
      </c>
      <c r="AR16" s="21">
        <v>0.336231965164972</v>
      </c>
      <c r="AS16" s="21"/>
      <c r="AT16" s="21">
        <v>0.217406293683852</v>
      </c>
      <c r="AU16" s="21">
        <v>0.267525476712758</v>
      </c>
      <c r="AV16" s="21">
        <v>0.34817944601183398</v>
      </c>
      <c r="AW16" s="21">
        <v>0.36466916587484099</v>
      </c>
      <c r="AX16" s="21">
        <v>0.391507966803748</v>
      </c>
      <c r="AY16" s="21"/>
      <c r="AZ16" s="21">
        <v>0.29037206993262099</v>
      </c>
      <c r="BA16" s="21">
        <v>0.28796732417112902</v>
      </c>
      <c r="BB16" s="21">
        <v>0.39623342808745399</v>
      </c>
      <c r="BC16" s="21">
        <v>0.25261354153940901</v>
      </c>
      <c r="BD16" s="21">
        <v>0.307046218842424</v>
      </c>
      <c r="BE16" s="21"/>
      <c r="BF16" s="21">
        <v>0.29678135241721898</v>
      </c>
      <c r="BG16" s="21">
        <v>0.274091994973305</v>
      </c>
      <c r="BH16" s="21">
        <v>0.30920075274645098</v>
      </c>
      <c r="BI16" s="21">
        <v>0.31159294282168098</v>
      </c>
      <c r="BJ16" s="21"/>
      <c r="BK16" s="21">
        <v>0.258402643183197</v>
      </c>
      <c r="BL16" s="21">
        <v>0.320891324446338</v>
      </c>
      <c r="BM16" s="21">
        <v>0.27434671297352597</v>
      </c>
      <c r="BN16" s="21">
        <v>0.30072784240608302</v>
      </c>
      <c r="BO16" s="21">
        <v>0.248673040918551</v>
      </c>
      <c r="BP16" s="21"/>
      <c r="BQ16" s="21">
        <v>0.278840721718359</v>
      </c>
      <c r="BR16" s="21">
        <v>0.30258729361855502</v>
      </c>
      <c r="BS16" s="21"/>
      <c r="BT16" s="21">
        <v>0.26677129564796598</v>
      </c>
      <c r="BU16" s="21">
        <v>0.29061536769437701</v>
      </c>
      <c r="BV16" s="21">
        <v>0.25963602930834601</v>
      </c>
      <c r="BW16" s="21">
        <v>0.29971306794762398</v>
      </c>
      <c r="BX16" s="21">
        <v>0.327344066298632</v>
      </c>
      <c r="BY16" s="21">
        <v>0.38916517312693399</v>
      </c>
    </row>
    <row r="17" spans="2:77" x14ac:dyDescent="0.35">
      <c r="B17" s="18" t="s">
        <v>148</v>
      </c>
      <c r="C17" s="22">
        <v>7.5231631124432E-2</v>
      </c>
      <c r="D17" s="22">
        <v>0.112247710238163</v>
      </c>
      <c r="E17" s="22">
        <v>4.1784584452798701E-2</v>
      </c>
      <c r="F17" s="22"/>
      <c r="G17" s="22">
        <v>1.5526702511190701E-2</v>
      </c>
      <c r="H17" s="22">
        <v>6.0735976395957902E-2</v>
      </c>
      <c r="I17" s="22">
        <v>5.6186606182169301E-2</v>
      </c>
      <c r="J17" s="22">
        <v>3.7553504422025603E-2</v>
      </c>
      <c r="K17" s="22">
        <v>0.115650358355494</v>
      </c>
      <c r="L17" s="22">
        <v>0.145815762373737</v>
      </c>
      <c r="M17" s="22"/>
      <c r="N17" s="22">
        <v>4.2615632858133697E-2</v>
      </c>
      <c r="O17" s="22">
        <v>1.51159181074348E-2</v>
      </c>
      <c r="P17" s="22">
        <v>0.15352503784441601</v>
      </c>
      <c r="Q17" s="22">
        <v>0.106245397216048</v>
      </c>
      <c r="R17" s="22"/>
      <c r="S17" s="22">
        <v>5.8362415322209801E-2</v>
      </c>
      <c r="T17" s="22">
        <v>0.110110968346884</v>
      </c>
      <c r="U17" s="22">
        <v>0.12218500998060799</v>
      </c>
      <c r="V17" s="22">
        <v>0.14925458682184201</v>
      </c>
      <c r="W17" s="22">
        <v>0.124890826033867</v>
      </c>
      <c r="X17" s="22">
        <v>0.14505435951408799</v>
      </c>
      <c r="Y17" s="22">
        <v>2.3240422948849301E-2</v>
      </c>
      <c r="Z17" s="22">
        <v>5.1130350838522902E-2</v>
      </c>
      <c r="AA17" s="22">
        <v>3.2829045494713001E-2</v>
      </c>
      <c r="AB17" s="22">
        <v>-6.5569811687377993E-2</v>
      </c>
      <c r="AC17" s="22">
        <v>8.0811861902382903E-2</v>
      </c>
      <c r="AD17" s="22">
        <v>6.9354549611279001E-2</v>
      </c>
      <c r="AE17" s="22"/>
      <c r="AF17" s="22">
        <v>0.29279310728504099</v>
      </c>
      <c r="AG17" s="22">
        <v>-7.4855215280471593E-2</v>
      </c>
      <c r="AH17" s="22">
        <v>3.4525960816600303E-2</v>
      </c>
      <c r="AI17" s="22"/>
      <c r="AJ17" s="22">
        <v>0.34305940403327301</v>
      </c>
      <c r="AK17" s="22">
        <v>-0.15361553128342101</v>
      </c>
      <c r="AL17" s="22">
        <v>-0.11626959855498301</v>
      </c>
      <c r="AM17" s="22">
        <v>0.59506219384693004</v>
      </c>
      <c r="AN17" s="22">
        <v>5.67924421420785E-2</v>
      </c>
      <c r="AO17" s="22"/>
      <c r="AP17" s="22">
        <v>0.37998349705843598</v>
      </c>
      <c r="AQ17" s="22">
        <v>-0.198358117129215</v>
      </c>
      <c r="AR17" s="22">
        <v>5.3233169971745303E-3</v>
      </c>
      <c r="AS17" s="22"/>
      <c r="AT17" s="22">
        <v>0.17208179993716599</v>
      </c>
      <c r="AU17" s="22">
        <v>0.12341911902694799</v>
      </c>
      <c r="AV17" s="22">
        <v>-1.3280904178295101E-2</v>
      </c>
      <c r="AW17" s="22">
        <v>-4.3429200686317102E-2</v>
      </c>
      <c r="AX17" s="22">
        <v>-6.7110187355861897E-2</v>
      </c>
      <c r="AY17" s="22"/>
      <c r="AZ17" s="22">
        <v>9.8581715072816503E-2</v>
      </c>
      <c r="BA17" s="22">
        <v>4.4568547592537998E-2</v>
      </c>
      <c r="BB17" s="22">
        <v>-0.103033312039011</v>
      </c>
      <c r="BC17" s="22">
        <v>0.13565182486444699</v>
      </c>
      <c r="BD17" s="22">
        <v>-2.4964779447461099E-3</v>
      </c>
      <c r="BE17" s="22"/>
      <c r="BF17" s="22">
        <v>3.2920140275590398E-2</v>
      </c>
      <c r="BG17" s="22">
        <v>0.10300568364132701</v>
      </c>
      <c r="BH17" s="22">
        <v>8.7614695398189099E-2</v>
      </c>
      <c r="BI17" s="22">
        <v>4.2466836780368097E-2</v>
      </c>
      <c r="BJ17" s="22"/>
      <c r="BK17" s="22">
        <v>0.16622649636803799</v>
      </c>
      <c r="BL17" s="22">
        <v>1.35470770438385E-2</v>
      </c>
      <c r="BM17" s="22">
        <v>6.6498838265073995E-2</v>
      </c>
      <c r="BN17" s="22">
        <v>7.5154133077350999E-2</v>
      </c>
      <c r="BO17" s="22">
        <v>0.21574855552355701</v>
      </c>
      <c r="BP17" s="22"/>
      <c r="BQ17" s="22">
        <v>9.5436008911534601E-2</v>
      </c>
      <c r="BR17" s="22">
        <v>4.7866436952600601E-2</v>
      </c>
      <c r="BS17" s="22"/>
      <c r="BT17" s="22">
        <v>0.12826664849628799</v>
      </c>
      <c r="BU17" s="22">
        <v>7.2291375814940606E-2</v>
      </c>
      <c r="BV17" s="22">
        <v>7.5181133585788901E-2</v>
      </c>
      <c r="BW17" s="22">
        <v>6.2133128425342403E-2</v>
      </c>
      <c r="BX17" s="22">
        <v>7.2401055606979804E-3</v>
      </c>
      <c r="BY17" s="22">
        <v>-0.106402683291413</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0.12745000560349101</v>
      </c>
      <c r="D9" s="17">
        <v>0.14916714560974301</v>
      </c>
      <c r="E9" s="17">
        <v>0.105604630568637</v>
      </c>
      <c r="F9" s="17"/>
      <c r="G9" s="17">
        <v>0.133634742030356</v>
      </c>
      <c r="H9" s="17">
        <v>0.16758738609676599</v>
      </c>
      <c r="I9" s="17">
        <v>0.15471024164685701</v>
      </c>
      <c r="J9" s="17">
        <v>0.125780362809228</v>
      </c>
      <c r="K9" s="17">
        <v>9.1714638697576206E-2</v>
      </c>
      <c r="L9" s="17">
        <v>9.3969732834685904E-2</v>
      </c>
      <c r="M9" s="17"/>
      <c r="N9" s="17">
        <v>0.141197700889582</v>
      </c>
      <c r="O9" s="17">
        <v>0.12734409532462901</v>
      </c>
      <c r="P9" s="17">
        <v>0.13165465496509901</v>
      </c>
      <c r="Q9" s="17">
        <v>0.110781359166256</v>
      </c>
      <c r="R9" s="17"/>
      <c r="S9" s="17">
        <v>0.181046083822228</v>
      </c>
      <c r="T9" s="17">
        <v>0.10065479943052601</v>
      </c>
      <c r="U9" s="17">
        <v>9.7385161106282703E-2</v>
      </c>
      <c r="V9" s="17">
        <v>0.10857620745142101</v>
      </c>
      <c r="W9" s="17">
        <v>0.12800682459710999</v>
      </c>
      <c r="X9" s="17">
        <v>0.120435613423161</v>
      </c>
      <c r="Y9" s="17">
        <v>0.15783258748974799</v>
      </c>
      <c r="Z9" s="17">
        <v>0.14391148502887</v>
      </c>
      <c r="AA9" s="17">
        <v>0.12030445438112</v>
      </c>
      <c r="AB9" s="17">
        <v>0.10723060941566601</v>
      </c>
      <c r="AC9" s="17">
        <v>0.10295004057351199</v>
      </c>
      <c r="AD9" s="17">
        <v>0.174915693516208</v>
      </c>
      <c r="AE9" s="17"/>
      <c r="AF9" s="17">
        <v>9.6771392211801394E-2</v>
      </c>
      <c r="AG9" s="17">
        <v>0.162293797245568</v>
      </c>
      <c r="AH9" s="17">
        <v>0.1149340058948</v>
      </c>
      <c r="AI9" s="17"/>
      <c r="AJ9" s="17">
        <v>8.6910287328479094E-2</v>
      </c>
      <c r="AK9" s="17">
        <v>0.197648913577855</v>
      </c>
      <c r="AL9" s="17">
        <v>0.13671246962366501</v>
      </c>
      <c r="AM9" s="17">
        <v>0.106941455554416</v>
      </c>
      <c r="AN9" s="17">
        <v>9.7317382645211906E-2</v>
      </c>
      <c r="AO9" s="17"/>
      <c r="AP9" s="17">
        <v>9.4132508213682797E-2</v>
      </c>
      <c r="AQ9" s="17">
        <v>0.19504077239530701</v>
      </c>
      <c r="AR9" s="17">
        <v>0.12748789249995501</v>
      </c>
      <c r="AS9" s="17"/>
      <c r="AT9" s="17">
        <v>0.11490107312457599</v>
      </c>
      <c r="AU9" s="17">
        <v>0.107751998773326</v>
      </c>
      <c r="AV9" s="17">
        <v>0.13456467117422999</v>
      </c>
      <c r="AW9" s="17">
        <v>0.17773529592755499</v>
      </c>
      <c r="AX9" s="17">
        <v>0.29384044824024702</v>
      </c>
      <c r="AY9" s="17"/>
      <c r="AZ9" s="17">
        <v>0.15021849610862001</v>
      </c>
      <c r="BA9" s="17">
        <v>0.116622779415798</v>
      </c>
      <c r="BB9" s="17">
        <v>9.8320069272294294E-2</v>
      </c>
      <c r="BC9" s="17">
        <v>8.8543108766304501E-2</v>
      </c>
      <c r="BD9" s="17">
        <v>0.13402579461837499</v>
      </c>
      <c r="BE9" s="17"/>
      <c r="BF9" s="17">
        <v>0.15458313300569401</v>
      </c>
      <c r="BG9" s="17">
        <v>0.11319807376533</v>
      </c>
      <c r="BH9" s="17">
        <v>0.13144750066331801</v>
      </c>
      <c r="BI9" s="17">
        <v>0.14782147522625899</v>
      </c>
      <c r="BJ9" s="17"/>
      <c r="BK9" s="17">
        <v>0.23374591347604501</v>
      </c>
      <c r="BL9" s="17">
        <v>0.135944519662209</v>
      </c>
      <c r="BM9" s="17">
        <v>0.104564911469217</v>
      </c>
      <c r="BN9" s="17">
        <v>0.119452542988224</v>
      </c>
      <c r="BO9" s="17">
        <v>0.21852248412899899</v>
      </c>
      <c r="BP9" s="17"/>
      <c r="BQ9" s="17">
        <v>0.13816812053267899</v>
      </c>
      <c r="BR9" s="17">
        <v>0.11293318656140899</v>
      </c>
      <c r="BS9" s="17"/>
      <c r="BT9" s="17">
        <v>0.105396129309741</v>
      </c>
      <c r="BU9" s="17">
        <v>0.12508224227031201</v>
      </c>
      <c r="BV9" s="17">
        <v>0.13038482747496599</v>
      </c>
      <c r="BW9" s="17">
        <v>0.15479871211307</v>
      </c>
      <c r="BX9" s="17">
        <v>0.16818032670715899</v>
      </c>
      <c r="BY9" s="17">
        <v>9.8854114315541294E-2</v>
      </c>
    </row>
    <row r="10" spans="2:77" x14ac:dyDescent="0.35">
      <c r="B10" s="18" t="s">
        <v>141</v>
      </c>
      <c r="C10" s="17">
        <v>0.33741083792290499</v>
      </c>
      <c r="D10" s="17">
        <v>0.32500130314961401</v>
      </c>
      <c r="E10" s="17">
        <v>0.34906876648146401</v>
      </c>
      <c r="F10" s="17"/>
      <c r="G10" s="17">
        <v>0.340108837885995</v>
      </c>
      <c r="H10" s="17">
        <v>0.36042531876753803</v>
      </c>
      <c r="I10" s="17">
        <v>0.39239748690037501</v>
      </c>
      <c r="J10" s="17">
        <v>0.332693910426198</v>
      </c>
      <c r="K10" s="17">
        <v>0.30425762913580801</v>
      </c>
      <c r="L10" s="17">
        <v>0.29841391082442498</v>
      </c>
      <c r="M10" s="17"/>
      <c r="N10" s="17">
        <v>0.36532021523651398</v>
      </c>
      <c r="O10" s="17">
        <v>0.36751451945422903</v>
      </c>
      <c r="P10" s="17">
        <v>0.313404472324598</v>
      </c>
      <c r="Q10" s="17">
        <v>0.29582582166357302</v>
      </c>
      <c r="R10" s="17"/>
      <c r="S10" s="17">
        <v>0.335323562423328</v>
      </c>
      <c r="T10" s="17">
        <v>0.34926073820202203</v>
      </c>
      <c r="U10" s="17">
        <v>0.28569494352445302</v>
      </c>
      <c r="V10" s="17">
        <v>0.33497983088723499</v>
      </c>
      <c r="W10" s="17">
        <v>0.37520967775325398</v>
      </c>
      <c r="X10" s="17">
        <v>0.28647730529633803</v>
      </c>
      <c r="Y10" s="17">
        <v>0.29914824418989</v>
      </c>
      <c r="Z10" s="17">
        <v>0.345061848738699</v>
      </c>
      <c r="AA10" s="17">
        <v>0.357266824009494</v>
      </c>
      <c r="AB10" s="17">
        <v>0.40518845336058801</v>
      </c>
      <c r="AC10" s="17">
        <v>0.370497905584599</v>
      </c>
      <c r="AD10" s="17">
        <v>0.26622593959795998</v>
      </c>
      <c r="AE10" s="17"/>
      <c r="AF10" s="17">
        <v>0.26471523510667599</v>
      </c>
      <c r="AG10" s="17">
        <v>0.41199209666658199</v>
      </c>
      <c r="AH10" s="17">
        <v>0.30005992723619401</v>
      </c>
      <c r="AI10" s="17"/>
      <c r="AJ10" s="17">
        <v>0.25565750832236001</v>
      </c>
      <c r="AK10" s="17">
        <v>0.44178379216066599</v>
      </c>
      <c r="AL10" s="17">
        <v>0.436316623440615</v>
      </c>
      <c r="AM10" s="17">
        <v>0.178311961237129</v>
      </c>
      <c r="AN10" s="17">
        <v>0.26571368581066401</v>
      </c>
      <c r="AO10" s="17"/>
      <c r="AP10" s="17">
        <v>0.23209927483516801</v>
      </c>
      <c r="AQ10" s="17">
        <v>0.45242054440806201</v>
      </c>
      <c r="AR10" s="17">
        <v>0.41877862247240999</v>
      </c>
      <c r="AS10" s="17"/>
      <c r="AT10" s="17">
        <v>0.29069312439067202</v>
      </c>
      <c r="AU10" s="17">
        <v>0.30927395765989502</v>
      </c>
      <c r="AV10" s="17">
        <v>0.39014819850049198</v>
      </c>
      <c r="AW10" s="17">
        <v>0.38789113612502002</v>
      </c>
      <c r="AX10" s="17">
        <v>0.28268248327795298</v>
      </c>
      <c r="AY10" s="17"/>
      <c r="AZ10" s="17">
        <v>0.35653829979441498</v>
      </c>
      <c r="BA10" s="17">
        <v>0.32999696601838102</v>
      </c>
      <c r="BB10" s="17">
        <v>0.37464765515091197</v>
      </c>
      <c r="BC10" s="17">
        <v>0.30054028122028198</v>
      </c>
      <c r="BD10" s="17">
        <v>0.32649852619611802</v>
      </c>
      <c r="BE10" s="17"/>
      <c r="BF10" s="17">
        <v>0.322480753322336</v>
      </c>
      <c r="BG10" s="17">
        <v>0.33445847173411503</v>
      </c>
      <c r="BH10" s="17">
        <v>0.360402728167866</v>
      </c>
      <c r="BI10" s="17">
        <v>0.35939183179020001</v>
      </c>
      <c r="BJ10" s="17"/>
      <c r="BK10" s="17">
        <v>0.30364716039496298</v>
      </c>
      <c r="BL10" s="17">
        <v>0.36034396785463901</v>
      </c>
      <c r="BM10" s="17">
        <v>0.33123301950655798</v>
      </c>
      <c r="BN10" s="17">
        <v>0.34627166821536698</v>
      </c>
      <c r="BO10" s="17">
        <v>0.28982886159774501</v>
      </c>
      <c r="BP10" s="17"/>
      <c r="BQ10" s="17">
        <v>0.33660411235119098</v>
      </c>
      <c r="BR10" s="17">
        <v>0.33850348240549899</v>
      </c>
      <c r="BS10" s="17"/>
      <c r="BT10" s="17">
        <v>0.30153598086614303</v>
      </c>
      <c r="BU10" s="17">
        <v>0.38761811316696398</v>
      </c>
      <c r="BV10" s="17">
        <v>0.32231457668553498</v>
      </c>
      <c r="BW10" s="17">
        <v>0.35576948869293201</v>
      </c>
      <c r="BX10" s="17">
        <v>0.34960427566171898</v>
      </c>
      <c r="BY10" s="17">
        <v>0.33211570416665698</v>
      </c>
    </row>
    <row r="11" spans="2:77" x14ac:dyDescent="0.35">
      <c r="B11" s="18" t="s">
        <v>142</v>
      </c>
      <c r="C11" s="17">
        <v>0.28712965873070601</v>
      </c>
      <c r="D11" s="17">
        <v>0.28628607024033398</v>
      </c>
      <c r="E11" s="17">
        <v>0.28744937714098201</v>
      </c>
      <c r="F11" s="17"/>
      <c r="G11" s="17">
        <v>0.31896220048878998</v>
      </c>
      <c r="H11" s="17">
        <v>0.24880534832779799</v>
      </c>
      <c r="I11" s="17">
        <v>0.261228083587564</v>
      </c>
      <c r="J11" s="17">
        <v>0.28828365883096502</v>
      </c>
      <c r="K11" s="17">
        <v>0.31247828134151501</v>
      </c>
      <c r="L11" s="17">
        <v>0.30008146533513402</v>
      </c>
      <c r="M11" s="17"/>
      <c r="N11" s="17">
        <v>0.275194232665951</v>
      </c>
      <c r="O11" s="17">
        <v>0.25502183873912099</v>
      </c>
      <c r="P11" s="17">
        <v>0.30481820615171601</v>
      </c>
      <c r="Q11" s="17">
        <v>0.31665147832487001</v>
      </c>
      <c r="R11" s="17"/>
      <c r="S11" s="17">
        <v>0.29125810068970498</v>
      </c>
      <c r="T11" s="17">
        <v>0.29509202604455198</v>
      </c>
      <c r="U11" s="17">
        <v>0.34571553131988197</v>
      </c>
      <c r="V11" s="17">
        <v>0.287641918796184</v>
      </c>
      <c r="W11" s="17">
        <v>0.24519971181921901</v>
      </c>
      <c r="X11" s="17">
        <v>0.29783152869900997</v>
      </c>
      <c r="Y11" s="17">
        <v>0.28590262940682998</v>
      </c>
      <c r="Z11" s="17">
        <v>0.30725463799807601</v>
      </c>
      <c r="AA11" s="17">
        <v>0.26593912147751297</v>
      </c>
      <c r="AB11" s="17">
        <v>0.25569673299200102</v>
      </c>
      <c r="AC11" s="17">
        <v>0.26246940780344602</v>
      </c>
      <c r="AD11" s="17">
        <v>0.33098678232497403</v>
      </c>
      <c r="AE11" s="17"/>
      <c r="AF11" s="17">
        <v>0.30507953074233302</v>
      </c>
      <c r="AG11" s="17">
        <v>0.25117858232108797</v>
      </c>
      <c r="AH11" s="17">
        <v>0.34335739198686099</v>
      </c>
      <c r="AI11" s="17"/>
      <c r="AJ11" s="17">
        <v>0.32593179630915797</v>
      </c>
      <c r="AK11" s="17">
        <v>0.22311825533011501</v>
      </c>
      <c r="AL11" s="17">
        <v>0.27028526781135798</v>
      </c>
      <c r="AM11" s="17">
        <v>0.31140885033580501</v>
      </c>
      <c r="AN11" s="17">
        <v>0.32859503796280498</v>
      </c>
      <c r="AO11" s="17"/>
      <c r="AP11" s="17">
        <v>0.34535396383542499</v>
      </c>
      <c r="AQ11" s="17">
        <v>0.22392531665815699</v>
      </c>
      <c r="AR11" s="17">
        <v>0.27840562175904199</v>
      </c>
      <c r="AS11" s="17"/>
      <c r="AT11" s="17">
        <v>0.30503564881647999</v>
      </c>
      <c r="AU11" s="17">
        <v>0.293251268680707</v>
      </c>
      <c r="AV11" s="17">
        <v>0.27465646185640002</v>
      </c>
      <c r="AW11" s="17">
        <v>0.25258370611999797</v>
      </c>
      <c r="AX11" s="17">
        <v>0.27019130499223698</v>
      </c>
      <c r="AY11" s="17"/>
      <c r="AZ11" s="17">
        <v>0.27513637742770702</v>
      </c>
      <c r="BA11" s="17">
        <v>0.30465081177705899</v>
      </c>
      <c r="BB11" s="17">
        <v>0.30823965033236</v>
      </c>
      <c r="BC11" s="17">
        <v>0.31641773369673698</v>
      </c>
      <c r="BD11" s="17">
        <v>0.246691481026311</v>
      </c>
      <c r="BE11" s="17"/>
      <c r="BF11" s="17">
        <v>0.25243171192891301</v>
      </c>
      <c r="BG11" s="17">
        <v>0.30672709084867</v>
      </c>
      <c r="BH11" s="17">
        <v>0.26536092118426002</v>
      </c>
      <c r="BI11" s="17">
        <v>0.27048505204057399</v>
      </c>
      <c r="BJ11" s="17"/>
      <c r="BK11" s="17">
        <v>0.206716124917738</v>
      </c>
      <c r="BL11" s="17">
        <v>0.25839475793907701</v>
      </c>
      <c r="BM11" s="17">
        <v>0.30134551521896902</v>
      </c>
      <c r="BN11" s="17">
        <v>0.29678064224522199</v>
      </c>
      <c r="BO11" s="17">
        <v>0.26557658735161399</v>
      </c>
      <c r="BP11" s="17"/>
      <c r="BQ11" s="17">
        <v>0.27936096060902399</v>
      </c>
      <c r="BR11" s="17">
        <v>0.29765173146178803</v>
      </c>
      <c r="BS11" s="17"/>
      <c r="BT11" s="17">
        <v>0.30831818092243002</v>
      </c>
      <c r="BU11" s="17">
        <v>0.282698139866982</v>
      </c>
      <c r="BV11" s="17">
        <v>0.29511453686685302</v>
      </c>
      <c r="BW11" s="17">
        <v>0.275914347116614</v>
      </c>
      <c r="BX11" s="17">
        <v>0.24561546199044901</v>
      </c>
      <c r="BY11" s="17">
        <v>0.26062728749633002</v>
      </c>
    </row>
    <row r="12" spans="2:77" x14ac:dyDescent="0.35">
      <c r="B12" s="18" t="s">
        <v>143</v>
      </c>
      <c r="C12" s="17">
        <v>0.10273040773495599</v>
      </c>
      <c r="D12" s="17">
        <v>0.114056767468226</v>
      </c>
      <c r="E12" s="17">
        <v>9.2321184390669303E-2</v>
      </c>
      <c r="F12" s="17"/>
      <c r="G12" s="17">
        <v>8.1498792204543799E-2</v>
      </c>
      <c r="H12" s="17">
        <v>0.113838363466776</v>
      </c>
      <c r="I12" s="17">
        <v>9.0641250340201998E-2</v>
      </c>
      <c r="J12" s="17">
        <v>9.2153187280790499E-2</v>
      </c>
      <c r="K12" s="17">
        <v>9.7394207112221604E-2</v>
      </c>
      <c r="L12" s="17">
        <v>0.12984035515436901</v>
      </c>
      <c r="M12" s="17"/>
      <c r="N12" s="17">
        <v>0.108748352866959</v>
      </c>
      <c r="O12" s="17">
        <v>9.6719400702965502E-2</v>
      </c>
      <c r="P12" s="17">
        <v>0.112819399242028</v>
      </c>
      <c r="Q12" s="17">
        <v>9.5037096795458006E-2</v>
      </c>
      <c r="R12" s="17"/>
      <c r="S12" s="17">
        <v>8.4024703091552203E-2</v>
      </c>
      <c r="T12" s="17">
        <v>0.103561749159304</v>
      </c>
      <c r="U12" s="17">
        <v>0.100063940442082</v>
      </c>
      <c r="V12" s="17">
        <v>0.110323219149298</v>
      </c>
      <c r="W12" s="17">
        <v>0.111413654963994</v>
      </c>
      <c r="X12" s="17">
        <v>0.12709302376033699</v>
      </c>
      <c r="Y12" s="17">
        <v>0.10001107654230899</v>
      </c>
      <c r="Z12" s="17">
        <v>6.69434382810081E-2</v>
      </c>
      <c r="AA12" s="17">
        <v>0.103629437958352</v>
      </c>
      <c r="AB12" s="17">
        <v>0.104113019396532</v>
      </c>
      <c r="AC12" s="17">
        <v>0.12972693089568599</v>
      </c>
      <c r="AD12" s="17">
        <v>7.9766070708912395E-2</v>
      </c>
      <c r="AE12" s="17"/>
      <c r="AF12" s="17">
        <v>0.138971393140948</v>
      </c>
      <c r="AG12" s="17">
        <v>7.3862692822051101E-2</v>
      </c>
      <c r="AH12" s="17">
        <v>9.4673626793484705E-2</v>
      </c>
      <c r="AI12" s="17"/>
      <c r="AJ12" s="17">
        <v>0.14468721880886701</v>
      </c>
      <c r="AK12" s="17">
        <v>5.7313551227756603E-2</v>
      </c>
      <c r="AL12" s="17">
        <v>8.1890692093198297E-2</v>
      </c>
      <c r="AM12" s="17">
        <v>0.11631549998124301</v>
      </c>
      <c r="AN12" s="17">
        <v>0.11376543088373101</v>
      </c>
      <c r="AO12" s="17"/>
      <c r="AP12" s="17">
        <v>0.164933251957743</v>
      </c>
      <c r="AQ12" s="17">
        <v>5.2736751562171599E-2</v>
      </c>
      <c r="AR12" s="17">
        <v>7.7946488213514104E-2</v>
      </c>
      <c r="AS12" s="17"/>
      <c r="AT12" s="17">
        <v>0.108759912174876</v>
      </c>
      <c r="AU12" s="17">
        <v>0.12567323716269199</v>
      </c>
      <c r="AV12" s="17">
        <v>8.45327442710673E-2</v>
      </c>
      <c r="AW12" s="17">
        <v>9.4235074527588905E-2</v>
      </c>
      <c r="AX12" s="17">
        <v>7.7752585193283694E-2</v>
      </c>
      <c r="AY12" s="17"/>
      <c r="AZ12" s="17">
        <v>0.102732471714351</v>
      </c>
      <c r="BA12" s="17">
        <v>9.62427699697391E-2</v>
      </c>
      <c r="BB12" s="17">
        <v>7.0349605035854301E-2</v>
      </c>
      <c r="BC12" s="17">
        <v>0.125500159554884</v>
      </c>
      <c r="BD12" s="17">
        <v>8.5416472978877694E-2</v>
      </c>
      <c r="BE12" s="17"/>
      <c r="BF12" s="17">
        <v>9.0605820304861195E-2</v>
      </c>
      <c r="BG12" s="17">
        <v>0.104747210077147</v>
      </c>
      <c r="BH12" s="17">
        <v>0.117233151285073</v>
      </c>
      <c r="BI12" s="17">
        <v>0.102433572448621</v>
      </c>
      <c r="BJ12" s="17"/>
      <c r="BK12" s="17">
        <v>8.3840436708178895E-2</v>
      </c>
      <c r="BL12" s="17">
        <v>9.6856206919175694E-2</v>
      </c>
      <c r="BM12" s="17">
        <v>0.10530024592901401</v>
      </c>
      <c r="BN12" s="17">
        <v>0.104040667445033</v>
      </c>
      <c r="BO12" s="17">
        <v>0.104471329528524</v>
      </c>
      <c r="BP12" s="17"/>
      <c r="BQ12" s="17">
        <v>9.8285844330353603E-2</v>
      </c>
      <c r="BR12" s="17">
        <v>0.108750209079871</v>
      </c>
      <c r="BS12" s="17"/>
      <c r="BT12" s="17">
        <v>0.11494777313216401</v>
      </c>
      <c r="BU12" s="17">
        <v>9.4551261759109495E-2</v>
      </c>
      <c r="BV12" s="17">
        <v>8.77902569844414E-2</v>
      </c>
      <c r="BW12" s="17">
        <v>0.102501065681996</v>
      </c>
      <c r="BX12" s="17">
        <v>0.10389502619230299</v>
      </c>
      <c r="BY12" s="17">
        <v>6.1428847275258998E-2</v>
      </c>
    </row>
    <row r="13" spans="2:77" x14ac:dyDescent="0.35">
      <c r="B13" s="18" t="s">
        <v>144</v>
      </c>
      <c r="C13" s="17">
        <v>5.9443706442189499E-2</v>
      </c>
      <c r="D13" s="17">
        <v>7.1521596043465197E-2</v>
      </c>
      <c r="E13" s="17">
        <v>4.8021528932392303E-2</v>
      </c>
      <c r="F13" s="17"/>
      <c r="G13" s="17">
        <v>2.63097428745926E-2</v>
      </c>
      <c r="H13" s="17">
        <v>3.09339416470094E-2</v>
      </c>
      <c r="I13" s="17">
        <v>3.4491248066587203E-2</v>
      </c>
      <c r="J13" s="17">
        <v>7.5171418947319699E-2</v>
      </c>
      <c r="K13" s="17">
        <v>0.101372033803121</v>
      </c>
      <c r="L13" s="17">
        <v>8.4004831857882503E-2</v>
      </c>
      <c r="M13" s="17"/>
      <c r="N13" s="17">
        <v>6.0926741428182198E-2</v>
      </c>
      <c r="O13" s="17">
        <v>4.88632023520333E-2</v>
      </c>
      <c r="P13" s="17">
        <v>6.1855429167559803E-2</v>
      </c>
      <c r="Q13" s="17">
        <v>6.6665280107040703E-2</v>
      </c>
      <c r="R13" s="17"/>
      <c r="S13" s="17">
        <v>3.9346278454351902E-2</v>
      </c>
      <c r="T13" s="17">
        <v>6.2020962321168001E-2</v>
      </c>
      <c r="U13" s="17">
        <v>9.4167699566417698E-2</v>
      </c>
      <c r="V13" s="17">
        <v>7.2067047823444794E-2</v>
      </c>
      <c r="W13" s="17">
        <v>5.5135985424479797E-2</v>
      </c>
      <c r="X13" s="17">
        <v>7.8985527496004307E-2</v>
      </c>
      <c r="Y13" s="17">
        <v>5.5042663366028199E-2</v>
      </c>
      <c r="Z13" s="17">
        <v>4.5793254393816103E-2</v>
      </c>
      <c r="AA13" s="17">
        <v>6.6721491134906205E-2</v>
      </c>
      <c r="AB13" s="17">
        <v>5.2700027590122198E-2</v>
      </c>
      <c r="AC13" s="17">
        <v>4.0981585283072601E-2</v>
      </c>
      <c r="AD13" s="17">
        <v>1.6928182241482799E-2</v>
      </c>
      <c r="AE13" s="17"/>
      <c r="AF13" s="17">
        <v>0.10772112872485901</v>
      </c>
      <c r="AG13" s="17">
        <v>3.4853891553625602E-2</v>
      </c>
      <c r="AH13" s="17">
        <v>2.5023404150321098E-2</v>
      </c>
      <c r="AI13" s="17"/>
      <c r="AJ13" s="17">
        <v>0.116202761284599</v>
      </c>
      <c r="AK13" s="17">
        <v>2.1703076656776399E-2</v>
      </c>
      <c r="AL13" s="17">
        <v>7.4500545577666404E-3</v>
      </c>
      <c r="AM13" s="17">
        <v>0.21079345129725899</v>
      </c>
      <c r="AN13" s="17">
        <v>3.3720680637763199E-2</v>
      </c>
      <c r="AO13" s="17"/>
      <c r="AP13" s="17">
        <v>0.10919878798228801</v>
      </c>
      <c r="AQ13" s="17">
        <v>1.1098489527428699E-2</v>
      </c>
      <c r="AR13" s="17">
        <v>3.2170098856140701E-2</v>
      </c>
      <c r="AS13" s="17"/>
      <c r="AT13" s="17">
        <v>7.3042816293571095E-2</v>
      </c>
      <c r="AU13" s="17">
        <v>6.4723660358229504E-2</v>
      </c>
      <c r="AV13" s="17">
        <v>4.7055416567595397E-2</v>
      </c>
      <c r="AW13" s="17">
        <v>3.3498730841296002E-2</v>
      </c>
      <c r="AX13" s="17">
        <v>4.8391576740922301E-2</v>
      </c>
      <c r="AY13" s="17"/>
      <c r="AZ13" s="17">
        <v>5.4811773899065303E-2</v>
      </c>
      <c r="BA13" s="17">
        <v>5.0717431317956502E-2</v>
      </c>
      <c r="BB13" s="17">
        <v>2.65754779468899E-2</v>
      </c>
      <c r="BC13" s="17">
        <v>7.7327841758727298E-2</v>
      </c>
      <c r="BD13" s="17">
        <v>7.0290719860191905E-2</v>
      </c>
      <c r="BE13" s="17"/>
      <c r="BF13" s="17">
        <v>6.7617009832176403E-2</v>
      </c>
      <c r="BG13" s="17">
        <v>5.5628453005791702E-2</v>
      </c>
      <c r="BH13" s="17">
        <v>5.93533162873814E-2</v>
      </c>
      <c r="BI13" s="17">
        <v>6.2409368731362998E-2</v>
      </c>
      <c r="BJ13" s="17"/>
      <c r="BK13" s="17">
        <v>6.97171263633138E-2</v>
      </c>
      <c r="BL13" s="17">
        <v>5.6075186735258402E-2</v>
      </c>
      <c r="BM13" s="17">
        <v>5.6557193508082998E-2</v>
      </c>
      <c r="BN13" s="17">
        <v>5.85270401608812E-2</v>
      </c>
      <c r="BO13" s="17">
        <v>8.1700504927214396E-2</v>
      </c>
      <c r="BP13" s="17"/>
      <c r="BQ13" s="17">
        <v>6.6569051489756406E-2</v>
      </c>
      <c r="BR13" s="17">
        <v>4.9793003370678102E-2</v>
      </c>
      <c r="BS13" s="17"/>
      <c r="BT13" s="17">
        <v>8.4732046512039305E-2</v>
      </c>
      <c r="BU13" s="17">
        <v>4.4209083193043099E-2</v>
      </c>
      <c r="BV13" s="17">
        <v>4.9834421727496303E-2</v>
      </c>
      <c r="BW13" s="17">
        <v>3.6378133721948203E-2</v>
      </c>
      <c r="BX13" s="17">
        <v>4.8821128178054701E-2</v>
      </c>
      <c r="BY13" s="17">
        <v>4.6731364557839897E-2</v>
      </c>
    </row>
    <row r="14" spans="2:77" x14ac:dyDescent="0.35">
      <c r="B14" s="18" t="s">
        <v>145</v>
      </c>
      <c r="C14" s="17">
        <v>8.5835383565752599E-2</v>
      </c>
      <c r="D14" s="17">
        <v>5.3967117488617197E-2</v>
      </c>
      <c r="E14" s="17">
        <v>0.117534512485856</v>
      </c>
      <c r="F14" s="17"/>
      <c r="G14" s="17">
        <v>9.9485684515722705E-2</v>
      </c>
      <c r="H14" s="17">
        <v>7.8409641694113394E-2</v>
      </c>
      <c r="I14" s="17">
        <v>6.65316894584142E-2</v>
      </c>
      <c r="J14" s="17">
        <v>8.5917461705499104E-2</v>
      </c>
      <c r="K14" s="17">
        <v>9.2783209909758205E-2</v>
      </c>
      <c r="L14" s="17">
        <v>9.3689703993503695E-2</v>
      </c>
      <c r="M14" s="17"/>
      <c r="N14" s="17">
        <v>4.8612756912811403E-2</v>
      </c>
      <c r="O14" s="17">
        <v>0.10453694342702199</v>
      </c>
      <c r="P14" s="17">
        <v>7.5447838148998803E-2</v>
      </c>
      <c r="Q14" s="17">
        <v>0.115038963942802</v>
      </c>
      <c r="R14" s="17"/>
      <c r="S14" s="17">
        <v>6.9001271518834201E-2</v>
      </c>
      <c r="T14" s="17">
        <v>8.9409724842428498E-2</v>
      </c>
      <c r="U14" s="17">
        <v>7.6972724040882207E-2</v>
      </c>
      <c r="V14" s="17">
        <v>8.6411775892418302E-2</v>
      </c>
      <c r="W14" s="17">
        <v>8.5034145441943598E-2</v>
      </c>
      <c r="X14" s="17">
        <v>8.9177001325149705E-2</v>
      </c>
      <c r="Y14" s="17">
        <v>0.10206279900519399</v>
      </c>
      <c r="Z14" s="17">
        <v>9.1035335559531499E-2</v>
      </c>
      <c r="AA14" s="17">
        <v>8.6138671038615305E-2</v>
      </c>
      <c r="AB14" s="17">
        <v>7.5071157245092293E-2</v>
      </c>
      <c r="AC14" s="17">
        <v>9.3374129859684601E-2</v>
      </c>
      <c r="AD14" s="17">
        <v>0.13117733161046199</v>
      </c>
      <c r="AE14" s="17"/>
      <c r="AF14" s="17">
        <v>8.6741320073383296E-2</v>
      </c>
      <c r="AG14" s="17">
        <v>6.5818939391084297E-2</v>
      </c>
      <c r="AH14" s="17">
        <v>0.121951643938339</v>
      </c>
      <c r="AI14" s="17"/>
      <c r="AJ14" s="17">
        <v>7.0610427946536894E-2</v>
      </c>
      <c r="AK14" s="17">
        <v>5.8432411046830501E-2</v>
      </c>
      <c r="AL14" s="17">
        <v>6.7344892473397394E-2</v>
      </c>
      <c r="AM14" s="17">
        <v>7.6228781594148795E-2</v>
      </c>
      <c r="AN14" s="17">
        <v>0.16088778205982601</v>
      </c>
      <c r="AO14" s="17"/>
      <c r="AP14" s="17">
        <v>5.4282213175692803E-2</v>
      </c>
      <c r="AQ14" s="17">
        <v>6.4778125448873999E-2</v>
      </c>
      <c r="AR14" s="17">
        <v>6.52112761989386E-2</v>
      </c>
      <c r="AS14" s="17"/>
      <c r="AT14" s="17">
        <v>0.107567425199825</v>
      </c>
      <c r="AU14" s="17">
        <v>9.9325877365150805E-2</v>
      </c>
      <c r="AV14" s="17">
        <v>6.9042507630214897E-2</v>
      </c>
      <c r="AW14" s="17">
        <v>5.4056056458542098E-2</v>
      </c>
      <c r="AX14" s="17">
        <v>2.7141601555357699E-2</v>
      </c>
      <c r="AY14" s="17"/>
      <c r="AZ14" s="17">
        <v>6.0562581055842502E-2</v>
      </c>
      <c r="BA14" s="17">
        <v>0.101769241501066</v>
      </c>
      <c r="BB14" s="17">
        <v>0.121867542261689</v>
      </c>
      <c r="BC14" s="17">
        <v>9.1670875003065699E-2</v>
      </c>
      <c r="BD14" s="17">
        <v>0.13707700532012701</v>
      </c>
      <c r="BE14" s="17"/>
      <c r="BF14" s="17">
        <v>0.11228157160601999</v>
      </c>
      <c r="BG14" s="17">
        <v>8.5240700568947197E-2</v>
      </c>
      <c r="BH14" s="17">
        <v>6.6202382412101302E-2</v>
      </c>
      <c r="BI14" s="17">
        <v>5.7458699762981902E-2</v>
      </c>
      <c r="BJ14" s="17"/>
      <c r="BK14" s="17">
        <v>0.102333238139762</v>
      </c>
      <c r="BL14" s="17">
        <v>9.238536088964E-2</v>
      </c>
      <c r="BM14" s="17">
        <v>0.10099911436815801</v>
      </c>
      <c r="BN14" s="17">
        <v>7.4927438945273803E-2</v>
      </c>
      <c r="BO14" s="17">
        <v>3.9900232465903303E-2</v>
      </c>
      <c r="BP14" s="17"/>
      <c r="BQ14" s="17">
        <v>8.10119106869953E-2</v>
      </c>
      <c r="BR14" s="17">
        <v>9.2368387120755194E-2</v>
      </c>
      <c r="BS14" s="17"/>
      <c r="BT14" s="17">
        <v>8.5069889257482795E-2</v>
      </c>
      <c r="BU14" s="17">
        <v>6.58411597435897E-2</v>
      </c>
      <c r="BV14" s="17">
        <v>0.114561380260708</v>
      </c>
      <c r="BW14" s="17">
        <v>7.4638252673440306E-2</v>
      </c>
      <c r="BX14" s="17">
        <v>8.3883781270314997E-2</v>
      </c>
      <c r="BY14" s="17">
        <v>0.20024268218837299</v>
      </c>
    </row>
    <row r="15" spans="2:77" x14ac:dyDescent="0.35">
      <c r="B15" s="18" t="s">
        <v>146</v>
      </c>
      <c r="C15" s="21">
        <v>0.46486084352639601</v>
      </c>
      <c r="D15" s="21">
        <v>0.47416844875935699</v>
      </c>
      <c r="E15" s="21">
        <v>0.45467339705010001</v>
      </c>
      <c r="F15" s="21"/>
      <c r="G15" s="21">
        <v>0.47374357991635102</v>
      </c>
      <c r="H15" s="21">
        <v>0.52801270486430396</v>
      </c>
      <c r="I15" s="21">
        <v>0.547107728547232</v>
      </c>
      <c r="J15" s="21">
        <v>0.458474273235426</v>
      </c>
      <c r="K15" s="21">
        <v>0.39597226783338402</v>
      </c>
      <c r="L15" s="21">
        <v>0.39238364365911099</v>
      </c>
      <c r="M15" s="21"/>
      <c r="N15" s="21">
        <v>0.50651791612609598</v>
      </c>
      <c r="O15" s="21">
        <v>0.49485861477885801</v>
      </c>
      <c r="P15" s="21">
        <v>0.44505912728969699</v>
      </c>
      <c r="Q15" s="21">
        <v>0.406607180829829</v>
      </c>
      <c r="R15" s="21"/>
      <c r="S15" s="21">
        <v>0.51636964624555604</v>
      </c>
      <c r="T15" s="21">
        <v>0.44991553763254799</v>
      </c>
      <c r="U15" s="21">
        <v>0.383080104630736</v>
      </c>
      <c r="V15" s="21">
        <v>0.44355603833865498</v>
      </c>
      <c r="W15" s="21">
        <v>0.50321650235036397</v>
      </c>
      <c r="X15" s="21">
        <v>0.40691291871949897</v>
      </c>
      <c r="Y15" s="21">
        <v>0.45698083167963799</v>
      </c>
      <c r="Z15" s="21">
        <v>0.48897333376756802</v>
      </c>
      <c r="AA15" s="21">
        <v>0.47757127839061397</v>
      </c>
      <c r="AB15" s="21">
        <v>0.51241906277625304</v>
      </c>
      <c r="AC15" s="21">
        <v>0.47344794615811098</v>
      </c>
      <c r="AD15" s="21">
        <v>0.44114163311416799</v>
      </c>
      <c r="AE15" s="21"/>
      <c r="AF15" s="21">
        <v>0.36148662731847703</v>
      </c>
      <c r="AG15" s="21">
        <v>0.57428589391215101</v>
      </c>
      <c r="AH15" s="21">
        <v>0.41499393313099397</v>
      </c>
      <c r="AI15" s="21"/>
      <c r="AJ15" s="21">
        <v>0.342567795650839</v>
      </c>
      <c r="AK15" s="21">
        <v>0.63943270573852096</v>
      </c>
      <c r="AL15" s="21">
        <v>0.57302909306427996</v>
      </c>
      <c r="AM15" s="21">
        <v>0.28525341679154398</v>
      </c>
      <c r="AN15" s="21">
        <v>0.36303106845587502</v>
      </c>
      <c r="AO15" s="21"/>
      <c r="AP15" s="21">
        <v>0.32623178304885098</v>
      </c>
      <c r="AQ15" s="21">
        <v>0.64746131680336905</v>
      </c>
      <c r="AR15" s="21">
        <v>0.546266514972365</v>
      </c>
      <c r="AS15" s="21"/>
      <c r="AT15" s="21">
        <v>0.405594197515248</v>
      </c>
      <c r="AU15" s="21">
        <v>0.41702595643321999</v>
      </c>
      <c r="AV15" s="21">
        <v>0.52471286967472197</v>
      </c>
      <c r="AW15" s="21">
        <v>0.56562643205257501</v>
      </c>
      <c r="AX15" s="21">
        <v>0.5765229315182</v>
      </c>
      <c r="AY15" s="21"/>
      <c r="AZ15" s="21">
        <v>0.50675679590303402</v>
      </c>
      <c r="BA15" s="21">
        <v>0.44661974543417998</v>
      </c>
      <c r="BB15" s="21">
        <v>0.472967724423207</v>
      </c>
      <c r="BC15" s="21">
        <v>0.38908338998658698</v>
      </c>
      <c r="BD15" s="21">
        <v>0.46052432081449302</v>
      </c>
      <c r="BE15" s="21"/>
      <c r="BF15" s="21">
        <v>0.47706388632802899</v>
      </c>
      <c r="BG15" s="21">
        <v>0.447656545499445</v>
      </c>
      <c r="BH15" s="21">
        <v>0.49185022883118401</v>
      </c>
      <c r="BI15" s="21">
        <v>0.50721330701645995</v>
      </c>
      <c r="BJ15" s="21"/>
      <c r="BK15" s="21">
        <v>0.53739307387100699</v>
      </c>
      <c r="BL15" s="21">
        <v>0.49628848751684801</v>
      </c>
      <c r="BM15" s="21">
        <v>0.43579793097577502</v>
      </c>
      <c r="BN15" s="21">
        <v>0.46572421120358998</v>
      </c>
      <c r="BO15" s="21">
        <v>0.50835134572674501</v>
      </c>
      <c r="BP15" s="21"/>
      <c r="BQ15" s="21">
        <v>0.47477223288386999</v>
      </c>
      <c r="BR15" s="21">
        <v>0.45143666896690698</v>
      </c>
      <c r="BS15" s="21"/>
      <c r="BT15" s="21">
        <v>0.40693211017588399</v>
      </c>
      <c r="BU15" s="21">
        <v>0.51270035543727599</v>
      </c>
      <c r="BV15" s="21">
        <v>0.45269940416050097</v>
      </c>
      <c r="BW15" s="21">
        <v>0.51056820080600196</v>
      </c>
      <c r="BX15" s="21">
        <v>0.51778460236887802</v>
      </c>
      <c r="BY15" s="21">
        <v>0.43096981848219901</v>
      </c>
    </row>
    <row r="16" spans="2:77" x14ac:dyDescent="0.35">
      <c r="B16" s="18" t="s">
        <v>147</v>
      </c>
      <c r="C16" s="21">
        <v>0.162174114177146</v>
      </c>
      <c r="D16" s="21">
        <v>0.18557836351169199</v>
      </c>
      <c r="E16" s="21">
        <v>0.140342713323062</v>
      </c>
      <c r="F16" s="21"/>
      <c r="G16" s="21">
        <v>0.107808535079136</v>
      </c>
      <c r="H16" s="21">
        <v>0.144772305113786</v>
      </c>
      <c r="I16" s="21">
        <v>0.125132498406789</v>
      </c>
      <c r="J16" s="21">
        <v>0.16732460622810999</v>
      </c>
      <c r="K16" s="21">
        <v>0.19876624091534301</v>
      </c>
      <c r="L16" s="21">
        <v>0.213845187012252</v>
      </c>
      <c r="M16" s="21"/>
      <c r="N16" s="21">
        <v>0.16967509429514099</v>
      </c>
      <c r="O16" s="21">
        <v>0.14558260305499901</v>
      </c>
      <c r="P16" s="21">
        <v>0.17467482840958801</v>
      </c>
      <c r="Q16" s="21">
        <v>0.161702376902499</v>
      </c>
      <c r="R16" s="21"/>
      <c r="S16" s="21">
        <v>0.12337098154590399</v>
      </c>
      <c r="T16" s="21">
        <v>0.16558271148047199</v>
      </c>
      <c r="U16" s="21">
        <v>0.19423164000849999</v>
      </c>
      <c r="V16" s="21">
        <v>0.18239026697274199</v>
      </c>
      <c r="W16" s="21">
        <v>0.166549640388474</v>
      </c>
      <c r="X16" s="21">
        <v>0.206078551256342</v>
      </c>
      <c r="Y16" s="21">
        <v>0.15505373990833801</v>
      </c>
      <c r="Z16" s="21">
        <v>0.112736692674824</v>
      </c>
      <c r="AA16" s="21">
        <v>0.170350929093258</v>
      </c>
      <c r="AB16" s="21">
        <v>0.15681304698665399</v>
      </c>
      <c r="AC16" s="21">
        <v>0.17070851617875901</v>
      </c>
      <c r="AD16" s="21">
        <v>9.6694252950395104E-2</v>
      </c>
      <c r="AE16" s="21"/>
      <c r="AF16" s="21">
        <v>0.24669252186580701</v>
      </c>
      <c r="AG16" s="21">
        <v>0.10871658437567699</v>
      </c>
      <c r="AH16" s="21">
        <v>0.119697030943806</v>
      </c>
      <c r="AI16" s="21"/>
      <c r="AJ16" s="21">
        <v>0.26088998009346598</v>
      </c>
      <c r="AK16" s="21">
        <v>7.9016627884532994E-2</v>
      </c>
      <c r="AL16" s="21">
        <v>8.9340746650964906E-2</v>
      </c>
      <c r="AM16" s="21">
        <v>0.32710895127850198</v>
      </c>
      <c r="AN16" s="21">
        <v>0.14748611152149399</v>
      </c>
      <c r="AO16" s="21"/>
      <c r="AP16" s="21">
        <v>0.27413203994003099</v>
      </c>
      <c r="AQ16" s="21">
        <v>6.38352410896003E-2</v>
      </c>
      <c r="AR16" s="21">
        <v>0.11011658706965501</v>
      </c>
      <c r="AS16" s="21"/>
      <c r="AT16" s="21">
        <v>0.181802728468447</v>
      </c>
      <c r="AU16" s="21">
        <v>0.19039689752092201</v>
      </c>
      <c r="AV16" s="21">
        <v>0.13158816083866301</v>
      </c>
      <c r="AW16" s="21">
        <v>0.12773380536888501</v>
      </c>
      <c r="AX16" s="21">
        <v>0.12614416193420599</v>
      </c>
      <c r="AY16" s="21"/>
      <c r="AZ16" s="21">
        <v>0.15754424561341601</v>
      </c>
      <c r="BA16" s="21">
        <v>0.14696020128769599</v>
      </c>
      <c r="BB16" s="21">
        <v>9.6925082982744201E-2</v>
      </c>
      <c r="BC16" s="21">
        <v>0.20282800131361101</v>
      </c>
      <c r="BD16" s="21">
        <v>0.15570719283907</v>
      </c>
      <c r="BE16" s="21"/>
      <c r="BF16" s="21">
        <v>0.158222830137038</v>
      </c>
      <c r="BG16" s="21">
        <v>0.16037566308293799</v>
      </c>
      <c r="BH16" s="21">
        <v>0.176586467572455</v>
      </c>
      <c r="BI16" s="21">
        <v>0.16484294117998399</v>
      </c>
      <c r="BJ16" s="21"/>
      <c r="BK16" s="21">
        <v>0.15355756307149299</v>
      </c>
      <c r="BL16" s="21">
        <v>0.15293139365443401</v>
      </c>
      <c r="BM16" s="21">
        <v>0.16185743943709799</v>
      </c>
      <c r="BN16" s="21">
        <v>0.16256770760591399</v>
      </c>
      <c r="BO16" s="21">
        <v>0.18617183445573801</v>
      </c>
      <c r="BP16" s="21"/>
      <c r="BQ16" s="21">
        <v>0.16485489582011001</v>
      </c>
      <c r="BR16" s="21">
        <v>0.158543212450549</v>
      </c>
      <c r="BS16" s="21"/>
      <c r="BT16" s="21">
        <v>0.199679819644203</v>
      </c>
      <c r="BU16" s="21">
        <v>0.138760344952153</v>
      </c>
      <c r="BV16" s="21">
        <v>0.13762467871193801</v>
      </c>
      <c r="BW16" s="21">
        <v>0.138879199403944</v>
      </c>
      <c r="BX16" s="21">
        <v>0.15271615437035799</v>
      </c>
      <c r="BY16" s="21">
        <v>0.108160211833099</v>
      </c>
    </row>
    <row r="17" spans="2:77" x14ac:dyDescent="0.35">
      <c r="B17" s="18" t="s">
        <v>148</v>
      </c>
      <c r="C17" s="22">
        <v>0.30268672934925001</v>
      </c>
      <c r="D17" s="22">
        <v>0.288590085247666</v>
      </c>
      <c r="E17" s="22">
        <v>0.31433068372703898</v>
      </c>
      <c r="F17" s="22"/>
      <c r="G17" s="22">
        <v>0.36593504483721401</v>
      </c>
      <c r="H17" s="22">
        <v>0.38324039975051799</v>
      </c>
      <c r="I17" s="22">
        <v>0.42197523014044303</v>
      </c>
      <c r="J17" s="22">
        <v>0.29114966700731598</v>
      </c>
      <c r="K17" s="22">
        <v>0.19720602691804101</v>
      </c>
      <c r="L17" s="22">
        <v>0.178538456646859</v>
      </c>
      <c r="M17" s="22"/>
      <c r="N17" s="22">
        <v>0.33684282183095499</v>
      </c>
      <c r="O17" s="22">
        <v>0.34927601172385903</v>
      </c>
      <c r="P17" s="22">
        <v>0.27038429888010901</v>
      </c>
      <c r="Q17" s="22">
        <v>0.24490480392733099</v>
      </c>
      <c r="R17" s="22"/>
      <c r="S17" s="22">
        <v>0.392998664699652</v>
      </c>
      <c r="T17" s="22">
        <v>0.284332826152076</v>
      </c>
      <c r="U17" s="22">
        <v>0.18884846462223601</v>
      </c>
      <c r="V17" s="22">
        <v>0.26116577136591301</v>
      </c>
      <c r="W17" s="22">
        <v>0.33666686196189</v>
      </c>
      <c r="X17" s="22">
        <v>0.200834367463157</v>
      </c>
      <c r="Y17" s="22">
        <v>0.3019270917713</v>
      </c>
      <c r="Z17" s="22">
        <v>0.37623664109274402</v>
      </c>
      <c r="AA17" s="22">
        <v>0.30722034929735498</v>
      </c>
      <c r="AB17" s="22">
        <v>0.35560601578959899</v>
      </c>
      <c r="AC17" s="22">
        <v>0.30273942997935299</v>
      </c>
      <c r="AD17" s="22">
        <v>0.34444738016377302</v>
      </c>
      <c r="AE17" s="22"/>
      <c r="AF17" s="22">
        <v>0.11479410545267101</v>
      </c>
      <c r="AG17" s="22">
        <v>0.46556930953647402</v>
      </c>
      <c r="AH17" s="22">
        <v>0.29529690218718802</v>
      </c>
      <c r="AI17" s="22"/>
      <c r="AJ17" s="22">
        <v>8.1677815557373204E-2</v>
      </c>
      <c r="AK17" s="22">
        <v>0.56041607785398795</v>
      </c>
      <c r="AL17" s="22">
        <v>0.48368834641331498</v>
      </c>
      <c r="AM17" s="22">
        <v>-4.1855534486957502E-2</v>
      </c>
      <c r="AN17" s="22">
        <v>0.215544956934382</v>
      </c>
      <c r="AO17" s="22"/>
      <c r="AP17" s="22">
        <v>5.2099743108820297E-2</v>
      </c>
      <c r="AQ17" s="22">
        <v>0.58362607571376901</v>
      </c>
      <c r="AR17" s="22">
        <v>0.43614992790271001</v>
      </c>
      <c r="AS17" s="22"/>
      <c r="AT17" s="22">
        <v>0.223791469046801</v>
      </c>
      <c r="AU17" s="22">
        <v>0.22662905891229901</v>
      </c>
      <c r="AV17" s="22">
        <v>0.39312470883605899</v>
      </c>
      <c r="AW17" s="22">
        <v>0.43789262668369</v>
      </c>
      <c r="AX17" s="22">
        <v>0.45037876958399398</v>
      </c>
      <c r="AY17" s="22"/>
      <c r="AZ17" s="22">
        <v>0.34921255028961801</v>
      </c>
      <c r="BA17" s="22">
        <v>0.29965954414648399</v>
      </c>
      <c r="BB17" s="22">
        <v>0.37604264144046201</v>
      </c>
      <c r="BC17" s="22">
        <v>0.186255388672976</v>
      </c>
      <c r="BD17" s="22">
        <v>0.30481712797542299</v>
      </c>
      <c r="BE17" s="22"/>
      <c r="BF17" s="22">
        <v>0.31884105619099201</v>
      </c>
      <c r="BG17" s="22">
        <v>0.28728088241650701</v>
      </c>
      <c r="BH17" s="22">
        <v>0.31526376125872901</v>
      </c>
      <c r="BI17" s="22">
        <v>0.34237036583647501</v>
      </c>
      <c r="BJ17" s="22"/>
      <c r="BK17" s="22">
        <v>0.383835510799515</v>
      </c>
      <c r="BL17" s="22">
        <v>0.34335709386241398</v>
      </c>
      <c r="BM17" s="22">
        <v>0.273940491538678</v>
      </c>
      <c r="BN17" s="22">
        <v>0.30315650359767599</v>
      </c>
      <c r="BO17" s="22">
        <v>0.32217951127100602</v>
      </c>
      <c r="BP17" s="22"/>
      <c r="BQ17" s="22">
        <v>0.30991733706376001</v>
      </c>
      <c r="BR17" s="22">
        <v>0.29289345651635801</v>
      </c>
      <c r="BS17" s="22"/>
      <c r="BT17" s="22">
        <v>0.20725229053168101</v>
      </c>
      <c r="BU17" s="22">
        <v>0.37394001048512299</v>
      </c>
      <c r="BV17" s="22">
        <v>0.31507472544856302</v>
      </c>
      <c r="BW17" s="22">
        <v>0.37168900140205802</v>
      </c>
      <c r="BX17" s="22">
        <v>0.36506844799852101</v>
      </c>
      <c r="BY17" s="22">
        <v>0.32280960664910002</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140</v>
      </c>
      <c r="C9" s="17">
        <v>0.21364514325056799</v>
      </c>
      <c r="D9" s="17">
        <v>0.24203422662149099</v>
      </c>
      <c r="E9" s="17">
        <v>0.18680619036454901</v>
      </c>
      <c r="F9" s="17"/>
      <c r="G9" s="17">
        <v>0.13980783471394101</v>
      </c>
      <c r="H9" s="17">
        <v>0.170860255734611</v>
      </c>
      <c r="I9" s="17">
        <v>0.18952193469978099</v>
      </c>
      <c r="J9" s="17">
        <v>0.214320576021548</v>
      </c>
      <c r="K9" s="17">
        <v>0.27473492433804497</v>
      </c>
      <c r="L9" s="17">
        <v>0.27565011939746897</v>
      </c>
      <c r="M9" s="17"/>
      <c r="N9" s="17">
        <v>0.22413863105268</v>
      </c>
      <c r="O9" s="17">
        <v>0.21319485534942001</v>
      </c>
      <c r="P9" s="17">
        <v>0.216204597142097</v>
      </c>
      <c r="Q9" s="17">
        <v>0.20056045336502901</v>
      </c>
      <c r="R9" s="17"/>
      <c r="S9" s="17">
        <v>0.213614624093764</v>
      </c>
      <c r="T9" s="17">
        <v>0.24854777460160901</v>
      </c>
      <c r="U9" s="17">
        <v>0.23554871555121601</v>
      </c>
      <c r="V9" s="17">
        <v>0.22454154163916101</v>
      </c>
      <c r="W9" s="17">
        <v>0.184750995983431</v>
      </c>
      <c r="X9" s="17">
        <v>0.231044277564842</v>
      </c>
      <c r="Y9" s="17">
        <v>0.22958730793224599</v>
      </c>
      <c r="Z9" s="17">
        <v>0.23177092932076501</v>
      </c>
      <c r="AA9" s="17">
        <v>0.20013617194474301</v>
      </c>
      <c r="AB9" s="17">
        <v>0.173128634351121</v>
      </c>
      <c r="AC9" s="17">
        <v>0.16090680529005999</v>
      </c>
      <c r="AD9" s="17">
        <v>0.17882609630041099</v>
      </c>
      <c r="AE9" s="17"/>
      <c r="AF9" s="17">
        <v>0.32665470090505899</v>
      </c>
      <c r="AG9" s="17">
        <v>0.158273680985691</v>
      </c>
      <c r="AH9" s="17">
        <v>0.13427859893932301</v>
      </c>
      <c r="AI9" s="17"/>
      <c r="AJ9" s="17">
        <v>0.365947371114696</v>
      </c>
      <c r="AK9" s="17">
        <v>0.111016713186963</v>
      </c>
      <c r="AL9" s="17">
        <v>0.13158138924773</v>
      </c>
      <c r="AM9" s="17">
        <v>0.43582857004154302</v>
      </c>
      <c r="AN9" s="17">
        <v>0.144720478123706</v>
      </c>
      <c r="AO9" s="17"/>
      <c r="AP9" s="17">
        <v>0.36945966271443598</v>
      </c>
      <c r="AQ9" s="17">
        <v>0.101792858498575</v>
      </c>
      <c r="AR9" s="17">
        <v>0.17942478000318801</v>
      </c>
      <c r="AS9" s="17"/>
      <c r="AT9" s="17">
        <v>0.24032702436352699</v>
      </c>
      <c r="AU9" s="17">
        <v>0.227623053637659</v>
      </c>
      <c r="AV9" s="17">
        <v>0.17683183169040301</v>
      </c>
      <c r="AW9" s="17">
        <v>0.186882357795187</v>
      </c>
      <c r="AX9" s="17">
        <v>0.21345354959864099</v>
      </c>
      <c r="AY9" s="17"/>
      <c r="AZ9" s="17">
        <v>0.214690710803875</v>
      </c>
      <c r="BA9" s="17">
        <v>0.163305037257093</v>
      </c>
      <c r="BB9" s="17">
        <v>0.12403501905745699</v>
      </c>
      <c r="BC9" s="17">
        <v>0.27378813381545097</v>
      </c>
      <c r="BD9" s="17">
        <v>0.21150140485725899</v>
      </c>
      <c r="BE9" s="17"/>
      <c r="BF9" s="17">
        <v>0.20964030205145101</v>
      </c>
      <c r="BG9" s="17">
        <v>0.21213061839186301</v>
      </c>
      <c r="BH9" s="17">
        <v>0.221384983103531</v>
      </c>
      <c r="BI9" s="17">
        <v>0.225309804016669</v>
      </c>
      <c r="BJ9" s="17"/>
      <c r="BK9" s="17">
        <v>0.25476573040612099</v>
      </c>
      <c r="BL9" s="17">
        <v>0.17798551441236801</v>
      </c>
      <c r="BM9" s="17">
        <v>0.19086606212168999</v>
      </c>
      <c r="BN9" s="17">
        <v>0.22823139236603501</v>
      </c>
      <c r="BO9" s="17">
        <v>0.318787677200844</v>
      </c>
      <c r="BP9" s="17"/>
      <c r="BQ9" s="17">
        <v>0.23176424713434801</v>
      </c>
      <c r="BR9" s="17">
        <v>0.18910428377823399</v>
      </c>
      <c r="BS9" s="17"/>
      <c r="BT9" s="17">
        <v>0.27186105266528598</v>
      </c>
      <c r="BU9" s="17">
        <v>0.171784867689977</v>
      </c>
      <c r="BV9" s="17">
        <v>0.206955876649486</v>
      </c>
      <c r="BW9" s="17">
        <v>0.188959592835903</v>
      </c>
      <c r="BX9" s="17">
        <v>0.183048094250327</v>
      </c>
      <c r="BY9" s="17">
        <v>0.157251701085177</v>
      </c>
    </row>
    <row r="10" spans="2:77" x14ac:dyDescent="0.35">
      <c r="B10" s="18" t="s">
        <v>141</v>
      </c>
      <c r="C10" s="17">
        <v>0.39046394411333801</v>
      </c>
      <c r="D10" s="17">
        <v>0.38418780327469698</v>
      </c>
      <c r="E10" s="17">
        <v>0.39689741312599602</v>
      </c>
      <c r="F10" s="17"/>
      <c r="G10" s="17">
        <v>0.38025262434680002</v>
      </c>
      <c r="H10" s="17">
        <v>0.37869271318430298</v>
      </c>
      <c r="I10" s="17">
        <v>0.41111431306467999</v>
      </c>
      <c r="J10" s="17">
        <v>0.37962376356578997</v>
      </c>
      <c r="K10" s="17">
        <v>0.37196592482440799</v>
      </c>
      <c r="L10" s="17">
        <v>0.411253687570941</v>
      </c>
      <c r="M10" s="17"/>
      <c r="N10" s="17">
        <v>0.417203229127942</v>
      </c>
      <c r="O10" s="17">
        <v>0.397641727975723</v>
      </c>
      <c r="P10" s="17">
        <v>0.37482208282225299</v>
      </c>
      <c r="Q10" s="17">
        <v>0.36813975335292798</v>
      </c>
      <c r="R10" s="17"/>
      <c r="S10" s="17">
        <v>0.40545071068230498</v>
      </c>
      <c r="T10" s="17">
        <v>0.414670765813131</v>
      </c>
      <c r="U10" s="17">
        <v>0.35822123985669002</v>
      </c>
      <c r="V10" s="17">
        <v>0.41677593512144401</v>
      </c>
      <c r="W10" s="17">
        <v>0.43668993039418802</v>
      </c>
      <c r="X10" s="17">
        <v>0.34721133814265698</v>
      </c>
      <c r="Y10" s="17">
        <v>0.38550450416153198</v>
      </c>
      <c r="Z10" s="17">
        <v>0.36775269668619798</v>
      </c>
      <c r="AA10" s="17">
        <v>0.37758378849644098</v>
      </c>
      <c r="AB10" s="17">
        <v>0.381265224787667</v>
      </c>
      <c r="AC10" s="17">
        <v>0.37233167391871103</v>
      </c>
      <c r="AD10" s="17">
        <v>0.39305649071223703</v>
      </c>
      <c r="AE10" s="17"/>
      <c r="AF10" s="17">
        <v>0.39084720938622602</v>
      </c>
      <c r="AG10" s="17">
        <v>0.398315452857469</v>
      </c>
      <c r="AH10" s="17">
        <v>0.36287198610913302</v>
      </c>
      <c r="AI10" s="17"/>
      <c r="AJ10" s="17">
        <v>0.407164440339506</v>
      </c>
      <c r="AK10" s="17">
        <v>0.371569753276139</v>
      </c>
      <c r="AL10" s="17">
        <v>0.44409353551618402</v>
      </c>
      <c r="AM10" s="17">
        <v>0.30706267169872598</v>
      </c>
      <c r="AN10" s="17">
        <v>0.35173631198482902</v>
      </c>
      <c r="AO10" s="17"/>
      <c r="AP10" s="17">
        <v>0.41678796769815801</v>
      </c>
      <c r="AQ10" s="17">
        <v>0.38127342765087802</v>
      </c>
      <c r="AR10" s="17">
        <v>0.44787773447189699</v>
      </c>
      <c r="AS10" s="17"/>
      <c r="AT10" s="17">
        <v>0.37422925503909898</v>
      </c>
      <c r="AU10" s="17">
        <v>0.37122615442275603</v>
      </c>
      <c r="AV10" s="17">
        <v>0.41641866298594099</v>
      </c>
      <c r="AW10" s="17">
        <v>0.42794672690387198</v>
      </c>
      <c r="AX10" s="17">
        <v>0.284444078394469</v>
      </c>
      <c r="AY10" s="17"/>
      <c r="AZ10" s="17">
        <v>0.39370828800776903</v>
      </c>
      <c r="BA10" s="17">
        <v>0.38774914688351197</v>
      </c>
      <c r="BB10" s="17">
        <v>0.42537832978169798</v>
      </c>
      <c r="BC10" s="17">
        <v>0.417171949464478</v>
      </c>
      <c r="BD10" s="17">
        <v>0.33268024779387501</v>
      </c>
      <c r="BE10" s="17"/>
      <c r="BF10" s="17">
        <v>0.337479957995934</v>
      </c>
      <c r="BG10" s="17">
        <v>0.400794593529468</v>
      </c>
      <c r="BH10" s="17">
        <v>0.41037282248825502</v>
      </c>
      <c r="BI10" s="17">
        <v>0.40367589665368903</v>
      </c>
      <c r="BJ10" s="17"/>
      <c r="BK10" s="17">
        <v>0.27988276176930399</v>
      </c>
      <c r="BL10" s="17">
        <v>0.35202267630671003</v>
      </c>
      <c r="BM10" s="17">
        <v>0.39886674250489501</v>
      </c>
      <c r="BN10" s="17">
        <v>0.40463428039268201</v>
      </c>
      <c r="BO10" s="17">
        <v>0.411537486508946</v>
      </c>
      <c r="BP10" s="17"/>
      <c r="BQ10" s="17">
        <v>0.38286213047558898</v>
      </c>
      <c r="BR10" s="17">
        <v>0.40075998532020402</v>
      </c>
      <c r="BS10" s="17"/>
      <c r="BT10" s="17">
        <v>0.40173868875744001</v>
      </c>
      <c r="BU10" s="17">
        <v>0.434651661655023</v>
      </c>
      <c r="BV10" s="17">
        <v>0.29095882763947301</v>
      </c>
      <c r="BW10" s="17">
        <v>0.390270265343371</v>
      </c>
      <c r="BX10" s="17">
        <v>0.351389825141532</v>
      </c>
      <c r="BY10" s="17">
        <v>0.43087609603885302</v>
      </c>
    </row>
    <row r="11" spans="2:77" x14ac:dyDescent="0.35">
      <c r="B11" s="18" t="s">
        <v>142</v>
      </c>
      <c r="C11" s="17">
        <v>0.21979251342882</v>
      </c>
      <c r="D11" s="17">
        <v>0.21757760113031699</v>
      </c>
      <c r="E11" s="17">
        <v>0.22171641099715</v>
      </c>
      <c r="F11" s="17"/>
      <c r="G11" s="17">
        <v>0.2514704938649</v>
      </c>
      <c r="H11" s="17">
        <v>0.21907641224355201</v>
      </c>
      <c r="I11" s="17">
        <v>0.227341837824166</v>
      </c>
      <c r="J11" s="17">
        <v>0.24236917576540801</v>
      </c>
      <c r="K11" s="17">
        <v>0.21264941483020999</v>
      </c>
      <c r="L11" s="17">
        <v>0.17956102007964</v>
      </c>
      <c r="M11" s="17"/>
      <c r="N11" s="17">
        <v>0.22088410191764499</v>
      </c>
      <c r="O11" s="17">
        <v>0.20297395494036399</v>
      </c>
      <c r="P11" s="17">
        <v>0.20936032181116901</v>
      </c>
      <c r="Q11" s="17">
        <v>0.24744820415593799</v>
      </c>
      <c r="R11" s="17"/>
      <c r="S11" s="17">
        <v>0.21478575133394301</v>
      </c>
      <c r="T11" s="17">
        <v>0.19464394758232001</v>
      </c>
      <c r="U11" s="17">
        <v>0.248462826682981</v>
      </c>
      <c r="V11" s="17">
        <v>0.16606664767860099</v>
      </c>
      <c r="W11" s="17">
        <v>0.20668033413633999</v>
      </c>
      <c r="X11" s="17">
        <v>0.243973866375395</v>
      </c>
      <c r="Y11" s="17">
        <v>0.21976816155443599</v>
      </c>
      <c r="Z11" s="17">
        <v>0.21552767230723699</v>
      </c>
      <c r="AA11" s="17">
        <v>0.23125674426758</v>
      </c>
      <c r="AB11" s="17">
        <v>0.27089156467536801</v>
      </c>
      <c r="AC11" s="17">
        <v>0.22099415059074401</v>
      </c>
      <c r="AD11" s="17">
        <v>0.20316625680688899</v>
      </c>
      <c r="AE11" s="17"/>
      <c r="AF11" s="17">
        <v>0.15681540529135601</v>
      </c>
      <c r="AG11" s="17">
        <v>0.256309637492176</v>
      </c>
      <c r="AH11" s="17">
        <v>0.26402898165941502</v>
      </c>
      <c r="AI11" s="17"/>
      <c r="AJ11" s="17">
        <v>0.12790502916541899</v>
      </c>
      <c r="AK11" s="17">
        <v>0.29469778183234802</v>
      </c>
      <c r="AL11" s="17">
        <v>0.25669932267413098</v>
      </c>
      <c r="AM11" s="17">
        <v>0.114335564212525</v>
      </c>
      <c r="AN11" s="17">
        <v>0.245234682217885</v>
      </c>
      <c r="AO11" s="17"/>
      <c r="AP11" s="17">
        <v>0.124369636880303</v>
      </c>
      <c r="AQ11" s="17">
        <v>0.29525079511445201</v>
      </c>
      <c r="AR11" s="17">
        <v>0.21340450426041399</v>
      </c>
      <c r="AS11" s="17"/>
      <c r="AT11" s="17">
        <v>0.224994840749109</v>
      </c>
      <c r="AU11" s="17">
        <v>0.20630867796272701</v>
      </c>
      <c r="AV11" s="17">
        <v>0.231052272896585</v>
      </c>
      <c r="AW11" s="17">
        <v>0.20761454879539001</v>
      </c>
      <c r="AX11" s="17">
        <v>0.24594011715296199</v>
      </c>
      <c r="AY11" s="17"/>
      <c r="AZ11" s="17">
        <v>0.21725180780858</v>
      </c>
      <c r="BA11" s="17">
        <v>0.25226005808348601</v>
      </c>
      <c r="BB11" s="17">
        <v>0.26565886350986401</v>
      </c>
      <c r="BC11" s="17">
        <v>0.18596308945847101</v>
      </c>
      <c r="BD11" s="17">
        <v>0.21658716734505901</v>
      </c>
      <c r="BE11" s="17"/>
      <c r="BF11" s="17">
        <v>0.23212607116360601</v>
      </c>
      <c r="BG11" s="17">
        <v>0.229798613480864</v>
      </c>
      <c r="BH11" s="17">
        <v>0.20633384495203499</v>
      </c>
      <c r="BI11" s="17">
        <v>0.198084789169273</v>
      </c>
      <c r="BJ11" s="17"/>
      <c r="BK11" s="17">
        <v>0.27376511992831398</v>
      </c>
      <c r="BL11" s="17">
        <v>0.24199585446584199</v>
      </c>
      <c r="BM11" s="17">
        <v>0.23280883873167799</v>
      </c>
      <c r="BN11" s="17">
        <v>0.207519743554369</v>
      </c>
      <c r="BO11" s="17">
        <v>0.14018253360080199</v>
      </c>
      <c r="BP11" s="17"/>
      <c r="BQ11" s="17">
        <v>0.21417833992374</v>
      </c>
      <c r="BR11" s="17">
        <v>0.2273964569751</v>
      </c>
      <c r="BS11" s="17"/>
      <c r="BT11" s="17">
        <v>0.18269819129312201</v>
      </c>
      <c r="BU11" s="17">
        <v>0.224238651455543</v>
      </c>
      <c r="BV11" s="17">
        <v>0.29407397681178998</v>
      </c>
      <c r="BW11" s="17">
        <v>0.26333893452206703</v>
      </c>
      <c r="BX11" s="17">
        <v>0.235029493093836</v>
      </c>
      <c r="BY11" s="17">
        <v>0.225267642014223</v>
      </c>
    </row>
    <row r="12" spans="2:77" x14ac:dyDescent="0.35">
      <c r="B12" s="18" t="s">
        <v>143</v>
      </c>
      <c r="C12" s="17">
        <v>6.5798196706479795E-2</v>
      </c>
      <c r="D12" s="17">
        <v>6.8301548903654599E-2</v>
      </c>
      <c r="E12" s="17">
        <v>6.2193437052340497E-2</v>
      </c>
      <c r="F12" s="17"/>
      <c r="G12" s="17">
        <v>9.4034857810335104E-2</v>
      </c>
      <c r="H12" s="17">
        <v>0.103964404550343</v>
      </c>
      <c r="I12" s="17">
        <v>6.1300733468124903E-2</v>
      </c>
      <c r="J12" s="17">
        <v>6.4366472135690606E-2</v>
      </c>
      <c r="K12" s="17">
        <v>3.33217808196236E-2</v>
      </c>
      <c r="L12" s="17">
        <v>4.2586797435195597E-2</v>
      </c>
      <c r="M12" s="17"/>
      <c r="N12" s="17">
        <v>6.3978909282184804E-2</v>
      </c>
      <c r="O12" s="17">
        <v>6.5997790414592902E-2</v>
      </c>
      <c r="P12" s="17">
        <v>8.8625469998601894E-2</v>
      </c>
      <c r="Q12" s="17">
        <v>4.8374985081429699E-2</v>
      </c>
      <c r="R12" s="17"/>
      <c r="S12" s="17">
        <v>7.5341595830218502E-2</v>
      </c>
      <c r="T12" s="17">
        <v>4.0544135095006803E-2</v>
      </c>
      <c r="U12" s="17">
        <v>6.3261338312710802E-2</v>
      </c>
      <c r="V12" s="17">
        <v>7.8936840684749002E-2</v>
      </c>
      <c r="W12" s="17">
        <v>4.79082777168649E-2</v>
      </c>
      <c r="X12" s="17">
        <v>8.7290536760367202E-2</v>
      </c>
      <c r="Y12" s="17">
        <v>5.3882897580113998E-2</v>
      </c>
      <c r="Z12" s="17">
        <v>7.5841711622027103E-2</v>
      </c>
      <c r="AA12" s="17">
        <v>6.7267983751091998E-2</v>
      </c>
      <c r="AB12" s="17">
        <v>5.49925802486851E-2</v>
      </c>
      <c r="AC12" s="17">
        <v>0.101455439795404</v>
      </c>
      <c r="AD12" s="17">
        <v>6.1467822447306301E-2</v>
      </c>
      <c r="AE12" s="17"/>
      <c r="AF12" s="17">
        <v>3.4232889224138703E-2</v>
      </c>
      <c r="AG12" s="17">
        <v>7.9661168217747602E-2</v>
      </c>
      <c r="AH12" s="17">
        <v>8.8836298274311901E-2</v>
      </c>
      <c r="AI12" s="17"/>
      <c r="AJ12" s="17">
        <v>3.2758925524491098E-2</v>
      </c>
      <c r="AK12" s="17">
        <v>0.106446441113714</v>
      </c>
      <c r="AL12" s="17">
        <v>8.0130683492097093E-2</v>
      </c>
      <c r="AM12" s="17">
        <v>6.3090906792778803E-2</v>
      </c>
      <c r="AN12" s="17">
        <v>6.5721058906224095E-2</v>
      </c>
      <c r="AO12" s="17"/>
      <c r="AP12" s="17">
        <v>3.3159129310802601E-2</v>
      </c>
      <c r="AQ12" s="17">
        <v>0.10698788734010101</v>
      </c>
      <c r="AR12" s="17">
        <v>8.1997313668578806E-2</v>
      </c>
      <c r="AS12" s="17"/>
      <c r="AT12" s="17">
        <v>4.3827531175010301E-2</v>
      </c>
      <c r="AU12" s="17">
        <v>6.9917917758070505E-2</v>
      </c>
      <c r="AV12" s="17">
        <v>7.2999855679050096E-2</v>
      </c>
      <c r="AW12" s="17">
        <v>8.3439742210944301E-2</v>
      </c>
      <c r="AX12" s="17">
        <v>0.14735860107378801</v>
      </c>
      <c r="AY12" s="17"/>
      <c r="AZ12" s="17">
        <v>7.3128036674801902E-2</v>
      </c>
      <c r="BA12" s="17">
        <v>6.6499277406788099E-2</v>
      </c>
      <c r="BB12" s="17">
        <v>7.4351883907821395E-2</v>
      </c>
      <c r="BC12" s="17">
        <v>4.4210901619638698E-2</v>
      </c>
      <c r="BD12" s="17">
        <v>7.2360398095021899E-2</v>
      </c>
      <c r="BE12" s="17"/>
      <c r="BF12" s="17">
        <v>7.7314112529572501E-2</v>
      </c>
      <c r="BG12" s="17">
        <v>5.5006061338191498E-2</v>
      </c>
      <c r="BH12" s="17">
        <v>6.8785468434372804E-2</v>
      </c>
      <c r="BI12" s="17">
        <v>8.3983230332378603E-2</v>
      </c>
      <c r="BJ12" s="17"/>
      <c r="BK12" s="17">
        <v>7.0531686466924495E-2</v>
      </c>
      <c r="BL12" s="17">
        <v>8.7349411360352597E-2</v>
      </c>
      <c r="BM12" s="17">
        <v>5.44250004270549E-2</v>
      </c>
      <c r="BN12" s="17">
        <v>6.7381939305981103E-2</v>
      </c>
      <c r="BO12" s="17">
        <v>6.6890268805521E-2</v>
      </c>
      <c r="BP12" s="17"/>
      <c r="BQ12" s="17">
        <v>6.9861769010477706E-2</v>
      </c>
      <c r="BR12" s="17">
        <v>6.0294416966171903E-2</v>
      </c>
      <c r="BS12" s="17"/>
      <c r="BT12" s="17">
        <v>4.7166713351874903E-2</v>
      </c>
      <c r="BU12" s="17">
        <v>7.4827212678853103E-2</v>
      </c>
      <c r="BV12" s="17">
        <v>8.1323057663922102E-2</v>
      </c>
      <c r="BW12" s="17">
        <v>6.07164482460327E-2</v>
      </c>
      <c r="BX12" s="17">
        <v>8.8922948120432693E-2</v>
      </c>
      <c r="BY12" s="17">
        <v>4.4012241600694599E-2</v>
      </c>
    </row>
    <row r="13" spans="2:77" x14ac:dyDescent="0.35">
      <c r="B13" s="18" t="s">
        <v>144</v>
      </c>
      <c r="C13" s="17">
        <v>2.9335589455522299E-2</v>
      </c>
      <c r="D13" s="17">
        <v>3.26513616544057E-2</v>
      </c>
      <c r="E13" s="17">
        <v>2.5766033585550002E-2</v>
      </c>
      <c r="F13" s="17"/>
      <c r="G13" s="17">
        <v>4.9691331281746402E-2</v>
      </c>
      <c r="H13" s="17">
        <v>4.1214356078748703E-2</v>
      </c>
      <c r="I13" s="17">
        <v>3.60365097908402E-2</v>
      </c>
      <c r="J13" s="17">
        <v>1.89825168771354E-2</v>
      </c>
      <c r="K13" s="17">
        <v>1.9918711173029999E-2</v>
      </c>
      <c r="L13" s="17">
        <v>1.5443749700781601E-2</v>
      </c>
      <c r="M13" s="17"/>
      <c r="N13" s="17">
        <v>2.5552602352172299E-2</v>
      </c>
      <c r="O13" s="17">
        <v>1.82521345654903E-2</v>
      </c>
      <c r="P13" s="17">
        <v>4.4543302733364702E-2</v>
      </c>
      <c r="Q13" s="17">
        <v>3.09164299656285E-2</v>
      </c>
      <c r="R13" s="17"/>
      <c r="S13" s="17">
        <v>3.11126748026644E-2</v>
      </c>
      <c r="T13" s="17">
        <v>3.1427555492264801E-2</v>
      </c>
      <c r="U13" s="17">
        <v>2.0800726413158398E-2</v>
      </c>
      <c r="V13" s="17">
        <v>2.4025255677133199E-2</v>
      </c>
      <c r="W13" s="17">
        <v>3.2340889131677299E-2</v>
      </c>
      <c r="X13" s="17">
        <v>3.3662409245093401E-2</v>
      </c>
      <c r="Y13" s="17">
        <v>2.931498047482E-2</v>
      </c>
      <c r="Z13" s="17">
        <v>1.79785859495236E-2</v>
      </c>
      <c r="AA13" s="17">
        <v>3.0620069047733001E-2</v>
      </c>
      <c r="AB13" s="17">
        <v>3.0096686391483302E-2</v>
      </c>
      <c r="AC13" s="17">
        <v>3.65796112505863E-2</v>
      </c>
      <c r="AD13" s="17">
        <v>2.68122179636224E-2</v>
      </c>
      <c r="AE13" s="17"/>
      <c r="AF13" s="17">
        <v>2.7547941782125801E-2</v>
      </c>
      <c r="AG13" s="17">
        <v>2.80994763027415E-2</v>
      </c>
      <c r="AH13" s="17">
        <v>2.2592971067654399E-2</v>
      </c>
      <c r="AI13" s="17"/>
      <c r="AJ13" s="17">
        <v>2.55654691522842E-2</v>
      </c>
      <c r="AK13" s="17">
        <v>2.9820180327027799E-2</v>
      </c>
      <c r="AL13" s="17">
        <v>3.7663228462345801E-2</v>
      </c>
      <c r="AM13" s="17">
        <v>3.3110673334316602E-2</v>
      </c>
      <c r="AN13" s="17">
        <v>3.2343084751695103E-2</v>
      </c>
      <c r="AO13" s="17"/>
      <c r="AP13" s="17">
        <v>2.5244251994122901E-2</v>
      </c>
      <c r="AQ13" s="17">
        <v>3.4302030479776202E-2</v>
      </c>
      <c r="AR13" s="17">
        <v>2.8223103809318001E-2</v>
      </c>
      <c r="AS13" s="17"/>
      <c r="AT13" s="17">
        <v>2.3632265723948401E-2</v>
      </c>
      <c r="AU13" s="17">
        <v>3.4906126091445902E-2</v>
      </c>
      <c r="AV13" s="17">
        <v>2.6357043325558899E-2</v>
      </c>
      <c r="AW13" s="17">
        <v>3.8453598475722099E-2</v>
      </c>
      <c r="AX13" s="17">
        <v>5.3569813951168499E-2</v>
      </c>
      <c r="AY13" s="17"/>
      <c r="AZ13" s="17">
        <v>3.7474181300049203E-2</v>
      </c>
      <c r="BA13" s="17">
        <v>3.11406075487058E-2</v>
      </c>
      <c r="BB13" s="17">
        <v>1.8728570757621601E-2</v>
      </c>
      <c r="BC13" s="17">
        <v>1.18621138668782E-2</v>
      </c>
      <c r="BD13" s="17">
        <v>3.0154601694152801E-2</v>
      </c>
      <c r="BE13" s="17"/>
      <c r="BF13" s="17">
        <v>2.7999066030747598E-2</v>
      </c>
      <c r="BG13" s="17">
        <v>3.24699018098124E-2</v>
      </c>
      <c r="BH13" s="17">
        <v>2.3095099212755502E-2</v>
      </c>
      <c r="BI13" s="17">
        <v>3.48517499000787E-2</v>
      </c>
      <c r="BJ13" s="17"/>
      <c r="BK13" s="17">
        <v>2.3286283186430799E-2</v>
      </c>
      <c r="BL13" s="17">
        <v>3.6705583132669202E-2</v>
      </c>
      <c r="BM13" s="17">
        <v>2.5974698204313001E-2</v>
      </c>
      <c r="BN13" s="17">
        <v>2.8824688762519299E-2</v>
      </c>
      <c r="BO13" s="17">
        <v>3.5695500705728002E-2</v>
      </c>
      <c r="BP13" s="17"/>
      <c r="BQ13" s="17">
        <v>2.8337083591011999E-2</v>
      </c>
      <c r="BR13" s="17">
        <v>3.06879848201289E-2</v>
      </c>
      <c r="BS13" s="17"/>
      <c r="BT13" s="17">
        <v>2.0903494101470601E-2</v>
      </c>
      <c r="BU13" s="17">
        <v>3.5591886365537999E-2</v>
      </c>
      <c r="BV13" s="17">
        <v>4.0752973315992098E-2</v>
      </c>
      <c r="BW13" s="17">
        <v>2.7318609786367399E-2</v>
      </c>
      <c r="BX13" s="17">
        <v>3.7622762322794497E-2</v>
      </c>
      <c r="BY13" s="17">
        <v>8.8757484583494098E-3</v>
      </c>
    </row>
    <row r="14" spans="2:77" x14ac:dyDescent="0.35">
      <c r="B14" s="18" t="s">
        <v>145</v>
      </c>
      <c r="C14" s="17">
        <v>8.0964613045272193E-2</v>
      </c>
      <c r="D14" s="17">
        <v>5.5247458415435297E-2</v>
      </c>
      <c r="E14" s="17">
        <v>0.106620514874414</v>
      </c>
      <c r="F14" s="17"/>
      <c r="G14" s="17">
        <v>8.4742857982277597E-2</v>
      </c>
      <c r="H14" s="17">
        <v>8.6191858208442801E-2</v>
      </c>
      <c r="I14" s="17">
        <v>7.4684671152407595E-2</v>
      </c>
      <c r="J14" s="17">
        <v>8.0337495634428296E-2</v>
      </c>
      <c r="K14" s="17">
        <v>8.7409244014683404E-2</v>
      </c>
      <c r="L14" s="17">
        <v>7.5504625815972198E-2</v>
      </c>
      <c r="M14" s="17"/>
      <c r="N14" s="17">
        <v>4.8242526267375303E-2</v>
      </c>
      <c r="O14" s="17">
        <v>0.101939536754409</v>
      </c>
      <c r="P14" s="17">
        <v>6.6444225492513803E-2</v>
      </c>
      <c r="Q14" s="17">
        <v>0.104560174079047</v>
      </c>
      <c r="R14" s="17"/>
      <c r="S14" s="17">
        <v>5.9694643257104399E-2</v>
      </c>
      <c r="T14" s="17">
        <v>7.0165821415667795E-2</v>
      </c>
      <c r="U14" s="17">
        <v>7.3705153183243693E-2</v>
      </c>
      <c r="V14" s="17">
        <v>8.9653779198911807E-2</v>
      </c>
      <c r="W14" s="17">
        <v>9.1629572637499407E-2</v>
      </c>
      <c r="X14" s="17">
        <v>5.6817571911645201E-2</v>
      </c>
      <c r="Y14" s="17">
        <v>8.1942148296851799E-2</v>
      </c>
      <c r="Z14" s="17">
        <v>9.1128404114249204E-2</v>
      </c>
      <c r="AA14" s="17">
        <v>9.3135242492411605E-2</v>
      </c>
      <c r="AB14" s="17">
        <v>8.9625309545675602E-2</v>
      </c>
      <c r="AC14" s="17">
        <v>0.10773231915449399</v>
      </c>
      <c r="AD14" s="17">
        <v>0.136671115769534</v>
      </c>
      <c r="AE14" s="17"/>
      <c r="AF14" s="17">
        <v>6.3901853411094195E-2</v>
      </c>
      <c r="AG14" s="17">
        <v>7.9340584144175594E-2</v>
      </c>
      <c r="AH14" s="17">
        <v>0.12739116395016201</v>
      </c>
      <c r="AI14" s="17"/>
      <c r="AJ14" s="17">
        <v>4.0658764703603703E-2</v>
      </c>
      <c r="AK14" s="17">
        <v>8.6449130263808904E-2</v>
      </c>
      <c r="AL14" s="17">
        <v>4.98318406075123E-2</v>
      </c>
      <c r="AM14" s="17">
        <v>4.6571613920110798E-2</v>
      </c>
      <c r="AN14" s="17">
        <v>0.16024438401566099</v>
      </c>
      <c r="AO14" s="17"/>
      <c r="AP14" s="17">
        <v>3.0979351402176999E-2</v>
      </c>
      <c r="AQ14" s="17">
        <v>8.0393000916217802E-2</v>
      </c>
      <c r="AR14" s="17">
        <v>4.9072563786603497E-2</v>
      </c>
      <c r="AS14" s="17"/>
      <c r="AT14" s="17">
        <v>9.2989082949306703E-2</v>
      </c>
      <c r="AU14" s="17">
        <v>9.0018070127341004E-2</v>
      </c>
      <c r="AV14" s="17">
        <v>7.63403334224622E-2</v>
      </c>
      <c r="AW14" s="17">
        <v>5.5663025818884403E-2</v>
      </c>
      <c r="AX14" s="17">
        <v>5.5233839828972002E-2</v>
      </c>
      <c r="AY14" s="17"/>
      <c r="AZ14" s="17">
        <v>6.3746975404925799E-2</v>
      </c>
      <c r="BA14" s="17">
        <v>9.9045872820415701E-2</v>
      </c>
      <c r="BB14" s="17">
        <v>9.1847332985537405E-2</v>
      </c>
      <c r="BC14" s="17">
        <v>6.7003811775082703E-2</v>
      </c>
      <c r="BD14" s="17">
        <v>0.136716180214632</v>
      </c>
      <c r="BE14" s="17"/>
      <c r="BF14" s="17">
        <v>0.11544049022868801</v>
      </c>
      <c r="BG14" s="17">
        <v>6.98002114498016E-2</v>
      </c>
      <c r="BH14" s="17">
        <v>7.0027781809051004E-2</v>
      </c>
      <c r="BI14" s="17">
        <v>5.4094529927911299E-2</v>
      </c>
      <c r="BJ14" s="17"/>
      <c r="BK14" s="17">
        <v>9.7768418242905594E-2</v>
      </c>
      <c r="BL14" s="17">
        <v>0.103940960322058</v>
      </c>
      <c r="BM14" s="17">
        <v>9.7058658010369697E-2</v>
      </c>
      <c r="BN14" s="17">
        <v>6.3407955618413794E-2</v>
      </c>
      <c r="BO14" s="17">
        <v>2.69065331781588E-2</v>
      </c>
      <c r="BP14" s="17"/>
      <c r="BQ14" s="17">
        <v>7.2996429864833498E-2</v>
      </c>
      <c r="BR14" s="17">
        <v>9.1756872140160997E-2</v>
      </c>
      <c r="BS14" s="17"/>
      <c r="BT14" s="17">
        <v>7.5631859830806003E-2</v>
      </c>
      <c r="BU14" s="17">
        <v>5.8905720155066198E-2</v>
      </c>
      <c r="BV14" s="17">
        <v>8.5935287919337397E-2</v>
      </c>
      <c r="BW14" s="17">
        <v>6.9396149266258797E-2</v>
      </c>
      <c r="BX14" s="17">
        <v>0.103986877071077</v>
      </c>
      <c r="BY14" s="17">
        <v>0.13371657080270299</v>
      </c>
    </row>
    <row r="15" spans="2:77" x14ac:dyDescent="0.35">
      <c r="B15" s="18" t="s">
        <v>146</v>
      </c>
      <c r="C15" s="21">
        <v>0.60410908736390601</v>
      </c>
      <c r="D15" s="21">
        <v>0.62622202989618803</v>
      </c>
      <c r="E15" s="21">
        <v>0.58370360349054495</v>
      </c>
      <c r="F15" s="21"/>
      <c r="G15" s="21">
        <v>0.52006045906074105</v>
      </c>
      <c r="H15" s="21">
        <v>0.54955296891891403</v>
      </c>
      <c r="I15" s="21">
        <v>0.60063624776446101</v>
      </c>
      <c r="J15" s="21">
        <v>0.59394433958733805</v>
      </c>
      <c r="K15" s="21">
        <v>0.64670084916245296</v>
      </c>
      <c r="L15" s="21">
        <v>0.68690380696841002</v>
      </c>
      <c r="M15" s="21"/>
      <c r="N15" s="21">
        <v>0.641341860180622</v>
      </c>
      <c r="O15" s="21">
        <v>0.61083658332514301</v>
      </c>
      <c r="P15" s="21">
        <v>0.59102667996434999</v>
      </c>
      <c r="Q15" s="21">
        <v>0.56870020671795696</v>
      </c>
      <c r="R15" s="21"/>
      <c r="S15" s="21">
        <v>0.61906533477606895</v>
      </c>
      <c r="T15" s="21">
        <v>0.66321854041474004</v>
      </c>
      <c r="U15" s="21">
        <v>0.593769955407906</v>
      </c>
      <c r="V15" s="21">
        <v>0.64131747676060502</v>
      </c>
      <c r="W15" s="21">
        <v>0.62144092637761805</v>
      </c>
      <c r="X15" s="21">
        <v>0.57825561570749895</v>
      </c>
      <c r="Y15" s="21">
        <v>0.61509181209377795</v>
      </c>
      <c r="Z15" s="21">
        <v>0.59952362600696296</v>
      </c>
      <c r="AA15" s="21">
        <v>0.57771996044118301</v>
      </c>
      <c r="AB15" s="21">
        <v>0.55439385913878803</v>
      </c>
      <c r="AC15" s="21">
        <v>0.53323847920877199</v>
      </c>
      <c r="AD15" s="21">
        <v>0.57188258701264805</v>
      </c>
      <c r="AE15" s="21"/>
      <c r="AF15" s="21">
        <v>0.71750191029128496</v>
      </c>
      <c r="AG15" s="21">
        <v>0.55658913384316</v>
      </c>
      <c r="AH15" s="21">
        <v>0.49715058504845699</v>
      </c>
      <c r="AI15" s="21"/>
      <c r="AJ15" s="21">
        <v>0.77311181145420205</v>
      </c>
      <c r="AK15" s="21">
        <v>0.48258646646310199</v>
      </c>
      <c r="AL15" s="21">
        <v>0.57567492476391402</v>
      </c>
      <c r="AM15" s="21">
        <v>0.74289124174026899</v>
      </c>
      <c r="AN15" s="21">
        <v>0.496456790108535</v>
      </c>
      <c r="AO15" s="21"/>
      <c r="AP15" s="21">
        <v>0.78624763041259504</v>
      </c>
      <c r="AQ15" s="21">
        <v>0.48306628614945302</v>
      </c>
      <c r="AR15" s="21">
        <v>0.627302514475086</v>
      </c>
      <c r="AS15" s="21"/>
      <c r="AT15" s="21">
        <v>0.61455627940262603</v>
      </c>
      <c r="AU15" s="21">
        <v>0.59884920806041497</v>
      </c>
      <c r="AV15" s="21">
        <v>0.59325049467634405</v>
      </c>
      <c r="AW15" s="21">
        <v>0.61482908469905995</v>
      </c>
      <c r="AX15" s="21">
        <v>0.49789762799310999</v>
      </c>
      <c r="AY15" s="21"/>
      <c r="AZ15" s="21">
        <v>0.60839899881164405</v>
      </c>
      <c r="BA15" s="21">
        <v>0.55105418414060503</v>
      </c>
      <c r="BB15" s="21">
        <v>0.54941334883915505</v>
      </c>
      <c r="BC15" s="21">
        <v>0.69096008327992897</v>
      </c>
      <c r="BD15" s="21">
        <v>0.54418165265113505</v>
      </c>
      <c r="BE15" s="21"/>
      <c r="BF15" s="21">
        <v>0.54712026004738501</v>
      </c>
      <c r="BG15" s="21">
        <v>0.61292521192133098</v>
      </c>
      <c r="BH15" s="21">
        <v>0.63175780559178596</v>
      </c>
      <c r="BI15" s="21">
        <v>0.62898570067035797</v>
      </c>
      <c r="BJ15" s="21"/>
      <c r="BK15" s="21">
        <v>0.53464849217542498</v>
      </c>
      <c r="BL15" s="21">
        <v>0.53000819071907801</v>
      </c>
      <c r="BM15" s="21">
        <v>0.58973280462658495</v>
      </c>
      <c r="BN15" s="21">
        <v>0.63286567275871697</v>
      </c>
      <c r="BO15" s="21">
        <v>0.73032516370978995</v>
      </c>
      <c r="BP15" s="21"/>
      <c r="BQ15" s="21">
        <v>0.61462637760993699</v>
      </c>
      <c r="BR15" s="21">
        <v>0.58986426909843803</v>
      </c>
      <c r="BS15" s="21"/>
      <c r="BT15" s="21">
        <v>0.67359974142272605</v>
      </c>
      <c r="BU15" s="21">
        <v>0.60643652934500003</v>
      </c>
      <c r="BV15" s="21">
        <v>0.49791470428895801</v>
      </c>
      <c r="BW15" s="21">
        <v>0.57922985817927397</v>
      </c>
      <c r="BX15" s="21">
        <v>0.53443791939186003</v>
      </c>
      <c r="BY15" s="21">
        <v>0.58812779712402996</v>
      </c>
    </row>
    <row r="16" spans="2:77" x14ac:dyDescent="0.35">
      <c r="B16" s="18" t="s">
        <v>147</v>
      </c>
      <c r="C16" s="21">
        <v>9.5133786162002104E-2</v>
      </c>
      <c r="D16" s="21">
        <v>0.10095291055805999</v>
      </c>
      <c r="E16" s="21">
        <v>8.7959470637890502E-2</v>
      </c>
      <c r="F16" s="21"/>
      <c r="G16" s="21">
        <v>0.14372618909208201</v>
      </c>
      <c r="H16" s="21">
        <v>0.14517876062909199</v>
      </c>
      <c r="I16" s="21">
        <v>9.7337243258965103E-2</v>
      </c>
      <c r="J16" s="21">
        <v>8.3348989012825905E-2</v>
      </c>
      <c r="K16" s="21">
        <v>5.3240491992653599E-2</v>
      </c>
      <c r="L16" s="21">
        <v>5.8030547135977197E-2</v>
      </c>
      <c r="M16" s="21"/>
      <c r="N16" s="21">
        <v>8.9531511634357103E-2</v>
      </c>
      <c r="O16" s="21">
        <v>8.4249924980083199E-2</v>
      </c>
      <c r="P16" s="21">
        <v>0.13316877273196701</v>
      </c>
      <c r="Q16" s="21">
        <v>7.9291415047058195E-2</v>
      </c>
      <c r="R16" s="21"/>
      <c r="S16" s="21">
        <v>0.106454270632883</v>
      </c>
      <c r="T16" s="21">
        <v>7.1971690587271597E-2</v>
      </c>
      <c r="U16" s="21">
        <v>8.4062064725869204E-2</v>
      </c>
      <c r="V16" s="21">
        <v>0.102962096361882</v>
      </c>
      <c r="W16" s="21">
        <v>8.0249166848542094E-2</v>
      </c>
      <c r="X16" s="21">
        <v>0.120952946005461</v>
      </c>
      <c r="Y16" s="21">
        <v>8.3197878054934102E-2</v>
      </c>
      <c r="Z16" s="21">
        <v>9.3820297571550706E-2</v>
      </c>
      <c r="AA16" s="21">
        <v>9.7888052798824898E-2</v>
      </c>
      <c r="AB16" s="21">
        <v>8.5089266640168401E-2</v>
      </c>
      <c r="AC16" s="21">
        <v>0.13803505104599001</v>
      </c>
      <c r="AD16" s="21">
        <v>8.8280040410928795E-2</v>
      </c>
      <c r="AE16" s="21"/>
      <c r="AF16" s="21">
        <v>6.1780831006264497E-2</v>
      </c>
      <c r="AG16" s="21">
        <v>0.107760644520489</v>
      </c>
      <c r="AH16" s="21">
        <v>0.11142926934196599</v>
      </c>
      <c r="AI16" s="21"/>
      <c r="AJ16" s="21">
        <v>5.8324394676775401E-2</v>
      </c>
      <c r="AK16" s="21">
        <v>0.136266621440741</v>
      </c>
      <c r="AL16" s="21">
        <v>0.117793911954443</v>
      </c>
      <c r="AM16" s="21">
        <v>9.6201580127095399E-2</v>
      </c>
      <c r="AN16" s="21">
        <v>9.8064143657919198E-2</v>
      </c>
      <c r="AO16" s="21"/>
      <c r="AP16" s="21">
        <v>5.8403381304925499E-2</v>
      </c>
      <c r="AQ16" s="21">
        <v>0.14128991781987801</v>
      </c>
      <c r="AR16" s="21">
        <v>0.110220417477897</v>
      </c>
      <c r="AS16" s="21"/>
      <c r="AT16" s="21">
        <v>6.7459796898958604E-2</v>
      </c>
      <c r="AU16" s="21">
        <v>0.104824043849516</v>
      </c>
      <c r="AV16" s="21">
        <v>9.9356899004609006E-2</v>
      </c>
      <c r="AW16" s="21">
        <v>0.121893340686666</v>
      </c>
      <c r="AX16" s="21">
        <v>0.20092841502495601</v>
      </c>
      <c r="AY16" s="21"/>
      <c r="AZ16" s="21">
        <v>0.11060221797485099</v>
      </c>
      <c r="BA16" s="21">
        <v>9.7639884955493902E-2</v>
      </c>
      <c r="BB16" s="21">
        <v>9.3080454665442999E-2</v>
      </c>
      <c r="BC16" s="21">
        <v>5.60730154865169E-2</v>
      </c>
      <c r="BD16" s="21">
        <v>0.102514999789175</v>
      </c>
      <c r="BE16" s="21"/>
      <c r="BF16" s="21">
        <v>0.10531317856032001</v>
      </c>
      <c r="BG16" s="21">
        <v>8.7475963148003905E-2</v>
      </c>
      <c r="BH16" s="21">
        <v>9.1880567647128306E-2</v>
      </c>
      <c r="BI16" s="21">
        <v>0.118834980232457</v>
      </c>
      <c r="BJ16" s="21"/>
      <c r="BK16" s="21">
        <v>9.3817969653355301E-2</v>
      </c>
      <c r="BL16" s="21">
        <v>0.124054994493022</v>
      </c>
      <c r="BM16" s="21">
        <v>8.0399698631367894E-2</v>
      </c>
      <c r="BN16" s="21">
        <v>9.6206628068500305E-2</v>
      </c>
      <c r="BO16" s="21">
        <v>0.10258576951124899</v>
      </c>
      <c r="BP16" s="21"/>
      <c r="BQ16" s="21">
        <v>9.8198852601489695E-2</v>
      </c>
      <c r="BR16" s="21">
        <v>9.0982401786300807E-2</v>
      </c>
      <c r="BS16" s="21"/>
      <c r="BT16" s="21">
        <v>6.8070207453345494E-2</v>
      </c>
      <c r="BU16" s="21">
        <v>0.110419099044391</v>
      </c>
      <c r="BV16" s="21">
        <v>0.122076030979914</v>
      </c>
      <c r="BW16" s="21">
        <v>8.8035058032400096E-2</v>
      </c>
      <c r="BX16" s="21">
        <v>0.12654571044322699</v>
      </c>
      <c r="BY16" s="21">
        <v>5.2887990059044002E-2</v>
      </c>
    </row>
    <row r="17" spans="2:77" x14ac:dyDescent="0.35">
      <c r="B17" s="18" t="s">
        <v>148</v>
      </c>
      <c r="C17" s="22">
        <v>0.50897530120190404</v>
      </c>
      <c r="D17" s="22">
        <v>0.52526911933812803</v>
      </c>
      <c r="E17" s="22">
        <v>0.49574413285265401</v>
      </c>
      <c r="F17" s="22"/>
      <c r="G17" s="22">
        <v>0.37633426996865998</v>
      </c>
      <c r="H17" s="22">
        <v>0.40437420828982201</v>
      </c>
      <c r="I17" s="22">
        <v>0.50329900450549603</v>
      </c>
      <c r="J17" s="22">
        <v>0.510595350574512</v>
      </c>
      <c r="K17" s="22">
        <v>0.59346035716979995</v>
      </c>
      <c r="L17" s="22">
        <v>0.62887325983243303</v>
      </c>
      <c r="M17" s="22"/>
      <c r="N17" s="22">
        <v>0.55181034854626498</v>
      </c>
      <c r="O17" s="22">
        <v>0.52658665834506002</v>
      </c>
      <c r="P17" s="22">
        <v>0.45785790723238401</v>
      </c>
      <c r="Q17" s="22">
        <v>0.48940879167089901</v>
      </c>
      <c r="R17" s="22"/>
      <c r="S17" s="22">
        <v>0.51261106414318602</v>
      </c>
      <c r="T17" s="22">
        <v>0.591246849827469</v>
      </c>
      <c r="U17" s="22">
        <v>0.50970789068203703</v>
      </c>
      <c r="V17" s="22">
        <v>0.53835538039872299</v>
      </c>
      <c r="W17" s="22">
        <v>0.54119175952907606</v>
      </c>
      <c r="X17" s="22">
        <v>0.45730266970203898</v>
      </c>
      <c r="Y17" s="22">
        <v>0.531893934038844</v>
      </c>
      <c r="Z17" s="22">
        <v>0.50570332843541199</v>
      </c>
      <c r="AA17" s="22">
        <v>0.479831907642358</v>
      </c>
      <c r="AB17" s="22">
        <v>0.469304592498619</v>
      </c>
      <c r="AC17" s="22">
        <v>0.39520342816278098</v>
      </c>
      <c r="AD17" s="22">
        <v>0.48360254660171897</v>
      </c>
      <c r="AE17" s="22"/>
      <c r="AF17" s="22">
        <v>0.65572107928502099</v>
      </c>
      <c r="AG17" s="22">
        <v>0.44882848932267</v>
      </c>
      <c r="AH17" s="22">
        <v>0.38572131570648999</v>
      </c>
      <c r="AI17" s="22"/>
      <c r="AJ17" s="22">
        <v>0.71478741677742696</v>
      </c>
      <c r="AK17" s="22">
        <v>0.34631984502236002</v>
      </c>
      <c r="AL17" s="22">
        <v>0.45788101280947102</v>
      </c>
      <c r="AM17" s="22">
        <v>0.64668966161317398</v>
      </c>
      <c r="AN17" s="22">
        <v>0.39839264645061601</v>
      </c>
      <c r="AO17" s="22"/>
      <c r="AP17" s="22">
        <v>0.72784424910766898</v>
      </c>
      <c r="AQ17" s="22">
        <v>0.34177636832957498</v>
      </c>
      <c r="AR17" s="22">
        <v>0.51708209699718899</v>
      </c>
      <c r="AS17" s="22"/>
      <c r="AT17" s="22">
        <v>0.54709648250366705</v>
      </c>
      <c r="AU17" s="22">
        <v>0.49402516421089898</v>
      </c>
      <c r="AV17" s="22">
        <v>0.49389359567173502</v>
      </c>
      <c r="AW17" s="22">
        <v>0.49293574401239298</v>
      </c>
      <c r="AX17" s="22">
        <v>0.29696921296815398</v>
      </c>
      <c r="AY17" s="22"/>
      <c r="AZ17" s="22">
        <v>0.49779678083679302</v>
      </c>
      <c r="BA17" s="22">
        <v>0.453414299185111</v>
      </c>
      <c r="BB17" s="22">
        <v>0.45633289417371198</v>
      </c>
      <c r="BC17" s="22">
        <v>0.63488706779341197</v>
      </c>
      <c r="BD17" s="22">
        <v>0.44166665286196</v>
      </c>
      <c r="BE17" s="22"/>
      <c r="BF17" s="22">
        <v>0.44180708148706499</v>
      </c>
      <c r="BG17" s="22">
        <v>0.52544924877332699</v>
      </c>
      <c r="BH17" s="22">
        <v>0.53987723794465803</v>
      </c>
      <c r="BI17" s="22">
        <v>0.510150720437901</v>
      </c>
      <c r="BJ17" s="22"/>
      <c r="BK17" s="22">
        <v>0.44083052252207</v>
      </c>
      <c r="BL17" s="22">
        <v>0.40595319622605702</v>
      </c>
      <c r="BM17" s="22">
        <v>0.50933310599521697</v>
      </c>
      <c r="BN17" s="22">
        <v>0.53665904469021697</v>
      </c>
      <c r="BO17" s="22">
        <v>0.62773939419854097</v>
      </c>
      <c r="BP17" s="22"/>
      <c r="BQ17" s="22">
        <v>0.51642752500844702</v>
      </c>
      <c r="BR17" s="22">
        <v>0.49888186731213702</v>
      </c>
      <c r="BS17" s="22"/>
      <c r="BT17" s="22">
        <v>0.60552953396938103</v>
      </c>
      <c r="BU17" s="22">
        <v>0.49601743030060902</v>
      </c>
      <c r="BV17" s="22">
        <v>0.37583867330904402</v>
      </c>
      <c r="BW17" s="22">
        <v>0.491194800146874</v>
      </c>
      <c r="BX17" s="22">
        <v>0.40789220894863198</v>
      </c>
      <c r="BY17" s="22">
        <v>0.53523980706498597</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430</v>
      </c>
      <c r="C9" s="17">
        <v>0.206171077615312</v>
      </c>
      <c r="D9" s="17">
        <v>0.238269068509874</v>
      </c>
      <c r="E9" s="17">
        <v>0.17557276520404499</v>
      </c>
      <c r="F9" s="17"/>
      <c r="G9" s="17">
        <v>0.13007064486075101</v>
      </c>
      <c r="H9" s="17">
        <v>0.15899476220150399</v>
      </c>
      <c r="I9" s="17">
        <v>0.14591038206522899</v>
      </c>
      <c r="J9" s="17">
        <v>0.17968839018135699</v>
      </c>
      <c r="K9" s="17">
        <v>0.26477193634011098</v>
      </c>
      <c r="L9" s="17">
        <v>0.32628261599256497</v>
      </c>
      <c r="M9" s="17"/>
      <c r="N9" s="17">
        <v>0.21121757758038401</v>
      </c>
      <c r="O9" s="17">
        <v>0.172214990995256</v>
      </c>
      <c r="P9" s="17">
        <v>0.22368166047253599</v>
      </c>
      <c r="Q9" s="17">
        <v>0.221296524883933</v>
      </c>
      <c r="R9" s="17"/>
      <c r="S9" s="17">
        <v>0.19048714444926901</v>
      </c>
      <c r="T9" s="17">
        <v>0.20593122390162499</v>
      </c>
      <c r="U9" s="17">
        <v>0.19907663326109301</v>
      </c>
      <c r="V9" s="17">
        <v>0.23196667593652301</v>
      </c>
      <c r="W9" s="17">
        <v>0.24727244662807499</v>
      </c>
      <c r="X9" s="17">
        <v>0.27679779059593501</v>
      </c>
      <c r="Y9" s="17">
        <v>0.21979320142179701</v>
      </c>
      <c r="Z9" s="17">
        <v>0.22098564827940601</v>
      </c>
      <c r="AA9" s="17">
        <v>0.167864600561523</v>
      </c>
      <c r="AB9" s="17">
        <v>0.19308631965622799</v>
      </c>
      <c r="AC9" s="17">
        <v>0.14819608757818301</v>
      </c>
      <c r="AD9" s="17">
        <v>0.13375456745506201</v>
      </c>
      <c r="AE9" s="17"/>
      <c r="AF9" s="17">
        <v>0.31605088103814999</v>
      </c>
      <c r="AG9" s="17">
        <v>0.15386191949709199</v>
      </c>
      <c r="AH9" s="17">
        <v>0.10237250980648301</v>
      </c>
      <c r="AI9" s="17"/>
      <c r="AJ9" s="17">
        <v>0.35479176179843203</v>
      </c>
      <c r="AK9" s="17">
        <v>9.9959615407715197E-2</v>
      </c>
      <c r="AL9" s="17">
        <v>0.135016067845629</v>
      </c>
      <c r="AM9" s="17">
        <v>0.452172121967789</v>
      </c>
      <c r="AN9" s="17">
        <v>0.125998349374009</v>
      </c>
      <c r="AO9" s="17"/>
      <c r="AP9" s="17">
        <v>0.40023421120428598</v>
      </c>
      <c r="AQ9" s="17">
        <v>7.7448251221451603E-2</v>
      </c>
      <c r="AR9" s="17">
        <v>0.14971991510536001</v>
      </c>
      <c r="AS9" s="17"/>
      <c r="AT9" s="17">
        <v>0.236915737235079</v>
      </c>
      <c r="AU9" s="17">
        <v>0.220712192911139</v>
      </c>
      <c r="AV9" s="17">
        <v>0.185341248617549</v>
      </c>
      <c r="AW9" s="17">
        <v>0.13109123962744301</v>
      </c>
      <c r="AX9" s="17">
        <v>0.21275298269366699</v>
      </c>
      <c r="AY9" s="17"/>
      <c r="AZ9" s="17">
        <v>0.17724830539469</v>
      </c>
      <c r="BA9" s="17">
        <v>0.179033872159504</v>
      </c>
      <c r="BB9" s="17">
        <v>0.122479322558655</v>
      </c>
      <c r="BC9" s="17">
        <v>0.31248783704320399</v>
      </c>
      <c r="BD9" s="17">
        <v>0.20254964129148101</v>
      </c>
      <c r="BE9" s="17"/>
      <c r="BF9" s="17">
        <v>0.20881069736876201</v>
      </c>
      <c r="BG9" s="17">
        <v>0.212696647791244</v>
      </c>
      <c r="BH9" s="17">
        <v>0.18683400025753399</v>
      </c>
      <c r="BI9" s="17">
        <v>0.21750067159214401</v>
      </c>
      <c r="BJ9" s="17"/>
      <c r="BK9" s="17">
        <v>0.24048285149769499</v>
      </c>
      <c r="BL9" s="17">
        <v>0.16196680271257199</v>
      </c>
      <c r="BM9" s="17">
        <v>0.18779523714097299</v>
      </c>
      <c r="BN9" s="17">
        <v>0.228656318681729</v>
      </c>
      <c r="BO9" s="17">
        <v>0.27120335137897</v>
      </c>
      <c r="BP9" s="17"/>
      <c r="BQ9" s="17">
        <v>0.22797980865492101</v>
      </c>
      <c r="BR9" s="17">
        <v>0.17663291683507101</v>
      </c>
      <c r="BS9" s="17"/>
      <c r="BT9" s="17">
        <v>0.27351296083306298</v>
      </c>
      <c r="BU9" s="17">
        <v>0.172778471810562</v>
      </c>
      <c r="BV9" s="17">
        <v>0.18536799151945901</v>
      </c>
      <c r="BW9" s="17">
        <v>0.17233346401241301</v>
      </c>
      <c r="BX9" s="17">
        <v>0.142330397815224</v>
      </c>
      <c r="BY9" s="17">
        <v>0.20747978350201801</v>
      </c>
    </row>
    <row r="10" spans="2:77" ht="43.5" x14ac:dyDescent="0.35">
      <c r="B10" s="18" t="s">
        <v>431</v>
      </c>
      <c r="C10" s="17">
        <v>0.38138956991131201</v>
      </c>
      <c r="D10" s="17">
        <v>0.39607865305629403</v>
      </c>
      <c r="E10" s="17">
        <v>0.36603802464259799</v>
      </c>
      <c r="F10" s="17"/>
      <c r="G10" s="17">
        <v>0.38076830254219401</v>
      </c>
      <c r="H10" s="17">
        <v>0.38212951639417903</v>
      </c>
      <c r="I10" s="17">
        <v>0.38899482771605198</v>
      </c>
      <c r="J10" s="17">
        <v>0.40869081399009299</v>
      </c>
      <c r="K10" s="17">
        <v>0.39178286191966299</v>
      </c>
      <c r="L10" s="17">
        <v>0.34588034037909798</v>
      </c>
      <c r="M10" s="17"/>
      <c r="N10" s="17">
        <v>0.423980435304673</v>
      </c>
      <c r="O10" s="17">
        <v>0.40877539970954402</v>
      </c>
      <c r="P10" s="17">
        <v>0.35930975527272302</v>
      </c>
      <c r="Q10" s="17">
        <v>0.32682572274343802</v>
      </c>
      <c r="R10" s="17"/>
      <c r="S10" s="17">
        <v>0.40152598710848603</v>
      </c>
      <c r="T10" s="17">
        <v>0.37780336888506999</v>
      </c>
      <c r="U10" s="17">
        <v>0.42167832750062201</v>
      </c>
      <c r="V10" s="17">
        <v>0.38600630742115599</v>
      </c>
      <c r="W10" s="17">
        <v>0.39111070401116299</v>
      </c>
      <c r="X10" s="17">
        <v>0.328979609143638</v>
      </c>
      <c r="Y10" s="17">
        <v>0.34286984821391198</v>
      </c>
      <c r="Z10" s="17">
        <v>0.30429539568149799</v>
      </c>
      <c r="AA10" s="17">
        <v>0.36990136973631899</v>
      </c>
      <c r="AB10" s="17">
        <v>0.45111674506934102</v>
      </c>
      <c r="AC10" s="17">
        <v>0.36448357088097799</v>
      </c>
      <c r="AD10" s="17">
        <v>0.382543651411065</v>
      </c>
      <c r="AE10" s="17"/>
      <c r="AF10" s="17">
        <v>0.34670614593259902</v>
      </c>
      <c r="AG10" s="17">
        <v>0.431447190496205</v>
      </c>
      <c r="AH10" s="17">
        <v>0.33207282204121102</v>
      </c>
      <c r="AI10" s="17"/>
      <c r="AJ10" s="17">
        <v>0.35988671416692303</v>
      </c>
      <c r="AK10" s="17">
        <v>0.39915503675255298</v>
      </c>
      <c r="AL10" s="17">
        <v>0.48533048378090299</v>
      </c>
      <c r="AM10" s="17">
        <v>0.35082651240291002</v>
      </c>
      <c r="AN10" s="17">
        <v>0.33255015269251398</v>
      </c>
      <c r="AO10" s="17"/>
      <c r="AP10" s="17">
        <v>0.327196464966512</v>
      </c>
      <c r="AQ10" s="17">
        <v>0.39928132967799901</v>
      </c>
      <c r="AR10" s="17">
        <v>0.52616850175987495</v>
      </c>
      <c r="AS10" s="17"/>
      <c r="AT10" s="17">
        <v>0.34931913379595703</v>
      </c>
      <c r="AU10" s="17">
        <v>0.34473210687912298</v>
      </c>
      <c r="AV10" s="17">
        <v>0.42222146733319099</v>
      </c>
      <c r="AW10" s="17">
        <v>0.45489017953010602</v>
      </c>
      <c r="AX10" s="17">
        <v>0.39557544413864598</v>
      </c>
      <c r="AY10" s="17"/>
      <c r="AZ10" s="17">
        <v>0.41185662360831199</v>
      </c>
      <c r="BA10" s="17">
        <v>0.33928064208199998</v>
      </c>
      <c r="BB10" s="17">
        <v>0.32951508698877802</v>
      </c>
      <c r="BC10" s="17">
        <v>0.36965480751013802</v>
      </c>
      <c r="BD10" s="17">
        <v>0.37099802160150602</v>
      </c>
      <c r="BE10" s="17"/>
      <c r="BF10" s="17">
        <v>0.336676103244338</v>
      </c>
      <c r="BG10" s="17">
        <v>0.369105452673061</v>
      </c>
      <c r="BH10" s="17">
        <v>0.40686315588439798</v>
      </c>
      <c r="BI10" s="17">
        <v>0.43504509949888098</v>
      </c>
      <c r="BJ10" s="17"/>
      <c r="BK10" s="17">
        <v>0.290216541120775</v>
      </c>
      <c r="BL10" s="17">
        <v>0.35915929575434302</v>
      </c>
      <c r="BM10" s="17">
        <v>0.38130938135192999</v>
      </c>
      <c r="BN10" s="17">
        <v>0.40530534124371997</v>
      </c>
      <c r="BO10" s="17">
        <v>0.35313668349310701</v>
      </c>
      <c r="BP10" s="17"/>
      <c r="BQ10" s="17">
        <v>0.369258955654724</v>
      </c>
      <c r="BR10" s="17">
        <v>0.397819504950787</v>
      </c>
      <c r="BS10" s="17"/>
      <c r="BT10" s="17">
        <v>0.37708212782864198</v>
      </c>
      <c r="BU10" s="17">
        <v>0.41520690620189099</v>
      </c>
      <c r="BV10" s="17">
        <v>0.32355688551154399</v>
      </c>
      <c r="BW10" s="17">
        <v>0.38617947991910101</v>
      </c>
      <c r="BX10" s="17">
        <v>0.37763053930748502</v>
      </c>
      <c r="BY10" s="17">
        <v>0.30971112312882099</v>
      </c>
    </row>
    <row r="11" spans="2:77" ht="43.5" x14ac:dyDescent="0.35">
      <c r="B11" s="18" t="s">
        <v>432</v>
      </c>
      <c r="C11" s="17">
        <v>0.146931076414344</v>
      </c>
      <c r="D11" s="17">
        <v>0.15973613758245001</v>
      </c>
      <c r="E11" s="17">
        <v>0.134305672085162</v>
      </c>
      <c r="F11" s="17"/>
      <c r="G11" s="17">
        <v>0.152807854156295</v>
      </c>
      <c r="H11" s="17">
        <v>0.13781536027071101</v>
      </c>
      <c r="I11" s="17">
        <v>0.179382907226771</v>
      </c>
      <c r="J11" s="17">
        <v>0.15658860858342799</v>
      </c>
      <c r="K11" s="17">
        <v>0.126724632981117</v>
      </c>
      <c r="L11" s="17">
        <v>0.129755318735603</v>
      </c>
      <c r="M11" s="17"/>
      <c r="N11" s="17">
        <v>0.14510522178994101</v>
      </c>
      <c r="O11" s="17">
        <v>0.142736640152831</v>
      </c>
      <c r="P11" s="17">
        <v>0.157115968320509</v>
      </c>
      <c r="Q11" s="17">
        <v>0.14345518241691699</v>
      </c>
      <c r="R11" s="17"/>
      <c r="S11" s="17">
        <v>0.13249621242377799</v>
      </c>
      <c r="T11" s="17">
        <v>0.14740042134117901</v>
      </c>
      <c r="U11" s="17">
        <v>0.122090392824766</v>
      </c>
      <c r="V11" s="17">
        <v>0.110807315988297</v>
      </c>
      <c r="W11" s="17">
        <v>0.123782176489677</v>
      </c>
      <c r="X11" s="17">
        <v>0.132642815524917</v>
      </c>
      <c r="Y11" s="17">
        <v>0.16171913473942001</v>
      </c>
      <c r="Z11" s="17">
        <v>0.20331492615275901</v>
      </c>
      <c r="AA11" s="17">
        <v>0.19679564144081901</v>
      </c>
      <c r="AB11" s="17">
        <v>0.141067732320001</v>
      </c>
      <c r="AC11" s="17">
        <v>0.18395836754172901</v>
      </c>
      <c r="AD11" s="17">
        <v>0.142622500791312</v>
      </c>
      <c r="AE11" s="17"/>
      <c r="AF11" s="17">
        <v>0.118929604620338</v>
      </c>
      <c r="AG11" s="17">
        <v>0.17801009792407299</v>
      </c>
      <c r="AH11" s="17">
        <v>0.15488020183031101</v>
      </c>
      <c r="AI11" s="17"/>
      <c r="AJ11" s="17">
        <v>7.84130266917199E-2</v>
      </c>
      <c r="AK11" s="17">
        <v>0.25913930477657399</v>
      </c>
      <c r="AL11" s="17">
        <v>0.15670701943250701</v>
      </c>
      <c r="AM11" s="17">
        <v>5.1297573059686102E-2</v>
      </c>
      <c r="AN11" s="17">
        <v>0.11382865399898</v>
      </c>
      <c r="AO11" s="17"/>
      <c r="AP11" s="17">
        <v>7.2942946040907994E-2</v>
      </c>
      <c r="AQ11" s="17">
        <v>0.27311981554916198</v>
      </c>
      <c r="AR11" s="17">
        <v>0.10664503943619499</v>
      </c>
      <c r="AS11" s="17"/>
      <c r="AT11" s="17">
        <v>0.121912263296877</v>
      </c>
      <c r="AU11" s="17">
        <v>0.141631155516805</v>
      </c>
      <c r="AV11" s="17">
        <v>0.14488249728853</v>
      </c>
      <c r="AW11" s="17">
        <v>0.191082825143809</v>
      </c>
      <c r="AX11" s="17">
        <v>0.17990647384743499</v>
      </c>
      <c r="AY11" s="17"/>
      <c r="AZ11" s="17">
        <v>0.163054400338522</v>
      </c>
      <c r="BA11" s="17">
        <v>0.15017049008066299</v>
      </c>
      <c r="BB11" s="17">
        <v>0.100851314768359</v>
      </c>
      <c r="BC11" s="17">
        <v>0.12965696529984699</v>
      </c>
      <c r="BD11" s="17">
        <v>0.129331510009076</v>
      </c>
      <c r="BE11" s="17"/>
      <c r="BF11" s="17">
        <v>0.14877312868804701</v>
      </c>
      <c r="BG11" s="17">
        <v>0.13834448834263599</v>
      </c>
      <c r="BH11" s="17">
        <v>0.17452760902921399</v>
      </c>
      <c r="BI11" s="17">
        <v>0.151225445831393</v>
      </c>
      <c r="BJ11" s="17"/>
      <c r="BK11" s="17">
        <v>0.15379560052806701</v>
      </c>
      <c r="BL11" s="17">
        <v>0.160085234366351</v>
      </c>
      <c r="BM11" s="17">
        <v>0.14143269609074399</v>
      </c>
      <c r="BN11" s="17">
        <v>0.141072367964205</v>
      </c>
      <c r="BO11" s="17">
        <v>0.17232909069887001</v>
      </c>
      <c r="BP11" s="17"/>
      <c r="BQ11" s="17">
        <v>0.16170225432837401</v>
      </c>
      <c r="BR11" s="17">
        <v>0.126924711654023</v>
      </c>
      <c r="BS11" s="17"/>
      <c r="BT11" s="17">
        <v>0.136336095029162</v>
      </c>
      <c r="BU11" s="17">
        <v>0.15816235606423201</v>
      </c>
      <c r="BV11" s="17">
        <v>0.148105451481888</v>
      </c>
      <c r="BW11" s="17">
        <v>0.14906355007796401</v>
      </c>
      <c r="BX11" s="17">
        <v>0.164784786339955</v>
      </c>
      <c r="BY11" s="17">
        <v>0.10815988740098199</v>
      </c>
    </row>
    <row r="12" spans="2:77" x14ac:dyDescent="0.35">
      <c r="B12" s="18" t="s">
        <v>92</v>
      </c>
      <c r="C12" s="19">
        <v>0.26550827605903199</v>
      </c>
      <c r="D12" s="19">
        <v>0.20591614085138199</v>
      </c>
      <c r="E12" s="19">
        <v>0.32408353806819501</v>
      </c>
      <c r="F12" s="19"/>
      <c r="G12" s="19">
        <v>0.336353198440759</v>
      </c>
      <c r="H12" s="19">
        <v>0.32106036113360598</v>
      </c>
      <c r="I12" s="19">
        <v>0.285711882991949</v>
      </c>
      <c r="J12" s="19">
        <v>0.255032187245122</v>
      </c>
      <c r="K12" s="19">
        <v>0.216720568759109</v>
      </c>
      <c r="L12" s="19">
        <v>0.19808172489273401</v>
      </c>
      <c r="M12" s="19"/>
      <c r="N12" s="19">
        <v>0.21969676532500201</v>
      </c>
      <c r="O12" s="19">
        <v>0.27627296914236799</v>
      </c>
      <c r="P12" s="19">
        <v>0.25989261593423302</v>
      </c>
      <c r="Q12" s="19">
        <v>0.30842256995571099</v>
      </c>
      <c r="R12" s="19"/>
      <c r="S12" s="19">
        <v>0.27549065601846701</v>
      </c>
      <c r="T12" s="19">
        <v>0.26886498587212498</v>
      </c>
      <c r="U12" s="19">
        <v>0.25715464641351998</v>
      </c>
      <c r="V12" s="19">
        <v>0.27121970065402301</v>
      </c>
      <c r="W12" s="19">
        <v>0.23783467287108501</v>
      </c>
      <c r="X12" s="19">
        <v>0.26157978473550902</v>
      </c>
      <c r="Y12" s="19">
        <v>0.27561781562487198</v>
      </c>
      <c r="Z12" s="19">
        <v>0.271404029886336</v>
      </c>
      <c r="AA12" s="19">
        <v>0.26543838826133898</v>
      </c>
      <c r="AB12" s="19">
        <v>0.21472920295442899</v>
      </c>
      <c r="AC12" s="19">
        <v>0.30336197399911002</v>
      </c>
      <c r="AD12" s="19">
        <v>0.34107928034256002</v>
      </c>
      <c r="AE12" s="19"/>
      <c r="AF12" s="19">
        <v>0.21831336840891299</v>
      </c>
      <c r="AG12" s="19">
        <v>0.23668079208262999</v>
      </c>
      <c r="AH12" s="19">
        <v>0.410674466321994</v>
      </c>
      <c r="AI12" s="19"/>
      <c r="AJ12" s="19">
        <v>0.20690849734292499</v>
      </c>
      <c r="AK12" s="19">
        <v>0.241746043063158</v>
      </c>
      <c r="AL12" s="19">
        <v>0.222946428940962</v>
      </c>
      <c r="AM12" s="19">
        <v>0.14570379256961499</v>
      </c>
      <c r="AN12" s="19">
        <v>0.42762284393449701</v>
      </c>
      <c r="AO12" s="19"/>
      <c r="AP12" s="19">
        <v>0.19962637778829501</v>
      </c>
      <c r="AQ12" s="19">
        <v>0.25015060355138802</v>
      </c>
      <c r="AR12" s="19">
        <v>0.21746654369856999</v>
      </c>
      <c r="AS12" s="19"/>
      <c r="AT12" s="19">
        <v>0.29185286567208701</v>
      </c>
      <c r="AU12" s="19">
        <v>0.292924544692932</v>
      </c>
      <c r="AV12" s="19">
        <v>0.247554786760731</v>
      </c>
      <c r="AW12" s="19">
        <v>0.22293575569864199</v>
      </c>
      <c r="AX12" s="19">
        <v>0.211765099320252</v>
      </c>
      <c r="AY12" s="19"/>
      <c r="AZ12" s="19">
        <v>0.24784067065847701</v>
      </c>
      <c r="BA12" s="19">
        <v>0.33151499567783399</v>
      </c>
      <c r="BB12" s="19">
        <v>0.44715427568420801</v>
      </c>
      <c r="BC12" s="19">
        <v>0.18820039014681</v>
      </c>
      <c r="BD12" s="19">
        <v>0.29712082709793702</v>
      </c>
      <c r="BE12" s="19"/>
      <c r="BF12" s="19">
        <v>0.30574007069885301</v>
      </c>
      <c r="BG12" s="19">
        <v>0.27985341119305901</v>
      </c>
      <c r="BH12" s="19">
        <v>0.23177523482885501</v>
      </c>
      <c r="BI12" s="19">
        <v>0.19622878307758199</v>
      </c>
      <c r="BJ12" s="19"/>
      <c r="BK12" s="19">
        <v>0.315505006853462</v>
      </c>
      <c r="BL12" s="19">
        <v>0.31878866716673299</v>
      </c>
      <c r="BM12" s="19">
        <v>0.289462685416353</v>
      </c>
      <c r="BN12" s="19">
        <v>0.224965972110347</v>
      </c>
      <c r="BO12" s="19">
        <v>0.20333087442905301</v>
      </c>
      <c r="BP12" s="19"/>
      <c r="BQ12" s="19">
        <v>0.24105898136198001</v>
      </c>
      <c r="BR12" s="19">
        <v>0.29862286656011899</v>
      </c>
      <c r="BS12" s="19"/>
      <c r="BT12" s="19">
        <v>0.21306881630913399</v>
      </c>
      <c r="BU12" s="19">
        <v>0.253852265923314</v>
      </c>
      <c r="BV12" s="19">
        <v>0.342969671487109</v>
      </c>
      <c r="BW12" s="19">
        <v>0.29242350599052203</v>
      </c>
      <c r="BX12" s="19">
        <v>0.31525427653733601</v>
      </c>
      <c r="BY12" s="19">
        <v>0.37464920596817902</v>
      </c>
    </row>
    <row r="13" spans="2:77" x14ac:dyDescent="0.35">
      <c r="B13" s="16"/>
    </row>
    <row r="14" spans="2:77" x14ac:dyDescent="0.35">
      <c r="B14" t="s">
        <v>95</v>
      </c>
    </row>
    <row r="15" spans="2:77" x14ac:dyDescent="0.35">
      <c r="B15" t="s">
        <v>96</v>
      </c>
    </row>
    <row r="17" spans="2:2" x14ac:dyDescent="0.35">
      <c r="B17"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443</v>
      </c>
      <c r="E2" s="29"/>
      <c r="F2" s="29"/>
      <c r="G2" s="29"/>
      <c r="H2" s="29"/>
      <c r="I2" s="29"/>
    </row>
    <row r="6" spans="2:9" ht="50" customHeight="1" x14ac:dyDescent="0.35">
      <c r="B6" s="20" t="s">
        <v>14</v>
      </c>
      <c r="C6" s="20" t="s">
        <v>433</v>
      </c>
      <c r="D6" s="20" t="s">
        <v>434</v>
      </c>
      <c r="E6" s="20" t="s">
        <v>435</v>
      </c>
      <c r="F6" s="20" t="s">
        <v>436</v>
      </c>
      <c r="G6" s="20" t="s">
        <v>437</v>
      </c>
      <c r="H6" s="20" t="s">
        <v>438</v>
      </c>
    </row>
    <row r="7" spans="2:9" ht="43.5" x14ac:dyDescent="0.35">
      <c r="B7" s="18" t="s">
        <v>439</v>
      </c>
      <c r="C7" s="17">
        <v>0.245370356542259</v>
      </c>
      <c r="D7" s="17">
        <v>0.210027990885302</v>
      </c>
      <c r="E7" s="17">
        <v>0.29186192097428598</v>
      </c>
      <c r="F7" s="17">
        <v>0.43412433958318097</v>
      </c>
      <c r="G7" s="17">
        <v>0.28457526273473699</v>
      </c>
      <c r="H7" s="17">
        <v>0.27856920558058701</v>
      </c>
    </row>
    <row r="8" spans="2:9" ht="43.5" x14ac:dyDescent="0.35">
      <c r="B8" s="18" t="s">
        <v>440</v>
      </c>
      <c r="C8" s="17">
        <v>0.31261840094341498</v>
      </c>
      <c r="D8" s="17">
        <v>0.33351380521264501</v>
      </c>
      <c r="E8" s="17">
        <v>0.26986256880142601</v>
      </c>
      <c r="F8" s="17">
        <v>0.31257848535687099</v>
      </c>
      <c r="G8" s="17">
        <v>0.375576290829291</v>
      </c>
      <c r="H8" s="17">
        <v>0.278059981033355</v>
      </c>
    </row>
    <row r="9" spans="2:9" ht="43.5" x14ac:dyDescent="0.35">
      <c r="B9" s="18" t="s">
        <v>441</v>
      </c>
      <c r="C9" s="17">
        <v>0.15421291333249201</v>
      </c>
      <c r="D9" s="17">
        <v>0.20362504002402401</v>
      </c>
      <c r="E9" s="17">
        <v>0.18045459179835199</v>
      </c>
      <c r="F9" s="17">
        <v>0.13023939437619</v>
      </c>
      <c r="G9" s="17">
        <v>0.175729195626568</v>
      </c>
      <c r="H9" s="17">
        <v>0.22240694107014</v>
      </c>
    </row>
    <row r="10" spans="2:9" ht="29" x14ac:dyDescent="0.35">
      <c r="B10" s="18" t="s">
        <v>442</v>
      </c>
      <c r="C10" s="17">
        <v>0.16437330242019799</v>
      </c>
      <c r="D10" s="17">
        <v>0.101378807904317</v>
      </c>
      <c r="E10" s="17">
        <v>0.121450101184075</v>
      </c>
      <c r="F10" s="17">
        <v>3.9616474972362703E-2</v>
      </c>
      <c r="G10" s="17">
        <v>4.6406033131010799E-2</v>
      </c>
      <c r="H10" s="17">
        <v>0.11680216090209</v>
      </c>
    </row>
    <row r="11" spans="2:9" x14ac:dyDescent="0.35">
      <c r="B11" s="18" t="s">
        <v>92</v>
      </c>
      <c r="C11" s="17">
        <v>0.123425026761636</v>
      </c>
      <c r="D11" s="17">
        <v>0.15145435597371201</v>
      </c>
      <c r="E11" s="17">
        <v>0.13637081724186201</v>
      </c>
      <c r="F11" s="17">
        <v>8.34413057113947E-2</v>
      </c>
      <c r="G11" s="17">
        <v>0.117713217678393</v>
      </c>
      <c r="H11" s="17">
        <v>0.104161711413827</v>
      </c>
    </row>
    <row r="12" spans="2:9" x14ac:dyDescent="0.35">
      <c r="B12" s="16"/>
      <c r="C12" s="16"/>
      <c r="D12" s="16"/>
      <c r="E12" s="16"/>
      <c r="F12" s="16"/>
      <c r="G12" s="16"/>
      <c r="H12" s="16"/>
    </row>
    <row r="13" spans="2:9" x14ac:dyDescent="0.35">
      <c r="B13" t="s">
        <v>95</v>
      </c>
    </row>
    <row r="14" spans="2:9" x14ac:dyDescent="0.35">
      <c r="B14" t="s">
        <v>96</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0.245370356542259</v>
      </c>
      <c r="D9" s="17">
        <v>0.25022893665437901</v>
      </c>
      <c r="E9" s="17">
        <v>0.23834789393647099</v>
      </c>
      <c r="F9" s="17"/>
      <c r="G9" s="17">
        <v>0.33132608792496199</v>
      </c>
      <c r="H9" s="17">
        <v>0.24789768151362199</v>
      </c>
      <c r="I9" s="17">
        <v>0.25755921519747599</v>
      </c>
      <c r="J9" s="17">
        <v>0.22988664557320901</v>
      </c>
      <c r="K9" s="17">
        <v>0.24039036675421199</v>
      </c>
      <c r="L9" s="17">
        <v>0.19212633225336501</v>
      </c>
      <c r="M9" s="17"/>
      <c r="N9" s="17">
        <v>0.26680768518735898</v>
      </c>
      <c r="O9" s="17">
        <v>0.25471081552689101</v>
      </c>
      <c r="P9" s="17">
        <v>0.22933055354013199</v>
      </c>
      <c r="Q9" s="17">
        <v>0.22802796636763401</v>
      </c>
      <c r="R9" s="17"/>
      <c r="S9" s="17">
        <v>0.27603706462724997</v>
      </c>
      <c r="T9" s="17">
        <v>0.25355220393384398</v>
      </c>
      <c r="U9" s="17">
        <v>0.20223845255561301</v>
      </c>
      <c r="V9" s="17">
        <v>0.16135738408901301</v>
      </c>
      <c r="W9" s="17">
        <v>0.25356221757557501</v>
      </c>
      <c r="X9" s="17">
        <v>0.23603527963667401</v>
      </c>
      <c r="Y9" s="17">
        <v>0.26243292206799201</v>
      </c>
      <c r="Z9" s="17">
        <v>0.27500816523649002</v>
      </c>
      <c r="AA9" s="17">
        <v>0.28062186247370702</v>
      </c>
      <c r="AB9" s="17">
        <v>0.246949288703466</v>
      </c>
      <c r="AC9" s="17">
        <v>0.26442230945253498</v>
      </c>
      <c r="AD9" s="17">
        <v>0.19228895592441</v>
      </c>
      <c r="AE9" s="17"/>
      <c r="AF9" s="17">
        <v>0.180857095612972</v>
      </c>
      <c r="AG9" s="17">
        <v>0.29474118397066801</v>
      </c>
      <c r="AH9" s="17">
        <v>0.214563414015284</v>
      </c>
      <c r="AI9" s="17"/>
      <c r="AJ9" s="17">
        <v>0.15857561976321799</v>
      </c>
      <c r="AK9" s="17">
        <v>0.340242705546216</v>
      </c>
      <c r="AL9" s="17">
        <v>0.28430705561763198</v>
      </c>
      <c r="AM9" s="17">
        <v>0.177166696945177</v>
      </c>
      <c r="AN9" s="17">
        <v>0.18510655036020501</v>
      </c>
      <c r="AO9" s="17"/>
      <c r="AP9" s="17">
        <v>0.14600351565288799</v>
      </c>
      <c r="AQ9" s="17">
        <v>0.35329275920675401</v>
      </c>
      <c r="AR9" s="17">
        <v>0.247903842171394</v>
      </c>
      <c r="AS9" s="17"/>
      <c r="AT9" s="17">
        <v>0.23139308966789299</v>
      </c>
      <c r="AU9" s="17">
        <v>0.23371228329681401</v>
      </c>
      <c r="AV9" s="17">
        <v>0.272321812938078</v>
      </c>
      <c r="AW9" s="17">
        <v>0.29616097896153798</v>
      </c>
      <c r="AX9" s="17">
        <v>0.34052548728990101</v>
      </c>
      <c r="AY9" s="17"/>
      <c r="AZ9" s="17">
        <v>0.25014942054112899</v>
      </c>
      <c r="BA9" s="17">
        <v>0.26387405982729301</v>
      </c>
      <c r="BB9" s="17">
        <v>0.32981258982552197</v>
      </c>
      <c r="BC9" s="17">
        <v>0.19169688735200299</v>
      </c>
      <c r="BD9" s="17">
        <v>0.26302951277653702</v>
      </c>
      <c r="BE9" s="17"/>
      <c r="BF9" s="17">
        <v>0.30059979837142398</v>
      </c>
      <c r="BG9" s="17">
        <v>0.213637788858451</v>
      </c>
      <c r="BH9" s="17">
        <v>0.26652108131240798</v>
      </c>
      <c r="BI9" s="17">
        <v>0.24392284685318399</v>
      </c>
      <c r="BJ9" s="17"/>
      <c r="BK9" s="17">
        <v>0.30097752113706799</v>
      </c>
      <c r="BL9" s="17">
        <v>0.24798842770364901</v>
      </c>
      <c r="BM9" s="17">
        <v>0.24138419440619099</v>
      </c>
      <c r="BN9" s="17">
        <v>0.235613356763164</v>
      </c>
      <c r="BO9" s="17">
        <v>0.28355941966181902</v>
      </c>
      <c r="BP9" s="17"/>
      <c r="BQ9" s="17">
        <v>0.23514459055638501</v>
      </c>
      <c r="BR9" s="17">
        <v>0.25922032879618201</v>
      </c>
      <c r="BS9" s="17"/>
      <c r="BT9" s="17">
        <v>0.22178088625509701</v>
      </c>
      <c r="BU9" s="17">
        <v>0.25157738127191298</v>
      </c>
      <c r="BV9" s="17">
        <v>0.205611725574597</v>
      </c>
      <c r="BW9" s="17">
        <v>0.26327548615496599</v>
      </c>
      <c r="BX9" s="17">
        <v>0.285476871492996</v>
      </c>
      <c r="BY9" s="17">
        <v>0.28196643415352601</v>
      </c>
    </row>
    <row r="10" spans="2:77" ht="43.5" x14ac:dyDescent="0.35">
      <c r="B10" s="18" t="s">
        <v>440</v>
      </c>
      <c r="C10" s="17">
        <v>0.31261840094341498</v>
      </c>
      <c r="D10" s="17">
        <v>0.29770552903592101</v>
      </c>
      <c r="E10" s="17">
        <v>0.32721933049089302</v>
      </c>
      <c r="F10" s="17"/>
      <c r="G10" s="17">
        <v>0.31991692266983202</v>
      </c>
      <c r="H10" s="17">
        <v>0.33519129798186198</v>
      </c>
      <c r="I10" s="17">
        <v>0.34751293404996397</v>
      </c>
      <c r="J10" s="17">
        <v>0.30533985472289199</v>
      </c>
      <c r="K10" s="17">
        <v>0.26799115596047501</v>
      </c>
      <c r="L10" s="17">
        <v>0.29694729712183898</v>
      </c>
      <c r="M10" s="17"/>
      <c r="N10" s="17">
        <v>0.33153108805053599</v>
      </c>
      <c r="O10" s="17">
        <v>0.32295657101018599</v>
      </c>
      <c r="P10" s="17">
        <v>0.28837852962410998</v>
      </c>
      <c r="Q10" s="17">
        <v>0.30093221871793802</v>
      </c>
      <c r="R10" s="17"/>
      <c r="S10" s="17">
        <v>0.31617138390570898</v>
      </c>
      <c r="T10" s="17">
        <v>0.30412369856372101</v>
      </c>
      <c r="U10" s="17">
        <v>0.332351020814252</v>
      </c>
      <c r="V10" s="17">
        <v>0.31675592653142098</v>
      </c>
      <c r="W10" s="17">
        <v>0.30382987414435297</v>
      </c>
      <c r="X10" s="17">
        <v>0.31048446592208001</v>
      </c>
      <c r="Y10" s="17">
        <v>0.29691329985972398</v>
      </c>
      <c r="Z10" s="17">
        <v>0.31692562265313801</v>
      </c>
      <c r="AA10" s="17">
        <v>0.30349278809208902</v>
      </c>
      <c r="AB10" s="17">
        <v>0.30743062156954198</v>
      </c>
      <c r="AC10" s="17">
        <v>0.32786041299069801</v>
      </c>
      <c r="AD10" s="17">
        <v>0.35466517286253102</v>
      </c>
      <c r="AE10" s="17"/>
      <c r="AF10" s="17">
        <v>0.26540046979277898</v>
      </c>
      <c r="AG10" s="17">
        <v>0.35480579867925499</v>
      </c>
      <c r="AH10" s="17">
        <v>0.311408858277471</v>
      </c>
      <c r="AI10" s="17"/>
      <c r="AJ10" s="17">
        <v>0.25155860761640803</v>
      </c>
      <c r="AK10" s="17">
        <v>0.38143102466296402</v>
      </c>
      <c r="AL10" s="17">
        <v>0.40622563568272702</v>
      </c>
      <c r="AM10" s="17">
        <v>0.103803852076731</v>
      </c>
      <c r="AN10" s="17">
        <v>0.28995991857540598</v>
      </c>
      <c r="AO10" s="17"/>
      <c r="AP10" s="17">
        <v>0.26209840963811398</v>
      </c>
      <c r="AQ10" s="17">
        <v>0.364728341865239</v>
      </c>
      <c r="AR10" s="17">
        <v>0.42940474323005001</v>
      </c>
      <c r="AS10" s="17"/>
      <c r="AT10" s="17">
        <v>0.26571475612735002</v>
      </c>
      <c r="AU10" s="17">
        <v>0.31270389841514101</v>
      </c>
      <c r="AV10" s="17">
        <v>0.338371366805997</v>
      </c>
      <c r="AW10" s="17">
        <v>0.35658037941760501</v>
      </c>
      <c r="AX10" s="17">
        <v>0.317562675192126</v>
      </c>
      <c r="AY10" s="17"/>
      <c r="AZ10" s="17">
        <v>0.33838375275989302</v>
      </c>
      <c r="BA10" s="17">
        <v>0.30059175115645198</v>
      </c>
      <c r="BB10" s="17">
        <v>0.29678041269849198</v>
      </c>
      <c r="BC10" s="17">
        <v>0.29330463039975302</v>
      </c>
      <c r="BD10" s="17">
        <v>0.276030828800857</v>
      </c>
      <c r="BE10" s="17"/>
      <c r="BF10" s="17">
        <v>0.279980206363319</v>
      </c>
      <c r="BG10" s="17">
        <v>0.335665272704881</v>
      </c>
      <c r="BH10" s="17">
        <v>0.289718329701393</v>
      </c>
      <c r="BI10" s="17">
        <v>0.33623963838365001</v>
      </c>
      <c r="BJ10" s="17"/>
      <c r="BK10" s="17">
        <v>0.178936908333928</v>
      </c>
      <c r="BL10" s="17">
        <v>0.32672548948352997</v>
      </c>
      <c r="BM10" s="17">
        <v>0.31574030536325598</v>
      </c>
      <c r="BN10" s="17">
        <v>0.31750648979546198</v>
      </c>
      <c r="BO10" s="17">
        <v>0.30156691590331097</v>
      </c>
      <c r="BP10" s="17"/>
      <c r="BQ10" s="17">
        <v>0.30573707860437199</v>
      </c>
      <c r="BR10" s="17">
        <v>0.32193859500982502</v>
      </c>
      <c r="BS10" s="17"/>
      <c r="BT10" s="17">
        <v>0.28912452214430701</v>
      </c>
      <c r="BU10" s="17">
        <v>0.35403469461279502</v>
      </c>
      <c r="BV10" s="17">
        <v>0.26957087357028803</v>
      </c>
      <c r="BW10" s="17">
        <v>0.34177940942350199</v>
      </c>
      <c r="BX10" s="17">
        <v>0.32112352629609298</v>
      </c>
      <c r="BY10" s="17">
        <v>0.24189787872983601</v>
      </c>
    </row>
    <row r="11" spans="2:77" ht="43.5" x14ac:dyDescent="0.35">
      <c r="B11" s="18" t="s">
        <v>441</v>
      </c>
      <c r="C11" s="17">
        <v>0.15421291333249201</v>
      </c>
      <c r="D11" s="17">
        <v>0.157642833271321</v>
      </c>
      <c r="E11" s="17">
        <v>0.15185256527355101</v>
      </c>
      <c r="F11" s="17"/>
      <c r="G11" s="17">
        <v>0.16477865745336301</v>
      </c>
      <c r="H11" s="17">
        <v>0.16536366001181399</v>
      </c>
      <c r="I11" s="17">
        <v>0.16179057572198999</v>
      </c>
      <c r="J11" s="17">
        <v>0.15586323269585001</v>
      </c>
      <c r="K11" s="17">
        <v>0.124260154060059</v>
      </c>
      <c r="L11" s="17">
        <v>0.15067874789616501</v>
      </c>
      <c r="M11" s="17"/>
      <c r="N11" s="17">
        <v>0.152974353353315</v>
      </c>
      <c r="O11" s="17">
        <v>0.135885600555848</v>
      </c>
      <c r="P11" s="17">
        <v>0.16729674679787901</v>
      </c>
      <c r="Q11" s="17">
        <v>0.16527180648183601</v>
      </c>
      <c r="R11" s="17"/>
      <c r="S11" s="17">
        <v>0.16054269326502699</v>
      </c>
      <c r="T11" s="17">
        <v>0.140802715390977</v>
      </c>
      <c r="U11" s="17">
        <v>0.171977576787821</v>
      </c>
      <c r="V11" s="17">
        <v>0.15090766037265499</v>
      </c>
      <c r="W11" s="17">
        <v>0.165723854634277</v>
      </c>
      <c r="X11" s="17">
        <v>0.143013296635703</v>
      </c>
      <c r="Y11" s="17">
        <v>0.18041857060924299</v>
      </c>
      <c r="Z11" s="17">
        <v>0.12544604613395</v>
      </c>
      <c r="AA11" s="17">
        <v>0.13891330206369401</v>
      </c>
      <c r="AB11" s="17">
        <v>0.176270205177919</v>
      </c>
      <c r="AC11" s="17">
        <v>0.120338288801625</v>
      </c>
      <c r="AD11" s="17">
        <v>0.16659019080373</v>
      </c>
      <c r="AE11" s="17"/>
      <c r="AF11" s="17">
        <v>0.1622811788787</v>
      </c>
      <c r="AG11" s="17">
        <v>0.146680174584704</v>
      </c>
      <c r="AH11" s="17">
        <v>0.16321589824539201</v>
      </c>
      <c r="AI11" s="17"/>
      <c r="AJ11" s="17">
        <v>0.16301327252547901</v>
      </c>
      <c r="AK11" s="17">
        <v>0.144580825510158</v>
      </c>
      <c r="AL11" s="17">
        <v>0.14447110508424099</v>
      </c>
      <c r="AM11" s="17">
        <v>0.115821938463222</v>
      </c>
      <c r="AN11" s="17">
        <v>0.17104058029200001</v>
      </c>
      <c r="AO11" s="17"/>
      <c r="AP11" s="17">
        <v>0.17278036113613901</v>
      </c>
      <c r="AQ11" s="17">
        <v>0.15521917472428301</v>
      </c>
      <c r="AR11" s="17">
        <v>0.15082621994633499</v>
      </c>
      <c r="AS11" s="17"/>
      <c r="AT11" s="17">
        <v>0.15100551591872</v>
      </c>
      <c r="AU11" s="17">
        <v>0.16673337660922999</v>
      </c>
      <c r="AV11" s="17">
        <v>0.13512745423610301</v>
      </c>
      <c r="AW11" s="17">
        <v>0.15649021088420001</v>
      </c>
      <c r="AX11" s="17">
        <v>0.22608411518715599</v>
      </c>
      <c r="AY11" s="17"/>
      <c r="AZ11" s="17">
        <v>0.15209879596210399</v>
      </c>
      <c r="BA11" s="17">
        <v>0.16702080608184799</v>
      </c>
      <c r="BB11" s="17">
        <v>0.14647347069709599</v>
      </c>
      <c r="BC11" s="17">
        <v>0.156368029215076</v>
      </c>
      <c r="BD11" s="17">
        <v>0.14747436191876201</v>
      </c>
      <c r="BE11" s="17"/>
      <c r="BF11" s="17">
        <v>0.13541794388744299</v>
      </c>
      <c r="BG11" s="17">
        <v>0.15335291922844399</v>
      </c>
      <c r="BH11" s="17">
        <v>0.16495652465732999</v>
      </c>
      <c r="BI11" s="17">
        <v>0.165404122754957</v>
      </c>
      <c r="BJ11" s="17"/>
      <c r="BK11" s="17">
        <v>0.16557279540012401</v>
      </c>
      <c r="BL11" s="17">
        <v>0.16113771850961101</v>
      </c>
      <c r="BM11" s="17">
        <v>0.150923732423</v>
      </c>
      <c r="BN11" s="17">
        <v>0.15808783531482901</v>
      </c>
      <c r="BO11" s="17">
        <v>0.13145838908114299</v>
      </c>
      <c r="BP11" s="17"/>
      <c r="BQ11" s="17">
        <v>0.163033191040866</v>
      </c>
      <c r="BR11" s="17">
        <v>0.14226656117641601</v>
      </c>
      <c r="BS11" s="17"/>
      <c r="BT11" s="17">
        <v>0.14490896989369201</v>
      </c>
      <c r="BU11" s="17">
        <v>0.16130510964505199</v>
      </c>
      <c r="BV11" s="17">
        <v>0.199386677377341</v>
      </c>
      <c r="BW11" s="17">
        <v>0.14465980265341299</v>
      </c>
      <c r="BX11" s="17">
        <v>0.16296399160521199</v>
      </c>
      <c r="BY11" s="17">
        <v>0.100728331807213</v>
      </c>
    </row>
    <row r="12" spans="2:77" ht="29" x14ac:dyDescent="0.35">
      <c r="B12" s="18" t="s">
        <v>442</v>
      </c>
      <c r="C12" s="17">
        <v>0.16437330242019799</v>
      </c>
      <c r="D12" s="17">
        <v>0.18869438932313001</v>
      </c>
      <c r="E12" s="17">
        <v>0.14165996011402601</v>
      </c>
      <c r="F12" s="17"/>
      <c r="G12" s="17">
        <v>7.4405274725167003E-2</v>
      </c>
      <c r="H12" s="17">
        <v>0.124526893756967</v>
      </c>
      <c r="I12" s="17">
        <v>0.123230778953357</v>
      </c>
      <c r="J12" s="17">
        <v>0.168795912888413</v>
      </c>
      <c r="K12" s="17">
        <v>0.247616439267762</v>
      </c>
      <c r="L12" s="17">
        <v>0.23067527354033601</v>
      </c>
      <c r="M12" s="17"/>
      <c r="N12" s="17">
        <v>0.16394725425724299</v>
      </c>
      <c r="O12" s="17">
        <v>0.16108820684516301</v>
      </c>
      <c r="P12" s="17">
        <v>0.18163835251649699</v>
      </c>
      <c r="Q12" s="17">
        <v>0.15146955944898299</v>
      </c>
      <c r="R12" s="17"/>
      <c r="S12" s="17">
        <v>0.12628070350273901</v>
      </c>
      <c r="T12" s="17">
        <v>0.17752892404449999</v>
      </c>
      <c r="U12" s="17">
        <v>0.193646785098158</v>
      </c>
      <c r="V12" s="17">
        <v>0.22782287241031901</v>
      </c>
      <c r="W12" s="17">
        <v>0.15210020170661401</v>
      </c>
      <c r="X12" s="17">
        <v>0.18873234917353099</v>
      </c>
      <c r="Y12" s="17">
        <v>0.134398220516602</v>
      </c>
      <c r="Z12" s="17">
        <v>0.13374094764664399</v>
      </c>
      <c r="AA12" s="17">
        <v>0.174093573458245</v>
      </c>
      <c r="AB12" s="17">
        <v>0.15349506860273199</v>
      </c>
      <c r="AC12" s="17">
        <v>0.146887144141333</v>
      </c>
      <c r="AD12" s="17">
        <v>0.118782435006555</v>
      </c>
      <c r="AE12" s="17"/>
      <c r="AF12" s="17">
        <v>0.265294777079009</v>
      </c>
      <c r="AG12" s="17">
        <v>0.105370706617663</v>
      </c>
      <c r="AH12" s="17">
        <v>0.11858351325493</v>
      </c>
      <c r="AI12" s="17"/>
      <c r="AJ12" s="17">
        <v>0.28954525276313198</v>
      </c>
      <c r="AK12" s="17">
        <v>7.0600780863466897E-2</v>
      </c>
      <c r="AL12" s="17">
        <v>8.1215263690918596E-2</v>
      </c>
      <c r="AM12" s="17">
        <v>0.51994483017833304</v>
      </c>
      <c r="AN12" s="17">
        <v>0.11963655307519901</v>
      </c>
      <c r="AO12" s="17"/>
      <c r="AP12" s="17">
        <v>0.27925512851107398</v>
      </c>
      <c r="AQ12" s="17">
        <v>6.7754911256498296E-2</v>
      </c>
      <c r="AR12" s="17">
        <v>9.6208458156203699E-2</v>
      </c>
      <c r="AS12" s="17"/>
      <c r="AT12" s="17">
        <v>0.19755046473684801</v>
      </c>
      <c r="AU12" s="17">
        <v>0.16366775846130199</v>
      </c>
      <c r="AV12" s="17">
        <v>0.13968948238168399</v>
      </c>
      <c r="AW12" s="17">
        <v>0.12157719788596</v>
      </c>
      <c r="AX12" s="17">
        <v>9.7921200636746294E-2</v>
      </c>
      <c r="AY12" s="17"/>
      <c r="AZ12" s="17">
        <v>0.15472253315595699</v>
      </c>
      <c r="BA12" s="17">
        <v>0.120799340073677</v>
      </c>
      <c r="BB12" s="17">
        <v>0.120120721073025</v>
      </c>
      <c r="BC12" s="17">
        <v>0.23048769660844501</v>
      </c>
      <c r="BD12" s="17">
        <v>0.16153670268509401</v>
      </c>
      <c r="BE12" s="17"/>
      <c r="BF12" s="17">
        <v>0.13814215551400899</v>
      </c>
      <c r="BG12" s="17">
        <v>0.17259231319945301</v>
      </c>
      <c r="BH12" s="17">
        <v>0.168892966637574</v>
      </c>
      <c r="BI12" s="17">
        <v>0.17067886705680599</v>
      </c>
      <c r="BJ12" s="17"/>
      <c r="BK12" s="17">
        <v>0.13486117221176699</v>
      </c>
      <c r="BL12" s="17">
        <v>0.146972432630262</v>
      </c>
      <c r="BM12" s="17">
        <v>0.15310521013843001</v>
      </c>
      <c r="BN12" s="17">
        <v>0.179506427234635</v>
      </c>
      <c r="BO12" s="17">
        <v>0.19901964555129201</v>
      </c>
      <c r="BP12" s="17"/>
      <c r="BQ12" s="17">
        <v>0.17677870209624999</v>
      </c>
      <c r="BR12" s="17">
        <v>0.147571192773889</v>
      </c>
      <c r="BS12" s="17"/>
      <c r="BT12" s="17">
        <v>0.225138713720864</v>
      </c>
      <c r="BU12" s="17">
        <v>0.12805822919420001</v>
      </c>
      <c r="BV12" s="17">
        <v>0.133619909624758</v>
      </c>
      <c r="BW12" s="17">
        <v>0.13529366769777601</v>
      </c>
      <c r="BX12" s="17">
        <v>0.120980266949601</v>
      </c>
      <c r="BY12" s="17">
        <v>0.156941169806772</v>
      </c>
    </row>
    <row r="13" spans="2:77" x14ac:dyDescent="0.35">
      <c r="B13" s="18" t="s">
        <v>92</v>
      </c>
      <c r="C13" s="19">
        <v>0.123425026761636</v>
      </c>
      <c r="D13" s="19">
        <v>0.105728311715249</v>
      </c>
      <c r="E13" s="19">
        <v>0.14092025018505899</v>
      </c>
      <c r="F13" s="19"/>
      <c r="G13" s="19">
        <v>0.109573057226676</v>
      </c>
      <c r="H13" s="19">
        <v>0.127020466735735</v>
      </c>
      <c r="I13" s="19">
        <v>0.10990649607721301</v>
      </c>
      <c r="J13" s="19">
        <v>0.14011435411963599</v>
      </c>
      <c r="K13" s="19">
        <v>0.119741883957491</v>
      </c>
      <c r="L13" s="19">
        <v>0.12957234918829499</v>
      </c>
      <c r="M13" s="19"/>
      <c r="N13" s="19">
        <v>8.47396191515465E-2</v>
      </c>
      <c r="O13" s="19">
        <v>0.12535880606191299</v>
      </c>
      <c r="P13" s="19">
        <v>0.13335581752138201</v>
      </c>
      <c r="Q13" s="19">
        <v>0.154298448983609</v>
      </c>
      <c r="R13" s="19"/>
      <c r="S13" s="19">
        <v>0.12096815469927399</v>
      </c>
      <c r="T13" s="19">
        <v>0.12399245806695899</v>
      </c>
      <c r="U13" s="19">
        <v>9.9786164744155803E-2</v>
      </c>
      <c r="V13" s="19">
        <v>0.143156156596592</v>
      </c>
      <c r="W13" s="19">
        <v>0.12478385193918</v>
      </c>
      <c r="X13" s="19">
        <v>0.12173460863201201</v>
      </c>
      <c r="Y13" s="19">
        <v>0.12583698694643999</v>
      </c>
      <c r="Z13" s="19">
        <v>0.14887921832977699</v>
      </c>
      <c r="AA13" s="19">
        <v>0.102878473912265</v>
      </c>
      <c r="AB13" s="19">
        <v>0.11585481594634101</v>
      </c>
      <c r="AC13" s="19">
        <v>0.14049184461381001</v>
      </c>
      <c r="AD13" s="19">
        <v>0.16767324540277301</v>
      </c>
      <c r="AE13" s="19"/>
      <c r="AF13" s="19">
        <v>0.12616647863654101</v>
      </c>
      <c r="AG13" s="19">
        <v>9.8402136147709193E-2</v>
      </c>
      <c r="AH13" s="19">
        <v>0.19222831620692299</v>
      </c>
      <c r="AI13" s="19"/>
      <c r="AJ13" s="19">
        <v>0.137307247331763</v>
      </c>
      <c r="AK13" s="19">
        <v>6.3144663417194005E-2</v>
      </c>
      <c r="AL13" s="19">
        <v>8.3780939924480893E-2</v>
      </c>
      <c r="AM13" s="19">
        <v>8.3262682336537303E-2</v>
      </c>
      <c r="AN13" s="19">
        <v>0.23425639769719001</v>
      </c>
      <c r="AO13" s="19"/>
      <c r="AP13" s="19">
        <v>0.139862585061786</v>
      </c>
      <c r="AQ13" s="19">
        <v>5.9004812947226801E-2</v>
      </c>
      <c r="AR13" s="19">
        <v>7.5656736496017299E-2</v>
      </c>
      <c r="AS13" s="19"/>
      <c r="AT13" s="19">
        <v>0.15433617354918899</v>
      </c>
      <c r="AU13" s="19">
        <v>0.12318268321751299</v>
      </c>
      <c r="AV13" s="19">
        <v>0.114489883638137</v>
      </c>
      <c r="AW13" s="19">
        <v>6.9191232850696796E-2</v>
      </c>
      <c r="AX13" s="19">
        <v>1.7906521694069699E-2</v>
      </c>
      <c r="AY13" s="19"/>
      <c r="AZ13" s="19">
        <v>0.104645497580916</v>
      </c>
      <c r="BA13" s="19">
        <v>0.14771404286072901</v>
      </c>
      <c r="BB13" s="19">
        <v>0.106812805705865</v>
      </c>
      <c r="BC13" s="19">
        <v>0.128142756424722</v>
      </c>
      <c r="BD13" s="19">
        <v>0.15192859381875001</v>
      </c>
      <c r="BE13" s="19"/>
      <c r="BF13" s="19">
        <v>0.14585989586380499</v>
      </c>
      <c r="BG13" s="19">
        <v>0.12475170600877</v>
      </c>
      <c r="BH13" s="19">
        <v>0.10991109769129399</v>
      </c>
      <c r="BI13" s="19">
        <v>8.3754524951402107E-2</v>
      </c>
      <c r="BJ13" s="19"/>
      <c r="BK13" s="19">
        <v>0.219651602917113</v>
      </c>
      <c r="BL13" s="19">
        <v>0.117175931672948</v>
      </c>
      <c r="BM13" s="19">
        <v>0.13884655766912299</v>
      </c>
      <c r="BN13" s="19">
        <v>0.10928589089191</v>
      </c>
      <c r="BO13" s="19">
        <v>8.4395629802435798E-2</v>
      </c>
      <c r="BP13" s="19"/>
      <c r="BQ13" s="19">
        <v>0.119306437702126</v>
      </c>
      <c r="BR13" s="19">
        <v>0.12900332224368799</v>
      </c>
      <c r="BS13" s="19"/>
      <c r="BT13" s="19">
        <v>0.11904690798604101</v>
      </c>
      <c r="BU13" s="19">
        <v>0.105024585276041</v>
      </c>
      <c r="BV13" s="19">
        <v>0.19181081385301599</v>
      </c>
      <c r="BW13" s="19">
        <v>0.11499163407034201</v>
      </c>
      <c r="BX13" s="19">
        <v>0.10945534365609801</v>
      </c>
      <c r="BY13" s="19">
        <v>0.21846618550265301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0.210027990885302</v>
      </c>
      <c r="D9" s="17">
        <v>0.231345488820828</v>
      </c>
      <c r="E9" s="17">
        <v>0.18872519462540299</v>
      </c>
      <c r="F9" s="17"/>
      <c r="G9" s="17">
        <v>0.25015550941496101</v>
      </c>
      <c r="H9" s="17">
        <v>0.24482211440033599</v>
      </c>
      <c r="I9" s="17">
        <v>0.24853557426537901</v>
      </c>
      <c r="J9" s="17">
        <v>0.19478505835789001</v>
      </c>
      <c r="K9" s="17">
        <v>0.19680497679504999</v>
      </c>
      <c r="L9" s="17">
        <v>0.14515554245264201</v>
      </c>
      <c r="M9" s="17"/>
      <c r="N9" s="17">
        <v>0.21401475720265201</v>
      </c>
      <c r="O9" s="17">
        <v>0.18630980693784499</v>
      </c>
      <c r="P9" s="17">
        <v>0.20989030518264701</v>
      </c>
      <c r="Q9" s="17">
        <v>0.232412657922066</v>
      </c>
      <c r="R9" s="17"/>
      <c r="S9" s="17">
        <v>0.25873603954626401</v>
      </c>
      <c r="T9" s="17">
        <v>0.189011200690412</v>
      </c>
      <c r="U9" s="17">
        <v>0.18510472475204301</v>
      </c>
      <c r="V9" s="17">
        <v>0.13555581204596201</v>
      </c>
      <c r="W9" s="17">
        <v>0.18024396441972701</v>
      </c>
      <c r="X9" s="17">
        <v>0.19055945412465</v>
      </c>
      <c r="Y9" s="17">
        <v>0.192711191646566</v>
      </c>
      <c r="Z9" s="17">
        <v>0.21137209754827199</v>
      </c>
      <c r="AA9" s="17">
        <v>0.26177890208596499</v>
      </c>
      <c r="AB9" s="17">
        <v>0.267526847232124</v>
      </c>
      <c r="AC9" s="17">
        <v>0.16158424018863801</v>
      </c>
      <c r="AD9" s="17">
        <v>0.25469636967568299</v>
      </c>
      <c r="AE9" s="17"/>
      <c r="AF9" s="17">
        <v>0.17878501812426201</v>
      </c>
      <c r="AG9" s="17">
        <v>0.24230093220679599</v>
      </c>
      <c r="AH9" s="17">
        <v>0.18221963996165499</v>
      </c>
      <c r="AI9" s="17"/>
      <c r="AJ9" s="17">
        <v>0.14251360318178499</v>
      </c>
      <c r="AK9" s="17">
        <v>0.28615126652860101</v>
      </c>
      <c r="AL9" s="17">
        <v>0.22069834841043101</v>
      </c>
      <c r="AM9" s="17">
        <v>0.190558118046914</v>
      </c>
      <c r="AN9" s="17">
        <v>0.16974550418494899</v>
      </c>
      <c r="AO9" s="17"/>
      <c r="AP9" s="17">
        <v>0.14386300259166199</v>
      </c>
      <c r="AQ9" s="17">
        <v>0.293029774415558</v>
      </c>
      <c r="AR9" s="17">
        <v>0.21172455600083401</v>
      </c>
      <c r="AS9" s="17"/>
      <c r="AT9" s="17">
        <v>0.212594485682148</v>
      </c>
      <c r="AU9" s="17">
        <v>0.19657810641639101</v>
      </c>
      <c r="AV9" s="17">
        <v>0.20563738624295899</v>
      </c>
      <c r="AW9" s="17">
        <v>0.25727589310329102</v>
      </c>
      <c r="AX9" s="17">
        <v>0.33767467282935498</v>
      </c>
      <c r="AY9" s="17"/>
      <c r="AZ9" s="17">
        <v>0.24234873805225901</v>
      </c>
      <c r="BA9" s="17">
        <v>0.201698653473245</v>
      </c>
      <c r="BB9" s="17">
        <v>0.26846283809874899</v>
      </c>
      <c r="BC9" s="17">
        <v>0.137704478789204</v>
      </c>
      <c r="BD9" s="17">
        <v>0.20006979667935301</v>
      </c>
      <c r="BE9" s="17"/>
      <c r="BF9" s="17">
        <v>0.24888459212560099</v>
      </c>
      <c r="BG9" s="17">
        <v>0.18796103112607801</v>
      </c>
      <c r="BH9" s="17">
        <v>0.240082397898149</v>
      </c>
      <c r="BI9" s="17">
        <v>0.21129094119393099</v>
      </c>
      <c r="BJ9" s="17"/>
      <c r="BK9" s="17">
        <v>0.28427267631327902</v>
      </c>
      <c r="BL9" s="17">
        <v>0.21933377419955599</v>
      </c>
      <c r="BM9" s="17">
        <v>0.205513649193096</v>
      </c>
      <c r="BN9" s="17">
        <v>0.187793141059964</v>
      </c>
      <c r="BO9" s="17">
        <v>0.289858959956524</v>
      </c>
      <c r="BP9" s="17"/>
      <c r="BQ9" s="17">
        <v>0.219383904591086</v>
      </c>
      <c r="BR9" s="17">
        <v>0.19735616313037499</v>
      </c>
      <c r="BS9" s="17"/>
      <c r="BT9" s="17">
        <v>0.17165157306687101</v>
      </c>
      <c r="BU9" s="17">
        <v>0.21153689158373201</v>
      </c>
      <c r="BV9" s="17">
        <v>0.188791944876119</v>
      </c>
      <c r="BW9" s="17">
        <v>0.29200717839538698</v>
      </c>
      <c r="BX9" s="17">
        <v>0.258231932229192</v>
      </c>
      <c r="BY9" s="17">
        <v>0.18791678054655001</v>
      </c>
    </row>
    <row r="10" spans="2:77" ht="43.5" x14ac:dyDescent="0.35">
      <c r="B10" s="18" t="s">
        <v>440</v>
      </c>
      <c r="C10" s="17">
        <v>0.33351380521264501</v>
      </c>
      <c r="D10" s="17">
        <v>0.32463492515450798</v>
      </c>
      <c r="E10" s="17">
        <v>0.33972342159977997</v>
      </c>
      <c r="F10" s="17"/>
      <c r="G10" s="17">
        <v>0.34832252626931198</v>
      </c>
      <c r="H10" s="17">
        <v>0.37507469634740598</v>
      </c>
      <c r="I10" s="17">
        <v>0.35009791547921498</v>
      </c>
      <c r="J10" s="17">
        <v>0.29443997407191003</v>
      </c>
      <c r="K10" s="17">
        <v>0.30007319199021998</v>
      </c>
      <c r="L10" s="17">
        <v>0.33068897478607701</v>
      </c>
      <c r="M10" s="17"/>
      <c r="N10" s="17">
        <v>0.34517306710132201</v>
      </c>
      <c r="O10" s="17">
        <v>0.34565367764914801</v>
      </c>
      <c r="P10" s="17">
        <v>0.32596638788516702</v>
      </c>
      <c r="Q10" s="17">
        <v>0.31464600484404098</v>
      </c>
      <c r="R10" s="17"/>
      <c r="S10" s="17">
        <v>0.31712738984153999</v>
      </c>
      <c r="T10" s="17">
        <v>0.32822790686095599</v>
      </c>
      <c r="U10" s="17">
        <v>0.31721167548351598</v>
      </c>
      <c r="V10" s="17">
        <v>0.32842395268550301</v>
      </c>
      <c r="W10" s="17">
        <v>0.35247670428317901</v>
      </c>
      <c r="X10" s="17">
        <v>0.32762482112691299</v>
      </c>
      <c r="Y10" s="17">
        <v>0.35536192873460398</v>
      </c>
      <c r="Z10" s="17">
        <v>0.31876397245578397</v>
      </c>
      <c r="AA10" s="17">
        <v>0.33859686136022998</v>
      </c>
      <c r="AB10" s="17">
        <v>0.347445351870389</v>
      </c>
      <c r="AC10" s="17">
        <v>0.37939676113461401</v>
      </c>
      <c r="AD10" s="17">
        <v>0.289456958656304</v>
      </c>
      <c r="AE10" s="17"/>
      <c r="AF10" s="17">
        <v>0.30504914420543</v>
      </c>
      <c r="AG10" s="17">
        <v>0.36169981247390998</v>
      </c>
      <c r="AH10" s="17">
        <v>0.32126628963218401</v>
      </c>
      <c r="AI10" s="17"/>
      <c r="AJ10" s="17">
        <v>0.29550064385743902</v>
      </c>
      <c r="AK10" s="17">
        <v>0.399847235157331</v>
      </c>
      <c r="AL10" s="17">
        <v>0.379716037058073</v>
      </c>
      <c r="AM10" s="17">
        <v>0.25082710656257101</v>
      </c>
      <c r="AN10" s="17">
        <v>0.28086828146489701</v>
      </c>
      <c r="AO10" s="17"/>
      <c r="AP10" s="17">
        <v>0.30143509623947001</v>
      </c>
      <c r="AQ10" s="17">
        <v>0.38530792482711901</v>
      </c>
      <c r="AR10" s="17">
        <v>0.41051099976391098</v>
      </c>
      <c r="AS10" s="17"/>
      <c r="AT10" s="17">
        <v>0.33367856584779498</v>
      </c>
      <c r="AU10" s="17">
        <v>0.32944027800933701</v>
      </c>
      <c r="AV10" s="17">
        <v>0.340771116899246</v>
      </c>
      <c r="AW10" s="17">
        <v>0.35604794436520198</v>
      </c>
      <c r="AX10" s="17">
        <v>0.24383217872085</v>
      </c>
      <c r="AY10" s="17"/>
      <c r="AZ10" s="17">
        <v>0.33586310506808997</v>
      </c>
      <c r="BA10" s="17">
        <v>0.33863747144155698</v>
      </c>
      <c r="BB10" s="17">
        <v>0.28788639900666102</v>
      </c>
      <c r="BC10" s="17">
        <v>0.34149334314618202</v>
      </c>
      <c r="BD10" s="17">
        <v>0.32097138567183597</v>
      </c>
      <c r="BE10" s="17"/>
      <c r="BF10" s="17">
        <v>0.29351767953638702</v>
      </c>
      <c r="BG10" s="17">
        <v>0.34062362024196702</v>
      </c>
      <c r="BH10" s="17">
        <v>0.341678618880361</v>
      </c>
      <c r="BI10" s="17">
        <v>0.35416040942801902</v>
      </c>
      <c r="BJ10" s="17"/>
      <c r="BK10" s="17">
        <v>0.213515983627904</v>
      </c>
      <c r="BL10" s="17">
        <v>0.35008623170636199</v>
      </c>
      <c r="BM10" s="17">
        <v>0.33495149999568402</v>
      </c>
      <c r="BN10" s="17">
        <v>0.34578142175258197</v>
      </c>
      <c r="BO10" s="17">
        <v>0.28276694886407</v>
      </c>
      <c r="BP10" s="17"/>
      <c r="BQ10" s="17">
        <v>0.33451878562292803</v>
      </c>
      <c r="BR10" s="17">
        <v>0.33215264059990202</v>
      </c>
      <c r="BS10" s="17"/>
      <c r="BT10" s="17">
        <v>0.30259801503656097</v>
      </c>
      <c r="BU10" s="17">
        <v>0.38102446281185198</v>
      </c>
      <c r="BV10" s="17">
        <v>0.32511201826865299</v>
      </c>
      <c r="BW10" s="17">
        <v>0.34447680384283902</v>
      </c>
      <c r="BX10" s="17">
        <v>0.33670637581471302</v>
      </c>
      <c r="BY10" s="17">
        <v>0.29632520897882098</v>
      </c>
    </row>
    <row r="11" spans="2:77" ht="43.5" x14ac:dyDescent="0.35">
      <c r="B11" s="18" t="s">
        <v>441</v>
      </c>
      <c r="C11" s="17">
        <v>0.20362504002402401</v>
      </c>
      <c r="D11" s="17">
        <v>0.203778566266376</v>
      </c>
      <c r="E11" s="17">
        <v>0.20478476674223201</v>
      </c>
      <c r="F11" s="17"/>
      <c r="G11" s="17">
        <v>0.19799083257438299</v>
      </c>
      <c r="H11" s="17">
        <v>0.174499986102928</v>
      </c>
      <c r="I11" s="17">
        <v>0.198244118801881</v>
      </c>
      <c r="J11" s="17">
        <v>0.207126229833477</v>
      </c>
      <c r="K11" s="17">
        <v>0.202772505888729</v>
      </c>
      <c r="L11" s="17">
        <v>0.23305327074196799</v>
      </c>
      <c r="M11" s="17"/>
      <c r="N11" s="17">
        <v>0.21602532508833799</v>
      </c>
      <c r="O11" s="17">
        <v>0.211212734085238</v>
      </c>
      <c r="P11" s="17">
        <v>0.21465198686113801</v>
      </c>
      <c r="Q11" s="17">
        <v>0.17211706106108299</v>
      </c>
      <c r="R11" s="17"/>
      <c r="S11" s="17">
        <v>0.17132415228065101</v>
      </c>
      <c r="T11" s="17">
        <v>0.20804124842100699</v>
      </c>
      <c r="U11" s="17">
        <v>0.22336481549777901</v>
      </c>
      <c r="V11" s="17">
        <v>0.24171088841787</v>
      </c>
      <c r="W11" s="17">
        <v>0.24479202402233199</v>
      </c>
      <c r="X11" s="17">
        <v>0.19877872552397</v>
      </c>
      <c r="Y11" s="17">
        <v>0.20937546614327701</v>
      </c>
      <c r="Z11" s="17">
        <v>0.235094058759102</v>
      </c>
      <c r="AA11" s="17">
        <v>0.18619814836710399</v>
      </c>
      <c r="AB11" s="17">
        <v>0.16826558381475301</v>
      </c>
      <c r="AC11" s="17">
        <v>0.183533687514946</v>
      </c>
      <c r="AD11" s="17">
        <v>0.23281790352662901</v>
      </c>
      <c r="AE11" s="17"/>
      <c r="AF11" s="17">
        <v>0.21813923940778701</v>
      </c>
      <c r="AG11" s="17">
        <v>0.193830122339054</v>
      </c>
      <c r="AH11" s="17">
        <v>0.19504620491729699</v>
      </c>
      <c r="AI11" s="17"/>
      <c r="AJ11" s="17">
        <v>0.220745848838652</v>
      </c>
      <c r="AK11" s="17">
        <v>0.18797522229263899</v>
      </c>
      <c r="AL11" s="17">
        <v>0.20637323199527499</v>
      </c>
      <c r="AM11" s="17">
        <v>0.18234815270736099</v>
      </c>
      <c r="AN11" s="17">
        <v>0.19865011626690199</v>
      </c>
      <c r="AO11" s="17"/>
      <c r="AP11" s="17">
        <v>0.22183592341529601</v>
      </c>
      <c r="AQ11" s="17">
        <v>0.199021402108843</v>
      </c>
      <c r="AR11" s="17">
        <v>0.18259863287295899</v>
      </c>
      <c r="AS11" s="17"/>
      <c r="AT11" s="17">
        <v>0.195256154443919</v>
      </c>
      <c r="AU11" s="17">
        <v>0.206607358705796</v>
      </c>
      <c r="AV11" s="17">
        <v>0.20423308875340099</v>
      </c>
      <c r="AW11" s="17">
        <v>0.19242867816767001</v>
      </c>
      <c r="AX11" s="17">
        <v>0.31113346029938999</v>
      </c>
      <c r="AY11" s="17"/>
      <c r="AZ11" s="17">
        <v>0.190487010316957</v>
      </c>
      <c r="BA11" s="17">
        <v>0.21184877224749499</v>
      </c>
      <c r="BB11" s="17">
        <v>0.18031447015928501</v>
      </c>
      <c r="BC11" s="17">
        <v>0.23399542547230301</v>
      </c>
      <c r="BD11" s="17">
        <v>0.19988841706921101</v>
      </c>
      <c r="BE11" s="17"/>
      <c r="BF11" s="17">
        <v>0.211499239438174</v>
      </c>
      <c r="BG11" s="17">
        <v>0.21751391398928199</v>
      </c>
      <c r="BH11" s="17">
        <v>0.18648755237905901</v>
      </c>
      <c r="BI11" s="17">
        <v>0.18731859728484701</v>
      </c>
      <c r="BJ11" s="17"/>
      <c r="BK11" s="17">
        <v>0.17012152496039501</v>
      </c>
      <c r="BL11" s="17">
        <v>0.181693380342691</v>
      </c>
      <c r="BM11" s="17">
        <v>0.206973495762133</v>
      </c>
      <c r="BN11" s="17">
        <v>0.21660765951625</v>
      </c>
      <c r="BO11" s="17">
        <v>0.18531690851516</v>
      </c>
      <c r="BP11" s="17"/>
      <c r="BQ11" s="17">
        <v>0.198399997272907</v>
      </c>
      <c r="BR11" s="17">
        <v>0.21070193746412699</v>
      </c>
      <c r="BS11" s="17"/>
      <c r="BT11" s="17">
        <v>0.22113037863042301</v>
      </c>
      <c r="BU11" s="17">
        <v>0.19140031697988699</v>
      </c>
      <c r="BV11" s="17">
        <v>0.19917500060932999</v>
      </c>
      <c r="BW11" s="17">
        <v>0.18718680748000599</v>
      </c>
      <c r="BX11" s="17">
        <v>0.19704957948985199</v>
      </c>
      <c r="BY11" s="17">
        <v>0.22175067162242801</v>
      </c>
    </row>
    <row r="12" spans="2:77" ht="29" x14ac:dyDescent="0.35">
      <c r="B12" s="18" t="s">
        <v>442</v>
      </c>
      <c r="C12" s="17">
        <v>0.101378807904317</v>
      </c>
      <c r="D12" s="17">
        <v>0.12564629290652199</v>
      </c>
      <c r="E12" s="17">
        <v>7.8312654578554103E-2</v>
      </c>
      <c r="F12" s="17"/>
      <c r="G12" s="17">
        <v>5.1835164106857401E-2</v>
      </c>
      <c r="H12" s="17">
        <v>5.6759913909527698E-2</v>
      </c>
      <c r="I12" s="17">
        <v>6.11873229998392E-2</v>
      </c>
      <c r="J12" s="17">
        <v>0.115383324658071</v>
      </c>
      <c r="K12" s="17">
        <v>0.163611102038631</v>
      </c>
      <c r="L12" s="17">
        <v>0.15009870251454699</v>
      </c>
      <c r="M12" s="17"/>
      <c r="N12" s="17">
        <v>0.111820050253866</v>
      </c>
      <c r="O12" s="17">
        <v>9.9950634475418201E-2</v>
      </c>
      <c r="P12" s="17">
        <v>0.10684225203685301</v>
      </c>
      <c r="Q12" s="17">
        <v>8.5375733075649496E-2</v>
      </c>
      <c r="R12" s="17"/>
      <c r="S12" s="17">
        <v>9.4006757041140004E-2</v>
      </c>
      <c r="T12" s="17">
        <v>0.122073246427485</v>
      </c>
      <c r="U12" s="17">
        <v>9.6971441390080598E-2</v>
      </c>
      <c r="V12" s="17">
        <v>0.13446500200410899</v>
      </c>
      <c r="W12" s="17">
        <v>9.6841011967244497E-2</v>
      </c>
      <c r="X12" s="17">
        <v>0.12838768293303399</v>
      </c>
      <c r="Y12" s="17">
        <v>8.5853913095438397E-2</v>
      </c>
      <c r="Z12" s="17">
        <v>6.0339002738807802E-2</v>
      </c>
      <c r="AA12" s="17">
        <v>8.4069794634407793E-2</v>
      </c>
      <c r="AB12" s="17">
        <v>8.3339336626677293E-2</v>
      </c>
      <c r="AC12" s="17">
        <v>0.12241397178892501</v>
      </c>
      <c r="AD12" s="17">
        <v>6.6696744058010501E-2</v>
      </c>
      <c r="AE12" s="17"/>
      <c r="AF12" s="17">
        <v>0.15209319783634101</v>
      </c>
      <c r="AG12" s="17">
        <v>7.8391866591859705E-2</v>
      </c>
      <c r="AH12" s="17">
        <v>6.1084819346744403E-2</v>
      </c>
      <c r="AI12" s="17"/>
      <c r="AJ12" s="17">
        <v>0.180498937173</v>
      </c>
      <c r="AK12" s="17">
        <v>4.6024792499933603E-2</v>
      </c>
      <c r="AL12" s="17">
        <v>8.9810843701504398E-2</v>
      </c>
      <c r="AM12" s="17">
        <v>0.23259141332337199</v>
      </c>
      <c r="AN12" s="17">
        <v>6.7742500019714297E-2</v>
      </c>
      <c r="AO12" s="17"/>
      <c r="AP12" s="17">
        <v>0.17083185700768699</v>
      </c>
      <c r="AQ12" s="17">
        <v>4.2360721323553702E-2</v>
      </c>
      <c r="AR12" s="17">
        <v>0.10086783984046099</v>
      </c>
      <c r="AS12" s="17"/>
      <c r="AT12" s="17">
        <v>9.6326639729050603E-2</v>
      </c>
      <c r="AU12" s="17">
        <v>0.106002105175196</v>
      </c>
      <c r="AV12" s="17">
        <v>0.100632123815092</v>
      </c>
      <c r="AW12" s="17">
        <v>8.0784048723159793E-2</v>
      </c>
      <c r="AX12" s="17">
        <v>3.9654210038949297E-2</v>
      </c>
      <c r="AY12" s="17"/>
      <c r="AZ12" s="17">
        <v>9.4648142190494403E-2</v>
      </c>
      <c r="BA12" s="17">
        <v>7.1615138112308102E-2</v>
      </c>
      <c r="BB12" s="17">
        <v>6.5905218205370902E-2</v>
      </c>
      <c r="BC12" s="17">
        <v>0.156996067358774</v>
      </c>
      <c r="BD12" s="17">
        <v>8.5852009345192506E-2</v>
      </c>
      <c r="BE12" s="17"/>
      <c r="BF12" s="17">
        <v>7.6820201467066904E-2</v>
      </c>
      <c r="BG12" s="17">
        <v>0.10137828864466</v>
      </c>
      <c r="BH12" s="17">
        <v>9.7354717149464601E-2</v>
      </c>
      <c r="BI12" s="17">
        <v>0.12961641962387099</v>
      </c>
      <c r="BJ12" s="17"/>
      <c r="BK12" s="17">
        <v>9.85270907600376E-2</v>
      </c>
      <c r="BL12" s="17">
        <v>8.2916789479898001E-2</v>
      </c>
      <c r="BM12" s="17">
        <v>8.9847397855167002E-2</v>
      </c>
      <c r="BN12" s="17">
        <v>0.117493234872505</v>
      </c>
      <c r="BO12" s="17">
        <v>0.12276231544817399</v>
      </c>
      <c r="BP12" s="17"/>
      <c r="BQ12" s="17">
        <v>0.10608239218024899</v>
      </c>
      <c r="BR12" s="17">
        <v>9.5008183756881401E-2</v>
      </c>
      <c r="BS12" s="17"/>
      <c r="BT12" s="17">
        <v>0.158998744551482</v>
      </c>
      <c r="BU12" s="17">
        <v>7.7557362249168205E-2</v>
      </c>
      <c r="BV12" s="17">
        <v>6.5129397028308902E-2</v>
      </c>
      <c r="BW12" s="17">
        <v>5.0824898760998501E-2</v>
      </c>
      <c r="BX12" s="17">
        <v>6.1866904560161598E-2</v>
      </c>
      <c r="BY12" s="17">
        <v>6.0951278943127601E-2</v>
      </c>
    </row>
    <row r="13" spans="2:77" x14ac:dyDescent="0.35">
      <c r="B13" s="18" t="s">
        <v>92</v>
      </c>
      <c r="C13" s="19">
        <v>0.15145435597371201</v>
      </c>
      <c r="D13" s="19">
        <v>0.114594726851765</v>
      </c>
      <c r="E13" s="19">
        <v>0.18845396245403101</v>
      </c>
      <c r="F13" s="19"/>
      <c r="G13" s="19">
        <v>0.15169596763448701</v>
      </c>
      <c r="H13" s="19">
        <v>0.148843289239802</v>
      </c>
      <c r="I13" s="19">
        <v>0.141935068453687</v>
      </c>
      <c r="J13" s="19">
        <v>0.18826541307865299</v>
      </c>
      <c r="K13" s="19">
        <v>0.13673822328737001</v>
      </c>
      <c r="L13" s="19">
        <v>0.14100350950476601</v>
      </c>
      <c r="M13" s="19"/>
      <c r="N13" s="19">
        <v>0.11296680035382201</v>
      </c>
      <c r="O13" s="19">
        <v>0.15687314685235099</v>
      </c>
      <c r="P13" s="19">
        <v>0.142649068034194</v>
      </c>
      <c r="Q13" s="19">
        <v>0.195448543097161</v>
      </c>
      <c r="R13" s="19"/>
      <c r="S13" s="19">
        <v>0.15880566129040499</v>
      </c>
      <c r="T13" s="19">
        <v>0.15264639760014001</v>
      </c>
      <c r="U13" s="19">
        <v>0.17734734287658099</v>
      </c>
      <c r="V13" s="19">
        <v>0.15984434484655599</v>
      </c>
      <c r="W13" s="19">
        <v>0.125646295307518</v>
      </c>
      <c r="X13" s="19">
        <v>0.154649316291434</v>
      </c>
      <c r="Y13" s="19">
        <v>0.15669750038011401</v>
      </c>
      <c r="Z13" s="19">
        <v>0.17443086849803399</v>
      </c>
      <c r="AA13" s="19">
        <v>0.129356293552293</v>
      </c>
      <c r="AB13" s="19">
        <v>0.13342288045605699</v>
      </c>
      <c r="AC13" s="19">
        <v>0.15307133937287701</v>
      </c>
      <c r="AD13" s="19">
        <v>0.15633202408337399</v>
      </c>
      <c r="AE13" s="19"/>
      <c r="AF13" s="19">
        <v>0.14593340042618</v>
      </c>
      <c r="AG13" s="19">
        <v>0.123777266388381</v>
      </c>
      <c r="AH13" s="19">
        <v>0.24038304614212</v>
      </c>
      <c r="AI13" s="19"/>
      <c r="AJ13" s="19">
        <v>0.16074096694912399</v>
      </c>
      <c r="AK13" s="19">
        <v>8.0001483521495706E-2</v>
      </c>
      <c r="AL13" s="19">
        <v>0.10340153883471701</v>
      </c>
      <c r="AM13" s="19">
        <v>0.14367520935978401</v>
      </c>
      <c r="AN13" s="19">
        <v>0.28299359806353702</v>
      </c>
      <c r="AO13" s="19"/>
      <c r="AP13" s="19">
        <v>0.162034120745886</v>
      </c>
      <c r="AQ13" s="19">
        <v>8.0280177324927302E-2</v>
      </c>
      <c r="AR13" s="19">
        <v>9.4297971521834806E-2</v>
      </c>
      <c r="AS13" s="19"/>
      <c r="AT13" s="19">
        <v>0.16214415429708801</v>
      </c>
      <c r="AU13" s="19">
        <v>0.16137215169327901</v>
      </c>
      <c r="AV13" s="19">
        <v>0.14872628428930201</v>
      </c>
      <c r="AW13" s="19">
        <v>0.113463435640677</v>
      </c>
      <c r="AX13" s="19">
        <v>6.77054781114554E-2</v>
      </c>
      <c r="AY13" s="19"/>
      <c r="AZ13" s="19">
        <v>0.13665300437219999</v>
      </c>
      <c r="BA13" s="19">
        <v>0.17619996472539501</v>
      </c>
      <c r="BB13" s="19">
        <v>0.197431074529934</v>
      </c>
      <c r="BC13" s="19">
        <v>0.129810685233537</v>
      </c>
      <c r="BD13" s="19">
        <v>0.19321839123440701</v>
      </c>
      <c r="BE13" s="19"/>
      <c r="BF13" s="19">
        <v>0.16927828743277101</v>
      </c>
      <c r="BG13" s="19">
        <v>0.152523145998013</v>
      </c>
      <c r="BH13" s="19">
        <v>0.13439671369296599</v>
      </c>
      <c r="BI13" s="19">
        <v>0.117613632469332</v>
      </c>
      <c r="BJ13" s="19"/>
      <c r="BK13" s="19">
        <v>0.23356272433838501</v>
      </c>
      <c r="BL13" s="19">
        <v>0.16596982427149301</v>
      </c>
      <c r="BM13" s="19">
        <v>0.16271395719392001</v>
      </c>
      <c r="BN13" s="19">
        <v>0.13232454279870001</v>
      </c>
      <c r="BO13" s="19">
        <v>0.11929486721607301</v>
      </c>
      <c r="BP13" s="19"/>
      <c r="BQ13" s="19">
        <v>0.14161492033282999</v>
      </c>
      <c r="BR13" s="19">
        <v>0.164781075048715</v>
      </c>
      <c r="BS13" s="19"/>
      <c r="BT13" s="19">
        <v>0.14562128871466301</v>
      </c>
      <c r="BU13" s="19">
        <v>0.138480966375361</v>
      </c>
      <c r="BV13" s="19">
        <v>0.22179163921758799</v>
      </c>
      <c r="BW13" s="19">
        <v>0.12550431152076799</v>
      </c>
      <c r="BX13" s="19">
        <v>0.14614520790608099</v>
      </c>
      <c r="BY13" s="19">
        <v>0.23305605990907299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0.29186192097428598</v>
      </c>
      <c r="D9" s="17">
        <v>0.29312601033861502</v>
      </c>
      <c r="E9" s="17">
        <v>0.28906570311613999</v>
      </c>
      <c r="F9" s="17"/>
      <c r="G9" s="17">
        <v>0.22588273511154899</v>
      </c>
      <c r="H9" s="17">
        <v>0.310783700557625</v>
      </c>
      <c r="I9" s="17">
        <v>0.29976511605659301</v>
      </c>
      <c r="J9" s="17">
        <v>0.31554566603336098</v>
      </c>
      <c r="K9" s="17">
        <v>0.33653686881468903</v>
      </c>
      <c r="L9" s="17">
        <v>0.2649429558286</v>
      </c>
      <c r="M9" s="17"/>
      <c r="N9" s="17">
        <v>0.23675392553980301</v>
      </c>
      <c r="O9" s="17">
        <v>0.29077226854964999</v>
      </c>
      <c r="P9" s="17">
        <v>0.31476082372886099</v>
      </c>
      <c r="Q9" s="17">
        <v>0.33466054399386702</v>
      </c>
      <c r="R9" s="17"/>
      <c r="S9" s="17">
        <v>0.30535274516719402</v>
      </c>
      <c r="T9" s="17">
        <v>0.25453800812952199</v>
      </c>
      <c r="U9" s="17">
        <v>0.25397885626233502</v>
      </c>
      <c r="V9" s="17">
        <v>0.21767653280958801</v>
      </c>
      <c r="W9" s="17">
        <v>0.24745883536251301</v>
      </c>
      <c r="X9" s="17">
        <v>0.24493207503226699</v>
      </c>
      <c r="Y9" s="17">
        <v>0.32430084644975599</v>
      </c>
      <c r="Z9" s="17">
        <v>0.31391072234480699</v>
      </c>
      <c r="AA9" s="17">
        <v>0.34300846739139801</v>
      </c>
      <c r="AB9" s="17">
        <v>0.372956877832605</v>
      </c>
      <c r="AC9" s="17">
        <v>0.34077613660940997</v>
      </c>
      <c r="AD9" s="17">
        <v>0.33088677672151801</v>
      </c>
      <c r="AE9" s="17"/>
      <c r="AF9" s="17">
        <v>0.28817600693183598</v>
      </c>
      <c r="AG9" s="17">
        <v>0.33318387164715602</v>
      </c>
      <c r="AH9" s="17">
        <v>0.24461868831547801</v>
      </c>
      <c r="AI9" s="17"/>
      <c r="AJ9" s="17">
        <v>0.23408045299524399</v>
      </c>
      <c r="AK9" s="17">
        <v>0.40628440190183801</v>
      </c>
      <c r="AL9" s="17">
        <v>0.25298266987120199</v>
      </c>
      <c r="AM9" s="17">
        <v>0.25845205212507699</v>
      </c>
      <c r="AN9" s="17">
        <v>0.207786394950256</v>
      </c>
      <c r="AO9" s="17"/>
      <c r="AP9" s="17">
        <v>0.187263018109876</v>
      </c>
      <c r="AQ9" s="17">
        <v>0.383478854489673</v>
      </c>
      <c r="AR9" s="17">
        <v>0.279547631737743</v>
      </c>
      <c r="AS9" s="17"/>
      <c r="AT9" s="17">
        <v>0.34944570262882502</v>
      </c>
      <c r="AU9" s="17">
        <v>0.286154554234679</v>
      </c>
      <c r="AV9" s="17">
        <v>0.27327308806633999</v>
      </c>
      <c r="AW9" s="17">
        <v>0.24835009690670701</v>
      </c>
      <c r="AX9" s="17">
        <v>0.31107125567327099</v>
      </c>
      <c r="AY9" s="17"/>
      <c r="AZ9" s="17">
        <v>0.31704139078367599</v>
      </c>
      <c r="BA9" s="17">
        <v>0.279086707325235</v>
      </c>
      <c r="BB9" s="17">
        <v>0.18740391358592601</v>
      </c>
      <c r="BC9" s="17">
        <v>0.24612260700006</v>
      </c>
      <c r="BD9" s="17">
        <v>0.330225762935619</v>
      </c>
      <c r="BE9" s="17"/>
      <c r="BF9" s="17">
        <v>0.35373656107949902</v>
      </c>
      <c r="BG9" s="17">
        <v>0.28287699562094798</v>
      </c>
      <c r="BH9" s="17">
        <v>0.29669273852626399</v>
      </c>
      <c r="BI9" s="17">
        <v>0.26561719668988698</v>
      </c>
      <c r="BJ9" s="17"/>
      <c r="BK9" s="17">
        <v>0.41415106217859499</v>
      </c>
      <c r="BL9" s="17">
        <v>0.35947666214837898</v>
      </c>
      <c r="BM9" s="17">
        <v>0.28281969905745202</v>
      </c>
      <c r="BN9" s="17">
        <v>0.253950236710418</v>
      </c>
      <c r="BO9" s="17">
        <v>0.32255807277728898</v>
      </c>
      <c r="BP9" s="17"/>
      <c r="BQ9" s="17">
        <v>0.311197478163383</v>
      </c>
      <c r="BR9" s="17">
        <v>0.26567347397157898</v>
      </c>
      <c r="BS9" s="17"/>
      <c r="BT9" s="17">
        <v>0.27019164182056099</v>
      </c>
      <c r="BU9" s="17">
        <v>0.269147527642706</v>
      </c>
      <c r="BV9" s="17">
        <v>0.355189267458354</v>
      </c>
      <c r="BW9" s="17">
        <v>0.39982689816633599</v>
      </c>
      <c r="BX9" s="17">
        <v>0.30985674435809701</v>
      </c>
      <c r="BY9" s="17">
        <v>0.19444725394508</v>
      </c>
    </row>
    <row r="10" spans="2:77" ht="43.5" x14ac:dyDescent="0.35">
      <c r="B10" s="18" t="s">
        <v>440</v>
      </c>
      <c r="C10" s="17">
        <v>0.26986256880142601</v>
      </c>
      <c r="D10" s="17">
        <v>0.25960432812126299</v>
      </c>
      <c r="E10" s="17">
        <v>0.28013450990611499</v>
      </c>
      <c r="F10" s="17"/>
      <c r="G10" s="17">
        <v>0.26353385827724901</v>
      </c>
      <c r="H10" s="17">
        <v>0.289802003706295</v>
      </c>
      <c r="I10" s="17">
        <v>0.31772676648369602</v>
      </c>
      <c r="J10" s="17">
        <v>0.25961961745705298</v>
      </c>
      <c r="K10" s="17">
        <v>0.23441937246587</v>
      </c>
      <c r="L10" s="17">
        <v>0.25116667880024601</v>
      </c>
      <c r="M10" s="17"/>
      <c r="N10" s="17">
        <v>0.288745063020455</v>
      </c>
      <c r="O10" s="17">
        <v>0.281109020630397</v>
      </c>
      <c r="P10" s="17">
        <v>0.25820593262314301</v>
      </c>
      <c r="Q10" s="17">
        <v>0.24641028447223901</v>
      </c>
      <c r="R10" s="17"/>
      <c r="S10" s="17">
        <v>0.291507713094041</v>
      </c>
      <c r="T10" s="17">
        <v>0.259754617871648</v>
      </c>
      <c r="U10" s="17">
        <v>0.27546830408019102</v>
      </c>
      <c r="V10" s="17">
        <v>0.26254070944209801</v>
      </c>
      <c r="W10" s="17">
        <v>0.30690970412487401</v>
      </c>
      <c r="X10" s="17">
        <v>0.27146105018611899</v>
      </c>
      <c r="Y10" s="17">
        <v>0.272064666048145</v>
      </c>
      <c r="Z10" s="17">
        <v>0.28845149045674401</v>
      </c>
      <c r="AA10" s="17">
        <v>0.27006687390415801</v>
      </c>
      <c r="AB10" s="17">
        <v>0.224753830193342</v>
      </c>
      <c r="AC10" s="17">
        <v>0.245785796875264</v>
      </c>
      <c r="AD10" s="17">
        <v>0.272423721271976</v>
      </c>
      <c r="AE10" s="17"/>
      <c r="AF10" s="17">
        <v>0.25001721289238199</v>
      </c>
      <c r="AG10" s="17">
        <v>0.285340264589729</v>
      </c>
      <c r="AH10" s="17">
        <v>0.278494126690286</v>
      </c>
      <c r="AI10" s="17"/>
      <c r="AJ10" s="17">
        <v>0.23015383703804099</v>
      </c>
      <c r="AK10" s="17">
        <v>0.31431610711311198</v>
      </c>
      <c r="AL10" s="17">
        <v>0.31875053500364497</v>
      </c>
      <c r="AM10" s="17">
        <v>0.13838365432736699</v>
      </c>
      <c r="AN10" s="17">
        <v>0.26164286243191198</v>
      </c>
      <c r="AO10" s="17"/>
      <c r="AP10" s="17">
        <v>0.24363365456225</v>
      </c>
      <c r="AQ10" s="17">
        <v>0.31464453454381502</v>
      </c>
      <c r="AR10" s="17">
        <v>0.29776375701510399</v>
      </c>
      <c r="AS10" s="17"/>
      <c r="AT10" s="17">
        <v>0.25908668077004099</v>
      </c>
      <c r="AU10" s="17">
        <v>0.25974316479840098</v>
      </c>
      <c r="AV10" s="17">
        <v>0.28614323129884101</v>
      </c>
      <c r="AW10" s="17">
        <v>0.28819705413837399</v>
      </c>
      <c r="AX10" s="17">
        <v>0.34158724870095403</v>
      </c>
      <c r="AY10" s="17"/>
      <c r="AZ10" s="17">
        <v>0.27942121715201501</v>
      </c>
      <c r="BA10" s="17">
        <v>0.273062192579759</v>
      </c>
      <c r="BB10" s="17">
        <v>0.19368639656665099</v>
      </c>
      <c r="BC10" s="17">
        <v>0.26247305888984901</v>
      </c>
      <c r="BD10" s="17">
        <v>0.26955809889292598</v>
      </c>
      <c r="BE10" s="17"/>
      <c r="BF10" s="17">
        <v>0.24274310537509899</v>
      </c>
      <c r="BG10" s="17">
        <v>0.292996909712753</v>
      </c>
      <c r="BH10" s="17">
        <v>0.26745833664614599</v>
      </c>
      <c r="BI10" s="17">
        <v>0.26873911737893902</v>
      </c>
      <c r="BJ10" s="17"/>
      <c r="BK10" s="17">
        <v>0.193234941067047</v>
      </c>
      <c r="BL10" s="17">
        <v>0.26496593480562403</v>
      </c>
      <c r="BM10" s="17">
        <v>0.29071666725831202</v>
      </c>
      <c r="BN10" s="17">
        <v>0.25810653204407102</v>
      </c>
      <c r="BO10" s="17">
        <v>0.26624892872413503</v>
      </c>
      <c r="BP10" s="17"/>
      <c r="BQ10" s="17">
        <v>0.27551464469724501</v>
      </c>
      <c r="BR10" s="17">
        <v>0.26220728953508099</v>
      </c>
      <c r="BS10" s="17"/>
      <c r="BT10" s="17">
        <v>0.24495882421500101</v>
      </c>
      <c r="BU10" s="17">
        <v>0.31681202249121598</v>
      </c>
      <c r="BV10" s="17">
        <v>0.273648803599361</v>
      </c>
      <c r="BW10" s="17">
        <v>0.26588436678861899</v>
      </c>
      <c r="BX10" s="17">
        <v>0.270367438703493</v>
      </c>
      <c r="BY10" s="17">
        <v>0.238076557078963</v>
      </c>
    </row>
    <row r="11" spans="2:77" ht="43.5" x14ac:dyDescent="0.35">
      <c r="B11" s="18" t="s">
        <v>441</v>
      </c>
      <c r="C11" s="17">
        <v>0.18045459179835199</v>
      </c>
      <c r="D11" s="17">
        <v>0.191723257395045</v>
      </c>
      <c r="E11" s="17">
        <v>0.16947663456179199</v>
      </c>
      <c r="F11" s="17"/>
      <c r="G11" s="17">
        <v>0.209261138675783</v>
      </c>
      <c r="H11" s="17">
        <v>0.17176506830068899</v>
      </c>
      <c r="I11" s="17">
        <v>0.162548591616825</v>
      </c>
      <c r="J11" s="17">
        <v>0.17710062982629199</v>
      </c>
      <c r="K11" s="17">
        <v>0.16466059078091799</v>
      </c>
      <c r="L11" s="17">
        <v>0.19610131203320499</v>
      </c>
      <c r="M11" s="17"/>
      <c r="N11" s="17">
        <v>0.214133338292472</v>
      </c>
      <c r="O11" s="17">
        <v>0.16421398658970501</v>
      </c>
      <c r="P11" s="17">
        <v>0.19064981062772701</v>
      </c>
      <c r="Q11" s="17">
        <v>0.15360214909487599</v>
      </c>
      <c r="R11" s="17"/>
      <c r="S11" s="17">
        <v>0.15025350827210099</v>
      </c>
      <c r="T11" s="17">
        <v>0.19873809200234699</v>
      </c>
      <c r="U11" s="17">
        <v>0.19955906839573401</v>
      </c>
      <c r="V11" s="17">
        <v>0.21486788009576099</v>
      </c>
      <c r="W11" s="17">
        <v>0.16825406825579101</v>
      </c>
      <c r="X11" s="17">
        <v>0.19765066907568801</v>
      </c>
      <c r="Y11" s="17">
        <v>0.15504006378450699</v>
      </c>
      <c r="Z11" s="17">
        <v>0.16580369576238799</v>
      </c>
      <c r="AA11" s="17">
        <v>0.153980950976042</v>
      </c>
      <c r="AB11" s="17">
        <v>0.21909222424713001</v>
      </c>
      <c r="AC11" s="17">
        <v>0.17300849706239901</v>
      </c>
      <c r="AD11" s="17">
        <v>0.14546045751157699</v>
      </c>
      <c r="AE11" s="17"/>
      <c r="AF11" s="17">
        <v>0.17622577292005501</v>
      </c>
      <c r="AG11" s="17">
        <v>0.190901404239016</v>
      </c>
      <c r="AH11" s="17">
        <v>0.14962720043186101</v>
      </c>
      <c r="AI11" s="17"/>
      <c r="AJ11" s="17">
        <v>0.19678646544963499</v>
      </c>
      <c r="AK11" s="17">
        <v>0.16345696237928101</v>
      </c>
      <c r="AL11" s="17">
        <v>0.23827502078131499</v>
      </c>
      <c r="AM11" s="17">
        <v>0.194188262667158</v>
      </c>
      <c r="AN11" s="17">
        <v>0.15668619767104799</v>
      </c>
      <c r="AO11" s="17"/>
      <c r="AP11" s="17">
        <v>0.209025219469538</v>
      </c>
      <c r="AQ11" s="17">
        <v>0.17042983907370299</v>
      </c>
      <c r="AR11" s="17">
        <v>0.22168875198089</v>
      </c>
      <c r="AS11" s="17"/>
      <c r="AT11" s="17">
        <v>0.133460619524469</v>
      </c>
      <c r="AU11" s="17">
        <v>0.19361341854095199</v>
      </c>
      <c r="AV11" s="17">
        <v>0.18331020392297101</v>
      </c>
      <c r="AW11" s="17">
        <v>0.21182169687715299</v>
      </c>
      <c r="AX11" s="17">
        <v>0.198507324858618</v>
      </c>
      <c r="AY11" s="17"/>
      <c r="AZ11" s="17">
        <v>0.174911205094719</v>
      </c>
      <c r="BA11" s="17">
        <v>0.192143643004894</v>
      </c>
      <c r="BB11" s="17">
        <v>0.211612423999783</v>
      </c>
      <c r="BC11" s="17">
        <v>0.20202169205464501</v>
      </c>
      <c r="BD11" s="17">
        <v>0.13836221180383901</v>
      </c>
      <c r="BE11" s="17"/>
      <c r="BF11" s="17">
        <v>0.15299316079868</v>
      </c>
      <c r="BG11" s="17">
        <v>0.183687905353242</v>
      </c>
      <c r="BH11" s="17">
        <v>0.180638629927977</v>
      </c>
      <c r="BI11" s="17">
        <v>0.21137764794862601</v>
      </c>
      <c r="BJ11" s="17"/>
      <c r="BK11" s="17">
        <v>0.156039455169658</v>
      </c>
      <c r="BL11" s="17">
        <v>0.15392100014401899</v>
      </c>
      <c r="BM11" s="17">
        <v>0.172914975505088</v>
      </c>
      <c r="BN11" s="17">
        <v>0.20985788254718801</v>
      </c>
      <c r="BO11" s="17">
        <v>0.142654404323138</v>
      </c>
      <c r="BP11" s="17"/>
      <c r="BQ11" s="17">
        <v>0.17860188415279399</v>
      </c>
      <c r="BR11" s="17">
        <v>0.182963934327904</v>
      </c>
      <c r="BS11" s="17"/>
      <c r="BT11" s="17">
        <v>0.191591697360077</v>
      </c>
      <c r="BU11" s="17">
        <v>0.191523579812335</v>
      </c>
      <c r="BV11" s="17">
        <v>0.119286088704181</v>
      </c>
      <c r="BW11" s="17">
        <v>0.159558427588399</v>
      </c>
      <c r="BX11" s="17">
        <v>0.18260581732568201</v>
      </c>
      <c r="BY11" s="17">
        <v>0.16715582899720199</v>
      </c>
    </row>
    <row r="12" spans="2:77" ht="29" x14ac:dyDescent="0.35">
      <c r="B12" s="18" t="s">
        <v>442</v>
      </c>
      <c r="C12" s="17">
        <v>0.121450101184075</v>
      </c>
      <c r="D12" s="17">
        <v>0.13944323885846199</v>
      </c>
      <c r="E12" s="17">
        <v>0.10464539609453501</v>
      </c>
      <c r="F12" s="17"/>
      <c r="G12" s="17">
        <v>0.13003647002301799</v>
      </c>
      <c r="H12" s="17">
        <v>8.6237921893510094E-2</v>
      </c>
      <c r="I12" s="17">
        <v>9.13843505967913E-2</v>
      </c>
      <c r="J12" s="17">
        <v>0.108646380176402</v>
      </c>
      <c r="K12" s="17">
        <v>0.15784491614611501</v>
      </c>
      <c r="L12" s="17">
        <v>0.15471186528581299</v>
      </c>
      <c r="M12" s="17"/>
      <c r="N12" s="17">
        <v>0.14728396182943501</v>
      </c>
      <c r="O12" s="17">
        <v>0.121204443119109</v>
      </c>
      <c r="P12" s="17">
        <v>0.11038226113619901</v>
      </c>
      <c r="Q12" s="17">
        <v>0.105227091075673</v>
      </c>
      <c r="R12" s="17"/>
      <c r="S12" s="17">
        <v>0.12702716653445201</v>
      </c>
      <c r="T12" s="17">
        <v>0.130065088067637</v>
      </c>
      <c r="U12" s="17">
        <v>0.14312514670674301</v>
      </c>
      <c r="V12" s="17">
        <v>0.15772279738219699</v>
      </c>
      <c r="W12" s="17">
        <v>0.15863741514724899</v>
      </c>
      <c r="X12" s="17">
        <v>0.12865143365481899</v>
      </c>
      <c r="Y12" s="17">
        <v>0.11289736975207799</v>
      </c>
      <c r="Z12" s="17">
        <v>9.1472887619519605E-2</v>
      </c>
      <c r="AA12" s="17">
        <v>0.100876786120562</v>
      </c>
      <c r="AB12" s="17">
        <v>6.5301197547418199E-2</v>
      </c>
      <c r="AC12" s="17">
        <v>0.135064579833721</v>
      </c>
      <c r="AD12" s="17">
        <v>6.6804132705736305E-2</v>
      </c>
      <c r="AE12" s="17"/>
      <c r="AF12" s="17">
        <v>0.153345261841033</v>
      </c>
      <c r="AG12" s="17">
        <v>9.1214705137790494E-2</v>
      </c>
      <c r="AH12" s="17">
        <v>0.11278632370846001</v>
      </c>
      <c r="AI12" s="17"/>
      <c r="AJ12" s="17">
        <v>0.198951930659749</v>
      </c>
      <c r="AK12" s="17">
        <v>4.77249438995824E-2</v>
      </c>
      <c r="AL12" s="17">
        <v>0.102976139945565</v>
      </c>
      <c r="AM12" s="17">
        <v>0.219850734743788</v>
      </c>
      <c r="AN12" s="17">
        <v>0.13141762322893299</v>
      </c>
      <c r="AO12" s="17"/>
      <c r="AP12" s="17">
        <v>0.208695069086202</v>
      </c>
      <c r="AQ12" s="17">
        <v>5.7524815891825697E-2</v>
      </c>
      <c r="AR12" s="17">
        <v>0.122704347488532</v>
      </c>
      <c r="AS12" s="17"/>
      <c r="AT12" s="17">
        <v>0.104552909328676</v>
      </c>
      <c r="AU12" s="17">
        <v>0.118653135597311</v>
      </c>
      <c r="AV12" s="17">
        <v>0.13263891553183799</v>
      </c>
      <c r="AW12" s="17">
        <v>0.14975123780220601</v>
      </c>
      <c r="AX12" s="17">
        <v>9.2408413990509503E-2</v>
      </c>
      <c r="AY12" s="17"/>
      <c r="AZ12" s="17">
        <v>0.11545150759069001</v>
      </c>
      <c r="BA12" s="17">
        <v>0.110747926717505</v>
      </c>
      <c r="BB12" s="17">
        <v>0.147771084331321</v>
      </c>
      <c r="BC12" s="17">
        <v>0.15909759000784199</v>
      </c>
      <c r="BD12" s="17">
        <v>8.9129451951695804E-2</v>
      </c>
      <c r="BE12" s="17"/>
      <c r="BF12" s="17">
        <v>0.11065630589655701</v>
      </c>
      <c r="BG12" s="17">
        <v>0.106733859982272</v>
      </c>
      <c r="BH12" s="17">
        <v>0.135188955725945</v>
      </c>
      <c r="BI12" s="17">
        <v>0.15071906509198699</v>
      </c>
      <c r="BJ12" s="17"/>
      <c r="BK12" s="17">
        <v>0.11494640556932</v>
      </c>
      <c r="BL12" s="17">
        <v>8.7119933602890595E-2</v>
      </c>
      <c r="BM12" s="17">
        <v>0.105150892154703</v>
      </c>
      <c r="BN12" s="17">
        <v>0.14773655284673101</v>
      </c>
      <c r="BO12" s="17">
        <v>0.15351219254305401</v>
      </c>
      <c r="BP12" s="17"/>
      <c r="BQ12" s="17">
        <v>0.111401590293293</v>
      </c>
      <c r="BR12" s="17">
        <v>0.13505999576046299</v>
      </c>
      <c r="BS12" s="17"/>
      <c r="BT12" s="17">
        <v>0.15445102965106899</v>
      </c>
      <c r="BU12" s="17">
        <v>0.107546812050034</v>
      </c>
      <c r="BV12" s="17">
        <v>8.7485364675549501E-2</v>
      </c>
      <c r="BW12" s="17">
        <v>7.7981159050599505E-2</v>
      </c>
      <c r="BX12" s="17">
        <v>0.101511757894843</v>
      </c>
      <c r="BY12" s="17">
        <v>0.147341499872713</v>
      </c>
    </row>
    <row r="13" spans="2:77" x14ac:dyDescent="0.35">
      <c r="B13" s="18" t="s">
        <v>92</v>
      </c>
      <c r="C13" s="19">
        <v>0.13637081724186201</v>
      </c>
      <c r="D13" s="19">
        <v>0.116103165286615</v>
      </c>
      <c r="E13" s="19">
        <v>0.156677756321419</v>
      </c>
      <c r="F13" s="19"/>
      <c r="G13" s="19">
        <v>0.17128579791240101</v>
      </c>
      <c r="H13" s="19">
        <v>0.141411305541881</v>
      </c>
      <c r="I13" s="19">
        <v>0.12857517524609499</v>
      </c>
      <c r="J13" s="19">
        <v>0.13908770650689201</v>
      </c>
      <c r="K13" s="19">
        <v>0.106538251792407</v>
      </c>
      <c r="L13" s="19">
        <v>0.133077188052136</v>
      </c>
      <c r="M13" s="19"/>
      <c r="N13" s="19">
        <v>0.113083711317836</v>
      </c>
      <c r="O13" s="19">
        <v>0.142700281111139</v>
      </c>
      <c r="P13" s="19">
        <v>0.12600117188407001</v>
      </c>
      <c r="Q13" s="19">
        <v>0.16009993136334499</v>
      </c>
      <c r="R13" s="19"/>
      <c r="S13" s="19">
        <v>0.12585886693221299</v>
      </c>
      <c r="T13" s="19">
        <v>0.156904193928846</v>
      </c>
      <c r="U13" s="19">
        <v>0.12786862455499701</v>
      </c>
      <c r="V13" s="19">
        <v>0.14719208027035699</v>
      </c>
      <c r="W13" s="19">
        <v>0.118739977109573</v>
      </c>
      <c r="X13" s="19">
        <v>0.15730477205110699</v>
      </c>
      <c r="Y13" s="19">
        <v>0.13569705396551501</v>
      </c>
      <c r="Z13" s="19">
        <v>0.14036120381654099</v>
      </c>
      <c r="AA13" s="19">
        <v>0.13206692160783901</v>
      </c>
      <c r="AB13" s="19">
        <v>0.11789587017950499</v>
      </c>
      <c r="AC13" s="19">
        <v>0.105364989619207</v>
      </c>
      <c r="AD13" s="19">
        <v>0.18442491178919301</v>
      </c>
      <c r="AE13" s="19"/>
      <c r="AF13" s="19">
        <v>0.13223574541469399</v>
      </c>
      <c r="AG13" s="19">
        <v>9.9359754386308397E-2</v>
      </c>
      <c r="AH13" s="19">
        <v>0.21447366085391401</v>
      </c>
      <c r="AI13" s="19"/>
      <c r="AJ13" s="19">
        <v>0.140027313857332</v>
      </c>
      <c r="AK13" s="19">
        <v>6.8217584706186302E-2</v>
      </c>
      <c r="AL13" s="19">
        <v>8.7015634398272604E-2</v>
      </c>
      <c r="AM13" s="19">
        <v>0.18912529613661</v>
      </c>
      <c r="AN13" s="19">
        <v>0.242466921717851</v>
      </c>
      <c r="AO13" s="19"/>
      <c r="AP13" s="19">
        <v>0.15138303877213399</v>
      </c>
      <c r="AQ13" s="19">
        <v>7.3921956000983405E-2</v>
      </c>
      <c r="AR13" s="19">
        <v>7.8295511777731697E-2</v>
      </c>
      <c r="AS13" s="19"/>
      <c r="AT13" s="19">
        <v>0.15345408774798899</v>
      </c>
      <c r="AU13" s="19">
        <v>0.141835726828657</v>
      </c>
      <c r="AV13" s="19">
        <v>0.124634561180011</v>
      </c>
      <c r="AW13" s="19">
        <v>0.10187991427555999</v>
      </c>
      <c r="AX13" s="19">
        <v>5.64257567766469E-2</v>
      </c>
      <c r="AY13" s="19"/>
      <c r="AZ13" s="19">
        <v>0.113174679378899</v>
      </c>
      <c r="BA13" s="19">
        <v>0.144959530372606</v>
      </c>
      <c r="BB13" s="19">
        <v>0.25952618151631901</v>
      </c>
      <c r="BC13" s="19">
        <v>0.13028505204760399</v>
      </c>
      <c r="BD13" s="19">
        <v>0.17272447441592001</v>
      </c>
      <c r="BE13" s="19"/>
      <c r="BF13" s="19">
        <v>0.139870866850166</v>
      </c>
      <c r="BG13" s="19">
        <v>0.13370432933078499</v>
      </c>
      <c r="BH13" s="19">
        <v>0.120021339173668</v>
      </c>
      <c r="BI13" s="19">
        <v>0.103546972890561</v>
      </c>
      <c r="BJ13" s="19"/>
      <c r="BK13" s="19">
        <v>0.12162813601538</v>
      </c>
      <c r="BL13" s="19">
        <v>0.134516469299087</v>
      </c>
      <c r="BM13" s="19">
        <v>0.14839776602444399</v>
      </c>
      <c r="BN13" s="19">
        <v>0.13034879585159201</v>
      </c>
      <c r="BO13" s="19">
        <v>0.11502640163238401</v>
      </c>
      <c r="BP13" s="19"/>
      <c r="BQ13" s="19">
        <v>0.123284402693285</v>
      </c>
      <c r="BR13" s="19">
        <v>0.15409530640497199</v>
      </c>
      <c r="BS13" s="19"/>
      <c r="BT13" s="19">
        <v>0.13880680695329101</v>
      </c>
      <c r="BU13" s="19">
        <v>0.11497005800371</v>
      </c>
      <c r="BV13" s="19">
        <v>0.16439047556255501</v>
      </c>
      <c r="BW13" s="19">
        <v>9.6749148406047203E-2</v>
      </c>
      <c r="BX13" s="19">
        <v>0.13565824171788499</v>
      </c>
      <c r="BY13" s="19">
        <v>0.25297886010604198</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0.43412433958318097</v>
      </c>
      <c r="D9" s="17">
        <v>0.38846264253324803</v>
      </c>
      <c r="E9" s="17">
        <v>0.47701523231046999</v>
      </c>
      <c r="F9" s="17"/>
      <c r="G9" s="17">
        <v>0.39509651170114302</v>
      </c>
      <c r="H9" s="17">
        <v>0.40934533060518302</v>
      </c>
      <c r="I9" s="17">
        <v>0.42097993408342899</v>
      </c>
      <c r="J9" s="17">
        <v>0.45521553240592899</v>
      </c>
      <c r="K9" s="17">
        <v>0.48158109763505702</v>
      </c>
      <c r="L9" s="17">
        <v>0.44196213931070899</v>
      </c>
      <c r="M9" s="17"/>
      <c r="N9" s="17">
        <v>0.39705757915719703</v>
      </c>
      <c r="O9" s="17">
        <v>0.42438446084274001</v>
      </c>
      <c r="P9" s="17">
        <v>0.44483572197000998</v>
      </c>
      <c r="Q9" s="17">
        <v>0.47469506544686402</v>
      </c>
      <c r="R9" s="17"/>
      <c r="S9" s="17">
        <v>0.40993089296294999</v>
      </c>
      <c r="T9" s="17">
        <v>0.45864884321293098</v>
      </c>
      <c r="U9" s="17">
        <v>0.43847114771069601</v>
      </c>
      <c r="V9" s="17">
        <v>0.37387165305897602</v>
      </c>
      <c r="W9" s="17">
        <v>0.447292159049613</v>
      </c>
      <c r="X9" s="17">
        <v>0.41521127836875799</v>
      </c>
      <c r="Y9" s="17">
        <v>0.47212810624933299</v>
      </c>
      <c r="Z9" s="17">
        <v>0.48713030113704198</v>
      </c>
      <c r="AA9" s="17">
        <v>0.47792361168722203</v>
      </c>
      <c r="AB9" s="17">
        <v>0.40567251873503102</v>
      </c>
      <c r="AC9" s="17">
        <v>0.403901016293438</v>
      </c>
      <c r="AD9" s="17">
        <v>0.43912403873862499</v>
      </c>
      <c r="AE9" s="17"/>
      <c r="AF9" s="17">
        <v>0.47526814524764999</v>
      </c>
      <c r="AG9" s="17">
        <v>0.41925791156441899</v>
      </c>
      <c r="AH9" s="17">
        <v>0.377516334373517</v>
      </c>
      <c r="AI9" s="17"/>
      <c r="AJ9" s="17">
        <v>0.42164579075687503</v>
      </c>
      <c r="AK9" s="17">
        <v>0.45473087889255898</v>
      </c>
      <c r="AL9" s="17">
        <v>0.43059173422287</v>
      </c>
      <c r="AM9" s="17">
        <v>0.487663587929761</v>
      </c>
      <c r="AN9" s="17">
        <v>0.42290514545986502</v>
      </c>
      <c r="AO9" s="17"/>
      <c r="AP9" s="17">
        <v>0.37270278772051701</v>
      </c>
      <c r="AQ9" s="17">
        <v>0.48871375962691499</v>
      </c>
      <c r="AR9" s="17">
        <v>0.45200224965435298</v>
      </c>
      <c r="AS9" s="17"/>
      <c r="AT9" s="17">
        <v>0.50802409194179898</v>
      </c>
      <c r="AU9" s="17">
        <v>0.42222520910268602</v>
      </c>
      <c r="AV9" s="17">
        <v>0.41397202937768102</v>
      </c>
      <c r="AW9" s="17">
        <v>0.37952778967724699</v>
      </c>
      <c r="AX9" s="17">
        <v>0.38696612653757601</v>
      </c>
      <c r="AY9" s="17"/>
      <c r="AZ9" s="17">
        <v>0.41623043558661899</v>
      </c>
      <c r="BA9" s="17">
        <v>0.46077854376106497</v>
      </c>
      <c r="BB9" s="17">
        <v>0.37260764065406798</v>
      </c>
      <c r="BC9" s="17">
        <v>0.43904543350382003</v>
      </c>
      <c r="BD9" s="17">
        <v>0.47776156487479998</v>
      </c>
      <c r="BE9" s="17"/>
      <c r="BF9" s="17">
        <v>0.46819329179476599</v>
      </c>
      <c r="BG9" s="17">
        <v>0.45098682167861298</v>
      </c>
      <c r="BH9" s="17">
        <v>0.40653826233577001</v>
      </c>
      <c r="BI9" s="17">
        <v>0.39181117941367499</v>
      </c>
      <c r="BJ9" s="17"/>
      <c r="BK9" s="17">
        <v>0.41990592593252002</v>
      </c>
      <c r="BL9" s="17">
        <v>0.494302945177653</v>
      </c>
      <c r="BM9" s="17">
        <v>0.45416973906582098</v>
      </c>
      <c r="BN9" s="17">
        <v>0.398806924525137</v>
      </c>
      <c r="BO9" s="17">
        <v>0.37997453364244299</v>
      </c>
      <c r="BP9" s="17"/>
      <c r="BQ9" s="17">
        <v>0.45223082107587698</v>
      </c>
      <c r="BR9" s="17">
        <v>0.40960057611778999</v>
      </c>
      <c r="BS9" s="17"/>
      <c r="BT9" s="17">
        <v>0.43646803281979402</v>
      </c>
      <c r="BU9" s="17">
        <v>0.41948865670066898</v>
      </c>
      <c r="BV9" s="17">
        <v>0.400492454605274</v>
      </c>
      <c r="BW9" s="17">
        <v>0.49274630691480198</v>
      </c>
      <c r="BX9" s="17">
        <v>0.44481248535109902</v>
      </c>
      <c r="BY9" s="17">
        <v>0.378232827071665</v>
      </c>
    </row>
    <row r="10" spans="2:77" ht="43.5" x14ac:dyDescent="0.35">
      <c r="B10" s="18" t="s">
        <v>440</v>
      </c>
      <c r="C10" s="17">
        <v>0.31257848535687099</v>
      </c>
      <c r="D10" s="17">
        <v>0.332516808513446</v>
      </c>
      <c r="E10" s="17">
        <v>0.293578684497181</v>
      </c>
      <c r="F10" s="17"/>
      <c r="G10" s="17">
        <v>0.32568600355122101</v>
      </c>
      <c r="H10" s="17">
        <v>0.30709153580792797</v>
      </c>
      <c r="I10" s="17">
        <v>0.359405657210563</v>
      </c>
      <c r="J10" s="17">
        <v>0.26981607718329897</v>
      </c>
      <c r="K10" s="17">
        <v>0.28208898313445702</v>
      </c>
      <c r="L10" s="17">
        <v>0.32552714282343898</v>
      </c>
      <c r="M10" s="17"/>
      <c r="N10" s="17">
        <v>0.32868562900859799</v>
      </c>
      <c r="O10" s="17">
        <v>0.33098214858321501</v>
      </c>
      <c r="P10" s="17">
        <v>0.31398691028262798</v>
      </c>
      <c r="Q10" s="17">
        <v>0.276206071244809</v>
      </c>
      <c r="R10" s="17"/>
      <c r="S10" s="17">
        <v>0.32786960192342901</v>
      </c>
      <c r="T10" s="17">
        <v>0.28290076570078199</v>
      </c>
      <c r="U10" s="17">
        <v>0.31577769690496699</v>
      </c>
      <c r="V10" s="17">
        <v>0.31167484613423702</v>
      </c>
      <c r="W10" s="17">
        <v>0.35833204744928698</v>
      </c>
      <c r="X10" s="17">
        <v>0.298920784240441</v>
      </c>
      <c r="Y10" s="17">
        <v>0.29414930787013599</v>
      </c>
      <c r="Z10" s="17">
        <v>0.28694929864961499</v>
      </c>
      <c r="AA10" s="17">
        <v>0.28771719472169999</v>
      </c>
      <c r="AB10" s="17">
        <v>0.352428164241746</v>
      </c>
      <c r="AC10" s="17">
        <v>0.345852898482922</v>
      </c>
      <c r="AD10" s="17">
        <v>0.297540277758019</v>
      </c>
      <c r="AE10" s="17"/>
      <c r="AF10" s="17">
        <v>0.28561770641290102</v>
      </c>
      <c r="AG10" s="17">
        <v>0.33099932901082302</v>
      </c>
      <c r="AH10" s="17">
        <v>0.31447783694528703</v>
      </c>
      <c r="AI10" s="17"/>
      <c r="AJ10" s="17">
        <v>0.295146931179604</v>
      </c>
      <c r="AK10" s="17">
        <v>0.347894554653982</v>
      </c>
      <c r="AL10" s="17">
        <v>0.36087591629221</v>
      </c>
      <c r="AM10" s="17">
        <v>0.25488771210119099</v>
      </c>
      <c r="AN10" s="17">
        <v>0.27219787856688399</v>
      </c>
      <c r="AO10" s="17"/>
      <c r="AP10" s="17">
        <v>0.29196005307617501</v>
      </c>
      <c r="AQ10" s="17">
        <v>0.33474300673345198</v>
      </c>
      <c r="AR10" s="17">
        <v>0.357300671520069</v>
      </c>
      <c r="AS10" s="17"/>
      <c r="AT10" s="17">
        <v>0.26904501366592898</v>
      </c>
      <c r="AU10" s="17">
        <v>0.320802697710664</v>
      </c>
      <c r="AV10" s="17">
        <v>0.31820010542553401</v>
      </c>
      <c r="AW10" s="17">
        <v>0.37960831469897699</v>
      </c>
      <c r="AX10" s="17">
        <v>0.30461133042608302</v>
      </c>
      <c r="AY10" s="17"/>
      <c r="AZ10" s="17">
        <v>0.32863237743686402</v>
      </c>
      <c r="BA10" s="17">
        <v>0.28338170717398398</v>
      </c>
      <c r="BB10" s="17">
        <v>0.29246250701137</v>
      </c>
      <c r="BC10" s="17">
        <v>0.32810655989356702</v>
      </c>
      <c r="BD10" s="17">
        <v>0.27923465404268999</v>
      </c>
      <c r="BE10" s="17"/>
      <c r="BF10" s="17">
        <v>0.298395113523856</v>
      </c>
      <c r="BG10" s="17">
        <v>0.30770172892206199</v>
      </c>
      <c r="BH10" s="17">
        <v>0.34131270207791298</v>
      </c>
      <c r="BI10" s="17">
        <v>0.31517452106460597</v>
      </c>
      <c r="BJ10" s="17"/>
      <c r="BK10" s="17">
        <v>0.30046067334635501</v>
      </c>
      <c r="BL10" s="17">
        <v>0.287839147177123</v>
      </c>
      <c r="BM10" s="17">
        <v>0.30387635988274603</v>
      </c>
      <c r="BN10" s="17">
        <v>0.32641543206149198</v>
      </c>
      <c r="BO10" s="17">
        <v>0.34875792484567603</v>
      </c>
      <c r="BP10" s="17"/>
      <c r="BQ10" s="17">
        <v>0.3127941878187</v>
      </c>
      <c r="BR10" s="17">
        <v>0.31228633383339999</v>
      </c>
      <c r="BS10" s="17"/>
      <c r="BT10" s="17">
        <v>0.31116106218028</v>
      </c>
      <c r="BU10" s="17">
        <v>0.330559066066968</v>
      </c>
      <c r="BV10" s="17">
        <v>0.32310669224175698</v>
      </c>
      <c r="BW10" s="17">
        <v>0.29347358916828298</v>
      </c>
      <c r="BX10" s="17">
        <v>0.31161409468562801</v>
      </c>
      <c r="BY10" s="17">
        <v>0.245049702758178</v>
      </c>
    </row>
    <row r="11" spans="2:77" ht="43.5" x14ac:dyDescent="0.35">
      <c r="B11" s="18" t="s">
        <v>441</v>
      </c>
      <c r="C11" s="17">
        <v>0.13023939437619</v>
      </c>
      <c r="D11" s="17">
        <v>0.148324470120591</v>
      </c>
      <c r="E11" s="17">
        <v>0.113022182231174</v>
      </c>
      <c r="F11" s="17"/>
      <c r="G11" s="17">
        <v>0.14289879863855801</v>
      </c>
      <c r="H11" s="17">
        <v>0.14644223216468599</v>
      </c>
      <c r="I11" s="17">
        <v>0.112299512842247</v>
      </c>
      <c r="J11" s="17">
        <v>0.13342145708331399</v>
      </c>
      <c r="K11" s="17">
        <v>0.124038241531866</v>
      </c>
      <c r="L11" s="17">
        <v>0.12477203921626701</v>
      </c>
      <c r="M11" s="17"/>
      <c r="N11" s="17">
        <v>0.15967883981554901</v>
      </c>
      <c r="O11" s="17">
        <v>0.13053767543748801</v>
      </c>
      <c r="P11" s="17">
        <v>0.10823335111610401</v>
      </c>
      <c r="Q11" s="17">
        <v>0.11751209058937501</v>
      </c>
      <c r="R11" s="17"/>
      <c r="S11" s="17">
        <v>0.13947794274196099</v>
      </c>
      <c r="T11" s="17">
        <v>0.124643305300079</v>
      </c>
      <c r="U11" s="17">
        <v>0.11127893348265799</v>
      </c>
      <c r="V11" s="17">
        <v>0.15985578599411199</v>
      </c>
      <c r="W11" s="17">
        <v>0.104005944270828</v>
      </c>
      <c r="X11" s="17">
        <v>0.13941050470642999</v>
      </c>
      <c r="Y11" s="17">
        <v>0.127323620800597</v>
      </c>
      <c r="Z11" s="17">
        <v>9.3228596131212302E-2</v>
      </c>
      <c r="AA11" s="17">
        <v>0.134326130114403</v>
      </c>
      <c r="AB11" s="17">
        <v>0.131469638887664</v>
      </c>
      <c r="AC11" s="17">
        <v>0.141144083646669</v>
      </c>
      <c r="AD11" s="17">
        <v>0.12705776626179699</v>
      </c>
      <c r="AE11" s="17"/>
      <c r="AF11" s="17">
        <v>0.107498779349377</v>
      </c>
      <c r="AG11" s="17">
        <v>0.15316711847149</v>
      </c>
      <c r="AH11" s="17">
        <v>0.13184157952216699</v>
      </c>
      <c r="AI11" s="17"/>
      <c r="AJ11" s="17">
        <v>0.13068493474388801</v>
      </c>
      <c r="AK11" s="17">
        <v>0.13276493927504299</v>
      </c>
      <c r="AL11" s="17">
        <v>0.13172026706762599</v>
      </c>
      <c r="AM11" s="17">
        <v>5.6213896727618298E-2</v>
      </c>
      <c r="AN11" s="17">
        <v>0.118804627080347</v>
      </c>
      <c r="AO11" s="17"/>
      <c r="AP11" s="17">
        <v>0.15830553638568901</v>
      </c>
      <c r="AQ11" s="17">
        <v>0.126248979017337</v>
      </c>
      <c r="AR11" s="17">
        <v>0.125217199055736</v>
      </c>
      <c r="AS11" s="17"/>
      <c r="AT11" s="17">
        <v>0.10699509367022</v>
      </c>
      <c r="AU11" s="17">
        <v>0.13830449383048801</v>
      </c>
      <c r="AV11" s="17">
        <v>0.14619958189272</v>
      </c>
      <c r="AW11" s="17">
        <v>0.150638113930188</v>
      </c>
      <c r="AX11" s="17">
        <v>0.16689494718473399</v>
      </c>
      <c r="AY11" s="17"/>
      <c r="AZ11" s="17">
        <v>0.130559845605767</v>
      </c>
      <c r="BA11" s="17">
        <v>0.13465510615184501</v>
      </c>
      <c r="BB11" s="17">
        <v>0.20063370283212101</v>
      </c>
      <c r="BC11" s="17">
        <v>0.122258979429961</v>
      </c>
      <c r="BD11" s="17">
        <v>0.110747806545618</v>
      </c>
      <c r="BE11" s="17"/>
      <c r="BF11" s="17">
        <v>9.9915721386292206E-2</v>
      </c>
      <c r="BG11" s="17">
        <v>0.12946403990596</v>
      </c>
      <c r="BH11" s="17">
        <v>0.13197462308024199</v>
      </c>
      <c r="BI11" s="17">
        <v>0.16789731981552</v>
      </c>
      <c r="BJ11" s="17"/>
      <c r="BK11" s="17">
        <v>0.12326809146942699</v>
      </c>
      <c r="BL11" s="17">
        <v>9.9548811475436996E-2</v>
      </c>
      <c r="BM11" s="17">
        <v>0.122119270563515</v>
      </c>
      <c r="BN11" s="17">
        <v>0.15004751848762801</v>
      </c>
      <c r="BO11" s="17">
        <v>0.144494827548552</v>
      </c>
      <c r="BP11" s="17"/>
      <c r="BQ11" s="17">
        <v>0.12046146067973</v>
      </c>
      <c r="BR11" s="17">
        <v>0.14348281404604701</v>
      </c>
      <c r="BS11" s="17"/>
      <c r="BT11" s="17">
        <v>0.13500574087838399</v>
      </c>
      <c r="BU11" s="17">
        <v>0.13736293410002001</v>
      </c>
      <c r="BV11" s="17">
        <v>8.2727182697530002E-2</v>
      </c>
      <c r="BW11" s="17">
        <v>0.107392722738704</v>
      </c>
      <c r="BX11" s="17">
        <v>0.13188496230865299</v>
      </c>
      <c r="BY11" s="17">
        <v>0.167818615242667</v>
      </c>
    </row>
    <row r="12" spans="2:77" ht="29" x14ac:dyDescent="0.35">
      <c r="B12" s="18" t="s">
        <v>442</v>
      </c>
      <c r="C12" s="17">
        <v>3.9616474972362703E-2</v>
      </c>
      <c r="D12" s="17">
        <v>4.6835299762301101E-2</v>
      </c>
      <c r="E12" s="17">
        <v>3.2815855007800702E-2</v>
      </c>
      <c r="F12" s="17"/>
      <c r="G12" s="17">
        <v>3.5020482554502901E-2</v>
      </c>
      <c r="H12" s="17">
        <v>3.8669446968610702E-2</v>
      </c>
      <c r="I12" s="17">
        <v>3.5147489615657002E-2</v>
      </c>
      <c r="J12" s="17">
        <v>4.4893624557871402E-2</v>
      </c>
      <c r="K12" s="17">
        <v>3.9899996022951703E-2</v>
      </c>
      <c r="L12" s="17">
        <v>4.2582042030256201E-2</v>
      </c>
      <c r="M12" s="17"/>
      <c r="N12" s="17">
        <v>4.8338950287766198E-2</v>
      </c>
      <c r="O12" s="17">
        <v>2.84263878197441E-2</v>
      </c>
      <c r="P12" s="17">
        <v>5.2683013283315899E-2</v>
      </c>
      <c r="Q12" s="17">
        <v>2.88054399088934E-2</v>
      </c>
      <c r="R12" s="17"/>
      <c r="S12" s="17">
        <v>3.4133072799784503E-2</v>
      </c>
      <c r="T12" s="17">
        <v>5.26009429281196E-2</v>
      </c>
      <c r="U12" s="17">
        <v>5.20643194763648E-2</v>
      </c>
      <c r="V12" s="17">
        <v>4.3096058688212403E-2</v>
      </c>
      <c r="W12" s="17">
        <v>3.1129941402482601E-2</v>
      </c>
      <c r="X12" s="17">
        <v>5.3692230741297003E-2</v>
      </c>
      <c r="Y12" s="17">
        <v>2.9379010502629699E-2</v>
      </c>
      <c r="Z12" s="17">
        <v>2.8846061920993201E-2</v>
      </c>
      <c r="AA12" s="17">
        <v>3.0181290489928399E-2</v>
      </c>
      <c r="AB12" s="17">
        <v>3.4813599837155998E-2</v>
      </c>
      <c r="AC12" s="17">
        <v>3.7065923672951397E-2</v>
      </c>
      <c r="AD12" s="17">
        <v>3.77643942925317E-2</v>
      </c>
      <c r="AE12" s="17"/>
      <c r="AF12" s="17">
        <v>4.9604899819464698E-2</v>
      </c>
      <c r="AG12" s="17">
        <v>3.1458541854110803E-2</v>
      </c>
      <c r="AH12" s="17">
        <v>3.9099483289172399E-2</v>
      </c>
      <c r="AI12" s="17"/>
      <c r="AJ12" s="17">
        <v>5.9549115739280997E-2</v>
      </c>
      <c r="AK12" s="17">
        <v>2.2377170861055399E-2</v>
      </c>
      <c r="AL12" s="17">
        <v>4.21796689281052E-2</v>
      </c>
      <c r="AM12" s="17">
        <v>9.6461424668130694E-2</v>
      </c>
      <c r="AN12" s="17">
        <v>2.77970780319137E-2</v>
      </c>
      <c r="AO12" s="17"/>
      <c r="AP12" s="17">
        <v>7.3556394812972201E-2</v>
      </c>
      <c r="AQ12" s="17">
        <v>1.89336230124783E-2</v>
      </c>
      <c r="AR12" s="17">
        <v>2.59363753753305E-2</v>
      </c>
      <c r="AS12" s="17"/>
      <c r="AT12" s="17">
        <v>3.1802780021429798E-2</v>
      </c>
      <c r="AU12" s="17">
        <v>3.8093105196785798E-2</v>
      </c>
      <c r="AV12" s="17">
        <v>4.0523024397368101E-2</v>
      </c>
      <c r="AW12" s="17">
        <v>3.6874904874829202E-2</v>
      </c>
      <c r="AX12" s="17">
        <v>7.8653726392878501E-2</v>
      </c>
      <c r="AY12" s="17"/>
      <c r="AZ12" s="17">
        <v>4.4351738855633198E-2</v>
      </c>
      <c r="BA12" s="17">
        <v>2.5601133104431299E-2</v>
      </c>
      <c r="BB12" s="17">
        <v>2.7297933851339499E-2</v>
      </c>
      <c r="BC12" s="17">
        <v>4.6349897556558599E-2</v>
      </c>
      <c r="BD12" s="17">
        <v>3.2896143879030899E-2</v>
      </c>
      <c r="BE12" s="17"/>
      <c r="BF12" s="17">
        <v>3.3297230075671799E-2</v>
      </c>
      <c r="BG12" s="17">
        <v>3.39910014861773E-2</v>
      </c>
      <c r="BH12" s="17">
        <v>4.8058191621152997E-2</v>
      </c>
      <c r="BI12" s="17">
        <v>4.9467072978955598E-2</v>
      </c>
      <c r="BJ12" s="17"/>
      <c r="BK12" s="17">
        <v>5.1655769193487903E-2</v>
      </c>
      <c r="BL12" s="17">
        <v>3.14797639768679E-2</v>
      </c>
      <c r="BM12" s="17">
        <v>2.8584636564984701E-2</v>
      </c>
      <c r="BN12" s="17">
        <v>5.0872363498015299E-2</v>
      </c>
      <c r="BO12" s="17">
        <v>5.3056242270115697E-2</v>
      </c>
      <c r="BP12" s="17"/>
      <c r="BQ12" s="17">
        <v>4.4684709949567601E-2</v>
      </c>
      <c r="BR12" s="17">
        <v>3.2751960968461301E-2</v>
      </c>
      <c r="BS12" s="17"/>
      <c r="BT12" s="17">
        <v>4.3505444290394199E-2</v>
      </c>
      <c r="BU12" s="17">
        <v>4.1341062485243697E-2</v>
      </c>
      <c r="BV12" s="17">
        <v>5.56168776226105E-2</v>
      </c>
      <c r="BW12" s="17">
        <v>3.0868777300209899E-2</v>
      </c>
      <c r="BX12" s="17">
        <v>2.6373286093174599E-2</v>
      </c>
      <c r="BY12" s="17">
        <v>4.9814486305767298E-2</v>
      </c>
    </row>
    <row r="13" spans="2:77" x14ac:dyDescent="0.35">
      <c r="B13" s="18" t="s">
        <v>92</v>
      </c>
      <c r="C13" s="19">
        <v>8.34413057113947E-2</v>
      </c>
      <c r="D13" s="19">
        <v>8.3860779070413602E-2</v>
      </c>
      <c r="E13" s="19">
        <v>8.3568045953374706E-2</v>
      </c>
      <c r="F13" s="19"/>
      <c r="G13" s="19">
        <v>0.101298203554575</v>
      </c>
      <c r="H13" s="19">
        <v>9.8451454453591894E-2</v>
      </c>
      <c r="I13" s="19">
        <v>7.2167406248104901E-2</v>
      </c>
      <c r="J13" s="19">
        <v>9.6653308769585902E-2</v>
      </c>
      <c r="K13" s="19">
        <v>7.2391681675667396E-2</v>
      </c>
      <c r="L13" s="19">
        <v>6.51566366193298E-2</v>
      </c>
      <c r="M13" s="19"/>
      <c r="N13" s="19">
        <v>6.6239001730888994E-2</v>
      </c>
      <c r="O13" s="19">
        <v>8.5669327316812899E-2</v>
      </c>
      <c r="P13" s="19">
        <v>8.0261003347942103E-2</v>
      </c>
      <c r="Q13" s="19">
        <v>0.102781332810059</v>
      </c>
      <c r="R13" s="19"/>
      <c r="S13" s="19">
        <v>8.8588489571875401E-2</v>
      </c>
      <c r="T13" s="19">
        <v>8.1206142858088304E-2</v>
      </c>
      <c r="U13" s="19">
        <v>8.2407902425313401E-2</v>
      </c>
      <c r="V13" s="19">
        <v>0.111501656124463</v>
      </c>
      <c r="W13" s="19">
        <v>5.9239907827789103E-2</v>
      </c>
      <c r="X13" s="19">
        <v>9.2765201943074901E-2</v>
      </c>
      <c r="Y13" s="19">
        <v>7.7019954577304706E-2</v>
      </c>
      <c r="Z13" s="19">
        <v>0.103845742161137</v>
      </c>
      <c r="AA13" s="19">
        <v>6.9851772986746996E-2</v>
      </c>
      <c r="AB13" s="19">
        <v>7.5616078298403097E-2</v>
      </c>
      <c r="AC13" s="19">
        <v>7.20360779040191E-2</v>
      </c>
      <c r="AD13" s="19">
        <v>9.8513522949027807E-2</v>
      </c>
      <c r="AE13" s="19"/>
      <c r="AF13" s="19">
        <v>8.2010469170607697E-2</v>
      </c>
      <c r="AG13" s="19">
        <v>6.5117099099158193E-2</v>
      </c>
      <c r="AH13" s="19">
        <v>0.137064765869857</v>
      </c>
      <c r="AI13" s="19"/>
      <c r="AJ13" s="19">
        <v>9.2973227580352993E-2</v>
      </c>
      <c r="AK13" s="19">
        <v>4.2232456317360903E-2</v>
      </c>
      <c r="AL13" s="19">
        <v>3.4632413489189197E-2</v>
      </c>
      <c r="AM13" s="19">
        <v>0.10477337857329901</v>
      </c>
      <c r="AN13" s="19">
        <v>0.15829527086099099</v>
      </c>
      <c r="AO13" s="19"/>
      <c r="AP13" s="19">
        <v>0.10347522800464599</v>
      </c>
      <c r="AQ13" s="19">
        <v>3.1360631609818501E-2</v>
      </c>
      <c r="AR13" s="19">
        <v>3.9543504394512298E-2</v>
      </c>
      <c r="AS13" s="19"/>
      <c r="AT13" s="19">
        <v>8.4133020700621605E-2</v>
      </c>
      <c r="AU13" s="19">
        <v>8.0574494159376495E-2</v>
      </c>
      <c r="AV13" s="19">
        <v>8.11052589066968E-2</v>
      </c>
      <c r="AW13" s="19">
        <v>5.3350876818758497E-2</v>
      </c>
      <c r="AX13" s="19">
        <v>6.2873869458727694E-2</v>
      </c>
      <c r="AY13" s="19"/>
      <c r="AZ13" s="19">
        <v>8.0225602515116401E-2</v>
      </c>
      <c r="BA13" s="19">
        <v>9.5583509808675804E-2</v>
      </c>
      <c r="BB13" s="19">
        <v>0.106998215651101</v>
      </c>
      <c r="BC13" s="19">
        <v>6.4239129616093293E-2</v>
      </c>
      <c r="BD13" s="19">
        <v>9.9359830657860998E-2</v>
      </c>
      <c r="BE13" s="19"/>
      <c r="BF13" s="19">
        <v>0.100198643219414</v>
      </c>
      <c r="BG13" s="19">
        <v>7.7856408007187405E-2</v>
      </c>
      <c r="BH13" s="19">
        <v>7.21162208849222E-2</v>
      </c>
      <c r="BI13" s="19">
        <v>7.5649906727243199E-2</v>
      </c>
      <c r="BJ13" s="19"/>
      <c r="BK13" s="19">
        <v>0.104709540058211</v>
      </c>
      <c r="BL13" s="19">
        <v>8.6829332192918093E-2</v>
      </c>
      <c r="BM13" s="19">
        <v>9.1249993922933301E-2</v>
      </c>
      <c r="BN13" s="19">
        <v>7.3857761427728E-2</v>
      </c>
      <c r="BO13" s="19">
        <v>7.3716471693213007E-2</v>
      </c>
      <c r="BP13" s="19"/>
      <c r="BQ13" s="19">
        <v>6.9828820476124695E-2</v>
      </c>
      <c r="BR13" s="19">
        <v>0.101878315034302</v>
      </c>
      <c r="BS13" s="19"/>
      <c r="BT13" s="19">
        <v>7.3859719831147502E-2</v>
      </c>
      <c r="BU13" s="19">
        <v>7.1248280647098802E-2</v>
      </c>
      <c r="BV13" s="19">
        <v>0.13805679283282901</v>
      </c>
      <c r="BW13" s="19">
        <v>7.5518603878001897E-2</v>
      </c>
      <c r="BX13" s="19">
        <v>8.53151715614444E-2</v>
      </c>
      <c r="BY13" s="19">
        <v>0.15908436862172301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0.28457526273473699</v>
      </c>
      <c r="D9" s="17">
        <v>0.27300634938701601</v>
      </c>
      <c r="E9" s="17">
        <v>0.29421183558112801</v>
      </c>
      <c r="F9" s="17"/>
      <c r="G9" s="17">
        <v>0.36552084052069</v>
      </c>
      <c r="H9" s="17">
        <v>0.33156950810990898</v>
      </c>
      <c r="I9" s="17">
        <v>0.30840672468524299</v>
      </c>
      <c r="J9" s="17">
        <v>0.26659521625148003</v>
      </c>
      <c r="K9" s="17">
        <v>0.25067424336884098</v>
      </c>
      <c r="L9" s="17">
        <v>0.210571588881209</v>
      </c>
      <c r="M9" s="17"/>
      <c r="N9" s="17">
        <v>0.27870502966020899</v>
      </c>
      <c r="O9" s="17">
        <v>0.27866607924841502</v>
      </c>
      <c r="P9" s="17">
        <v>0.28851322001534402</v>
      </c>
      <c r="Q9" s="17">
        <v>0.29411264211914001</v>
      </c>
      <c r="R9" s="17"/>
      <c r="S9" s="17">
        <v>0.35057011496266199</v>
      </c>
      <c r="T9" s="17">
        <v>0.27457187887196099</v>
      </c>
      <c r="U9" s="17">
        <v>0.25026324569831598</v>
      </c>
      <c r="V9" s="17">
        <v>0.24119011081667099</v>
      </c>
      <c r="W9" s="17">
        <v>0.29735222335079198</v>
      </c>
      <c r="X9" s="17">
        <v>0.28935706043818998</v>
      </c>
      <c r="Y9" s="17">
        <v>0.25029745483271698</v>
      </c>
      <c r="Z9" s="17">
        <v>0.319347108182786</v>
      </c>
      <c r="AA9" s="17">
        <v>0.31002030765424998</v>
      </c>
      <c r="AB9" s="17">
        <v>0.25116463229921498</v>
      </c>
      <c r="AC9" s="17">
        <v>0.26972945219546501</v>
      </c>
      <c r="AD9" s="17">
        <v>0.27454287328361499</v>
      </c>
      <c r="AE9" s="17"/>
      <c r="AF9" s="17">
        <v>0.249457054836693</v>
      </c>
      <c r="AG9" s="17">
        <v>0.302793466773291</v>
      </c>
      <c r="AH9" s="17">
        <v>0.29338175533404198</v>
      </c>
      <c r="AI9" s="17"/>
      <c r="AJ9" s="17">
        <v>0.21823962332642</v>
      </c>
      <c r="AK9" s="17">
        <v>0.37661338846493198</v>
      </c>
      <c r="AL9" s="17">
        <v>0.240532048350834</v>
      </c>
      <c r="AM9" s="17">
        <v>0.24802031838031599</v>
      </c>
      <c r="AN9" s="17">
        <v>0.27508015188509299</v>
      </c>
      <c r="AO9" s="17"/>
      <c r="AP9" s="17">
        <v>0.194163249843949</v>
      </c>
      <c r="AQ9" s="17">
        <v>0.38364880688449099</v>
      </c>
      <c r="AR9" s="17">
        <v>0.26869050165107899</v>
      </c>
      <c r="AS9" s="17"/>
      <c r="AT9" s="17">
        <v>0.284179591098498</v>
      </c>
      <c r="AU9" s="17">
        <v>0.29436637385602799</v>
      </c>
      <c r="AV9" s="17">
        <v>0.281096516089898</v>
      </c>
      <c r="AW9" s="17">
        <v>0.30796055166946401</v>
      </c>
      <c r="AX9" s="17">
        <v>0.35107861157376502</v>
      </c>
      <c r="AY9" s="17"/>
      <c r="AZ9" s="17">
        <v>0.310443932953816</v>
      </c>
      <c r="BA9" s="17">
        <v>0.28635055003156801</v>
      </c>
      <c r="BB9" s="17">
        <v>0.33542104513084497</v>
      </c>
      <c r="BC9" s="17">
        <v>0.200051695021843</v>
      </c>
      <c r="BD9" s="17">
        <v>0.30234195306228101</v>
      </c>
      <c r="BE9" s="17"/>
      <c r="BF9" s="17">
        <v>0.32567295756806802</v>
      </c>
      <c r="BG9" s="17">
        <v>0.263760040003996</v>
      </c>
      <c r="BH9" s="17">
        <v>0.28347163447341001</v>
      </c>
      <c r="BI9" s="17">
        <v>0.29832653691259697</v>
      </c>
      <c r="BJ9" s="17"/>
      <c r="BK9" s="17">
        <v>0.36265286066222302</v>
      </c>
      <c r="BL9" s="17">
        <v>0.33318371058843499</v>
      </c>
      <c r="BM9" s="17">
        <v>0.27543303510650202</v>
      </c>
      <c r="BN9" s="17">
        <v>0.26100090167634599</v>
      </c>
      <c r="BO9" s="17">
        <v>0.30641520000376299</v>
      </c>
      <c r="BP9" s="17"/>
      <c r="BQ9" s="17">
        <v>0.29822534863938499</v>
      </c>
      <c r="BR9" s="17">
        <v>0.26608732634892601</v>
      </c>
      <c r="BS9" s="17"/>
      <c r="BT9" s="17">
        <v>0.23176944494033599</v>
      </c>
      <c r="BU9" s="17">
        <v>0.27140294565165501</v>
      </c>
      <c r="BV9" s="17">
        <v>0.31659162751722603</v>
      </c>
      <c r="BW9" s="17">
        <v>0.36425561939550499</v>
      </c>
      <c r="BX9" s="17">
        <v>0.360218078435881</v>
      </c>
      <c r="BY9" s="17">
        <v>0.24520037338661901</v>
      </c>
    </row>
    <row r="10" spans="2:77" ht="43.5" x14ac:dyDescent="0.35">
      <c r="B10" s="18" t="s">
        <v>440</v>
      </c>
      <c r="C10" s="17">
        <v>0.375576290829291</v>
      </c>
      <c r="D10" s="17">
        <v>0.35839225134777303</v>
      </c>
      <c r="E10" s="17">
        <v>0.39223509789143801</v>
      </c>
      <c r="F10" s="17"/>
      <c r="G10" s="17">
        <v>0.396194421839483</v>
      </c>
      <c r="H10" s="17">
        <v>0.35480166062304802</v>
      </c>
      <c r="I10" s="17">
        <v>0.365623882706609</v>
      </c>
      <c r="J10" s="17">
        <v>0.36644276384512398</v>
      </c>
      <c r="K10" s="17">
        <v>0.366114588482022</v>
      </c>
      <c r="L10" s="17">
        <v>0.40049374308350399</v>
      </c>
      <c r="M10" s="17"/>
      <c r="N10" s="17">
        <v>0.37684946500531202</v>
      </c>
      <c r="O10" s="17">
        <v>0.39036778533532301</v>
      </c>
      <c r="P10" s="17">
        <v>0.37233469095083099</v>
      </c>
      <c r="Q10" s="17">
        <v>0.36100295948778799</v>
      </c>
      <c r="R10" s="17"/>
      <c r="S10" s="17">
        <v>0.35382895405251702</v>
      </c>
      <c r="T10" s="17">
        <v>0.37768648730301901</v>
      </c>
      <c r="U10" s="17">
        <v>0.40859032873157902</v>
      </c>
      <c r="V10" s="17">
        <v>0.381104048290547</v>
      </c>
      <c r="W10" s="17">
        <v>0.33345548403930902</v>
      </c>
      <c r="X10" s="17">
        <v>0.35612448772560501</v>
      </c>
      <c r="Y10" s="17">
        <v>0.39752359694470302</v>
      </c>
      <c r="Z10" s="17">
        <v>0.33188513866560498</v>
      </c>
      <c r="AA10" s="17">
        <v>0.39348143100272198</v>
      </c>
      <c r="AB10" s="17">
        <v>0.399099776071076</v>
      </c>
      <c r="AC10" s="17">
        <v>0.37366792600184001</v>
      </c>
      <c r="AD10" s="17">
        <v>0.38645900222271801</v>
      </c>
      <c r="AE10" s="17"/>
      <c r="AF10" s="17">
        <v>0.35424588261164103</v>
      </c>
      <c r="AG10" s="17">
        <v>0.393552124414983</v>
      </c>
      <c r="AH10" s="17">
        <v>0.361828546725105</v>
      </c>
      <c r="AI10" s="17"/>
      <c r="AJ10" s="17">
        <v>0.331878412055086</v>
      </c>
      <c r="AK10" s="17">
        <v>0.41118683778111897</v>
      </c>
      <c r="AL10" s="17">
        <v>0.44836706340230997</v>
      </c>
      <c r="AM10" s="17">
        <v>0.27725883694860698</v>
      </c>
      <c r="AN10" s="17">
        <v>0.35479206920421102</v>
      </c>
      <c r="AO10" s="17"/>
      <c r="AP10" s="17">
        <v>0.31134613172096898</v>
      </c>
      <c r="AQ10" s="17">
        <v>0.405877020217974</v>
      </c>
      <c r="AR10" s="17">
        <v>0.47109017408946402</v>
      </c>
      <c r="AS10" s="17"/>
      <c r="AT10" s="17">
        <v>0.36490168148024399</v>
      </c>
      <c r="AU10" s="17">
        <v>0.36427942138945102</v>
      </c>
      <c r="AV10" s="17">
        <v>0.38218760116925699</v>
      </c>
      <c r="AW10" s="17">
        <v>0.39380225224637799</v>
      </c>
      <c r="AX10" s="17">
        <v>0.29935889481793798</v>
      </c>
      <c r="AY10" s="17"/>
      <c r="AZ10" s="17">
        <v>0.36520634433638399</v>
      </c>
      <c r="BA10" s="17">
        <v>0.394583497120296</v>
      </c>
      <c r="BB10" s="17">
        <v>0.41606595377337502</v>
      </c>
      <c r="BC10" s="17">
        <v>0.41106783290632098</v>
      </c>
      <c r="BD10" s="17">
        <v>0.32140648497642499</v>
      </c>
      <c r="BE10" s="17"/>
      <c r="BF10" s="17">
        <v>0.360694529762011</v>
      </c>
      <c r="BG10" s="17">
        <v>0.38890404423867803</v>
      </c>
      <c r="BH10" s="17">
        <v>0.37905414272559601</v>
      </c>
      <c r="BI10" s="17">
        <v>0.354702588823127</v>
      </c>
      <c r="BJ10" s="17"/>
      <c r="BK10" s="17">
        <v>0.28912373243658002</v>
      </c>
      <c r="BL10" s="17">
        <v>0.38860839877291098</v>
      </c>
      <c r="BM10" s="17">
        <v>0.37558707241246397</v>
      </c>
      <c r="BN10" s="17">
        <v>0.39084405452739901</v>
      </c>
      <c r="BO10" s="17">
        <v>0.309879673325682</v>
      </c>
      <c r="BP10" s="17"/>
      <c r="BQ10" s="17">
        <v>0.36706504257889</v>
      </c>
      <c r="BR10" s="17">
        <v>0.38710408760042297</v>
      </c>
      <c r="BS10" s="17"/>
      <c r="BT10" s="17">
        <v>0.37837251781904901</v>
      </c>
      <c r="BU10" s="17">
        <v>0.40372376479026401</v>
      </c>
      <c r="BV10" s="17">
        <v>0.32981872250344901</v>
      </c>
      <c r="BW10" s="17">
        <v>0.35751875381540099</v>
      </c>
      <c r="BX10" s="17">
        <v>0.36108337182785499</v>
      </c>
      <c r="BY10" s="17">
        <v>0.36205285498786799</v>
      </c>
    </row>
    <row r="11" spans="2:77" ht="43.5" x14ac:dyDescent="0.35">
      <c r="B11" s="18" t="s">
        <v>441</v>
      </c>
      <c r="C11" s="17">
        <v>0.175729195626568</v>
      </c>
      <c r="D11" s="17">
        <v>0.199813983310308</v>
      </c>
      <c r="E11" s="17">
        <v>0.152940663897842</v>
      </c>
      <c r="F11" s="17"/>
      <c r="G11" s="17">
        <v>0.11204465264015501</v>
      </c>
      <c r="H11" s="17">
        <v>0.167701133166266</v>
      </c>
      <c r="I11" s="17">
        <v>0.16706394102434599</v>
      </c>
      <c r="J11" s="17">
        <v>0.17819835513273699</v>
      </c>
      <c r="K11" s="17">
        <v>0.19185715948538501</v>
      </c>
      <c r="L11" s="17">
        <v>0.21888083807282999</v>
      </c>
      <c r="M11" s="17"/>
      <c r="N11" s="17">
        <v>0.20843324239448599</v>
      </c>
      <c r="O11" s="17">
        <v>0.172811451287885</v>
      </c>
      <c r="P11" s="17">
        <v>0.167423149242268</v>
      </c>
      <c r="Q11" s="17">
        <v>0.15228928312058199</v>
      </c>
      <c r="R11" s="17"/>
      <c r="S11" s="17">
        <v>0.14509652705748199</v>
      </c>
      <c r="T11" s="17">
        <v>0.18673350684096901</v>
      </c>
      <c r="U11" s="17">
        <v>0.181578708869709</v>
      </c>
      <c r="V11" s="17">
        <v>0.16216258055469099</v>
      </c>
      <c r="W11" s="17">
        <v>0.22467612811662599</v>
      </c>
      <c r="X11" s="17">
        <v>0.17225541748143</v>
      </c>
      <c r="Y11" s="17">
        <v>0.180513805879147</v>
      </c>
      <c r="Z11" s="17">
        <v>0.179168713531901</v>
      </c>
      <c r="AA11" s="17">
        <v>0.15819320787767099</v>
      </c>
      <c r="AB11" s="17">
        <v>0.196224496840568</v>
      </c>
      <c r="AC11" s="17">
        <v>0.188285870947585</v>
      </c>
      <c r="AD11" s="17">
        <v>0.15663858094324001</v>
      </c>
      <c r="AE11" s="17"/>
      <c r="AF11" s="17">
        <v>0.19277376522883799</v>
      </c>
      <c r="AG11" s="17">
        <v>0.18047055314352101</v>
      </c>
      <c r="AH11" s="17">
        <v>0.15442856899524601</v>
      </c>
      <c r="AI11" s="17"/>
      <c r="AJ11" s="17">
        <v>0.227874308264333</v>
      </c>
      <c r="AK11" s="17">
        <v>0.149005838263539</v>
      </c>
      <c r="AL11" s="17">
        <v>0.18157975251925099</v>
      </c>
      <c r="AM11" s="17">
        <v>0.19153871150575399</v>
      </c>
      <c r="AN11" s="17">
        <v>0.123630255328224</v>
      </c>
      <c r="AO11" s="17"/>
      <c r="AP11" s="17">
        <v>0.25179284373809202</v>
      </c>
      <c r="AQ11" s="17">
        <v>0.150661268115383</v>
      </c>
      <c r="AR11" s="17">
        <v>0.133700965115641</v>
      </c>
      <c r="AS11" s="17"/>
      <c r="AT11" s="17">
        <v>0.15500292316438399</v>
      </c>
      <c r="AU11" s="17">
        <v>0.179313130059643</v>
      </c>
      <c r="AV11" s="17">
        <v>0.18705537673332101</v>
      </c>
      <c r="AW11" s="17">
        <v>0.17920065422821099</v>
      </c>
      <c r="AX11" s="17">
        <v>0.25500944068503001</v>
      </c>
      <c r="AY11" s="17"/>
      <c r="AZ11" s="17">
        <v>0.17174819549725701</v>
      </c>
      <c r="BA11" s="17">
        <v>0.14097820937826999</v>
      </c>
      <c r="BB11" s="17">
        <v>0.11551891680562699</v>
      </c>
      <c r="BC11" s="17">
        <v>0.22412860588924399</v>
      </c>
      <c r="BD11" s="17">
        <v>0.18122691020225201</v>
      </c>
      <c r="BE11" s="17"/>
      <c r="BF11" s="17">
        <v>0.13537715355624599</v>
      </c>
      <c r="BG11" s="17">
        <v>0.18296406219812</v>
      </c>
      <c r="BH11" s="17">
        <v>0.188141804945542</v>
      </c>
      <c r="BI11" s="17">
        <v>0.19571817970108299</v>
      </c>
      <c r="BJ11" s="17"/>
      <c r="BK11" s="17">
        <v>0.142955700682762</v>
      </c>
      <c r="BL11" s="17">
        <v>0.12692858240274099</v>
      </c>
      <c r="BM11" s="17">
        <v>0.176543622675947</v>
      </c>
      <c r="BN11" s="17">
        <v>0.19453138529258299</v>
      </c>
      <c r="BO11" s="17">
        <v>0.20055344436424599</v>
      </c>
      <c r="BP11" s="17"/>
      <c r="BQ11" s="17">
        <v>0.18168515953238201</v>
      </c>
      <c r="BR11" s="17">
        <v>0.16766232465036501</v>
      </c>
      <c r="BS11" s="17"/>
      <c r="BT11" s="17">
        <v>0.20693706506837001</v>
      </c>
      <c r="BU11" s="17">
        <v>0.18954904705369999</v>
      </c>
      <c r="BV11" s="17">
        <v>0.125546998468508</v>
      </c>
      <c r="BW11" s="17">
        <v>0.13257218431319401</v>
      </c>
      <c r="BX11" s="17">
        <v>0.140920041545533</v>
      </c>
      <c r="BY11" s="17">
        <v>0.161951455163034</v>
      </c>
    </row>
    <row r="12" spans="2:77" ht="29" x14ac:dyDescent="0.35">
      <c r="B12" s="18" t="s">
        <v>442</v>
      </c>
      <c r="C12" s="17">
        <v>4.6406033131010799E-2</v>
      </c>
      <c r="D12" s="17">
        <v>5.8963797214061399E-2</v>
      </c>
      <c r="E12" s="17">
        <v>3.4430979581529103E-2</v>
      </c>
      <c r="F12" s="17"/>
      <c r="G12" s="17">
        <v>2.57087559885649E-2</v>
      </c>
      <c r="H12" s="17">
        <v>2.49224899595793E-2</v>
      </c>
      <c r="I12" s="17">
        <v>4.3959813877491899E-2</v>
      </c>
      <c r="J12" s="17">
        <v>5.8420331815271301E-2</v>
      </c>
      <c r="K12" s="17">
        <v>6.2370822961027299E-2</v>
      </c>
      <c r="L12" s="17">
        <v>5.9131185632612299E-2</v>
      </c>
      <c r="M12" s="17"/>
      <c r="N12" s="17">
        <v>4.7315209298911497E-2</v>
      </c>
      <c r="O12" s="17">
        <v>4.4267478430998902E-2</v>
      </c>
      <c r="P12" s="17">
        <v>5.0482297601470501E-2</v>
      </c>
      <c r="Q12" s="17">
        <v>4.3803963530191198E-2</v>
      </c>
      <c r="R12" s="17"/>
      <c r="S12" s="17">
        <v>3.7057836246244202E-2</v>
      </c>
      <c r="T12" s="17">
        <v>5.2942692767341697E-2</v>
      </c>
      <c r="U12" s="17">
        <v>3.3500919178233501E-2</v>
      </c>
      <c r="V12" s="17">
        <v>7.4651569516100996E-2</v>
      </c>
      <c r="W12" s="17">
        <v>3.3527415579744403E-2</v>
      </c>
      <c r="X12" s="17">
        <v>6.2333447122115998E-2</v>
      </c>
      <c r="Y12" s="17">
        <v>4.1192776756890301E-2</v>
      </c>
      <c r="Z12" s="17">
        <v>3.1470644085098601E-2</v>
      </c>
      <c r="AA12" s="17">
        <v>4.1229165088077203E-2</v>
      </c>
      <c r="AB12" s="17">
        <v>4.0495726371131503E-2</v>
      </c>
      <c r="AC12" s="17">
        <v>6.4597237339541799E-2</v>
      </c>
      <c r="AD12" s="17">
        <v>3.38641296348898E-2</v>
      </c>
      <c r="AE12" s="17"/>
      <c r="AF12" s="17">
        <v>7.2413811220398805E-2</v>
      </c>
      <c r="AG12" s="17">
        <v>3.08562961059612E-2</v>
      </c>
      <c r="AH12" s="17">
        <v>3.3077886553191098E-2</v>
      </c>
      <c r="AI12" s="17"/>
      <c r="AJ12" s="17">
        <v>8.2634951633801898E-2</v>
      </c>
      <c r="AK12" s="17">
        <v>1.4099093962789E-2</v>
      </c>
      <c r="AL12" s="17">
        <v>3.6349861088802497E-2</v>
      </c>
      <c r="AM12" s="17">
        <v>0.172012748005689</v>
      </c>
      <c r="AN12" s="17">
        <v>3.0256498198070001E-2</v>
      </c>
      <c r="AO12" s="17"/>
      <c r="AP12" s="17">
        <v>9.4163212244671501E-2</v>
      </c>
      <c r="AQ12" s="17">
        <v>1.3995282031927399E-2</v>
      </c>
      <c r="AR12" s="17">
        <v>4.5361956258031397E-2</v>
      </c>
      <c r="AS12" s="17"/>
      <c r="AT12" s="17">
        <v>5.3452038988717102E-2</v>
      </c>
      <c r="AU12" s="17">
        <v>4.1481939400064498E-2</v>
      </c>
      <c r="AV12" s="17">
        <v>4.64860762680296E-2</v>
      </c>
      <c r="AW12" s="17">
        <v>4.4036577983043501E-2</v>
      </c>
      <c r="AX12" s="17">
        <v>3.2267843813443997E-2</v>
      </c>
      <c r="AY12" s="17"/>
      <c r="AZ12" s="17">
        <v>4.7653598262269399E-2</v>
      </c>
      <c r="BA12" s="17">
        <v>3.3105551636965602E-2</v>
      </c>
      <c r="BB12" s="17">
        <v>3.0934602447217501E-2</v>
      </c>
      <c r="BC12" s="17">
        <v>5.6917505405719902E-2</v>
      </c>
      <c r="BD12" s="17">
        <v>4.4048025683838497E-2</v>
      </c>
      <c r="BE12" s="17"/>
      <c r="BF12" s="17">
        <v>3.9879046611354302E-2</v>
      </c>
      <c r="BG12" s="17">
        <v>5.0624791926993901E-2</v>
      </c>
      <c r="BH12" s="17">
        <v>4.7119139072155203E-2</v>
      </c>
      <c r="BI12" s="17">
        <v>4.7778358637688201E-2</v>
      </c>
      <c r="BJ12" s="17"/>
      <c r="BK12" s="17">
        <v>6.1287475009738898E-2</v>
      </c>
      <c r="BL12" s="17">
        <v>3.9458241834975302E-2</v>
      </c>
      <c r="BM12" s="17">
        <v>4.3443920801129202E-2</v>
      </c>
      <c r="BN12" s="17">
        <v>4.6860754180425998E-2</v>
      </c>
      <c r="BO12" s="17">
        <v>6.8043355103561798E-2</v>
      </c>
      <c r="BP12" s="17"/>
      <c r="BQ12" s="17">
        <v>4.5496248928894499E-2</v>
      </c>
      <c r="BR12" s="17">
        <v>4.7638262185907401E-2</v>
      </c>
      <c r="BS12" s="17"/>
      <c r="BT12" s="17">
        <v>6.1821624665083202E-2</v>
      </c>
      <c r="BU12" s="17">
        <v>3.7939013080545501E-2</v>
      </c>
      <c r="BV12" s="17">
        <v>5.6390295714550197E-2</v>
      </c>
      <c r="BW12" s="17">
        <v>3.26390810890324E-2</v>
      </c>
      <c r="BX12" s="17">
        <v>3.4021077848975498E-2</v>
      </c>
      <c r="BY12" s="17">
        <v>3.2424429618575799E-2</v>
      </c>
    </row>
    <row r="13" spans="2:77" x14ac:dyDescent="0.35">
      <c r="B13" s="18" t="s">
        <v>92</v>
      </c>
      <c r="C13" s="19">
        <v>0.117713217678393</v>
      </c>
      <c r="D13" s="19">
        <v>0.109823618740841</v>
      </c>
      <c r="E13" s="19">
        <v>0.12618142304806301</v>
      </c>
      <c r="F13" s="19"/>
      <c r="G13" s="19">
        <v>0.10053132901110599</v>
      </c>
      <c r="H13" s="19">
        <v>0.121005208141199</v>
      </c>
      <c r="I13" s="19">
        <v>0.114945637706309</v>
      </c>
      <c r="J13" s="19">
        <v>0.130343332955388</v>
      </c>
      <c r="K13" s="19">
        <v>0.12898318570272399</v>
      </c>
      <c r="L13" s="19">
        <v>0.110922644329845</v>
      </c>
      <c r="M13" s="19"/>
      <c r="N13" s="19">
        <v>8.8697053641081006E-2</v>
      </c>
      <c r="O13" s="19">
        <v>0.11388720569737799</v>
      </c>
      <c r="P13" s="19">
        <v>0.121246642190087</v>
      </c>
      <c r="Q13" s="19">
        <v>0.14879115174229901</v>
      </c>
      <c r="R13" s="19"/>
      <c r="S13" s="19">
        <v>0.113446567681094</v>
      </c>
      <c r="T13" s="19">
        <v>0.108065434216709</v>
      </c>
      <c r="U13" s="19">
        <v>0.12606679752216299</v>
      </c>
      <c r="V13" s="19">
        <v>0.14089169082198999</v>
      </c>
      <c r="W13" s="19">
        <v>0.110988748913529</v>
      </c>
      <c r="X13" s="19">
        <v>0.11992958723265899</v>
      </c>
      <c r="Y13" s="19">
        <v>0.13047236558654399</v>
      </c>
      <c r="Z13" s="19">
        <v>0.13812839553461001</v>
      </c>
      <c r="AA13" s="19">
        <v>9.7075888377279804E-2</v>
      </c>
      <c r="AB13" s="19">
        <v>0.11301536841800899</v>
      </c>
      <c r="AC13" s="19">
        <v>0.103719513515568</v>
      </c>
      <c r="AD13" s="19">
        <v>0.148495413915538</v>
      </c>
      <c r="AE13" s="19"/>
      <c r="AF13" s="19">
        <v>0.13110948610242901</v>
      </c>
      <c r="AG13" s="19">
        <v>9.2327559562244296E-2</v>
      </c>
      <c r="AH13" s="19">
        <v>0.15728324239241601</v>
      </c>
      <c r="AI13" s="19"/>
      <c r="AJ13" s="19">
        <v>0.13937270472035801</v>
      </c>
      <c r="AK13" s="19">
        <v>4.9094841527620899E-2</v>
      </c>
      <c r="AL13" s="19">
        <v>9.3171274638802495E-2</v>
      </c>
      <c r="AM13" s="19">
        <v>0.111169385159635</v>
      </c>
      <c r="AN13" s="19">
        <v>0.21624102538440301</v>
      </c>
      <c r="AO13" s="19"/>
      <c r="AP13" s="19">
        <v>0.148534562452319</v>
      </c>
      <c r="AQ13" s="19">
        <v>4.58176227502246E-2</v>
      </c>
      <c r="AR13" s="19">
        <v>8.1156402885784795E-2</v>
      </c>
      <c r="AS13" s="19"/>
      <c r="AT13" s="19">
        <v>0.14246376526815699</v>
      </c>
      <c r="AU13" s="19">
        <v>0.120559135294814</v>
      </c>
      <c r="AV13" s="19">
        <v>0.103174429739495</v>
      </c>
      <c r="AW13" s="19">
        <v>7.4999963872903794E-2</v>
      </c>
      <c r="AX13" s="19">
        <v>6.2285209109823797E-2</v>
      </c>
      <c r="AY13" s="19"/>
      <c r="AZ13" s="19">
        <v>0.10494792895027399</v>
      </c>
      <c r="BA13" s="19">
        <v>0.14498219183290001</v>
      </c>
      <c r="BB13" s="19">
        <v>0.10205948184293499</v>
      </c>
      <c r="BC13" s="19">
        <v>0.107834360776873</v>
      </c>
      <c r="BD13" s="19">
        <v>0.15097662607520301</v>
      </c>
      <c r="BE13" s="19"/>
      <c r="BF13" s="19">
        <v>0.13837631250232099</v>
      </c>
      <c r="BG13" s="19">
        <v>0.113747061632211</v>
      </c>
      <c r="BH13" s="19">
        <v>0.102213278783296</v>
      </c>
      <c r="BI13" s="19">
        <v>0.10347433592550501</v>
      </c>
      <c r="BJ13" s="19"/>
      <c r="BK13" s="19">
        <v>0.14398023120869599</v>
      </c>
      <c r="BL13" s="19">
        <v>0.111821066400938</v>
      </c>
      <c r="BM13" s="19">
        <v>0.12899234900395701</v>
      </c>
      <c r="BN13" s="19">
        <v>0.10676290432324601</v>
      </c>
      <c r="BO13" s="19">
        <v>0.115108327202747</v>
      </c>
      <c r="BP13" s="19"/>
      <c r="BQ13" s="19">
        <v>0.10752820032044901</v>
      </c>
      <c r="BR13" s="19">
        <v>0.131507999214379</v>
      </c>
      <c r="BS13" s="19"/>
      <c r="BT13" s="19">
        <v>0.121099347507163</v>
      </c>
      <c r="BU13" s="19">
        <v>9.7385229423835401E-2</v>
      </c>
      <c r="BV13" s="19">
        <v>0.171652355796268</v>
      </c>
      <c r="BW13" s="19">
        <v>0.113014361386867</v>
      </c>
      <c r="BX13" s="19">
        <v>0.103757430341756</v>
      </c>
      <c r="BY13" s="19">
        <v>0.198370886843903</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449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43.5" x14ac:dyDescent="0.35">
      <c r="B9" s="18" t="s">
        <v>439</v>
      </c>
      <c r="C9" s="17">
        <v>0.27856920558058701</v>
      </c>
      <c r="D9" s="17">
        <v>0.25812183876440098</v>
      </c>
      <c r="E9" s="17">
        <v>0.29584388710327503</v>
      </c>
      <c r="F9" s="17"/>
      <c r="G9" s="17">
        <v>0.32791253763337402</v>
      </c>
      <c r="H9" s="17">
        <v>0.362215812218387</v>
      </c>
      <c r="I9" s="17">
        <v>0.31880016720952797</v>
      </c>
      <c r="J9" s="17">
        <v>0.25097253474438702</v>
      </c>
      <c r="K9" s="17">
        <v>0.243857865355256</v>
      </c>
      <c r="L9" s="17">
        <v>0.19099958357074401</v>
      </c>
      <c r="M9" s="17"/>
      <c r="N9" s="17">
        <v>0.250144401863163</v>
      </c>
      <c r="O9" s="17">
        <v>0.27405404041741699</v>
      </c>
      <c r="P9" s="17">
        <v>0.30796933634460499</v>
      </c>
      <c r="Q9" s="17">
        <v>0.28962128296316397</v>
      </c>
      <c r="R9" s="17"/>
      <c r="S9" s="17">
        <v>0.314579642109725</v>
      </c>
      <c r="T9" s="17">
        <v>0.23766414052644699</v>
      </c>
      <c r="U9" s="17">
        <v>0.30107067531696302</v>
      </c>
      <c r="V9" s="17">
        <v>0.177907278697123</v>
      </c>
      <c r="W9" s="17">
        <v>0.26385148249402002</v>
      </c>
      <c r="X9" s="17">
        <v>0.25724733433549601</v>
      </c>
      <c r="Y9" s="17">
        <v>0.288490717242609</v>
      </c>
      <c r="Z9" s="17">
        <v>0.28261904654375902</v>
      </c>
      <c r="AA9" s="17">
        <v>0.32795763625070801</v>
      </c>
      <c r="AB9" s="17">
        <v>0.31197030738882597</v>
      </c>
      <c r="AC9" s="17">
        <v>0.29474063984332599</v>
      </c>
      <c r="AD9" s="17">
        <v>0.28817618073599299</v>
      </c>
      <c r="AE9" s="17"/>
      <c r="AF9" s="17">
        <v>0.23707503604690999</v>
      </c>
      <c r="AG9" s="17">
        <v>0.30821031111824498</v>
      </c>
      <c r="AH9" s="17">
        <v>0.27601619141524097</v>
      </c>
      <c r="AI9" s="17"/>
      <c r="AJ9" s="17">
        <v>0.18836030112846699</v>
      </c>
      <c r="AK9" s="17">
        <v>0.35898649507445202</v>
      </c>
      <c r="AL9" s="17">
        <v>0.26065986079339498</v>
      </c>
      <c r="AM9" s="17">
        <v>0.31080054081234698</v>
      </c>
      <c r="AN9" s="17">
        <v>0.28856206446065202</v>
      </c>
      <c r="AO9" s="17"/>
      <c r="AP9" s="17">
        <v>0.18071647191155399</v>
      </c>
      <c r="AQ9" s="17">
        <v>0.36151535739232599</v>
      </c>
      <c r="AR9" s="17">
        <v>0.31364521023434</v>
      </c>
      <c r="AS9" s="17"/>
      <c r="AT9" s="17">
        <v>0.28205167213077698</v>
      </c>
      <c r="AU9" s="17">
        <v>0.26714450757241698</v>
      </c>
      <c r="AV9" s="17">
        <v>0.28714553950176203</v>
      </c>
      <c r="AW9" s="17">
        <v>0.30330667191645999</v>
      </c>
      <c r="AX9" s="17">
        <v>0.32443636677881399</v>
      </c>
      <c r="AY9" s="17"/>
      <c r="AZ9" s="17">
        <v>0.305791768533065</v>
      </c>
      <c r="BA9" s="17">
        <v>0.29200414420845799</v>
      </c>
      <c r="BB9" s="17">
        <v>0.34055028496999001</v>
      </c>
      <c r="BC9" s="17">
        <v>0.18158149183515401</v>
      </c>
      <c r="BD9" s="17">
        <v>0.29580137437186099</v>
      </c>
      <c r="BE9" s="17"/>
      <c r="BF9" s="17">
        <v>0.31232882487005997</v>
      </c>
      <c r="BG9" s="17">
        <v>0.26583435148751999</v>
      </c>
      <c r="BH9" s="17">
        <v>0.28210846901623299</v>
      </c>
      <c r="BI9" s="17">
        <v>0.26774923967062297</v>
      </c>
      <c r="BJ9" s="17"/>
      <c r="BK9" s="17">
        <v>0.46088712468464599</v>
      </c>
      <c r="BL9" s="17">
        <v>0.31831975570610599</v>
      </c>
      <c r="BM9" s="17">
        <v>0.27022993066252299</v>
      </c>
      <c r="BN9" s="17">
        <v>0.24628006626857499</v>
      </c>
      <c r="BO9" s="17">
        <v>0.31199197517571398</v>
      </c>
      <c r="BP9" s="17"/>
      <c r="BQ9" s="17">
        <v>0.28985386256030998</v>
      </c>
      <c r="BR9" s="17">
        <v>0.26328505119253398</v>
      </c>
      <c r="BS9" s="17"/>
      <c r="BT9" s="17">
        <v>0.222171056715013</v>
      </c>
      <c r="BU9" s="17">
        <v>0.28073910705956601</v>
      </c>
      <c r="BV9" s="17">
        <v>0.31554175791678102</v>
      </c>
      <c r="BW9" s="17">
        <v>0.39166123266631903</v>
      </c>
      <c r="BX9" s="17">
        <v>0.335110097402333</v>
      </c>
      <c r="BY9" s="17">
        <v>0.20076880813141501</v>
      </c>
    </row>
    <row r="10" spans="2:77" ht="43.5" x14ac:dyDescent="0.35">
      <c r="B10" s="18" t="s">
        <v>440</v>
      </c>
      <c r="C10" s="17">
        <v>0.278059981033355</v>
      </c>
      <c r="D10" s="17">
        <v>0.270668504223331</v>
      </c>
      <c r="E10" s="17">
        <v>0.28562381590879699</v>
      </c>
      <c r="F10" s="17"/>
      <c r="G10" s="17">
        <v>0.32133344269137099</v>
      </c>
      <c r="H10" s="17">
        <v>0.28685722732404001</v>
      </c>
      <c r="I10" s="17">
        <v>0.29754788618688799</v>
      </c>
      <c r="J10" s="17">
        <v>0.27259342243432499</v>
      </c>
      <c r="K10" s="17">
        <v>0.21447921193232999</v>
      </c>
      <c r="L10" s="17">
        <v>0.27326475957725599</v>
      </c>
      <c r="M10" s="17"/>
      <c r="N10" s="17">
        <v>0.30723553553817401</v>
      </c>
      <c r="O10" s="17">
        <v>0.28308355579215899</v>
      </c>
      <c r="P10" s="17">
        <v>0.263291716487004</v>
      </c>
      <c r="Q10" s="17">
        <v>0.252299649759818</v>
      </c>
      <c r="R10" s="17"/>
      <c r="S10" s="17">
        <v>0.31651465293419301</v>
      </c>
      <c r="T10" s="17">
        <v>0.282137550681265</v>
      </c>
      <c r="U10" s="17">
        <v>0.24637484232384099</v>
      </c>
      <c r="V10" s="17">
        <v>0.27366808646061203</v>
      </c>
      <c r="W10" s="17">
        <v>0.28967582434533601</v>
      </c>
      <c r="X10" s="17">
        <v>0.28578130203312302</v>
      </c>
      <c r="Y10" s="17">
        <v>0.27469495552088102</v>
      </c>
      <c r="Z10" s="17">
        <v>0.29513956226326199</v>
      </c>
      <c r="AA10" s="17">
        <v>0.26158837930985301</v>
      </c>
      <c r="AB10" s="17">
        <v>0.276841006391084</v>
      </c>
      <c r="AC10" s="17">
        <v>0.21411015655182</v>
      </c>
      <c r="AD10" s="17">
        <v>0.28513546177955901</v>
      </c>
      <c r="AE10" s="17"/>
      <c r="AF10" s="17">
        <v>0.237409866289303</v>
      </c>
      <c r="AG10" s="17">
        <v>0.302905097768154</v>
      </c>
      <c r="AH10" s="17">
        <v>0.26839216000808502</v>
      </c>
      <c r="AI10" s="17"/>
      <c r="AJ10" s="17">
        <v>0.23876589495761799</v>
      </c>
      <c r="AK10" s="17">
        <v>0.33470182650588398</v>
      </c>
      <c r="AL10" s="17">
        <v>0.34032859119383302</v>
      </c>
      <c r="AM10" s="17">
        <v>0.10977254342562801</v>
      </c>
      <c r="AN10" s="17">
        <v>0.239100047436029</v>
      </c>
      <c r="AO10" s="17"/>
      <c r="AP10" s="17">
        <v>0.23082671592479501</v>
      </c>
      <c r="AQ10" s="17">
        <v>0.32078820856349299</v>
      </c>
      <c r="AR10" s="17">
        <v>0.31636590030182199</v>
      </c>
      <c r="AS10" s="17"/>
      <c r="AT10" s="17">
        <v>0.26540949078253201</v>
      </c>
      <c r="AU10" s="17">
        <v>0.28708725920830502</v>
      </c>
      <c r="AV10" s="17">
        <v>0.28155738794009799</v>
      </c>
      <c r="AW10" s="17">
        <v>0.28520439599222902</v>
      </c>
      <c r="AX10" s="17">
        <v>0.169191738150342</v>
      </c>
      <c r="AY10" s="17"/>
      <c r="AZ10" s="17">
        <v>0.28393380866641499</v>
      </c>
      <c r="BA10" s="17">
        <v>0.30776381290147897</v>
      </c>
      <c r="BB10" s="17">
        <v>0.25196698297414999</v>
      </c>
      <c r="BC10" s="17">
        <v>0.25864403375873901</v>
      </c>
      <c r="BD10" s="17">
        <v>0.25839835905686898</v>
      </c>
      <c r="BE10" s="17"/>
      <c r="BF10" s="17">
        <v>0.25601170102459198</v>
      </c>
      <c r="BG10" s="17">
        <v>0.28669864877564</v>
      </c>
      <c r="BH10" s="17">
        <v>0.29653233771700999</v>
      </c>
      <c r="BI10" s="17">
        <v>0.27513623205084597</v>
      </c>
      <c r="BJ10" s="17"/>
      <c r="BK10" s="17">
        <v>0.17834720039035801</v>
      </c>
      <c r="BL10" s="17">
        <v>0.30744524185765598</v>
      </c>
      <c r="BM10" s="17">
        <v>0.29261503935385302</v>
      </c>
      <c r="BN10" s="17">
        <v>0.27289339051127498</v>
      </c>
      <c r="BO10" s="17">
        <v>0.20889161572127499</v>
      </c>
      <c r="BP10" s="17"/>
      <c r="BQ10" s="17">
        <v>0.28553104564506099</v>
      </c>
      <c r="BR10" s="17">
        <v>0.26794102879815401</v>
      </c>
      <c r="BS10" s="17"/>
      <c r="BT10" s="17">
        <v>0.24812917943781701</v>
      </c>
      <c r="BU10" s="17">
        <v>0.32346646945072599</v>
      </c>
      <c r="BV10" s="17">
        <v>0.30864138411344999</v>
      </c>
      <c r="BW10" s="17">
        <v>0.25765537518229498</v>
      </c>
      <c r="BX10" s="17">
        <v>0.27551228341862699</v>
      </c>
      <c r="BY10" s="17">
        <v>0.29060434248265699</v>
      </c>
    </row>
    <row r="11" spans="2:77" ht="43.5" x14ac:dyDescent="0.35">
      <c r="B11" s="18" t="s">
        <v>441</v>
      </c>
      <c r="C11" s="17">
        <v>0.22240694107014</v>
      </c>
      <c r="D11" s="17">
        <v>0.23070431959391</v>
      </c>
      <c r="E11" s="17">
        <v>0.215246311877406</v>
      </c>
      <c r="F11" s="17"/>
      <c r="G11" s="17">
        <v>0.20619192549575899</v>
      </c>
      <c r="H11" s="17">
        <v>0.18881451241247399</v>
      </c>
      <c r="I11" s="17">
        <v>0.20927800814633299</v>
      </c>
      <c r="J11" s="17">
        <v>0.212572130999308</v>
      </c>
      <c r="K11" s="17">
        <v>0.24362889780438299</v>
      </c>
      <c r="L11" s="17">
        <v>0.26487715252424898</v>
      </c>
      <c r="M11" s="17"/>
      <c r="N11" s="17">
        <v>0.239234727858117</v>
      </c>
      <c r="O11" s="17">
        <v>0.213949171740838</v>
      </c>
      <c r="P11" s="17">
        <v>0.212844344568239</v>
      </c>
      <c r="Q11" s="17">
        <v>0.223660982946111</v>
      </c>
      <c r="R11" s="17"/>
      <c r="S11" s="17">
        <v>0.17715385271103101</v>
      </c>
      <c r="T11" s="17">
        <v>0.235633600885781</v>
      </c>
      <c r="U11" s="17">
        <v>0.23099429691755299</v>
      </c>
      <c r="V11" s="17">
        <v>0.24123017538538999</v>
      </c>
      <c r="W11" s="17">
        <v>0.23827503751624399</v>
      </c>
      <c r="X11" s="17">
        <v>0.25200809348192299</v>
      </c>
      <c r="Y11" s="17">
        <v>0.19320727965993001</v>
      </c>
      <c r="Z11" s="17">
        <v>0.22308272684378799</v>
      </c>
      <c r="AA11" s="17">
        <v>0.22088186672256099</v>
      </c>
      <c r="AB11" s="17">
        <v>0.25095015737884702</v>
      </c>
      <c r="AC11" s="17">
        <v>0.22438668541492701</v>
      </c>
      <c r="AD11" s="17">
        <v>0.16437549540506899</v>
      </c>
      <c r="AE11" s="17"/>
      <c r="AF11" s="17">
        <v>0.24420547430016101</v>
      </c>
      <c r="AG11" s="17">
        <v>0.21327648995807399</v>
      </c>
      <c r="AH11" s="17">
        <v>0.206252716802582</v>
      </c>
      <c r="AI11" s="17"/>
      <c r="AJ11" s="17">
        <v>0.25957054943820401</v>
      </c>
      <c r="AK11" s="17">
        <v>0.20435540361712701</v>
      </c>
      <c r="AL11" s="17">
        <v>0.200114829294469</v>
      </c>
      <c r="AM11" s="17">
        <v>0.27780418355958097</v>
      </c>
      <c r="AN11" s="17">
        <v>0.198248286608111</v>
      </c>
      <c r="AO11" s="17"/>
      <c r="AP11" s="17">
        <v>0.26772007757572902</v>
      </c>
      <c r="AQ11" s="17">
        <v>0.21526416124800901</v>
      </c>
      <c r="AR11" s="17">
        <v>0.19478546391870999</v>
      </c>
      <c r="AS11" s="17"/>
      <c r="AT11" s="17">
        <v>0.21894782155138601</v>
      </c>
      <c r="AU11" s="17">
        <v>0.21740308799609201</v>
      </c>
      <c r="AV11" s="17">
        <v>0.221853928739247</v>
      </c>
      <c r="AW11" s="17">
        <v>0.23969221024148801</v>
      </c>
      <c r="AX11" s="17">
        <v>0.35019883617058101</v>
      </c>
      <c r="AY11" s="17"/>
      <c r="AZ11" s="17">
        <v>0.20742992427495799</v>
      </c>
      <c r="BA11" s="17">
        <v>0.202068032518743</v>
      </c>
      <c r="BB11" s="17">
        <v>0.24811945007382699</v>
      </c>
      <c r="BC11" s="17">
        <v>0.28027306655347101</v>
      </c>
      <c r="BD11" s="17">
        <v>0.206030574450454</v>
      </c>
      <c r="BE11" s="17"/>
      <c r="BF11" s="17">
        <v>0.20510150269627</v>
      </c>
      <c r="BG11" s="17">
        <v>0.235871416353506</v>
      </c>
      <c r="BH11" s="17">
        <v>0.20258835311831899</v>
      </c>
      <c r="BI11" s="17">
        <v>0.22923641521027799</v>
      </c>
      <c r="BJ11" s="17"/>
      <c r="BK11" s="17">
        <v>0.153997125026655</v>
      </c>
      <c r="BL11" s="17">
        <v>0.19786659392614001</v>
      </c>
      <c r="BM11" s="17">
        <v>0.21771258585224099</v>
      </c>
      <c r="BN11" s="17">
        <v>0.244918464612744</v>
      </c>
      <c r="BO11" s="17">
        <v>0.21976282053885801</v>
      </c>
      <c r="BP11" s="17"/>
      <c r="BQ11" s="17">
        <v>0.22326471034392201</v>
      </c>
      <c r="BR11" s="17">
        <v>0.22124516202507299</v>
      </c>
      <c r="BS11" s="17"/>
      <c r="BT11" s="17">
        <v>0.25050612926149801</v>
      </c>
      <c r="BU11" s="17">
        <v>0.20293354935062299</v>
      </c>
      <c r="BV11" s="17">
        <v>0.17974157983966799</v>
      </c>
      <c r="BW11" s="17">
        <v>0.205019398257272</v>
      </c>
      <c r="BX11" s="17">
        <v>0.214200485139938</v>
      </c>
      <c r="BY11" s="17">
        <v>0.21175062569319</v>
      </c>
    </row>
    <row r="12" spans="2:77" ht="29" x14ac:dyDescent="0.35">
      <c r="B12" s="18" t="s">
        <v>442</v>
      </c>
      <c r="C12" s="17">
        <v>0.11680216090209</v>
      </c>
      <c r="D12" s="17">
        <v>0.133571697204764</v>
      </c>
      <c r="E12" s="17">
        <v>0.101163467136745</v>
      </c>
      <c r="F12" s="17"/>
      <c r="G12" s="17">
        <v>4.3700416003464602E-2</v>
      </c>
      <c r="H12" s="17">
        <v>6.0324491562113003E-2</v>
      </c>
      <c r="I12" s="17">
        <v>8.54559591864886E-2</v>
      </c>
      <c r="J12" s="17">
        <v>0.13932853875562401</v>
      </c>
      <c r="K12" s="17">
        <v>0.190979226069241</v>
      </c>
      <c r="L12" s="17">
        <v>0.16873523696708301</v>
      </c>
      <c r="M12" s="17"/>
      <c r="N12" s="17">
        <v>0.11849188006009601</v>
      </c>
      <c r="O12" s="17">
        <v>0.12577525359056799</v>
      </c>
      <c r="P12" s="17">
        <v>0.110153231990666</v>
      </c>
      <c r="Q12" s="17">
        <v>0.111104211662877</v>
      </c>
      <c r="R12" s="17"/>
      <c r="S12" s="17">
        <v>8.5984986971802096E-2</v>
      </c>
      <c r="T12" s="17">
        <v>0.140587030657985</v>
      </c>
      <c r="U12" s="17">
        <v>0.122914840124383</v>
      </c>
      <c r="V12" s="17">
        <v>0.163141726577261</v>
      </c>
      <c r="W12" s="17">
        <v>0.12344060212921</v>
      </c>
      <c r="X12" s="17">
        <v>0.106999952658952</v>
      </c>
      <c r="Y12" s="17">
        <v>0.11845891326488001</v>
      </c>
      <c r="Z12" s="17">
        <v>5.8897077342768799E-2</v>
      </c>
      <c r="AA12" s="17">
        <v>0.111709677437866</v>
      </c>
      <c r="AB12" s="17">
        <v>7.9810571720969503E-2</v>
      </c>
      <c r="AC12" s="17">
        <v>0.17707956305484299</v>
      </c>
      <c r="AD12" s="17">
        <v>0.118111511149903</v>
      </c>
      <c r="AE12" s="17"/>
      <c r="AF12" s="17">
        <v>0.173813052697501</v>
      </c>
      <c r="AG12" s="17">
        <v>9.3483138878125802E-2</v>
      </c>
      <c r="AH12" s="17">
        <v>8.0179817761605002E-2</v>
      </c>
      <c r="AI12" s="17"/>
      <c r="AJ12" s="17">
        <v>0.196279408389194</v>
      </c>
      <c r="AK12" s="17">
        <v>5.1710926691546297E-2</v>
      </c>
      <c r="AL12" s="17">
        <v>0.122397273936672</v>
      </c>
      <c r="AM12" s="17">
        <v>0.19322331297551501</v>
      </c>
      <c r="AN12" s="17">
        <v>8.5423910072156897E-2</v>
      </c>
      <c r="AO12" s="17"/>
      <c r="AP12" s="17">
        <v>0.19542732420603201</v>
      </c>
      <c r="AQ12" s="17">
        <v>5.7269285106517902E-2</v>
      </c>
      <c r="AR12" s="17">
        <v>9.7069554825294196E-2</v>
      </c>
      <c r="AS12" s="17"/>
      <c r="AT12" s="17">
        <v>0.11787520514741701</v>
      </c>
      <c r="AU12" s="17">
        <v>0.12784232991139899</v>
      </c>
      <c r="AV12" s="17">
        <v>0.112231754906487</v>
      </c>
      <c r="AW12" s="17">
        <v>9.2264051098365205E-2</v>
      </c>
      <c r="AX12" s="17">
        <v>9.8679457515558899E-2</v>
      </c>
      <c r="AY12" s="17"/>
      <c r="AZ12" s="17">
        <v>0.10386581545788599</v>
      </c>
      <c r="BA12" s="17">
        <v>8.9705966363217704E-2</v>
      </c>
      <c r="BB12" s="17">
        <v>5.0758413769871502E-2</v>
      </c>
      <c r="BC12" s="17">
        <v>0.18341850639723001</v>
      </c>
      <c r="BD12" s="17">
        <v>0.113164926818082</v>
      </c>
      <c r="BE12" s="17"/>
      <c r="BF12" s="17">
        <v>0.110942108067675</v>
      </c>
      <c r="BG12" s="17">
        <v>0.115042209977975</v>
      </c>
      <c r="BH12" s="17">
        <v>0.117457416879908</v>
      </c>
      <c r="BI12" s="17">
        <v>0.13198049435087</v>
      </c>
      <c r="BJ12" s="17"/>
      <c r="BK12" s="17">
        <v>0.10109184023107599</v>
      </c>
      <c r="BL12" s="17">
        <v>8.2916012854023197E-2</v>
      </c>
      <c r="BM12" s="17">
        <v>0.107926092946891</v>
      </c>
      <c r="BN12" s="17">
        <v>0.13352579417341101</v>
      </c>
      <c r="BO12" s="17">
        <v>0.16133957215178199</v>
      </c>
      <c r="BP12" s="17"/>
      <c r="BQ12" s="17">
        <v>0.11564474419383999</v>
      </c>
      <c r="BR12" s="17">
        <v>0.11836978814073799</v>
      </c>
      <c r="BS12" s="17"/>
      <c r="BT12" s="17">
        <v>0.173650411710108</v>
      </c>
      <c r="BU12" s="17">
        <v>9.9928911002660006E-2</v>
      </c>
      <c r="BV12" s="17">
        <v>6.8382616887197503E-2</v>
      </c>
      <c r="BW12" s="17">
        <v>6.2925992818753093E-2</v>
      </c>
      <c r="BX12" s="17">
        <v>8.0026638813293804E-2</v>
      </c>
      <c r="BY12" s="17">
        <v>7.4267764197493105E-2</v>
      </c>
    </row>
    <row r="13" spans="2:77" x14ac:dyDescent="0.35">
      <c r="B13" s="18" t="s">
        <v>92</v>
      </c>
      <c r="C13" s="19">
        <v>0.104161711413827</v>
      </c>
      <c r="D13" s="19">
        <v>0.106933640213595</v>
      </c>
      <c r="E13" s="19">
        <v>0.102122517973777</v>
      </c>
      <c r="F13" s="19"/>
      <c r="G13" s="19">
        <v>0.10086167817603101</v>
      </c>
      <c r="H13" s="19">
        <v>0.101787956482986</v>
      </c>
      <c r="I13" s="19">
        <v>8.8917979270763003E-2</v>
      </c>
      <c r="J13" s="19">
        <v>0.12453337306635701</v>
      </c>
      <c r="K13" s="19">
        <v>0.10705479883879</v>
      </c>
      <c r="L13" s="19">
        <v>0.102123267360668</v>
      </c>
      <c r="M13" s="19"/>
      <c r="N13" s="19">
        <v>8.4893454680450897E-2</v>
      </c>
      <c r="O13" s="19">
        <v>0.10313797845901899</v>
      </c>
      <c r="P13" s="19">
        <v>0.105741370609486</v>
      </c>
      <c r="Q13" s="19">
        <v>0.123313872668031</v>
      </c>
      <c r="R13" s="19"/>
      <c r="S13" s="19">
        <v>0.105766865273248</v>
      </c>
      <c r="T13" s="19">
        <v>0.103977677248523</v>
      </c>
      <c r="U13" s="19">
        <v>9.8645345317260505E-2</v>
      </c>
      <c r="V13" s="19">
        <v>0.14405273287961401</v>
      </c>
      <c r="W13" s="19">
        <v>8.4757053515190001E-2</v>
      </c>
      <c r="X13" s="19">
        <v>9.7963317490505006E-2</v>
      </c>
      <c r="Y13" s="19">
        <v>0.12514813431169999</v>
      </c>
      <c r="Z13" s="19">
        <v>0.14026158700642199</v>
      </c>
      <c r="AA13" s="19">
        <v>7.7862440279013595E-2</v>
      </c>
      <c r="AB13" s="19">
        <v>8.0427957120274202E-2</v>
      </c>
      <c r="AC13" s="19">
        <v>8.96829551350843E-2</v>
      </c>
      <c r="AD13" s="19">
        <v>0.144201350929476</v>
      </c>
      <c r="AE13" s="19"/>
      <c r="AF13" s="19">
        <v>0.107496570666124</v>
      </c>
      <c r="AG13" s="19">
        <v>8.2124962277401403E-2</v>
      </c>
      <c r="AH13" s="19">
        <v>0.16915911401248701</v>
      </c>
      <c r="AI13" s="19"/>
      <c r="AJ13" s="19">
        <v>0.117023846086517</v>
      </c>
      <c r="AK13" s="19">
        <v>5.0245348110989997E-2</v>
      </c>
      <c r="AL13" s="19">
        <v>7.6499444781632106E-2</v>
      </c>
      <c r="AM13" s="19">
        <v>0.108399419226929</v>
      </c>
      <c r="AN13" s="19">
        <v>0.18866569142305101</v>
      </c>
      <c r="AO13" s="19"/>
      <c r="AP13" s="19">
        <v>0.125309410381889</v>
      </c>
      <c r="AQ13" s="19">
        <v>4.5162987689654703E-2</v>
      </c>
      <c r="AR13" s="19">
        <v>7.8133870719834103E-2</v>
      </c>
      <c r="AS13" s="19"/>
      <c r="AT13" s="19">
        <v>0.115715810387889</v>
      </c>
      <c r="AU13" s="19">
        <v>0.100522815311786</v>
      </c>
      <c r="AV13" s="19">
        <v>9.72113889124053E-2</v>
      </c>
      <c r="AW13" s="19">
        <v>7.9532670751457396E-2</v>
      </c>
      <c r="AX13" s="19">
        <v>5.7493601384704801E-2</v>
      </c>
      <c r="AY13" s="19"/>
      <c r="AZ13" s="19">
        <v>9.8978683067674905E-2</v>
      </c>
      <c r="BA13" s="19">
        <v>0.10845804400810199</v>
      </c>
      <c r="BB13" s="19">
        <v>0.108604868212161</v>
      </c>
      <c r="BC13" s="19">
        <v>9.6082901455406503E-2</v>
      </c>
      <c r="BD13" s="19">
        <v>0.12660476530273401</v>
      </c>
      <c r="BE13" s="19"/>
      <c r="BF13" s="19">
        <v>0.115615863341403</v>
      </c>
      <c r="BG13" s="19">
        <v>9.6553373405358398E-2</v>
      </c>
      <c r="BH13" s="19">
        <v>0.10131342326853</v>
      </c>
      <c r="BI13" s="19">
        <v>9.5897618717383004E-2</v>
      </c>
      <c r="BJ13" s="19"/>
      <c r="BK13" s="19">
        <v>0.105676709667265</v>
      </c>
      <c r="BL13" s="19">
        <v>9.3452395656075299E-2</v>
      </c>
      <c r="BM13" s="19">
        <v>0.11151635118449101</v>
      </c>
      <c r="BN13" s="19">
        <v>0.102382284433994</v>
      </c>
      <c r="BO13" s="19">
        <v>9.8014016412370397E-2</v>
      </c>
      <c r="BP13" s="19"/>
      <c r="BQ13" s="19">
        <v>8.5705637256866807E-2</v>
      </c>
      <c r="BR13" s="19">
        <v>0.1291589698435</v>
      </c>
      <c r="BS13" s="19"/>
      <c r="BT13" s="19">
        <v>0.105543222875565</v>
      </c>
      <c r="BU13" s="19">
        <v>9.2931963136425405E-2</v>
      </c>
      <c r="BV13" s="19">
        <v>0.12769266124290299</v>
      </c>
      <c r="BW13" s="19">
        <v>8.2738001075360307E-2</v>
      </c>
      <c r="BX13" s="19">
        <v>9.5150495225807194E-2</v>
      </c>
      <c r="BY13" s="19">
        <v>0.22260845949524499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3" t="s">
        <v>457</v>
      </c>
      <c r="E2" s="29"/>
    </row>
    <row r="6" spans="2:5" ht="50" customHeight="1" x14ac:dyDescent="0.35">
      <c r="B6" s="20" t="s">
        <v>14</v>
      </c>
      <c r="C6" s="20" t="s">
        <v>450</v>
      </c>
      <c r="D6" s="20" t="s">
        <v>451</v>
      </c>
    </row>
    <row r="7" spans="2:5" x14ac:dyDescent="0.35">
      <c r="B7" s="18" t="s">
        <v>452</v>
      </c>
      <c r="C7" s="17">
        <v>0.13540497588603001</v>
      </c>
      <c r="D7" s="17">
        <v>0.12981414321208301</v>
      </c>
    </row>
    <row r="8" spans="2:5" x14ac:dyDescent="0.35">
      <c r="B8" s="18" t="s">
        <v>453</v>
      </c>
      <c r="C8" s="17">
        <v>0.316664980091866</v>
      </c>
      <c r="D8" s="17">
        <v>0.19853256898674099</v>
      </c>
    </row>
    <row r="9" spans="2:5" x14ac:dyDescent="0.35">
      <c r="B9" s="18" t="s">
        <v>454</v>
      </c>
      <c r="C9" s="17">
        <v>0.31870764963668302</v>
      </c>
      <c r="D9" s="17">
        <v>0.27510184004418098</v>
      </c>
    </row>
    <row r="10" spans="2:5" x14ac:dyDescent="0.35">
      <c r="B10" s="18" t="s">
        <v>455</v>
      </c>
      <c r="C10" s="17">
        <v>0.104320741418685</v>
      </c>
      <c r="D10" s="17">
        <v>0.19583507592875199</v>
      </c>
    </row>
    <row r="11" spans="2:5" x14ac:dyDescent="0.35">
      <c r="B11" s="18" t="s">
        <v>456</v>
      </c>
      <c r="C11" s="17">
        <v>3.8813366870776397E-2</v>
      </c>
      <c r="D11" s="17">
        <v>0.12133649197703</v>
      </c>
    </row>
    <row r="12" spans="2:5" x14ac:dyDescent="0.35">
      <c r="B12" s="18" t="s">
        <v>92</v>
      </c>
      <c r="C12" s="17">
        <v>8.6088286095959393E-2</v>
      </c>
      <c r="D12" s="17">
        <v>7.9379879851212504E-2</v>
      </c>
    </row>
    <row r="13" spans="2:5" x14ac:dyDescent="0.35">
      <c r="B13" s="23" t="s">
        <v>146</v>
      </c>
      <c r="C13" s="21">
        <v>0.45206995597789601</v>
      </c>
      <c r="D13" s="21">
        <v>0.328346712198824</v>
      </c>
    </row>
    <row r="14" spans="2:5" x14ac:dyDescent="0.35">
      <c r="B14" s="23" t="s">
        <v>147</v>
      </c>
      <c r="C14" s="21">
        <v>0.14313410828946099</v>
      </c>
      <c r="D14" s="21">
        <v>0.31717156790578199</v>
      </c>
    </row>
    <row r="15" spans="2:5" x14ac:dyDescent="0.35">
      <c r="B15" s="23" t="s">
        <v>148</v>
      </c>
      <c r="C15" s="22">
        <v>0.30893584768843502</v>
      </c>
      <c r="D15" s="22">
        <v>1.11751442930428E-2</v>
      </c>
    </row>
    <row r="16" spans="2:5" x14ac:dyDescent="0.35">
      <c r="B16" s="16"/>
      <c r="C16" s="16"/>
      <c r="D16" s="16"/>
    </row>
    <row r="17" spans="2:2" x14ac:dyDescent="0.35">
      <c r="B17" t="s">
        <v>95</v>
      </c>
    </row>
    <row r="18" spans="2:2" x14ac:dyDescent="0.35">
      <c r="B18" t="s">
        <v>96</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452</v>
      </c>
      <c r="C9" s="17">
        <v>0.12981414321208301</v>
      </c>
      <c r="D9" s="17">
        <v>0.16812177925484201</v>
      </c>
      <c r="E9" s="17">
        <v>9.3208506404454397E-2</v>
      </c>
      <c r="F9" s="17"/>
      <c r="G9" s="17">
        <v>0.117994055304979</v>
      </c>
      <c r="H9" s="17">
        <v>0.136622264083544</v>
      </c>
      <c r="I9" s="17">
        <v>0.12870401736277201</v>
      </c>
      <c r="J9" s="17">
        <v>0.12648467683501599</v>
      </c>
      <c r="K9" s="17">
        <v>0.145803502652773</v>
      </c>
      <c r="L9" s="17">
        <v>0.12509330362786</v>
      </c>
      <c r="M9" s="17"/>
      <c r="N9" s="17">
        <v>0.137638083835531</v>
      </c>
      <c r="O9" s="17">
        <v>0.11706537721552</v>
      </c>
      <c r="P9" s="17">
        <v>0.12850587923086901</v>
      </c>
      <c r="Q9" s="17">
        <v>0.13670108898896699</v>
      </c>
      <c r="R9" s="17"/>
      <c r="S9" s="17">
        <v>0.16639669356751</v>
      </c>
      <c r="T9" s="17">
        <v>0.11002153845051101</v>
      </c>
      <c r="U9" s="17">
        <v>0.131824736732604</v>
      </c>
      <c r="V9" s="17">
        <v>0.12596679005742201</v>
      </c>
      <c r="W9" s="17">
        <v>0.138545297396725</v>
      </c>
      <c r="X9" s="17">
        <v>0.153155613600297</v>
      </c>
      <c r="Y9" s="17">
        <v>0.137355669590006</v>
      </c>
      <c r="Z9" s="17">
        <v>0.13550330739710001</v>
      </c>
      <c r="AA9" s="17">
        <v>0.11494586637657001</v>
      </c>
      <c r="AB9" s="17">
        <v>0.115033867641504</v>
      </c>
      <c r="AC9" s="17">
        <v>0.108063993191503</v>
      </c>
      <c r="AD9" s="17">
        <v>6.7838520336104602E-2</v>
      </c>
      <c r="AE9" s="17"/>
      <c r="AF9" s="17">
        <v>0.19148075611269899</v>
      </c>
      <c r="AG9" s="17">
        <v>9.6306297939304494E-2</v>
      </c>
      <c r="AH9" s="17">
        <v>8.4338254401174595E-2</v>
      </c>
      <c r="AI9" s="17"/>
      <c r="AJ9" s="17">
        <v>0.18763056603660599</v>
      </c>
      <c r="AK9" s="17">
        <v>0.107495251347831</v>
      </c>
      <c r="AL9" s="17">
        <v>6.2805374872619002E-2</v>
      </c>
      <c r="AM9" s="17">
        <v>0.31919213374285399</v>
      </c>
      <c r="AN9" s="17">
        <v>8.5961004791293996E-2</v>
      </c>
      <c r="AO9" s="17"/>
      <c r="AP9" s="17">
        <v>0.18170144445519701</v>
      </c>
      <c r="AQ9" s="17">
        <v>0.10241075665618</v>
      </c>
      <c r="AR9" s="17">
        <v>8.2656441826316596E-2</v>
      </c>
      <c r="AS9" s="17"/>
      <c r="AT9" s="17">
        <v>0.15209305405340301</v>
      </c>
      <c r="AU9" s="17">
        <v>0.136758971969729</v>
      </c>
      <c r="AV9" s="17">
        <v>0.117298855053516</v>
      </c>
      <c r="AW9" s="17">
        <v>0.10473791043004101</v>
      </c>
      <c r="AX9" s="17">
        <v>0.14529844397402999</v>
      </c>
      <c r="AY9" s="17"/>
      <c r="AZ9" s="17">
        <v>0.15035097614694801</v>
      </c>
      <c r="BA9" s="17">
        <v>0.105523390810719</v>
      </c>
      <c r="BB9" s="17">
        <v>9.1549541785753905E-2</v>
      </c>
      <c r="BC9" s="17">
        <v>0.12032548027642501</v>
      </c>
      <c r="BD9" s="17">
        <v>0.114824448610748</v>
      </c>
      <c r="BE9" s="17"/>
      <c r="BF9" s="17">
        <v>0.12735689723934199</v>
      </c>
      <c r="BG9" s="17">
        <v>0.13153083424836401</v>
      </c>
      <c r="BH9" s="17">
        <v>0.12445666941222901</v>
      </c>
      <c r="BI9" s="17">
        <v>0.152116697733026</v>
      </c>
      <c r="BJ9" s="17"/>
      <c r="BK9" s="17">
        <v>0.16666051521550801</v>
      </c>
      <c r="BL9" s="17">
        <v>0.121340862061664</v>
      </c>
      <c r="BM9" s="17">
        <v>9.9220799791814904E-2</v>
      </c>
      <c r="BN9" s="17">
        <v>0.138689401604943</v>
      </c>
      <c r="BO9" s="17">
        <v>0.245627349410631</v>
      </c>
      <c r="BP9" s="17"/>
      <c r="BQ9" s="17">
        <v>0.14055545817220899</v>
      </c>
      <c r="BR9" s="17">
        <v>0.11526590160613399</v>
      </c>
      <c r="BS9" s="17"/>
      <c r="BT9" s="17">
        <v>0.14226371033924301</v>
      </c>
      <c r="BU9" s="17">
        <v>0.115470886273894</v>
      </c>
      <c r="BV9" s="17">
        <v>0.17121612758052701</v>
      </c>
      <c r="BW9" s="17">
        <v>0.127650731789785</v>
      </c>
      <c r="BX9" s="17">
        <v>0.118322208866394</v>
      </c>
      <c r="BY9" s="17">
        <v>8.1486900957108796E-2</v>
      </c>
    </row>
    <row r="10" spans="2:77" x14ac:dyDescent="0.35">
      <c r="B10" s="18" t="s">
        <v>453</v>
      </c>
      <c r="C10" s="17">
        <v>0.19853256898674099</v>
      </c>
      <c r="D10" s="17">
        <v>0.21104605899376699</v>
      </c>
      <c r="E10" s="17">
        <v>0.18757931170400499</v>
      </c>
      <c r="F10" s="17"/>
      <c r="G10" s="17">
        <v>0.198335720393439</v>
      </c>
      <c r="H10" s="17">
        <v>0.221022249025811</v>
      </c>
      <c r="I10" s="17">
        <v>0.19682252969627301</v>
      </c>
      <c r="J10" s="17">
        <v>0.17631510486914301</v>
      </c>
      <c r="K10" s="17">
        <v>0.17899948125898599</v>
      </c>
      <c r="L10" s="17">
        <v>0.212963043702107</v>
      </c>
      <c r="M10" s="17"/>
      <c r="N10" s="17">
        <v>0.21477111140156499</v>
      </c>
      <c r="O10" s="17">
        <v>0.19104101509180299</v>
      </c>
      <c r="P10" s="17">
        <v>0.222282098716308</v>
      </c>
      <c r="Q10" s="17">
        <v>0.16968279096922401</v>
      </c>
      <c r="R10" s="17"/>
      <c r="S10" s="17">
        <v>0.20438628180992</v>
      </c>
      <c r="T10" s="17">
        <v>0.21719136455999</v>
      </c>
      <c r="U10" s="17">
        <v>0.221901464464314</v>
      </c>
      <c r="V10" s="17">
        <v>0.22023928587935801</v>
      </c>
      <c r="W10" s="17">
        <v>0.17161602976742199</v>
      </c>
      <c r="X10" s="17">
        <v>0.23689305405050101</v>
      </c>
      <c r="Y10" s="17">
        <v>0.19424247407350501</v>
      </c>
      <c r="Z10" s="17">
        <v>0.157122063266112</v>
      </c>
      <c r="AA10" s="17">
        <v>0.18975009656594</v>
      </c>
      <c r="AB10" s="17">
        <v>0.14764407396233301</v>
      </c>
      <c r="AC10" s="17">
        <v>0.18740742368998201</v>
      </c>
      <c r="AD10" s="17">
        <v>0.180572568083643</v>
      </c>
      <c r="AE10" s="17"/>
      <c r="AF10" s="17">
        <v>0.23555012065654199</v>
      </c>
      <c r="AG10" s="17">
        <v>0.180241793341475</v>
      </c>
      <c r="AH10" s="17">
        <v>0.18206785354250599</v>
      </c>
      <c r="AI10" s="17"/>
      <c r="AJ10" s="17">
        <v>0.25891580481184401</v>
      </c>
      <c r="AK10" s="17">
        <v>0.163698283301041</v>
      </c>
      <c r="AL10" s="17">
        <v>0.173013924512225</v>
      </c>
      <c r="AM10" s="17">
        <v>0.25495552194069399</v>
      </c>
      <c r="AN10" s="17">
        <v>0.173108234932875</v>
      </c>
      <c r="AO10" s="17"/>
      <c r="AP10" s="17">
        <v>0.30470451218428501</v>
      </c>
      <c r="AQ10" s="17">
        <v>0.160270685599122</v>
      </c>
      <c r="AR10" s="17">
        <v>0.194714215397056</v>
      </c>
      <c r="AS10" s="17"/>
      <c r="AT10" s="17">
        <v>0.17345280383672401</v>
      </c>
      <c r="AU10" s="17">
        <v>0.21104137225518901</v>
      </c>
      <c r="AV10" s="17">
        <v>0.185383347358788</v>
      </c>
      <c r="AW10" s="17">
        <v>0.22490711969307201</v>
      </c>
      <c r="AX10" s="17">
        <v>0.25254963970573202</v>
      </c>
      <c r="AY10" s="17"/>
      <c r="AZ10" s="17">
        <v>0.219568241439555</v>
      </c>
      <c r="BA10" s="17">
        <v>0.18131547870617401</v>
      </c>
      <c r="BB10" s="17">
        <v>0.162931982022234</v>
      </c>
      <c r="BC10" s="17">
        <v>0.21164282440437701</v>
      </c>
      <c r="BD10" s="17">
        <v>0.13849307215895201</v>
      </c>
      <c r="BE10" s="17"/>
      <c r="BF10" s="17">
        <v>0.164347714871666</v>
      </c>
      <c r="BG10" s="17">
        <v>0.21443320831260901</v>
      </c>
      <c r="BH10" s="17">
        <v>0.213145621029625</v>
      </c>
      <c r="BI10" s="17">
        <v>0.19433437679523299</v>
      </c>
      <c r="BJ10" s="17"/>
      <c r="BK10" s="17">
        <v>0.198824907880084</v>
      </c>
      <c r="BL10" s="17">
        <v>0.17444710183586801</v>
      </c>
      <c r="BM10" s="17">
        <v>0.19447802099536701</v>
      </c>
      <c r="BN10" s="17">
        <v>0.20232158341356199</v>
      </c>
      <c r="BO10" s="17">
        <v>0.25367743304630402</v>
      </c>
      <c r="BP10" s="17"/>
      <c r="BQ10" s="17">
        <v>0.204386202885083</v>
      </c>
      <c r="BR10" s="17">
        <v>0.190604295722063</v>
      </c>
      <c r="BS10" s="17"/>
      <c r="BT10" s="17">
        <v>0.21129095585996299</v>
      </c>
      <c r="BU10" s="17">
        <v>0.206468668087575</v>
      </c>
      <c r="BV10" s="17">
        <v>0.177647403653691</v>
      </c>
      <c r="BW10" s="17">
        <v>0.167939654513593</v>
      </c>
      <c r="BX10" s="17">
        <v>0.200424973738346</v>
      </c>
      <c r="BY10" s="17">
        <v>0.15567996898564501</v>
      </c>
    </row>
    <row r="11" spans="2:77" x14ac:dyDescent="0.35">
      <c r="B11" s="18" t="s">
        <v>454</v>
      </c>
      <c r="C11" s="17">
        <v>0.27510184004418098</v>
      </c>
      <c r="D11" s="17">
        <v>0.25844197788050099</v>
      </c>
      <c r="E11" s="17">
        <v>0.29213464109361897</v>
      </c>
      <c r="F11" s="17"/>
      <c r="G11" s="17">
        <v>0.25413084719087098</v>
      </c>
      <c r="H11" s="17">
        <v>0.26854512149163101</v>
      </c>
      <c r="I11" s="17">
        <v>0.29850325311558401</v>
      </c>
      <c r="J11" s="17">
        <v>0.281921470366228</v>
      </c>
      <c r="K11" s="17">
        <v>0.28092134326381701</v>
      </c>
      <c r="L11" s="17">
        <v>0.26598183333690101</v>
      </c>
      <c r="M11" s="17"/>
      <c r="N11" s="17">
        <v>0.23233384714421801</v>
      </c>
      <c r="O11" s="17">
        <v>0.25218969253942902</v>
      </c>
      <c r="P11" s="17">
        <v>0.31229800337609398</v>
      </c>
      <c r="Q11" s="17">
        <v>0.31210919030321199</v>
      </c>
      <c r="R11" s="17"/>
      <c r="S11" s="17">
        <v>0.25660720014756699</v>
      </c>
      <c r="T11" s="17">
        <v>0.26193277473412502</v>
      </c>
      <c r="U11" s="17">
        <v>0.29607992158607999</v>
      </c>
      <c r="V11" s="17">
        <v>0.29906057577370099</v>
      </c>
      <c r="W11" s="17">
        <v>0.31172509487814898</v>
      </c>
      <c r="X11" s="17">
        <v>0.28233599865379</v>
      </c>
      <c r="Y11" s="17">
        <v>0.26438306538636502</v>
      </c>
      <c r="Z11" s="17">
        <v>0.27669426150986098</v>
      </c>
      <c r="AA11" s="17">
        <v>0.26951486553014697</v>
      </c>
      <c r="AB11" s="17">
        <v>0.26417734590601299</v>
      </c>
      <c r="AC11" s="17">
        <v>0.27581429026537801</v>
      </c>
      <c r="AD11" s="17">
        <v>0.26177372110008401</v>
      </c>
      <c r="AE11" s="17"/>
      <c r="AF11" s="17">
        <v>0.26862548844531198</v>
      </c>
      <c r="AG11" s="17">
        <v>0.27051022631006</v>
      </c>
      <c r="AH11" s="17">
        <v>0.31418429344423598</v>
      </c>
      <c r="AI11" s="17"/>
      <c r="AJ11" s="17">
        <v>0.27082467542670002</v>
      </c>
      <c r="AK11" s="17">
        <v>0.26051513146684602</v>
      </c>
      <c r="AL11" s="17">
        <v>0.28346236386449403</v>
      </c>
      <c r="AM11" s="17">
        <v>0.20870416896979899</v>
      </c>
      <c r="AN11" s="17">
        <v>0.33766419230143602</v>
      </c>
      <c r="AO11" s="17"/>
      <c r="AP11" s="17">
        <v>0.279017425180134</v>
      </c>
      <c r="AQ11" s="17">
        <v>0.28381792546252999</v>
      </c>
      <c r="AR11" s="17">
        <v>0.27479652378369301</v>
      </c>
      <c r="AS11" s="17"/>
      <c r="AT11" s="17">
        <v>0.320252501959083</v>
      </c>
      <c r="AU11" s="17">
        <v>0.264370309957914</v>
      </c>
      <c r="AV11" s="17">
        <v>0.26219996963103798</v>
      </c>
      <c r="AW11" s="17">
        <v>0.23616727439221399</v>
      </c>
      <c r="AX11" s="17">
        <v>0.239886146836821</v>
      </c>
      <c r="AY11" s="17"/>
      <c r="AZ11" s="17">
        <v>0.26464039510037202</v>
      </c>
      <c r="BA11" s="17">
        <v>0.308220442133327</v>
      </c>
      <c r="BB11" s="17">
        <v>0.239286998809734</v>
      </c>
      <c r="BC11" s="17">
        <v>0.277104117325504</v>
      </c>
      <c r="BD11" s="17">
        <v>0.27516039816981203</v>
      </c>
      <c r="BE11" s="17"/>
      <c r="BF11" s="17">
        <v>0.28024490393011497</v>
      </c>
      <c r="BG11" s="17">
        <v>0.27559432273191398</v>
      </c>
      <c r="BH11" s="17">
        <v>0.278999511893116</v>
      </c>
      <c r="BI11" s="17">
        <v>0.25230116263424202</v>
      </c>
      <c r="BJ11" s="17"/>
      <c r="BK11" s="17">
        <v>0.17377946481433301</v>
      </c>
      <c r="BL11" s="17">
        <v>0.27387299546217098</v>
      </c>
      <c r="BM11" s="17">
        <v>0.29812884672418599</v>
      </c>
      <c r="BN11" s="17">
        <v>0.27311411552833398</v>
      </c>
      <c r="BO11" s="17">
        <v>0.214713429273762</v>
      </c>
      <c r="BP11" s="17"/>
      <c r="BQ11" s="17">
        <v>0.28224328736818799</v>
      </c>
      <c r="BR11" s="17">
        <v>0.265429327742709</v>
      </c>
      <c r="BS11" s="17"/>
      <c r="BT11" s="17">
        <v>0.26698915880831497</v>
      </c>
      <c r="BU11" s="17">
        <v>0.280535450751833</v>
      </c>
      <c r="BV11" s="17">
        <v>0.26979136898651601</v>
      </c>
      <c r="BW11" s="17">
        <v>0.30448578346906502</v>
      </c>
      <c r="BX11" s="17">
        <v>0.27380471299484099</v>
      </c>
      <c r="BY11" s="17">
        <v>0.216501270220466</v>
      </c>
    </row>
    <row r="12" spans="2:77" x14ac:dyDescent="0.35">
      <c r="B12" s="18" t="s">
        <v>455</v>
      </c>
      <c r="C12" s="17">
        <v>0.19583507592875199</v>
      </c>
      <c r="D12" s="17">
        <v>0.17775793769649401</v>
      </c>
      <c r="E12" s="17">
        <v>0.21130124463779901</v>
      </c>
      <c r="F12" s="17"/>
      <c r="G12" s="17">
        <v>0.20060283799530401</v>
      </c>
      <c r="H12" s="17">
        <v>0.180403270074325</v>
      </c>
      <c r="I12" s="17">
        <v>0.20191127674286599</v>
      </c>
      <c r="J12" s="17">
        <v>0.19740151269690201</v>
      </c>
      <c r="K12" s="17">
        <v>0.182363589613254</v>
      </c>
      <c r="L12" s="17">
        <v>0.20796740472492101</v>
      </c>
      <c r="M12" s="17"/>
      <c r="N12" s="17">
        <v>0.22149929864589199</v>
      </c>
      <c r="O12" s="17">
        <v>0.21188160681293</v>
      </c>
      <c r="P12" s="17">
        <v>0.16532110086941601</v>
      </c>
      <c r="Q12" s="17">
        <v>0.179016553938633</v>
      </c>
      <c r="R12" s="17"/>
      <c r="S12" s="17">
        <v>0.198448660692368</v>
      </c>
      <c r="T12" s="17">
        <v>0.20391655491732399</v>
      </c>
      <c r="U12" s="17">
        <v>0.17019513388011101</v>
      </c>
      <c r="V12" s="17">
        <v>0.16022197794134099</v>
      </c>
      <c r="W12" s="17">
        <v>0.176941174963058</v>
      </c>
      <c r="X12" s="17">
        <v>0.17370736904244799</v>
      </c>
      <c r="Y12" s="17">
        <v>0.17747668856551499</v>
      </c>
      <c r="Z12" s="17">
        <v>0.219977215760953</v>
      </c>
      <c r="AA12" s="17">
        <v>0.233396398133174</v>
      </c>
      <c r="AB12" s="17">
        <v>0.21557666319850699</v>
      </c>
      <c r="AC12" s="17">
        <v>0.229894892378191</v>
      </c>
      <c r="AD12" s="17">
        <v>0.19779293110875701</v>
      </c>
      <c r="AE12" s="17"/>
      <c r="AF12" s="17">
        <v>0.14451452445740201</v>
      </c>
      <c r="AG12" s="17">
        <v>0.23403337927860501</v>
      </c>
      <c r="AH12" s="17">
        <v>0.205065735359962</v>
      </c>
      <c r="AI12" s="17"/>
      <c r="AJ12" s="17">
        <v>0.13277670508946299</v>
      </c>
      <c r="AK12" s="17">
        <v>0.25225875512993901</v>
      </c>
      <c r="AL12" s="17">
        <v>0.234321005663782</v>
      </c>
      <c r="AM12" s="17">
        <v>0.108536560695516</v>
      </c>
      <c r="AN12" s="17">
        <v>0.19347877980554901</v>
      </c>
      <c r="AO12" s="17"/>
      <c r="AP12" s="17">
        <v>0.115488587134015</v>
      </c>
      <c r="AQ12" s="17">
        <v>0.24330617222046799</v>
      </c>
      <c r="AR12" s="17">
        <v>0.23210293394143899</v>
      </c>
      <c r="AS12" s="17"/>
      <c r="AT12" s="17">
        <v>0.16265219235448899</v>
      </c>
      <c r="AU12" s="17">
        <v>0.19571251461540401</v>
      </c>
      <c r="AV12" s="17">
        <v>0.216614084882706</v>
      </c>
      <c r="AW12" s="17">
        <v>0.23596385486866001</v>
      </c>
      <c r="AX12" s="17">
        <v>0.20742042373500599</v>
      </c>
      <c r="AY12" s="17"/>
      <c r="AZ12" s="17">
        <v>0.18211524643508001</v>
      </c>
      <c r="BA12" s="17">
        <v>0.18966111187637899</v>
      </c>
      <c r="BB12" s="17">
        <v>0.217847853171385</v>
      </c>
      <c r="BC12" s="17">
        <v>0.21158493502617801</v>
      </c>
      <c r="BD12" s="17">
        <v>0.22297653230858699</v>
      </c>
      <c r="BE12" s="17"/>
      <c r="BF12" s="17">
        <v>0.187272576645024</v>
      </c>
      <c r="BG12" s="17">
        <v>0.197386397753159</v>
      </c>
      <c r="BH12" s="17">
        <v>0.201044440699048</v>
      </c>
      <c r="BI12" s="17">
        <v>0.195672264335776</v>
      </c>
      <c r="BJ12" s="17"/>
      <c r="BK12" s="17">
        <v>0.18938729525369799</v>
      </c>
      <c r="BL12" s="17">
        <v>0.22250625036192001</v>
      </c>
      <c r="BM12" s="17">
        <v>0.19282296913660499</v>
      </c>
      <c r="BN12" s="17">
        <v>0.19813989292192899</v>
      </c>
      <c r="BO12" s="17">
        <v>0.143915687835867</v>
      </c>
      <c r="BP12" s="17"/>
      <c r="BQ12" s="17">
        <v>0.19293468177779</v>
      </c>
      <c r="BR12" s="17">
        <v>0.19976342501983699</v>
      </c>
      <c r="BS12" s="17"/>
      <c r="BT12" s="17">
        <v>0.19354187157703701</v>
      </c>
      <c r="BU12" s="17">
        <v>0.20412582611383301</v>
      </c>
      <c r="BV12" s="17">
        <v>0.18019169764660301</v>
      </c>
      <c r="BW12" s="17">
        <v>0.19457116822564099</v>
      </c>
      <c r="BX12" s="17">
        <v>0.19903792771648099</v>
      </c>
      <c r="BY12" s="17">
        <v>0.189416127172784</v>
      </c>
    </row>
    <row r="13" spans="2:77" x14ac:dyDescent="0.35">
      <c r="B13" s="18" t="s">
        <v>456</v>
      </c>
      <c r="C13" s="17">
        <v>0.12133649197703</v>
      </c>
      <c r="D13" s="17">
        <v>0.12570366256059201</v>
      </c>
      <c r="E13" s="17">
        <v>0.115897387155851</v>
      </c>
      <c r="F13" s="17"/>
      <c r="G13" s="17">
        <v>0.14235970272397699</v>
      </c>
      <c r="H13" s="17">
        <v>0.107457552836174</v>
      </c>
      <c r="I13" s="17">
        <v>0.11891526966612</v>
      </c>
      <c r="J13" s="17">
        <v>0.12834032698761</v>
      </c>
      <c r="K13" s="17">
        <v>0.130225322914297</v>
      </c>
      <c r="L13" s="17">
        <v>0.108900125798779</v>
      </c>
      <c r="M13" s="17"/>
      <c r="N13" s="17">
        <v>0.138817045239369</v>
      </c>
      <c r="O13" s="17">
        <v>0.14191530065415001</v>
      </c>
      <c r="P13" s="17">
        <v>9.61235567083744E-2</v>
      </c>
      <c r="Q13" s="17">
        <v>0.102911360786242</v>
      </c>
      <c r="R13" s="17"/>
      <c r="S13" s="17">
        <v>0.10831520980227601</v>
      </c>
      <c r="T13" s="17">
        <v>0.121511712611492</v>
      </c>
      <c r="U13" s="17">
        <v>0.116740636856558</v>
      </c>
      <c r="V13" s="17">
        <v>9.8502300499871298E-2</v>
      </c>
      <c r="W13" s="17">
        <v>0.14427563976753299</v>
      </c>
      <c r="X13" s="17">
        <v>9.2933387525305194E-2</v>
      </c>
      <c r="Y13" s="17">
        <v>0.14665664054701599</v>
      </c>
      <c r="Z13" s="17">
        <v>0.105274837910487</v>
      </c>
      <c r="AA13" s="17">
        <v>0.10988572934688599</v>
      </c>
      <c r="AB13" s="17">
        <v>0.166271950810815</v>
      </c>
      <c r="AC13" s="17">
        <v>0.114418279156174</v>
      </c>
      <c r="AD13" s="17">
        <v>0.166293561535273</v>
      </c>
      <c r="AE13" s="17"/>
      <c r="AF13" s="17">
        <v>8.4364891753151705E-2</v>
      </c>
      <c r="AG13" s="17">
        <v>0.151429700241069</v>
      </c>
      <c r="AH13" s="17">
        <v>0.10265211804996401</v>
      </c>
      <c r="AI13" s="17"/>
      <c r="AJ13" s="17">
        <v>7.2852734201594202E-2</v>
      </c>
      <c r="AK13" s="17">
        <v>0.15123298263083501</v>
      </c>
      <c r="AL13" s="17">
        <v>0.203791116788581</v>
      </c>
      <c r="AM13" s="17">
        <v>5.7068164635924297E-2</v>
      </c>
      <c r="AN13" s="17">
        <v>8.3190692050955806E-2</v>
      </c>
      <c r="AO13" s="17"/>
      <c r="AP13" s="17">
        <v>5.77154079230284E-2</v>
      </c>
      <c r="AQ13" s="17">
        <v>0.15005822782730999</v>
      </c>
      <c r="AR13" s="17">
        <v>0.16831920330942199</v>
      </c>
      <c r="AS13" s="17"/>
      <c r="AT13" s="17">
        <v>8.9175137452884107E-2</v>
      </c>
      <c r="AU13" s="17">
        <v>0.10298264496611501</v>
      </c>
      <c r="AV13" s="17">
        <v>0.15436993140735</v>
      </c>
      <c r="AW13" s="17">
        <v>0.161016494753184</v>
      </c>
      <c r="AX13" s="17">
        <v>0.154845345748411</v>
      </c>
      <c r="AY13" s="17"/>
      <c r="AZ13" s="17">
        <v>0.12314751444071</v>
      </c>
      <c r="BA13" s="17">
        <v>0.11266634729639199</v>
      </c>
      <c r="BB13" s="17">
        <v>0.17876896431787401</v>
      </c>
      <c r="BC13" s="17">
        <v>0.102936299286865</v>
      </c>
      <c r="BD13" s="17">
        <v>0.13680315753859201</v>
      </c>
      <c r="BE13" s="17"/>
      <c r="BF13" s="17">
        <v>0.13717509906423</v>
      </c>
      <c r="BG13" s="17">
        <v>0.102515901842755</v>
      </c>
      <c r="BH13" s="17">
        <v>0.121086114146677</v>
      </c>
      <c r="BI13" s="17">
        <v>0.146604247162954</v>
      </c>
      <c r="BJ13" s="17"/>
      <c r="BK13" s="17">
        <v>0.1052699062354</v>
      </c>
      <c r="BL13" s="17">
        <v>0.12891128706138899</v>
      </c>
      <c r="BM13" s="17">
        <v>0.12686497766810401</v>
      </c>
      <c r="BN13" s="17">
        <v>0.120944666033226</v>
      </c>
      <c r="BO13" s="17">
        <v>8.5285058367903496E-2</v>
      </c>
      <c r="BP13" s="17"/>
      <c r="BQ13" s="17">
        <v>0.10450676913045701</v>
      </c>
      <c r="BR13" s="17">
        <v>0.14413098920963399</v>
      </c>
      <c r="BS13" s="17"/>
      <c r="BT13" s="17">
        <v>0.116295794015167</v>
      </c>
      <c r="BU13" s="17">
        <v>0.124553396569535</v>
      </c>
      <c r="BV13" s="17">
        <v>7.7405736751759296E-2</v>
      </c>
      <c r="BW13" s="17">
        <v>0.13717598868765299</v>
      </c>
      <c r="BX13" s="17">
        <v>0.130488679174731</v>
      </c>
      <c r="BY13" s="17">
        <v>0.16066332646022999</v>
      </c>
    </row>
    <row r="14" spans="2:77" x14ac:dyDescent="0.35">
      <c r="B14" s="18" t="s">
        <v>92</v>
      </c>
      <c r="C14" s="17">
        <v>7.9379879851212504E-2</v>
      </c>
      <c r="D14" s="17">
        <v>5.89285836138033E-2</v>
      </c>
      <c r="E14" s="17">
        <v>9.9878909004272196E-2</v>
      </c>
      <c r="F14" s="17"/>
      <c r="G14" s="17">
        <v>8.6576836391430406E-2</v>
      </c>
      <c r="H14" s="17">
        <v>8.5949542488515607E-2</v>
      </c>
      <c r="I14" s="17">
        <v>5.5143653416385198E-2</v>
      </c>
      <c r="J14" s="17">
        <v>8.9536908245100993E-2</v>
      </c>
      <c r="K14" s="17">
        <v>8.1686760296872593E-2</v>
      </c>
      <c r="L14" s="17">
        <v>7.9094288809432603E-2</v>
      </c>
      <c r="M14" s="17"/>
      <c r="N14" s="17">
        <v>5.4940613733424397E-2</v>
      </c>
      <c r="O14" s="17">
        <v>8.5907007686167505E-2</v>
      </c>
      <c r="P14" s="17">
        <v>7.5469361098938106E-2</v>
      </c>
      <c r="Q14" s="17">
        <v>9.9579015013721905E-2</v>
      </c>
      <c r="R14" s="17"/>
      <c r="S14" s="17">
        <v>6.5845953980358404E-2</v>
      </c>
      <c r="T14" s="17">
        <v>8.5426054726558606E-2</v>
      </c>
      <c r="U14" s="17">
        <v>6.3258106480332699E-2</v>
      </c>
      <c r="V14" s="17">
        <v>9.6009069848306497E-2</v>
      </c>
      <c r="W14" s="17">
        <v>5.6896763227112797E-2</v>
      </c>
      <c r="X14" s="17">
        <v>6.0974577127657602E-2</v>
      </c>
      <c r="Y14" s="17">
        <v>7.9885461837593305E-2</v>
      </c>
      <c r="Z14" s="17">
        <v>0.10542831415548699</v>
      </c>
      <c r="AA14" s="17">
        <v>8.2507044047283498E-2</v>
      </c>
      <c r="AB14" s="17">
        <v>9.1296098480828397E-2</v>
      </c>
      <c r="AC14" s="17">
        <v>8.4401121318771394E-2</v>
      </c>
      <c r="AD14" s="17">
        <v>0.12572869783613799</v>
      </c>
      <c r="AE14" s="17"/>
      <c r="AF14" s="17">
        <v>7.5464218574893299E-2</v>
      </c>
      <c r="AG14" s="17">
        <v>6.7478602889486997E-2</v>
      </c>
      <c r="AH14" s="17">
        <v>0.11169174520215699</v>
      </c>
      <c r="AI14" s="17"/>
      <c r="AJ14" s="17">
        <v>7.6999514433792202E-2</v>
      </c>
      <c r="AK14" s="17">
        <v>6.4799596123507899E-2</v>
      </c>
      <c r="AL14" s="17">
        <v>4.2606214298299798E-2</v>
      </c>
      <c r="AM14" s="17">
        <v>5.1543450015213398E-2</v>
      </c>
      <c r="AN14" s="17">
        <v>0.12659709611789</v>
      </c>
      <c r="AO14" s="17"/>
      <c r="AP14" s="17">
        <v>6.13726231233402E-2</v>
      </c>
      <c r="AQ14" s="17">
        <v>6.0136232234390401E-2</v>
      </c>
      <c r="AR14" s="17">
        <v>4.7410681742073801E-2</v>
      </c>
      <c r="AS14" s="17"/>
      <c r="AT14" s="17">
        <v>0.102374310343417</v>
      </c>
      <c r="AU14" s="17">
        <v>8.9134186235649296E-2</v>
      </c>
      <c r="AV14" s="17">
        <v>6.4133811666603202E-2</v>
      </c>
      <c r="AW14" s="17">
        <v>3.7207345862828603E-2</v>
      </c>
      <c r="AX14" s="17">
        <v>0</v>
      </c>
      <c r="AY14" s="17"/>
      <c r="AZ14" s="17">
        <v>6.0177626437334798E-2</v>
      </c>
      <c r="BA14" s="17">
        <v>0.10261322917700801</v>
      </c>
      <c r="BB14" s="17">
        <v>0.109614659893018</v>
      </c>
      <c r="BC14" s="17">
        <v>7.6406343680650302E-2</v>
      </c>
      <c r="BD14" s="17">
        <v>0.11174239121331001</v>
      </c>
      <c r="BE14" s="17"/>
      <c r="BF14" s="17">
        <v>0.10360280824962401</v>
      </c>
      <c r="BG14" s="17">
        <v>7.8539335111198497E-2</v>
      </c>
      <c r="BH14" s="17">
        <v>6.1267642819304698E-2</v>
      </c>
      <c r="BI14" s="17">
        <v>5.8971251338768502E-2</v>
      </c>
      <c r="BJ14" s="17"/>
      <c r="BK14" s="17">
        <v>0.16607791060097701</v>
      </c>
      <c r="BL14" s="17">
        <v>7.8921503216988501E-2</v>
      </c>
      <c r="BM14" s="17">
        <v>8.8484385683922806E-2</v>
      </c>
      <c r="BN14" s="17">
        <v>6.6790340498005196E-2</v>
      </c>
      <c r="BO14" s="17">
        <v>5.6781042065532202E-2</v>
      </c>
      <c r="BP14" s="17"/>
      <c r="BQ14" s="17">
        <v>7.5373600666273202E-2</v>
      </c>
      <c r="BR14" s="17">
        <v>8.4806060699623306E-2</v>
      </c>
      <c r="BS14" s="17"/>
      <c r="BT14" s="17">
        <v>6.9618509400274697E-2</v>
      </c>
      <c r="BU14" s="17">
        <v>6.8845772203330199E-2</v>
      </c>
      <c r="BV14" s="17">
        <v>0.123747665380903</v>
      </c>
      <c r="BW14" s="17">
        <v>6.8176673314261901E-2</v>
      </c>
      <c r="BX14" s="17">
        <v>7.7921497509205698E-2</v>
      </c>
      <c r="BY14" s="17">
        <v>0.19625240620376599</v>
      </c>
    </row>
    <row r="15" spans="2:77" x14ac:dyDescent="0.35">
      <c r="B15" s="18" t="s">
        <v>146</v>
      </c>
      <c r="C15" s="21">
        <v>0.328346712198824</v>
      </c>
      <c r="D15" s="21">
        <v>0.37916783824861</v>
      </c>
      <c r="E15" s="21">
        <v>0.28078781810845999</v>
      </c>
      <c r="F15" s="21"/>
      <c r="G15" s="21">
        <v>0.31632977569841803</v>
      </c>
      <c r="H15" s="21">
        <v>0.35764451310935502</v>
      </c>
      <c r="I15" s="21">
        <v>0.32552654705904499</v>
      </c>
      <c r="J15" s="21">
        <v>0.302799781704159</v>
      </c>
      <c r="K15" s="21">
        <v>0.32480298391175899</v>
      </c>
      <c r="L15" s="21">
        <v>0.33805634732996698</v>
      </c>
      <c r="M15" s="21"/>
      <c r="N15" s="21">
        <v>0.35240919523709702</v>
      </c>
      <c r="O15" s="21">
        <v>0.30810639230732301</v>
      </c>
      <c r="P15" s="21">
        <v>0.35078797794717698</v>
      </c>
      <c r="Q15" s="21">
        <v>0.306383879958191</v>
      </c>
      <c r="R15" s="21"/>
      <c r="S15" s="21">
        <v>0.37078297537742999</v>
      </c>
      <c r="T15" s="21">
        <v>0.32721290301050099</v>
      </c>
      <c r="U15" s="21">
        <v>0.353726201196918</v>
      </c>
      <c r="V15" s="21">
        <v>0.34620607593677999</v>
      </c>
      <c r="W15" s="21">
        <v>0.31016132716414702</v>
      </c>
      <c r="X15" s="21">
        <v>0.39004866765079799</v>
      </c>
      <c r="Y15" s="21">
        <v>0.33159814366351098</v>
      </c>
      <c r="Z15" s="21">
        <v>0.29262537066321198</v>
      </c>
      <c r="AA15" s="21">
        <v>0.30469596294251</v>
      </c>
      <c r="AB15" s="21">
        <v>0.26267794160383701</v>
      </c>
      <c r="AC15" s="21">
        <v>0.29547141688148498</v>
      </c>
      <c r="AD15" s="21">
        <v>0.24841108841974799</v>
      </c>
      <c r="AE15" s="21"/>
      <c r="AF15" s="21">
        <v>0.42703087676924101</v>
      </c>
      <c r="AG15" s="21">
        <v>0.27654809128078001</v>
      </c>
      <c r="AH15" s="21">
        <v>0.26640610794368103</v>
      </c>
      <c r="AI15" s="21"/>
      <c r="AJ15" s="21">
        <v>0.44654637084845</v>
      </c>
      <c r="AK15" s="21">
        <v>0.27119353464887203</v>
      </c>
      <c r="AL15" s="21">
        <v>0.235819299384844</v>
      </c>
      <c r="AM15" s="21">
        <v>0.57414765568354797</v>
      </c>
      <c r="AN15" s="21">
        <v>0.25906923972417001</v>
      </c>
      <c r="AO15" s="21"/>
      <c r="AP15" s="21">
        <v>0.486405956639482</v>
      </c>
      <c r="AQ15" s="21">
        <v>0.26268144225530199</v>
      </c>
      <c r="AR15" s="21">
        <v>0.27737065722337301</v>
      </c>
      <c r="AS15" s="21"/>
      <c r="AT15" s="21">
        <v>0.32554585789012702</v>
      </c>
      <c r="AU15" s="21">
        <v>0.34780034422491801</v>
      </c>
      <c r="AV15" s="21">
        <v>0.30268220241230298</v>
      </c>
      <c r="AW15" s="21">
        <v>0.32964503012311402</v>
      </c>
      <c r="AX15" s="21">
        <v>0.39784808367976199</v>
      </c>
      <c r="AY15" s="21"/>
      <c r="AZ15" s="21">
        <v>0.36991921758650298</v>
      </c>
      <c r="BA15" s="21">
        <v>0.28683886951689302</v>
      </c>
      <c r="BB15" s="21">
        <v>0.254481523807988</v>
      </c>
      <c r="BC15" s="21">
        <v>0.33196830468080202</v>
      </c>
      <c r="BD15" s="21">
        <v>0.25331752076969999</v>
      </c>
      <c r="BE15" s="21"/>
      <c r="BF15" s="21">
        <v>0.29170461211100801</v>
      </c>
      <c r="BG15" s="21">
        <v>0.34596404256097302</v>
      </c>
      <c r="BH15" s="21">
        <v>0.33760229044185502</v>
      </c>
      <c r="BI15" s="21">
        <v>0.34645107452825902</v>
      </c>
      <c r="BJ15" s="21"/>
      <c r="BK15" s="21">
        <v>0.36548542309559201</v>
      </c>
      <c r="BL15" s="21">
        <v>0.29578796389753198</v>
      </c>
      <c r="BM15" s="21">
        <v>0.29369882078718201</v>
      </c>
      <c r="BN15" s="21">
        <v>0.34101098501850602</v>
      </c>
      <c r="BO15" s="21">
        <v>0.49930478245693499</v>
      </c>
      <c r="BP15" s="21"/>
      <c r="BQ15" s="21">
        <v>0.34494166105729201</v>
      </c>
      <c r="BR15" s="21">
        <v>0.30587019732819698</v>
      </c>
      <c r="BS15" s="21"/>
      <c r="BT15" s="21">
        <v>0.353554666199206</v>
      </c>
      <c r="BU15" s="21">
        <v>0.32193955436146898</v>
      </c>
      <c r="BV15" s="21">
        <v>0.34886353123421798</v>
      </c>
      <c r="BW15" s="21">
        <v>0.29559038630337803</v>
      </c>
      <c r="BX15" s="21">
        <v>0.318747182604741</v>
      </c>
      <c r="BY15" s="21">
        <v>0.23716686994275399</v>
      </c>
    </row>
    <row r="16" spans="2:77" x14ac:dyDescent="0.35">
      <c r="B16" s="18" t="s">
        <v>147</v>
      </c>
      <c r="C16" s="21">
        <v>0.31717156790578199</v>
      </c>
      <c r="D16" s="21">
        <v>0.30346160025708602</v>
      </c>
      <c r="E16" s="21">
        <v>0.327198631793649</v>
      </c>
      <c r="F16" s="21"/>
      <c r="G16" s="21">
        <v>0.34296254071928101</v>
      </c>
      <c r="H16" s="21">
        <v>0.28786082291049903</v>
      </c>
      <c r="I16" s="21">
        <v>0.320826546408986</v>
      </c>
      <c r="J16" s="21">
        <v>0.32574183968451198</v>
      </c>
      <c r="K16" s="21">
        <v>0.312588912527551</v>
      </c>
      <c r="L16" s="21">
        <v>0.31686753052369898</v>
      </c>
      <c r="M16" s="21"/>
      <c r="N16" s="21">
        <v>0.36031634388526201</v>
      </c>
      <c r="O16" s="21">
        <v>0.35379690746707998</v>
      </c>
      <c r="P16" s="21">
        <v>0.26144465757779101</v>
      </c>
      <c r="Q16" s="21">
        <v>0.281927914724875</v>
      </c>
      <c r="R16" s="21"/>
      <c r="S16" s="21">
        <v>0.30676387049464499</v>
      </c>
      <c r="T16" s="21">
        <v>0.32542826752881499</v>
      </c>
      <c r="U16" s="21">
        <v>0.28693577073666898</v>
      </c>
      <c r="V16" s="21">
        <v>0.25872427844121199</v>
      </c>
      <c r="W16" s="21">
        <v>0.32121681473059099</v>
      </c>
      <c r="X16" s="21">
        <v>0.26664075656775399</v>
      </c>
      <c r="Y16" s="21">
        <v>0.32413332911253001</v>
      </c>
      <c r="Z16" s="21">
        <v>0.32525205367144</v>
      </c>
      <c r="AA16" s="21">
        <v>0.34328212748005998</v>
      </c>
      <c r="AB16" s="21">
        <v>0.38184861400932202</v>
      </c>
      <c r="AC16" s="21">
        <v>0.34431317153436503</v>
      </c>
      <c r="AD16" s="21">
        <v>0.36408649264402998</v>
      </c>
      <c r="AE16" s="21"/>
      <c r="AF16" s="21">
        <v>0.22887941621055399</v>
      </c>
      <c r="AG16" s="21">
        <v>0.38546307951967301</v>
      </c>
      <c r="AH16" s="21">
        <v>0.30771785340992602</v>
      </c>
      <c r="AI16" s="21"/>
      <c r="AJ16" s="21">
        <v>0.20562943929105701</v>
      </c>
      <c r="AK16" s="21">
        <v>0.40349173776077502</v>
      </c>
      <c r="AL16" s="21">
        <v>0.43811212245236297</v>
      </c>
      <c r="AM16" s="21">
        <v>0.16560472533143999</v>
      </c>
      <c r="AN16" s="21">
        <v>0.27666947185650498</v>
      </c>
      <c r="AO16" s="21"/>
      <c r="AP16" s="21">
        <v>0.17320399505704401</v>
      </c>
      <c r="AQ16" s="21">
        <v>0.39336440004777801</v>
      </c>
      <c r="AR16" s="21">
        <v>0.40042213725086101</v>
      </c>
      <c r="AS16" s="21"/>
      <c r="AT16" s="21">
        <v>0.25182732980737299</v>
      </c>
      <c r="AU16" s="21">
        <v>0.29869515958151899</v>
      </c>
      <c r="AV16" s="21">
        <v>0.37098401629005601</v>
      </c>
      <c r="AW16" s="21">
        <v>0.39698034962184398</v>
      </c>
      <c r="AX16" s="21">
        <v>0.36226576948341699</v>
      </c>
      <c r="AY16" s="21"/>
      <c r="AZ16" s="21">
        <v>0.30526276087579002</v>
      </c>
      <c r="BA16" s="21">
        <v>0.30232745917277098</v>
      </c>
      <c r="BB16" s="21">
        <v>0.39661681748925998</v>
      </c>
      <c r="BC16" s="21">
        <v>0.31452123431304402</v>
      </c>
      <c r="BD16" s="21">
        <v>0.35977968984717901</v>
      </c>
      <c r="BE16" s="21"/>
      <c r="BF16" s="21">
        <v>0.32444767570925398</v>
      </c>
      <c r="BG16" s="21">
        <v>0.29990229959591502</v>
      </c>
      <c r="BH16" s="21">
        <v>0.322130554845724</v>
      </c>
      <c r="BI16" s="21">
        <v>0.34227651149873001</v>
      </c>
      <c r="BJ16" s="21"/>
      <c r="BK16" s="21">
        <v>0.29465720148909802</v>
      </c>
      <c r="BL16" s="21">
        <v>0.351417537423309</v>
      </c>
      <c r="BM16" s="21">
        <v>0.31968794680470902</v>
      </c>
      <c r="BN16" s="21">
        <v>0.31908455895515497</v>
      </c>
      <c r="BO16" s="21">
        <v>0.22920074620377101</v>
      </c>
      <c r="BP16" s="21"/>
      <c r="BQ16" s="21">
        <v>0.29744145090824697</v>
      </c>
      <c r="BR16" s="21">
        <v>0.34389441422947098</v>
      </c>
      <c r="BS16" s="21"/>
      <c r="BT16" s="21">
        <v>0.30983766559220399</v>
      </c>
      <c r="BU16" s="21">
        <v>0.32867922268336802</v>
      </c>
      <c r="BV16" s="21">
        <v>0.25759743439836302</v>
      </c>
      <c r="BW16" s="21">
        <v>0.33174715691329398</v>
      </c>
      <c r="BX16" s="21">
        <v>0.32952660689121299</v>
      </c>
      <c r="BY16" s="21">
        <v>0.35007945363301401</v>
      </c>
    </row>
    <row r="17" spans="2:77" x14ac:dyDescent="0.35">
      <c r="B17" s="18" t="s">
        <v>148</v>
      </c>
      <c r="C17" s="22">
        <v>1.11751442930428E-2</v>
      </c>
      <c r="D17" s="22">
        <v>7.5706237991523095E-2</v>
      </c>
      <c r="E17" s="22">
        <v>-4.6410813685189803E-2</v>
      </c>
      <c r="F17" s="22"/>
      <c r="G17" s="22">
        <v>-2.6632765020863099E-2</v>
      </c>
      <c r="H17" s="22">
        <v>6.9783690198855802E-2</v>
      </c>
      <c r="I17" s="22">
        <v>4.7000006500592098E-3</v>
      </c>
      <c r="J17" s="22">
        <v>-2.2942057980352499E-2</v>
      </c>
      <c r="K17" s="22">
        <v>1.22140713842087E-2</v>
      </c>
      <c r="L17" s="22">
        <v>2.1188816806267802E-2</v>
      </c>
      <c r="M17" s="22"/>
      <c r="N17" s="22">
        <v>-7.9071486481648908E-3</v>
      </c>
      <c r="O17" s="22">
        <v>-4.5690515159757701E-2</v>
      </c>
      <c r="P17" s="22">
        <v>8.9343320369386595E-2</v>
      </c>
      <c r="Q17" s="22">
        <v>2.44559652333168E-2</v>
      </c>
      <c r="R17" s="22"/>
      <c r="S17" s="22">
        <v>6.4019104882785602E-2</v>
      </c>
      <c r="T17" s="22">
        <v>1.7846354816860601E-3</v>
      </c>
      <c r="U17" s="22">
        <v>6.6790430460249503E-2</v>
      </c>
      <c r="V17" s="22">
        <v>8.7481797495567906E-2</v>
      </c>
      <c r="W17" s="22">
        <v>-1.10554875664445E-2</v>
      </c>
      <c r="X17" s="22">
        <v>0.123407911083045</v>
      </c>
      <c r="Y17" s="22">
        <v>7.4648145509810197E-3</v>
      </c>
      <c r="Z17" s="22">
        <v>-3.2626683008227998E-2</v>
      </c>
      <c r="AA17" s="22">
        <v>-3.8586164537550399E-2</v>
      </c>
      <c r="AB17" s="22">
        <v>-0.119170672405485</v>
      </c>
      <c r="AC17" s="22">
        <v>-4.8841754652880001E-2</v>
      </c>
      <c r="AD17" s="22">
        <v>-0.11567540422428201</v>
      </c>
      <c r="AE17" s="22"/>
      <c r="AF17" s="22">
        <v>0.19815146055868699</v>
      </c>
      <c r="AG17" s="22">
        <v>-0.10891498823889301</v>
      </c>
      <c r="AH17" s="22">
        <v>-4.13117454662447E-2</v>
      </c>
      <c r="AI17" s="22"/>
      <c r="AJ17" s="22">
        <v>0.24091693155739299</v>
      </c>
      <c r="AK17" s="22">
        <v>-0.13229820311190299</v>
      </c>
      <c r="AL17" s="22">
        <v>-0.202292823067519</v>
      </c>
      <c r="AM17" s="22">
        <v>0.40854293035210798</v>
      </c>
      <c r="AN17" s="22">
        <v>-1.7600232132335698E-2</v>
      </c>
      <c r="AO17" s="22"/>
      <c r="AP17" s="22">
        <v>0.31320196158243901</v>
      </c>
      <c r="AQ17" s="22">
        <v>-0.13068295779247699</v>
      </c>
      <c r="AR17" s="22">
        <v>-0.123051480027488</v>
      </c>
      <c r="AS17" s="22"/>
      <c r="AT17" s="22">
        <v>7.3718528082754101E-2</v>
      </c>
      <c r="AU17" s="22">
        <v>4.9105184643398497E-2</v>
      </c>
      <c r="AV17" s="22">
        <v>-6.8301813877752596E-2</v>
      </c>
      <c r="AW17" s="22">
        <v>-6.7335319498730006E-2</v>
      </c>
      <c r="AX17" s="22">
        <v>3.5582314196344701E-2</v>
      </c>
      <c r="AY17" s="22"/>
      <c r="AZ17" s="22">
        <v>6.4656456710713295E-2</v>
      </c>
      <c r="BA17" s="22">
        <v>-1.54885896558785E-2</v>
      </c>
      <c r="BB17" s="22">
        <v>-0.14213529368127101</v>
      </c>
      <c r="BC17" s="22">
        <v>1.7447070367758201E-2</v>
      </c>
      <c r="BD17" s="22">
        <v>-0.106462169077479</v>
      </c>
      <c r="BE17" s="22"/>
      <c r="BF17" s="22">
        <v>-3.2743063598245803E-2</v>
      </c>
      <c r="BG17" s="22">
        <v>4.6061742965058702E-2</v>
      </c>
      <c r="BH17" s="22">
        <v>1.54717355961306E-2</v>
      </c>
      <c r="BI17" s="22">
        <v>4.1745630295291804E-3</v>
      </c>
      <c r="BJ17" s="22"/>
      <c r="BK17" s="22">
        <v>7.0828221606493505E-2</v>
      </c>
      <c r="BL17" s="22">
        <v>-5.5629573525776403E-2</v>
      </c>
      <c r="BM17" s="22">
        <v>-2.5989126017526301E-2</v>
      </c>
      <c r="BN17" s="22">
        <v>2.1926426063351202E-2</v>
      </c>
      <c r="BO17" s="22">
        <v>0.27010403625316398</v>
      </c>
      <c r="BP17" s="22"/>
      <c r="BQ17" s="22">
        <v>4.7500210149045402E-2</v>
      </c>
      <c r="BR17" s="22">
        <v>-3.8024216901273201E-2</v>
      </c>
      <c r="BS17" s="22"/>
      <c r="BT17" s="22">
        <v>4.3717000607002003E-2</v>
      </c>
      <c r="BU17" s="22">
        <v>-6.7396683218993196E-3</v>
      </c>
      <c r="BV17" s="22">
        <v>9.1266096835855695E-2</v>
      </c>
      <c r="BW17" s="22">
        <v>-3.6156770609916303E-2</v>
      </c>
      <c r="BX17" s="22">
        <v>-1.0779424286472E-2</v>
      </c>
      <c r="BY17" s="22">
        <v>-0.11291258369026</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459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452</v>
      </c>
      <c r="C9" s="17">
        <v>0.13540497588603001</v>
      </c>
      <c r="D9" s="17">
        <v>0.153853777470501</v>
      </c>
      <c r="E9" s="17">
        <v>0.117347973375582</v>
      </c>
      <c r="F9" s="17"/>
      <c r="G9" s="17">
        <v>0.16314434781474599</v>
      </c>
      <c r="H9" s="17">
        <v>0.14729277553453601</v>
      </c>
      <c r="I9" s="17">
        <v>0.13723413748721999</v>
      </c>
      <c r="J9" s="17">
        <v>0.10902366722984901</v>
      </c>
      <c r="K9" s="17">
        <v>0.13150702822103699</v>
      </c>
      <c r="L9" s="17">
        <v>0.129889097964175</v>
      </c>
      <c r="M9" s="17"/>
      <c r="N9" s="17">
        <v>0.15520739926545901</v>
      </c>
      <c r="O9" s="17">
        <v>0.132463393687827</v>
      </c>
      <c r="P9" s="17">
        <v>0.118140629905458</v>
      </c>
      <c r="Q9" s="17">
        <v>0.13309788840059</v>
      </c>
      <c r="R9" s="17"/>
      <c r="S9" s="17">
        <v>0.167909902620614</v>
      </c>
      <c r="T9" s="17">
        <v>0.13046180758680301</v>
      </c>
      <c r="U9" s="17">
        <v>0.12080766052698901</v>
      </c>
      <c r="V9" s="17">
        <v>0.10162862338300301</v>
      </c>
      <c r="W9" s="17">
        <v>0.138144657611285</v>
      </c>
      <c r="X9" s="17">
        <v>0.113105784665329</v>
      </c>
      <c r="Y9" s="17">
        <v>0.16697513556355001</v>
      </c>
      <c r="Z9" s="17">
        <v>0.13547898583787099</v>
      </c>
      <c r="AA9" s="17">
        <v>0.1540854002931</v>
      </c>
      <c r="AB9" s="17">
        <v>0.111778894963073</v>
      </c>
      <c r="AC9" s="17">
        <v>0.13469825144981301</v>
      </c>
      <c r="AD9" s="17">
        <v>0.12528704977187699</v>
      </c>
      <c r="AE9" s="17"/>
      <c r="AF9" s="17">
        <v>0.13672029467687999</v>
      </c>
      <c r="AG9" s="17">
        <v>0.13631203013829199</v>
      </c>
      <c r="AH9" s="17">
        <v>0.11813897270676101</v>
      </c>
      <c r="AI9" s="17"/>
      <c r="AJ9" s="17">
        <v>0.139516237469613</v>
      </c>
      <c r="AK9" s="17">
        <v>0.14432443538241699</v>
      </c>
      <c r="AL9" s="17">
        <v>0.14950718779500799</v>
      </c>
      <c r="AM9" s="17">
        <v>0.199612407619776</v>
      </c>
      <c r="AN9" s="17">
        <v>8.2248639444061106E-2</v>
      </c>
      <c r="AO9" s="17"/>
      <c r="AP9" s="17">
        <v>0.15020523746438899</v>
      </c>
      <c r="AQ9" s="17">
        <v>0.14432166820710199</v>
      </c>
      <c r="AR9" s="17">
        <v>0.140671707044904</v>
      </c>
      <c r="AS9" s="17"/>
      <c r="AT9" s="17">
        <v>0.12305445908150101</v>
      </c>
      <c r="AU9" s="17">
        <v>0.13274440279833399</v>
      </c>
      <c r="AV9" s="17">
        <v>0.13741910176445099</v>
      </c>
      <c r="AW9" s="17">
        <v>0.156389930580767</v>
      </c>
      <c r="AX9" s="17">
        <v>0.28074668100445899</v>
      </c>
      <c r="AY9" s="17"/>
      <c r="AZ9" s="17">
        <v>0.15504625139381401</v>
      </c>
      <c r="BA9" s="17">
        <v>9.6987484591130907E-2</v>
      </c>
      <c r="BB9" s="17">
        <v>0.15595229356932699</v>
      </c>
      <c r="BC9" s="17">
        <v>0.119718683463279</v>
      </c>
      <c r="BD9" s="17">
        <v>0.13499706241244799</v>
      </c>
      <c r="BE9" s="17"/>
      <c r="BF9" s="17">
        <v>0.13818298644609101</v>
      </c>
      <c r="BG9" s="17">
        <v>0.134806345366283</v>
      </c>
      <c r="BH9" s="17">
        <v>0.145505496350289</v>
      </c>
      <c r="BI9" s="17">
        <v>0.13458265197257899</v>
      </c>
      <c r="BJ9" s="17"/>
      <c r="BK9" s="17">
        <v>0.163342534334732</v>
      </c>
      <c r="BL9" s="17">
        <v>0.119311886915173</v>
      </c>
      <c r="BM9" s="17">
        <v>0.128526739462201</v>
      </c>
      <c r="BN9" s="17">
        <v>0.13505002949321401</v>
      </c>
      <c r="BO9" s="17">
        <v>0.19558373038086799</v>
      </c>
      <c r="BP9" s="17"/>
      <c r="BQ9" s="17">
        <v>0.133770059323229</v>
      </c>
      <c r="BR9" s="17">
        <v>0.137619338024139</v>
      </c>
      <c r="BS9" s="17"/>
      <c r="BT9" s="17">
        <v>0.14903938033359701</v>
      </c>
      <c r="BU9" s="17">
        <v>0.113647038494968</v>
      </c>
      <c r="BV9" s="17">
        <v>0.13656669823815001</v>
      </c>
      <c r="BW9" s="17">
        <v>0.14482778888384601</v>
      </c>
      <c r="BX9" s="17">
        <v>0.14151597987161199</v>
      </c>
      <c r="BY9" s="17">
        <v>7.8083490548672904E-2</v>
      </c>
    </row>
    <row r="10" spans="2:77" x14ac:dyDescent="0.35">
      <c r="B10" s="18" t="s">
        <v>453</v>
      </c>
      <c r="C10" s="17">
        <v>0.316664980091866</v>
      </c>
      <c r="D10" s="17">
        <v>0.31900396511672202</v>
      </c>
      <c r="E10" s="17">
        <v>0.31180224223362901</v>
      </c>
      <c r="F10" s="17"/>
      <c r="G10" s="17">
        <v>0.33694131515382603</v>
      </c>
      <c r="H10" s="17">
        <v>0.33845296207053599</v>
      </c>
      <c r="I10" s="17">
        <v>0.34557909398519798</v>
      </c>
      <c r="J10" s="17">
        <v>0.30109850099663799</v>
      </c>
      <c r="K10" s="17">
        <v>0.30414250307839102</v>
      </c>
      <c r="L10" s="17">
        <v>0.28311847044307598</v>
      </c>
      <c r="M10" s="17"/>
      <c r="N10" s="17">
        <v>0.34107247619771303</v>
      </c>
      <c r="O10" s="17">
        <v>0.33396623628926803</v>
      </c>
      <c r="P10" s="17">
        <v>0.31111848489639898</v>
      </c>
      <c r="Q10" s="17">
        <v>0.27974955320705802</v>
      </c>
      <c r="R10" s="17"/>
      <c r="S10" s="17">
        <v>0.32749480844093898</v>
      </c>
      <c r="T10" s="17">
        <v>0.32281207402310003</v>
      </c>
      <c r="U10" s="17">
        <v>0.26572846284257101</v>
      </c>
      <c r="V10" s="17">
        <v>0.33118299832664899</v>
      </c>
      <c r="W10" s="17">
        <v>0.298105994398848</v>
      </c>
      <c r="X10" s="17">
        <v>0.32107990146336102</v>
      </c>
      <c r="Y10" s="17">
        <v>0.34209546552546199</v>
      </c>
      <c r="Z10" s="17">
        <v>0.279151148079746</v>
      </c>
      <c r="AA10" s="17">
        <v>0.32412063825663001</v>
      </c>
      <c r="AB10" s="17">
        <v>0.32874239064754401</v>
      </c>
      <c r="AC10" s="17">
        <v>0.27882074260013501</v>
      </c>
      <c r="AD10" s="17">
        <v>0.34344094679312698</v>
      </c>
      <c r="AE10" s="17"/>
      <c r="AF10" s="17">
        <v>0.29387706723908502</v>
      </c>
      <c r="AG10" s="17">
        <v>0.34230852217961499</v>
      </c>
      <c r="AH10" s="17">
        <v>0.29439430090699698</v>
      </c>
      <c r="AI10" s="17"/>
      <c r="AJ10" s="17">
        <v>0.30033229390238703</v>
      </c>
      <c r="AK10" s="17">
        <v>0.34587411133273699</v>
      </c>
      <c r="AL10" s="17">
        <v>0.3644899579884</v>
      </c>
      <c r="AM10" s="17">
        <v>0.19038668794201999</v>
      </c>
      <c r="AN10" s="17">
        <v>0.28201767714424197</v>
      </c>
      <c r="AO10" s="17"/>
      <c r="AP10" s="17">
        <v>0.315926348042817</v>
      </c>
      <c r="AQ10" s="17">
        <v>0.35550620617600298</v>
      </c>
      <c r="AR10" s="17">
        <v>0.393052569038504</v>
      </c>
      <c r="AS10" s="17"/>
      <c r="AT10" s="17">
        <v>0.28580257084763799</v>
      </c>
      <c r="AU10" s="17">
        <v>0.30229251623942299</v>
      </c>
      <c r="AV10" s="17">
        <v>0.356023628713381</v>
      </c>
      <c r="AW10" s="17">
        <v>0.34965980173892902</v>
      </c>
      <c r="AX10" s="17">
        <v>0.311519623495292</v>
      </c>
      <c r="AY10" s="17"/>
      <c r="AZ10" s="17">
        <v>0.33177881109802998</v>
      </c>
      <c r="BA10" s="17">
        <v>0.33722100593496701</v>
      </c>
      <c r="BB10" s="17">
        <v>0.37422435556606898</v>
      </c>
      <c r="BC10" s="17">
        <v>0.28964861092720501</v>
      </c>
      <c r="BD10" s="17">
        <v>0.26073261680292498</v>
      </c>
      <c r="BE10" s="17"/>
      <c r="BF10" s="17">
        <v>0.321359433277844</v>
      </c>
      <c r="BG10" s="17">
        <v>0.31265314410053002</v>
      </c>
      <c r="BH10" s="17">
        <v>0.33598059536692398</v>
      </c>
      <c r="BI10" s="17">
        <v>0.316981483591875</v>
      </c>
      <c r="BJ10" s="17"/>
      <c r="BK10" s="17">
        <v>0.24725056129435799</v>
      </c>
      <c r="BL10" s="17">
        <v>0.34199661399189402</v>
      </c>
      <c r="BM10" s="17">
        <v>0.31844756444643502</v>
      </c>
      <c r="BN10" s="17">
        <v>0.311182117123744</v>
      </c>
      <c r="BO10" s="17">
        <v>0.31025492137646599</v>
      </c>
      <c r="BP10" s="17"/>
      <c r="BQ10" s="17">
        <v>0.30597497009506802</v>
      </c>
      <c r="BR10" s="17">
        <v>0.33114373327811503</v>
      </c>
      <c r="BS10" s="17"/>
      <c r="BT10" s="17">
        <v>0.29332100636820102</v>
      </c>
      <c r="BU10" s="17">
        <v>0.34324519004682702</v>
      </c>
      <c r="BV10" s="17">
        <v>0.26684447700757002</v>
      </c>
      <c r="BW10" s="17">
        <v>0.33728107589700401</v>
      </c>
      <c r="BX10" s="17">
        <v>0.33330258485130299</v>
      </c>
      <c r="BY10" s="17">
        <v>0.364694861319733</v>
      </c>
    </row>
    <row r="11" spans="2:77" x14ac:dyDescent="0.35">
      <c r="B11" s="18" t="s">
        <v>454</v>
      </c>
      <c r="C11" s="17">
        <v>0.31870764963668302</v>
      </c>
      <c r="D11" s="17">
        <v>0.30618579145101599</v>
      </c>
      <c r="E11" s="17">
        <v>0.33252951808737802</v>
      </c>
      <c r="F11" s="17"/>
      <c r="G11" s="17">
        <v>0.282958533745441</v>
      </c>
      <c r="H11" s="17">
        <v>0.27815072430803001</v>
      </c>
      <c r="I11" s="17">
        <v>0.28655325011442301</v>
      </c>
      <c r="J11" s="17">
        <v>0.33682903900564398</v>
      </c>
      <c r="K11" s="17">
        <v>0.338968067757005</v>
      </c>
      <c r="L11" s="17">
        <v>0.37313945810610699</v>
      </c>
      <c r="M11" s="17"/>
      <c r="N11" s="17">
        <v>0.295461332294157</v>
      </c>
      <c r="O11" s="17">
        <v>0.29654692713287301</v>
      </c>
      <c r="P11" s="17">
        <v>0.347238630366625</v>
      </c>
      <c r="Q11" s="17">
        <v>0.34301542965852799</v>
      </c>
      <c r="R11" s="17"/>
      <c r="S11" s="17">
        <v>0.29500641418819701</v>
      </c>
      <c r="T11" s="17">
        <v>0.32467505532489299</v>
      </c>
      <c r="U11" s="17">
        <v>0.36871255899726801</v>
      </c>
      <c r="V11" s="17">
        <v>0.30230949237819399</v>
      </c>
      <c r="W11" s="17">
        <v>0.31809170391976299</v>
      </c>
      <c r="X11" s="17">
        <v>0.338734293390622</v>
      </c>
      <c r="Y11" s="17">
        <v>0.32806496629005499</v>
      </c>
      <c r="Z11" s="17">
        <v>0.32298190448601399</v>
      </c>
      <c r="AA11" s="17">
        <v>0.313515385528294</v>
      </c>
      <c r="AB11" s="17">
        <v>0.296154693369647</v>
      </c>
      <c r="AC11" s="17">
        <v>0.31356013357634199</v>
      </c>
      <c r="AD11" s="17">
        <v>0.32514753725734102</v>
      </c>
      <c r="AE11" s="17"/>
      <c r="AF11" s="17">
        <v>0.34470284400317203</v>
      </c>
      <c r="AG11" s="17">
        <v>0.29041273597022998</v>
      </c>
      <c r="AH11" s="17">
        <v>0.360762538314021</v>
      </c>
      <c r="AI11" s="17"/>
      <c r="AJ11" s="17">
        <v>0.338094983724335</v>
      </c>
      <c r="AK11" s="17">
        <v>0.29356277421021998</v>
      </c>
      <c r="AL11" s="17">
        <v>0.26253033425261102</v>
      </c>
      <c r="AM11" s="17">
        <v>0.44996987666335603</v>
      </c>
      <c r="AN11" s="17">
        <v>0.34816794445349902</v>
      </c>
      <c r="AO11" s="17"/>
      <c r="AP11" s="17">
        <v>0.33291619656093102</v>
      </c>
      <c r="AQ11" s="17">
        <v>0.28946150009460903</v>
      </c>
      <c r="AR11" s="17">
        <v>0.24837530184798801</v>
      </c>
      <c r="AS11" s="17"/>
      <c r="AT11" s="17">
        <v>0.361471258521808</v>
      </c>
      <c r="AU11" s="17">
        <v>0.33582480182482299</v>
      </c>
      <c r="AV11" s="17">
        <v>0.29148022014678099</v>
      </c>
      <c r="AW11" s="17">
        <v>0.25029312328872999</v>
      </c>
      <c r="AX11" s="17">
        <v>0.22315975536958599</v>
      </c>
      <c r="AY11" s="17"/>
      <c r="AZ11" s="17">
        <v>0.28458704270187402</v>
      </c>
      <c r="BA11" s="17">
        <v>0.35178344966973801</v>
      </c>
      <c r="BB11" s="17">
        <v>0.25731573290901999</v>
      </c>
      <c r="BC11" s="17">
        <v>0.36852280645900298</v>
      </c>
      <c r="BD11" s="17">
        <v>0.33932552054903597</v>
      </c>
      <c r="BE11" s="17"/>
      <c r="BF11" s="17">
        <v>0.31226275671239401</v>
      </c>
      <c r="BG11" s="17">
        <v>0.32556650164674</v>
      </c>
      <c r="BH11" s="17">
        <v>0.30543377427920199</v>
      </c>
      <c r="BI11" s="17">
        <v>0.302984133086942</v>
      </c>
      <c r="BJ11" s="17"/>
      <c r="BK11" s="17">
        <v>0.36766869047877698</v>
      </c>
      <c r="BL11" s="17">
        <v>0.29281032110148297</v>
      </c>
      <c r="BM11" s="17">
        <v>0.317759519411836</v>
      </c>
      <c r="BN11" s="17">
        <v>0.33232650546095499</v>
      </c>
      <c r="BO11" s="17">
        <v>0.29081311787082798</v>
      </c>
      <c r="BP11" s="17"/>
      <c r="BQ11" s="17">
        <v>0.33486077971668998</v>
      </c>
      <c r="BR11" s="17">
        <v>0.29682954253632798</v>
      </c>
      <c r="BS11" s="17"/>
      <c r="BT11" s="17">
        <v>0.347900388976421</v>
      </c>
      <c r="BU11" s="17">
        <v>0.31165317120021502</v>
      </c>
      <c r="BV11" s="17">
        <v>0.34355433181601502</v>
      </c>
      <c r="BW11" s="17">
        <v>0.26904942033063201</v>
      </c>
      <c r="BX11" s="17">
        <v>0.29993827167730502</v>
      </c>
      <c r="BY11" s="17">
        <v>0.226615154903065</v>
      </c>
    </row>
    <row r="12" spans="2:77" x14ac:dyDescent="0.35">
      <c r="B12" s="18" t="s">
        <v>455</v>
      </c>
      <c r="C12" s="17">
        <v>0.104320741418685</v>
      </c>
      <c r="D12" s="17">
        <v>0.105467093904426</v>
      </c>
      <c r="E12" s="17">
        <v>0.10341594979183399</v>
      </c>
      <c r="F12" s="17"/>
      <c r="G12" s="17">
        <v>9.2382644502413694E-2</v>
      </c>
      <c r="H12" s="17">
        <v>0.12076056261393001</v>
      </c>
      <c r="I12" s="17">
        <v>0.113738767550543</v>
      </c>
      <c r="J12" s="17">
        <v>0.105834118127885</v>
      </c>
      <c r="K12" s="17">
        <v>8.6530024214758805E-2</v>
      </c>
      <c r="L12" s="17">
        <v>0.10198163957930299</v>
      </c>
      <c r="M12" s="17"/>
      <c r="N12" s="17">
        <v>0.106586034432187</v>
      </c>
      <c r="O12" s="17">
        <v>0.107526788803271</v>
      </c>
      <c r="P12" s="17">
        <v>9.6193641452353096E-2</v>
      </c>
      <c r="Q12" s="17">
        <v>0.10415898195698001</v>
      </c>
      <c r="R12" s="17"/>
      <c r="S12" s="17">
        <v>0.10837026285836</v>
      </c>
      <c r="T12" s="17">
        <v>9.9190063767834805E-2</v>
      </c>
      <c r="U12" s="17">
        <v>0.11714822994661001</v>
      </c>
      <c r="V12" s="17">
        <v>0.126425295142893</v>
      </c>
      <c r="W12" s="17">
        <v>0.11803601296812601</v>
      </c>
      <c r="X12" s="17">
        <v>0.105926943475431</v>
      </c>
      <c r="Y12" s="17">
        <v>6.75730819297332E-2</v>
      </c>
      <c r="Z12" s="17">
        <v>0.12388293022059201</v>
      </c>
      <c r="AA12" s="17">
        <v>9.2953264628442195E-2</v>
      </c>
      <c r="AB12" s="17">
        <v>0.115254041603923</v>
      </c>
      <c r="AC12" s="17">
        <v>0.110214872320546</v>
      </c>
      <c r="AD12" s="17">
        <v>4.11745597192167E-2</v>
      </c>
      <c r="AE12" s="17"/>
      <c r="AF12" s="17">
        <v>9.9242599366298506E-2</v>
      </c>
      <c r="AG12" s="17">
        <v>0.11740224125217499</v>
      </c>
      <c r="AH12" s="17">
        <v>7.8875991505007598E-2</v>
      </c>
      <c r="AI12" s="17"/>
      <c r="AJ12" s="17">
        <v>9.9519619826188094E-2</v>
      </c>
      <c r="AK12" s="17">
        <v>0.115542601279311</v>
      </c>
      <c r="AL12" s="17">
        <v>0.13939102280004501</v>
      </c>
      <c r="AM12" s="17">
        <v>3.39735638127577E-2</v>
      </c>
      <c r="AN12" s="17">
        <v>0.10264892589251499</v>
      </c>
      <c r="AO12" s="17"/>
      <c r="AP12" s="17">
        <v>9.5718384072583401E-2</v>
      </c>
      <c r="AQ12" s="17">
        <v>0.118764326128764</v>
      </c>
      <c r="AR12" s="17">
        <v>0.13312143273493801</v>
      </c>
      <c r="AS12" s="17"/>
      <c r="AT12" s="17">
        <v>8.8744838768954407E-2</v>
      </c>
      <c r="AU12" s="17">
        <v>9.7204830555278704E-2</v>
      </c>
      <c r="AV12" s="17">
        <v>0.114276511946099</v>
      </c>
      <c r="AW12" s="17">
        <v>0.13021402691787501</v>
      </c>
      <c r="AX12" s="17">
        <v>0.121512422087507</v>
      </c>
      <c r="AY12" s="17"/>
      <c r="AZ12" s="17">
        <v>0.11093392186845601</v>
      </c>
      <c r="BA12" s="17">
        <v>8.3887867985517894E-2</v>
      </c>
      <c r="BB12" s="17">
        <v>0.10060778968323</v>
      </c>
      <c r="BC12" s="17">
        <v>0.107949427732303</v>
      </c>
      <c r="BD12" s="17">
        <v>0.101859429807046</v>
      </c>
      <c r="BE12" s="17"/>
      <c r="BF12" s="17">
        <v>9.2230071859558505E-2</v>
      </c>
      <c r="BG12" s="17">
        <v>0.108973239584605</v>
      </c>
      <c r="BH12" s="17">
        <v>9.7085218432677894E-2</v>
      </c>
      <c r="BI12" s="17">
        <v>0.12592801668700801</v>
      </c>
      <c r="BJ12" s="17"/>
      <c r="BK12" s="17">
        <v>9.6894962198324303E-2</v>
      </c>
      <c r="BL12" s="17">
        <v>0.108180371874821</v>
      </c>
      <c r="BM12" s="17">
        <v>0.104169371857903</v>
      </c>
      <c r="BN12" s="17">
        <v>0.104507111746258</v>
      </c>
      <c r="BO12" s="17">
        <v>9.9012927657267394E-2</v>
      </c>
      <c r="BP12" s="17"/>
      <c r="BQ12" s="17">
        <v>0.102477444554191</v>
      </c>
      <c r="BR12" s="17">
        <v>0.10681733780708701</v>
      </c>
      <c r="BS12" s="17"/>
      <c r="BT12" s="17">
        <v>9.0870564671392595E-2</v>
      </c>
      <c r="BU12" s="17">
        <v>0.118306540141211</v>
      </c>
      <c r="BV12" s="17">
        <v>0.102722840879983</v>
      </c>
      <c r="BW12" s="17">
        <v>0.10862786004742001</v>
      </c>
      <c r="BX12" s="17">
        <v>0.112510734131076</v>
      </c>
      <c r="BY12" s="17">
        <v>0.109161318727826</v>
      </c>
    </row>
    <row r="13" spans="2:77" x14ac:dyDescent="0.35">
      <c r="B13" s="18" t="s">
        <v>456</v>
      </c>
      <c r="C13" s="17">
        <v>3.8813366870776397E-2</v>
      </c>
      <c r="D13" s="17">
        <v>4.7063056022287802E-2</v>
      </c>
      <c r="E13" s="17">
        <v>3.10000476803605E-2</v>
      </c>
      <c r="F13" s="17"/>
      <c r="G13" s="17">
        <v>3.3311330475123198E-2</v>
      </c>
      <c r="H13" s="17">
        <v>3.22889355991057E-2</v>
      </c>
      <c r="I13" s="17">
        <v>4.35295233296812E-2</v>
      </c>
      <c r="J13" s="17">
        <v>4.7219932293618601E-2</v>
      </c>
      <c r="K13" s="17">
        <v>4.6790563825961501E-2</v>
      </c>
      <c r="L13" s="17">
        <v>3.1770320311344601E-2</v>
      </c>
      <c r="M13" s="17"/>
      <c r="N13" s="17">
        <v>4.27799427757471E-2</v>
      </c>
      <c r="O13" s="17">
        <v>3.9325350237788097E-2</v>
      </c>
      <c r="P13" s="17">
        <v>3.9957801752058403E-2</v>
      </c>
      <c r="Q13" s="17">
        <v>3.2628413623182001E-2</v>
      </c>
      <c r="R13" s="17"/>
      <c r="S13" s="17">
        <v>3.3706213254315602E-2</v>
      </c>
      <c r="T13" s="17">
        <v>3.4705284503870198E-2</v>
      </c>
      <c r="U13" s="17">
        <v>4.2589708541682703E-2</v>
      </c>
      <c r="V13" s="17">
        <v>1.9669826695307101E-2</v>
      </c>
      <c r="W13" s="17">
        <v>6.2039756542777803E-2</v>
      </c>
      <c r="X13" s="17">
        <v>4.37991980128574E-2</v>
      </c>
      <c r="Y13" s="17">
        <v>2.6213970996530198E-2</v>
      </c>
      <c r="Z13" s="17">
        <v>3.2545624971036698E-2</v>
      </c>
      <c r="AA13" s="17">
        <v>3.24631788279683E-2</v>
      </c>
      <c r="AB13" s="17">
        <v>5.0541584447563501E-2</v>
      </c>
      <c r="AC13" s="17">
        <v>6.5174123448964796E-2</v>
      </c>
      <c r="AD13" s="17">
        <v>4.4806508365655202E-2</v>
      </c>
      <c r="AE13" s="17"/>
      <c r="AF13" s="17">
        <v>3.9653480061562503E-2</v>
      </c>
      <c r="AG13" s="17">
        <v>4.4019257918575E-2</v>
      </c>
      <c r="AH13" s="17">
        <v>2.23695421170877E-2</v>
      </c>
      <c r="AI13" s="17"/>
      <c r="AJ13" s="17">
        <v>3.7775273959881298E-2</v>
      </c>
      <c r="AK13" s="17">
        <v>4.4508772358720902E-2</v>
      </c>
      <c r="AL13" s="17">
        <v>3.3521326688738001E-2</v>
      </c>
      <c r="AM13" s="17">
        <v>4.3799581942240401E-2</v>
      </c>
      <c r="AN13" s="17">
        <v>3.36997599250859E-2</v>
      </c>
      <c r="AO13" s="17"/>
      <c r="AP13" s="17">
        <v>3.5279275641941499E-2</v>
      </c>
      <c r="AQ13" s="17">
        <v>4.0060343001089502E-2</v>
      </c>
      <c r="AR13" s="17">
        <v>4.25312458448696E-2</v>
      </c>
      <c r="AS13" s="17"/>
      <c r="AT13" s="17">
        <v>3.2144871777359897E-2</v>
      </c>
      <c r="AU13" s="17">
        <v>3.6672010644811903E-2</v>
      </c>
      <c r="AV13" s="17">
        <v>3.39878669352719E-2</v>
      </c>
      <c r="AW13" s="17">
        <v>7.0111290606436505E-2</v>
      </c>
      <c r="AX13" s="17">
        <v>0</v>
      </c>
      <c r="AY13" s="17"/>
      <c r="AZ13" s="17">
        <v>4.7661687409338002E-2</v>
      </c>
      <c r="BA13" s="17">
        <v>2.7462351378880499E-2</v>
      </c>
      <c r="BB13" s="17">
        <v>2.1219728049201299E-2</v>
      </c>
      <c r="BC13" s="17">
        <v>3.5631539610035498E-2</v>
      </c>
      <c r="BD13" s="17">
        <v>3.3763524784220199E-2</v>
      </c>
      <c r="BE13" s="17"/>
      <c r="BF13" s="17">
        <v>3.3769336697678502E-2</v>
      </c>
      <c r="BG13" s="17">
        <v>3.2133450289913802E-2</v>
      </c>
      <c r="BH13" s="17">
        <v>5.4554268930727901E-2</v>
      </c>
      <c r="BI13" s="17">
        <v>4.7148845154281901E-2</v>
      </c>
      <c r="BJ13" s="17"/>
      <c r="BK13" s="17">
        <v>2.97703360281934E-2</v>
      </c>
      <c r="BL13" s="17">
        <v>3.3886981090033401E-2</v>
      </c>
      <c r="BM13" s="17">
        <v>3.8850476740868403E-2</v>
      </c>
      <c r="BN13" s="17">
        <v>3.7940760587274497E-2</v>
      </c>
      <c r="BO13" s="17">
        <v>5.7947244768504998E-2</v>
      </c>
      <c r="BP13" s="17"/>
      <c r="BQ13" s="17">
        <v>4.3521422043846E-2</v>
      </c>
      <c r="BR13" s="17">
        <v>3.2436687255085001E-2</v>
      </c>
      <c r="BS13" s="17"/>
      <c r="BT13" s="17">
        <v>4.1355276429301598E-2</v>
      </c>
      <c r="BU13" s="17">
        <v>3.8782238922291601E-2</v>
      </c>
      <c r="BV13" s="17">
        <v>2.55757092130472E-2</v>
      </c>
      <c r="BW13" s="17">
        <v>5.8472498187609398E-2</v>
      </c>
      <c r="BX13" s="17">
        <v>3.3711741619609797E-2</v>
      </c>
      <c r="BY13" s="17">
        <v>2.0040956782708799E-2</v>
      </c>
    </row>
    <row r="14" spans="2:77" x14ac:dyDescent="0.35">
      <c r="B14" s="18" t="s">
        <v>92</v>
      </c>
      <c r="C14" s="17">
        <v>8.6088286095959393E-2</v>
      </c>
      <c r="D14" s="17">
        <v>6.8426316035048201E-2</v>
      </c>
      <c r="E14" s="17">
        <v>0.10390426883121701</v>
      </c>
      <c r="F14" s="17"/>
      <c r="G14" s="17">
        <v>9.1261828308450393E-2</v>
      </c>
      <c r="H14" s="17">
        <v>8.3054039873862395E-2</v>
      </c>
      <c r="I14" s="17">
        <v>7.3365227532935007E-2</v>
      </c>
      <c r="J14" s="17">
        <v>9.9994742346364199E-2</v>
      </c>
      <c r="K14" s="17">
        <v>9.2061812902846596E-2</v>
      </c>
      <c r="L14" s="17">
        <v>8.0101013595994294E-2</v>
      </c>
      <c r="M14" s="17"/>
      <c r="N14" s="17">
        <v>5.8892815034736201E-2</v>
      </c>
      <c r="O14" s="17">
        <v>9.0171303848973705E-2</v>
      </c>
      <c r="P14" s="17">
        <v>8.7350811627106201E-2</v>
      </c>
      <c r="Q14" s="17">
        <v>0.107349733153661</v>
      </c>
      <c r="R14" s="17"/>
      <c r="S14" s="17">
        <v>6.7512398637574397E-2</v>
      </c>
      <c r="T14" s="17">
        <v>8.8155714793498999E-2</v>
      </c>
      <c r="U14" s="17">
        <v>8.50133791448794E-2</v>
      </c>
      <c r="V14" s="17">
        <v>0.118783764073954</v>
      </c>
      <c r="W14" s="17">
        <v>6.5581874559199602E-2</v>
      </c>
      <c r="X14" s="17">
        <v>7.7353878992398997E-2</v>
      </c>
      <c r="Y14" s="17">
        <v>6.9077379694670094E-2</v>
      </c>
      <c r="Z14" s="17">
        <v>0.105959406404741</v>
      </c>
      <c r="AA14" s="17">
        <v>8.2862132465565702E-2</v>
      </c>
      <c r="AB14" s="17">
        <v>9.7528394968248902E-2</v>
      </c>
      <c r="AC14" s="17">
        <v>9.7531876604199999E-2</v>
      </c>
      <c r="AD14" s="17">
        <v>0.120143398092783</v>
      </c>
      <c r="AE14" s="17"/>
      <c r="AF14" s="17">
        <v>8.5803714653001295E-2</v>
      </c>
      <c r="AG14" s="17">
        <v>6.9545212541112594E-2</v>
      </c>
      <c r="AH14" s="17">
        <v>0.125458654450125</v>
      </c>
      <c r="AI14" s="17"/>
      <c r="AJ14" s="17">
        <v>8.4761591117595098E-2</v>
      </c>
      <c r="AK14" s="17">
        <v>5.6187305436593699E-2</v>
      </c>
      <c r="AL14" s="17">
        <v>5.0560170475197397E-2</v>
      </c>
      <c r="AM14" s="17">
        <v>8.2257882019850598E-2</v>
      </c>
      <c r="AN14" s="17">
        <v>0.151217053140597</v>
      </c>
      <c r="AO14" s="17"/>
      <c r="AP14" s="17">
        <v>6.9954558217337898E-2</v>
      </c>
      <c r="AQ14" s="17">
        <v>5.1885956392431598E-2</v>
      </c>
      <c r="AR14" s="17">
        <v>4.2247743488795703E-2</v>
      </c>
      <c r="AS14" s="17"/>
      <c r="AT14" s="17">
        <v>0.10878200100273901</v>
      </c>
      <c r="AU14" s="17">
        <v>9.5261437937328802E-2</v>
      </c>
      <c r="AV14" s="17">
        <v>6.6812670494015194E-2</v>
      </c>
      <c r="AW14" s="17">
        <v>4.3331826867262099E-2</v>
      </c>
      <c r="AX14" s="17">
        <v>6.3061518043154893E-2</v>
      </c>
      <c r="AY14" s="17"/>
      <c r="AZ14" s="17">
        <v>6.9992285528486603E-2</v>
      </c>
      <c r="BA14" s="17">
        <v>0.102657840439766</v>
      </c>
      <c r="BB14" s="17">
        <v>9.0680100223152899E-2</v>
      </c>
      <c r="BC14" s="17">
        <v>7.8528931808174093E-2</v>
      </c>
      <c r="BD14" s="17">
        <v>0.129321845644324</v>
      </c>
      <c r="BE14" s="17"/>
      <c r="BF14" s="17">
        <v>0.102195415006435</v>
      </c>
      <c r="BG14" s="17">
        <v>8.5867319011927096E-2</v>
      </c>
      <c r="BH14" s="17">
        <v>6.1440646640179702E-2</v>
      </c>
      <c r="BI14" s="17">
        <v>7.2374869507315004E-2</v>
      </c>
      <c r="BJ14" s="17"/>
      <c r="BK14" s="17">
        <v>9.5072915665615307E-2</v>
      </c>
      <c r="BL14" s="17">
        <v>0.103813825026596</v>
      </c>
      <c r="BM14" s="17">
        <v>9.2246328080757195E-2</v>
      </c>
      <c r="BN14" s="17">
        <v>7.8993475588554296E-2</v>
      </c>
      <c r="BO14" s="17">
        <v>4.6388057946066499E-2</v>
      </c>
      <c r="BP14" s="17"/>
      <c r="BQ14" s="17">
        <v>7.9395324266974807E-2</v>
      </c>
      <c r="BR14" s="17">
        <v>9.5153361099245895E-2</v>
      </c>
      <c r="BS14" s="17"/>
      <c r="BT14" s="17">
        <v>7.7513383221086904E-2</v>
      </c>
      <c r="BU14" s="17">
        <v>7.4365821194486995E-2</v>
      </c>
      <c r="BV14" s="17">
        <v>0.124735942845235</v>
      </c>
      <c r="BW14" s="17">
        <v>8.1741356653488195E-2</v>
      </c>
      <c r="BX14" s="17">
        <v>7.9020687849094204E-2</v>
      </c>
      <c r="BY14" s="17">
        <v>0.20140421771799299</v>
      </c>
    </row>
    <row r="15" spans="2:77" x14ac:dyDescent="0.35">
      <c r="B15" s="18" t="s">
        <v>146</v>
      </c>
      <c r="C15" s="21">
        <v>0.45206995597789601</v>
      </c>
      <c r="D15" s="21">
        <v>0.47285774258722302</v>
      </c>
      <c r="E15" s="21">
        <v>0.42915021560921102</v>
      </c>
      <c r="F15" s="21"/>
      <c r="G15" s="21">
        <v>0.50008566296857204</v>
      </c>
      <c r="H15" s="21">
        <v>0.485745737605072</v>
      </c>
      <c r="I15" s="21">
        <v>0.482813231472418</v>
      </c>
      <c r="J15" s="21">
        <v>0.410122168226487</v>
      </c>
      <c r="K15" s="21">
        <v>0.43564953129942802</v>
      </c>
      <c r="L15" s="21">
        <v>0.413007568407251</v>
      </c>
      <c r="M15" s="21"/>
      <c r="N15" s="21">
        <v>0.49627987546317298</v>
      </c>
      <c r="O15" s="21">
        <v>0.46642962997709497</v>
      </c>
      <c r="P15" s="21">
        <v>0.42925911480185702</v>
      </c>
      <c r="Q15" s="21">
        <v>0.41284744160764902</v>
      </c>
      <c r="R15" s="21"/>
      <c r="S15" s="21">
        <v>0.49540471106155298</v>
      </c>
      <c r="T15" s="21">
        <v>0.45327388160990301</v>
      </c>
      <c r="U15" s="21">
        <v>0.38653612336956</v>
      </c>
      <c r="V15" s="21">
        <v>0.43281162170965198</v>
      </c>
      <c r="W15" s="21">
        <v>0.43625065201013302</v>
      </c>
      <c r="X15" s="21">
        <v>0.43418568612869002</v>
      </c>
      <c r="Y15" s="21">
        <v>0.50907060108901203</v>
      </c>
      <c r="Z15" s="21">
        <v>0.414630133917616</v>
      </c>
      <c r="AA15" s="21">
        <v>0.47820603854972998</v>
      </c>
      <c r="AB15" s="21">
        <v>0.44052128561061699</v>
      </c>
      <c r="AC15" s="21">
        <v>0.41351899404994802</v>
      </c>
      <c r="AD15" s="21">
        <v>0.46872799656500402</v>
      </c>
      <c r="AE15" s="21"/>
      <c r="AF15" s="21">
        <v>0.43059736191596598</v>
      </c>
      <c r="AG15" s="21">
        <v>0.47862055231790801</v>
      </c>
      <c r="AH15" s="21">
        <v>0.41253327361375802</v>
      </c>
      <c r="AI15" s="21"/>
      <c r="AJ15" s="21">
        <v>0.43984853137200097</v>
      </c>
      <c r="AK15" s="21">
        <v>0.490198546715154</v>
      </c>
      <c r="AL15" s="21">
        <v>0.51399714578340805</v>
      </c>
      <c r="AM15" s="21">
        <v>0.38999909556179502</v>
      </c>
      <c r="AN15" s="21">
        <v>0.364266316588303</v>
      </c>
      <c r="AO15" s="21"/>
      <c r="AP15" s="21">
        <v>0.46613158550720601</v>
      </c>
      <c r="AQ15" s="21">
        <v>0.499827874383106</v>
      </c>
      <c r="AR15" s="21">
        <v>0.533724276083409</v>
      </c>
      <c r="AS15" s="21"/>
      <c r="AT15" s="21">
        <v>0.40885702992913903</v>
      </c>
      <c r="AU15" s="21">
        <v>0.43503691903775799</v>
      </c>
      <c r="AV15" s="21">
        <v>0.49344273047783299</v>
      </c>
      <c r="AW15" s="21">
        <v>0.50604973231969597</v>
      </c>
      <c r="AX15" s="21">
        <v>0.59226630449975204</v>
      </c>
      <c r="AY15" s="21"/>
      <c r="AZ15" s="21">
        <v>0.48682506249184498</v>
      </c>
      <c r="BA15" s="21">
        <v>0.434208490526098</v>
      </c>
      <c r="BB15" s="21">
        <v>0.53017664913539597</v>
      </c>
      <c r="BC15" s="21">
        <v>0.40936729439048403</v>
      </c>
      <c r="BD15" s="21">
        <v>0.395729679215372</v>
      </c>
      <c r="BE15" s="21"/>
      <c r="BF15" s="21">
        <v>0.459542419723935</v>
      </c>
      <c r="BG15" s="21">
        <v>0.44745948946681302</v>
      </c>
      <c r="BH15" s="21">
        <v>0.48148609171721202</v>
      </c>
      <c r="BI15" s="21">
        <v>0.45156413556445402</v>
      </c>
      <c r="BJ15" s="21"/>
      <c r="BK15" s="21">
        <v>0.41059309562909002</v>
      </c>
      <c r="BL15" s="21">
        <v>0.46130850090706599</v>
      </c>
      <c r="BM15" s="21">
        <v>0.44697430390863602</v>
      </c>
      <c r="BN15" s="21">
        <v>0.44623214661695898</v>
      </c>
      <c r="BO15" s="21">
        <v>0.505838651757333</v>
      </c>
      <c r="BP15" s="21"/>
      <c r="BQ15" s="21">
        <v>0.43974502941829702</v>
      </c>
      <c r="BR15" s="21">
        <v>0.46876307130225398</v>
      </c>
      <c r="BS15" s="21"/>
      <c r="BT15" s="21">
        <v>0.442360386701798</v>
      </c>
      <c r="BU15" s="21">
        <v>0.45689222854179501</v>
      </c>
      <c r="BV15" s="21">
        <v>0.40341117524572001</v>
      </c>
      <c r="BW15" s="21">
        <v>0.48210886478085102</v>
      </c>
      <c r="BX15" s="21">
        <v>0.474818564722915</v>
      </c>
      <c r="BY15" s="21">
        <v>0.44277835186840597</v>
      </c>
    </row>
    <row r="16" spans="2:77" x14ac:dyDescent="0.35">
      <c r="B16" s="18" t="s">
        <v>147</v>
      </c>
      <c r="C16" s="21">
        <v>0.14313410828946099</v>
      </c>
      <c r="D16" s="21">
        <v>0.15253014992671299</v>
      </c>
      <c r="E16" s="21">
        <v>0.13441599747219399</v>
      </c>
      <c r="F16" s="21"/>
      <c r="G16" s="21">
        <v>0.12569397497753701</v>
      </c>
      <c r="H16" s="21">
        <v>0.15304949821303601</v>
      </c>
      <c r="I16" s="21">
        <v>0.15726829088022401</v>
      </c>
      <c r="J16" s="21">
        <v>0.153054050421504</v>
      </c>
      <c r="K16" s="21">
        <v>0.13332058804072</v>
      </c>
      <c r="L16" s="21">
        <v>0.133751959890648</v>
      </c>
      <c r="M16" s="21"/>
      <c r="N16" s="21">
        <v>0.14936597720793399</v>
      </c>
      <c r="O16" s="21">
        <v>0.14685213904105901</v>
      </c>
      <c r="P16" s="21">
        <v>0.136151443204411</v>
      </c>
      <c r="Q16" s="21">
        <v>0.13678739558016201</v>
      </c>
      <c r="R16" s="21"/>
      <c r="S16" s="21">
        <v>0.14207647611267599</v>
      </c>
      <c r="T16" s="21">
        <v>0.13389534827170499</v>
      </c>
      <c r="U16" s="21">
        <v>0.15973793848829301</v>
      </c>
      <c r="V16" s="21">
        <v>0.1460951218382</v>
      </c>
      <c r="W16" s="21">
        <v>0.18007576951090401</v>
      </c>
      <c r="X16" s="21">
        <v>0.149726141488289</v>
      </c>
      <c r="Y16" s="21">
        <v>9.3787052926263506E-2</v>
      </c>
      <c r="Z16" s="21">
        <v>0.15642855519162899</v>
      </c>
      <c r="AA16" s="21">
        <v>0.12541644345641101</v>
      </c>
      <c r="AB16" s="21">
        <v>0.16579562605148701</v>
      </c>
      <c r="AC16" s="21">
        <v>0.17538899576951</v>
      </c>
      <c r="AD16" s="21">
        <v>8.5981068084871895E-2</v>
      </c>
      <c r="AE16" s="21"/>
      <c r="AF16" s="21">
        <v>0.138896079427861</v>
      </c>
      <c r="AG16" s="21">
        <v>0.16142149917074999</v>
      </c>
      <c r="AH16" s="21">
        <v>0.101245533622095</v>
      </c>
      <c r="AI16" s="21"/>
      <c r="AJ16" s="21">
        <v>0.13729489378606899</v>
      </c>
      <c r="AK16" s="21">
        <v>0.16005137363803201</v>
      </c>
      <c r="AL16" s="21">
        <v>0.17291234948878301</v>
      </c>
      <c r="AM16" s="21">
        <v>7.7773145754998094E-2</v>
      </c>
      <c r="AN16" s="21">
        <v>0.13634868581760001</v>
      </c>
      <c r="AO16" s="21"/>
      <c r="AP16" s="21">
        <v>0.13099765971452501</v>
      </c>
      <c r="AQ16" s="21">
        <v>0.15882466912985399</v>
      </c>
      <c r="AR16" s="21">
        <v>0.17565267857980801</v>
      </c>
      <c r="AS16" s="21"/>
      <c r="AT16" s="21">
        <v>0.12088971054631401</v>
      </c>
      <c r="AU16" s="21">
        <v>0.133876841200091</v>
      </c>
      <c r="AV16" s="21">
        <v>0.14826437888137101</v>
      </c>
      <c r="AW16" s="21">
        <v>0.20032531752431099</v>
      </c>
      <c r="AX16" s="21">
        <v>0.121512422087507</v>
      </c>
      <c r="AY16" s="21"/>
      <c r="AZ16" s="21">
        <v>0.15859560927779501</v>
      </c>
      <c r="BA16" s="21">
        <v>0.111350219364398</v>
      </c>
      <c r="BB16" s="21">
        <v>0.121827517732431</v>
      </c>
      <c r="BC16" s="21">
        <v>0.143580967342338</v>
      </c>
      <c r="BD16" s="21">
        <v>0.135622954591267</v>
      </c>
      <c r="BE16" s="21"/>
      <c r="BF16" s="21">
        <v>0.12599940855723701</v>
      </c>
      <c r="BG16" s="21">
        <v>0.14110668987451899</v>
      </c>
      <c r="BH16" s="21">
        <v>0.15163948736340599</v>
      </c>
      <c r="BI16" s="21">
        <v>0.17307686184129001</v>
      </c>
      <c r="BJ16" s="21"/>
      <c r="BK16" s="21">
        <v>0.12666529822651801</v>
      </c>
      <c r="BL16" s="21">
        <v>0.14206735296485501</v>
      </c>
      <c r="BM16" s="21">
        <v>0.14301984859877101</v>
      </c>
      <c r="BN16" s="21">
        <v>0.14244787233353201</v>
      </c>
      <c r="BO16" s="21">
        <v>0.15696017242577201</v>
      </c>
      <c r="BP16" s="21"/>
      <c r="BQ16" s="21">
        <v>0.14599886659803801</v>
      </c>
      <c r="BR16" s="21">
        <v>0.13925402506217199</v>
      </c>
      <c r="BS16" s="21"/>
      <c r="BT16" s="21">
        <v>0.13222584110069399</v>
      </c>
      <c r="BU16" s="21">
        <v>0.15708877906350299</v>
      </c>
      <c r="BV16" s="21">
        <v>0.12829855009303001</v>
      </c>
      <c r="BW16" s="21">
        <v>0.167100358235029</v>
      </c>
      <c r="BX16" s="21">
        <v>0.146222475750686</v>
      </c>
      <c r="BY16" s="21">
        <v>0.12920227551053501</v>
      </c>
    </row>
    <row r="17" spans="2:77" x14ac:dyDescent="0.35">
      <c r="B17" s="18" t="s">
        <v>148</v>
      </c>
      <c r="C17" s="22">
        <v>0.30893584768843502</v>
      </c>
      <c r="D17" s="22">
        <v>0.32032759266050898</v>
      </c>
      <c r="E17" s="22">
        <v>0.294734218137017</v>
      </c>
      <c r="F17" s="22"/>
      <c r="G17" s="22">
        <v>0.374391687991035</v>
      </c>
      <c r="H17" s="22">
        <v>0.33269623939203602</v>
      </c>
      <c r="I17" s="22">
        <v>0.32554494059219402</v>
      </c>
      <c r="J17" s="22">
        <v>0.25706811780498301</v>
      </c>
      <c r="K17" s="22">
        <v>0.30232894325870802</v>
      </c>
      <c r="L17" s="22">
        <v>0.27925560851660303</v>
      </c>
      <c r="M17" s="22"/>
      <c r="N17" s="22">
        <v>0.34691389825523899</v>
      </c>
      <c r="O17" s="22">
        <v>0.31957749093603599</v>
      </c>
      <c r="P17" s="22">
        <v>0.293107671597445</v>
      </c>
      <c r="Q17" s="22">
        <v>0.27606004602748702</v>
      </c>
      <c r="R17" s="22"/>
      <c r="S17" s="22">
        <v>0.353328234948877</v>
      </c>
      <c r="T17" s="22">
        <v>0.31937853333819799</v>
      </c>
      <c r="U17" s="22">
        <v>0.22679818488126699</v>
      </c>
      <c r="V17" s="22">
        <v>0.28671649987145198</v>
      </c>
      <c r="W17" s="22">
        <v>0.25617488249922998</v>
      </c>
      <c r="X17" s="22">
        <v>0.28445954464040102</v>
      </c>
      <c r="Y17" s="22">
        <v>0.41528354816274798</v>
      </c>
      <c r="Z17" s="22">
        <v>0.25820157872598698</v>
      </c>
      <c r="AA17" s="22">
        <v>0.35278959509331997</v>
      </c>
      <c r="AB17" s="22">
        <v>0.27472565955913097</v>
      </c>
      <c r="AC17" s="22">
        <v>0.23812999828043799</v>
      </c>
      <c r="AD17" s="22">
        <v>0.38274692848013198</v>
      </c>
      <c r="AE17" s="22"/>
      <c r="AF17" s="22">
        <v>0.29170128248810501</v>
      </c>
      <c r="AG17" s="22">
        <v>0.31719905314715802</v>
      </c>
      <c r="AH17" s="22">
        <v>0.31128773999166298</v>
      </c>
      <c r="AI17" s="22"/>
      <c r="AJ17" s="22">
        <v>0.30255363758593101</v>
      </c>
      <c r="AK17" s="22">
        <v>0.33014717307712199</v>
      </c>
      <c r="AL17" s="22">
        <v>0.34108479629462501</v>
      </c>
      <c r="AM17" s="22">
        <v>0.31222594980679702</v>
      </c>
      <c r="AN17" s="22">
        <v>0.22791763077070301</v>
      </c>
      <c r="AO17" s="22"/>
      <c r="AP17" s="22">
        <v>0.33513392579268098</v>
      </c>
      <c r="AQ17" s="22">
        <v>0.34100320525325201</v>
      </c>
      <c r="AR17" s="22">
        <v>0.35807159750360101</v>
      </c>
      <c r="AS17" s="22"/>
      <c r="AT17" s="22">
        <v>0.28796731938282499</v>
      </c>
      <c r="AU17" s="22">
        <v>0.30116007783766702</v>
      </c>
      <c r="AV17" s="22">
        <v>0.34517835159646199</v>
      </c>
      <c r="AW17" s="22">
        <v>0.30572441479538398</v>
      </c>
      <c r="AX17" s="22">
        <v>0.47075388241224397</v>
      </c>
      <c r="AY17" s="22"/>
      <c r="AZ17" s="22">
        <v>0.32822945321405</v>
      </c>
      <c r="BA17" s="22">
        <v>0.32285827116169902</v>
      </c>
      <c r="BB17" s="22">
        <v>0.40834913140296503</v>
      </c>
      <c r="BC17" s="22">
        <v>0.26578632704814598</v>
      </c>
      <c r="BD17" s="22">
        <v>0.260106724624106</v>
      </c>
      <c r="BE17" s="22"/>
      <c r="BF17" s="22">
        <v>0.33354301116669799</v>
      </c>
      <c r="BG17" s="22">
        <v>0.306352799592294</v>
      </c>
      <c r="BH17" s="22">
        <v>0.32984660435380603</v>
      </c>
      <c r="BI17" s="22">
        <v>0.27848727372316401</v>
      </c>
      <c r="BJ17" s="22"/>
      <c r="BK17" s="22">
        <v>0.28392779740257201</v>
      </c>
      <c r="BL17" s="22">
        <v>0.31924114794221198</v>
      </c>
      <c r="BM17" s="22">
        <v>0.30395445530986398</v>
      </c>
      <c r="BN17" s="22">
        <v>0.30378427428342603</v>
      </c>
      <c r="BO17" s="22">
        <v>0.34887847933156102</v>
      </c>
      <c r="BP17" s="22"/>
      <c r="BQ17" s="22">
        <v>0.29374616282026</v>
      </c>
      <c r="BR17" s="22">
        <v>0.32950904624008098</v>
      </c>
      <c r="BS17" s="22"/>
      <c r="BT17" s="22">
        <v>0.31013454560110398</v>
      </c>
      <c r="BU17" s="22">
        <v>0.29980344947829202</v>
      </c>
      <c r="BV17" s="22">
        <v>0.27511262515269003</v>
      </c>
      <c r="BW17" s="22">
        <v>0.31500850654582202</v>
      </c>
      <c r="BX17" s="22">
        <v>0.32859608897222897</v>
      </c>
      <c r="BY17" s="22">
        <v>0.31357607635787099</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471</v>
      </c>
      <c r="E2" s="29"/>
      <c r="F2" s="29"/>
      <c r="G2" s="29"/>
      <c r="H2" s="29"/>
      <c r="I2" s="29"/>
    </row>
    <row r="6" spans="2:9" ht="50" customHeight="1" x14ac:dyDescent="0.35">
      <c r="B6" s="20" t="s">
        <v>14</v>
      </c>
      <c r="C6" s="20" t="s">
        <v>460</v>
      </c>
      <c r="D6" s="20" t="s">
        <v>461</v>
      </c>
      <c r="E6" s="20" t="s">
        <v>462</v>
      </c>
      <c r="F6" s="20" t="s">
        <v>463</v>
      </c>
      <c r="G6" s="20" t="s">
        <v>464</v>
      </c>
      <c r="H6" s="20" t="s">
        <v>465</v>
      </c>
    </row>
    <row r="7" spans="2:9" x14ac:dyDescent="0.35">
      <c r="B7" s="18" t="s">
        <v>466</v>
      </c>
      <c r="C7" s="17">
        <v>0.11762291090721801</v>
      </c>
      <c r="D7" s="17">
        <v>7.7245787762019805E-2</v>
      </c>
      <c r="E7" s="17">
        <v>0.14063072210070399</v>
      </c>
      <c r="F7" s="17">
        <v>9.2017243526338499E-2</v>
      </c>
      <c r="G7" s="17">
        <v>0.11105425988253</v>
      </c>
      <c r="H7" s="17">
        <v>0.110745187951961</v>
      </c>
    </row>
    <row r="8" spans="2:9" x14ac:dyDescent="0.35">
      <c r="B8" s="18" t="s">
        <v>333</v>
      </c>
      <c r="C8" s="17">
        <v>4.8649499738140797E-2</v>
      </c>
      <c r="D8" s="17">
        <v>2.3925153265839501E-2</v>
      </c>
      <c r="E8" s="17">
        <v>4.8864531346743803E-2</v>
      </c>
      <c r="F8" s="17">
        <v>3.6551918498902901E-2</v>
      </c>
      <c r="G8" s="17">
        <v>5.3243062551569499E-2</v>
      </c>
      <c r="H8" s="17">
        <v>5.1047720138369897E-2</v>
      </c>
    </row>
    <row r="9" spans="2:9" x14ac:dyDescent="0.35">
      <c r="B9" s="18" t="s">
        <v>98</v>
      </c>
      <c r="C9" s="17">
        <v>5.3567282384388799E-2</v>
      </c>
      <c r="D9" s="17">
        <v>4.34257425875424E-2</v>
      </c>
      <c r="E9" s="17">
        <v>5.5644486114586E-2</v>
      </c>
      <c r="F9" s="17">
        <v>5.1802015276727398E-2</v>
      </c>
      <c r="G9" s="17">
        <v>6.7082529098460006E-2</v>
      </c>
      <c r="H9" s="17">
        <v>8.0022341938303598E-2</v>
      </c>
    </row>
    <row r="10" spans="2:9" x14ac:dyDescent="0.35">
      <c r="B10" s="18" t="s">
        <v>99</v>
      </c>
      <c r="C10" s="17">
        <v>7.5134505858592701E-2</v>
      </c>
      <c r="D10" s="17">
        <v>5.2836993314038003E-2</v>
      </c>
      <c r="E10" s="17">
        <v>7.3978415940774603E-2</v>
      </c>
      <c r="F10" s="17">
        <v>6.9938455828757698E-2</v>
      </c>
      <c r="G10" s="17">
        <v>7.2174154840565802E-2</v>
      </c>
      <c r="H10" s="17">
        <v>7.81902981069834E-2</v>
      </c>
    </row>
    <row r="11" spans="2:9" x14ac:dyDescent="0.35">
      <c r="B11" s="18" t="s">
        <v>341</v>
      </c>
      <c r="C11" s="17">
        <v>8.2088152399406103E-2</v>
      </c>
      <c r="D11" s="17">
        <v>7.9178610038085503E-2</v>
      </c>
      <c r="E11" s="17">
        <v>9.0379027766762501E-2</v>
      </c>
      <c r="F11" s="17">
        <v>7.3193307611193595E-2</v>
      </c>
      <c r="G11" s="17">
        <v>8.9315950183543699E-2</v>
      </c>
      <c r="H11" s="17">
        <v>8.36830667514359E-2</v>
      </c>
    </row>
    <row r="12" spans="2:9" x14ac:dyDescent="0.35">
      <c r="B12" s="18" t="s">
        <v>101</v>
      </c>
      <c r="C12" s="17">
        <v>0.198703051312111</v>
      </c>
      <c r="D12" s="17">
        <v>0.211613124237123</v>
      </c>
      <c r="E12" s="17">
        <v>0.19754509639302101</v>
      </c>
      <c r="F12" s="17">
        <v>0.20682582010087899</v>
      </c>
      <c r="G12" s="17">
        <v>0.20561186524132</v>
      </c>
      <c r="H12" s="17">
        <v>0.19208057651524801</v>
      </c>
    </row>
    <row r="13" spans="2:9" x14ac:dyDescent="0.35">
      <c r="B13" s="18" t="s">
        <v>102</v>
      </c>
      <c r="C13" s="17">
        <v>9.4566632273959006E-2</v>
      </c>
      <c r="D13" s="17">
        <v>0.109556584349846</v>
      </c>
      <c r="E13" s="17">
        <v>9.7440933208148395E-2</v>
      </c>
      <c r="F13" s="17">
        <v>0.10808015418800899</v>
      </c>
      <c r="G13" s="17">
        <v>8.5044456418517295E-2</v>
      </c>
      <c r="H13" s="17">
        <v>0.111645562251745</v>
      </c>
    </row>
    <row r="14" spans="2:9" x14ac:dyDescent="0.35">
      <c r="B14" s="18" t="s">
        <v>467</v>
      </c>
      <c r="C14" s="17">
        <v>0.122141082851817</v>
      </c>
      <c r="D14" s="17">
        <v>0.125727884172392</v>
      </c>
      <c r="E14" s="17">
        <v>0.117169257893106</v>
      </c>
      <c r="F14" s="17">
        <v>0.13986031146308101</v>
      </c>
      <c r="G14" s="17">
        <v>0.11503141604299499</v>
      </c>
      <c r="H14" s="17">
        <v>0.10287343107393999</v>
      </c>
    </row>
    <row r="15" spans="2:9" x14ac:dyDescent="0.35">
      <c r="B15" s="18" t="s">
        <v>468</v>
      </c>
      <c r="C15" s="17">
        <v>0.101940982781262</v>
      </c>
      <c r="D15" s="17">
        <v>0.111101340592235</v>
      </c>
      <c r="E15" s="17">
        <v>7.8794289938612205E-2</v>
      </c>
      <c r="F15" s="17">
        <v>0.100239936099133</v>
      </c>
      <c r="G15" s="17">
        <v>8.4952752230919804E-2</v>
      </c>
      <c r="H15" s="17">
        <v>8.8627684807195198E-2</v>
      </c>
    </row>
    <row r="16" spans="2:9" x14ac:dyDescent="0.35">
      <c r="B16" s="18" t="s">
        <v>469</v>
      </c>
      <c r="C16" s="17">
        <v>4.45226470857992E-2</v>
      </c>
      <c r="D16" s="17">
        <v>6.8905178880719994E-2</v>
      </c>
      <c r="E16" s="17">
        <v>4.1015095180827701E-2</v>
      </c>
      <c r="F16" s="17">
        <v>4.2812627252392897E-2</v>
      </c>
      <c r="G16" s="17">
        <v>4.2202454978384998E-2</v>
      </c>
      <c r="H16" s="17">
        <v>3.9833956888349398E-2</v>
      </c>
    </row>
    <row r="17" spans="2:8" x14ac:dyDescent="0.35">
      <c r="B17" s="18" t="s">
        <v>470</v>
      </c>
      <c r="C17" s="17">
        <v>6.1063252407305202E-2</v>
      </c>
      <c r="D17" s="17">
        <v>9.6483600800158303E-2</v>
      </c>
      <c r="E17" s="17">
        <v>5.8538144116713903E-2</v>
      </c>
      <c r="F17" s="17">
        <v>7.8678210154584802E-2</v>
      </c>
      <c r="G17" s="17">
        <v>7.4287098531193599E-2</v>
      </c>
      <c r="H17" s="17">
        <v>6.1250173576469502E-2</v>
      </c>
    </row>
    <row r="18" spans="2:8" x14ac:dyDescent="0.35">
      <c r="B18" s="16" t="s">
        <v>472</v>
      </c>
      <c r="C18" s="16"/>
      <c r="D18" s="16"/>
      <c r="E18" s="16"/>
      <c r="F18" s="16"/>
      <c r="G18" s="16"/>
      <c r="H18" s="16"/>
    </row>
    <row r="19" spans="2:8" x14ac:dyDescent="0.35">
      <c r="B19" t="s">
        <v>95</v>
      </c>
    </row>
    <row r="20" spans="2:8" x14ac:dyDescent="0.35">
      <c r="B20" t="s">
        <v>96</v>
      </c>
    </row>
    <row r="24" spans="2:8" x14ac:dyDescent="0.3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0.11762291090721801</v>
      </c>
      <c r="D9" s="17">
        <v>0.109232476020314</v>
      </c>
      <c r="E9" s="17">
        <v>0.12612076367542799</v>
      </c>
      <c r="F9" s="17"/>
      <c r="G9" s="17">
        <v>3.9333394796772801E-2</v>
      </c>
      <c r="H9" s="17">
        <v>9.7970364184799305E-2</v>
      </c>
      <c r="I9" s="17">
        <v>7.1450193208295695E-2</v>
      </c>
      <c r="J9" s="17">
        <v>0.15344392688664399</v>
      </c>
      <c r="K9" s="17">
        <v>0.19499523110483</v>
      </c>
      <c r="L9" s="17">
        <v>0.14125930276277501</v>
      </c>
      <c r="M9" s="17"/>
      <c r="N9" s="17">
        <v>9.9859537169041598E-2</v>
      </c>
      <c r="O9" s="17">
        <v>9.9646526434376007E-2</v>
      </c>
      <c r="P9" s="17">
        <v>0.110392947547236</v>
      </c>
      <c r="Q9" s="17">
        <v>0.159610731272121</v>
      </c>
      <c r="R9" s="17"/>
      <c r="S9" s="17">
        <v>8.56645143314715E-2</v>
      </c>
      <c r="T9" s="17">
        <v>0.15582656178730001</v>
      </c>
      <c r="U9" s="17">
        <v>0.102057900812448</v>
      </c>
      <c r="V9" s="17">
        <v>0.122070239311925</v>
      </c>
      <c r="W9" s="17">
        <v>0.14074050101619301</v>
      </c>
      <c r="X9" s="17">
        <v>0.11903836461002799</v>
      </c>
      <c r="Y9" s="17">
        <v>0.16779379555683399</v>
      </c>
      <c r="Z9" s="17">
        <v>0.14699046995280099</v>
      </c>
      <c r="AA9" s="17">
        <v>0.125390206290765</v>
      </c>
      <c r="AB9" s="17">
        <v>8.2370393864033498E-2</v>
      </c>
      <c r="AC9" s="17">
        <v>8.3180713372825898E-2</v>
      </c>
      <c r="AD9" s="17">
        <v>6.8119141684576098E-2</v>
      </c>
      <c r="AE9" s="17"/>
      <c r="AF9" s="17">
        <v>0.18641109554524399</v>
      </c>
      <c r="AG9" s="17">
        <v>8.0417688316983205E-2</v>
      </c>
      <c r="AH9" s="17">
        <v>7.8865099273415798E-2</v>
      </c>
      <c r="AI9" s="17"/>
      <c r="AJ9" s="17">
        <v>0.20683095305723201</v>
      </c>
      <c r="AK9" s="17">
        <v>3.1395390583657E-2</v>
      </c>
      <c r="AL9" s="17">
        <v>6.8691880434320202E-2</v>
      </c>
      <c r="AM9" s="17">
        <v>0.27532671183985702</v>
      </c>
      <c r="AN9" s="17">
        <v>8.9555235687241705E-2</v>
      </c>
      <c r="AO9" s="17"/>
      <c r="AP9" s="17">
        <v>0.19624484811757001</v>
      </c>
      <c r="AQ9" s="17">
        <v>2.7351805901205901E-2</v>
      </c>
      <c r="AR9" s="17">
        <v>9.5781892438784794E-2</v>
      </c>
      <c r="AS9" s="17"/>
      <c r="AT9" s="17">
        <v>0.13277135238784399</v>
      </c>
      <c r="AU9" s="17">
        <v>0.154600193270059</v>
      </c>
      <c r="AV9" s="17">
        <v>9.5026869340799694E-2</v>
      </c>
      <c r="AW9" s="17">
        <v>8.5166114075055505E-2</v>
      </c>
      <c r="AX9" s="17">
        <v>0</v>
      </c>
      <c r="AY9" s="17"/>
      <c r="AZ9" s="17">
        <v>0.101593706452801</v>
      </c>
      <c r="BA9" s="17">
        <v>0.124487619757503</v>
      </c>
      <c r="BB9" s="17">
        <v>2.4001332394731699E-2</v>
      </c>
      <c r="BC9" s="17">
        <v>0.14563932205314101</v>
      </c>
      <c r="BD9" s="17">
        <v>0.149965638438921</v>
      </c>
      <c r="BE9" s="17"/>
      <c r="BF9" s="17">
        <v>0.154083312420292</v>
      </c>
      <c r="BG9" s="17">
        <v>0.1183541810715</v>
      </c>
      <c r="BH9" s="17">
        <v>8.9572795169469505E-2</v>
      </c>
      <c r="BI9" s="17">
        <v>0.10026452398154501</v>
      </c>
      <c r="BJ9" s="17"/>
      <c r="BK9" s="17">
        <v>0.17610661056199101</v>
      </c>
      <c r="BL9" s="17">
        <v>0.101277457150038</v>
      </c>
      <c r="BM9" s="17">
        <v>0.108609498627146</v>
      </c>
      <c r="BN9" s="17">
        <v>0.13184109865331201</v>
      </c>
      <c r="BO9" s="17">
        <v>9.2597910483753404E-2</v>
      </c>
      <c r="BP9" s="17"/>
      <c r="BQ9" s="17">
        <v>0.119527724120638</v>
      </c>
      <c r="BR9" s="17">
        <v>0.11505781063328201</v>
      </c>
      <c r="BS9" s="17"/>
      <c r="BT9" s="17">
        <v>0.14881331391191299</v>
      </c>
      <c r="BU9" s="17">
        <v>8.3776730496252103E-2</v>
      </c>
      <c r="BV9" s="17">
        <v>8.4148087419916195E-2</v>
      </c>
      <c r="BW9" s="17">
        <v>9.4966349249228102E-2</v>
      </c>
      <c r="BX9" s="17">
        <v>0.116911582909838</v>
      </c>
      <c r="BY9" s="17">
        <v>0.114334003898199</v>
      </c>
    </row>
    <row r="10" spans="2:77" x14ac:dyDescent="0.35">
      <c r="B10" s="18" t="s">
        <v>333</v>
      </c>
      <c r="C10" s="17">
        <v>4.8649499738140797E-2</v>
      </c>
      <c r="D10" s="17">
        <v>4.37231272512765E-2</v>
      </c>
      <c r="E10" s="17">
        <v>5.3597282795340602E-2</v>
      </c>
      <c r="F10" s="17"/>
      <c r="G10" s="17">
        <v>5.4247459680763097E-2</v>
      </c>
      <c r="H10" s="17">
        <v>2.66998257095502E-2</v>
      </c>
      <c r="I10" s="17">
        <v>5.3278824859774497E-2</v>
      </c>
      <c r="J10" s="17">
        <v>4.0826235925642697E-2</v>
      </c>
      <c r="K10" s="17">
        <v>5.1899298272291297E-2</v>
      </c>
      <c r="L10" s="17">
        <v>6.2054425584403897E-2</v>
      </c>
      <c r="M10" s="17"/>
      <c r="N10" s="17">
        <v>4.8203754960762402E-2</v>
      </c>
      <c r="O10" s="17">
        <v>5.5621597671636797E-2</v>
      </c>
      <c r="P10" s="17">
        <v>4.4438399511101297E-2</v>
      </c>
      <c r="Q10" s="17">
        <v>4.6626465937045398E-2</v>
      </c>
      <c r="R10" s="17"/>
      <c r="S10" s="17">
        <v>6.5485450221358404E-2</v>
      </c>
      <c r="T10" s="17">
        <v>1.8174906367787201E-2</v>
      </c>
      <c r="U10" s="17">
        <v>4.4016614294973097E-2</v>
      </c>
      <c r="V10" s="17">
        <v>7.4252860470098103E-2</v>
      </c>
      <c r="W10" s="17">
        <v>3.5872525342094001E-2</v>
      </c>
      <c r="X10" s="17">
        <v>9.2020047063481603E-2</v>
      </c>
      <c r="Y10" s="17">
        <v>3.1099038224613702E-2</v>
      </c>
      <c r="Z10" s="17">
        <v>0.107939195335621</v>
      </c>
      <c r="AA10" s="17">
        <v>2.5595708203598602E-2</v>
      </c>
      <c r="AB10" s="17">
        <v>4.4013571260381398E-2</v>
      </c>
      <c r="AC10" s="17">
        <v>1.8419496108617501E-2</v>
      </c>
      <c r="AD10" s="17">
        <v>2.7524084421344901E-2</v>
      </c>
      <c r="AE10" s="17"/>
      <c r="AF10" s="17">
        <v>4.6472494335320698E-2</v>
      </c>
      <c r="AG10" s="17">
        <v>4.6736999255378303E-2</v>
      </c>
      <c r="AH10" s="17">
        <v>5.3039817094347803E-2</v>
      </c>
      <c r="AI10" s="17"/>
      <c r="AJ10" s="17">
        <v>6.0985242362572599E-2</v>
      </c>
      <c r="AK10" s="17">
        <v>3.3480043787014697E-2</v>
      </c>
      <c r="AL10" s="17">
        <v>4.7677983723428803E-2</v>
      </c>
      <c r="AM10" s="17">
        <v>0</v>
      </c>
      <c r="AN10" s="17">
        <v>4.7246129066662902E-2</v>
      </c>
      <c r="AO10" s="17"/>
      <c r="AP10" s="17">
        <v>5.8195498900659802E-2</v>
      </c>
      <c r="AQ10" s="17">
        <v>2.7801756763477199E-2</v>
      </c>
      <c r="AR10" s="17">
        <v>6.9598841284522595E-2</v>
      </c>
      <c r="AS10" s="17"/>
      <c r="AT10" s="17">
        <v>4.1949519058091203E-2</v>
      </c>
      <c r="AU10" s="17">
        <v>4.9782209491152599E-2</v>
      </c>
      <c r="AV10" s="17">
        <v>3.8833732336951698E-2</v>
      </c>
      <c r="AW10" s="17">
        <v>6.2642441674997398E-2</v>
      </c>
      <c r="AX10" s="17">
        <v>0.24863586494534901</v>
      </c>
      <c r="AY10" s="17"/>
      <c r="AZ10" s="17">
        <v>3.2769625344994502E-2</v>
      </c>
      <c r="BA10" s="17">
        <v>3.9151738832745003E-2</v>
      </c>
      <c r="BB10" s="17">
        <v>8.7375779289428898E-2</v>
      </c>
      <c r="BC10" s="17">
        <v>6.0345358848984801E-2</v>
      </c>
      <c r="BD10" s="17">
        <v>8.7824026907837E-2</v>
      </c>
      <c r="BE10" s="17"/>
      <c r="BF10" s="17">
        <v>8.0222603075131793E-2</v>
      </c>
      <c r="BG10" s="17">
        <v>3.40643842726552E-2</v>
      </c>
      <c r="BH10" s="17">
        <v>5.6832003768705203E-2</v>
      </c>
      <c r="BI10" s="17">
        <v>3.9824585021964197E-2</v>
      </c>
      <c r="BJ10" s="17"/>
      <c r="BK10" s="17">
        <v>6.8902372161432204E-2</v>
      </c>
      <c r="BL10" s="17">
        <v>4.0644317185362697E-2</v>
      </c>
      <c r="BM10" s="17">
        <v>4.8247172851992398E-2</v>
      </c>
      <c r="BN10" s="17">
        <v>4.2596381973911301E-2</v>
      </c>
      <c r="BO10" s="17">
        <v>9.2225498353195504E-2</v>
      </c>
      <c r="BP10" s="17"/>
      <c r="BQ10" s="17">
        <v>5.3688574341112599E-2</v>
      </c>
      <c r="BR10" s="17">
        <v>4.1863673414912303E-2</v>
      </c>
      <c r="BS10" s="17"/>
      <c r="BT10" s="17">
        <v>6.1589087237645099E-2</v>
      </c>
      <c r="BU10" s="17">
        <v>3.3615716359662401E-2</v>
      </c>
      <c r="BV10" s="17">
        <v>6.8207725119689894E-2</v>
      </c>
      <c r="BW10" s="17">
        <v>5.0492564267425898E-2</v>
      </c>
      <c r="BX10" s="17">
        <v>3.7136182076232302E-2</v>
      </c>
      <c r="BY10" s="17">
        <v>3.5342149146532498E-2</v>
      </c>
    </row>
    <row r="11" spans="2:77" x14ac:dyDescent="0.35">
      <c r="B11" s="18" t="s">
        <v>98</v>
      </c>
      <c r="C11" s="17">
        <v>5.3567282384388799E-2</v>
      </c>
      <c r="D11" s="17">
        <v>4.6384578902133503E-2</v>
      </c>
      <c r="E11" s="17">
        <v>6.0745763674333098E-2</v>
      </c>
      <c r="F11" s="17"/>
      <c r="G11" s="17">
        <v>7.2729063447653702E-2</v>
      </c>
      <c r="H11" s="17">
        <v>2.2049467849612401E-2</v>
      </c>
      <c r="I11" s="17">
        <v>6.1943768024867701E-2</v>
      </c>
      <c r="J11" s="17">
        <v>5.6384128337827098E-2</v>
      </c>
      <c r="K11" s="17">
        <v>3.2542413595414002E-2</v>
      </c>
      <c r="L11" s="17">
        <v>6.9938875429440397E-2</v>
      </c>
      <c r="M11" s="17"/>
      <c r="N11" s="17">
        <v>9.0423249693366903E-2</v>
      </c>
      <c r="O11" s="17">
        <v>4.4978733394023397E-2</v>
      </c>
      <c r="P11" s="17">
        <v>4.42987041080386E-2</v>
      </c>
      <c r="Q11" s="17">
        <v>3.38250502123814E-2</v>
      </c>
      <c r="R11" s="17"/>
      <c r="S11" s="17">
        <v>3.7394293402389298E-2</v>
      </c>
      <c r="T11" s="17">
        <v>6.9322019676490501E-2</v>
      </c>
      <c r="U11" s="17">
        <v>6.6431297692092495E-2</v>
      </c>
      <c r="V11" s="17">
        <v>6.1185937255744199E-2</v>
      </c>
      <c r="W11" s="17">
        <v>7.0387523454805603E-2</v>
      </c>
      <c r="X11" s="17">
        <v>2.81183628852745E-2</v>
      </c>
      <c r="Y11" s="17">
        <v>4.84758454772308E-2</v>
      </c>
      <c r="Z11" s="17">
        <v>4.6267443944091699E-2</v>
      </c>
      <c r="AA11" s="17">
        <v>7.1243030919355299E-2</v>
      </c>
      <c r="AB11" s="17">
        <v>5.9483284892388202E-2</v>
      </c>
      <c r="AC11" s="17">
        <v>2.2750620055899999E-2</v>
      </c>
      <c r="AD11" s="17">
        <v>6.3741503577785796E-2</v>
      </c>
      <c r="AE11" s="17"/>
      <c r="AF11" s="17">
        <v>5.3241944269287501E-2</v>
      </c>
      <c r="AG11" s="17">
        <v>4.8827487951205797E-2</v>
      </c>
      <c r="AH11" s="17">
        <v>5.0050611950143098E-2</v>
      </c>
      <c r="AI11" s="17"/>
      <c r="AJ11" s="17">
        <v>5.0151752936524498E-2</v>
      </c>
      <c r="AK11" s="17">
        <v>3.5902155689984998E-2</v>
      </c>
      <c r="AL11" s="17">
        <v>0.104901488859328</v>
      </c>
      <c r="AM11" s="17">
        <v>4.5162930630531901E-2</v>
      </c>
      <c r="AN11" s="17">
        <v>6.3037671456347893E-2</v>
      </c>
      <c r="AO11" s="17"/>
      <c r="AP11" s="17">
        <v>7.5743220028345007E-2</v>
      </c>
      <c r="AQ11" s="17">
        <v>3.1502906391869499E-2</v>
      </c>
      <c r="AR11" s="17">
        <v>9.8045255710835999E-2</v>
      </c>
      <c r="AS11" s="17"/>
      <c r="AT11" s="17">
        <v>4.6476774028977201E-2</v>
      </c>
      <c r="AU11" s="17">
        <v>4.7825903623230602E-2</v>
      </c>
      <c r="AV11" s="17">
        <v>5.6809158235098099E-2</v>
      </c>
      <c r="AW11" s="17">
        <v>3.74307306838721E-2</v>
      </c>
      <c r="AX11" s="17">
        <v>0.13014025329387299</v>
      </c>
      <c r="AY11" s="17"/>
      <c r="AZ11" s="17">
        <v>4.4794437890466797E-2</v>
      </c>
      <c r="BA11" s="17">
        <v>5.33906871185151E-2</v>
      </c>
      <c r="BB11" s="17">
        <v>7.2870458710137503E-2</v>
      </c>
      <c r="BC11" s="17">
        <v>6.0248186646175601E-2</v>
      </c>
      <c r="BD11" s="17">
        <v>6.8516515724762403E-2</v>
      </c>
      <c r="BE11" s="17"/>
      <c r="BF11" s="17">
        <v>5.7281207282994101E-2</v>
      </c>
      <c r="BG11" s="17">
        <v>5.2915533438868602E-2</v>
      </c>
      <c r="BH11" s="17">
        <v>5.2738763648113397E-2</v>
      </c>
      <c r="BI11" s="17">
        <v>5.7038673387414501E-2</v>
      </c>
      <c r="BJ11" s="17"/>
      <c r="BK11" s="17">
        <v>0</v>
      </c>
      <c r="BL11" s="17">
        <v>5.6220079854032601E-2</v>
      </c>
      <c r="BM11" s="17">
        <v>6.2052674691662903E-2</v>
      </c>
      <c r="BN11" s="17">
        <v>5.2675132678797899E-2</v>
      </c>
      <c r="BO11" s="17">
        <v>3.10200683496933E-2</v>
      </c>
      <c r="BP11" s="17"/>
      <c r="BQ11" s="17">
        <v>3.9395508987777599E-2</v>
      </c>
      <c r="BR11" s="17">
        <v>7.2651578716266998E-2</v>
      </c>
      <c r="BS11" s="17"/>
      <c r="BT11" s="17">
        <v>5.6664678411341797E-2</v>
      </c>
      <c r="BU11" s="17">
        <v>5.08137507022055E-2</v>
      </c>
      <c r="BV11" s="17">
        <v>1.0613425921901801E-2</v>
      </c>
      <c r="BW11" s="17">
        <v>4.5433365380295201E-2</v>
      </c>
      <c r="BX11" s="17">
        <v>7.3425669628746304E-2</v>
      </c>
      <c r="BY11" s="17">
        <v>6.3360581625291207E-2</v>
      </c>
    </row>
    <row r="12" spans="2:77" x14ac:dyDescent="0.35">
      <c r="B12" s="18" t="s">
        <v>99</v>
      </c>
      <c r="C12" s="17">
        <v>7.5134505858592701E-2</v>
      </c>
      <c r="D12" s="17">
        <v>6.8143819522499996E-2</v>
      </c>
      <c r="E12" s="17">
        <v>8.0127098179010106E-2</v>
      </c>
      <c r="F12" s="17"/>
      <c r="G12" s="17">
        <v>9.0854856961319203E-2</v>
      </c>
      <c r="H12" s="17">
        <v>8.3011098957289906E-2</v>
      </c>
      <c r="I12" s="17">
        <v>7.8945406246577698E-2</v>
      </c>
      <c r="J12" s="17">
        <v>5.27968964159755E-2</v>
      </c>
      <c r="K12" s="17">
        <v>6.1774286624574001E-2</v>
      </c>
      <c r="L12" s="17">
        <v>8.1856512996974301E-2</v>
      </c>
      <c r="M12" s="17"/>
      <c r="N12" s="17">
        <v>6.3456988600595607E-2</v>
      </c>
      <c r="O12" s="17">
        <v>7.1450147609433898E-2</v>
      </c>
      <c r="P12" s="17">
        <v>9.5715123708484007E-2</v>
      </c>
      <c r="Q12" s="17">
        <v>7.5165163961251502E-2</v>
      </c>
      <c r="R12" s="17"/>
      <c r="S12" s="17">
        <v>5.6036624582970603E-2</v>
      </c>
      <c r="T12" s="17">
        <v>5.7431807331478998E-2</v>
      </c>
      <c r="U12" s="17">
        <v>0.14265270884859599</v>
      </c>
      <c r="V12" s="17">
        <v>6.6691043786047496E-2</v>
      </c>
      <c r="W12" s="17">
        <v>5.8229070031470202E-2</v>
      </c>
      <c r="X12" s="17">
        <v>0.120461153327936</v>
      </c>
      <c r="Y12" s="17">
        <v>8.0242970224966695E-2</v>
      </c>
      <c r="Z12" s="17">
        <v>8.7628319961128201E-2</v>
      </c>
      <c r="AA12" s="17">
        <v>3.8977017751029699E-2</v>
      </c>
      <c r="AB12" s="17">
        <v>3.8575656007160002E-2</v>
      </c>
      <c r="AC12" s="17">
        <v>7.0380492553170207E-2</v>
      </c>
      <c r="AD12" s="17">
        <v>0.196473048560211</v>
      </c>
      <c r="AE12" s="17"/>
      <c r="AF12" s="17">
        <v>8.6450118052214697E-2</v>
      </c>
      <c r="AG12" s="17">
        <v>6.1569162751522202E-2</v>
      </c>
      <c r="AH12" s="17">
        <v>6.7146941590803894E-2</v>
      </c>
      <c r="AI12" s="17"/>
      <c r="AJ12" s="17">
        <v>7.3859794221977401E-2</v>
      </c>
      <c r="AK12" s="17">
        <v>5.3647898758679403E-2</v>
      </c>
      <c r="AL12" s="17">
        <v>0.11077428999477699</v>
      </c>
      <c r="AM12" s="17">
        <v>3.6676554241493999E-2</v>
      </c>
      <c r="AN12" s="17">
        <v>0.10279267299086201</v>
      </c>
      <c r="AO12" s="17"/>
      <c r="AP12" s="17">
        <v>9.2790252116525904E-2</v>
      </c>
      <c r="AQ12" s="17">
        <v>5.5457347149775398E-2</v>
      </c>
      <c r="AR12" s="17">
        <v>0.114363334055484</v>
      </c>
      <c r="AS12" s="17"/>
      <c r="AT12" s="17">
        <v>7.1567333930666902E-2</v>
      </c>
      <c r="AU12" s="17">
        <v>8.3239939463994397E-2</v>
      </c>
      <c r="AV12" s="17">
        <v>8.3926365079543999E-2</v>
      </c>
      <c r="AW12" s="17">
        <v>6.1987890265243498E-2</v>
      </c>
      <c r="AX12" s="17">
        <v>0.14830520105035899</v>
      </c>
      <c r="AY12" s="17"/>
      <c r="AZ12" s="17">
        <v>5.6495983571029598E-2</v>
      </c>
      <c r="BA12" s="17">
        <v>0.10235995704612399</v>
      </c>
      <c r="BB12" s="17">
        <v>9.5176796143007905E-2</v>
      </c>
      <c r="BC12" s="17">
        <v>9.3635205595133997E-2</v>
      </c>
      <c r="BD12" s="17">
        <v>5.6398845633075699E-2</v>
      </c>
      <c r="BE12" s="17"/>
      <c r="BF12" s="17">
        <v>8.8893718757308296E-2</v>
      </c>
      <c r="BG12" s="17">
        <v>7.2508811545378707E-2</v>
      </c>
      <c r="BH12" s="17">
        <v>5.7658084719664902E-2</v>
      </c>
      <c r="BI12" s="17">
        <v>7.5978932186057294E-2</v>
      </c>
      <c r="BJ12" s="17"/>
      <c r="BK12" s="17">
        <v>0.13304566347879099</v>
      </c>
      <c r="BL12" s="17">
        <v>5.2388019371988802E-2</v>
      </c>
      <c r="BM12" s="17">
        <v>7.4262794600118406E-2</v>
      </c>
      <c r="BN12" s="17">
        <v>7.7024151292265405E-2</v>
      </c>
      <c r="BO12" s="17">
        <v>8.7073216511042301E-2</v>
      </c>
      <c r="BP12" s="17"/>
      <c r="BQ12" s="17">
        <v>8.2068041837169994E-2</v>
      </c>
      <c r="BR12" s="17">
        <v>6.5797519474478497E-2</v>
      </c>
      <c r="BS12" s="17"/>
      <c r="BT12" s="17">
        <v>8.0366823363342096E-2</v>
      </c>
      <c r="BU12" s="17">
        <v>7.5098041147080893E-2</v>
      </c>
      <c r="BV12" s="17">
        <v>9.4416376751263895E-2</v>
      </c>
      <c r="BW12" s="17">
        <v>3.53232649613031E-2</v>
      </c>
      <c r="BX12" s="17">
        <v>7.7271409292642201E-2</v>
      </c>
      <c r="BY12" s="17">
        <v>2.5074638135807799E-2</v>
      </c>
    </row>
    <row r="13" spans="2:77" x14ac:dyDescent="0.35">
      <c r="B13" s="18" t="s">
        <v>341</v>
      </c>
      <c r="C13" s="17">
        <v>8.2088152399406103E-2</v>
      </c>
      <c r="D13" s="17">
        <v>7.9209845740342899E-2</v>
      </c>
      <c r="E13" s="17">
        <v>8.5088492582700195E-2</v>
      </c>
      <c r="F13" s="17"/>
      <c r="G13" s="17">
        <v>7.2356143021611502E-2</v>
      </c>
      <c r="H13" s="17">
        <v>9.3911808083379303E-2</v>
      </c>
      <c r="I13" s="17">
        <v>0.108259266095575</v>
      </c>
      <c r="J13" s="17">
        <v>0.12024329160257</v>
      </c>
      <c r="K13" s="17">
        <v>5.4117382909294097E-2</v>
      </c>
      <c r="L13" s="17">
        <v>4.74784536867464E-2</v>
      </c>
      <c r="M13" s="17"/>
      <c r="N13" s="17">
        <v>7.8845491408540094E-2</v>
      </c>
      <c r="O13" s="17">
        <v>7.4940395091681905E-2</v>
      </c>
      <c r="P13" s="17">
        <v>8.7757055726514002E-2</v>
      </c>
      <c r="Q13" s="17">
        <v>8.1307886878846797E-2</v>
      </c>
      <c r="R13" s="17"/>
      <c r="S13" s="17">
        <v>0.1022540262344</v>
      </c>
      <c r="T13" s="17">
        <v>8.7225938940799802E-2</v>
      </c>
      <c r="U13" s="17">
        <v>0.11178702637653</v>
      </c>
      <c r="V13" s="17">
        <v>7.6792147922961101E-2</v>
      </c>
      <c r="W13" s="17">
        <v>9.5979058079350102E-2</v>
      </c>
      <c r="X13" s="17">
        <v>9.0914918475350895E-2</v>
      </c>
      <c r="Y13" s="17">
        <v>5.0343377707080098E-2</v>
      </c>
      <c r="Z13" s="17">
        <v>6.0721687676167202E-2</v>
      </c>
      <c r="AA13" s="17">
        <v>8.4720527441220495E-2</v>
      </c>
      <c r="AB13" s="17">
        <v>9.7962267196200395E-2</v>
      </c>
      <c r="AC13" s="17">
        <v>0</v>
      </c>
      <c r="AD13" s="17">
        <v>5.4933291384098602E-2</v>
      </c>
      <c r="AE13" s="17"/>
      <c r="AF13" s="17">
        <v>7.0234567579338103E-2</v>
      </c>
      <c r="AG13" s="17">
        <v>9.3472587473624205E-2</v>
      </c>
      <c r="AH13" s="17">
        <v>0.10345201170634601</v>
      </c>
      <c r="AI13" s="17"/>
      <c r="AJ13" s="17">
        <v>7.8518731181138002E-2</v>
      </c>
      <c r="AK13" s="17">
        <v>7.6078886921504302E-2</v>
      </c>
      <c r="AL13" s="17">
        <v>4.13556877387787E-2</v>
      </c>
      <c r="AM13" s="17">
        <v>6.1020479079440498E-2</v>
      </c>
      <c r="AN13" s="17">
        <v>0.12559286412588899</v>
      </c>
      <c r="AO13" s="17"/>
      <c r="AP13" s="17">
        <v>7.6104164277899303E-2</v>
      </c>
      <c r="AQ13" s="17">
        <v>5.8736904043833499E-2</v>
      </c>
      <c r="AR13" s="17">
        <v>9.6088588361737101E-2</v>
      </c>
      <c r="AS13" s="17"/>
      <c r="AT13" s="17">
        <v>7.9874278461539203E-2</v>
      </c>
      <c r="AU13" s="17">
        <v>9.3643447510340705E-2</v>
      </c>
      <c r="AV13" s="17">
        <v>8.4486143596854496E-2</v>
      </c>
      <c r="AW13" s="17">
        <v>8.3302744152151095E-2</v>
      </c>
      <c r="AX13" s="17">
        <v>0</v>
      </c>
      <c r="AY13" s="17"/>
      <c r="AZ13" s="17">
        <v>0.10644379437562999</v>
      </c>
      <c r="BA13" s="17">
        <v>6.2104486978571703E-2</v>
      </c>
      <c r="BB13" s="17">
        <v>8.8072701540759094E-2</v>
      </c>
      <c r="BC13" s="17">
        <v>3.9148602112044101E-2</v>
      </c>
      <c r="BD13" s="17">
        <v>9.6627165409913604E-2</v>
      </c>
      <c r="BE13" s="17"/>
      <c r="BF13" s="17">
        <v>5.4736628225682801E-2</v>
      </c>
      <c r="BG13" s="17">
        <v>8.1282297618119601E-2</v>
      </c>
      <c r="BH13" s="17">
        <v>0.11242010126168001</v>
      </c>
      <c r="BI13" s="17">
        <v>8.0875030829349506E-2</v>
      </c>
      <c r="BJ13" s="17"/>
      <c r="BK13" s="17">
        <v>9.1791498565522794E-2</v>
      </c>
      <c r="BL13" s="17">
        <v>0.133118309642664</v>
      </c>
      <c r="BM13" s="17">
        <v>7.5905205203868897E-2</v>
      </c>
      <c r="BN13" s="17">
        <v>7.0363873247409406E-2</v>
      </c>
      <c r="BO13" s="17">
        <v>7.3963901317057698E-2</v>
      </c>
      <c r="BP13" s="17"/>
      <c r="BQ13" s="17">
        <v>8.8051322135902804E-2</v>
      </c>
      <c r="BR13" s="17">
        <v>7.4057901340226301E-2</v>
      </c>
      <c r="BS13" s="17"/>
      <c r="BT13" s="17">
        <v>5.4239180566685197E-2</v>
      </c>
      <c r="BU13" s="17">
        <v>0.107599492103356</v>
      </c>
      <c r="BV13" s="17">
        <v>6.8004367839892901E-2</v>
      </c>
      <c r="BW13" s="17">
        <v>9.2832678781458705E-2</v>
      </c>
      <c r="BX13" s="17">
        <v>0.10505173592686499</v>
      </c>
      <c r="BY13" s="17">
        <v>7.7936485436662706E-2</v>
      </c>
    </row>
    <row r="14" spans="2:77" x14ac:dyDescent="0.35">
      <c r="B14" s="18" t="s">
        <v>101</v>
      </c>
      <c r="C14" s="17">
        <v>0.198703051312111</v>
      </c>
      <c r="D14" s="17">
        <v>0.18359825254818099</v>
      </c>
      <c r="E14" s="17">
        <v>0.213974601254033</v>
      </c>
      <c r="F14" s="17"/>
      <c r="G14" s="17">
        <v>0.26749226753247501</v>
      </c>
      <c r="H14" s="17">
        <v>0.18867979745906799</v>
      </c>
      <c r="I14" s="17">
        <v>0.17408471361401001</v>
      </c>
      <c r="J14" s="17">
        <v>0.13078279531846401</v>
      </c>
      <c r="K14" s="17">
        <v>0.23271829848488901</v>
      </c>
      <c r="L14" s="17">
        <v>0.212564183817016</v>
      </c>
      <c r="M14" s="17"/>
      <c r="N14" s="17">
        <v>0.19841801310054699</v>
      </c>
      <c r="O14" s="17">
        <v>0.19665949811237801</v>
      </c>
      <c r="P14" s="17">
        <v>0.22357705888920401</v>
      </c>
      <c r="Q14" s="17">
        <v>0.18462993239000999</v>
      </c>
      <c r="R14" s="17"/>
      <c r="S14" s="17">
        <v>0.19694866884082701</v>
      </c>
      <c r="T14" s="17">
        <v>0.23014553666770601</v>
      </c>
      <c r="U14" s="17">
        <v>0.188453638774811</v>
      </c>
      <c r="V14" s="17">
        <v>0.197121448112239</v>
      </c>
      <c r="W14" s="17">
        <v>0.27886671654717099</v>
      </c>
      <c r="X14" s="17">
        <v>0.14325814935607201</v>
      </c>
      <c r="Y14" s="17">
        <v>0.232283872277704</v>
      </c>
      <c r="Z14" s="17">
        <v>0.16604367640148501</v>
      </c>
      <c r="AA14" s="17">
        <v>0.136847897828794</v>
      </c>
      <c r="AB14" s="17">
        <v>0.16803025595205001</v>
      </c>
      <c r="AC14" s="17">
        <v>0.326586531191361</v>
      </c>
      <c r="AD14" s="17">
        <v>0.14524029690266199</v>
      </c>
      <c r="AE14" s="17"/>
      <c r="AF14" s="17">
        <v>0.17146845797447599</v>
      </c>
      <c r="AG14" s="17">
        <v>0.18907619497971201</v>
      </c>
      <c r="AH14" s="17">
        <v>0.25060601274998501</v>
      </c>
      <c r="AI14" s="17"/>
      <c r="AJ14" s="17">
        <v>0.20697833565303</v>
      </c>
      <c r="AK14" s="17">
        <v>0.16575228537461001</v>
      </c>
      <c r="AL14" s="17">
        <v>0.13690208372905799</v>
      </c>
      <c r="AM14" s="17">
        <v>0.13158114116231101</v>
      </c>
      <c r="AN14" s="17">
        <v>0.29228123488006003</v>
      </c>
      <c r="AO14" s="17"/>
      <c r="AP14" s="17">
        <v>0.21094498784642399</v>
      </c>
      <c r="AQ14" s="17">
        <v>0.17061460399859499</v>
      </c>
      <c r="AR14" s="17">
        <v>0.12952856514062</v>
      </c>
      <c r="AS14" s="17"/>
      <c r="AT14" s="17">
        <v>0.18732962009127099</v>
      </c>
      <c r="AU14" s="17">
        <v>0.22322798940340199</v>
      </c>
      <c r="AV14" s="17">
        <v>0.17804511583933999</v>
      </c>
      <c r="AW14" s="17">
        <v>0.20479128350308401</v>
      </c>
      <c r="AX14" s="17">
        <v>0.19170769657976799</v>
      </c>
      <c r="AY14" s="17"/>
      <c r="AZ14" s="17">
        <v>0.17830692231523901</v>
      </c>
      <c r="BA14" s="17">
        <v>0.192201283913015</v>
      </c>
      <c r="BB14" s="17">
        <v>0.391166573938736</v>
      </c>
      <c r="BC14" s="17">
        <v>0.21038997807446699</v>
      </c>
      <c r="BD14" s="17">
        <v>0.18970620947067901</v>
      </c>
      <c r="BE14" s="17"/>
      <c r="BF14" s="17">
        <v>0.14367560602625201</v>
      </c>
      <c r="BG14" s="17">
        <v>0.23370850710645999</v>
      </c>
      <c r="BH14" s="17">
        <v>0.16425179891285399</v>
      </c>
      <c r="BI14" s="17">
        <v>0.200961123816015</v>
      </c>
      <c r="BJ14" s="17"/>
      <c r="BK14" s="17">
        <v>0.236885131320654</v>
      </c>
      <c r="BL14" s="17">
        <v>0.15439703131287399</v>
      </c>
      <c r="BM14" s="17">
        <v>0.19564873356429799</v>
      </c>
      <c r="BN14" s="17">
        <v>0.21421858443910999</v>
      </c>
      <c r="BO14" s="17">
        <v>0.20034553831125801</v>
      </c>
      <c r="BP14" s="17"/>
      <c r="BQ14" s="17">
        <v>0.18895528079843901</v>
      </c>
      <c r="BR14" s="17">
        <v>0.21182980234402901</v>
      </c>
      <c r="BS14" s="17"/>
      <c r="BT14" s="17">
        <v>0.20300413073436899</v>
      </c>
      <c r="BU14" s="17">
        <v>0.215692016574414</v>
      </c>
      <c r="BV14" s="17">
        <v>0.195319807312898</v>
      </c>
      <c r="BW14" s="17">
        <v>0.20809299731054801</v>
      </c>
      <c r="BX14" s="17">
        <v>0.16327829714157899</v>
      </c>
      <c r="BY14" s="17">
        <v>0.20779466690095899</v>
      </c>
    </row>
    <row r="15" spans="2:77" x14ac:dyDescent="0.35">
      <c r="B15" s="18" t="s">
        <v>102</v>
      </c>
      <c r="C15" s="17">
        <v>9.4566632273959006E-2</v>
      </c>
      <c r="D15" s="17">
        <v>9.5723445516082598E-2</v>
      </c>
      <c r="E15" s="17">
        <v>9.3621110057429194E-2</v>
      </c>
      <c r="F15" s="17"/>
      <c r="G15" s="17">
        <v>8.1817532577639296E-2</v>
      </c>
      <c r="H15" s="17">
        <v>0.111334016948724</v>
      </c>
      <c r="I15" s="17">
        <v>0.109748777384347</v>
      </c>
      <c r="J15" s="17">
        <v>9.8149244852983694E-2</v>
      </c>
      <c r="K15" s="17">
        <v>7.4996881352573805E-2</v>
      </c>
      <c r="L15" s="17">
        <v>8.7767683615671596E-2</v>
      </c>
      <c r="M15" s="17"/>
      <c r="N15" s="17">
        <v>9.0462383649169795E-2</v>
      </c>
      <c r="O15" s="17">
        <v>0.105251437473581</v>
      </c>
      <c r="P15" s="17">
        <v>7.6201347993370097E-2</v>
      </c>
      <c r="Q15" s="17">
        <v>0.101399350264849</v>
      </c>
      <c r="R15" s="17"/>
      <c r="S15" s="17">
        <v>9.77347486953246E-2</v>
      </c>
      <c r="T15" s="17">
        <v>0.12246286902138601</v>
      </c>
      <c r="U15" s="17">
        <v>5.5650686155345797E-2</v>
      </c>
      <c r="V15" s="17">
        <v>5.8598189650592603E-2</v>
      </c>
      <c r="W15" s="17">
        <v>7.0460372859230305E-2</v>
      </c>
      <c r="X15" s="17">
        <v>6.4706741559689002E-2</v>
      </c>
      <c r="Y15" s="17">
        <v>8.0143342921465896E-2</v>
      </c>
      <c r="Z15" s="17">
        <v>8.1116229963592398E-2</v>
      </c>
      <c r="AA15" s="17">
        <v>0.118905205942965</v>
      </c>
      <c r="AB15" s="17">
        <v>0.11921536184107399</v>
      </c>
      <c r="AC15" s="17">
        <v>0.15285769688443299</v>
      </c>
      <c r="AD15" s="17">
        <v>0.111370130078947</v>
      </c>
      <c r="AE15" s="17"/>
      <c r="AF15" s="17">
        <v>8.5770865515940403E-2</v>
      </c>
      <c r="AG15" s="17">
        <v>0.105641552357472</v>
      </c>
      <c r="AH15" s="17">
        <v>9.1735047414678403E-2</v>
      </c>
      <c r="AI15" s="17"/>
      <c r="AJ15" s="17">
        <v>8.3856460232281896E-2</v>
      </c>
      <c r="AK15" s="17">
        <v>0.124948496622849</v>
      </c>
      <c r="AL15" s="17">
        <v>0.131790438559553</v>
      </c>
      <c r="AM15" s="17">
        <v>7.7952602902309001E-2</v>
      </c>
      <c r="AN15" s="17">
        <v>5.5097597451370703E-2</v>
      </c>
      <c r="AO15" s="17"/>
      <c r="AP15" s="17">
        <v>7.61396964866939E-2</v>
      </c>
      <c r="AQ15" s="17">
        <v>0.11584112870678601</v>
      </c>
      <c r="AR15" s="17">
        <v>8.34203526399208E-2</v>
      </c>
      <c r="AS15" s="17"/>
      <c r="AT15" s="17">
        <v>0.12207934637437801</v>
      </c>
      <c r="AU15" s="17">
        <v>9.31324459302484E-2</v>
      </c>
      <c r="AV15" s="17">
        <v>9.7164323966032404E-2</v>
      </c>
      <c r="AW15" s="17">
        <v>8.2126397006469107E-2</v>
      </c>
      <c r="AX15" s="17">
        <v>0.142377156146901</v>
      </c>
      <c r="AY15" s="17"/>
      <c r="AZ15" s="17">
        <v>9.97801946040201E-2</v>
      </c>
      <c r="BA15" s="17">
        <v>0.103781093570418</v>
      </c>
      <c r="BB15" s="17">
        <v>5.8869754247954403E-2</v>
      </c>
      <c r="BC15" s="17">
        <v>8.9766244536400405E-2</v>
      </c>
      <c r="BD15" s="17">
        <v>8.5852175601622199E-2</v>
      </c>
      <c r="BE15" s="17"/>
      <c r="BF15" s="17">
        <v>0.11286899762409899</v>
      </c>
      <c r="BG15" s="17">
        <v>8.5220645304231402E-2</v>
      </c>
      <c r="BH15" s="17">
        <v>9.8608384749117706E-2</v>
      </c>
      <c r="BI15" s="17">
        <v>0.105312550953954</v>
      </c>
      <c r="BJ15" s="17"/>
      <c r="BK15" s="17">
        <v>9.02140771067826E-2</v>
      </c>
      <c r="BL15" s="17">
        <v>7.4039442001490804E-2</v>
      </c>
      <c r="BM15" s="17">
        <v>0.107414856056613</v>
      </c>
      <c r="BN15" s="17">
        <v>9.6342203058309803E-2</v>
      </c>
      <c r="BO15" s="17">
        <v>5.4111918880431903E-2</v>
      </c>
      <c r="BP15" s="17"/>
      <c r="BQ15" s="17">
        <v>9.6657079282773395E-2</v>
      </c>
      <c r="BR15" s="17">
        <v>9.1751549851610797E-2</v>
      </c>
      <c r="BS15" s="17"/>
      <c r="BT15" s="17">
        <v>9.9070895555031499E-2</v>
      </c>
      <c r="BU15" s="17">
        <v>7.9064462862559207E-2</v>
      </c>
      <c r="BV15" s="17">
        <v>0.121148915241844</v>
      </c>
      <c r="BW15" s="17">
        <v>9.8334483995439606E-2</v>
      </c>
      <c r="BX15" s="17">
        <v>8.0437717299568806E-2</v>
      </c>
      <c r="BY15" s="17">
        <v>0.187057037142173</v>
      </c>
    </row>
    <row r="16" spans="2:77" x14ac:dyDescent="0.35">
      <c r="B16" s="18" t="s">
        <v>467</v>
      </c>
      <c r="C16" s="17">
        <v>0.122141082851817</v>
      </c>
      <c r="D16" s="17">
        <v>0.130696718891019</v>
      </c>
      <c r="E16" s="17">
        <v>0.113969980734047</v>
      </c>
      <c r="F16" s="17"/>
      <c r="G16" s="17">
        <v>0.10967095946194701</v>
      </c>
      <c r="H16" s="17">
        <v>0.15796587804526799</v>
      </c>
      <c r="I16" s="17">
        <v>0.13185226642512801</v>
      </c>
      <c r="J16" s="17">
        <v>0.144230065676344</v>
      </c>
      <c r="K16" s="17">
        <v>8.0351554955676099E-2</v>
      </c>
      <c r="L16" s="17">
        <v>0.10487068479553401</v>
      </c>
      <c r="M16" s="17"/>
      <c r="N16" s="17">
        <v>0.10649570612032699</v>
      </c>
      <c r="O16" s="17">
        <v>0.13816632807252999</v>
      </c>
      <c r="P16" s="17">
        <v>0.12810476119287401</v>
      </c>
      <c r="Q16" s="17">
        <v>0.11583209658815501</v>
      </c>
      <c r="R16" s="17"/>
      <c r="S16" s="17">
        <v>0.150108186387232</v>
      </c>
      <c r="T16" s="17">
        <v>7.30533586495941E-2</v>
      </c>
      <c r="U16" s="17">
        <v>0.11436654765616799</v>
      </c>
      <c r="V16" s="17">
        <v>0.14583215574859501</v>
      </c>
      <c r="W16" s="17">
        <v>0.141343021578928</v>
      </c>
      <c r="X16" s="17">
        <v>0.108401540164657</v>
      </c>
      <c r="Y16" s="17">
        <v>9.9427039039580001E-2</v>
      </c>
      <c r="Z16" s="17">
        <v>0.111926685920525</v>
      </c>
      <c r="AA16" s="17">
        <v>0.153611607768637</v>
      </c>
      <c r="AB16" s="17">
        <v>0.134451207528616</v>
      </c>
      <c r="AC16" s="17">
        <v>9.8015483757940294E-2</v>
      </c>
      <c r="AD16" s="17">
        <v>9.4762602807996504E-2</v>
      </c>
      <c r="AE16" s="17"/>
      <c r="AF16" s="17">
        <v>9.8135400703862896E-2</v>
      </c>
      <c r="AG16" s="17">
        <v>0.147917110143544</v>
      </c>
      <c r="AH16" s="17">
        <v>0.123047599029157</v>
      </c>
      <c r="AI16" s="17"/>
      <c r="AJ16" s="17">
        <v>0.10019672622322801</v>
      </c>
      <c r="AK16" s="17">
        <v>0.16062767455381599</v>
      </c>
      <c r="AL16" s="17">
        <v>0.145563169856436</v>
      </c>
      <c r="AM16" s="17">
        <v>0.1218028924448</v>
      </c>
      <c r="AN16" s="17">
        <v>9.8815424843298902E-2</v>
      </c>
      <c r="AO16" s="17"/>
      <c r="AP16" s="17">
        <v>8.0666147077271697E-2</v>
      </c>
      <c r="AQ16" s="17">
        <v>0.16960820723068101</v>
      </c>
      <c r="AR16" s="17">
        <v>0.174342041425985</v>
      </c>
      <c r="AS16" s="17"/>
      <c r="AT16" s="17">
        <v>0.102909261853904</v>
      </c>
      <c r="AU16" s="17">
        <v>8.9081098886553398E-2</v>
      </c>
      <c r="AV16" s="17">
        <v>0.136207041191276</v>
      </c>
      <c r="AW16" s="17">
        <v>0.173128433290721</v>
      </c>
      <c r="AX16" s="17">
        <v>6.3306410299193996E-2</v>
      </c>
      <c r="AY16" s="17"/>
      <c r="AZ16" s="17">
        <v>0.1380811567945</v>
      </c>
      <c r="BA16" s="17">
        <v>0.119283439674311</v>
      </c>
      <c r="BB16" s="17">
        <v>8.4703553998352304E-2</v>
      </c>
      <c r="BC16" s="17">
        <v>9.7832903993736703E-2</v>
      </c>
      <c r="BD16" s="17">
        <v>0.12754129188608199</v>
      </c>
      <c r="BE16" s="17"/>
      <c r="BF16" s="17">
        <v>0.103498511913168</v>
      </c>
      <c r="BG16" s="17">
        <v>0.111901670476446</v>
      </c>
      <c r="BH16" s="17">
        <v>0.136049302248997</v>
      </c>
      <c r="BI16" s="17">
        <v>0.13460711371563999</v>
      </c>
      <c r="BJ16" s="17"/>
      <c r="BK16" s="17">
        <v>2.5985026095462899E-2</v>
      </c>
      <c r="BL16" s="17">
        <v>0.154261241366347</v>
      </c>
      <c r="BM16" s="17">
        <v>0.12918206752591499</v>
      </c>
      <c r="BN16" s="17">
        <v>0.112849579263614</v>
      </c>
      <c r="BO16" s="17">
        <v>0.116774816951029</v>
      </c>
      <c r="BP16" s="17"/>
      <c r="BQ16" s="17">
        <v>0.126091968492723</v>
      </c>
      <c r="BR16" s="17">
        <v>0.116820656802495</v>
      </c>
      <c r="BS16" s="17"/>
      <c r="BT16" s="17">
        <v>9.7435628195110105E-2</v>
      </c>
      <c r="BU16" s="17">
        <v>0.15611598326161499</v>
      </c>
      <c r="BV16" s="17">
        <v>0.11422379631634499</v>
      </c>
      <c r="BW16" s="17">
        <v>0.108281671799537</v>
      </c>
      <c r="BX16" s="17">
        <v>0.146373955764251</v>
      </c>
      <c r="BY16" s="17">
        <v>5.4184321650476999E-2</v>
      </c>
    </row>
    <row r="17" spans="2:77" x14ac:dyDescent="0.35">
      <c r="B17" s="18" t="s">
        <v>468</v>
      </c>
      <c r="C17" s="17">
        <v>0.101940982781262</v>
      </c>
      <c r="D17" s="17">
        <v>0.11483459841535799</v>
      </c>
      <c r="E17" s="17">
        <v>8.9459251865806694E-2</v>
      </c>
      <c r="F17" s="17"/>
      <c r="G17" s="17">
        <v>9.5176491191603999E-2</v>
      </c>
      <c r="H17" s="17">
        <v>9.0565223916045795E-2</v>
      </c>
      <c r="I17" s="17">
        <v>0.104326665006149</v>
      </c>
      <c r="J17" s="17">
        <v>0.1082229216188</v>
      </c>
      <c r="K17" s="17">
        <v>0.111704798161555</v>
      </c>
      <c r="L17" s="17">
        <v>0.101977742217187</v>
      </c>
      <c r="M17" s="17"/>
      <c r="N17" s="17">
        <v>0.11321529342976799</v>
      </c>
      <c r="O17" s="17">
        <v>0.106966140245425</v>
      </c>
      <c r="P17" s="17">
        <v>8.7496268059476703E-2</v>
      </c>
      <c r="Q17" s="17">
        <v>9.9828118591975906E-2</v>
      </c>
      <c r="R17" s="17"/>
      <c r="S17" s="17">
        <v>0.101088138503847</v>
      </c>
      <c r="T17" s="17">
        <v>6.9676117062371298E-2</v>
      </c>
      <c r="U17" s="17">
        <v>0.100460743051766</v>
      </c>
      <c r="V17" s="17">
        <v>0.13425897822253399</v>
      </c>
      <c r="W17" s="17">
        <v>3.28067901174285E-2</v>
      </c>
      <c r="X17" s="17">
        <v>4.9487752812082099E-2</v>
      </c>
      <c r="Y17" s="17">
        <v>0.115151324034809</v>
      </c>
      <c r="Z17" s="17">
        <v>0.104566579144555</v>
      </c>
      <c r="AA17" s="17">
        <v>0.149864024856253</v>
      </c>
      <c r="AB17" s="17">
        <v>0.13549517512733</v>
      </c>
      <c r="AC17" s="17">
        <v>0.152555928987166</v>
      </c>
      <c r="AD17" s="17">
        <v>8.7834771828594102E-2</v>
      </c>
      <c r="AE17" s="17"/>
      <c r="AF17" s="17">
        <v>8.4785198678165599E-2</v>
      </c>
      <c r="AG17" s="17">
        <v>0.123257506449316</v>
      </c>
      <c r="AH17" s="17">
        <v>9.2078664575257402E-2</v>
      </c>
      <c r="AI17" s="17"/>
      <c r="AJ17" s="17">
        <v>7.53888855639889E-2</v>
      </c>
      <c r="AK17" s="17">
        <v>0.14555346301448299</v>
      </c>
      <c r="AL17" s="17">
        <v>0.15391483214669799</v>
      </c>
      <c r="AM17" s="17">
        <v>0</v>
      </c>
      <c r="AN17" s="17">
        <v>6.2672134798834003E-2</v>
      </c>
      <c r="AO17" s="17"/>
      <c r="AP17" s="17">
        <v>7.2511276879068096E-2</v>
      </c>
      <c r="AQ17" s="17">
        <v>0.167249756742125</v>
      </c>
      <c r="AR17" s="17">
        <v>7.8296784189935603E-2</v>
      </c>
      <c r="AS17" s="17"/>
      <c r="AT17" s="17">
        <v>8.5875729405467102E-2</v>
      </c>
      <c r="AU17" s="17">
        <v>7.3124062178045499E-2</v>
      </c>
      <c r="AV17" s="17">
        <v>0.123560978885506</v>
      </c>
      <c r="AW17" s="17">
        <v>0.12637227118703701</v>
      </c>
      <c r="AX17" s="17">
        <v>0</v>
      </c>
      <c r="AY17" s="17"/>
      <c r="AZ17" s="17">
        <v>0.115962609561874</v>
      </c>
      <c r="BA17" s="17">
        <v>7.8403462210455604E-2</v>
      </c>
      <c r="BB17" s="17">
        <v>5.7921305210950201E-2</v>
      </c>
      <c r="BC17" s="17">
        <v>0.119016158556892</v>
      </c>
      <c r="BD17" s="17">
        <v>7.0031027758887296E-2</v>
      </c>
      <c r="BE17" s="17"/>
      <c r="BF17" s="17">
        <v>8.0774714389895599E-2</v>
      </c>
      <c r="BG17" s="17">
        <v>0.10820816634477499</v>
      </c>
      <c r="BH17" s="17">
        <v>0.133536994139583</v>
      </c>
      <c r="BI17" s="17">
        <v>7.8371752379025703E-2</v>
      </c>
      <c r="BJ17" s="17"/>
      <c r="BK17" s="17">
        <v>2.42504580638703E-2</v>
      </c>
      <c r="BL17" s="17">
        <v>0.15047236360958999</v>
      </c>
      <c r="BM17" s="17">
        <v>9.3448644883904003E-2</v>
      </c>
      <c r="BN17" s="17">
        <v>0.106536359214736</v>
      </c>
      <c r="BO17" s="17">
        <v>6.3805355165276106E-2</v>
      </c>
      <c r="BP17" s="17"/>
      <c r="BQ17" s="17">
        <v>8.3943047607062102E-2</v>
      </c>
      <c r="BR17" s="17">
        <v>0.12617774684838401</v>
      </c>
      <c r="BS17" s="17"/>
      <c r="BT17" s="17">
        <v>0.10162776489722999</v>
      </c>
      <c r="BU17" s="17">
        <v>0.111018882179068</v>
      </c>
      <c r="BV17" s="17">
        <v>8.6415666325063797E-2</v>
      </c>
      <c r="BW17" s="17">
        <v>0.12000780039202</v>
      </c>
      <c r="BX17" s="17">
        <v>9.9807450391889596E-2</v>
      </c>
      <c r="BY17" s="17">
        <v>7.3610208092620893E-2</v>
      </c>
    </row>
    <row r="18" spans="2:77" x14ac:dyDescent="0.35">
      <c r="B18" s="18" t="s">
        <v>469</v>
      </c>
      <c r="C18" s="17">
        <v>4.45226470857992E-2</v>
      </c>
      <c r="D18" s="17">
        <v>4.9547233657488997E-2</v>
      </c>
      <c r="E18" s="17">
        <v>3.9668359888354703E-2</v>
      </c>
      <c r="F18" s="17"/>
      <c r="G18" s="17">
        <v>4.1843505214646401E-2</v>
      </c>
      <c r="H18" s="17">
        <v>7.2722939891608093E-2</v>
      </c>
      <c r="I18" s="17">
        <v>4.3558464524451897E-2</v>
      </c>
      <c r="J18" s="17">
        <v>2.47188713229218E-2</v>
      </c>
      <c r="K18" s="17">
        <v>4.7572714978566397E-2</v>
      </c>
      <c r="L18" s="17">
        <v>3.8877486094064599E-2</v>
      </c>
      <c r="M18" s="17"/>
      <c r="N18" s="17">
        <v>3.2238716750474801E-2</v>
      </c>
      <c r="O18" s="17">
        <v>5.2806210056193299E-2</v>
      </c>
      <c r="P18" s="17">
        <v>4.7163817226879699E-2</v>
      </c>
      <c r="Q18" s="17">
        <v>4.3988734256498199E-2</v>
      </c>
      <c r="R18" s="17"/>
      <c r="S18" s="17">
        <v>5.2471670894684103E-2</v>
      </c>
      <c r="T18" s="17">
        <v>6.7907079572601101E-2</v>
      </c>
      <c r="U18" s="17">
        <v>1.8018945366233802E-2</v>
      </c>
      <c r="V18" s="17">
        <v>0</v>
      </c>
      <c r="W18" s="17">
        <v>5.3108454210815302E-2</v>
      </c>
      <c r="X18" s="17">
        <v>8.2797736181813603E-2</v>
      </c>
      <c r="Y18" s="17">
        <v>3.4941099316303702E-2</v>
      </c>
      <c r="Z18" s="17">
        <v>1.9488784924479901E-2</v>
      </c>
      <c r="AA18" s="17">
        <v>2.8172313496462601E-2</v>
      </c>
      <c r="AB18" s="17">
        <v>7.20034166647327E-2</v>
      </c>
      <c r="AC18" s="17">
        <v>1.7502145344734502E-2</v>
      </c>
      <c r="AD18" s="17">
        <v>3.4242261153565899E-2</v>
      </c>
      <c r="AE18" s="17"/>
      <c r="AF18" s="17">
        <v>4.1386914974064798E-2</v>
      </c>
      <c r="AG18" s="17">
        <v>4.4608803128251502E-2</v>
      </c>
      <c r="AH18" s="17">
        <v>6.1412683303864998E-2</v>
      </c>
      <c r="AI18" s="17"/>
      <c r="AJ18" s="17">
        <v>2.5192661114001001E-2</v>
      </c>
      <c r="AK18" s="17">
        <v>7.9156087066355005E-2</v>
      </c>
      <c r="AL18" s="17">
        <v>1.0740651261664499E-2</v>
      </c>
      <c r="AM18" s="17">
        <v>0.10236516496824501</v>
      </c>
      <c r="AN18" s="17">
        <v>3.4133552944903098E-2</v>
      </c>
      <c r="AO18" s="17"/>
      <c r="AP18" s="17">
        <v>3.3421742654342002E-2</v>
      </c>
      <c r="AQ18" s="17">
        <v>7.3747555760047004E-2</v>
      </c>
      <c r="AR18" s="17">
        <v>1.08547125606752E-2</v>
      </c>
      <c r="AS18" s="17"/>
      <c r="AT18" s="17">
        <v>5.0329782669959397E-2</v>
      </c>
      <c r="AU18" s="17">
        <v>4.22159920884368E-2</v>
      </c>
      <c r="AV18" s="17">
        <v>4.4961278223988398E-2</v>
      </c>
      <c r="AW18" s="17">
        <v>3.6600620953464801E-2</v>
      </c>
      <c r="AX18" s="17">
        <v>0</v>
      </c>
      <c r="AY18" s="17"/>
      <c r="AZ18" s="17">
        <v>5.6911979562039298E-2</v>
      </c>
      <c r="BA18" s="17">
        <v>5.9770821869248099E-2</v>
      </c>
      <c r="BB18" s="17">
        <v>0</v>
      </c>
      <c r="BC18" s="17">
        <v>3.08714148638673E-2</v>
      </c>
      <c r="BD18" s="17">
        <v>1.8139238901271601E-2</v>
      </c>
      <c r="BE18" s="17"/>
      <c r="BF18" s="17">
        <v>4.3536850937347597E-2</v>
      </c>
      <c r="BG18" s="17">
        <v>5.8157398611349699E-2</v>
      </c>
      <c r="BH18" s="17">
        <v>3.59480170787983E-2</v>
      </c>
      <c r="BI18" s="17">
        <v>3.6289134427862302E-2</v>
      </c>
      <c r="BJ18" s="17"/>
      <c r="BK18" s="17">
        <v>3.5017115390108697E-2</v>
      </c>
      <c r="BL18" s="17">
        <v>3.4641703905485703E-2</v>
      </c>
      <c r="BM18" s="17">
        <v>5.5792558762024699E-2</v>
      </c>
      <c r="BN18" s="17">
        <v>3.0088889234885601E-2</v>
      </c>
      <c r="BO18" s="17">
        <v>8.7167155636641305E-2</v>
      </c>
      <c r="BP18" s="17"/>
      <c r="BQ18" s="17">
        <v>5.5470455482770201E-2</v>
      </c>
      <c r="BR18" s="17">
        <v>2.97798753955336E-2</v>
      </c>
      <c r="BS18" s="17"/>
      <c r="BT18" s="17">
        <v>4.1415750245792297E-2</v>
      </c>
      <c r="BU18" s="17">
        <v>3.9862007635421699E-2</v>
      </c>
      <c r="BV18" s="17">
        <v>6.7866958342053599E-2</v>
      </c>
      <c r="BW18" s="17">
        <v>5.0819642732016099E-2</v>
      </c>
      <c r="BX18" s="17">
        <v>4.9046745071827297E-2</v>
      </c>
      <c r="BY18" s="17">
        <v>2.6097499666603401E-2</v>
      </c>
    </row>
    <row r="19" spans="2:77" x14ac:dyDescent="0.35">
      <c r="B19" s="18" t="s">
        <v>470</v>
      </c>
      <c r="C19" s="19">
        <v>6.1063252407305202E-2</v>
      </c>
      <c r="D19" s="19">
        <v>7.8905903535303495E-2</v>
      </c>
      <c r="E19" s="19">
        <v>4.3627295293517401E-2</v>
      </c>
      <c r="F19" s="19"/>
      <c r="G19" s="19">
        <v>7.4478326113568805E-2</v>
      </c>
      <c r="H19" s="19">
        <v>5.5089578954655799E-2</v>
      </c>
      <c r="I19" s="19">
        <v>6.2551654610823695E-2</v>
      </c>
      <c r="J19" s="19">
        <v>7.0201622041827505E-2</v>
      </c>
      <c r="K19" s="19">
        <v>5.7327139560336103E-2</v>
      </c>
      <c r="L19" s="19">
        <v>5.1354649000186603E-2</v>
      </c>
      <c r="M19" s="19"/>
      <c r="N19" s="19">
        <v>7.8380865117406495E-2</v>
      </c>
      <c r="O19" s="19">
        <v>5.3512985838741298E-2</v>
      </c>
      <c r="P19" s="19">
        <v>5.4854516036821697E-2</v>
      </c>
      <c r="Q19" s="19">
        <v>5.77864696468669E-2</v>
      </c>
      <c r="R19" s="19"/>
      <c r="S19" s="19">
        <v>5.4813677905495198E-2</v>
      </c>
      <c r="T19" s="19">
        <v>4.8773804922485099E-2</v>
      </c>
      <c r="U19" s="19">
        <v>5.6103890971036199E-2</v>
      </c>
      <c r="V19" s="19">
        <v>6.3196999519263303E-2</v>
      </c>
      <c r="W19" s="19">
        <v>2.2205966762514E-2</v>
      </c>
      <c r="X19" s="19">
        <v>0.100795233563615</v>
      </c>
      <c r="Y19" s="19">
        <v>6.0098295219412401E-2</v>
      </c>
      <c r="Z19" s="19">
        <v>6.7310926775554003E-2</v>
      </c>
      <c r="AA19" s="19">
        <v>6.6672459500920295E-2</v>
      </c>
      <c r="AB19" s="19">
        <v>4.8399409666034399E-2</v>
      </c>
      <c r="AC19" s="19">
        <v>5.7750891743851201E-2</v>
      </c>
      <c r="AD19" s="19">
        <v>0.115758867600218</v>
      </c>
      <c r="AE19" s="19"/>
      <c r="AF19" s="19">
        <v>7.5642942372085603E-2</v>
      </c>
      <c r="AG19" s="19">
        <v>5.8474907192990103E-2</v>
      </c>
      <c r="AH19" s="19">
        <v>2.85655113120005E-2</v>
      </c>
      <c r="AI19" s="19"/>
      <c r="AJ19" s="19">
        <v>3.8040457454026101E-2</v>
      </c>
      <c r="AK19" s="19">
        <v>9.34576176270457E-2</v>
      </c>
      <c r="AL19" s="19">
        <v>4.7687493695958302E-2</v>
      </c>
      <c r="AM19" s="19">
        <v>0.148111522731012</v>
      </c>
      <c r="AN19" s="19">
        <v>2.8775481754529798E-2</v>
      </c>
      <c r="AO19" s="19"/>
      <c r="AP19" s="19">
        <v>2.72381656152E-2</v>
      </c>
      <c r="AQ19" s="19">
        <v>0.102088027311605</v>
      </c>
      <c r="AR19" s="19">
        <v>4.9679632191498103E-2</v>
      </c>
      <c r="AS19" s="19"/>
      <c r="AT19" s="19">
        <v>7.8837001737901494E-2</v>
      </c>
      <c r="AU19" s="19">
        <v>5.0126718154536801E-2</v>
      </c>
      <c r="AV19" s="19">
        <v>6.0978993304609798E-2</v>
      </c>
      <c r="AW19" s="19">
        <v>4.6451073207904599E-2</v>
      </c>
      <c r="AX19" s="19">
        <v>7.55274176845558E-2</v>
      </c>
      <c r="AY19" s="19"/>
      <c r="AZ19" s="19">
        <v>6.8859589527405896E-2</v>
      </c>
      <c r="BA19" s="19">
        <v>6.5065409029092205E-2</v>
      </c>
      <c r="BB19" s="19">
        <v>3.9841744525942101E-2</v>
      </c>
      <c r="BC19" s="19">
        <v>5.3106624719158002E-2</v>
      </c>
      <c r="BD19" s="19">
        <v>4.93978642669477E-2</v>
      </c>
      <c r="BE19" s="19"/>
      <c r="BF19" s="19">
        <v>8.0427849347828595E-2</v>
      </c>
      <c r="BG19" s="19">
        <v>4.3678404210216397E-2</v>
      </c>
      <c r="BH19" s="19">
        <v>6.2383754303017E-2</v>
      </c>
      <c r="BI19" s="19">
        <v>9.0476579301172602E-2</v>
      </c>
      <c r="BJ19" s="19"/>
      <c r="BK19" s="19">
        <v>0.117802047255385</v>
      </c>
      <c r="BL19" s="19">
        <v>4.85400346001277E-2</v>
      </c>
      <c r="BM19" s="19">
        <v>4.9435793232456497E-2</v>
      </c>
      <c r="BN19" s="19">
        <v>6.5463746943649107E-2</v>
      </c>
      <c r="BO19" s="19">
        <v>0.100914620040622</v>
      </c>
      <c r="BP19" s="19"/>
      <c r="BQ19" s="19">
        <v>6.6150996913630994E-2</v>
      </c>
      <c r="BR19" s="19">
        <v>5.4211885178781401E-2</v>
      </c>
      <c r="BS19" s="19"/>
      <c r="BT19" s="19">
        <v>5.5772746881540401E-2</v>
      </c>
      <c r="BU19" s="19">
        <v>4.73429166783658E-2</v>
      </c>
      <c r="BV19" s="19">
        <v>8.9634873409130594E-2</v>
      </c>
      <c r="BW19" s="19">
        <v>9.5415181130728804E-2</v>
      </c>
      <c r="BX19" s="19">
        <v>5.1259254496560901E-2</v>
      </c>
      <c r="BY19" s="19">
        <v>0.13520840830467401</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7.7245787762019805E-2</v>
      </c>
      <c r="D9" s="17">
        <v>6.5335017546745006E-2</v>
      </c>
      <c r="E9" s="17">
        <v>8.9125917392473594E-2</v>
      </c>
      <c r="F9" s="17"/>
      <c r="G9" s="17">
        <v>3.0035016221023801E-2</v>
      </c>
      <c r="H9" s="17">
        <v>6.4532173768698797E-2</v>
      </c>
      <c r="I9" s="17">
        <v>3.5403763036331297E-2</v>
      </c>
      <c r="J9" s="17">
        <v>0.135727381744249</v>
      </c>
      <c r="K9" s="17">
        <v>0.114407588846588</v>
      </c>
      <c r="L9" s="17">
        <v>8.0774788759733193E-2</v>
      </c>
      <c r="M9" s="17"/>
      <c r="N9" s="17">
        <v>6.7095876952772401E-2</v>
      </c>
      <c r="O9" s="17">
        <v>5.6936346769736398E-2</v>
      </c>
      <c r="P9" s="17">
        <v>8.6546455408688203E-2</v>
      </c>
      <c r="Q9" s="17">
        <v>9.89532669601427E-2</v>
      </c>
      <c r="R9" s="17"/>
      <c r="S9" s="17">
        <v>6.82502763363462E-2</v>
      </c>
      <c r="T9" s="17">
        <v>6.5441715866683903E-2</v>
      </c>
      <c r="U9" s="17">
        <v>5.66071352463626E-2</v>
      </c>
      <c r="V9" s="17">
        <v>6.6781889388376495E-2</v>
      </c>
      <c r="W9" s="17">
        <v>0.100048355129167</v>
      </c>
      <c r="X9" s="17">
        <v>7.7744182906588397E-2</v>
      </c>
      <c r="Y9" s="17">
        <v>9.5410066148203299E-2</v>
      </c>
      <c r="Z9" s="17">
        <v>0.119706934853157</v>
      </c>
      <c r="AA9" s="17">
        <v>8.6492313540715501E-2</v>
      </c>
      <c r="AB9" s="17">
        <v>8.1915144598434894E-2</v>
      </c>
      <c r="AC9" s="17">
        <v>8.2238609661496404E-2</v>
      </c>
      <c r="AD9" s="17">
        <v>3.3900783445984697E-2</v>
      </c>
      <c r="AE9" s="17"/>
      <c r="AF9" s="17">
        <v>0.12582681544000901</v>
      </c>
      <c r="AG9" s="17">
        <v>5.1347582731767698E-2</v>
      </c>
      <c r="AH9" s="17">
        <v>5.9575293356808098E-2</v>
      </c>
      <c r="AI9" s="17"/>
      <c r="AJ9" s="17">
        <v>0.135542171442848</v>
      </c>
      <c r="AK9" s="17">
        <v>1.8726408064268001E-2</v>
      </c>
      <c r="AL9" s="17">
        <v>1.9920900122486401E-2</v>
      </c>
      <c r="AM9" s="17">
        <v>0.15054506665293499</v>
      </c>
      <c r="AN9" s="17">
        <v>9.1922386408460302E-2</v>
      </c>
      <c r="AO9" s="17"/>
      <c r="AP9" s="17">
        <v>0.13470868598486499</v>
      </c>
      <c r="AQ9" s="17">
        <v>1.55083931287089E-2</v>
      </c>
      <c r="AR9" s="17">
        <v>4.5858371514242803E-2</v>
      </c>
      <c r="AS9" s="17"/>
      <c r="AT9" s="17">
        <v>8.2679091429416304E-2</v>
      </c>
      <c r="AU9" s="17">
        <v>8.8633787102320893E-2</v>
      </c>
      <c r="AV9" s="17">
        <v>6.0566867384127303E-2</v>
      </c>
      <c r="AW9" s="17">
        <v>4.4343208199244401E-2</v>
      </c>
      <c r="AX9" s="17">
        <v>5.1316360014940998E-2</v>
      </c>
      <c r="AY9" s="17"/>
      <c r="AZ9" s="17">
        <v>6.2803687726327106E-2</v>
      </c>
      <c r="BA9" s="17">
        <v>0.10820899033305501</v>
      </c>
      <c r="BB9" s="17">
        <v>4.2996155179541001E-2</v>
      </c>
      <c r="BC9" s="17">
        <v>8.4929562935186304E-2</v>
      </c>
      <c r="BD9" s="17">
        <v>8.8521425005731305E-2</v>
      </c>
      <c r="BE9" s="17"/>
      <c r="BF9" s="17">
        <v>0.118494300917142</v>
      </c>
      <c r="BG9" s="17">
        <v>7.4311774499689107E-2</v>
      </c>
      <c r="BH9" s="17">
        <v>5.3794198805359697E-2</v>
      </c>
      <c r="BI9" s="17">
        <v>5.5383161203539498E-2</v>
      </c>
      <c r="BJ9" s="17"/>
      <c r="BK9" s="17">
        <v>0.122446100967512</v>
      </c>
      <c r="BL9" s="17">
        <v>5.4385183308131697E-2</v>
      </c>
      <c r="BM9" s="17">
        <v>8.2760942029863394E-2</v>
      </c>
      <c r="BN9" s="17">
        <v>7.9822244352061394E-2</v>
      </c>
      <c r="BO9" s="17">
        <v>5.45002153581318E-2</v>
      </c>
      <c r="BP9" s="17"/>
      <c r="BQ9" s="17">
        <v>8.3407791211199594E-2</v>
      </c>
      <c r="BR9" s="17">
        <v>6.8947778999734505E-2</v>
      </c>
      <c r="BS9" s="17"/>
      <c r="BT9" s="17">
        <v>8.9270105211336007E-2</v>
      </c>
      <c r="BU9" s="17">
        <v>5.5901225615653603E-2</v>
      </c>
      <c r="BV9" s="17">
        <v>7.8168716068864497E-2</v>
      </c>
      <c r="BW9" s="17">
        <v>6.9591390582614002E-2</v>
      </c>
      <c r="BX9" s="17">
        <v>8.9063540341543707E-2</v>
      </c>
      <c r="BY9" s="17">
        <v>6.1732607894045999E-2</v>
      </c>
    </row>
    <row r="10" spans="2:77" x14ac:dyDescent="0.35">
      <c r="B10" s="18" t="s">
        <v>333</v>
      </c>
      <c r="C10" s="17">
        <v>2.3925153265839501E-2</v>
      </c>
      <c r="D10" s="17">
        <v>1.9810295385303801E-2</v>
      </c>
      <c r="E10" s="17">
        <v>2.8023790158130502E-2</v>
      </c>
      <c r="F10" s="17"/>
      <c r="G10" s="17">
        <v>3.7715113494383001E-2</v>
      </c>
      <c r="H10" s="17">
        <v>2.2224418997279099E-2</v>
      </c>
      <c r="I10" s="17">
        <v>2.0956829981932601E-2</v>
      </c>
      <c r="J10" s="17">
        <v>1.0768826386838E-2</v>
      </c>
      <c r="K10" s="17">
        <v>4.3794731856259997E-2</v>
      </c>
      <c r="L10" s="17">
        <v>1.6367120790151499E-2</v>
      </c>
      <c r="M10" s="17"/>
      <c r="N10" s="17">
        <v>2.62513969330322E-2</v>
      </c>
      <c r="O10" s="17">
        <v>2.0776538677050101E-2</v>
      </c>
      <c r="P10" s="17">
        <v>1.5833636518694599E-2</v>
      </c>
      <c r="Q10" s="17">
        <v>3.2172530952675998E-2</v>
      </c>
      <c r="R10" s="17"/>
      <c r="S10" s="17">
        <v>1.3072693094902299E-2</v>
      </c>
      <c r="T10" s="17">
        <v>1.8174906367787201E-2</v>
      </c>
      <c r="U10" s="17">
        <v>1.33707833713675E-2</v>
      </c>
      <c r="V10" s="17">
        <v>4.4973844519006198E-2</v>
      </c>
      <c r="W10" s="17">
        <v>3.4880800545326503E-2</v>
      </c>
      <c r="X10" s="17">
        <v>6.8270280769394703E-2</v>
      </c>
      <c r="Y10" s="17">
        <v>1.9352970991953801E-2</v>
      </c>
      <c r="Z10" s="17">
        <v>2.6839745381048701E-2</v>
      </c>
      <c r="AA10" s="17">
        <v>1.8042364400609901E-2</v>
      </c>
      <c r="AB10" s="17">
        <v>1.10332767809798E-2</v>
      </c>
      <c r="AC10" s="17">
        <v>0</v>
      </c>
      <c r="AD10" s="17">
        <v>0</v>
      </c>
      <c r="AE10" s="17"/>
      <c r="AF10" s="17">
        <v>2.6852051402707602E-2</v>
      </c>
      <c r="AG10" s="17">
        <v>1.89181421878955E-2</v>
      </c>
      <c r="AH10" s="17">
        <v>3.2447159023172703E-2</v>
      </c>
      <c r="AI10" s="17"/>
      <c r="AJ10" s="17">
        <v>3.4233190147547797E-2</v>
      </c>
      <c r="AK10" s="17">
        <v>1.0121590931764001E-2</v>
      </c>
      <c r="AL10" s="17">
        <v>2.5653396202564599E-2</v>
      </c>
      <c r="AM10" s="17">
        <v>0</v>
      </c>
      <c r="AN10" s="17">
        <v>4.2682109043720898E-2</v>
      </c>
      <c r="AO10" s="17"/>
      <c r="AP10" s="17">
        <v>4.28469574070472E-2</v>
      </c>
      <c r="AQ10" s="17">
        <v>1.1108324628520299E-2</v>
      </c>
      <c r="AR10" s="17">
        <v>4.3769896173867902E-2</v>
      </c>
      <c r="AS10" s="17"/>
      <c r="AT10" s="17">
        <v>3.5377567674608403E-2</v>
      </c>
      <c r="AU10" s="17">
        <v>3.7361934758202202E-2</v>
      </c>
      <c r="AV10" s="17">
        <v>7.8964525108928402E-3</v>
      </c>
      <c r="AW10" s="17">
        <v>1.41644242483363E-2</v>
      </c>
      <c r="AX10" s="17">
        <v>0</v>
      </c>
      <c r="AY10" s="17"/>
      <c r="AZ10" s="17">
        <v>1.6167747609915999E-2</v>
      </c>
      <c r="BA10" s="17">
        <v>1.2106762202413E-2</v>
      </c>
      <c r="BB10" s="17">
        <v>6.5976804116250801E-2</v>
      </c>
      <c r="BC10" s="17">
        <v>3.1461749629481797E-2</v>
      </c>
      <c r="BD10" s="17">
        <v>4.0758492735717099E-2</v>
      </c>
      <c r="BE10" s="17"/>
      <c r="BF10" s="17">
        <v>3.0817802579643599E-2</v>
      </c>
      <c r="BG10" s="17">
        <v>2.3782673761225601E-2</v>
      </c>
      <c r="BH10" s="17">
        <v>1.7853912335106501E-2</v>
      </c>
      <c r="BI10" s="17">
        <v>1.9720249164691998E-2</v>
      </c>
      <c r="BJ10" s="17"/>
      <c r="BK10" s="17">
        <v>5.5084938690998703E-2</v>
      </c>
      <c r="BL10" s="17">
        <v>1.3598025129405399E-2</v>
      </c>
      <c r="BM10" s="17">
        <v>2.17007789821193E-2</v>
      </c>
      <c r="BN10" s="17">
        <v>2.46346552186773E-2</v>
      </c>
      <c r="BO10" s="17">
        <v>3.8429671173616897E-2</v>
      </c>
      <c r="BP10" s="17"/>
      <c r="BQ10" s="17">
        <v>2.42149198445058E-2</v>
      </c>
      <c r="BR10" s="17">
        <v>2.3534941603574E-2</v>
      </c>
      <c r="BS10" s="17"/>
      <c r="BT10" s="17">
        <v>1.76821198524111E-2</v>
      </c>
      <c r="BU10" s="17">
        <v>1.35118488093584E-2</v>
      </c>
      <c r="BV10" s="17">
        <v>5.0700194389313197E-2</v>
      </c>
      <c r="BW10" s="17">
        <v>4.3745961058960503E-2</v>
      </c>
      <c r="BX10" s="17">
        <v>1.6996184591681399E-2</v>
      </c>
      <c r="BY10" s="17">
        <v>6.4964685703998395E-2</v>
      </c>
    </row>
    <row r="11" spans="2:77" x14ac:dyDescent="0.35">
      <c r="B11" s="18" t="s">
        <v>98</v>
      </c>
      <c r="C11" s="17">
        <v>4.34257425875424E-2</v>
      </c>
      <c r="D11" s="17">
        <v>3.0760222943723901E-2</v>
      </c>
      <c r="E11" s="17">
        <v>5.5979665907657003E-2</v>
      </c>
      <c r="F11" s="17"/>
      <c r="G11" s="17">
        <v>4.1014346461515097E-2</v>
      </c>
      <c r="H11" s="17">
        <v>4.7895581418404803E-2</v>
      </c>
      <c r="I11" s="17">
        <v>1.9698897595138799E-2</v>
      </c>
      <c r="J11" s="17">
        <v>3.8990787649556401E-2</v>
      </c>
      <c r="K11" s="17">
        <v>2.53726063309745E-2</v>
      </c>
      <c r="L11" s="17">
        <v>7.4711540278265307E-2</v>
      </c>
      <c r="M11" s="17"/>
      <c r="N11" s="17">
        <v>3.8197428468284798E-2</v>
      </c>
      <c r="O11" s="17">
        <v>4.8316167338271099E-2</v>
      </c>
      <c r="P11" s="17">
        <v>2.9829751841018201E-2</v>
      </c>
      <c r="Q11" s="17">
        <v>5.62354669626485E-2</v>
      </c>
      <c r="R11" s="17"/>
      <c r="S11" s="17">
        <v>3.2358721787019797E-2</v>
      </c>
      <c r="T11" s="17">
        <v>4.7209556874669399E-2</v>
      </c>
      <c r="U11" s="17">
        <v>9.1280069648440001E-2</v>
      </c>
      <c r="V11" s="17">
        <v>4.0465854689990498E-2</v>
      </c>
      <c r="W11" s="17">
        <v>7.3805853324969195E-2</v>
      </c>
      <c r="X11" s="17">
        <v>3.6250753910192397E-2</v>
      </c>
      <c r="Y11" s="17">
        <v>2.9918726575250899E-2</v>
      </c>
      <c r="Z11" s="17">
        <v>4.0584799671597303E-2</v>
      </c>
      <c r="AA11" s="17">
        <v>3.5253258871629098E-2</v>
      </c>
      <c r="AB11" s="17">
        <v>5.8076396333312699E-2</v>
      </c>
      <c r="AC11" s="17">
        <v>0</v>
      </c>
      <c r="AD11" s="17">
        <v>3.6951252260041798E-2</v>
      </c>
      <c r="AE11" s="17"/>
      <c r="AF11" s="17">
        <v>5.0006671140036901E-2</v>
      </c>
      <c r="AG11" s="17">
        <v>3.1562228010585301E-2</v>
      </c>
      <c r="AH11" s="17">
        <v>5.6870727919956697E-2</v>
      </c>
      <c r="AI11" s="17"/>
      <c r="AJ11" s="17">
        <v>4.9930326263557E-2</v>
      </c>
      <c r="AK11" s="17">
        <v>2.0498891699795001E-2</v>
      </c>
      <c r="AL11" s="17">
        <v>2.8585546841853E-2</v>
      </c>
      <c r="AM11" s="17">
        <v>7.99010318660765E-2</v>
      </c>
      <c r="AN11" s="17">
        <v>4.3952744225167699E-2</v>
      </c>
      <c r="AO11" s="17"/>
      <c r="AP11" s="17">
        <v>7.6448095290859205E-2</v>
      </c>
      <c r="AQ11" s="17">
        <v>1.22167144822265E-2</v>
      </c>
      <c r="AR11" s="17">
        <v>2.8769369302001899E-2</v>
      </c>
      <c r="AS11" s="17"/>
      <c r="AT11" s="17">
        <v>2.1640887864817999E-2</v>
      </c>
      <c r="AU11" s="17">
        <v>5.84944944782297E-2</v>
      </c>
      <c r="AV11" s="17">
        <v>2.87327800379082E-2</v>
      </c>
      <c r="AW11" s="17">
        <v>6.9531686628628797E-2</v>
      </c>
      <c r="AX11" s="17">
        <v>6.6171788893670494E-2</v>
      </c>
      <c r="AY11" s="17"/>
      <c r="AZ11" s="17">
        <v>3.4970160133200499E-2</v>
      </c>
      <c r="BA11" s="17">
        <v>5.1813653176169497E-2</v>
      </c>
      <c r="BB11" s="17">
        <v>4.5221169870665497E-2</v>
      </c>
      <c r="BC11" s="17">
        <v>5.8352885830294E-2</v>
      </c>
      <c r="BD11" s="17">
        <v>3.5794973783189098E-2</v>
      </c>
      <c r="BE11" s="17"/>
      <c r="BF11" s="17">
        <v>5.3739284695794198E-2</v>
      </c>
      <c r="BG11" s="17">
        <v>5.02233132522844E-2</v>
      </c>
      <c r="BH11" s="17">
        <v>2.6576953858269001E-2</v>
      </c>
      <c r="BI11" s="17">
        <v>3.1465757449818402E-2</v>
      </c>
      <c r="BJ11" s="17"/>
      <c r="BK11" s="17">
        <v>0</v>
      </c>
      <c r="BL11" s="17">
        <v>7.2511504389912204E-2</v>
      </c>
      <c r="BM11" s="17">
        <v>4.6948242721491201E-2</v>
      </c>
      <c r="BN11" s="17">
        <v>3.3692305531973298E-2</v>
      </c>
      <c r="BO11" s="17">
        <v>4.0333710263228503E-2</v>
      </c>
      <c r="BP11" s="17"/>
      <c r="BQ11" s="17">
        <v>4.9268678054051003E-2</v>
      </c>
      <c r="BR11" s="17">
        <v>3.5557403970333398E-2</v>
      </c>
      <c r="BS11" s="17"/>
      <c r="BT11" s="17">
        <v>4.9014617807299599E-2</v>
      </c>
      <c r="BU11" s="17">
        <v>2.2673760556422201E-2</v>
      </c>
      <c r="BV11" s="17">
        <v>5.3412836450578503E-2</v>
      </c>
      <c r="BW11" s="17">
        <v>8.48070509433691E-2</v>
      </c>
      <c r="BX11" s="17">
        <v>3.37042124110737E-2</v>
      </c>
      <c r="BY11" s="17">
        <v>6.5122658378683904E-2</v>
      </c>
    </row>
    <row r="12" spans="2:77" x14ac:dyDescent="0.35">
      <c r="B12" s="18" t="s">
        <v>99</v>
      </c>
      <c r="C12" s="17">
        <v>5.2836993314038003E-2</v>
      </c>
      <c r="D12" s="17">
        <v>3.94315157487573E-2</v>
      </c>
      <c r="E12" s="17">
        <v>6.6138384458765104E-2</v>
      </c>
      <c r="F12" s="17"/>
      <c r="G12" s="17">
        <v>7.9269431465994702E-2</v>
      </c>
      <c r="H12" s="17">
        <v>4.6774831424188701E-2</v>
      </c>
      <c r="I12" s="17">
        <v>0.101549295442041</v>
      </c>
      <c r="J12" s="17">
        <v>3.3242798702497599E-2</v>
      </c>
      <c r="K12" s="17">
        <v>3.2011840597287802E-2</v>
      </c>
      <c r="L12" s="17">
        <v>3.1195769527649801E-2</v>
      </c>
      <c r="M12" s="17"/>
      <c r="N12" s="17">
        <v>4.4253119897288598E-2</v>
      </c>
      <c r="O12" s="17">
        <v>5.83832060821095E-2</v>
      </c>
      <c r="P12" s="17">
        <v>7.7015585893540503E-2</v>
      </c>
      <c r="Q12" s="17">
        <v>3.30834973543781E-2</v>
      </c>
      <c r="R12" s="17"/>
      <c r="S12" s="17">
        <v>4.8482610302284498E-2</v>
      </c>
      <c r="T12" s="17">
        <v>2.91362620716973E-2</v>
      </c>
      <c r="U12" s="17">
        <v>3.1462975982501702E-2</v>
      </c>
      <c r="V12" s="17">
        <v>0.108038338074046</v>
      </c>
      <c r="W12" s="17">
        <v>6.0762491348542898E-2</v>
      </c>
      <c r="X12" s="17">
        <v>6.3227500842721995E-2</v>
      </c>
      <c r="Y12" s="17">
        <v>6.59036890016374E-2</v>
      </c>
      <c r="Z12" s="17">
        <v>6.7877175338214399E-2</v>
      </c>
      <c r="AA12" s="17">
        <v>2.9295596649541199E-2</v>
      </c>
      <c r="AB12" s="17">
        <v>5.9328388833810801E-2</v>
      </c>
      <c r="AC12" s="17">
        <v>6.0686599825208798E-2</v>
      </c>
      <c r="AD12" s="17">
        <v>0</v>
      </c>
      <c r="AE12" s="17"/>
      <c r="AF12" s="17">
        <v>4.6798644423392002E-2</v>
      </c>
      <c r="AG12" s="17">
        <v>5.7925205459178397E-2</v>
      </c>
      <c r="AH12" s="17">
        <v>3.7426911277559698E-2</v>
      </c>
      <c r="AI12" s="17"/>
      <c r="AJ12" s="17">
        <v>4.7975153066068699E-2</v>
      </c>
      <c r="AK12" s="17">
        <v>3.7213035225669898E-2</v>
      </c>
      <c r="AL12" s="17">
        <v>0.111145343927085</v>
      </c>
      <c r="AM12" s="17">
        <v>8.0766898770881099E-2</v>
      </c>
      <c r="AN12" s="17">
        <v>5.4559318698659799E-2</v>
      </c>
      <c r="AO12" s="17"/>
      <c r="AP12" s="17">
        <v>5.2001956721621598E-2</v>
      </c>
      <c r="AQ12" s="17">
        <v>2.9494187819013001E-2</v>
      </c>
      <c r="AR12" s="17">
        <v>9.9691987994998593E-2</v>
      </c>
      <c r="AS12" s="17"/>
      <c r="AT12" s="17">
        <v>4.3178458744628903E-2</v>
      </c>
      <c r="AU12" s="17">
        <v>3.8130080289219E-2</v>
      </c>
      <c r="AV12" s="17">
        <v>6.1868895951805503E-2</v>
      </c>
      <c r="AW12" s="17">
        <v>0.114106286802417</v>
      </c>
      <c r="AX12" s="17">
        <v>8.2133412156688401E-2</v>
      </c>
      <c r="AY12" s="17"/>
      <c r="AZ12" s="17">
        <v>4.5418135421146401E-2</v>
      </c>
      <c r="BA12" s="17">
        <v>7.2020817000929896E-2</v>
      </c>
      <c r="BB12" s="17">
        <v>6.7185838853454402E-2</v>
      </c>
      <c r="BC12" s="17">
        <v>3.9106446272598697E-2</v>
      </c>
      <c r="BD12" s="17">
        <v>7.4070230802307596E-2</v>
      </c>
      <c r="BE12" s="17"/>
      <c r="BF12" s="17">
        <v>4.7018731011670201E-2</v>
      </c>
      <c r="BG12" s="17">
        <v>6.0864053044347201E-2</v>
      </c>
      <c r="BH12" s="17">
        <v>5.71372359745397E-2</v>
      </c>
      <c r="BI12" s="17">
        <v>5.1574569144455601E-2</v>
      </c>
      <c r="BJ12" s="17"/>
      <c r="BK12" s="17">
        <v>5.9648114199294403E-2</v>
      </c>
      <c r="BL12" s="17">
        <v>4.68294730556119E-2</v>
      </c>
      <c r="BM12" s="17">
        <v>4.2009467480401901E-2</v>
      </c>
      <c r="BN12" s="17">
        <v>6.4730503282077703E-2</v>
      </c>
      <c r="BO12" s="17">
        <v>5.6973978949224402E-2</v>
      </c>
      <c r="BP12" s="17"/>
      <c r="BQ12" s="17">
        <v>4.8227419750671498E-2</v>
      </c>
      <c r="BR12" s="17">
        <v>5.9044435769187303E-2</v>
      </c>
      <c r="BS12" s="17"/>
      <c r="BT12" s="17">
        <v>3.8501488237723397E-2</v>
      </c>
      <c r="BU12" s="17">
        <v>7.2360643634634694E-2</v>
      </c>
      <c r="BV12" s="17">
        <v>4.9118737152336299E-2</v>
      </c>
      <c r="BW12" s="17">
        <v>4.3507276610978703E-2</v>
      </c>
      <c r="BX12" s="17">
        <v>6.0689003511246502E-2</v>
      </c>
      <c r="BY12" s="17">
        <v>8.0281481326359205E-2</v>
      </c>
    </row>
    <row r="13" spans="2:77" x14ac:dyDescent="0.35">
      <c r="B13" s="18" t="s">
        <v>341</v>
      </c>
      <c r="C13" s="17">
        <v>7.9178610038085503E-2</v>
      </c>
      <c r="D13" s="17">
        <v>8.4440256305110095E-2</v>
      </c>
      <c r="E13" s="17">
        <v>7.2120816512785901E-2</v>
      </c>
      <c r="F13" s="17"/>
      <c r="G13" s="17">
        <v>0.102148385807329</v>
      </c>
      <c r="H13" s="17">
        <v>5.5542470822480698E-2</v>
      </c>
      <c r="I13" s="17">
        <v>0.11323612315909901</v>
      </c>
      <c r="J13" s="17">
        <v>6.6807390006675099E-2</v>
      </c>
      <c r="K13" s="17">
        <v>9.7434099176522598E-2</v>
      </c>
      <c r="L13" s="17">
        <v>5.4165156464033297E-2</v>
      </c>
      <c r="M13" s="17"/>
      <c r="N13" s="17">
        <v>7.6859394414264703E-2</v>
      </c>
      <c r="O13" s="17">
        <v>7.1696948068392302E-2</v>
      </c>
      <c r="P13" s="17">
        <v>0.106152892879814</v>
      </c>
      <c r="Q13" s="17">
        <v>6.8241245242796594E-2</v>
      </c>
      <c r="R13" s="17"/>
      <c r="S13" s="17">
        <v>7.6300500921333697E-2</v>
      </c>
      <c r="T13" s="17">
        <v>8.8652063602838602E-2</v>
      </c>
      <c r="U13" s="17">
        <v>0.130504447883177</v>
      </c>
      <c r="V13" s="17">
        <v>6.3696991939546199E-2</v>
      </c>
      <c r="W13" s="17">
        <v>7.0810489837217799E-2</v>
      </c>
      <c r="X13" s="17">
        <v>4.8605272623089099E-2</v>
      </c>
      <c r="Y13" s="17">
        <v>6.5785948146882697E-2</v>
      </c>
      <c r="Z13" s="17">
        <v>8.4334611312513102E-2</v>
      </c>
      <c r="AA13" s="17">
        <v>9.1502630466806706E-2</v>
      </c>
      <c r="AB13" s="17">
        <v>4.9025445747025602E-2</v>
      </c>
      <c r="AC13" s="17">
        <v>5.54539337489156E-2</v>
      </c>
      <c r="AD13" s="17">
        <v>0.21266533663912801</v>
      </c>
      <c r="AE13" s="17"/>
      <c r="AF13" s="17">
        <v>7.3795354643463706E-2</v>
      </c>
      <c r="AG13" s="17">
        <v>6.7047750767747896E-2</v>
      </c>
      <c r="AH13" s="17">
        <v>0.114378659331697</v>
      </c>
      <c r="AI13" s="17"/>
      <c r="AJ13" s="17">
        <v>7.3781848057727598E-2</v>
      </c>
      <c r="AK13" s="17">
        <v>4.1488113481748301E-2</v>
      </c>
      <c r="AL13" s="17">
        <v>8.3357607625445002E-2</v>
      </c>
      <c r="AM13" s="17">
        <v>0.13144509972145199</v>
      </c>
      <c r="AN13" s="17">
        <v>9.2183783696540206E-2</v>
      </c>
      <c r="AO13" s="17"/>
      <c r="AP13" s="17">
        <v>9.3103691909486905E-2</v>
      </c>
      <c r="AQ13" s="17">
        <v>4.7609643118923503E-2</v>
      </c>
      <c r="AR13" s="17">
        <v>8.4128973749830194E-2</v>
      </c>
      <c r="AS13" s="17"/>
      <c r="AT13" s="17">
        <v>6.8474596974652704E-2</v>
      </c>
      <c r="AU13" s="17">
        <v>8.8064352249231495E-2</v>
      </c>
      <c r="AV13" s="17">
        <v>8.71778513306318E-2</v>
      </c>
      <c r="AW13" s="17">
        <v>4.5530955079672399E-2</v>
      </c>
      <c r="AX13" s="17">
        <v>0.19731950493040801</v>
      </c>
      <c r="AY13" s="17"/>
      <c r="AZ13" s="17">
        <v>8.5983494932878601E-2</v>
      </c>
      <c r="BA13" s="17">
        <v>7.5409814467182604E-2</v>
      </c>
      <c r="BB13" s="17">
        <v>6.8612673206276995E-2</v>
      </c>
      <c r="BC13" s="17">
        <v>6.4355732230700499E-2</v>
      </c>
      <c r="BD13" s="17">
        <v>8.2937837074682094E-2</v>
      </c>
      <c r="BE13" s="17"/>
      <c r="BF13" s="17">
        <v>7.7196896470506399E-2</v>
      </c>
      <c r="BG13" s="17">
        <v>7.1867916678385796E-2</v>
      </c>
      <c r="BH13" s="17">
        <v>9.4783613409266401E-2</v>
      </c>
      <c r="BI13" s="17">
        <v>7.2644528653003498E-2</v>
      </c>
      <c r="BJ13" s="17"/>
      <c r="BK13" s="17">
        <v>0.16734093833566899</v>
      </c>
      <c r="BL13" s="17">
        <v>5.71576700000134E-2</v>
      </c>
      <c r="BM13" s="17">
        <v>8.6602951793461405E-2</v>
      </c>
      <c r="BN13" s="17">
        <v>7.7271908458427199E-2</v>
      </c>
      <c r="BO13" s="17">
        <v>4.7038452343056897E-2</v>
      </c>
      <c r="BP13" s="17"/>
      <c r="BQ13" s="17">
        <v>5.8235249605147102E-2</v>
      </c>
      <c r="BR13" s="17">
        <v>0.107381805608734</v>
      </c>
      <c r="BS13" s="17"/>
      <c r="BT13" s="17">
        <v>7.4485084760823494E-2</v>
      </c>
      <c r="BU13" s="17">
        <v>8.2492953373219005E-2</v>
      </c>
      <c r="BV13" s="17">
        <v>9.8290779343750301E-2</v>
      </c>
      <c r="BW13" s="17">
        <v>6.1121748066284801E-2</v>
      </c>
      <c r="BX13" s="17">
        <v>9.2547546108661297E-2</v>
      </c>
      <c r="BY13" s="17">
        <v>2.5049235188281199E-2</v>
      </c>
    </row>
    <row r="14" spans="2:77" x14ac:dyDescent="0.35">
      <c r="B14" s="18" t="s">
        <v>101</v>
      </c>
      <c r="C14" s="17">
        <v>0.211613124237123</v>
      </c>
      <c r="D14" s="17">
        <v>0.19574724131073801</v>
      </c>
      <c r="E14" s="17">
        <v>0.227660075098648</v>
      </c>
      <c r="F14" s="17"/>
      <c r="G14" s="17">
        <v>0.24652035679399201</v>
      </c>
      <c r="H14" s="17">
        <v>0.17790291209189099</v>
      </c>
      <c r="I14" s="17">
        <v>0.21321645484989199</v>
      </c>
      <c r="J14" s="17">
        <v>0.192796309260863</v>
      </c>
      <c r="K14" s="17">
        <v>0.187040164938378</v>
      </c>
      <c r="L14" s="17">
        <v>0.243763473090396</v>
      </c>
      <c r="M14" s="17"/>
      <c r="N14" s="17">
        <v>0.16698246324243099</v>
      </c>
      <c r="O14" s="17">
        <v>0.23156140099905101</v>
      </c>
      <c r="P14" s="17">
        <v>0.21562033151111301</v>
      </c>
      <c r="Q14" s="17">
        <v>0.22910645791179901</v>
      </c>
      <c r="R14" s="17"/>
      <c r="S14" s="17">
        <v>0.19402858241013299</v>
      </c>
      <c r="T14" s="17">
        <v>0.19159515868701199</v>
      </c>
      <c r="U14" s="17">
        <v>0.245133107391897</v>
      </c>
      <c r="V14" s="17">
        <v>0.188863859575718</v>
      </c>
      <c r="W14" s="17">
        <v>0.17758662172091899</v>
      </c>
      <c r="X14" s="17">
        <v>0.246655362439231</v>
      </c>
      <c r="Y14" s="17">
        <v>0.18064404569341899</v>
      </c>
      <c r="Z14" s="17">
        <v>0.284411006197344</v>
      </c>
      <c r="AA14" s="17">
        <v>0.154081608402833</v>
      </c>
      <c r="AB14" s="17">
        <v>0.235943811661076</v>
      </c>
      <c r="AC14" s="17">
        <v>0.29823987178467198</v>
      </c>
      <c r="AD14" s="17">
        <v>0.27958668352400401</v>
      </c>
      <c r="AE14" s="17"/>
      <c r="AF14" s="17">
        <v>0.21384431910427301</v>
      </c>
      <c r="AG14" s="17">
        <v>0.18047573212693099</v>
      </c>
      <c r="AH14" s="17">
        <v>0.24941973779321699</v>
      </c>
      <c r="AI14" s="17"/>
      <c r="AJ14" s="17">
        <v>0.21451919316895199</v>
      </c>
      <c r="AK14" s="17">
        <v>0.17570073265646199</v>
      </c>
      <c r="AL14" s="17">
        <v>0.160914103511198</v>
      </c>
      <c r="AM14" s="17">
        <v>0.20096338271130401</v>
      </c>
      <c r="AN14" s="17">
        <v>0.34644795853702898</v>
      </c>
      <c r="AO14" s="17"/>
      <c r="AP14" s="17">
        <v>0.20266638640314999</v>
      </c>
      <c r="AQ14" s="17">
        <v>0.16012143774210699</v>
      </c>
      <c r="AR14" s="17">
        <v>0.154223285355371</v>
      </c>
      <c r="AS14" s="17"/>
      <c r="AT14" s="17">
        <v>0.26190099881708501</v>
      </c>
      <c r="AU14" s="17">
        <v>0.19348890360353699</v>
      </c>
      <c r="AV14" s="17">
        <v>0.21902262715000601</v>
      </c>
      <c r="AW14" s="17">
        <v>0.16963509731652199</v>
      </c>
      <c r="AX14" s="17">
        <v>0.182594687765818</v>
      </c>
      <c r="AY14" s="17"/>
      <c r="AZ14" s="17">
        <v>0.17976437128039899</v>
      </c>
      <c r="BA14" s="17">
        <v>0.24401842631925</v>
      </c>
      <c r="BB14" s="17">
        <v>0.30617283397088602</v>
      </c>
      <c r="BC14" s="17">
        <v>0.22901076858833599</v>
      </c>
      <c r="BD14" s="17">
        <v>0.21936001329152599</v>
      </c>
      <c r="BE14" s="17"/>
      <c r="BF14" s="17">
        <v>0.22052480849824899</v>
      </c>
      <c r="BG14" s="17">
        <v>0.22849512023656299</v>
      </c>
      <c r="BH14" s="17">
        <v>0.15182181266818101</v>
      </c>
      <c r="BI14" s="17">
        <v>0.209890722993581</v>
      </c>
      <c r="BJ14" s="17"/>
      <c r="BK14" s="17">
        <v>0.20043127816824299</v>
      </c>
      <c r="BL14" s="17">
        <v>0.20373146637207101</v>
      </c>
      <c r="BM14" s="17">
        <v>0.225982040285548</v>
      </c>
      <c r="BN14" s="17">
        <v>0.19842625300241601</v>
      </c>
      <c r="BO14" s="17">
        <v>0.22552060700286899</v>
      </c>
      <c r="BP14" s="17"/>
      <c r="BQ14" s="17">
        <v>0.213630942858103</v>
      </c>
      <c r="BR14" s="17">
        <v>0.20889584620641699</v>
      </c>
      <c r="BS14" s="17"/>
      <c r="BT14" s="17">
        <v>0.215226984991326</v>
      </c>
      <c r="BU14" s="17">
        <v>0.19437659035032101</v>
      </c>
      <c r="BV14" s="17">
        <v>0.19286067764800199</v>
      </c>
      <c r="BW14" s="17">
        <v>0.20741321421932399</v>
      </c>
      <c r="BX14" s="17">
        <v>0.24016449482011201</v>
      </c>
      <c r="BY14" s="17">
        <v>0.163405156214387</v>
      </c>
    </row>
    <row r="15" spans="2:77" x14ac:dyDescent="0.35">
      <c r="B15" s="18" t="s">
        <v>102</v>
      </c>
      <c r="C15" s="17">
        <v>0.109556584349846</v>
      </c>
      <c r="D15" s="17">
        <v>0.110404073785447</v>
      </c>
      <c r="E15" s="17">
        <v>0.10894608930220399</v>
      </c>
      <c r="F15" s="17"/>
      <c r="G15" s="17">
        <v>0.134467678528809</v>
      </c>
      <c r="H15" s="17">
        <v>9.7004466926573898E-2</v>
      </c>
      <c r="I15" s="17">
        <v>0.106609188898476</v>
      </c>
      <c r="J15" s="17">
        <v>9.2085352659454306E-2</v>
      </c>
      <c r="K15" s="17">
        <v>0.100663657081623</v>
      </c>
      <c r="L15" s="17">
        <v>0.124620933894477</v>
      </c>
      <c r="M15" s="17"/>
      <c r="N15" s="17">
        <v>0.13365839849084399</v>
      </c>
      <c r="O15" s="17">
        <v>9.7668326720502296E-2</v>
      </c>
      <c r="P15" s="17">
        <v>8.3928646540919999E-2</v>
      </c>
      <c r="Q15" s="17">
        <v>0.11779590939976101</v>
      </c>
      <c r="R15" s="17"/>
      <c r="S15" s="17">
        <v>0.12930281295413401</v>
      </c>
      <c r="T15" s="17">
        <v>0.146190347834775</v>
      </c>
      <c r="U15" s="17">
        <v>0.137051202967168</v>
      </c>
      <c r="V15" s="17">
        <v>0.14028868181082199</v>
      </c>
      <c r="W15" s="17">
        <v>0.110709923130847</v>
      </c>
      <c r="X15" s="17">
        <v>6.6484790310978606E-2</v>
      </c>
      <c r="Y15" s="17">
        <v>0.106010712885086</v>
      </c>
      <c r="Z15" s="17">
        <v>2.00115645986704E-2</v>
      </c>
      <c r="AA15" s="17">
        <v>0.121516292689704</v>
      </c>
      <c r="AB15" s="17">
        <v>9.3629868570087205E-2</v>
      </c>
      <c r="AC15" s="17">
        <v>5.3335125964046499E-2</v>
      </c>
      <c r="AD15" s="17">
        <v>9.8728168915296594E-2</v>
      </c>
      <c r="AE15" s="17"/>
      <c r="AF15" s="17">
        <v>0.10826691016326701</v>
      </c>
      <c r="AG15" s="17">
        <v>9.1792581908380605E-2</v>
      </c>
      <c r="AH15" s="17">
        <v>0.175895883644902</v>
      </c>
      <c r="AI15" s="17"/>
      <c r="AJ15" s="17">
        <v>0.13840996590204299</v>
      </c>
      <c r="AK15" s="17">
        <v>0.10435058107702599</v>
      </c>
      <c r="AL15" s="17">
        <v>8.0080680324500095E-2</v>
      </c>
      <c r="AM15" s="17">
        <v>3.9335634236546201E-2</v>
      </c>
      <c r="AN15" s="17">
        <v>0.111923927662213</v>
      </c>
      <c r="AO15" s="17"/>
      <c r="AP15" s="17">
        <v>0.121183861725549</v>
      </c>
      <c r="AQ15" s="17">
        <v>0.12373206276462299</v>
      </c>
      <c r="AR15" s="17">
        <v>0.14566879638029001</v>
      </c>
      <c r="AS15" s="17"/>
      <c r="AT15" s="17">
        <v>0.107007981298251</v>
      </c>
      <c r="AU15" s="17">
        <v>0.115968694623447</v>
      </c>
      <c r="AV15" s="17">
        <v>0.107565537563206</v>
      </c>
      <c r="AW15" s="17">
        <v>0.10859796634709699</v>
      </c>
      <c r="AX15" s="17">
        <v>0.151593513961574</v>
      </c>
      <c r="AY15" s="17"/>
      <c r="AZ15" s="17">
        <v>0.10634203724668199</v>
      </c>
      <c r="BA15" s="17">
        <v>0.104085624453317</v>
      </c>
      <c r="BB15" s="17">
        <v>0.12821478409180101</v>
      </c>
      <c r="BC15" s="17">
        <v>9.7978934193208994E-2</v>
      </c>
      <c r="BD15" s="17">
        <v>0.14640464490642599</v>
      </c>
      <c r="BE15" s="17"/>
      <c r="BF15" s="17">
        <v>0.10479242536232</v>
      </c>
      <c r="BG15" s="17">
        <v>9.3142272392776698E-2</v>
      </c>
      <c r="BH15" s="17">
        <v>0.14360486097825001</v>
      </c>
      <c r="BI15" s="17">
        <v>0.10822041943694501</v>
      </c>
      <c r="BJ15" s="17"/>
      <c r="BK15" s="17">
        <v>7.1631466581315695E-2</v>
      </c>
      <c r="BL15" s="17">
        <v>8.8462512794594897E-2</v>
      </c>
      <c r="BM15" s="17">
        <v>9.9023093878548102E-2</v>
      </c>
      <c r="BN15" s="17">
        <v>0.124770068945964</v>
      </c>
      <c r="BO15" s="17">
        <v>0.14765411649309601</v>
      </c>
      <c r="BP15" s="17"/>
      <c r="BQ15" s="17">
        <v>0.102376834986754</v>
      </c>
      <c r="BR15" s="17">
        <v>0.119225131863218</v>
      </c>
      <c r="BS15" s="17"/>
      <c r="BT15" s="17">
        <v>0.106146903643406</v>
      </c>
      <c r="BU15" s="17">
        <v>8.5310667748724894E-2</v>
      </c>
      <c r="BV15" s="17">
        <v>0.12645594911702099</v>
      </c>
      <c r="BW15" s="17">
        <v>0.14105936900990701</v>
      </c>
      <c r="BX15" s="17">
        <v>0.118298650138716</v>
      </c>
      <c r="BY15" s="17">
        <v>0.12805962283434999</v>
      </c>
    </row>
    <row r="16" spans="2:77" x14ac:dyDescent="0.35">
      <c r="B16" s="18" t="s">
        <v>467</v>
      </c>
      <c r="C16" s="17">
        <v>0.125727884172392</v>
      </c>
      <c r="D16" s="17">
        <v>0.13852479319554301</v>
      </c>
      <c r="E16" s="17">
        <v>0.113389878333476</v>
      </c>
      <c r="F16" s="17"/>
      <c r="G16" s="17">
        <v>9.17773785177073E-2</v>
      </c>
      <c r="H16" s="17">
        <v>0.146924774828146</v>
      </c>
      <c r="I16" s="17">
        <v>9.0357978967433694E-2</v>
      </c>
      <c r="J16" s="17">
        <v>0.18232253880230001</v>
      </c>
      <c r="K16" s="17">
        <v>0.11094226634432</v>
      </c>
      <c r="L16" s="17">
        <v>0.124499590861369</v>
      </c>
      <c r="M16" s="17"/>
      <c r="N16" s="17">
        <v>0.152771011546917</v>
      </c>
      <c r="O16" s="17">
        <v>0.111756322244649</v>
      </c>
      <c r="P16" s="17">
        <v>9.4738295156979194E-2</v>
      </c>
      <c r="Q16" s="17">
        <v>0.14154938609597401</v>
      </c>
      <c r="R16" s="17"/>
      <c r="S16" s="17">
        <v>0.12070653297803099</v>
      </c>
      <c r="T16" s="17">
        <v>7.9391112904792699E-2</v>
      </c>
      <c r="U16" s="17">
        <v>0.116570333806433</v>
      </c>
      <c r="V16" s="17">
        <v>0.150558937978401</v>
      </c>
      <c r="W16" s="17">
        <v>0.18749146046411899</v>
      </c>
      <c r="X16" s="17">
        <v>0.13070506104471</v>
      </c>
      <c r="Y16" s="17">
        <v>0.111127753183343</v>
      </c>
      <c r="Z16" s="17">
        <v>7.9347083403909002E-2</v>
      </c>
      <c r="AA16" s="17">
        <v>0.131847179561179</v>
      </c>
      <c r="AB16" s="17">
        <v>0.10386504854519001</v>
      </c>
      <c r="AC16" s="17">
        <v>0.25082536120289201</v>
      </c>
      <c r="AD16" s="17">
        <v>3.86060131132391E-2</v>
      </c>
      <c r="AE16" s="17"/>
      <c r="AF16" s="17">
        <v>0.110016156340524</v>
      </c>
      <c r="AG16" s="17">
        <v>0.16314983174362099</v>
      </c>
      <c r="AH16" s="17">
        <v>6.7740821442422605E-2</v>
      </c>
      <c r="AI16" s="17"/>
      <c r="AJ16" s="17">
        <v>0.109865380019797</v>
      </c>
      <c r="AK16" s="17">
        <v>0.168972896478252</v>
      </c>
      <c r="AL16" s="17">
        <v>0.14878314045414601</v>
      </c>
      <c r="AM16" s="17">
        <v>0.13643961157422299</v>
      </c>
      <c r="AN16" s="17">
        <v>6.12450997290531E-2</v>
      </c>
      <c r="AO16" s="17"/>
      <c r="AP16" s="17">
        <v>0.118461131488483</v>
      </c>
      <c r="AQ16" s="17">
        <v>0.158660440720019</v>
      </c>
      <c r="AR16" s="17">
        <v>0.122911814974533</v>
      </c>
      <c r="AS16" s="17"/>
      <c r="AT16" s="17">
        <v>0.10707042841957599</v>
      </c>
      <c r="AU16" s="17">
        <v>0.100888082448677</v>
      </c>
      <c r="AV16" s="17">
        <v>0.17659003266864101</v>
      </c>
      <c r="AW16" s="17">
        <v>8.9105308781237097E-2</v>
      </c>
      <c r="AX16" s="17">
        <v>6.05315355970465E-2</v>
      </c>
      <c r="AY16" s="17"/>
      <c r="AZ16" s="17">
        <v>0.14307453247938101</v>
      </c>
      <c r="BA16" s="17">
        <v>0.11488787271024301</v>
      </c>
      <c r="BB16" s="17">
        <v>7.1166360182634905E-2</v>
      </c>
      <c r="BC16" s="17">
        <v>0.117684554167761</v>
      </c>
      <c r="BD16" s="17">
        <v>0.105726240243478</v>
      </c>
      <c r="BE16" s="17"/>
      <c r="BF16" s="17">
        <v>0.10227228207106601</v>
      </c>
      <c r="BG16" s="17">
        <v>0.11921483772067901</v>
      </c>
      <c r="BH16" s="17">
        <v>0.15809301442986901</v>
      </c>
      <c r="BI16" s="17">
        <v>0.130240772726332</v>
      </c>
      <c r="BJ16" s="17"/>
      <c r="BK16" s="17">
        <v>8.1598943599539703E-2</v>
      </c>
      <c r="BL16" s="17">
        <v>0.15123732793230599</v>
      </c>
      <c r="BM16" s="17">
        <v>0.11115189491870101</v>
      </c>
      <c r="BN16" s="17">
        <v>0.139584818533419</v>
      </c>
      <c r="BO16" s="17">
        <v>0.100853011790041</v>
      </c>
      <c r="BP16" s="17"/>
      <c r="BQ16" s="17">
        <v>0.12703393332729301</v>
      </c>
      <c r="BR16" s="17">
        <v>0.12396910435009401</v>
      </c>
      <c r="BS16" s="17"/>
      <c r="BT16" s="17">
        <v>0.14035025554929001</v>
      </c>
      <c r="BU16" s="17">
        <v>0.12497993639869499</v>
      </c>
      <c r="BV16" s="17">
        <v>9.0425001698099E-2</v>
      </c>
      <c r="BW16" s="17">
        <v>0.109812625801829</v>
      </c>
      <c r="BX16" s="17">
        <v>0.110371045418591</v>
      </c>
      <c r="BY16" s="17">
        <v>0.128842387649235</v>
      </c>
    </row>
    <row r="17" spans="2:77" x14ac:dyDescent="0.35">
      <c r="B17" s="18" t="s">
        <v>468</v>
      </c>
      <c r="C17" s="17">
        <v>0.111101340592235</v>
      </c>
      <c r="D17" s="17">
        <v>0.123318799728157</v>
      </c>
      <c r="E17" s="17">
        <v>9.9303772640078503E-2</v>
      </c>
      <c r="F17" s="17"/>
      <c r="G17" s="17">
        <v>0.103502985786836</v>
      </c>
      <c r="H17" s="17">
        <v>0.14605376533699499</v>
      </c>
      <c r="I17" s="17">
        <v>0.14667748712669301</v>
      </c>
      <c r="J17" s="17">
        <v>9.1310181877066104E-2</v>
      </c>
      <c r="K17" s="17">
        <v>0.106788799011565</v>
      </c>
      <c r="L17" s="17">
        <v>7.9793517666803301E-2</v>
      </c>
      <c r="M17" s="17"/>
      <c r="N17" s="17">
        <v>0.13073924995584499</v>
      </c>
      <c r="O17" s="17">
        <v>0.11458830298478299</v>
      </c>
      <c r="P17" s="17">
        <v>0.12687805921892301</v>
      </c>
      <c r="Q17" s="17">
        <v>7.6690909499541896E-2</v>
      </c>
      <c r="R17" s="17"/>
      <c r="S17" s="17">
        <v>0.146890629928592</v>
      </c>
      <c r="T17" s="17">
        <v>9.6999307736932203E-2</v>
      </c>
      <c r="U17" s="17">
        <v>6.6477976142578804E-2</v>
      </c>
      <c r="V17" s="17">
        <v>8.1056420039202298E-2</v>
      </c>
      <c r="W17" s="17">
        <v>8.5815854867864805E-2</v>
      </c>
      <c r="X17" s="17">
        <v>0.114267125312742</v>
      </c>
      <c r="Y17" s="17">
        <v>0.155449921834203</v>
      </c>
      <c r="Z17" s="17">
        <v>5.8928745499346701E-2</v>
      </c>
      <c r="AA17" s="17">
        <v>0.159355050728482</v>
      </c>
      <c r="AB17" s="17">
        <v>0.106700467419062</v>
      </c>
      <c r="AC17" s="17">
        <v>6.9507279619100498E-2</v>
      </c>
      <c r="AD17" s="17">
        <v>9.7715458989158205E-2</v>
      </c>
      <c r="AE17" s="17"/>
      <c r="AF17" s="17">
        <v>9.9252678715024995E-2</v>
      </c>
      <c r="AG17" s="17">
        <v>0.12758390812010401</v>
      </c>
      <c r="AH17" s="17">
        <v>8.4911301032386602E-2</v>
      </c>
      <c r="AI17" s="17"/>
      <c r="AJ17" s="17">
        <v>7.6306787112435701E-2</v>
      </c>
      <c r="AK17" s="17">
        <v>0.16646524954264499</v>
      </c>
      <c r="AL17" s="17">
        <v>0.111651519339711</v>
      </c>
      <c r="AM17" s="17">
        <v>0.13090220192406399</v>
      </c>
      <c r="AN17" s="17">
        <v>5.1998621828642899E-2</v>
      </c>
      <c r="AO17" s="17"/>
      <c r="AP17" s="17">
        <v>9.7453343455573105E-2</v>
      </c>
      <c r="AQ17" s="17">
        <v>0.14976643693594199</v>
      </c>
      <c r="AR17" s="17">
        <v>8.4322885426790006E-2</v>
      </c>
      <c r="AS17" s="17"/>
      <c r="AT17" s="17">
        <v>7.9918248376520604E-2</v>
      </c>
      <c r="AU17" s="17">
        <v>0.13512980694416901</v>
      </c>
      <c r="AV17" s="17">
        <v>9.7982762950196603E-2</v>
      </c>
      <c r="AW17" s="17">
        <v>0.18222522431118199</v>
      </c>
      <c r="AX17" s="17">
        <v>6.9505368696102798E-2</v>
      </c>
      <c r="AY17" s="17"/>
      <c r="AZ17" s="17">
        <v>0.139702202066047</v>
      </c>
      <c r="BA17" s="17">
        <v>8.9644287531804201E-2</v>
      </c>
      <c r="BB17" s="17">
        <v>0.124436142183158</v>
      </c>
      <c r="BC17" s="17">
        <v>8.3609868028810694E-2</v>
      </c>
      <c r="BD17" s="17">
        <v>7.9415089190591898E-2</v>
      </c>
      <c r="BE17" s="17"/>
      <c r="BF17" s="17">
        <v>5.8606661836180997E-2</v>
      </c>
      <c r="BG17" s="17">
        <v>0.136133340164134</v>
      </c>
      <c r="BH17" s="17">
        <v>0.107098346040499</v>
      </c>
      <c r="BI17" s="17">
        <v>0.123382056355254</v>
      </c>
      <c r="BJ17" s="17"/>
      <c r="BK17" s="17">
        <v>9.2459238488121306E-2</v>
      </c>
      <c r="BL17" s="17">
        <v>0.152690670720698</v>
      </c>
      <c r="BM17" s="17">
        <v>0.117564025901522</v>
      </c>
      <c r="BN17" s="17">
        <v>9.4045024307718203E-2</v>
      </c>
      <c r="BO17" s="17">
        <v>9.3880073589840796E-2</v>
      </c>
      <c r="BP17" s="17"/>
      <c r="BQ17" s="17">
        <v>0.11932656490930101</v>
      </c>
      <c r="BR17" s="17">
        <v>0.100024913255301</v>
      </c>
      <c r="BS17" s="17"/>
      <c r="BT17" s="17">
        <v>8.8015283059396196E-2</v>
      </c>
      <c r="BU17" s="17">
        <v>0.17026717246548401</v>
      </c>
      <c r="BV17" s="17">
        <v>0.101308693480854</v>
      </c>
      <c r="BW17" s="17">
        <v>7.9890611503527095E-2</v>
      </c>
      <c r="BX17" s="17">
        <v>0.108955050414762</v>
      </c>
      <c r="BY17" s="17">
        <v>0.102170642141757</v>
      </c>
    </row>
    <row r="18" spans="2:77" x14ac:dyDescent="0.35">
      <c r="B18" s="18" t="s">
        <v>469</v>
      </c>
      <c r="C18" s="17">
        <v>6.8905178880719994E-2</v>
      </c>
      <c r="D18" s="17">
        <v>7.2777514728391807E-2</v>
      </c>
      <c r="E18" s="17">
        <v>6.5234689764120293E-2</v>
      </c>
      <c r="F18" s="17"/>
      <c r="G18" s="17">
        <v>7.0265921896432604E-2</v>
      </c>
      <c r="H18" s="17">
        <v>7.3076221539870007E-2</v>
      </c>
      <c r="I18" s="17">
        <v>4.8681892322909398E-2</v>
      </c>
      <c r="J18" s="17">
        <v>7.6264113092847696E-2</v>
      </c>
      <c r="K18" s="17">
        <v>6.5022487970936294E-2</v>
      </c>
      <c r="L18" s="17">
        <v>7.7377898032525802E-2</v>
      </c>
      <c r="M18" s="17"/>
      <c r="N18" s="17">
        <v>7.4242394386278596E-2</v>
      </c>
      <c r="O18" s="17">
        <v>7.0400419497741895E-2</v>
      </c>
      <c r="P18" s="17">
        <v>7.5356107808909695E-2</v>
      </c>
      <c r="Q18" s="17">
        <v>5.80520322202027E-2</v>
      </c>
      <c r="R18" s="17"/>
      <c r="S18" s="17">
        <v>9.1924981335104905E-2</v>
      </c>
      <c r="T18" s="17">
        <v>0.106122422685407</v>
      </c>
      <c r="U18" s="17">
        <v>3.1317485755416201E-2</v>
      </c>
      <c r="V18" s="17">
        <v>4.3079791364836202E-2</v>
      </c>
      <c r="W18" s="17">
        <v>1.36783733176751E-2</v>
      </c>
      <c r="X18" s="17">
        <v>4.9699036247263399E-2</v>
      </c>
      <c r="Y18" s="17">
        <v>6.6891779811518698E-2</v>
      </c>
      <c r="Z18" s="17">
        <v>0.17093349415196199</v>
      </c>
      <c r="AA18" s="17">
        <v>6.2600323368638605E-2</v>
      </c>
      <c r="AB18" s="17">
        <v>7.5720167627177204E-2</v>
      </c>
      <c r="AC18" s="17">
        <v>8.1182719349868301E-2</v>
      </c>
      <c r="AD18" s="17">
        <v>3.3996043288262001E-2</v>
      </c>
      <c r="AE18" s="17"/>
      <c r="AF18" s="17">
        <v>5.4553311297638699E-2</v>
      </c>
      <c r="AG18" s="17">
        <v>9.6112622559280103E-2</v>
      </c>
      <c r="AH18" s="17">
        <v>4.24336838812946E-2</v>
      </c>
      <c r="AI18" s="17"/>
      <c r="AJ18" s="17">
        <v>5.1213622910442298E-2</v>
      </c>
      <c r="AK18" s="17">
        <v>0.11826162601497001</v>
      </c>
      <c r="AL18" s="17">
        <v>7.2444341600725298E-2</v>
      </c>
      <c r="AM18" s="17">
        <v>0</v>
      </c>
      <c r="AN18" s="17">
        <v>3.4339391813197902E-2</v>
      </c>
      <c r="AO18" s="17"/>
      <c r="AP18" s="17">
        <v>2.7889575105634501E-2</v>
      </c>
      <c r="AQ18" s="17">
        <v>0.123422362649135</v>
      </c>
      <c r="AR18" s="17">
        <v>8.0994721089454505E-2</v>
      </c>
      <c r="AS18" s="17"/>
      <c r="AT18" s="17">
        <v>7.5633210219871197E-2</v>
      </c>
      <c r="AU18" s="17">
        <v>7.0235206794274196E-2</v>
      </c>
      <c r="AV18" s="17">
        <v>5.7780923541642597E-2</v>
      </c>
      <c r="AW18" s="17">
        <v>9.41187750353535E-2</v>
      </c>
      <c r="AX18" s="17">
        <v>0</v>
      </c>
      <c r="AY18" s="17"/>
      <c r="AZ18" s="17">
        <v>7.0917863059124994E-2</v>
      </c>
      <c r="BA18" s="17">
        <v>6.7299445336440999E-2</v>
      </c>
      <c r="BB18" s="17">
        <v>4.0175493819389001E-2</v>
      </c>
      <c r="BC18" s="17">
        <v>9.1112504396670194E-2</v>
      </c>
      <c r="BD18" s="17">
        <v>3.4568859724324302E-2</v>
      </c>
      <c r="BE18" s="17"/>
      <c r="BF18" s="17">
        <v>6.6373193480021797E-2</v>
      </c>
      <c r="BG18" s="17">
        <v>5.6779189543257502E-2</v>
      </c>
      <c r="BH18" s="17">
        <v>7.7715334639023498E-2</v>
      </c>
      <c r="BI18" s="17">
        <v>9.5252584499582807E-2</v>
      </c>
      <c r="BJ18" s="17"/>
      <c r="BK18" s="17">
        <v>0</v>
      </c>
      <c r="BL18" s="17">
        <v>6.3708952855068807E-2</v>
      </c>
      <c r="BM18" s="17">
        <v>6.2620561189174695E-2</v>
      </c>
      <c r="BN18" s="17">
        <v>8.3687015382569105E-2</v>
      </c>
      <c r="BO18" s="17">
        <v>6.7212227415759093E-2</v>
      </c>
      <c r="BP18" s="17"/>
      <c r="BQ18" s="17">
        <v>7.3538956357180399E-2</v>
      </c>
      <c r="BR18" s="17">
        <v>6.2665142434900303E-2</v>
      </c>
      <c r="BS18" s="17"/>
      <c r="BT18" s="17">
        <v>8.3745188494516801E-2</v>
      </c>
      <c r="BU18" s="17">
        <v>8.0484073805902695E-2</v>
      </c>
      <c r="BV18" s="17">
        <v>6.2461659073936297E-2</v>
      </c>
      <c r="BW18" s="17">
        <v>2.5812261041074099E-2</v>
      </c>
      <c r="BX18" s="17">
        <v>5.66787594529327E-2</v>
      </c>
      <c r="BY18" s="17">
        <v>3.3284982493903402E-2</v>
      </c>
    </row>
    <row r="19" spans="2:77" x14ac:dyDescent="0.35">
      <c r="B19" s="18" t="s">
        <v>470</v>
      </c>
      <c r="C19" s="19">
        <v>9.6483600800158303E-2</v>
      </c>
      <c r="D19" s="19">
        <v>0.119450269322083</v>
      </c>
      <c r="E19" s="19">
        <v>7.4076920431662197E-2</v>
      </c>
      <c r="F19" s="19"/>
      <c r="G19" s="19">
        <v>6.3283385025977898E-2</v>
      </c>
      <c r="H19" s="19">
        <v>0.122068382845471</v>
      </c>
      <c r="I19" s="19">
        <v>0.103612088620055</v>
      </c>
      <c r="J19" s="19">
        <v>7.9684319817652394E-2</v>
      </c>
      <c r="K19" s="19">
        <v>0.116521757845545</v>
      </c>
      <c r="L19" s="19">
        <v>9.2730210634595495E-2</v>
      </c>
      <c r="M19" s="19"/>
      <c r="N19" s="19">
        <v>8.8949265712041301E-2</v>
      </c>
      <c r="O19" s="19">
        <v>0.117916020617714</v>
      </c>
      <c r="P19" s="19">
        <v>8.8100237221399896E-2</v>
      </c>
      <c r="Q19" s="19">
        <v>8.8119297400079302E-2</v>
      </c>
      <c r="R19" s="19"/>
      <c r="S19" s="19">
        <v>7.8681657952119399E-2</v>
      </c>
      <c r="T19" s="19">
        <v>0.13108714536740601</v>
      </c>
      <c r="U19" s="19">
        <v>8.0224481804658604E-2</v>
      </c>
      <c r="V19" s="19">
        <v>7.2195390620055797E-2</v>
      </c>
      <c r="W19" s="19">
        <v>8.4409776313351698E-2</v>
      </c>
      <c r="X19" s="19">
        <v>9.8090633593088603E-2</v>
      </c>
      <c r="Y19" s="19">
        <v>0.103504385728503</v>
      </c>
      <c r="Z19" s="19">
        <v>4.7024839592237501E-2</v>
      </c>
      <c r="AA19" s="19">
        <v>0.11001338131986101</v>
      </c>
      <c r="AB19" s="19">
        <v>0.124761983883844</v>
      </c>
      <c r="AC19" s="19">
        <v>4.8530498843799903E-2</v>
      </c>
      <c r="AD19" s="19">
        <v>0.16785025982488599</v>
      </c>
      <c r="AE19" s="19"/>
      <c r="AF19" s="19">
        <v>9.0787087329662702E-2</v>
      </c>
      <c r="AG19" s="19">
        <v>0.114084414384509</v>
      </c>
      <c r="AH19" s="19">
        <v>7.88998212965831E-2</v>
      </c>
      <c r="AI19" s="19"/>
      <c r="AJ19" s="19">
        <v>6.8222361908580997E-2</v>
      </c>
      <c r="AK19" s="19">
        <v>0.13820087482739901</v>
      </c>
      <c r="AL19" s="19">
        <v>0.15746342005028499</v>
      </c>
      <c r="AM19" s="19">
        <v>4.9701072542518397E-2</v>
      </c>
      <c r="AN19" s="19">
        <v>6.8744658357314997E-2</v>
      </c>
      <c r="AO19" s="19"/>
      <c r="AP19" s="19">
        <v>3.3236314507730999E-2</v>
      </c>
      <c r="AQ19" s="19">
        <v>0.168359996010781</v>
      </c>
      <c r="AR19" s="19">
        <v>0.109659898038621</v>
      </c>
      <c r="AS19" s="19"/>
      <c r="AT19" s="19">
        <v>0.117118530180572</v>
      </c>
      <c r="AU19" s="19">
        <v>7.3604656708693206E-2</v>
      </c>
      <c r="AV19" s="19">
        <v>9.4815268910942094E-2</v>
      </c>
      <c r="AW19" s="19">
        <v>6.8641067250309107E-2</v>
      </c>
      <c r="AX19" s="19">
        <v>0.13883382798374999</v>
      </c>
      <c r="AY19" s="19"/>
      <c r="AZ19" s="19">
        <v>0.114855768044896</v>
      </c>
      <c r="BA19" s="19">
        <v>6.0504306469195301E-2</v>
      </c>
      <c r="BB19" s="19">
        <v>3.9841744525942101E-2</v>
      </c>
      <c r="BC19" s="19">
        <v>0.102396993726951</v>
      </c>
      <c r="BD19" s="19">
        <v>9.2442193242027001E-2</v>
      </c>
      <c r="BE19" s="19"/>
      <c r="BF19" s="19">
        <v>0.120163613077406</v>
      </c>
      <c r="BG19" s="19">
        <v>8.5185508706657906E-2</v>
      </c>
      <c r="BH19" s="19">
        <v>0.111520716861636</v>
      </c>
      <c r="BI19" s="19">
        <v>0.102225178372796</v>
      </c>
      <c r="BJ19" s="19"/>
      <c r="BK19" s="19">
        <v>0.149358980969306</v>
      </c>
      <c r="BL19" s="19">
        <v>9.5687213442185906E-2</v>
      </c>
      <c r="BM19" s="19">
        <v>0.103636000819169</v>
      </c>
      <c r="BN19" s="19">
        <v>7.9335202984697095E-2</v>
      </c>
      <c r="BO19" s="19">
        <v>0.12760393562113601</v>
      </c>
      <c r="BP19" s="19"/>
      <c r="BQ19" s="19">
        <v>0.10073870909579399</v>
      </c>
      <c r="BR19" s="19">
        <v>9.0753495938506998E-2</v>
      </c>
      <c r="BS19" s="19"/>
      <c r="BT19" s="19">
        <v>9.7561968392470902E-2</v>
      </c>
      <c r="BU19" s="19">
        <v>9.7641127241584497E-2</v>
      </c>
      <c r="BV19" s="19">
        <v>9.6796755577244098E-2</v>
      </c>
      <c r="BW19" s="19">
        <v>0.13323849116213199</v>
      </c>
      <c r="BX19" s="19">
        <v>7.2531512790679598E-2</v>
      </c>
      <c r="BY19" s="19">
        <v>0.147086540174999</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0.14063072210070399</v>
      </c>
      <c r="D9" s="17">
        <v>0.13754102237865901</v>
      </c>
      <c r="E9" s="17">
        <v>0.14395859446524001</v>
      </c>
      <c r="F9" s="17"/>
      <c r="G9" s="17">
        <v>7.4088724169176307E-2</v>
      </c>
      <c r="H9" s="17">
        <v>0.108552861780736</v>
      </c>
      <c r="I9" s="17">
        <v>0.11271296919952099</v>
      </c>
      <c r="J9" s="17">
        <v>0.15953483345446001</v>
      </c>
      <c r="K9" s="17">
        <v>0.214417466277497</v>
      </c>
      <c r="L9" s="17">
        <v>0.167327353281254</v>
      </c>
      <c r="M9" s="17"/>
      <c r="N9" s="17">
        <v>0.12644065330718501</v>
      </c>
      <c r="O9" s="17">
        <v>0.118174458370053</v>
      </c>
      <c r="P9" s="17">
        <v>0.13653270749525501</v>
      </c>
      <c r="Q9" s="17">
        <v>0.18144996571619501</v>
      </c>
      <c r="R9" s="17"/>
      <c r="S9" s="17">
        <v>0.100066619693176</v>
      </c>
      <c r="T9" s="17">
        <v>0.122712847900713</v>
      </c>
      <c r="U9" s="17">
        <v>0.131148090299334</v>
      </c>
      <c r="V9" s="17">
        <v>0.16891132761452399</v>
      </c>
      <c r="W9" s="17">
        <v>0.16437829164529499</v>
      </c>
      <c r="X9" s="17">
        <v>0.158997224118298</v>
      </c>
      <c r="Y9" s="17">
        <v>0.19512549348682501</v>
      </c>
      <c r="Z9" s="17">
        <v>0.183843406546805</v>
      </c>
      <c r="AA9" s="17">
        <v>0.165405422307002</v>
      </c>
      <c r="AB9" s="17">
        <v>0.103471096114576</v>
      </c>
      <c r="AC9" s="17">
        <v>8.2259147110488803E-2</v>
      </c>
      <c r="AD9" s="17">
        <v>0.15656381182410001</v>
      </c>
      <c r="AE9" s="17"/>
      <c r="AF9" s="17">
        <v>0.22450954660962</v>
      </c>
      <c r="AG9" s="17">
        <v>8.6742001045491401E-2</v>
      </c>
      <c r="AH9" s="17">
        <v>0.10466314354483</v>
      </c>
      <c r="AI9" s="17"/>
      <c r="AJ9" s="17">
        <v>0.202138268889926</v>
      </c>
      <c r="AK9" s="17">
        <v>5.4258353134158499E-2</v>
      </c>
      <c r="AL9" s="17">
        <v>0.118735535588813</v>
      </c>
      <c r="AM9" s="17">
        <v>0.37188378429833202</v>
      </c>
      <c r="AN9" s="17">
        <v>0.15192025650634999</v>
      </c>
      <c r="AO9" s="17"/>
      <c r="AP9" s="17">
        <v>0.205046610404855</v>
      </c>
      <c r="AQ9" s="17">
        <v>3.72748220608419E-2</v>
      </c>
      <c r="AR9" s="17">
        <v>0.16092528391410399</v>
      </c>
      <c r="AS9" s="17"/>
      <c r="AT9" s="17">
        <v>0.14161058393946499</v>
      </c>
      <c r="AU9" s="17">
        <v>0.18995634604911199</v>
      </c>
      <c r="AV9" s="17">
        <v>0.112493544059933</v>
      </c>
      <c r="AW9" s="17">
        <v>0.107368768478008</v>
      </c>
      <c r="AX9" s="17">
        <v>5.1316360014940998E-2</v>
      </c>
      <c r="AY9" s="17"/>
      <c r="AZ9" s="17">
        <v>0.11959992741153699</v>
      </c>
      <c r="BA9" s="17">
        <v>0.15522086726006801</v>
      </c>
      <c r="BB9" s="17">
        <v>4.1567428977343099E-2</v>
      </c>
      <c r="BC9" s="17">
        <v>0.17849439853777799</v>
      </c>
      <c r="BD9" s="17">
        <v>0.16504875367243199</v>
      </c>
      <c r="BE9" s="17"/>
      <c r="BF9" s="17">
        <v>0.192998269544044</v>
      </c>
      <c r="BG9" s="17">
        <v>0.130731878968293</v>
      </c>
      <c r="BH9" s="17">
        <v>0.114312765701087</v>
      </c>
      <c r="BI9" s="17">
        <v>0.12229993607020199</v>
      </c>
      <c r="BJ9" s="17"/>
      <c r="BK9" s="17">
        <v>0.23573298707969201</v>
      </c>
      <c r="BL9" s="17">
        <v>0.109385136083391</v>
      </c>
      <c r="BM9" s="17">
        <v>0.13217795988860001</v>
      </c>
      <c r="BN9" s="17">
        <v>0.15558165747173899</v>
      </c>
      <c r="BO9" s="17">
        <v>0.12036795738750999</v>
      </c>
      <c r="BP9" s="17"/>
      <c r="BQ9" s="17">
        <v>0.141187465723767</v>
      </c>
      <c r="BR9" s="17">
        <v>0.13988098810580701</v>
      </c>
      <c r="BS9" s="17"/>
      <c r="BT9" s="17">
        <v>0.17803543800059499</v>
      </c>
      <c r="BU9" s="17">
        <v>8.3064050293497504E-2</v>
      </c>
      <c r="BV9" s="17">
        <v>0.137084476787875</v>
      </c>
      <c r="BW9" s="17">
        <v>0.11247872879446399</v>
      </c>
      <c r="BX9" s="17">
        <v>0.14553565974893101</v>
      </c>
      <c r="BY9" s="17">
        <v>0.123877578303379</v>
      </c>
    </row>
    <row r="10" spans="2:77" x14ac:dyDescent="0.35">
      <c r="B10" s="18" t="s">
        <v>333</v>
      </c>
      <c r="C10" s="17">
        <v>4.8864531346743803E-2</v>
      </c>
      <c r="D10" s="17">
        <v>3.8856255305569902E-2</v>
      </c>
      <c r="E10" s="17">
        <v>5.8814318700384498E-2</v>
      </c>
      <c r="F10" s="17"/>
      <c r="G10" s="17">
        <v>5.32306480516853E-2</v>
      </c>
      <c r="H10" s="17">
        <v>4.6457553471608203E-2</v>
      </c>
      <c r="I10" s="17">
        <v>6.1155974036843697E-2</v>
      </c>
      <c r="J10" s="17">
        <v>3.0843720941686401E-2</v>
      </c>
      <c r="K10" s="17">
        <v>4.3148899971153398E-2</v>
      </c>
      <c r="L10" s="17">
        <v>5.58049272479915E-2</v>
      </c>
      <c r="M10" s="17"/>
      <c r="N10" s="17">
        <v>5.9310964196072798E-2</v>
      </c>
      <c r="O10" s="17">
        <v>3.6924553656900498E-2</v>
      </c>
      <c r="P10" s="17">
        <v>4.3811155125531E-2</v>
      </c>
      <c r="Q10" s="17">
        <v>5.5850686116496698E-2</v>
      </c>
      <c r="R10" s="17"/>
      <c r="S10" s="17">
        <v>4.7911893083691502E-2</v>
      </c>
      <c r="T10" s="17">
        <v>6.1107101658470997E-2</v>
      </c>
      <c r="U10" s="17">
        <v>5.7331657062140801E-2</v>
      </c>
      <c r="V10" s="17">
        <v>4.3999958741769603E-2</v>
      </c>
      <c r="W10" s="17">
        <v>3.4200557924650599E-2</v>
      </c>
      <c r="X10" s="17">
        <v>7.8980103299137502E-2</v>
      </c>
      <c r="Y10" s="17">
        <v>2.0358472910127198E-2</v>
      </c>
      <c r="Z10" s="17">
        <v>2.8531982166182499E-2</v>
      </c>
      <c r="AA10" s="17">
        <v>4.8089716115056497E-2</v>
      </c>
      <c r="AB10" s="17">
        <v>6.8609899113099101E-2</v>
      </c>
      <c r="AC10" s="17">
        <v>1.8574379949361799E-2</v>
      </c>
      <c r="AD10" s="17">
        <v>3.63413259245133E-2</v>
      </c>
      <c r="AE10" s="17"/>
      <c r="AF10" s="17">
        <v>6.4137894386911795E-2</v>
      </c>
      <c r="AG10" s="17">
        <v>3.5402666602141301E-2</v>
      </c>
      <c r="AH10" s="17">
        <v>5.5756607816215498E-2</v>
      </c>
      <c r="AI10" s="17"/>
      <c r="AJ10" s="17">
        <v>6.0199911982577702E-2</v>
      </c>
      <c r="AK10" s="17">
        <v>3.7319520005806302E-2</v>
      </c>
      <c r="AL10" s="17">
        <v>3.85429103170448E-2</v>
      </c>
      <c r="AM10" s="17">
        <v>9.8696417656784802E-2</v>
      </c>
      <c r="AN10" s="17">
        <v>3.9142095899056401E-2</v>
      </c>
      <c r="AO10" s="17"/>
      <c r="AP10" s="17">
        <v>6.9453873789837806E-2</v>
      </c>
      <c r="AQ10" s="17">
        <v>2.9058211559400401E-2</v>
      </c>
      <c r="AR10" s="17">
        <v>3.74260093288417E-2</v>
      </c>
      <c r="AS10" s="17"/>
      <c r="AT10" s="17">
        <v>3.6597065869707103E-2</v>
      </c>
      <c r="AU10" s="17">
        <v>6.0499307054862797E-2</v>
      </c>
      <c r="AV10" s="17">
        <v>2.4544140940479301E-2</v>
      </c>
      <c r="AW10" s="17">
        <v>5.9488873393961299E-2</v>
      </c>
      <c r="AX10" s="17">
        <v>0.15163878085279101</v>
      </c>
      <c r="AY10" s="17"/>
      <c r="AZ10" s="17">
        <v>4.2321446982238803E-2</v>
      </c>
      <c r="BA10" s="17">
        <v>3.0453513126691902E-2</v>
      </c>
      <c r="BB10" s="17">
        <v>6.8973657228135393E-2</v>
      </c>
      <c r="BC10" s="17">
        <v>5.3013891965241998E-2</v>
      </c>
      <c r="BD10" s="17">
        <v>8.6799237391708098E-2</v>
      </c>
      <c r="BE10" s="17"/>
      <c r="BF10" s="17">
        <v>6.0635607487879002E-2</v>
      </c>
      <c r="BG10" s="17">
        <v>4.01754357720625E-2</v>
      </c>
      <c r="BH10" s="17">
        <v>5.6041840255484802E-2</v>
      </c>
      <c r="BI10" s="17">
        <v>4.22407446482779E-2</v>
      </c>
      <c r="BJ10" s="17"/>
      <c r="BK10" s="17">
        <v>5.5106676372591298E-2</v>
      </c>
      <c r="BL10" s="17">
        <v>7.6713528632275998E-2</v>
      </c>
      <c r="BM10" s="17">
        <v>4.6309738668877901E-2</v>
      </c>
      <c r="BN10" s="17">
        <v>3.7160095561338098E-2</v>
      </c>
      <c r="BO10" s="17">
        <v>6.9724824927017995E-2</v>
      </c>
      <c r="BP10" s="17"/>
      <c r="BQ10" s="17">
        <v>5.4855244262803499E-2</v>
      </c>
      <c r="BR10" s="17">
        <v>4.0797189502523097E-2</v>
      </c>
      <c r="BS10" s="17"/>
      <c r="BT10" s="17">
        <v>4.2753856570946297E-2</v>
      </c>
      <c r="BU10" s="17">
        <v>6.7381505838227607E-2</v>
      </c>
      <c r="BV10" s="17">
        <v>6.9284091324428296E-2</v>
      </c>
      <c r="BW10" s="17">
        <v>5.4439050793236299E-2</v>
      </c>
      <c r="BX10" s="17">
        <v>3.7937055125443798E-2</v>
      </c>
      <c r="BY10" s="17">
        <v>0</v>
      </c>
    </row>
    <row r="11" spans="2:77" x14ac:dyDescent="0.35">
      <c r="B11" s="18" t="s">
        <v>98</v>
      </c>
      <c r="C11" s="17">
        <v>5.5644486114586E-2</v>
      </c>
      <c r="D11" s="17">
        <v>5.7138018559668102E-2</v>
      </c>
      <c r="E11" s="17">
        <v>5.4288130617822498E-2</v>
      </c>
      <c r="F11" s="17"/>
      <c r="G11" s="17">
        <v>4.4456947158963797E-2</v>
      </c>
      <c r="H11" s="17">
        <v>1.52051689998763E-2</v>
      </c>
      <c r="I11" s="17">
        <v>2.97787396032148E-2</v>
      </c>
      <c r="J11" s="17">
        <v>8.2957220940633403E-2</v>
      </c>
      <c r="K11" s="17">
        <v>7.6827311940554796E-2</v>
      </c>
      <c r="L11" s="17">
        <v>7.9001001588751799E-2</v>
      </c>
      <c r="M11" s="17"/>
      <c r="N11" s="17">
        <v>8.2041382165771795E-2</v>
      </c>
      <c r="O11" s="17">
        <v>3.6066997531174698E-2</v>
      </c>
      <c r="P11" s="17">
        <v>5.2358633245619797E-2</v>
      </c>
      <c r="Q11" s="17">
        <v>5.2848423671971297E-2</v>
      </c>
      <c r="R11" s="17"/>
      <c r="S11" s="17">
        <v>3.8058263126465999E-2</v>
      </c>
      <c r="T11" s="17">
        <v>8.2613839291202307E-2</v>
      </c>
      <c r="U11" s="17">
        <v>5.1700883581919897E-2</v>
      </c>
      <c r="V11" s="17">
        <v>5.2492201905887298E-2</v>
      </c>
      <c r="W11" s="17">
        <v>8.2202449173769301E-2</v>
      </c>
      <c r="X11" s="17">
        <v>6.3911534036566506E-2</v>
      </c>
      <c r="Y11" s="17">
        <v>4.8696124381513398E-2</v>
      </c>
      <c r="Z11" s="17">
        <v>6.0012498234640298E-2</v>
      </c>
      <c r="AA11" s="17">
        <v>3.7284774624360202E-2</v>
      </c>
      <c r="AB11" s="17">
        <v>4.5869954375993803E-2</v>
      </c>
      <c r="AC11" s="17">
        <v>9.9509992462105096E-2</v>
      </c>
      <c r="AD11" s="17">
        <v>0</v>
      </c>
      <c r="AE11" s="17"/>
      <c r="AF11" s="17">
        <v>6.9803051907594504E-2</v>
      </c>
      <c r="AG11" s="17">
        <v>4.4313659377023501E-2</v>
      </c>
      <c r="AH11" s="17">
        <v>5.0265682263501199E-2</v>
      </c>
      <c r="AI11" s="17"/>
      <c r="AJ11" s="17">
        <v>8.9440772122180698E-2</v>
      </c>
      <c r="AK11" s="17">
        <v>2.43677499259045E-2</v>
      </c>
      <c r="AL11" s="17">
        <v>4.0791553297711003E-2</v>
      </c>
      <c r="AM11" s="17">
        <v>3.9299590797015498E-2</v>
      </c>
      <c r="AN11" s="17">
        <v>6.6495504308554707E-2</v>
      </c>
      <c r="AO11" s="17"/>
      <c r="AP11" s="17">
        <v>9.83383384560612E-2</v>
      </c>
      <c r="AQ11" s="17">
        <v>2.4506862427575798E-2</v>
      </c>
      <c r="AR11" s="17">
        <v>4.4354239452728497E-2</v>
      </c>
      <c r="AS11" s="17"/>
      <c r="AT11" s="17">
        <v>5.0202782952513798E-2</v>
      </c>
      <c r="AU11" s="17">
        <v>6.3337048837037502E-2</v>
      </c>
      <c r="AV11" s="17">
        <v>3.8820593213552197E-2</v>
      </c>
      <c r="AW11" s="17">
        <v>6.5006196926804094E-2</v>
      </c>
      <c r="AX11" s="17">
        <v>0.13763354942523501</v>
      </c>
      <c r="AY11" s="17"/>
      <c r="AZ11" s="17">
        <v>4.0025835824106501E-2</v>
      </c>
      <c r="BA11" s="17">
        <v>6.9402620614349306E-2</v>
      </c>
      <c r="BB11" s="17">
        <v>6.9394729314473297E-2</v>
      </c>
      <c r="BC11" s="17">
        <v>7.8011182893858E-2</v>
      </c>
      <c r="BD11" s="17">
        <v>4.9230697050193298E-2</v>
      </c>
      <c r="BE11" s="17"/>
      <c r="BF11" s="17">
        <v>6.1781665512427697E-2</v>
      </c>
      <c r="BG11" s="17">
        <v>5.6038222929083198E-2</v>
      </c>
      <c r="BH11" s="17">
        <v>6.2655008934442105E-2</v>
      </c>
      <c r="BI11" s="17">
        <v>5.2251976055462897E-2</v>
      </c>
      <c r="BJ11" s="17"/>
      <c r="BK11" s="17">
        <v>0</v>
      </c>
      <c r="BL11" s="17">
        <v>4.9324615758062101E-2</v>
      </c>
      <c r="BM11" s="17">
        <v>4.9522527171492602E-2</v>
      </c>
      <c r="BN11" s="17">
        <v>6.7920699536295495E-2</v>
      </c>
      <c r="BO11" s="17">
        <v>6.2931508227004093E-2</v>
      </c>
      <c r="BP11" s="17"/>
      <c r="BQ11" s="17">
        <v>5.0319439572946698E-2</v>
      </c>
      <c r="BR11" s="17">
        <v>6.2815414080876403E-2</v>
      </c>
      <c r="BS11" s="17"/>
      <c r="BT11" s="17">
        <v>7.4572199455221796E-2</v>
      </c>
      <c r="BU11" s="17">
        <v>3.2260165462650897E-2</v>
      </c>
      <c r="BV11" s="17">
        <v>2.3777875434386302E-2</v>
      </c>
      <c r="BW11" s="17">
        <v>7.8096982354198693E-2</v>
      </c>
      <c r="BX11" s="17">
        <v>5.7584400041712301E-2</v>
      </c>
      <c r="BY11" s="17">
        <v>3.0075599131387801E-2</v>
      </c>
    </row>
    <row r="12" spans="2:77" x14ac:dyDescent="0.35">
      <c r="B12" s="18" t="s">
        <v>99</v>
      </c>
      <c r="C12" s="17">
        <v>7.3978415940774603E-2</v>
      </c>
      <c r="D12" s="17">
        <v>9.1598256449500398E-2</v>
      </c>
      <c r="E12" s="17">
        <v>5.6788105980166301E-2</v>
      </c>
      <c r="F12" s="17"/>
      <c r="G12" s="17">
        <v>7.0557488535516993E-2</v>
      </c>
      <c r="H12" s="17">
        <v>7.5769696042460505E-2</v>
      </c>
      <c r="I12" s="17">
        <v>9.4166259718706305E-2</v>
      </c>
      <c r="J12" s="17">
        <v>8.7100240737200102E-2</v>
      </c>
      <c r="K12" s="17">
        <v>5.8697692090730301E-2</v>
      </c>
      <c r="L12" s="17">
        <v>5.8749041967693601E-2</v>
      </c>
      <c r="M12" s="17"/>
      <c r="N12" s="17">
        <v>6.0421465602934397E-2</v>
      </c>
      <c r="O12" s="17">
        <v>5.9532734365644997E-2</v>
      </c>
      <c r="P12" s="17">
        <v>8.3404169042355203E-2</v>
      </c>
      <c r="Q12" s="17">
        <v>8.7800223099226304E-2</v>
      </c>
      <c r="R12" s="17"/>
      <c r="S12" s="17">
        <v>5.1678265385464099E-2</v>
      </c>
      <c r="T12" s="17">
        <v>6.6254221222130802E-2</v>
      </c>
      <c r="U12" s="17">
        <v>0.151407514343603</v>
      </c>
      <c r="V12" s="17">
        <v>7.9337964596279897E-2</v>
      </c>
      <c r="W12" s="17">
        <v>3.6783066287408801E-2</v>
      </c>
      <c r="X12" s="17">
        <v>9.8865918030098393E-2</v>
      </c>
      <c r="Y12" s="17">
        <v>0.11027740581182401</v>
      </c>
      <c r="Z12" s="17">
        <v>0.13875906587870501</v>
      </c>
      <c r="AA12" s="17">
        <v>5.2256709020357901E-2</v>
      </c>
      <c r="AB12" s="17">
        <v>6.6099716724519794E-2</v>
      </c>
      <c r="AC12" s="17">
        <v>3.5485607826753002E-2</v>
      </c>
      <c r="AD12" s="17">
        <v>2.7693551995436001E-2</v>
      </c>
      <c r="AE12" s="17"/>
      <c r="AF12" s="17">
        <v>7.6577298423032999E-2</v>
      </c>
      <c r="AG12" s="17">
        <v>6.9877196815421094E-2</v>
      </c>
      <c r="AH12" s="17">
        <v>8.9761763652828702E-2</v>
      </c>
      <c r="AI12" s="17"/>
      <c r="AJ12" s="17">
        <v>9.7430199378687493E-2</v>
      </c>
      <c r="AK12" s="17">
        <v>3.4009055097325699E-2</v>
      </c>
      <c r="AL12" s="17">
        <v>6.6118201491704304E-2</v>
      </c>
      <c r="AM12" s="17">
        <v>0.141787377850322</v>
      </c>
      <c r="AN12" s="17">
        <v>0.10260607722582001</v>
      </c>
      <c r="AO12" s="17"/>
      <c r="AP12" s="17">
        <v>7.9085404709381205E-2</v>
      </c>
      <c r="AQ12" s="17">
        <v>3.7612628624704998E-2</v>
      </c>
      <c r="AR12" s="17">
        <v>9.9840288679475697E-2</v>
      </c>
      <c r="AS12" s="17"/>
      <c r="AT12" s="17">
        <v>9.0924357390474594E-2</v>
      </c>
      <c r="AU12" s="17">
        <v>7.7385286127699807E-2</v>
      </c>
      <c r="AV12" s="17">
        <v>7.9170377892413504E-2</v>
      </c>
      <c r="AW12" s="17">
        <v>3.68148030410742E-2</v>
      </c>
      <c r="AX12" s="17">
        <v>0</v>
      </c>
      <c r="AY12" s="17"/>
      <c r="AZ12" s="17">
        <v>6.3472356022913207E-2</v>
      </c>
      <c r="BA12" s="17">
        <v>7.6854689375804003E-2</v>
      </c>
      <c r="BB12" s="17">
        <v>0.125722806607832</v>
      </c>
      <c r="BC12" s="17">
        <v>6.44603549428448E-2</v>
      </c>
      <c r="BD12" s="17">
        <v>0.108630284687288</v>
      </c>
      <c r="BE12" s="17"/>
      <c r="BF12" s="17">
        <v>6.6713321002682693E-2</v>
      </c>
      <c r="BG12" s="17">
        <v>8.0610458231597196E-2</v>
      </c>
      <c r="BH12" s="17">
        <v>7.7041475656501907E-2</v>
      </c>
      <c r="BI12" s="17">
        <v>6.7451811439540904E-2</v>
      </c>
      <c r="BJ12" s="17"/>
      <c r="BK12" s="17">
        <v>0.105163686373497</v>
      </c>
      <c r="BL12" s="17">
        <v>6.6880759965584305E-2</v>
      </c>
      <c r="BM12" s="17">
        <v>7.0951376220861298E-2</v>
      </c>
      <c r="BN12" s="17">
        <v>7.5797869844395502E-2</v>
      </c>
      <c r="BO12" s="17">
        <v>8.0011506607651398E-2</v>
      </c>
      <c r="BP12" s="17"/>
      <c r="BQ12" s="17">
        <v>7.6297795925469702E-2</v>
      </c>
      <c r="BR12" s="17">
        <v>7.0855042902313994E-2</v>
      </c>
      <c r="BS12" s="17"/>
      <c r="BT12" s="17">
        <v>7.4879887824315303E-2</v>
      </c>
      <c r="BU12" s="17">
        <v>4.96000199663389E-2</v>
      </c>
      <c r="BV12" s="17">
        <v>8.9799811521614606E-2</v>
      </c>
      <c r="BW12" s="17">
        <v>4.6966323389178097E-2</v>
      </c>
      <c r="BX12" s="17">
        <v>0.101830441703323</v>
      </c>
      <c r="BY12" s="17">
        <v>0.126422027775908</v>
      </c>
    </row>
    <row r="13" spans="2:77" x14ac:dyDescent="0.35">
      <c r="B13" s="18" t="s">
        <v>341</v>
      </c>
      <c r="C13" s="17">
        <v>9.0379027766762501E-2</v>
      </c>
      <c r="D13" s="17">
        <v>7.6612119668328205E-2</v>
      </c>
      <c r="E13" s="17">
        <v>0.10411275616502701</v>
      </c>
      <c r="F13" s="17"/>
      <c r="G13" s="17">
        <v>0.123817671613894</v>
      </c>
      <c r="H13" s="17">
        <v>7.0079999969934595E-2</v>
      </c>
      <c r="I13" s="17">
        <v>0.103851174907109</v>
      </c>
      <c r="J13" s="17">
        <v>6.8458696126530494E-2</v>
      </c>
      <c r="K13" s="17">
        <v>9.3412033296265004E-2</v>
      </c>
      <c r="L13" s="17">
        <v>8.9101057078104604E-2</v>
      </c>
      <c r="M13" s="17"/>
      <c r="N13" s="17">
        <v>8.4486889535514698E-2</v>
      </c>
      <c r="O13" s="17">
        <v>0.115276426727492</v>
      </c>
      <c r="P13" s="17">
        <v>7.5832914999268197E-2</v>
      </c>
      <c r="Q13" s="17">
        <v>7.7581971269393604E-2</v>
      </c>
      <c r="R13" s="17"/>
      <c r="S13" s="17">
        <v>8.3898667523546397E-2</v>
      </c>
      <c r="T13" s="17">
        <v>0.129518427030785</v>
      </c>
      <c r="U13" s="17">
        <v>4.2935729161160598E-2</v>
      </c>
      <c r="V13" s="17">
        <v>0.10018511955041499</v>
      </c>
      <c r="W13" s="17">
        <v>0.154481114597838</v>
      </c>
      <c r="X13" s="17">
        <v>7.2573719384332006E-2</v>
      </c>
      <c r="Y13" s="17">
        <v>9.2207326347733695E-2</v>
      </c>
      <c r="Z13" s="17">
        <v>8.6621703577339199E-2</v>
      </c>
      <c r="AA13" s="17">
        <v>6.7285555255062801E-2</v>
      </c>
      <c r="AB13" s="17">
        <v>8.6361875270205599E-2</v>
      </c>
      <c r="AC13" s="17">
        <v>6.1140531776302097E-2</v>
      </c>
      <c r="AD13" s="17">
        <v>9.8241213152844703E-2</v>
      </c>
      <c r="AE13" s="17"/>
      <c r="AF13" s="17">
        <v>7.0873105423414198E-2</v>
      </c>
      <c r="AG13" s="17">
        <v>9.36704972745213E-2</v>
      </c>
      <c r="AH13" s="17">
        <v>0.115864578545485</v>
      </c>
      <c r="AI13" s="17"/>
      <c r="AJ13" s="17">
        <v>8.4462897524986702E-2</v>
      </c>
      <c r="AK13" s="17">
        <v>7.7009704291590694E-2</v>
      </c>
      <c r="AL13" s="17">
        <v>0.11945868676706201</v>
      </c>
      <c r="AM13" s="17">
        <v>8.0690093094079804E-2</v>
      </c>
      <c r="AN13" s="17">
        <v>9.1786026922315994E-2</v>
      </c>
      <c r="AO13" s="17"/>
      <c r="AP13" s="17">
        <v>0.113849188289132</v>
      </c>
      <c r="AQ13" s="17">
        <v>6.3661970146130495E-2</v>
      </c>
      <c r="AR13" s="17">
        <v>9.0007809855563906E-2</v>
      </c>
      <c r="AS13" s="17"/>
      <c r="AT13" s="17">
        <v>7.9790825885544203E-2</v>
      </c>
      <c r="AU13" s="17">
        <v>0.10584787861794499</v>
      </c>
      <c r="AV13" s="17">
        <v>9.3267038632911303E-2</v>
      </c>
      <c r="AW13" s="17">
        <v>9.9509495529230496E-2</v>
      </c>
      <c r="AX13" s="17">
        <v>0.12947819919286399</v>
      </c>
      <c r="AY13" s="17"/>
      <c r="AZ13" s="17">
        <v>8.9927604595933797E-2</v>
      </c>
      <c r="BA13" s="17">
        <v>8.9503644522414605E-2</v>
      </c>
      <c r="BB13" s="17">
        <v>0.14319076484927301</v>
      </c>
      <c r="BC13" s="17">
        <v>8.3607203782775003E-2</v>
      </c>
      <c r="BD13" s="17">
        <v>8.5844996151014499E-2</v>
      </c>
      <c r="BE13" s="17"/>
      <c r="BF13" s="17">
        <v>7.8963823992639501E-2</v>
      </c>
      <c r="BG13" s="17">
        <v>8.2225472132379102E-2</v>
      </c>
      <c r="BH13" s="17">
        <v>9.6230921559830193E-2</v>
      </c>
      <c r="BI13" s="17">
        <v>0.114890625192723</v>
      </c>
      <c r="BJ13" s="17"/>
      <c r="BK13" s="17">
        <v>0.157353375071489</v>
      </c>
      <c r="BL13" s="17">
        <v>9.9931820891437498E-2</v>
      </c>
      <c r="BM13" s="17">
        <v>7.9143376219997105E-2</v>
      </c>
      <c r="BN13" s="17">
        <v>0.100886194843365</v>
      </c>
      <c r="BO13" s="17">
        <v>4.1085258949665103E-2</v>
      </c>
      <c r="BP13" s="17"/>
      <c r="BQ13" s="17">
        <v>8.7361362282031799E-2</v>
      </c>
      <c r="BR13" s="17">
        <v>9.4442740947136603E-2</v>
      </c>
      <c r="BS13" s="17"/>
      <c r="BT13" s="17">
        <v>8.3078670742268906E-2</v>
      </c>
      <c r="BU13" s="17">
        <v>0.12764289068755899</v>
      </c>
      <c r="BV13" s="17">
        <v>0.113189364217559</v>
      </c>
      <c r="BW13" s="17">
        <v>5.0899640172382903E-2</v>
      </c>
      <c r="BX13" s="17">
        <v>7.1223276115673098E-2</v>
      </c>
      <c r="BY13" s="17">
        <v>4.9424628588981001E-2</v>
      </c>
    </row>
    <row r="14" spans="2:77" x14ac:dyDescent="0.35">
      <c r="B14" s="18" t="s">
        <v>101</v>
      </c>
      <c r="C14" s="17">
        <v>0.19754509639302101</v>
      </c>
      <c r="D14" s="17">
        <v>0.185994974786336</v>
      </c>
      <c r="E14" s="17">
        <v>0.20727487615495899</v>
      </c>
      <c r="F14" s="17"/>
      <c r="G14" s="17">
        <v>0.219101320401314</v>
      </c>
      <c r="H14" s="17">
        <v>0.22310894195505501</v>
      </c>
      <c r="I14" s="17">
        <v>0.169896031280478</v>
      </c>
      <c r="J14" s="17">
        <v>0.165701817592324</v>
      </c>
      <c r="K14" s="17">
        <v>0.19343938679045999</v>
      </c>
      <c r="L14" s="17">
        <v>0.213029905484868</v>
      </c>
      <c r="M14" s="17"/>
      <c r="N14" s="17">
        <v>0.173364491502771</v>
      </c>
      <c r="O14" s="17">
        <v>0.19853043396829301</v>
      </c>
      <c r="P14" s="17">
        <v>0.176726034753939</v>
      </c>
      <c r="Q14" s="17">
        <v>0.24335873957975401</v>
      </c>
      <c r="R14" s="17"/>
      <c r="S14" s="17">
        <v>0.17050127408549101</v>
      </c>
      <c r="T14" s="17">
        <v>0.20602018072767</v>
      </c>
      <c r="U14" s="17">
        <v>0.28555055726155798</v>
      </c>
      <c r="V14" s="17">
        <v>0.25408161529966999</v>
      </c>
      <c r="W14" s="17">
        <v>0.195962895036043</v>
      </c>
      <c r="X14" s="17">
        <v>0.16781825536151301</v>
      </c>
      <c r="Y14" s="17">
        <v>0.194482816681848</v>
      </c>
      <c r="Z14" s="17">
        <v>0.211528953964951</v>
      </c>
      <c r="AA14" s="17">
        <v>0.13406127207584601</v>
      </c>
      <c r="AB14" s="17">
        <v>0.15913813102765501</v>
      </c>
      <c r="AC14" s="17">
        <v>0.2643626152145</v>
      </c>
      <c r="AD14" s="17">
        <v>0.243656143730694</v>
      </c>
      <c r="AE14" s="17"/>
      <c r="AF14" s="17">
        <v>0.19148046220061299</v>
      </c>
      <c r="AG14" s="17">
        <v>0.193944464381443</v>
      </c>
      <c r="AH14" s="17">
        <v>0.221629034283674</v>
      </c>
      <c r="AI14" s="17"/>
      <c r="AJ14" s="17">
        <v>0.198117649101825</v>
      </c>
      <c r="AK14" s="17">
        <v>0.17283739452844399</v>
      </c>
      <c r="AL14" s="17">
        <v>0.14632131995434799</v>
      </c>
      <c r="AM14" s="17">
        <v>7.9764990425217702E-2</v>
      </c>
      <c r="AN14" s="17">
        <v>0.25740901807019101</v>
      </c>
      <c r="AO14" s="17"/>
      <c r="AP14" s="17">
        <v>0.19068172627403099</v>
      </c>
      <c r="AQ14" s="17">
        <v>0.16648184641658001</v>
      </c>
      <c r="AR14" s="17">
        <v>0.18619515816877599</v>
      </c>
      <c r="AS14" s="17"/>
      <c r="AT14" s="17">
        <v>0.252176597475675</v>
      </c>
      <c r="AU14" s="17">
        <v>0.20290026056774901</v>
      </c>
      <c r="AV14" s="17">
        <v>0.16041419997403</v>
      </c>
      <c r="AW14" s="17">
        <v>0.18242622245652301</v>
      </c>
      <c r="AX14" s="17">
        <v>6.0634884597770597E-2</v>
      </c>
      <c r="AY14" s="17"/>
      <c r="AZ14" s="17">
        <v>0.16833118866187</v>
      </c>
      <c r="BA14" s="17">
        <v>0.21247863851719001</v>
      </c>
      <c r="BB14" s="17">
        <v>0.228745439160213</v>
      </c>
      <c r="BC14" s="17">
        <v>0.21656902858653901</v>
      </c>
      <c r="BD14" s="17">
        <v>0.23524230829732301</v>
      </c>
      <c r="BE14" s="17"/>
      <c r="BF14" s="17">
        <v>0.19937366619677999</v>
      </c>
      <c r="BG14" s="17">
        <v>0.22435631316354199</v>
      </c>
      <c r="BH14" s="17">
        <v>0.17258757843348299</v>
      </c>
      <c r="BI14" s="17">
        <v>0.15689029861220399</v>
      </c>
      <c r="BJ14" s="17"/>
      <c r="BK14" s="17">
        <v>0.137655987912123</v>
      </c>
      <c r="BL14" s="17">
        <v>0.15639537445121901</v>
      </c>
      <c r="BM14" s="17">
        <v>0.23592151874599701</v>
      </c>
      <c r="BN14" s="17">
        <v>0.17698610438430801</v>
      </c>
      <c r="BO14" s="17">
        <v>0.20786638930573201</v>
      </c>
      <c r="BP14" s="17"/>
      <c r="BQ14" s="17">
        <v>0.202020700341282</v>
      </c>
      <c r="BR14" s="17">
        <v>0.191518062963799</v>
      </c>
      <c r="BS14" s="17"/>
      <c r="BT14" s="17">
        <v>0.20068633545103701</v>
      </c>
      <c r="BU14" s="17">
        <v>0.205363241137137</v>
      </c>
      <c r="BV14" s="17">
        <v>0.163055329808663</v>
      </c>
      <c r="BW14" s="17">
        <v>0.17443300221831401</v>
      </c>
      <c r="BX14" s="17">
        <v>0.20894959119631501</v>
      </c>
      <c r="BY14" s="17">
        <v>0.200749205751384</v>
      </c>
    </row>
    <row r="15" spans="2:77" x14ac:dyDescent="0.35">
      <c r="B15" s="18" t="s">
        <v>102</v>
      </c>
      <c r="C15" s="17">
        <v>9.7440933208148395E-2</v>
      </c>
      <c r="D15" s="17">
        <v>8.23354601818896E-2</v>
      </c>
      <c r="E15" s="17">
        <v>0.11250647842235501</v>
      </c>
      <c r="F15" s="17"/>
      <c r="G15" s="17">
        <v>0.131333739795197</v>
      </c>
      <c r="H15" s="17">
        <v>0.115980438271385</v>
      </c>
      <c r="I15" s="17">
        <v>0.133639082375862</v>
      </c>
      <c r="J15" s="17">
        <v>7.4887022517335394E-2</v>
      </c>
      <c r="K15" s="17">
        <v>5.85487270322404E-2</v>
      </c>
      <c r="L15" s="17">
        <v>7.5874448406433703E-2</v>
      </c>
      <c r="M15" s="17"/>
      <c r="N15" s="17">
        <v>0.111550091038114</v>
      </c>
      <c r="O15" s="17">
        <v>0.101628058481592</v>
      </c>
      <c r="P15" s="17">
        <v>0.10612249587476701</v>
      </c>
      <c r="Q15" s="17">
        <v>7.3640091994390602E-2</v>
      </c>
      <c r="R15" s="17"/>
      <c r="S15" s="17">
        <v>0.14128599974037401</v>
      </c>
      <c r="T15" s="17">
        <v>8.2554375066896002E-2</v>
      </c>
      <c r="U15" s="17">
        <v>8.0011073192696902E-2</v>
      </c>
      <c r="V15" s="17">
        <v>5.0471275070660099E-2</v>
      </c>
      <c r="W15" s="17">
        <v>0.101412279487055</v>
      </c>
      <c r="X15" s="17">
        <v>7.5962271541699794E-2</v>
      </c>
      <c r="Y15" s="17">
        <v>7.6616628401065395E-2</v>
      </c>
      <c r="Z15" s="17">
        <v>6.0925734206584502E-2</v>
      </c>
      <c r="AA15" s="17">
        <v>8.2007677827523703E-2</v>
      </c>
      <c r="AB15" s="17">
        <v>0.13388553263184</v>
      </c>
      <c r="AC15" s="17">
        <v>0.140300916733817</v>
      </c>
      <c r="AD15" s="17">
        <v>0.13828053402067</v>
      </c>
      <c r="AE15" s="17"/>
      <c r="AF15" s="17">
        <v>5.8060673310517799E-2</v>
      </c>
      <c r="AG15" s="17">
        <v>9.61882854567324E-2</v>
      </c>
      <c r="AH15" s="17">
        <v>0.17525233375706001</v>
      </c>
      <c r="AI15" s="17"/>
      <c r="AJ15" s="17">
        <v>5.56080557382913E-2</v>
      </c>
      <c r="AK15" s="17">
        <v>0.124971121917135</v>
      </c>
      <c r="AL15" s="17">
        <v>0.15148111096095701</v>
      </c>
      <c r="AM15" s="17">
        <v>4.0526115307660197E-2</v>
      </c>
      <c r="AN15" s="17">
        <v>0.11607004375911099</v>
      </c>
      <c r="AO15" s="17"/>
      <c r="AP15" s="17">
        <v>5.9086131815720602E-2</v>
      </c>
      <c r="AQ15" s="17">
        <v>0.125126516513175</v>
      </c>
      <c r="AR15" s="17">
        <v>0.10449338388066499</v>
      </c>
      <c r="AS15" s="17"/>
      <c r="AT15" s="17">
        <v>7.7249406912815802E-2</v>
      </c>
      <c r="AU15" s="17">
        <v>9.1408535902521501E-2</v>
      </c>
      <c r="AV15" s="17">
        <v>0.12272480031617</v>
      </c>
      <c r="AW15" s="17">
        <v>0.116328219445442</v>
      </c>
      <c r="AX15" s="17">
        <v>0.13027942900876699</v>
      </c>
      <c r="AY15" s="17"/>
      <c r="AZ15" s="17">
        <v>0.1033191839753</v>
      </c>
      <c r="BA15" s="17">
        <v>0.12382195857077</v>
      </c>
      <c r="BB15" s="17">
        <v>9.4250919162957303E-2</v>
      </c>
      <c r="BC15" s="17">
        <v>6.8341645516573499E-2</v>
      </c>
      <c r="BD15" s="17">
        <v>9.2825299033737693E-2</v>
      </c>
      <c r="BE15" s="17"/>
      <c r="BF15" s="17">
        <v>6.05955918960428E-2</v>
      </c>
      <c r="BG15" s="17">
        <v>7.7664246925327807E-2</v>
      </c>
      <c r="BH15" s="17">
        <v>0.133063715790359</v>
      </c>
      <c r="BI15" s="17">
        <v>0.11429378827295</v>
      </c>
      <c r="BJ15" s="17"/>
      <c r="BK15" s="17">
        <v>2.8108308870994199E-2</v>
      </c>
      <c r="BL15" s="17">
        <v>0.139902017488371</v>
      </c>
      <c r="BM15" s="17">
        <v>0.107924869685671</v>
      </c>
      <c r="BN15" s="17">
        <v>8.3015394897802797E-2</v>
      </c>
      <c r="BO15" s="17">
        <v>6.5845842679636599E-2</v>
      </c>
      <c r="BP15" s="17"/>
      <c r="BQ15" s="17">
        <v>9.0771113026675801E-2</v>
      </c>
      <c r="BR15" s="17">
        <v>0.10642278899014999</v>
      </c>
      <c r="BS15" s="17"/>
      <c r="BT15" s="17">
        <v>6.5310708371735707E-2</v>
      </c>
      <c r="BU15" s="17">
        <v>0.15185863431930999</v>
      </c>
      <c r="BV15" s="17">
        <v>6.5780228357793902E-2</v>
      </c>
      <c r="BW15" s="17">
        <v>0.106102934066952</v>
      </c>
      <c r="BX15" s="17">
        <v>7.6665003557600794E-2</v>
      </c>
      <c r="BY15" s="17">
        <v>0.19902659749805501</v>
      </c>
    </row>
    <row r="16" spans="2:77" x14ac:dyDescent="0.35">
      <c r="B16" s="18" t="s">
        <v>467</v>
      </c>
      <c r="C16" s="17">
        <v>0.117169257893106</v>
      </c>
      <c r="D16" s="17">
        <v>0.124803326574562</v>
      </c>
      <c r="E16" s="17">
        <v>0.10989500726255499</v>
      </c>
      <c r="F16" s="17"/>
      <c r="G16" s="17">
        <v>8.6255948505892299E-2</v>
      </c>
      <c r="H16" s="17">
        <v>0.15425865542417799</v>
      </c>
      <c r="I16" s="17">
        <v>9.1465573567722905E-2</v>
      </c>
      <c r="J16" s="17">
        <v>0.14958022512588101</v>
      </c>
      <c r="K16" s="17">
        <v>0.103241046074991</v>
      </c>
      <c r="L16" s="17">
        <v>0.112497679005912</v>
      </c>
      <c r="M16" s="17"/>
      <c r="N16" s="17">
        <v>0.102871615414561</v>
      </c>
      <c r="O16" s="17">
        <v>0.146535497744612</v>
      </c>
      <c r="P16" s="17">
        <v>0.12005782170047</v>
      </c>
      <c r="Q16" s="17">
        <v>0.101874193386644</v>
      </c>
      <c r="R16" s="17"/>
      <c r="S16" s="17">
        <v>0.135094788241724</v>
      </c>
      <c r="T16" s="17">
        <v>9.1200266565754001E-2</v>
      </c>
      <c r="U16" s="17">
        <v>8.8708555561160196E-2</v>
      </c>
      <c r="V16" s="17">
        <v>0.134752969212179</v>
      </c>
      <c r="W16" s="17">
        <v>8.4478464356272001E-2</v>
      </c>
      <c r="X16" s="17">
        <v>0.104067260353245</v>
      </c>
      <c r="Y16" s="17">
        <v>9.1464141271441896E-2</v>
      </c>
      <c r="Z16" s="17">
        <v>0.112431609400768</v>
      </c>
      <c r="AA16" s="17">
        <v>0.159946454175799</v>
      </c>
      <c r="AB16" s="17">
        <v>0.13101511424725401</v>
      </c>
      <c r="AC16" s="17">
        <v>0.142177819065819</v>
      </c>
      <c r="AD16" s="17">
        <v>0.10547418968580199</v>
      </c>
      <c r="AE16" s="17"/>
      <c r="AF16" s="17">
        <v>0.100175782561588</v>
      </c>
      <c r="AG16" s="17">
        <v>0.15272443675278</v>
      </c>
      <c r="AH16" s="17">
        <v>7.5631363594408002E-2</v>
      </c>
      <c r="AI16" s="17"/>
      <c r="AJ16" s="17">
        <v>8.9989279663403199E-2</v>
      </c>
      <c r="AK16" s="17">
        <v>0.16871225560745101</v>
      </c>
      <c r="AL16" s="17">
        <v>0.13852923677290099</v>
      </c>
      <c r="AM16" s="17">
        <v>9.7650558028070197E-2</v>
      </c>
      <c r="AN16" s="17">
        <v>9.1713157813383295E-2</v>
      </c>
      <c r="AO16" s="17"/>
      <c r="AP16" s="17">
        <v>5.9959904243302602E-2</v>
      </c>
      <c r="AQ16" s="17">
        <v>0.184125972269404</v>
      </c>
      <c r="AR16" s="17">
        <v>0.15390768719280301</v>
      </c>
      <c r="AS16" s="17"/>
      <c r="AT16" s="17">
        <v>9.8661439527067393E-2</v>
      </c>
      <c r="AU16" s="17">
        <v>7.4785599155995905E-2</v>
      </c>
      <c r="AV16" s="17">
        <v>0.17239861261262601</v>
      </c>
      <c r="AW16" s="17">
        <v>0.125549808004872</v>
      </c>
      <c r="AX16" s="17">
        <v>0.14538688882992801</v>
      </c>
      <c r="AY16" s="17"/>
      <c r="AZ16" s="17">
        <v>0.14932923595286601</v>
      </c>
      <c r="BA16" s="17">
        <v>6.2158813886528302E-2</v>
      </c>
      <c r="BB16" s="17">
        <v>9.9379870383996399E-2</v>
      </c>
      <c r="BC16" s="17">
        <v>0.102639785643914</v>
      </c>
      <c r="BD16" s="17">
        <v>0.110419719500659</v>
      </c>
      <c r="BE16" s="17"/>
      <c r="BF16" s="17">
        <v>0.11801340782780501</v>
      </c>
      <c r="BG16" s="17">
        <v>0.115193040680836</v>
      </c>
      <c r="BH16" s="17">
        <v>0.114648018580443</v>
      </c>
      <c r="BI16" s="17">
        <v>0.12615222277097099</v>
      </c>
      <c r="BJ16" s="17"/>
      <c r="BK16" s="17">
        <v>5.4401023495019601E-2</v>
      </c>
      <c r="BL16" s="17">
        <v>0.16074656149588801</v>
      </c>
      <c r="BM16" s="17">
        <v>0.113363908150515</v>
      </c>
      <c r="BN16" s="17">
        <v>0.115902191108919</v>
      </c>
      <c r="BO16" s="17">
        <v>8.7949723711393493E-2</v>
      </c>
      <c r="BP16" s="17"/>
      <c r="BQ16" s="17">
        <v>0.10643291285434101</v>
      </c>
      <c r="BR16" s="17">
        <v>0.13162726427712601</v>
      </c>
      <c r="BS16" s="17"/>
      <c r="BT16" s="17">
        <v>9.7199989468909495E-2</v>
      </c>
      <c r="BU16" s="17">
        <v>0.13095429167693201</v>
      </c>
      <c r="BV16" s="17">
        <v>0.16029365455848499</v>
      </c>
      <c r="BW16" s="17">
        <v>0.171127313582697</v>
      </c>
      <c r="BX16" s="17">
        <v>0.10979688925178201</v>
      </c>
      <c r="BY16" s="17">
        <v>5.1143154301997402E-2</v>
      </c>
    </row>
    <row r="17" spans="2:77" x14ac:dyDescent="0.35">
      <c r="B17" s="18" t="s">
        <v>468</v>
      </c>
      <c r="C17" s="17">
        <v>7.8794289938612205E-2</v>
      </c>
      <c r="D17" s="17">
        <v>8.1101468594069206E-2</v>
      </c>
      <c r="E17" s="17">
        <v>7.6684397893703807E-2</v>
      </c>
      <c r="F17" s="17"/>
      <c r="G17" s="17">
        <v>0.100596664842237</v>
      </c>
      <c r="H17" s="17">
        <v>7.7177475525267297E-2</v>
      </c>
      <c r="I17" s="17">
        <v>8.3905376687192501E-2</v>
      </c>
      <c r="J17" s="17">
        <v>5.0239654753417802E-2</v>
      </c>
      <c r="K17" s="17">
        <v>7.8879460044483901E-2</v>
      </c>
      <c r="L17" s="17">
        <v>8.41300014982308E-2</v>
      </c>
      <c r="M17" s="17"/>
      <c r="N17" s="17">
        <v>9.0952821217839902E-2</v>
      </c>
      <c r="O17" s="17">
        <v>9.7298054648451801E-2</v>
      </c>
      <c r="P17" s="17">
        <v>7.69703602311647E-2</v>
      </c>
      <c r="Q17" s="17">
        <v>5.0742802930516098E-2</v>
      </c>
      <c r="R17" s="17"/>
      <c r="S17" s="17">
        <v>7.6826200893850893E-2</v>
      </c>
      <c r="T17" s="17">
        <v>7.08821145496457E-2</v>
      </c>
      <c r="U17" s="17">
        <v>3.7002513279777702E-2</v>
      </c>
      <c r="V17" s="17">
        <v>3.3836522211343499E-2</v>
      </c>
      <c r="W17" s="17">
        <v>9.4085072498098596E-2</v>
      </c>
      <c r="X17" s="17">
        <v>8.6569679525019497E-2</v>
      </c>
      <c r="Y17" s="17">
        <v>8.8550487210556805E-2</v>
      </c>
      <c r="Z17" s="17">
        <v>5.8906607575724197E-2</v>
      </c>
      <c r="AA17" s="17">
        <v>9.5201317941743704E-2</v>
      </c>
      <c r="AB17" s="17">
        <v>0.10365733944863</v>
      </c>
      <c r="AC17" s="17">
        <v>8.3808339565555404E-2</v>
      </c>
      <c r="AD17" s="17">
        <v>0.12769541148549199</v>
      </c>
      <c r="AE17" s="17"/>
      <c r="AF17" s="17">
        <v>4.7498925449560803E-2</v>
      </c>
      <c r="AG17" s="17">
        <v>0.116051377214199</v>
      </c>
      <c r="AH17" s="17">
        <v>4.3947689165724099E-2</v>
      </c>
      <c r="AI17" s="17"/>
      <c r="AJ17" s="17">
        <v>5.1946879691879999E-2</v>
      </c>
      <c r="AK17" s="17">
        <v>0.14829246873886201</v>
      </c>
      <c r="AL17" s="17">
        <v>7.34079869168692E-2</v>
      </c>
      <c r="AM17" s="17">
        <v>0</v>
      </c>
      <c r="AN17" s="17">
        <v>3.5822516140132002E-2</v>
      </c>
      <c r="AO17" s="17"/>
      <c r="AP17" s="17">
        <v>6.7141986739276405E-2</v>
      </c>
      <c r="AQ17" s="17">
        <v>0.14436392614093299</v>
      </c>
      <c r="AR17" s="17">
        <v>4.9091636546752103E-2</v>
      </c>
      <c r="AS17" s="17"/>
      <c r="AT17" s="17">
        <v>6.5236993326776099E-2</v>
      </c>
      <c r="AU17" s="17">
        <v>5.9062436441332099E-2</v>
      </c>
      <c r="AV17" s="17">
        <v>8.7600941246646399E-2</v>
      </c>
      <c r="AW17" s="17">
        <v>8.6383950526073797E-2</v>
      </c>
      <c r="AX17" s="17">
        <v>0</v>
      </c>
      <c r="AY17" s="17"/>
      <c r="AZ17" s="17">
        <v>9.2292428020743902E-2</v>
      </c>
      <c r="BA17" s="17">
        <v>8.38340197514445E-2</v>
      </c>
      <c r="BB17" s="17">
        <v>4.0175493819389001E-2</v>
      </c>
      <c r="BC17" s="17">
        <v>9.3730095422906501E-2</v>
      </c>
      <c r="BD17" s="17">
        <v>7.4483477630878196E-3</v>
      </c>
      <c r="BE17" s="17"/>
      <c r="BF17" s="17">
        <v>6.3749276091928903E-2</v>
      </c>
      <c r="BG17" s="17">
        <v>9.6634775442629994E-2</v>
      </c>
      <c r="BH17" s="17">
        <v>8.7486048119589196E-2</v>
      </c>
      <c r="BI17" s="17">
        <v>6.2471714813691202E-2</v>
      </c>
      <c r="BJ17" s="17"/>
      <c r="BK17" s="17">
        <v>6.1002141485571697E-2</v>
      </c>
      <c r="BL17" s="17">
        <v>5.9322058065405497E-2</v>
      </c>
      <c r="BM17" s="17">
        <v>8.0588214774343497E-2</v>
      </c>
      <c r="BN17" s="17">
        <v>8.5146500347359294E-2</v>
      </c>
      <c r="BO17" s="17">
        <v>8.1686434014968598E-2</v>
      </c>
      <c r="BP17" s="17"/>
      <c r="BQ17" s="17">
        <v>8.0527768532318994E-2</v>
      </c>
      <c r="BR17" s="17">
        <v>7.6459915951572505E-2</v>
      </c>
      <c r="BS17" s="17"/>
      <c r="BT17" s="17">
        <v>8.6817781709486994E-2</v>
      </c>
      <c r="BU17" s="17">
        <v>6.2554945627287695E-2</v>
      </c>
      <c r="BV17" s="17">
        <v>4.01123552126227E-2</v>
      </c>
      <c r="BW17" s="17">
        <v>7.3474963375234306E-2</v>
      </c>
      <c r="BX17" s="17">
        <v>0.10730937902391401</v>
      </c>
      <c r="BY17" s="17">
        <v>6.71964307134989E-2</v>
      </c>
    </row>
    <row r="18" spans="2:77" x14ac:dyDescent="0.35">
      <c r="B18" s="18" t="s">
        <v>469</v>
      </c>
      <c r="C18" s="17">
        <v>4.1015095180827701E-2</v>
      </c>
      <c r="D18" s="17">
        <v>5.1265866782679997E-2</v>
      </c>
      <c r="E18" s="17">
        <v>3.1010083323783501E-2</v>
      </c>
      <c r="F18" s="17"/>
      <c r="G18" s="17">
        <v>3.2348093403131897E-2</v>
      </c>
      <c r="H18" s="17">
        <v>5.0534033265253103E-2</v>
      </c>
      <c r="I18" s="17">
        <v>4.4040180706351899E-2</v>
      </c>
      <c r="J18" s="17">
        <v>5.4582344519240399E-2</v>
      </c>
      <c r="K18" s="17">
        <v>4.8687430118841898E-2</v>
      </c>
      <c r="L18" s="17">
        <v>2.1721716022578601E-2</v>
      </c>
      <c r="M18" s="17"/>
      <c r="N18" s="17">
        <v>6.6910424489198803E-2</v>
      </c>
      <c r="O18" s="17">
        <v>4.3154316784412901E-2</v>
      </c>
      <c r="P18" s="17">
        <v>4.63467433784919E-2</v>
      </c>
      <c r="Q18" s="17">
        <v>8.8195598325830505E-3</v>
      </c>
      <c r="R18" s="17"/>
      <c r="S18" s="17">
        <v>8.2255017976678793E-2</v>
      </c>
      <c r="T18" s="17">
        <v>4.3692777810201297E-2</v>
      </c>
      <c r="U18" s="17">
        <v>1.33572375205149E-2</v>
      </c>
      <c r="V18" s="17">
        <v>4.0369493121532901E-2</v>
      </c>
      <c r="W18" s="17">
        <v>2.9809842231055299E-2</v>
      </c>
      <c r="X18" s="17">
        <v>4.4748644391611199E-2</v>
      </c>
      <c r="Y18" s="17">
        <v>2.0356281594361099E-2</v>
      </c>
      <c r="Z18" s="17">
        <v>3.8949653523819697E-2</v>
      </c>
      <c r="AA18" s="17">
        <v>5.2595751899685503E-2</v>
      </c>
      <c r="AB18" s="17">
        <v>4.2759063005727897E-2</v>
      </c>
      <c r="AC18" s="17">
        <v>0</v>
      </c>
      <c r="AD18" s="17">
        <v>0</v>
      </c>
      <c r="AE18" s="17"/>
      <c r="AF18" s="17">
        <v>3.5334663537125902E-2</v>
      </c>
      <c r="AG18" s="17">
        <v>4.6441672624544302E-2</v>
      </c>
      <c r="AH18" s="17">
        <v>3.6114552500079597E-2</v>
      </c>
      <c r="AI18" s="17"/>
      <c r="AJ18" s="17">
        <v>3.0852621283641201E-2</v>
      </c>
      <c r="AK18" s="17">
        <v>6.5400266685876604E-2</v>
      </c>
      <c r="AL18" s="17">
        <v>5.7376011812782401E-2</v>
      </c>
      <c r="AM18" s="17">
        <v>0</v>
      </c>
      <c r="AN18" s="17">
        <v>1.5853748461168899E-2</v>
      </c>
      <c r="AO18" s="17"/>
      <c r="AP18" s="17">
        <v>2.9662521996792202E-2</v>
      </c>
      <c r="AQ18" s="17">
        <v>8.2884040360213102E-2</v>
      </c>
      <c r="AR18" s="17">
        <v>2.3998175432944802E-2</v>
      </c>
      <c r="AS18" s="17"/>
      <c r="AT18" s="17">
        <v>3.9795035663135497E-2</v>
      </c>
      <c r="AU18" s="17">
        <v>2.83789259276589E-2</v>
      </c>
      <c r="AV18" s="17">
        <v>4.0423509787115501E-2</v>
      </c>
      <c r="AW18" s="17">
        <v>7.6826826105290999E-2</v>
      </c>
      <c r="AX18" s="17">
        <v>0.11810449039314699</v>
      </c>
      <c r="AY18" s="17"/>
      <c r="AZ18" s="17">
        <v>6.1097114403182301E-2</v>
      </c>
      <c r="BA18" s="17">
        <v>3.8227809398257297E-2</v>
      </c>
      <c r="BB18" s="17">
        <v>4.8757145970445198E-2</v>
      </c>
      <c r="BC18" s="17">
        <v>1.70919168355756E-2</v>
      </c>
      <c r="BD18" s="17">
        <v>9.1124921856089794E-3</v>
      </c>
      <c r="BE18" s="17"/>
      <c r="BF18" s="17">
        <v>1.50343773299215E-2</v>
      </c>
      <c r="BG18" s="17">
        <v>4.2408071006523503E-2</v>
      </c>
      <c r="BH18" s="17">
        <v>3.3105284904946498E-2</v>
      </c>
      <c r="BI18" s="17">
        <v>8.1562118043551998E-2</v>
      </c>
      <c r="BJ18" s="17"/>
      <c r="BK18" s="17">
        <v>4.4936139151654501E-2</v>
      </c>
      <c r="BL18" s="17">
        <v>3.2808434419084903E-2</v>
      </c>
      <c r="BM18" s="17">
        <v>3.8654640604563202E-2</v>
      </c>
      <c r="BN18" s="17">
        <v>3.9855827143560903E-2</v>
      </c>
      <c r="BO18" s="17">
        <v>7.6764965103177998E-2</v>
      </c>
      <c r="BP18" s="17"/>
      <c r="BQ18" s="17">
        <v>5.1531252083196297E-2</v>
      </c>
      <c r="BR18" s="17">
        <v>2.6853603250303199E-2</v>
      </c>
      <c r="BS18" s="17"/>
      <c r="BT18" s="17">
        <v>3.9396072056169497E-2</v>
      </c>
      <c r="BU18" s="17">
        <v>3.7987398171712601E-2</v>
      </c>
      <c r="BV18" s="17">
        <v>5.3730874114402603E-2</v>
      </c>
      <c r="BW18" s="17">
        <v>2.4004737400450001E-2</v>
      </c>
      <c r="BX18" s="17">
        <v>4.9775895385320797E-2</v>
      </c>
      <c r="BY18" s="17">
        <v>5.4130499685324497E-2</v>
      </c>
    </row>
    <row r="19" spans="2:77" x14ac:dyDescent="0.35">
      <c r="B19" s="18" t="s">
        <v>470</v>
      </c>
      <c r="C19" s="19">
        <v>5.8538144116713903E-2</v>
      </c>
      <c r="D19" s="19">
        <v>7.2753230718738002E-2</v>
      </c>
      <c r="E19" s="19">
        <v>4.4667251014002103E-2</v>
      </c>
      <c r="F19" s="19"/>
      <c r="G19" s="19">
        <v>6.42127535229913E-2</v>
      </c>
      <c r="H19" s="19">
        <v>6.2875175294246202E-2</v>
      </c>
      <c r="I19" s="19">
        <v>7.53886379169975E-2</v>
      </c>
      <c r="J19" s="19">
        <v>7.6114223291291305E-2</v>
      </c>
      <c r="K19" s="19">
        <v>3.07005463627818E-2</v>
      </c>
      <c r="L19" s="19">
        <v>4.2762868418180597E-2</v>
      </c>
      <c r="M19" s="19"/>
      <c r="N19" s="19">
        <v>4.16492015300364E-2</v>
      </c>
      <c r="O19" s="19">
        <v>4.6878467721374002E-2</v>
      </c>
      <c r="P19" s="19">
        <v>8.1836964153138195E-2</v>
      </c>
      <c r="Q19" s="19">
        <v>6.6033342402829501E-2</v>
      </c>
      <c r="R19" s="19"/>
      <c r="S19" s="19">
        <v>7.2423010249538095E-2</v>
      </c>
      <c r="T19" s="19">
        <v>4.3443848176530998E-2</v>
      </c>
      <c r="U19" s="19">
        <v>6.0846188736134003E-2</v>
      </c>
      <c r="V19" s="19">
        <v>4.15615526757388E-2</v>
      </c>
      <c r="W19" s="19">
        <v>2.2205966762514E-2</v>
      </c>
      <c r="X19" s="19">
        <v>4.7505389958479603E-2</v>
      </c>
      <c r="Y19" s="19">
        <v>6.1864821902703301E-2</v>
      </c>
      <c r="Z19" s="19">
        <v>1.9488784924479901E-2</v>
      </c>
      <c r="AA19" s="19">
        <v>0.105865348757562</v>
      </c>
      <c r="AB19" s="19">
        <v>5.9132278040497997E-2</v>
      </c>
      <c r="AC19" s="19">
        <v>7.2380650295298901E-2</v>
      </c>
      <c r="AD19" s="19">
        <v>6.6053818180447699E-2</v>
      </c>
      <c r="AE19" s="19"/>
      <c r="AF19" s="19">
        <v>6.1548596190021398E-2</v>
      </c>
      <c r="AG19" s="19">
        <v>6.4643742455702105E-2</v>
      </c>
      <c r="AH19" s="19">
        <v>3.1113250876194098E-2</v>
      </c>
      <c r="AI19" s="19"/>
      <c r="AJ19" s="19">
        <v>3.9813464622600402E-2</v>
      </c>
      <c r="AK19" s="19">
        <v>9.28221100674472E-2</v>
      </c>
      <c r="AL19" s="19">
        <v>4.9237446119806398E-2</v>
      </c>
      <c r="AM19" s="19">
        <v>4.9701072542518397E-2</v>
      </c>
      <c r="AN19" s="19">
        <v>3.1181554893917E-2</v>
      </c>
      <c r="AO19" s="19"/>
      <c r="AP19" s="19">
        <v>2.7694313281611101E-2</v>
      </c>
      <c r="AQ19" s="19">
        <v>0.104903203481041</v>
      </c>
      <c r="AR19" s="19">
        <v>4.97603275473451E-2</v>
      </c>
      <c r="AS19" s="19"/>
      <c r="AT19" s="19">
        <v>6.7754911056825295E-2</v>
      </c>
      <c r="AU19" s="19">
        <v>4.6438375318085E-2</v>
      </c>
      <c r="AV19" s="19">
        <v>6.8142241324124095E-2</v>
      </c>
      <c r="AW19" s="19">
        <v>4.4296836092720199E-2</v>
      </c>
      <c r="AX19" s="19">
        <v>7.55274176845558E-2</v>
      </c>
      <c r="AY19" s="19"/>
      <c r="AZ19" s="19">
        <v>7.0283678149308901E-2</v>
      </c>
      <c r="BA19" s="19">
        <v>5.8043424976481801E-2</v>
      </c>
      <c r="BB19" s="19">
        <v>3.9841744525942101E-2</v>
      </c>
      <c r="BC19" s="19">
        <v>4.4040495871993497E-2</v>
      </c>
      <c r="BD19" s="19">
        <v>4.93978642669477E-2</v>
      </c>
      <c r="BE19" s="19"/>
      <c r="BF19" s="19">
        <v>8.2140993117848393E-2</v>
      </c>
      <c r="BG19" s="19">
        <v>5.3962084747725098E-2</v>
      </c>
      <c r="BH19" s="19">
        <v>5.2827342063832897E-2</v>
      </c>
      <c r="BI19" s="19">
        <v>5.9494764080424499E-2</v>
      </c>
      <c r="BJ19" s="19"/>
      <c r="BK19" s="19">
        <v>0.120539674187367</v>
      </c>
      <c r="BL19" s="19">
        <v>4.8589692749279503E-2</v>
      </c>
      <c r="BM19" s="19">
        <v>4.54418698690819E-2</v>
      </c>
      <c r="BN19" s="19">
        <v>6.17474648609165E-2</v>
      </c>
      <c r="BO19" s="19">
        <v>0.10576558908624301</v>
      </c>
      <c r="BP19" s="19"/>
      <c r="BQ19" s="19">
        <v>5.8694945395167501E-2</v>
      </c>
      <c r="BR19" s="19">
        <v>5.8326989028392999E-2</v>
      </c>
      <c r="BS19" s="19"/>
      <c r="BT19" s="19">
        <v>5.72690603493144E-2</v>
      </c>
      <c r="BU19" s="19">
        <v>5.1332856819346698E-2</v>
      </c>
      <c r="BV19" s="19">
        <v>8.3891938662170207E-2</v>
      </c>
      <c r="BW19" s="19">
        <v>0.10797632385289201</v>
      </c>
      <c r="BX19" s="19">
        <v>3.3392408849984803E-2</v>
      </c>
      <c r="BY19" s="19">
        <v>9.7954278250084195E-2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9.2017243526338499E-2</v>
      </c>
      <c r="D9" s="17">
        <v>9.2782370110031806E-2</v>
      </c>
      <c r="E9" s="17">
        <v>9.1452012814497399E-2</v>
      </c>
      <c r="F9" s="17"/>
      <c r="G9" s="17">
        <v>3.3597611821287003E-2</v>
      </c>
      <c r="H9" s="17">
        <v>5.42811250923598E-2</v>
      </c>
      <c r="I9" s="17">
        <v>8.4707676625087797E-2</v>
      </c>
      <c r="J9" s="17">
        <v>0.140668128527491</v>
      </c>
      <c r="K9" s="17">
        <v>0.141199663982502</v>
      </c>
      <c r="L9" s="17">
        <v>9.4692952076937606E-2</v>
      </c>
      <c r="M9" s="17"/>
      <c r="N9" s="17">
        <v>8.0918518235766193E-2</v>
      </c>
      <c r="O9" s="17">
        <v>8.2218228344519306E-2</v>
      </c>
      <c r="P9" s="17">
        <v>8.5974774386926398E-2</v>
      </c>
      <c r="Q9" s="17">
        <v>0.11721582924183099</v>
      </c>
      <c r="R9" s="17"/>
      <c r="S9" s="17">
        <v>5.4171470885202203E-2</v>
      </c>
      <c r="T9" s="17">
        <v>9.4021676643991595E-2</v>
      </c>
      <c r="U9" s="17">
        <v>8.8932433390201002E-2</v>
      </c>
      <c r="V9" s="17">
        <v>8.63605491829922E-2</v>
      </c>
      <c r="W9" s="17">
        <v>0.10036882115424101</v>
      </c>
      <c r="X9" s="17">
        <v>8.1073643599885503E-2</v>
      </c>
      <c r="Y9" s="17">
        <v>0.14473574966588401</v>
      </c>
      <c r="Z9" s="17">
        <v>0.13573518407649099</v>
      </c>
      <c r="AA9" s="17">
        <v>0.112571257785303</v>
      </c>
      <c r="AB9" s="17">
        <v>9.2829231905461496E-2</v>
      </c>
      <c r="AC9" s="17">
        <v>8.2259147110488803E-2</v>
      </c>
      <c r="AD9" s="17">
        <v>6.1102274604847601E-2</v>
      </c>
      <c r="AE9" s="17"/>
      <c r="AF9" s="17">
        <v>0.148058358971739</v>
      </c>
      <c r="AG9" s="17">
        <v>6.4935075039660201E-2</v>
      </c>
      <c r="AH9" s="17">
        <v>5.6820113411762199E-2</v>
      </c>
      <c r="AI9" s="17"/>
      <c r="AJ9" s="17">
        <v>0.146278289618653</v>
      </c>
      <c r="AK9" s="17">
        <v>3.8410986973864303E-2</v>
      </c>
      <c r="AL9" s="17">
        <v>5.7691701796237602E-2</v>
      </c>
      <c r="AM9" s="17">
        <v>0.27070238987902001</v>
      </c>
      <c r="AN9" s="17">
        <v>8.3323727427685595E-2</v>
      </c>
      <c r="AO9" s="17"/>
      <c r="AP9" s="17">
        <v>0.147309119759723</v>
      </c>
      <c r="AQ9" s="17">
        <v>3.07907221292914E-2</v>
      </c>
      <c r="AR9" s="17">
        <v>8.4661623625546203E-2</v>
      </c>
      <c r="AS9" s="17"/>
      <c r="AT9" s="17">
        <v>9.0642880541850199E-2</v>
      </c>
      <c r="AU9" s="17">
        <v>0.112418480013992</v>
      </c>
      <c r="AV9" s="17">
        <v>8.5693489835570402E-2</v>
      </c>
      <c r="AW9" s="17">
        <v>7.9190880459503704E-2</v>
      </c>
      <c r="AX9" s="17">
        <v>6.6171788893670494E-2</v>
      </c>
      <c r="AY9" s="17"/>
      <c r="AZ9" s="17">
        <v>9.41590320107452E-2</v>
      </c>
      <c r="BA9" s="17">
        <v>9.6369331502392006E-2</v>
      </c>
      <c r="BB9" s="17">
        <v>1.63154111662875E-2</v>
      </c>
      <c r="BC9" s="17">
        <v>8.2511752323035495E-2</v>
      </c>
      <c r="BD9" s="17">
        <v>0.11987506261346</v>
      </c>
      <c r="BE9" s="17"/>
      <c r="BF9" s="17">
        <v>0.110850599869818</v>
      </c>
      <c r="BG9" s="17">
        <v>9.1585870702399402E-2</v>
      </c>
      <c r="BH9" s="17">
        <v>8.6435586900852193E-2</v>
      </c>
      <c r="BI9" s="17">
        <v>9.20842447388832E-2</v>
      </c>
      <c r="BJ9" s="17"/>
      <c r="BK9" s="17">
        <v>0.20461428139847199</v>
      </c>
      <c r="BL9" s="17">
        <v>8.7086327657608306E-2</v>
      </c>
      <c r="BM9" s="17">
        <v>6.07166760940301E-2</v>
      </c>
      <c r="BN9" s="17">
        <v>0.116271868958053</v>
      </c>
      <c r="BO9" s="17">
        <v>8.81467027208412E-2</v>
      </c>
      <c r="BP9" s="17"/>
      <c r="BQ9" s="17">
        <v>9.0444705440227799E-2</v>
      </c>
      <c r="BR9" s="17">
        <v>9.41348883678568E-2</v>
      </c>
      <c r="BS9" s="17"/>
      <c r="BT9" s="17">
        <v>0.11205819444767499</v>
      </c>
      <c r="BU9" s="17">
        <v>7.3159901853790593E-2</v>
      </c>
      <c r="BV9" s="17">
        <v>6.2619565969676994E-2</v>
      </c>
      <c r="BW9" s="17">
        <v>5.9339001950294901E-2</v>
      </c>
      <c r="BX9" s="17">
        <v>0.10449951767568499</v>
      </c>
      <c r="BY9" s="17">
        <v>7.66837951475106E-2</v>
      </c>
    </row>
    <row r="10" spans="2:77" x14ac:dyDescent="0.35">
      <c r="B10" s="18" t="s">
        <v>333</v>
      </c>
      <c r="C10" s="17">
        <v>3.6551918498902901E-2</v>
      </c>
      <c r="D10" s="17">
        <v>3.9263949851021898E-2</v>
      </c>
      <c r="E10" s="17">
        <v>3.3957360450878799E-2</v>
      </c>
      <c r="F10" s="17"/>
      <c r="G10" s="17">
        <v>4.0715116836261597E-2</v>
      </c>
      <c r="H10" s="17">
        <v>2.8783526754145899E-2</v>
      </c>
      <c r="I10" s="17">
        <v>1.8723282266755899E-2</v>
      </c>
      <c r="J10" s="17">
        <v>3.6861574269945602E-2</v>
      </c>
      <c r="K10" s="17">
        <v>6.1967451735751203E-2</v>
      </c>
      <c r="L10" s="17">
        <v>3.7340189850868101E-2</v>
      </c>
      <c r="M10" s="17"/>
      <c r="N10" s="17">
        <v>3.6025445021989497E-2</v>
      </c>
      <c r="O10" s="17">
        <v>2.0884166567069599E-2</v>
      </c>
      <c r="P10" s="17">
        <v>4.5125502681424498E-2</v>
      </c>
      <c r="Q10" s="17">
        <v>4.67628138269525E-2</v>
      </c>
      <c r="R10" s="17"/>
      <c r="S10" s="17">
        <v>3.344292724332E-2</v>
      </c>
      <c r="T10" s="17">
        <v>2.4595702860456699E-2</v>
      </c>
      <c r="U10" s="17">
        <v>1.33707833713675E-2</v>
      </c>
      <c r="V10" s="17">
        <v>5.6495174508755401E-2</v>
      </c>
      <c r="W10" s="17">
        <v>2.4351877825688401E-2</v>
      </c>
      <c r="X10" s="17">
        <v>7.8946846051210495E-2</v>
      </c>
      <c r="Y10" s="17">
        <v>4.1840111443203799E-2</v>
      </c>
      <c r="Z10" s="17">
        <v>4.8297989854895501E-2</v>
      </c>
      <c r="AA10" s="17">
        <v>2.4758177728650101E-2</v>
      </c>
      <c r="AB10" s="17">
        <v>4.5720344990138301E-2</v>
      </c>
      <c r="AC10" s="17">
        <v>1.8419496108617501E-2</v>
      </c>
      <c r="AD10" s="17">
        <v>0</v>
      </c>
      <c r="AE10" s="17"/>
      <c r="AF10" s="17">
        <v>4.6361637872439E-2</v>
      </c>
      <c r="AG10" s="17">
        <v>2.1753193422663498E-2</v>
      </c>
      <c r="AH10" s="17">
        <v>6.2512603547288895E-2</v>
      </c>
      <c r="AI10" s="17"/>
      <c r="AJ10" s="17">
        <v>4.70617030646273E-2</v>
      </c>
      <c r="AK10" s="17">
        <v>6.8907134375566798E-3</v>
      </c>
      <c r="AL10" s="17">
        <v>3.4584944010031302E-2</v>
      </c>
      <c r="AM10" s="17">
        <v>4.3372385299879301E-2</v>
      </c>
      <c r="AN10" s="17">
        <v>4.38593933607868E-2</v>
      </c>
      <c r="AO10" s="17"/>
      <c r="AP10" s="17">
        <v>4.6516733972512402E-2</v>
      </c>
      <c r="AQ10" s="17">
        <v>1.2410346728935E-2</v>
      </c>
      <c r="AR10" s="17">
        <v>3.4952221891408598E-2</v>
      </c>
      <c r="AS10" s="17"/>
      <c r="AT10" s="17">
        <v>4.3099214769290697E-2</v>
      </c>
      <c r="AU10" s="17">
        <v>3.9228406355488001E-2</v>
      </c>
      <c r="AV10" s="17">
        <v>1.20099882254102E-2</v>
      </c>
      <c r="AW10" s="17">
        <v>5.7422517085820302E-2</v>
      </c>
      <c r="AX10" s="17">
        <v>0.10973489490291501</v>
      </c>
      <c r="AY10" s="17"/>
      <c r="AZ10" s="17">
        <v>2.8810554582342902E-2</v>
      </c>
      <c r="BA10" s="17">
        <v>1.2211097601169601E-2</v>
      </c>
      <c r="BB10" s="17">
        <v>5.5085143639250198E-2</v>
      </c>
      <c r="BC10" s="17">
        <v>5.6233792183530001E-2</v>
      </c>
      <c r="BD10" s="17">
        <v>5.9156114850635301E-2</v>
      </c>
      <c r="BE10" s="17"/>
      <c r="BF10" s="17">
        <v>6.6909994352423605E-2</v>
      </c>
      <c r="BG10" s="17">
        <v>3.0872933894301399E-2</v>
      </c>
      <c r="BH10" s="17">
        <v>1.8731282003189E-2</v>
      </c>
      <c r="BI10" s="17">
        <v>3.05097613795559E-2</v>
      </c>
      <c r="BJ10" s="17"/>
      <c r="BK10" s="17">
        <v>5.5084938690998703E-2</v>
      </c>
      <c r="BL10" s="17">
        <v>5.6968073286126197E-3</v>
      </c>
      <c r="BM10" s="17">
        <v>5.1314210487366299E-2</v>
      </c>
      <c r="BN10" s="17">
        <v>3.3230969634950203E-2</v>
      </c>
      <c r="BO10" s="17">
        <v>2.4046396111120399E-2</v>
      </c>
      <c r="BP10" s="17"/>
      <c r="BQ10" s="17">
        <v>3.2043468278609502E-2</v>
      </c>
      <c r="BR10" s="17">
        <v>4.2623184076870498E-2</v>
      </c>
      <c r="BS10" s="17"/>
      <c r="BT10" s="17">
        <v>4.0262288422887697E-2</v>
      </c>
      <c r="BU10" s="17">
        <v>2.8171275834437799E-2</v>
      </c>
      <c r="BV10" s="17">
        <v>3.6948503853079101E-2</v>
      </c>
      <c r="BW10" s="17">
        <v>4.2368345673058402E-2</v>
      </c>
      <c r="BX10" s="17">
        <v>3.8792394649896499E-2</v>
      </c>
      <c r="BY10" s="17">
        <v>3.5014291237087401E-2</v>
      </c>
    </row>
    <row r="11" spans="2:77" x14ac:dyDescent="0.35">
      <c r="B11" s="18" t="s">
        <v>98</v>
      </c>
      <c r="C11" s="17">
        <v>5.1802015276727398E-2</v>
      </c>
      <c r="D11" s="17">
        <v>4.7787499967655703E-2</v>
      </c>
      <c r="E11" s="17">
        <v>5.5858790448614998E-2</v>
      </c>
      <c r="F11" s="17"/>
      <c r="G11" s="17">
        <v>4.6703910263319999E-2</v>
      </c>
      <c r="H11" s="17">
        <v>6.3179903455425193E-2</v>
      </c>
      <c r="I11" s="17">
        <v>4.6795069941287903E-2</v>
      </c>
      <c r="J11" s="17">
        <v>4.67329829372225E-2</v>
      </c>
      <c r="K11" s="17">
        <v>4.6171750549514799E-2</v>
      </c>
      <c r="L11" s="17">
        <v>5.77183404030399E-2</v>
      </c>
      <c r="M11" s="17"/>
      <c r="N11" s="17">
        <v>5.9615977094442898E-2</v>
      </c>
      <c r="O11" s="17">
        <v>4.13994444243687E-2</v>
      </c>
      <c r="P11" s="17">
        <v>6.3776943599023694E-2</v>
      </c>
      <c r="Q11" s="17">
        <v>4.55694311360096E-2</v>
      </c>
      <c r="R11" s="17"/>
      <c r="S11" s="17">
        <v>6.0709944160920903E-2</v>
      </c>
      <c r="T11" s="17">
        <v>6.9134302612632606E-2</v>
      </c>
      <c r="U11" s="17">
        <v>5.5600021629366697E-2</v>
      </c>
      <c r="V11" s="17">
        <v>9.7684477885029194E-2</v>
      </c>
      <c r="W11" s="17">
        <v>6.4311530178119303E-2</v>
      </c>
      <c r="X11" s="17">
        <v>6.4669442810136396E-2</v>
      </c>
      <c r="Y11" s="17">
        <v>5.2929937062266098E-2</v>
      </c>
      <c r="Z11" s="17">
        <v>3.8714521348899897E-2</v>
      </c>
      <c r="AA11" s="17">
        <v>2.1332605923422201E-2</v>
      </c>
      <c r="AB11" s="17">
        <v>0</v>
      </c>
      <c r="AC11" s="17">
        <v>5.9150521744108703E-2</v>
      </c>
      <c r="AD11" s="17">
        <v>0</v>
      </c>
      <c r="AE11" s="17"/>
      <c r="AF11" s="17">
        <v>5.7958022310365502E-2</v>
      </c>
      <c r="AG11" s="17">
        <v>4.6064989191478403E-2</v>
      </c>
      <c r="AH11" s="17">
        <v>4.5770165013650103E-2</v>
      </c>
      <c r="AI11" s="17"/>
      <c r="AJ11" s="17">
        <v>7.2737561598433698E-2</v>
      </c>
      <c r="AK11" s="17">
        <v>2.86032818489209E-2</v>
      </c>
      <c r="AL11" s="17">
        <v>7.0365387720576503E-2</v>
      </c>
      <c r="AM11" s="17">
        <v>5.35334870262529E-2</v>
      </c>
      <c r="AN11" s="17">
        <v>4.2264586071285401E-2</v>
      </c>
      <c r="AO11" s="17"/>
      <c r="AP11" s="17">
        <v>7.1071056311111699E-2</v>
      </c>
      <c r="AQ11" s="17">
        <v>1.9146224132519402E-2</v>
      </c>
      <c r="AR11" s="17">
        <v>0.118801532748033</v>
      </c>
      <c r="AS11" s="17"/>
      <c r="AT11" s="17">
        <v>4.2197809774726598E-2</v>
      </c>
      <c r="AU11" s="17">
        <v>5.3016725880102103E-2</v>
      </c>
      <c r="AV11" s="17">
        <v>4.99459572056156E-2</v>
      </c>
      <c r="AW11" s="17">
        <v>2.8374377409183998E-2</v>
      </c>
      <c r="AX11" s="17">
        <v>0.269743271245938</v>
      </c>
      <c r="AY11" s="17"/>
      <c r="AZ11" s="17">
        <v>3.4711934276873802E-2</v>
      </c>
      <c r="BA11" s="17">
        <v>5.8548610064695798E-2</v>
      </c>
      <c r="BB11" s="17">
        <v>5.14980035613661E-2</v>
      </c>
      <c r="BC11" s="17">
        <v>5.6255954367934902E-2</v>
      </c>
      <c r="BD11" s="17">
        <v>0.101348779197591</v>
      </c>
      <c r="BE11" s="17"/>
      <c r="BF11" s="17">
        <v>5.08669167669525E-2</v>
      </c>
      <c r="BG11" s="17">
        <v>5.7525175350187099E-2</v>
      </c>
      <c r="BH11" s="17">
        <v>3.6758774197711001E-2</v>
      </c>
      <c r="BI11" s="17">
        <v>5.5118331436500599E-2</v>
      </c>
      <c r="BJ11" s="17"/>
      <c r="BK11" s="17">
        <v>7.6076582514468097E-2</v>
      </c>
      <c r="BL11" s="17">
        <v>5.2907287175817198E-2</v>
      </c>
      <c r="BM11" s="17">
        <v>5.7156974819230599E-2</v>
      </c>
      <c r="BN11" s="17">
        <v>4.7276247085354502E-2</v>
      </c>
      <c r="BO11" s="17">
        <v>3.1522020334194698E-2</v>
      </c>
      <c r="BP11" s="17"/>
      <c r="BQ11" s="17">
        <v>5.13102094439052E-2</v>
      </c>
      <c r="BR11" s="17">
        <v>5.2464301356857E-2</v>
      </c>
      <c r="BS11" s="17"/>
      <c r="BT11" s="17">
        <v>5.82572197058445E-2</v>
      </c>
      <c r="BU11" s="17">
        <v>5.23739455485547E-2</v>
      </c>
      <c r="BV11" s="17">
        <v>4.2568257400876497E-2</v>
      </c>
      <c r="BW11" s="17">
        <v>5.9486800331332503E-2</v>
      </c>
      <c r="BX11" s="17">
        <v>4.4569142437085901E-2</v>
      </c>
      <c r="BY11" s="17">
        <v>3.3284982493903402E-2</v>
      </c>
    </row>
    <row r="12" spans="2:77" x14ac:dyDescent="0.35">
      <c r="B12" s="18" t="s">
        <v>99</v>
      </c>
      <c r="C12" s="17">
        <v>6.9938455828757698E-2</v>
      </c>
      <c r="D12" s="17">
        <v>5.5976044602311197E-2</v>
      </c>
      <c r="E12" s="17">
        <v>8.3822879048513294E-2</v>
      </c>
      <c r="F12" s="17"/>
      <c r="G12" s="17">
        <v>8.5445480792196105E-2</v>
      </c>
      <c r="H12" s="17">
        <v>7.2445118149249796E-2</v>
      </c>
      <c r="I12" s="17">
        <v>4.9196460994493797E-2</v>
      </c>
      <c r="J12" s="17">
        <v>5.6713148630800202E-2</v>
      </c>
      <c r="K12" s="17">
        <v>5.6456070793988199E-2</v>
      </c>
      <c r="L12" s="17">
        <v>9.2968107046966994E-2</v>
      </c>
      <c r="M12" s="17"/>
      <c r="N12" s="17">
        <v>6.5953083546680794E-2</v>
      </c>
      <c r="O12" s="17">
        <v>5.8867305942743503E-2</v>
      </c>
      <c r="P12" s="17">
        <v>6.1944471102439697E-2</v>
      </c>
      <c r="Q12" s="17">
        <v>9.0138199606489597E-2</v>
      </c>
      <c r="R12" s="17"/>
      <c r="S12" s="17">
        <v>3.2756706139146503E-2</v>
      </c>
      <c r="T12" s="17">
        <v>5.9370937798123899E-2</v>
      </c>
      <c r="U12" s="17">
        <v>0.109289086816861</v>
      </c>
      <c r="V12" s="17">
        <v>6.4791647088202106E-2</v>
      </c>
      <c r="W12" s="17">
        <v>8.3786397391940604E-2</v>
      </c>
      <c r="X12" s="17">
        <v>0.103384335884958</v>
      </c>
      <c r="Y12" s="17">
        <v>3.1442561756932497E-2</v>
      </c>
      <c r="Z12" s="17">
        <v>7.5378512512492404E-2</v>
      </c>
      <c r="AA12" s="17">
        <v>5.7917819957682602E-2</v>
      </c>
      <c r="AB12" s="17">
        <v>9.8993787886511295E-2</v>
      </c>
      <c r="AC12" s="17">
        <v>3.4873699576029801E-2</v>
      </c>
      <c r="AD12" s="17">
        <v>0.16877949656477501</v>
      </c>
      <c r="AE12" s="17"/>
      <c r="AF12" s="17">
        <v>7.9985743261966794E-2</v>
      </c>
      <c r="AG12" s="17">
        <v>5.9647702834579701E-2</v>
      </c>
      <c r="AH12" s="17">
        <v>4.4531917714719899E-2</v>
      </c>
      <c r="AI12" s="17"/>
      <c r="AJ12" s="17">
        <v>7.4903180124403002E-2</v>
      </c>
      <c r="AK12" s="17">
        <v>3.7535806560287301E-2</v>
      </c>
      <c r="AL12" s="17">
        <v>9.6647145692323799E-2</v>
      </c>
      <c r="AM12" s="17">
        <v>8.3389935326402598E-2</v>
      </c>
      <c r="AN12" s="17">
        <v>0.105673583374988</v>
      </c>
      <c r="AO12" s="17"/>
      <c r="AP12" s="17">
        <v>7.3438378767578597E-2</v>
      </c>
      <c r="AQ12" s="17">
        <v>2.7728022673040899E-2</v>
      </c>
      <c r="AR12" s="17">
        <v>9.75537543400605E-2</v>
      </c>
      <c r="AS12" s="17"/>
      <c r="AT12" s="17">
        <v>6.3447313672540695E-2</v>
      </c>
      <c r="AU12" s="17">
        <v>6.9834623127319098E-2</v>
      </c>
      <c r="AV12" s="17">
        <v>8.8515074930518897E-2</v>
      </c>
      <c r="AW12" s="17">
        <v>5.1534777029653901E-2</v>
      </c>
      <c r="AX12" s="17">
        <v>7.9215014537261194E-2</v>
      </c>
      <c r="AY12" s="17"/>
      <c r="AZ12" s="17">
        <v>6.0855597465810797E-2</v>
      </c>
      <c r="BA12" s="17">
        <v>7.5563320736436096E-2</v>
      </c>
      <c r="BB12" s="17">
        <v>0.136767025424848</v>
      </c>
      <c r="BC12" s="17">
        <v>9.3553075061769603E-2</v>
      </c>
      <c r="BD12" s="17">
        <v>2.5866881326875001E-2</v>
      </c>
      <c r="BE12" s="17"/>
      <c r="BF12" s="17">
        <v>6.1705747958970297E-2</v>
      </c>
      <c r="BG12" s="17">
        <v>6.6736773466087307E-2</v>
      </c>
      <c r="BH12" s="17">
        <v>9.7341912256666496E-2</v>
      </c>
      <c r="BI12" s="17">
        <v>5.6012646681146201E-2</v>
      </c>
      <c r="BJ12" s="17"/>
      <c r="BK12" s="17">
        <v>2.6959357910196699E-2</v>
      </c>
      <c r="BL12" s="17">
        <v>5.65922621616557E-2</v>
      </c>
      <c r="BM12" s="17">
        <v>7.3788025103912094E-2</v>
      </c>
      <c r="BN12" s="17">
        <v>8.0872135692107605E-2</v>
      </c>
      <c r="BO12" s="17">
        <v>3.4521639010665198E-2</v>
      </c>
      <c r="BP12" s="17"/>
      <c r="BQ12" s="17">
        <v>6.6711510925374501E-2</v>
      </c>
      <c r="BR12" s="17">
        <v>7.4283993332027107E-2</v>
      </c>
      <c r="BS12" s="17"/>
      <c r="BT12" s="17">
        <v>9.1044536654089306E-2</v>
      </c>
      <c r="BU12" s="17">
        <v>4.6235776291849801E-2</v>
      </c>
      <c r="BV12" s="17">
        <v>6.8292549638851299E-2</v>
      </c>
      <c r="BW12" s="17">
        <v>8.3414237297049804E-2</v>
      </c>
      <c r="BX12" s="17">
        <v>5.0718070058100098E-2</v>
      </c>
      <c r="BY12" s="17">
        <v>9.7645514389403096E-2</v>
      </c>
    </row>
    <row r="13" spans="2:77" x14ac:dyDescent="0.35">
      <c r="B13" s="18" t="s">
        <v>341</v>
      </c>
      <c r="C13" s="17">
        <v>7.3193307611193595E-2</v>
      </c>
      <c r="D13" s="17">
        <v>8.0005970961963102E-2</v>
      </c>
      <c r="E13" s="17">
        <v>6.6637725396623299E-2</v>
      </c>
      <c r="F13" s="17"/>
      <c r="G13" s="17">
        <v>0.105809065692965</v>
      </c>
      <c r="H13" s="17">
        <v>8.3743033048161497E-2</v>
      </c>
      <c r="I13" s="17">
        <v>5.8678775180191899E-2</v>
      </c>
      <c r="J13" s="17">
        <v>4.4681522794158497E-2</v>
      </c>
      <c r="K13" s="17">
        <v>6.7607970633563302E-2</v>
      </c>
      <c r="L13" s="17">
        <v>8.1278819988277601E-2</v>
      </c>
      <c r="M13" s="17"/>
      <c r="N13" s="17">
        <v>6.0896148218252899E-2</v>
      </c>
      <c r="O13" s="17">
        <v>6.8279706499896203E-2</v>
      </c>
      <c r="P13" s="17">
        <v>9.6893706479754496E-2</v>
      </c>
      <c r="Q13" s="17">
        <v>6.7457165496563595E-2</v>
      </c>
      <c r="R13" s="17"/>
      <c r="S13" s="17">
        <v>8.07393454481804E-2</v>
      </c>
      <c r="T13" s="17">
        <v>2.9275538601508298E-2</v>
      </c>
      <c r="U13" s="17">
        <v>0.15038607149976899</v>
      </c>
      <c r="V13" s="17">
        <v>8.4199781068018703E-2</v>
      </c>
      <c r="W13" s="17">
        <v>5.8695287495228302E-2</v>
      </c>
      <c r="X13" s="17">
        <v>7.9391457790660605E-2</v>
      </c>
      <c r="Y13" s="17">
        <v>0.12885445296272199</v>
      </c>
      <c r="Z13" s="17">
        <v>7.1358529416559596E-2</v>
      </c>
      <c r="AA13" s="17">
        <v>5.42691892292744E-2</v>
      </c>
      <c r="AB13" s="17">
        <v>7.7785156528561494E-2</v>
      </c>
      <c r="AC13" s="17">
        <v>1.6932413027778599E-2</v>
      </c>
      <c r="AD13" s="17">
        <v>2.74469595654146E-2</v>
      </c>
      <c r="AE13" s="17"/>
      <c r="AF13" s="17">
        <v>6.4185758656631398E-2</v>
      </c>
      <c r="AG13" s="17">
        <v>8.1822241969319906E-2</v>
      </c>
      <c r="AH13" s="17">
        <v>6.5262243351452795E-2</v>
      </c>
      <c r="AI13" s="17"/>
      <c r="AJ13" s="17">
        <v>6.8746942168612504E-2</v>
      </c>
      <c r="AK13" s="17">
        <v>7.7594625052741797E-2</v>
      </c>
      <c r="AL13" s="17">
        <v>5.3603928696728399E-2</v>
      </c>
      <c r="AM13" s="17">
        <v>6.1020479079440498E-2</v>
      </c>
      <c r="AN13" s="17">
        <v>8.4907728829214102E-2</v>
      </c>
      <c r="AO13" s="17"/>
      <c r="AP13" s="17">
        <v>9.7603921470328495E-2</v>
      </c>
      <c r="AQ13" s="17">
        <v>6.5581026270655193E-2</v>
      </c>
      <c r="AR13" s="17">
        <v>4.7445833201102003E-2</v>
      </c>
      <c r="AS13" s="17"/>
      <c r="AT13" s="17">
        <v>7.0020747086548804E-2</v>
      </c>
      <c r="AU13" s="17">
        <v>9.4452556242845806E-2</v>
      </c>
      <c r="AV13" s="17">
        <v>5.2566993859241698E-2</v>
      </c>
      <c r="AW13" s="17">
        <v>7.9429166434557594E-2</v>
      </c>
      <c r="AX13" s="17">
        <v>0</v>
      </c>
      <c r="AY13" s="17"/>
      <c r="AZ13" s="17">
        <v>6.9710769403082504E-2</v>
      </c>
      <c r="BA13" s="17">
        <v>8.1429286754484798E-2</v>
      </c>
      <c r="BB13" s="17">
        <v>7.7066317856040401E-2</v>
      </c>
      <c r="BC13" s="17">
        <v>8.6946469619342506E-2</v>
      </c>
      <c r="BD13" s="17">
        <v>4.8142579591248701E-2</v>
      </c>
      <c r="BE13" s="17"/>
      <c r="BF13" s="17">
        <v>9.8204766130015997E-2</v>
      </c>
      <c r="BG13" s="17">
        <v>8.3452798896384406E-2</v>
      </c>
      <c r="BH13" s="17">
        <v>4.8489966864487803E-2</v>
      </c>
      <c r="BI13" s="17">
        <v>5.50062712543559E-2</v>
      </c>
      <c r="BJ13" s="17"/>
      <c r="BK13" s="17">
        <v>0.114928160247632</v>
      </c>
      <c r="BL13" s="17">
        <v>6.3097199255383998E-2</v>
      </c>
      <c r="BM13" s="17">
        <v>6.4607455685944906E-2</v>
      </c>
      <c r="BN13" s="17">
        <v>6.8301866069969602E-2</v>
      </c>
      <c r="BO13" s="17">
        <v>0.151436346745141</v>
      </c>
      <c r="BP13" s="17"/>
      <c r="BQ13" s="17">
        <v>7.1961796527735197E-2</v>
      </c>
      <c r="BR13" s="17">
        <v>7.4851711382900296E-2</v>
      </c>
      <c r="BS13" s="17"/>
      <c r="BT13" s="17">
        <v>8.0852927416250095E-2</v>
      </c>
      <c r="BU13" s="17">
        <v>6.2888981056119606E-2</v>
      </c>
      <c r="BV13" s="17">
        <v>6.5993577953317104E-2</v>
      </c>
      <c r="BW13" s="17">
        <v>4.71123941310857E-2</v>
      </c>
      <c r="BX13" s="17">
        <v>8.0393050105148495E-2</v>
      </c>
      <c r="BY13" s="17">
        <v>5.5680836592319101E-2</v>
      </c>
    </row>
    <row r="14" spans="2:77" x14ac:dyDescent="0.35">
      <c r="B14" s="18" t="s">
        <v>101</v>
      </c>
      <c r="C14" s="17">
        <v>0.20682582010087899</v>
      </c>
      <c r="D14" s="17">
        <v>0.19371060276367699</v>
      </c>
      <c r="E14" s="17">
        <v>0.220155819203638</v>
      </c>
      <c r="F14" s="17"/>
      <c r="G14" s="17">
        <v>0.21998569816467101</v>
      </c>
      <c r="H14" s="17">
        <v>0.15154446102468899</v>
      </c>
      <c r="I14" s="17">
        <v>0.185619976678981</v>
      </c>
      <c r="J14" s="17">
        <v>0.24176746413126099</v>
      </c>
      <c r="K14" s="17">
        <v>0.241733585579301</v>
      </c>
      <c r="L14" s="17">
        <v>0.207984678557948</v>
      </c>
      <c r="M14" s="17"/>
      <c r="N14" s="17">
        <v>0.23318189208533999</v>
      </c>
      <c r="O14" s="17">
        <v>0.20059047885030301</v>
      </c>
      <c r="P14" s="17">
        <v>0.19898533459484899</v>
      </c>
      <c r="Q14" s="17">
        <v>0.197701973256489</v>
      </c>
      <c r="R14" s="17"/>
      <c r="S14" s="17">
        <v>0.204042285006516</v>
      </c>
      <c r="T14" s="17">
        <v>0.20936383396842301</v>
      </c>
      <c r="U14" s="17">
        <v>0.24661130652500701</v>
      </c>
      <c r="V14" s="17">
        <v>0.20819446506764699</v>
      </c>
      <c r="W14" s="17">
        <v>0.18735681529116099</v>
      </c>
      <c r="X14" s="17">
        <v>0.19263350394109899</v>
      </c>
      <c r="Y14" s="17">
        <v>0.193689783820642</v>
      </c>
      <c r="Z14" s="17">
        <v>0.17705205477114799</v>
      </c>
      <c r="AA14" s="17">
        <v>0.186376604979125</v>
      </c>
      <c r="AB14" s="17">
        <v>0.19541974956955699</v>
      </c>
      <c r="AC14" s="17">
        <v>0.259715143356892</v>
      </c>
      <c r="AD14" s="17">
        <v>0.28537675423935199</v>
      </c>
      <c r="AE14" s="17"/>
      <c r="AF14" s="17">
        <v>0.19651168244839701</v>
      </c>
      <c r="AG14" s="17">
        <v>0.19967266236200901</v>
      </c>
      <c r="AH14" s="17">
        <v>0.248897096387936</v>
      </c>
      <c r="AI14" s="17"/>
      <c r="AJ14" s="17">
        <v>0.219598856112105</v>
      </c>
      <c r="AK14" s="17">
        <v>0.154821158738392</v>
      </c>
      <c r="AL14" s="17">
        <v>0.164848900847407</v>
      </c>
      <c r="AM14" s="17">
        <v>4.5162930630531901E-2</v>
      </c>
      <c r="AN14" s="17">
        <v>0.31694619567788201</v>
      </c>
      <c r="AO14" s="17"/>
      <c r="AP14" s="17">
        <v>0.22226902134617799</v>
      </c>
      <c r="AQ14" s="17">
        <v>0.148393418766053</v>
      </c>
      <c r="AR14" s="17">
        <v>0.143362467311167</v>
      </c>
      <c r="AS14" s="17"/>
      <c r="AT14" s="17">
        <v>0.237657967713298</v>
      </c>
      <c r="AU14" s="17">
        <v>0.21336540348435701</v>
      </c>
      <c r="AV14" s="17">
        <v>0.18854943302052299</v>
      </c>
      <c r="AW14" s="17">
        <v>0.178913479959323</v>
      </c>
      <c r="AX14" s="17">
        <v>0.25723045658875798</v>
      </c>
      <c r="AY14" s="17"/>
      <c r="AZ14" s="17">
        <v>0.18785773370689399</v>
      </c>
      <c r="BA14" s="17">
        <v>0.21954358464818999</v>
      </c>
      <c r="BB14" s="17">
        <v>0.24483273886133999</v>
      </c>
      <c r="BC14" s="17">
        <v>0.20597579542336</v>
      </c>
      <c r="BD14" s="17">
        <v>0.25154111816667002</v>
      </c>
      <c r="BE14" s="17"/>
      <c r="BF14" s="17">
        <v>0.162644013335669</v>
      </c>
      <c r="BG14" s="17">
        <v>0.20430867717692</v>
      </c>
      <c r="BH14" s="17">
        <v>0.18197631612847401</v>
      </c>
      <c r="BI14" s="17">
        <v>0.26994065199714001</v>
      </c>
      <c r="BJ14" s="17"/>
      <c r="BK14" s="17">
        <v>0.175166977871138</v>
      </c>
      <c r="BL14" s="17">
        <v>0.234792316019243</v>
      </c>
      <c r="BM14" s="17">
        <v>0.18150772833489601</v>
      </c>
      <c r="BN14" s="17">
        <v>0.22607909585868499</v>
      </c>
      <c r="BO14" s="17">
        <v>0.20236559528878101</v>
      </c>
      <c r="BP14" s="17"/>
      <c r="BQ14" s="17">
        <v>0.21188162924001</v>
      </c>
      <c r="BR14" s="17">
        <v>0.20001745835896501</v>
      </c>
      <c r="BS14" s="17"/>
      <c r="BT14" s="17">
        <v>0.211409249512687</v>
      </c>
      <c r="BU14" s="17">
        <v>0.22035742273342901</v>
      </c>
      <c r="BV14" s="17">
        <v>0.16073092628312699</v>
      </c>
      <c r="BW14" s="17">
        <v>0.15175836279359101</v>
      </c>
      <c r="BX14" s="17">
        <v>0.217391568904935</v>
      </c>
      <c r="BY14" s="17">
        <v>0.248043536049667</v>
      </c>
    </row>
    <row r="15" spans="2:77" x14ac:dyDescent="0.35">
      <c r="B15" s="18" t="s">
        <v>102</v>
      </c>
      <c r="C15" s="17">
        <v>0.10808015418800899</v>
      </c>
      <c r="D15" s="17">
        <v>0.115373959983898</v>
      </c>
      <c r="E15" s="17">
        <v>9.9081312734747407E-2</v>
      </c>
      <c r="F15" s="17"/>
      <c r="G15" s="17">
        <v>0.130158862353767</v>
      </c>
      <c r="H15" s="17">
        <v>0.11257070328924899</v>
      </c>
      <c r="I15" s="17">
        <v>0.12645094953281699</v>
      </c>
      <c r="J15" s="17">
        <v>7.2404991742310798E-2</v>
      </c>
      <c r="K15" s="17">
        <v>8.2789433990234904E-2</v>
      </c>
      <c r="L15" s="17">
        <v>0.119810786050437</v>
      </c>
      <c r="M15" s="17"/>
      <c r="N15" s="17">
        <v>8.41599588929558E-2</v>
      </c>
      <c r="O15" s="17">
        <v>0.130712748056481</v>
      </c>
      <c r="P15" s="17">
        <v>0.118152730478176</v>
      </c>
      <c r="Q15" s="17">
        <v>9.9148064366748098E-2</v>
      </c>
      <c r="R15" s="17"/>
      <c r="S15" s="17">
        <v>0.14396346104225</v>
      </c>
      <c r="T15" s="17">
        <v>0.109970437861431</v>
      </c>
      <c r="U15" s="17">
        <v>8.7506111463731301E-2</v>
      </c>
      <c r="V15" s="17">
        <v>4.4431620969350202E-2</v>
      </c>
      <c r="W15" s="17">
        <v>0.16242011258214201</v>
      </c>
      <c r="X15" s="17">
        <v>7.92904048781925E-2</v>
      </c>
      <c r="Y15" s="17">
        <v>5.9192597375115098E-2</v>
      </c>
      <c r="Z15" s="17">
        <v>0.14784725655424699</v>
      </c>
      <c r="AA15" s="17">
        <v>0.11094396732518901</v>
      </c>
      <c r="AB15" s="17">
        <v>0.15967661374094799</v>
      </c>
      <c r="AC15" s="17">
        <v>0.117280710448947</v>
      </c>
      <c r="AD15" s="17">
        <v>2.7693551995436001E-2</v>
      </c>
      <c r="AE15" s="17"/>
      <c r="AF15" s="17">
        <v>7.8888941611891805E-2</v>
      </c>
      <c r="AG15" s="17">
        <v>0.122139536844666</v>
      </c>
      <c r="AH15" s="17">
        <v>8.9968727491950298E-2</v>
      </c>
      <c r="AI15" s="17"/>
      <c r="AJ15" s="17">
        <v>0.103575300365709</v>
      </c>
      <c r="AK15" s="17">
        <v>0.128683168708738</v>
      </c>
      <c r="AL15" s="17">
        <v>0.106812336379836</v>
      </c>
      <c r="AM15" s="17">
        <v>7.5840103597650699E-2</v>
      </c>
      <c r="AN15" s="17">
        <v>7.0530956869363906E-2</v>
      </c>
      <c r="AO15" s="17"/>
      <c r="AP15" s="17">
        <v>0.11163666774304799</v>
      </c>
      <c r="AQ15" s="17">
        <v>0.12554859378639099</v>
      </c>
      <c r="AR15" s="17">
        <v>0.103383088384661</v>
      </c>
      <c r="AS15" s="17"/>
      <c r="AT15" s="17">
        <v>9.4106932702448604E-2</v>
      </c>
      <c r="AU15" s="17">
        <v>0.105020293456615</v>
      </c>
      <c r="AV15" s="17">
        <v>0.12269417421977601</v>
      </c>
      <c r="AW15" s="17">
        <v>0.101958216979326</v>
      </c>
      <c r="AX15" s="17">
        <v>0</v>
      </c>
      <c r="AY15" s="17"/>
      <c r="AZ15" s="17">
        <v>8.7490532688205197E-2</v>
      </c>
      <c r="BA15" s="17">
        <v>0.11880782688536699</v>
      </c>
      <c r="BB15" s="17">
        <v>0.18425856205684399</v>
      </c>
      <c r="BC15" s="17">
        <v>0.120835745358619</v>
      </c>
      <c r="BD15" s="17">
        <v>0.10982329464133</v>
      </c>
      <c r="BE15" s="17"/>
      <c r="BF15" s="17">
        <v>0.121195186507414</v>
      </c>
      <c r="BG15" s="17">
        <v>0.121564880039695</v>
      </c>
      <c r="BH15" s="17">
        <v>9.0535142269729599E-2</v>
      </c>
      <c r="BI15" s="17">
        <v>8.8279180565967397E-2</v>
      </c>
      <c r="BJ15" s="17"/>
      <c r="BK15" s="17">
        <v>7.45030304148038E-2</v>
      </c>
      <c r="BL15" s="17">
        <v>0.106478604797466</v>
      </c>
      <c r="BM15" s="17">
        <v>0.13424692765504301</v>
      </c>
      <c r="BN15" s="17">
        <v>9.2193869386692801E-2</v>
      </c>
      <c r="BO15" s="17">
        <v>6.66239537697354E-2</v>
      </c>
      <c r="BP15" s="17"/>
      <c r="BQ15" s="17">
        <v>9.3272780029464E-2</v>
      </c>
      <c r="BR15" s="17">
        <v>0.128020376800251</v>
      </c>
      <c r="BS15" s="17"/>
      <c r="BT15" s="17">
        <v>8.4991033986767703E-2</v>
      </c>
      <c r="BU15" s="17">
        <v>0.108780392698545</v>
      </c>
      <c r="BV15" s="17">
        <v>0.15151376307252701</v>
      </c>
      <c r="BW15" s="17">
        <v>0.12959579484207101</v>
      </c>
      <c r="BX15" s="17">
        <v>0.12228901501563801</v>
      </c>
      <c r="BY15" s="17">
        <v>0.121380767683282</v>
      </c>
    </row>
    <row r="16" spans="2:77" x14ac:dyDescent="0.35">
      <c r="B16" s="18" t="s">
        <v>467</v>
      </c>
      <c r="C16" s="17">
        <v>0.13986031146308101</v>
      </c>
      <c r="D16" s="17">
        <v>0.140199539026679</v>
      </c>
      <c r="E16" s="17">
        <v>0.13981189096178601</v>
      </c>
      <c r="F16" s="17"/>
      <c r="G16" s="17">
        <v>0.120361504583924</v>
      </c>
      <c r="H16" s="17">
        <v>0.12882238361267201</v>
      </c>
      <c r="I16" s="17">
        <v>0.17829581636877601</v>
      </c>
      <c r="J16" s="17">
        <v>0.15017355634656501</v>
      </c>
      <c r="K16" s="17">
        <v>0.149249478257304</v>
      </c>
      <c r="L16" s="17">
        <v>0.116892842298115</v>
      </c>
      <c r="M16" s="17"/>
      <c r="N16" s="17">
        <v>0.134987500523568</v>
      </c>
      <c r="O16" s="17">
        <v>0.16105026697447</v>
      </c>
      <c r="P16" s="17">
        <v>0.12292663144074201</v>
      </c>
      <c r="Q16" s="17">
        <v>0.14061518492122899</v>
      </c>
      <c r="R16" s="17"/>
      <c r="S16" s="17">
        <v>0.11585163438387799</v>
      </c>
      <c r="T16" s="17">
        <v>0.15182251936063801</v>
      </c>
      <c r="U16" s="17">
        <v>7.5071770404390295E-2</v>
      </c>
      <c r="V16" s="17">
        <v>0.17176502446513101</v>
      </c>
      <c r="W16" s="17">
        <v>0.164132890729981</v>
      </c>
      <c r="X16" s="17">
        <v>0.122311867388101</v>
      </c>
      <c r="Y16" s="17">
        <v>0.12212243039417101</v>
      </c>
      <c r="Z16" s="17">
        <v>0.175710232946166</v>
      </c>
      <c r="AA16" s="17">
        <v>0.15039698025203899</v>
      </c>
      <c r="AB16" s="17">
        <v>0.107134721661688</v>
      </c>
      <c r="AC16" s="17">
        <v>0.24486398549945501</v>
      </c>
      <c r="AD16" s="17">
        <v>0.14060523657205301</v>
      </c>
      <c r="AE16" s="17"/>
      <c r="AF16" s="17">
        <v>0.14769449837617199</v>
      </c>
      <c r="AG16" s="17">
        <v>0.134091098729506</v>
      </c>
      <c r="AH16" s="17">
        <v>0.15664772321034601</v>
      </c>
      <c r="AI16" s="17"/>
      <c r="AJ16" s="17">
        <v>0.13044324138352101</v>
      </c>
      <c r="AK16" s="17">
        <v>0.17905988321014499</v>
      </c>
      <c r="AL16" s="17">
        <v>0.13698300514071199</v>
      </c>
      <c r="AM16" s="17">
        <v>0.119688913224742</v>
      </c>
      <c r="AN16" s="17">
        <v>0.111837548862863</v>
      </c>
      <c r="AO16" s="17"/>
      <c r="AP16" s="17">
        <v>0.104569724487658</v>
      </c>
      <c r="AQ16" s="17">
        <v>0.17774232061376699</v>
      </c>
      <c r="AR16" s="17">
        <v>0.19345517205314</v>
      </c>
      <c r="AS16" s="17"/>
      <c r="AT16" s="17">
        <v>0.157626914342995</v>
      </c>
      <c r="AU16" s="17">
        <v>0.124460035546334</v>
      </c>
      <c r="AV16" s="17">
        <v>0.15396934947427601</v>
      </c>
      <c r="AW16" s="17">
        <v>0.15074030626986601</v>
      </c>
      <c r="AX16" s="17">
        <v>0.142377156146901</v>
      </c>
      <c r="AY16" s="17"/>
      <c r="AZ16" s="17">
        <v>0.147448653152494</v>
      </c>
      <c r="BA16" s="17">
        <v>0.147756518491791</v>
      </c>
      <c r="BB16" s="17">
        <v>0.125875198840804</v>
      </c>
      <c r="BC16" s="17">
        <v>0.112733118610887</v>
      </c>
      <c r="BD16" s="17">
        <v>0.157772591338668</v>
      </c>
      <c r="BE16" s="17"/>
      <c r="BF16" s="17">
        <v>0.14750810686108701</v>
      </c>
      <c r="BG16" s="17">
        <v>0.13320315228794799</v>
      </c>
      <c r="BH16" s="17">
        <v>0.144526631498164</v>
      </c>
      <c r="BI16" s="17">
        <v>0.12850480171137399</v>
      </c>
      <c r="BJ16" s="17"/>
      <c r="BK16" s="17">
        <v>3.6723831784331799E-2</v>
      </c>
      <c r="BL16" s="17">
        <v>0.17346965324160801</v>
      </c>
      <c r="BM16" s="17">
        <v>0.146134778854658</v>
      </c>
      <c r="BN16" s="17">
        <v>0.13148609569324601</v>
      </c>
      <c r="BO16" s="17">
        <v>0.13420328890545399</v>
      </c>
      <c r="BP16" s="17"/>
      <c r="BQ16" s="17">
        <v>0.15057995022090601</v>
      </c>
      <c r="BR16" s="17">
        <v>0.125424802448102</v>
      </c>
      <c r="BS16" s="17"/>
      <c r="BT16" s="17">
        <v>0.122946808897483</v>
      </c>
      <c r="BU16" s="17">
        <v>0.14421319455672499</v>
      </c>
      <c r="BV16" s="17">
        <v>0.18392176486728401</v>
      </c>
      <c r="BW16" s="17">
        <v>0.110858791047311</v>
      </c>
      <c r="BX16" s="17">
        <v>0.153830527049373</v>
      </c>
      <c r="BY16" s="17">
        <v>0.13514342697228601</v>
      </c>
    </row>
    <row r="17" spans="2:77" x14ac:dyDescent="0.35">
      <c r="B17" s="18" t="s">
        <v>468</v>
      </c>
      <c r="C17" s="17">
        <v>0.100239936099133</v>
      </c>
      <c r="D17" s="17">
        <v>0.109860506091806</v>
      </c>
      <c r="E17" s="17">
        <v>9.0976036628670306E-2</v>
      </c>
      <c r="F17" s="17"/>
      <c r="G17" s="17">
        <v>7.9069430071170704E-2</v>
      </c>
      <c r="H17" s="17">
        <v>0.13923117822222</v>
      </c>
      <c r="I17" s="17">
        <v>0.12511529761534201</v>
      </c>
      <c r="J17" s="17">
        <v>8.4499796681247005E-2</v>
      </c>
      <c r="K17" s="17">
        <v>7.9923744374638103E-2</v>
      </c>
      <c r="L17" s="17">
        <v>8.9695082120666098E-2</v>
      </c>
      <c r="M17" s="17"/>
      <c r="N17" s="17">
        <v>0.108146556809401</v>
      </c>
      <c r="O17" s="17">
        <v>0.12499512349563</v>
      </c>
      <c r="P17" s="17">
        <v>6.8222960614874401E-2</v>
      </c>
      <c r="Q17" s="17">
        <v>9.2768305862048095E-2</v>
      </c>
      <c r="R17" s="17"/>
      <c r="S17" s="17">
        <v>0.141663696865409</v>
      </c>
      <c r="T17" s="17">
        <v>9.3329000845840407E-2</v>
      </c>
      <c r="U17" s="17">
        <v>6.4134053872211397E-2</v>
      </c>
      <c r="V17" s="17">
        <v>0.10030108264197</v>
      </c>
      <c r="W17" s="17">
        <v>0.10445645362464601</v>
      </c>
      <c r="X17" s="17">
        <v>6.6354080314975097E-2</v>
      </c>
      <c r="Y17" s="17">
        <v>7.2504352142527206E-2</v>
      </c>
      <c r="Z17" s="17">
        <v>1.92544082831312E-2</v>
      </c>
      <c r="AA17" s="17">
        <v>0.13612941368463199</v>
      </c>
      <c r="AB17" s="17">
        <v>6.8350337448653306E-2</v>
      </c>
      <c r="AC17" s="17">
        <v>0.12565794686034101</v>
      </c>
      <c r="AD17" s="17">
        <v>0.19803154880505799</v>
      </c>
      <c r="AE17" s="17"/>
      <c r="AF17" s="17">
        <v>8.2632865201898498E-2</v>
      </c>
      <c r="AG17" s="17">
        <v>0.123401288104049</v>
      </c>
      <c r="AH17" s="17">
        <v>0.102800315026915</v>
      </c>
      <c r="AI17" s="17"/>
      <c r="AJ17" s="17">
        <v>8.2121195295798699E-2</v>
      </c>
      <c r="AK17" s="17">
        <v>0.142757474591933</v>
      </c>
      <c r="AL17" s="17">
        <v>0.11530565439052</v>
      </c>
      <c r="AM17" s="17">
        <v>9.9253178966469499E-2</v>
      </c>
      <c r="AN17" s="17">
        <v>7.8324900130414293E-2</v>
      </c>
      <c r="AO17" s="17"/>
      <c r="AP17" s="17">
        <v>8.8019846498981202E-2</v>
      </c>
      <c r="AQ17" s="17">
        <v>0.15697736910079799</v>
      </c>
      <c r="AR17" s="17">
        <v>8.2861492063934603E-2</v>
      </c>
      <c r="AS17" s="17"/>
      <c r="AT17" s="17">
        <v>6.9475049312405696E-2</v>
      </c>
      <c r="AU17" s="17">
        <v>9.1637986585521497E-2</v>
      </c>
      <c r="AV17" s="17">
        <v>0.13026619065495601</v>
      </c>
      <c r="AW17" s="17">
        <v>0.14592395520193399</v>
      </c>
      <c r="AX17" s="17">
        <v>0</v>
      </c>
      <c r="AY17" s="17"/>
      <c r="AZ17" s="17">
        <v>0.12938817107585099</v>
      </c>
      <c r="BA17" s="17">
        <v>7.7800580029539906E-2</v>
      </c>
      <c r="BB17" s="17">
        <v>3.4745453219631003E-2</v>
      </c>
      <c r="BC17" s="17">
        <v>9.5097915949178893E-2</v>
      </c>
      <c r="BD17" s="17">
        <v>5.8244797255087799E-2</v>
      </c>
      <c r="BE17" s="17"/>
      <c r="BF17" s="17">
        <v>4.9543920100258501E-2</v>
      </c>
      <c r="BG17" s="17">
        <v>0.107948588076798</v>
      </c>
      <c r="BH17" s="17">
        <v>0.14398332226282001</v>
      </c>
      <c r="BI17" s="17">
        <v>9.45309473503428E-2</v>
      </c>
      <c r="BJ17" s="17"/>
      <c r="BK17" s="17">
        <v>5.7138650427002002E-2</v>
      </c>
      <c r="BL17" s="17">
        <v>9.5332856019824302E-2</v>
      </c>
      <c r="BM17" s="17">
        <v>0.100123392698226</v>
      </c>
      <c r="BN17" s="17">
        <v>9.9113337919027197E-2</v>
      </c>
      <c r="BO17" s="17">
        <v>0.14005499520053599</v>
      </c>
      <c r="BP17" s="17"/>
      <c r="BQ17" s="17">
        <v>0.10238881144105701</v>
      </c>
      <c r="BR17" s="17">
        <v>9.7346171666280901E-2</v>
      </c>
      <c r="BS17" s="17"/>
      <c r="BT17" s="17">
        <v>9.2742646119272104E-2</v>
      </c>
      <c r="BU17" s="17">
        <v>0.15085261895730001</v>
      </c>
      <c r="BV17" s="17">
        <v>6.6560308004356403E-2</v>
      </c>
      <c r="BW17" s="17">
        <v>8.6470576306102706E-2</v>
      </c>
      <c r="BX17" s="17">
        <v>8.1963704800261106E-2</v>
      </c>
      <c r="BY17" s="17">
        <v>7.8158045769185697E-2</v>
      </c>
    </row>
    <row r="18" spans="2:77" x14ac:dyDescent="0.35">
      <c r="B18" s="18" t="s">
        <v>469</v>
      </c>
      <c r="C18" s="17">
        <v>4.2812627252392897E-2</v>
      </c>
      <c r="D18" s="17">
        <v>4.5447923700712801E-2</v>
      </c>
      <c r="E18" s="17">
        <v>4.030636866508E-2</v>
      </c>
      <c r="F18" s="17"/>
      <c r="G18" s="17">
        <v>3.2217813323340699E-2</v>
      </c>
      <c r="H18" s="17">
        <v>6.3679116976161201E-2</v>
      </c>
      <c r="I18" s="17">
        <v>5.5354615593384601E-2</v>
      </c>
      <c r="J18" s="17">
        <v>3.6779624429494798E-2</v>
      </c>
      <c r="K18" s="17">
        <v>2.4381929940803401E-2</v>
      </c>
      <c r="L18" s="17">
        <v>4.0242055913693099E-2</v>
      </c>
      <c r="M18" s="17"/>
      <c r="N18" s="17">
        <v>4.8723288858567998E-2</v>
      </c>
      <c r="O18" s="17">
        <v>4.7970607471366999E-2</v>
      </c>
      <c r="P18" s="17">
        <v>4.6907370314777597E-2</v>
      </c>
      <c r="Q18" s="17">
        <v>2.5464724700698601E-2</v>
      </c>
      <c r="R18" s="17"/>
      <c r="S18" s="17">
        <v>3.9919920587586102E-2</v>
      </c>
      <c r="T18" s="17">
        <v>8.5409191260923598E-2</v>
      </c>
      <c r="U18" s="17">
        <v>2.8823368927624798E-2</v>
      </c>
      <c r="V18" s="17">
        <v>3.1016032500754801E-2</v>
      </c>
      <c r="W18" s="17">
        <v>1.41460247993685E-2</v>
      </c>
      <c r="X18" s="17">
        <v>6.0283173060035701E-2</v>
      </c>
      <c r="Y18" s="17">
        <v>5.42922677944256E-2</v>
      </c>
      <c r="Z18" s="17">
        <v>4.42920743641202E-2</v>
      </c>
      <c r="AA18" s="17">
        <v>4.5551722222799101E-2</v>
      </c>
      <c r="AB18" s="17">
        <v>3.4036552694728002E-2</v>
      </c>
      <c r="AC18" s="17">
        <v>0</v>
      </c>
      <c r="AD18" s="17">
        <v>3.4242261153565899E-2</v>
      </c>
      <c r="AE18" s="17"/>
      <c r="AF18" s="17">
        <v>2.85574749359108E-2</v>
      </c>
      <c r="AG18" s="17">
        <v>5.6762781614642301E-2</v>
      </c>
      <c r="AH18" s="17">
        <v>3.6641983937928203E-2</v>
      </c>
      <c r="AI18" s="17"/>
      <c r="AJ18" s="17">
        <v>2.2551494509827099E-2</v>
      </c>
      <c r="AK18" s="17">
        <v>5.4038797730199102E-2</v>
      </c>
      <c r="AL18" s="17">
        <v>0.115998430902483</v>
      </c>
      <c r="AM18" s="17">
        <v>0</v>
      </c>
      <c r="AN18" s="17">
        <v>1.47537781761507E-2</v>
      </c>
      <c r="AO18" s="17"/>
      <c r="AP18" s="17">
        <v>2.5421799807385102E-2</v>
      </c>
      <c r="AQ18" s="17">
        <v>6.7743666040749106E-2</v>
      </c>
      <c r="AR18" s="17">
        <v>6.8658145754702304E-2</v>
      </c>
      <c r="AS18" s="17"/>
      <c r="AT18" s="17">
        <v>4.6978150619301502E-2</v>
      </c>
      <c r="AU18" s="17">
        <v>2.88249428783133E-2</v>
      </c>
      <c r="AV18" s="17">
        <v>4.6839925967819801E-2</v>
      </c>
      <c r="AW18" s="17">
        <v>5.1179741964612099E-2</v>
      </c>
      <c r="AX18" s="17">
        <v>0</v>
      </c>
      <c r="AY18" s="17"/>
      <c r="AZ18" s="17">
        <v>5.4518454333234601E-2</v>
      </c>
      <c r="BA18" s="17">
        <v>5.0017269174078498E-2</v>
      </c>
      <c r="BB18" s="17">
        <v>3.7141860325267999E-2</v>
      </c>
      <c r="BC18" s="17">
        <v>3.7080595916727702E-2</v>
      </c>
      <c r="BD18" s="17">
        <v>0</v>
      </c>
      <c r="BE18" s="17"/>
      <c r="BF18" s="17">
        <v>3.1725295956547397E-2</v>
      </c>
      <c r="BG18" s="17">
        <v>4.2537068211438003E-2</v>
      </c>
      <c r="BH18" s="17">
        <v>3.7097296616644501E-2</v>
      </c>
      <c r="BI18" s="17">
        <v>5.4529819550540301E-2</v>
      </c>
      <c r="BJ18" s="17"/>
      <c r="BK18" s="17">
        <v>6.1002141485571697E-2</v>
      </c>
      <c r="BL18" s="17">
        <v>4.7175483029431899E-2</v>
      </c>
      <c r="BM18" s="17">
        <v>3.5618721563508503E-2</v>
      </c>
      <c r="BN18" s="17">
        <v>4.3781684286356599E-2</v>
      </c>
      <c r="BO18" s="17">
        <v>6.09381027724505E-2</v>
      </c>
      <c r="BP18" s="17"/>
      <c r="BQ18" s="17">
        <v>4.7702799350486699E-2</v>
      </c>
      <c r="BR18" s="17">
        <v>3.6227319202221699E-2</v>
      </c>
      <c r="BS18" s="17"/>
      <c r="BT18" s="17">
        <v>4.4265298015807697E-2</v>
      </c>
      <c r="BU18" s="17">
        <v>5.1484217703385099E-2</v>
      </c>
      <c r="BV18" s="17">
        <v>2.4619456076138999E-2</v>
      </c>
      <c r="BW18" s="17">
        <v>5.8188580338428803E-2</v>
      </c>
      <c r="BX18" s="17">
        <v>3.0326238246767601E-2</v>
      </c>
      <c r="BY18" s="17">
        <v>5.4184321650476999E-2</v>
      </c>
    </row>
    <row r="19" spans="2:77" x14ac:dyDescent="0.35">
      <c r="B19" s="18" t="s">
        <v>470</v>
      </c>
      <c r="C19" s="19">
        <v>7.8678210154584802E-2</v>
      </c>
      <c r="D19" s="19">
        <v>7.9591632940243795E-2</v>
      </c>
      <c r="E19" s="19">
        <v>7.7939803646950606E-2</v>
      </c>
      <c r="F19" s="19"/>
      <c r="G19" s="19">
        <v>0.105935506097096</v>
      </c>
      <c r="H19" s="19">
        <v>0.101719450375665</v>
      </c>
      <c r="I19" s="19">
        <v>7.1062079202882003E-2</v>
      </c>
      <c r="J19" s="19">
        <v>8.8717209509502695E-2</v>
      </c>
      <c r="K19" s="19">
        <v>4.85189201623989E-2</v>
      </c>
      <c r="L19" s="19">
        <v>6.13761456930507E-2</v>
      </c>
      <c r="M19" s="19"/>
      <c r="N19" s="19">
        <v>8.7391630713035406E-2</v>
      </c>
      <c r="O19" s="19">
        <v>6.3031923373151097E-2</v>
      </c>
      <c r="P19" s="19">
        <v>9.1089574307011395E-2</v>
      </c>
      <c r="Q19" s="19">
        <v>7.7158307584940994E-2</v>
      </c>
      <c r="R19" s="19"/>
      <c r="S19" s="19">
        <v>9.2738608237590295E-2</v>
      </c>
      <c r="T19" s="19">
        <v>7.3706858186031607E-2</v>
      </c>
      <c r="U19" s="19">
        <v>8.0274992099469894E-2</v>
      </c>
      <c r="V19" s="19">
        <v>5.4760144622148503E-2</v>
      </c>
      <c r="W19" s="19">
        <v>3.5973788927483402E-2</v>
      </c>
      <c r="X19" s="19">
        <v>7.1661244280746106E-2</v>
      </c>
      <c r="Y19" s="19">
        <v>9.8395755582109695E-2</v>
      </c>
      <c r="Z19" s="19">
        <v>6.6359235871849095E-2</v>
      </c>
      <c r="AA19" s="19">
        <v>9.97522609118838E-2</v>
      </c>
      <c r="AB19" s="19">
        <v>0.120053503573753</v>
      </c>
      <c r="AC19" s="19">
        <v>4.0846936267341399E-2</v>
      </c>
      <c r="AD19" s="19">
        <v>5.6721916499498301E-2</v>
      </c>
      <c r="AE19" s="19"/>
      <c r="AF19" s="19">
        <v>6.9165016352587302E-2</v>
      </c>
      <c r="AG19" s="19">
        <v>8.9709429887426501E-2</v>
      </c>
      <c r="AH19" s="19">
        <v>9.0147110906050903E-2</v>
      </c>
      <c r="AI19" s="19"/>
      <c r="AJ19" s="19">
        <v>3.1982235758309802E-2</v>
      </c>
      <c r="AK19" s="19">
        <v>0.151604103147222</v>
      </c>
      <c r="AL19" s="19">
        <v>4.71585644231447E-2</v>
      </c>
      <c r="AM19" s="19">
        <v>0.14803619696961101</v>
      </c>
      <c r="AN19" s="19">
        <v>4.7577601219365898E-2</v>
      </c>
      <c r="AO19" s="19"/>
      <c r="AP19" s="19">
        <v>1.2143729835495399E-2</v>
      </c>
      <c r="AQ19" s="19">
        <v>0.16793828975780001</v>
      </c>
      <c r="AR19" s="19">
        <v>2.4864668626245399E-2</v>
      </c>
      <c r="AS19" s="19"/>
      <c r="AT19" s="19">
        <v>8.4747019464593301E-2</v>
      </c>
      <c r="AU19" s="19">
        <v>6.7740546429112702E-2</v>
      </c>
      <c r="AV19" s="19">
        <v>6.8949422606291805E-2</v>
      </c>
      <c r="AW19" s="19">
        <v>7.5332581206219995E-2</v>
      </c>
      <c r="AX19" s="19">
        <v>7.55274176845558E-2</v>
      </c>
      <c r="AY19" s="19"/>
      <c r="AZ19" s="19">
        <v>0.105048567304466</v>
      </c>
      <c r="BA19" s="19">
        <v>6.1952574111854598E-2</v>
      </c>
      <c r="BB19" s="19">
        <v>3.6414285048320498E-2</v>
      </c>
      <c r="BC19" s="19">
        <v>5.2775785185614897E-2</v>
      </c>
      <c r="BD19" s="19">
        <v>6.8228781018435103E-2</v>
      </c>
      <c r="BE19" s="19"/>
      <c r="BF19" s="19">
        <v>9.8845452160843297E-2</v>
      </c>
      <c r="BG19" s="19">
        <v>6.0264081897841201E-2</v>
      </c>
      <c r="BH19" s="19">
        <v>0.11412376900126101</v>
      </c>
      <c r="BI19" s="19">
        <v>7.5483343334193598E-2</v>
      </c>
      <c r="BJ19" s="19"/>
      <c r="BK19" s="19">
        <v>0.117802047255385</v>
      </c>
      <c r="BL19" s="19">
        <v>7.7371203313348902E-2</v>
      </c>
      <c r="BM19" s="19">
        <v>9.4785108703184504E-2</v>
      </c>
      <c r="BN19" s="19">
        <v>6.1392829415557001E-2</v>
      </c>
      <c r="BO19" s="19">
        <v>6.6140959141079494E-2</v>
      </c>
      <c r="BP19" s="19"/>
      <c r="BQ19" s="19">
        <v>8.1702339102224797E-2</v>
      </c>
      <c r="BR19" s="19">
        <v>7.4605793007668397E-2</v>
      </c>
      <c r="BS19" s="19"/>
      <c r="BT19" s="19">
        <v>6.1169796821236098E-2</v>
      </c>
      <c r="BU19" s="19">
        <v>6.14822727658643E-2</v>
      </c>
      <c r="BV19" s="19">
        <v>0.136231326880766</v>
      </c>
      <c r="BW19" s="19">
        <v>0.17140711528967301</v>
      </c>
      <c r="BX19" s="19">
        <v>7.5226771057108899E-2</v>
      </c>
      <c r="BY19" s="19">
        <v>6.4780482014878502E-2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0.11105425988253</v>
      </c>
      <c r="D9" s="17">
        <v>0.111728746131544</v>
      </c>
      <c r="E9" s="17">
        <v>0.11061708971428801</v>
      </c>
      <c r="F9" s="17"/>
      <c r="G9" s="17">
        <v>6.7655744606642004E-2</v>
      </c>
      <c r="H9" s="17">
        <v>8.5061645043088802E-2</v>
      </c>
      <c r="I9" s="17">
        <v>9.4026144466815106E-2</v>
      </c>
      <c r="J9" s="17">
        <v>0.16578090861112299</v>
      </c>
      <c r="K9" s="17">
        <v>0.152060694249296</v>
      </c>
      <c r="L9" s="17">
        <v>0.103449899646772</v>
      </c>
      <c r="M9" s="17"/>
      <c r="N9" s="17">
        <v>9.4761031808480695E-2</v>
      </c>
      <c r="O9" s="17">
        <v>9.6488244176613003E-2</v>
      </c>
      <c r="P9" s="17">
        <v>0.12923670217265701</v>
      </c>
      <c r="Q9" s="17">
        <v>0.12640646214866799</v>
      </c>
      <c r="R9" s="17"/>
      <c r="S9" s="17">
        <v>9.3165448046803698E-2</v>
      </c>
      <c r="T9" s="17">
        <v>9.9975497475867606E-2</v>
      </c>
      <c r="U9" s="17">
        <v>0.12831216446257099</v>
      </c>
      <c r="V9" s="17">
        <v>0.12900981919760099</v>
      </c>
      <c r="W9" s="17">
        <v>8.8267959996255196E-2</v>
      </c>
      <c r="X9" s="17">
        <v>0.14890557661366399</v>
      </c>
      <c r="Y9" s="17">
        <v>0.119890240156919</v>
      </c>
      <c r="Z9" s="17">
        <v>0.15699148376618499</v>
      </c>
      <c r="AA9" s="17">
        <v>0.13175602517129101</v>
      </c>
      <c r="AB9" s="17">
        <v>8.6251104069134193E-2</v>
      </c>
      <c r="AC9" s="17">
        <v>8.1317043399159294E-2</v>
      </c>
      <c r="AD9" s="17">
        <v>6.1102274604847601E-2</v>
      </c>
      <c r="AE9" s="17"/>
      <c r="AF9" s="17">
        <v>0.168218029024405</v>
      </c>
      <c r="AG9" s="17">
        <v>7.4586791667418606E-2</v>
      </c>
      <c r="AH9" s="17">
        <v>9.3054724201601005E-2</v>
      </c>
      <c r="AI9" s="17"/>
      <c r="AJ9" s="17">
        <v>0.17001411463617699</v>
      </c>
      <c r="AK9" s="17">
        <v>3.5074319919630503E-2</v>
      </c>
      <c r="AL9" s="17">
        <v>8.4359349783281107E-2</v>
      </c>
      <c r="AM9" s="17">
        <v>0.27532671183985702</v>
      </c>
      <c r="AN9" s="17">
        <v>9.8241302750242204E-2</v>
      </c>
      <c r="AO9" s="17"/>
      <c r="AP9" s="17">
        <v>0.15821195855356801</v>
      </c>
      <c r="AQ9" s="17">
        <v>3.0854193580991601E-2</v>
      </c>
      <c r="AR9" s="17">
        <v>0.114745240504198</v>
      </c>
      <c r="AS9" s="17"/>
      <c r="AT9" s="17">
        <v>0.10576271860098201</v>
      </c>
      <c r="AU9" s="17">
        <v>0.126802465132279</v>
      </c>
      <c r="AV9" s="17">
        <v>0.103990514702202</v>
      </c>
      <c r="AW9" s="17">
        <v>9.2005511794399197E-2</v>
      </c>
      <c r="AX9" s="17">
        <v>0</v>
      </c>
      <c r="AY9" s="17"/>
      <c r="AZ9" s="17">
        <v>0.103842297028157</v>
      </c>
      <c r="BA9" s="17">
        <v>0.13906299015457299</v>
      </c>
      <c r="BB9" s="17">
        <v>2.4001332394731699E-2</v>
      </c>
      <c r="BC9" s="17">
        <v>9.7934999483556801E-2</v>
      </c>
      <c r="BD9" s="17">
        <v>0.15200938637181399</v>
      </c>
      <c r="BE9" s="17"/>
      <c r="BF9" s="17">
        <v>0.143027396332709</v>
      </c>
      <c r="BG9" s="17">
        <v>0.103245272920383</v>
      </c>
      <c r="BH9" s="17">
        <v>0.116467604546398</v>
      </c>
      <c r="BI9" s="17">
        <v>9.5960588129420696E-2</v>
      </c>
      <c r="BJ9" s="17"/>
      <c r="BK9" s="17">
        <v>0.20007284357176799</v>
      </c>
      <c r="BL9" s="17">
        <v>0.10425734596247099</v>
      </c>
      <c r="BM9" s="17">
        <v>9.8648494977539095E-2</v>
      </c>
      <c r="BN9" s="17">
        <v>0.13293675442618899</v>
      </c>
      <c r="BO9" s="17">
        <v>2.5912266122387801E-2</v>
      </c>
      <c r="BP9" s="17"/>
      <c r="BQ9" s="17">
        <v>0.11258259843419099</v>
      </c>
      <c r="BR9" s="17">
        <v>0.108996135962604</v>
      </c>
      <c r="BS9" s="17"/>
      <c r="BT9" s="17">
        <v>0.124193415541574</v>
      </c>
      <c r="BU9" s="17">
        <v>8.2576416922728102E-2</v>
      </c>
      <c r="BV9" s="17">
        <v>8.4148087419916195E-2</v>
      </c>
      <c r="BW9" s="17">
        <v>7.9325697831959793E-2</v>
      </c>
      <c r="BX9" s="17">
        <v>0.145153774870974</v>
      </c>
      <c r="BY9" s="17">
        <v>0.114334003898199</v>
      </c>
    </row>
    <row r="10" spans="2:77" x14ac:dyDescent="0.35">
      <c r="B10" s="18" t="s">
        <v>333</v>
      </c>
      <c r="C10" s="17">
        <v>5.3243062551569499E-2</v>
      </c>
      <c r="D10" s="17">
        <v>5.5816712217304797E-2</v>
      </c>
      <c r="E10" s="17">
        <v>5.08187639236189E-2</v>
      </c>
      <c r="F10" s="17"/>
      <c r="G10" s="17">
        <v>3.9828309641446499E-2</v>
      </c>
      <c r="H10" s="17">
        <v>3.4880284803733098E-2</v>
      </c>
      <c r="I10" s="17">
        <v>4.3371324006912002E-2</v>
      </c>
      <c r="J10" s="17">
        <v>5.2118105836927497E-2</v>
      </c>
      <c r="K10" s="17">
        <v>0.102551703072566</v>
      </c>
      <c r="L10" s="17">
        <v>5.2955214695558001E-2</v>
      </c>
      <c r="M10" s="17"/>
      <c r="N10" s="17">
        <v>6.3710724358980703E-2</v>
      </c>
      <c r="O10" s="17">
        <v>5.5720008072060997E-2</v>
      </c>
      <c r="P10" s="17">
        <v>3.4741415398247197E-2</v>
      </c>
      <c r="Q10" s="17">
        <v>5.68796573133966E-2</v>
      </c>
      <c r="R10" s="17"/>
      <c r="S10" s="17">
        <v>4.1205212061918697E-2</v>
      </c>
      <c r="T10" s="17">
        <v>5.3330536524533297E-2</v>
      </c>
      <c r="U10" s="17">
        <v>5.2048825247393703E-2</v>
      </c>
      <c r="V10" s="17">
        <v>5.9871189042213301E-2</v>
      </c>
      <c r="W10" s="17">
        <v>5.3809334173486101E-2</v>
      </c>
      <c r="X10" s="17">
        <v>7.2325350135000493E-2</v>
      </c>
      <c r="Y10" s="17">
        <v>4.6714238477476702E-2</v>
      </c>
      <c r="Z10" s="17">
        <v>7.6816624688613305E-2</v>
      </c>
      <c r="AA10" s="17">
        <v>2.5886618055804299E-2</v>
      </c>
      <c r="AB10" s="17">
        <v>7.5870957444128403E-2</v>
      </c>
      <c r="AC10" s="17">
        <v>2.3692723767229501E-2</v>
      </c>
      <c r="AD10" s="17">
        <v>9.0493526868377402E-2</v>
      </c>
      <c r="AE10" s="17"/>
      <c r="AF10" s="17">
        <v>6.67598544214211E-2</v>
      </c>
      <c r="AG10" s="17">
        <v>4.4935931012939502E-2</v>
      </c>
      <c r="AH10" s="17">
        <v>3.6774872468328702E-2</v>
      </c>
      <c r="AI10" s="17"/>
      <c r="AJ10" s="17">
        <v>7.5278309923014194E-2</v>
      </c>
      <c r="AK10" s="17">
        <v>3.0713009202412E-2</v>
      </c>
      <c r="AL10" s="17">
        <v>5.9883232013018303E-2</v>
      </c>
      <c r="AM10" s="17">
        <v>3.8748063339042502E-2</v>
      </c>
      <c r="AN10" s="17">
        <v>5.8793384972397E-2</v>
      </c>
      <c r="AO10" s="17"/>
      <c r="AP10" s="17">
        <v>7.4572443903819993E-2</v>
      </c>
      <c r="AQ10" s="17">
        <v>3.0928015986698101E-2</v>
      </c>
      <c r="AR10" s="17">
        <v>6.4089632836906801E-2</v>
      </c>
      <c r="AS10" s="17"/>
      <c r="AT10" s="17">
        <v>5.5154719735459802E-2</v>
      </c>
      <c r="AU10" s="17">
        <v>5.8705742524884898E-2</v>
      </c>
      <c r="AV10" s="17">
        <v>5.9266536650887998E-2</v>
      </c>
      <c r="AW10" s="17">
        <v>3.8197806266117698E-2</v>
      </c>
      <c r="AX10" s="17">
        <v>0.13053137455220201</v>
      </c>
      <c r="AY10" s="17"/>
      <c r="AZ10" s="17">
        <v>4.1162028647332698E-2</v>
      </c>
      <c r="BA10" s="17">
        <v>4.4350538616112198E-2</v>
      </c>
      <c r="BB10" s="17">
        <v>5.1699806205985799E-2</v>
      </c>
      <c r="BC10" s="17">
        <v>7.0885087794231805E-2</v>
      </c>
      <c r="BD10" s="17">
        <v>8.2200293629061005E-2</v>
      </c>
      <c r="BE10" s="17"/>
      <c r="BF10" s="17">
        <v>6.3877468015642203E-2</v>
      </c>
      <c r="BG10" s="17">
        <v>4.6690870714649897E-2</v>
      </c>
      <c r="BH10" s="17">
        <v>5.3041919278947601E-2</v>
      </c>
      <c r="BI10" s="17">
        <v>5.6063757349805801E-2</v>
      </c>
      <c r="BJ10" s="17"/>
      <c r="BK10" s="17">
        <v>3.1118705681221E-2</v>
      </c>
      <c r="BL10" s="17">
        <v>2.56256180318159E-2</v>
      </c>
      <c r="BM10" s="17">
        <v>7.3137224669916706E-2</v>
      </c>
      <c r="BN10" s="17">
        <v>3.7073658829876802E-2</v>
      </c>
      <c r="BO10" s="17">
        <v>9.8946087435087801E-2</v>
      </c>
      <c r="BP10" s="17"/>
      <c r="BQ10" s="17">
        <v>4.9533068287070103E-2</v>
      </c>
      <c r="BR10" s="17">
        <v>5.8239094307920299E-2</v>
      </c>
      <c r="BS10" s="17"/>
      <c r="BT10" s="17">
        <v>6.30616116728238E-2</v>
      </c>
      <c r="BU10" s="17">
        <v>3.8440007654547602E-2</v>
      </c>
      <c r="BV10" s="17">
        <v>7.6906376517715494E-2</v>
      </c>
      <c r="BW10" s="17">
        <v>5.2932437634918998E-2</v>
      </c>
      <c r="BX10" s="17">
        <v>3.6290851012543597E-2</v>
      </c>
      <c r="BY10" s="17">
        <v>6.7329729185977003E-2</v>
      </c>
    </row>
    <row r="11" spans="2:77" x14ac:dyDescent="0.35">
      <c r="B11" s="18" t="s">
        <v>98</v>
      </c>
      <c r="C11" s="17">
        <v>6.7082529098460006E-2</v>
      </c>
      <c r="D11" s="17">
        <v>5.9218500633576303E-2</v>
      </c>
      <c r="E11" s="17">
        <v>7.2918223696663301E-2</v>
      </c>
      <c r="F11" s="17"/>
      <c r="G11" s="17">
        <v>0.11352968750489301</v>
      </c>
      <c r="H11" s="17">
        <v>2.09461790823001E-2</v>
      </c>
      <c r="I11" s="17">
        <v>6.3042236778113797E-2</v>
      </c>
      <c r="J11" s="17">
        <v>6.6462134583024093E-2</v>
      </c>
      <c r="K11" s="17">
        <v>4.3880055281136303E-2</v>
      </c>
      <c r="L11" s="17">
        <v>9.0951241474699102E-2</v>
      </c>
      <c r="M11" s="17"/>
      <c r="N11" s="17">
        <v>6.2933568743187507E-2</v>
      </c>
      <c r="O11" s="17">
        <v>6.9012760161450304E-2</v>
      </c>
      <c r="P11" s="17">
        <v>6.1484526659798797E-2</v>
      </c>
      <c r="Q11" s="17">
        <v>7.5611007676372896E-2</v>
      </c>
      <c r="R11" s="17"/>
      <c r="S11" s="17">
        <v>6.4358844240816407E-2</v>
      </c>
      <c r="T11" s="17">
        <v>7.9021974458236596E-2</v>
      </c>
      <c r="U11" s="17">
        <v>5.7053084419071497E-2</v>
      </c>
      <c r="V11" s="17">
        <v>7.1253370218276602E-2</v>
      </c>
      <c r="W11" s="17">
        <v>8.0402465897393999E-2</v>
      </c>
      <c r="X11" s="17">
        <v>5.7791300871187598E-2</v>
      </c>
      <c r="Y11" s="17">
        <v>9.5172102051098301E-2</v>
      </c>
      <c r="Z11" s="17">
        <v>8.6669913532967296E-2</v>
      </c>
      <c r="AA11" s="17">
        <v>6.8409177117772099E-2</v>
      </c>
      <c r="AB11" s="17">
        <v>4.5572328676440101E-2</v>
      </c>
      <c r="AC11" s="17">
        <v>3.4757934766625399E-2</v>
      </c>
      <c r="AD11" s="17">
        <v>6.4351429913314301E-2</v>
      </c>
      <c r="AE11" s="17"/>
      <c r="AF11" s="17">
        <v>7.2221164217228004E-2</v>
      </c>
      <c r="AG11" s="17">
        <v>5.6435621102772802E-2</v>
      </c>
      <c r="AH11" s="17">
        <v>6.2030366396769399E-2</v>
      </c>
      <c r="AI11" s="17"/>
      <c r="AJ11" s="17">
        <v>8.3483692987978406E-2</v>
      </c>
      <c r="AK11" s="17">
        <v>3.8280406428056801E-2</v>
      </c>
      <c r="AL11" s="17">
        <v>2.8626459729096599E-2</v>
      </c>
      <c r="AM11" s="17">
        <v>0</v>
      </c>
      <c r="AN11" s="17">
        <v>5.4424171457765201E-2</v>
      </c>
      <c r="AO11" s="17"/>
      <c r="AP11" s="17">
        <v>9.3971840532483794E-2</v>
      </c>
      <c r="AQ11" s="17">
        <v>4.9175745071078698E-2</v>
      </c>
      <c r="AR11" s="17">
        <v>6.6257461224533798E-2</v>
      </c>
      <c r="AS11" s="17"/>
      <c r="AT11" s="17">
        <v>7.9496655146276796E-2</v>
      </c>
      <c r="AU11" s="17">
        <v>7.2312204894807497E-2</v>
      </c>
      <c r="AV11" s="17">
        <v>6.0589501014448502E-2</v>
      </c>
      <c r="AW11" s="17">
        <v>5.61091027216283E-2</v>
      </c>
      <c r="AX11" s="17">
        <v>0.13014025329387299</v>
      </c>
      <c r="AY11" s="17"/>
      <c r="AZ11" s="17">
        <v>5.62300294276721E-2</v>
      </c>
      <c r="BA11" s="17">
        <v>5.90396372428404E-2</v>
      </c>
      <c r="BB11" s="17">
        <v>0.13124344178347599</v>
      </c>
      <c r="BC11" s="17">
        <v>8.9458240544927195E-2</v>
      </c>
      <c r="BD11" s="17">
        <v>4.48815448157198E-2</v>
      </c>
      <c r="BE11" s="17"/>
      <c r="BF11" s="17">
        <v>9.5942591995975296E-2</v>
      </c>
      <c r="BG11" s="17">
        <v>6.4002407226943794E-2</v>
      </c>
      <c r="BH11" s="17">
        <v>2.8409782613857799E-2</v>
      </c>
      <c r="BI11" s="17">
        <v>7.4568460077022697E-2</v>
      </c>
      <c r="BJ11" s="17"/>
      <c r="BK11" s="17">
        <v>3.3536983067192903E-2</v>
      </c>
      <c r="BL11" s="17">
        <v>6.1837127517021202E-2</v>
      </c>
      <c r="BM11" s="17">
        <v>6.6218331914862399E-2</v>
      </c>
      <c r="BN11" s="17">
        <v>7.9195787733293305E-2</v>
      </c>
      <c r="BO11" s="17">
        <v>3.0690901416482501E-2</v>
      </c>
      <c r="BP11" s="17"/>
      <c r="BQ11" s="17">
        <v>5.4988798481030297E-2</v>
      </c>
      <c r="BR11" s="17">
        <v>8.33684470567677E-2</v>
      </c>
      <c r="BS11" s="17"/>
      <c r="BT11" s="17">
        <v>8.6648801405158404E-2</v>
      </c>
      <c r="BU11" s="17">
        <v>5.1139299429880498E-2</v>
      </c>
      <c r="BV11" s="17">
        <v>6.7443964255148994E-2</v>
      </c>
      <c r="BW11" s="17">
        <v>5.3476202430349201E-2</v>
      </c>
      <c r="BX11" s="17">
        <v>5.86887571817526E-2</v>
      </c>
      <c r="BY11" s="17">
        <v>2.9780509232151298E-2</v>
      </c>
    </row>
    <row r="12" spans="2:77" x14ac:dyDescent="0.35">
      <c r="B12" s="18" t="s">
        <v>99</v>
      </c>
      <c r="C12" s="17">
        <v>7.2174154840565802E-2</v>
      </c>
      <c r="D12" s="17">
        <v>6.6373639633796402E-2</v>
      </c>
      <c r="E12" s="17">
        <v>7.8030273629829699E-2</v>
      </c>
      <c r="F12" s="17"/>
      <c r="G12" s="17">
        <v>7.8577221093786107E-2</v>
      </c>
      <c r="H12" s="17">
        <v>7.9300011928914602E-2</v>
      </c>
      <c r="I12" s="17">
        <v>7.4896856832490394E-2</v>
      </c>
      <c r="J12" s="17">
        <v>4.9124432925701997E-2</v>
      </c>
      <c r="K12" s="17">
        <v>6.6606740635272096E-2</v>
      </c>
      <c r="L12" s="17">
        <v>8.1794888507072103E-2</v>
      </c>
      <c r="M12" s="17"/>
      <c r="N12" s="17">
        <v>6.9214057418273106E-2</v>
      </c>
      <c r="O12" s="17">
        <v>5.8047271492791298E-2</v>
      </c>
      <c r="P12" s="17">
        <v>7.3806072792515595E-2</v>
      </c>
      <c r="Q12" s="17">
        <v>8.4995960837523504E-2</v>
      </c>
      <c r="R12" s="17"/>
      <c r="S12" s="17">
        <v>7.8657355348618299E-2</v>
      </c>
      <c r="T12" s="17">
        <v>0.108983378652439</v>
      </c>
      <c r="U12" s="17">
        <v>7.8247902177877901E-2</v>
      </c>
      <c r="V12" s="17">
        <v>5.03224186003298E-2</v>
      </c>
      <c r="W12" s="17">
        <v>0.113720967967433</v>
      </c>
      <c r="X12" s="17">
        <v>7.0308469748251307E-2</v>
      </c>
      <c r="Y12" s="17">
        <v>3.94964267939832E-2</v>
      </c>
      <c r="Z12" s="17">
        <v>0.113371910403437</v>
      </c>
      <c r="AA12" s="17">
        <v>2.29467079479364E-2</v>
      </c>
      <c r="AB12" s="17">
        <v>3.3898997965077497E-2</v>
      </c>
      <c r="AC12" s="17">
        <v>7.5065644770018702E-2</v>
      </c>
      <c r="AD12" s="17">
        <v>0.160340639343064</v>
      </c>
      <c r="AE12" s="17"/>
      <c r="AF12" s="17">
        <v>6.8681906581214799E-2</v>
      </c>
      <c r="AG12" s="17">
        <v>6.3598055610904106E-2</v>
      </c>
      <c r="AH12" s="17">
        <v>8.9193507675473196E-2</v>
      </c>
      <c r="AI12" s="17"/>
      <c r="AJ12" s="17">
        <v>6.9045830374428893E-2</v>
      </c>
      <c r="AK12" s="17">
        <v>4.9662691653730703E-2</v>
      </c>
      <c r="AL12" s="17">
        <v>9.8894825140353096E-2</v>
      </c>
      <c r="AM12" s="17">
        <v>6.1020479079440498E-2</v>
      </c>
      <c r="AN12" s="17">
        <v>9.6888654761147497E-2</v>
      </c>
      <c r="AO12" s="17"/>
      <c r="AP12" s="17">
        <v>7.6927273447677302E-2</v>
      </c>
      <c r="AQ12" s="17">
        <v>4.0649627048557499E-2</v>
      </c>
      <c r="AR12" s="17">
        <v>0.117721044100422</v>
      </c>
      <c r="AS12" s="17"/>
      <c r="AT12" s="17">
        <v>5.9174486784502003E-2</v>
      </c>
      <c r="AU12" s="17">
        <v>7.7331987924529E-2</v>
      </c>
      <c r="AV12" s="17">
        <v>5.8745582849929902E-2</v>
      </c>
      <c r="AW12" s="17">
        <v>7.5393005066591495E-2</v>
      </c>
      <c r="AX12" s="17">
        <v>0.31112395786608499</v>
      </c>
      <c r="AY12" s="17"/>
      <c r="AZ12" s="17">
        <v>5.7581740774783799E-2</v>
      </c>
      <c r="BA12" s="17">
        <v>6.20264050878978E-2</v>
      </c>
      <c r="BB12" s="17">
        <v>0.14961842079825699</v>
      </c>
      <c r="BC12" s="17">
        <v>8.4793124762163205E-2</v>
      </c>
      <c r="BD12" s="17">
        <v>8.9811307148948596E-2</v>
      </c>
      <c r="BE12" s="17"/>
      <c r="BF12" s="17">
        <v>7.2326006351276104E-2</v>
      </c>
      <c r="BG12" s="17">
        <v>6.57082755379228E-2</v>
      </c>
      <c r="BH12" s="17">
        <v>8.1200345321228801E-2</v>
      </c>
      <c r="BI12" s="17">
        <v>8.3660942742651095E-2</v>
      </c>
      <c r="BJ12" s="17"/>
      <c r="BK12" s="17">
        <v>0.164435861158368</v>
      </c>
      <c r="BL12" s="17">
        <v>4.8684717003980797E-2</v>
      </c>
      <c r="BM12" s="17">
        <v>7.1818185119721406E-2</v>
      </c>
      <c r="BN12" s="17">
        <v>7.0128649169767798E-2</v>
      </c>
      <c r="BO12" s="17">
        <v>8.7533346436787701E-2</v>
      </c>
      <c r="BP12" s="17"/>
      <c r="BQ12" s="17">
        <v>7.1792063587120605E-2</v>
      </c>
      <c r="BR12" s="17">
        <v>7.2688694729293707E-2</v>
      </c>
      <c r="BS12" s="17"/>
      <c r="BT12" s="17">
        <v>7.6116397077950301E-2</v>
      </c>
      <c r="BU12" s="17">
        <v>6.0543357968283203E-2</v>
      </c>
      <c r="BV12" s="17">
        <v>6.2237520948100401E-2</v>
      </c>
      <c r="BW12" s="17">
        <v>8.3276954059753605E-2</v>
      </c>
      <c r="BX12" s="17">
        <v>8.0195776722255196E-2</v>
      </c>
      <c r="BY12" s="17">
        <v>7.9233556838758198E-2</v>
      </c>
    </row>
    <row r="13" spans="2:77" x14ac:dyDescent="0.35">
      <c r="B13" s="18" t="s">
        <v>341</v>
      </c>
      <c r="C13" s="17">
        <v>8.9315950183543699E-2</v>
      </c>
      <c r="D13" s="17">
        <v>8.8488428512817796E-2</v>
      </c>
      <c r="E13" s="17">
        <v>9.0312676944602294E-2</v>
      </c>
      <c r="F13" s="17"/>
      <c r="G13" s="17">
        <v>0.143421934017707</v>
      </c>
      <c r="H13" s="17">
        <v>7.0746232094257205E-2</v>
      </c>
      <c r="I13" s="17">
        <v>8.3399943615467195E-2</v>
      </c>
      <c r="J13" s="17">
        <v>9.6636674390448402E-2</v>
      </c>
      <c r="K13" s="17">
        <v>8.8874164039216205E-2</v>
      </c>
      <c r="L13" s="17">
        <v>6.8577903606412305E-2</v>
      </c>
      <c r="M13" s="17"/>
      <c r="N13" s="17">
        <v>8.5030446363646497E-2</v>
      </c>
      <c r="O13" s="17">
        <v>8.1164720632113593E-2</v>
      </c>
      <c r="P13" s="17">
        <v>9.9903483843862606E-2</v>
      </c>
      <c r="Q13" s="17">
        <v>9.1069915117264005E-2</v>
      </c>
      <c r="R13" s="17"/>
      <c r="S13" s="17">
        <v>9.3748252277417898E-2</v>
      </c>
      <c r="T13" s="17">
        <v>6.7596754082960397E-2</v>
      </c>
      <c r="U13" s="17">
        <v>0.13148834376100199</v>
      </c>
      <c r="V13" s="17">
        <v>9.3858551473083196E-2</v>
      </c>
      <c r="W13" s="17">
        <v>6.4348472262392306E-2</v>
      </c>
      <c r="X13" s="17">
        <v>8.60450024858051E-2</v>
      </c>
      <c r="Y13" s="17">
        <v>5.9926999096239997E-2</v>
      </c>
      <c r="Z13" s="17">
        <v>0.12326594213253</v>
      </c>
      <c r="AA13" s="17">
        <v>7.1533432606201305E-2</v>
      </c>
      <c r="AB13" s="17">
        <v>0.166270984659</v>
      </c>
      <c r="AC13" s="17">
        <v>8.3695065940214003E-2</v>
      </c>
      <c r="AD13" s="17">
        <v>0</v>
      </c>
      <c r="AE13" s="17"/>
      <c r="AF13" s="17">
        <v>7.84111784932401E-2</v>
      </c>
      <c r="AG13" s="17">
        <v>9.5286020892942899E-2</v>
      </c>
      <c r="AH13" s="17">
        <v>8.3097768864060395E-2</v>
      </c>
      <c r="AI13" s="17"/>
      <c r="AJ13" s="17">
        <v>9.2336342691135498E-2</v>
      </c>
      <c r="AK13" s="17">
        <v>9.0529268527227202E-2</v>
      </c>
      <c r="AL13" s="17">
        <v>6.8129968076746206E-2</v>
      </c>
      <c r="AM13" s="17">
        <v>9.0210041267746899E-2</v>
      </c>
      <c r="AN13" s="17">
        <v>0.13034791961409301</v>
      </c>
      <c r="AO13" s="17"/>
      <c r="AP13" s="17">
        <v>7.9420691275342598E-2</v>
      </c>
      <c r="AQ13" s="17">
        <v>8.0586952854944993E-2</v>
      </c>
      <c r="AR13" s="17">
        <v>4.46401464268028E-2</v>
      </c>
      <c r="AS13" s="17"/>
      <c r="AT13" s="17">
        <v>6.7950570226881696E-2</v>
      </c>
      <c r="AU13" s="17">
        <v>0.109468900884932</v>
      </c>
      <c r="AV13" s="17">
        <v>0.12571445767552999</v>
      </c>
      <c r="AW13" s="17">
        <v>6.9227920127422404E-2</v>
      </c>
      <c r="AX13" s="17">
        <v>5.8418534887974202E-2</v>
      </c>
      <c r="AY13" s="17"/>
      <c r="AZ13" s="17">
        <v>8.8764579599561494E-2</v>
      </c>
      <c r="BA13" s="17">
        <v>0.12254937486767099</v>
      </c>
      <c r="BB13" s="17">
        <v>0.107118990742573</v>
      </c>
      <c r="BC13" s="17">
        <v>7.0010457776487095E-2</v>
      </c>
      <c r="BD13" s="17">
        <v>7.2247066331981302E-2</v>
      </c>
      <c r="BE13" s="17"/>
      <c r="BF13" s="17">
        <v>9.6034662798264295E-2</v>
      </c>
      <c r="BG13" s="17">
        <v>8.5621997985912399E-2</v>
      </c>
      <c r="BH13" s="17">
        <v>7.7769660395046597E-2</v>
      </c>
      <c r="BI13" s="17">
        <v>0.11393166366042901</v>
      </c>
      <c r="BJ13" s="17"/>
      <c r="BK13" s="17">
        <v>0.133300203275141</v>
      </c>
      <c r="BL13" s="17">
        <v>9.3281282711129704E-2</v>
      </c>
      <c r="BM13" s="17">
        <v>6.4151270772951602E-2</v>
      </c>
      <c r="BN13" s="17">
        <v>0.111641310318197</v>
      </c>
      <c r="BO13" s="17">
        <v>7.7390871530134894E-2</v>
      </c>
      <c r="BP13" s="17"/>
      <c r="BQ13" s="17">
        <v>8.4601552001005595E-2</v>
      </c>
      <c r="BR13" s="17">
        <v>9.5664553807387906E-2</v>
      </c>
      <c r="BS13" s="17"/>
      <c r="BT13" s="17">
        <v>7.7260116932760706E-2</v>
      </c>
      <c r="BU13" s="17">
        <v>0.108850789550929</v>
      </c>
      <c r="BV13" s="17">
        <v>8.7304846377532594E-2</v>
      </c>
      <c r="BW13" s="17">
        <v>7.8500457277441704E-2</v>
      </c>
      <c r="BX13" s="17">
        <v>8.9822037840386407E-2</v>
      </c>
      <c r="BY13" s="17">
        <v>0.10163975630416699</v>
      </c>
    </row>
    <row r="14" spans="2:77" x14ac:dyDescent="0.35">
      <c r="B14" s="18" t="s">
        <v>101</v>
      </c>
      <c r="C14" s="17">
        <v>0.20561186524132</v>
      </c>
      <c r="D14" s="17">
        <v>0.20102631968906701</v>
      </c>
      <c r="E14" s="17">
        <v>0.21054455771006</v>
      </c>
      <c r="F14" s="17"/>
      <c r="G14" s="17">
        <v>0.16715410032943301</v>
      </c>
      <c r="H14" s="17">
        <v>0.21775594024887801</v>
      </c>
      <c r="I14" s="17">
        <v>0.173773034120522</v>
      </c>
      <c r="J14" s="17">
        <v>0.18679177274269201</v>
      </c>
      <c r="K14" s="17">
        <v>0.218397078573137</v>
      </c>
      <c r="L14" s="17">
        <v>0.25160257518617501</v>
      </c>
      <c r="M14" s="17"/>
      <c r="N14" s="17">
        <v>0.22325847782178801</v>
      </c>
      <c r="O14" s="17">
        <v>0.195061702354208</v>
      </c>
      <c r="P14" s="17">
        <v>0.18050498019681099</v>
      </c>
      <c r="Q14" s="17">
        <v>0.21723703770924199</v>
      </c>
      <c r="R14" s="17"/>
      <c r="S14" s="17">
        <v>0.18318555123154701</v>
      </c>
      <c r="T14" s="17">
        <v>0.16650507762376501</v>
      </c>
      <c r="U14" s="17">
        <v>0.24787440330805</v>
      </c>
      <c r="V14" s="17">
        <v>0.238158073689719</v>
      </c>
      <c r="W14" s="17">
        <v>0.27442422795839999</v>
      </c>
      <c r="X14" s="17">
        <v>0.18957673773293701</v>
      </c>
      <c r="Y14" s="17">
        <v>0.243872724764646</v>
      </c>
      <c r="Z14" s="17">
        <v>0.207727612777722</v>
      </c>
      <c r="AA14" s="17">
        <v>0.211068146523744</v>
      </c>
      <c r="AB14" s="17">
        <v>0.14916123501194001</v>
      </c>
      <c r="AC14" s="17">
        <v>0.16784844532768201</v>
      </c>
      <c r="AD14" s="17">
        <v>0.26937161093874001</v>
      </c>
      <c r="AE14" s="17"/>
      <c r="AF14" s="17">
        <v>0.21241992097668599</v>
      </c>
      <c r="AG14" s="17">
        <v>0.18385290190273501</v>
      </c>
      <c r="AH14" s="17">
        <v>0.26623271243782798</v>
      </c>
      <c r="AI14" s="17"/>
      <c r="AJ14" s="17">
        <v>0.24493832607187599</v>
      </c>
      <c r="AK14" s="17">
        <v>0.15893201993637401</v>
      </c>
      <c r="AL14" s="17">
        <v>0.113076004765676</v>
      </c>
      <c r="AM14" s="17">
        <v>0.28598954985284097</v>
      </c>
      <c r="AN14" s="17">
        <v>0.27663493087125102</v>
      </c>
      <c r="AO14" s="17"/>
      <c r="AP14" s="17">
        <v>0.25880095928989</v>
      </c>
      <c r="AQ14" s="17">
        <v>0.14467923540572</v>
      </c>
      <c r="AR14" s="17">
        <v>0.173494674704226</v>
      </c>
      <c r="AS14" s="17"/>
      <c r="AT14" s="17">
        <v>0.23029880579178799</v>
      </c>
      <c r="AU14" s="17">
        <v>0.23620675382262399</v>
      </c>
      <c r="AV14" s="17">
        <v>0.15494319096321901</v>
      </c>
      <c r="AW14" s="17">
        <v>0.18742435014370201</v>
      </c>
      <c r="AX14" s="17">
        <v>6.9747893411720205E-2</v>
      </c>
      <c r="AY14" s="17"/>
      <c r="AZ14" s="17">
        <v>0.186063199680602</v>
      </c>
      <c r="BA14" s="17">
        <v>0.21266620202639799</v>
      </c>
      <c r="BB14" s="17">
        <v>0.243799891981649</v>
      </c>
      <c r="BC14" s="17">
        <v>0.227329248543891</v>
      </c>
      <c r="BD14" s="17">
        <v>0.21832805221165999</v>
      </c>
      <c r="BE14" s="17"/>
      <c r="BF14" s="17">
        <v>0.12773000731070699</v>
      </c>
      <c r="BG14" s="17">
        <v>0.24846281717520699</v>
      </c>
      <c r="BH14" s="17">
        <v>0.17687229315156</v>
      </c>
      <c r="BI14" s="17">
        <v>0.181873505356867</v>
      </c>
      <c r="BJ14" s="17"/>
      <c r="BK14" s="17">
        <v>0.21778789560078701</v>
      </c>
      <c r="BL14" s="17">
        <v>0.16722351659967699</v>
      </c>
      <c r="BM14" s="17">
        <v>0.22678241555138601</v>
      </c>
      <c r="BN14" s="17">
        <v>0.18906041726362499</v>
      </c>
      <c r="BO14" s="17">
        <v>0.25083653136340001</v>
      </c>
      <c r="BP14" s="17"/>
      <c r="BQ14" s="17">
        <v>0.21031907023683499</v>
      </c>
      <c r="BR14" s="17">
        <v>0.199272948260699</v>
      </c>
      <c r="BS14" s="17"/>
      <c r="BT14" s="17">
        <v>0.21398339468286701</v>
      </c>
      <c r="BU14" s="17">
        <v>0.20873938793774499</v>
      </c>
      <c r="BV14" s="17">
        <v>0.209586834888427</v>
      </c>
      <c r="BW14" s="17">
        <v>0.208028944118994</v>
      </c>
      <c r="BX14" s="17">
        <v>0.17563886610037999</v>
      </c>
      <c r="BY14" s="17">
        <v>0.21463772384718</v>
      </c>
    </row>
    <row r="15" spans="2:77" x14ac:dyDescent="0.35">
      <c r="B15" s="18" t="s">
        <v>102</v>
      </c>
      <c r="C15" s="17">
        <v>8.5044456418517295E-2</v>
      </c>
      <c r="D15" s="17">
        <v>8.4898624344857801E-2</v>
      </c>
      <c r="E15" s="17">
        <v>8.5361552390377196E-2</v>
      </c>
      <c r="F15" s="17"/>
      <c r="G15" s="17">
        <v>7.3171097533758403E-2</v>
      </c>
      <c r="H15" s="17">
        <v>9.3996577639387194E-2</v>
      </c>
      <c r="I15" s="17">
        <v>0.106546247065024</v>
      </c>
      <c r="J15" s="17">
        <v>6.0046465065045303E-2</v>
      </c>
      <c r="K15" s="17">
        <v>8.6907340065424998E-2</v>
      </c>
      <c r="L15" s="17">
        <v>8.7043783886819104E-2</v>
      </c>
      <c r="M15" s="17"/>
      <c r="N15" s="17">
        <v>7.7494752697779098E-2</v>
      </c>
      <c r="O15" s="17">
        <v>8.9020451152690694E-2</v>
      </c>
      <c r="P15" s="17">
        <v>0.106128086470571</v>
      </c>
      <c r="Q15" s="17">
        <v>7.2801154644521193E-2</v>
      </c>
      <c r="R15" s="17"/>
      <c r="S15" s="17">
        <v>9.3044731792153806E-2</v>
      </c>
      <c r="T15" s="17">
        <v>9.8891102905988501E-2</v>
      </c>
      <c r="U15" s="17">
        <v>0.115222286825895</v>
      </c>
      <c r="V15" s="17">
        <v>1.89772853738874E-2</v>
      </c>
      <c r="W15" s="17">
        <v>9.5842070383670694E-2</v>
      </c>
      <c r="X15" s="17">
        <v>5.3113530049355102E-2</v>
      </c>
      <c r="Y15" s="17">
        <v>0.145050179038056</v>
      </c>
      <c r="Z15" s="17">
        <v>5.9107289490415098E-2</v>
      </c>
      <c r="AA15" s="17">
        <v>7.8615100022581999E-2</v>
      </c>
      <c r="AB15" s="17">
        <v>7.6320660605395094E-2</v>
      </c>
      <c r="AC15" s="17">
        <v>0.119625233634977</v>
      </c>
      <c r="AD15" s="17">
        <v>6.13293331460723E-2</v>
      </c>
      <c r="AE15" s="17"/>
      <c r="AF15" s="17">
        <v>7.8462399033066094E-2</v>
      </c>
      <c r="AG15" s="17">
        <v>9.1937013373917006E-2</v>
      </c>
      <c r="AH15" s="17">
        <v>8.7493427107990504E-2</v>
      </c>
      <c r="AI15" s="17"/>
      <c r="AJ15" s="17">
        <v>6.9720929511090296E-2</v>
      </c>
      <c r="AK15" s="17">
        <v>0.115001701990085</v>
      </c>
      <c r="AL15" s="17">
        <v>0.100899265066053</v>
      </c>
      <c r="AM15" s="17">
        <v>3.8789053546152301E-2</v>
      </c>
      <c r="AN15" s="17">
        <v>7.15779591619147E-2</v>
      </c>
      <c r="AO15" s="17"/>
      <c r="AP15" s="17">
        <v>8.9314721968939206E-2</v>
      </c>
      <c r="AQ15" s="17">
        <v>8.69924594519947E-2</v>
      </c>
      <c r="AR15" s="17">
        <v>6.8579634540658602E-2</v>
      </c>
      <c r="AS15" s="17"/>
      <c r="AT15" s="17">
        <v>0.10544503740353001</v>
      </c>
      <c r="AU15" s="17">
        <v>7.1710195267268795E-2</v>
      </c>
      <c r="AV15" s="17">
        <v>9.2286193746847003E-2</v>
      </c>
      <c r="AW15" s="17">
        <v>8.5640248695677407E-2</v>
      </c>
      <c r="AX15" s="17">
        <v>0</v>
      </c>
      <c r="AY15" s="17"/>
      <c r="AZ15" s="17">
        <v>8.6027906784286706E-2</v>
      </c>
      <c r="BA15" s="17">
        <v>8.0940936831893795E-2</v>
      </c>
      <c r="BB15" s="17">
        <v>9.2131628884582997E-2</v>
      </c>
      <c r="BC15" s="17">
        <v>9.0926078408754496E-2</v>
      </c>
      <c r="BD15" s="17">
        <v>7.47384792002415E-2</v>
      </c>
      <c r="BE15" s="17"/>
      <c r="BF15" s="17">
        <v>7.1517301559676796E-2</v>
      </c>
      <c r="BG15" s="17">
        <v>0.10013255167825701</v>
      </c>
      <c r="BH15" s="17">
        <v>7.5062689277666503E-2</v>
      </c>
      <c r="BI15" s="17">
        <v>8.4666671196816701E-2</v>
      </c>
      <c r="BJ15" s="17"/>
      <c r="BK15" s="17">
        <v>2.8108308870994199E-2</v>
      </c>
      <c r="BL15" s="17">
        <v>0.12770561167491801</v>
      </c>
      <c r="BM15" s="17">
        <v>7.6597649537736304E-2</v>
      </c>
      <c r="BN15" s="17">
        <v>8.3900151753894495E-2</v>
      </c>
      <c r="BO15" s="17">
        <v>8.1304825220990307E-2</v>
      </c>
      <c r="BP15" s="17"/>
      <c r="BQ15" s="17">
        <v>9.0349576597571798E-2</v>
      </c>
      <c r="BR15" s="17">
        <v>7.79003621164229E-2</v>
      </c>
      <c r="BS15" s="17"/>
      <c r="BT15" s="17">
        <v>8.0893317440023302E-2</v>
      </c>
      <c r="BU15" s="17">
        <v>8.5059027877397803E-2</v>
      </c>
      <c r="BV15" s="17">
        <v>8.3998005151279906E-2</v>
      </c>
      <c r="BW15" s="17">
        <v>8.3472935887172903E-2</v>
      </c>
      <c r="BX15" s="17">
        <v>9.4014924557979801E-2</v>
      </c>
      <c r="BY15" s="17">
        <v>8.5466084754906899E-2</v>
      </c>
    </row>
    <row r="16" spans="2:77" x14ac:dyDescent="0.35">
      <c r="B16" s="18" t="s">
        <v>467</v>
      </c>
      <c r="C16" s="17">
        <v>0.11503141604299499</v>
      </c>
      <c r="D16" s="17">
        <v>0.123034123004833</v>
      </c>
      <c r="E16" s="17">
        <v>0.107389991638225</v>
      </c>
      <c r="F16" s="17"/>
      <c r="G16" s="17">
        <v>0.103049214144562</v>
      </c>
      <c r="H16" s="17">
        <v>0.12138041387290401</v>
      </c>
      <c r="I16" s="17">
        <v>0.118611014274698</v>
      </c>
      <c r="J16" s="17">
        <v>0.13095645086892599</v>
      </c>
      <c r="K16" s="17">
        <v>0.105511496343832</v>
      </c>
      <c r="L16" s="17">
        <v>0.108825585298495</v>
      </c>
      <c r="M16" s="17"/>
      <c r="N16" s="17">
        <v>0.120167636730886</v>
      </c>
      <c r="O16" s="17">
        <v>0.143126436027955</v>
      </c>
      <c r="P16" s="17">
        <v>8.2851726550967397E-2</v>
      </c>
      <c r="Q16" s="17">
        <v>0.11079946267126201</v>
      </c>
      <c r="R16" s="17"/>
      <c r="S16" s="17">
        <v>0.105573115203192</v>
      </c>
      <c r="T16" s="17">
        <v>7.8853350002241099E-2</v>
      </c>
      <c r="U16" s="17">
        <v>7.8510581898392606E-2</v>
      </c>
      <c r="V16" s="17">
        <v>0.15416812630577101</v>
      </c>
      <c r="W16" s="17">
        <v>0.125515159174823</v>
      </c>
      <c r="X16" s="17">
        <v>0.166452828327527</v>
      </c>
      <c r="Y16" s="17">
        <v>6.4193869027564104E-2</v>
      </c>
      <c r="Z16" s="17">
        <v>6.51095099393183E-2</v>
      </c>
      <c r="AA16" s="17">
        <v>0.119253896730554</v>
      </c>
      <c r="AB16" s="17">
        <v>0.14446226055160799</v>
      </c>
      <c r="AC16" s="17">
        <v>0.192701689673063</v>
      </c>
      <c r="AD16" s="17">
        <v>3.3996043288262001E-2</v>
      </c>
      <c r="AE16" s="17"/>
      <c r="AF16" s="17">
        <v>0.10213838336715</v>
      </c>
      <c r="AG16" s="17">
        <v>0.13840411142654599</v>
      </c>
      <c r="AH16" s="17">
        <v>7.2169620917794899E-2</v>
      </c>
      <c r="AI16" s="17"/>
      <c r="AJ16" s="17">
        <v>8.9130312474295495E-2</v>
      </c>
      <c r="AK16" s="17">
        <v>0.141900920460035</v>
      </c>
      <c r="AL16" s="17">
        <v>0.16618189772405501</v>
      </c>
      <c r="AM16" s="17">
        <v>3.7186432607752999E-2</v>
      </c>
      <c r="AN16" s="17">
        <v>0.102235127613361</v>
      </c>
      <c r="AO16" s="17"/>
      <c r="AP16" s="17">
        <v>8.6971809788107202E-2</v>
      </c>
      <c r="AQ16" s="17">
        <v>0.15692329564746599</v>
      </c>
      <c r="AR16" s="17">
        <v>0.16276346750571499</v>
      </c>
      <c r="AS16" s="17"/>
      <c r="AT16" s="17">
        <v>9.56151689118174E-2</v>
      </c>
      <c r="AU16" s="17">
        <v>9.4761482565038593E-2</v>
      </c>
      <c r="AV16" s="17">
        <v>0.121793429236545</v>
      </c>
      <c r="AW16" s="17">
        <v>0.138388409054089</v>
      </c>
      <c r="AX16" s="17">
        <v>0.142377156146901</v>
      </c>
      <c r="AY16" s="17"/>
      <c r="AZ16" s="17">
        <v>0.12941795939461301</v>
      </c>
      <c r="BA16" s="17">
        <v>9.3665924156085503E-2</v>
      </c>
      <c r="BB16" s="17">
        <v>6.6244171130773993E-2</v>
      </c>
      <c r="BC16" s="17">
        <v>0.114525447835835</v>
      </c>
      <c r="BD16" s="17">
        <v>0.113891340390849</v>
      </c>
      <c r="BE16" s="17"/>
      <c r="BF16" s="17">
        <v>0.14932030576688399</v>
      </c>
      <c r="BG16" s="17">
        <v>9.7520169553743596E-2</v>
      </c>
      <c r="BH16" s="17">
        <v>0.159277605441867</v>
      </c>
      <c r="BI16" s="17">
        <v>8.4916526626830802E-2</v>
      </c>
      <c r="BJ16" s="17"/>
      <c r="BK16" s="17">
        <v>5.0235484159333203E-2</v>
      </c>
      <c r="BL16" s="17">
        <v>0.137375796473863</v>
      </c>
      <c r="BM16" s="17">
        <v>0.12092723637140899</v>
      </c>
      <c r="BN16" s="17">
        <v>0.109500767756339</v>
      </c>
      <c r="BO16" s="17">
        <v>9.8965670179882906E-2</v>
      </c>
      <c r="BP16" s="17"/>
      <c r="BQ16" s="17">
        <v>0.12945912775392901</v>
      </c>
      <c r="BR16" s="17">
        <v>9.5602462589067502E-2</v>
      </c>
      <c r="BS16" s="17"/>
      <c r="BT16" s="17">
        <v>0.11190658776655101</v>
      </c>
      <c r="BU16" s="17">
        <v>0.166092852031967</v>
      </c>
      <c r="BV16" s="17">
        <v>0.105014793476137</v>
      </c>
      <c r="BW16" s="17">
        <v>6.2005492987501999E-2</v>
      </c>
      <c r="BX16" s="17">
        <v>9.2477883452760395E-2</v>
      </c>
      <c r="BY16" s="17">
        <v>0.111394278463038</v>
      </c>
    </row>
    <row r="17" spans="2:77" x14ac:dyDescent="0.35">
      <c r="B17" s="18" t="s">
        <v>468</v>
      </c>
      <c r="C17" s="17">
        <v>8.4952752230919804E-2</v>
      </c>
      <c r="D17" s="17">
        <v>8.7726258960454898E-2</v>
      </c>
      <c r="E17" s="17">
        <v>8.2396473093334699E-2</v>
      </c>
      <c r="F17" s="17"/>
      <c r="G17" s="17">
        <v>6.4917035812470894E-2</v>
      </c>
      <c r="H17" s="17">
        <v>0.12711645473711899</v>
      </c>
      <c r="I17" s="17">
        <v>9.5452607829858593E-2</v>
      </c>
      <c r="J17" s="17">
        <v>7.0591546269861596E-2</v>
      </c>
      <c r="K17" s="17">
        <v>6.1872489653272501E-2</v>
      </c>
      <c r="L17" s="17">
        <v>8.3116773408021094E-2</v>
      </c>
      <c r="M17" s="17"/>
      <c r="N17" s="17">
        <v>8.0999388025293703E-2</v>
      </c>
      <c r="O17" s="17">
        <v>9.0680540099791096E-2</v>
      </c>
      <c r="P17" s="17">
        <v>9.9974679573560501E-2</v>
      </c>
      <c r="Q17" s="17">
        <v>7.23625060415235E-2</v>
      </c>
      <c r="R17" s="17"/>
      <c r="S17" s="17">
        <v>9.0924759439336797E-2</v>
      </c>
      <c r="T17" s="17">
        <v>7.7307713414789703E-2</v>
      </c>
      <c r="U17" s="17">
        <v>4.2196550529941E-2</v>
      </c>
      <c r="V17" s="17">
        <v>8.4464526573392304E-2</v>
      </c>
      <c r="W17" s="17">
        <v>5.5799133777415903E-2</v>
      </c>
      <c r="X17" s="17">
        <v>6.04896570535286E-2</v>
      </c>
      <c r="Y17" s="17">
        <v>6.2735968446907195E-2</v>
      </c>
      <c r="Z17" s="17">
        <v>9.1450928344331106E-2</v>
      </c>
      <c r="AA17" s="17">
        <v>0.14224768324637599</v>
      </c>
      <c r="AB17" s="17">
        <v>6.16090570989766E-2</v>
      </c>
      <c r="AC17" s="17">
        <v>0.148915568425732</v>
      </c>
      <c r="AD17" s="17">
        <v>0.13623940721737601</v>
      </c>
      <c r="AE17" s="17"/>
      <c r="AF17" s="17">
        <v>6.4364863436152206E-2</v>
      </c>
      <c r="AG17" s="17">
        <v>0.115211384374204</v>
      </c>
      <c r="AH17" s="17">
        <v>7.6777091541795406E-2</v>
      </c>
      <c r="AI17" s="17"/>
      <c r="AJ17" s="17">
        <v>4.7881751028403301E-2</v>
      </c>
      <c r="AK17" s="17">
        <v>0.14550739932627499</v>
      </c>
      <c r="AL17" s="17">
        <v>0.15671963148901299</v>
      </c>
      <c r="AM17" s="17">
        <v>4.1901039547927503E-2</v>
      </c>
      <c r="AN17" s="17">
        <v>4.0858470105176299E-2</v>
      </c>
      <c r="AO17" s="17"/>
      <c r="AP17" s="17">
        <v>3.8985179197524297E-2</v>
      </c>
      <c r="AQ17" s="17">
        <v>0.154288169397446</v>
      </c>
      <c r="AR17" s="17">
        <v>7.4450404130992798E-2</v>
      </c>
      <c r="AS17" s="17"/>
      <c r="AT17" s="17">
        <v>9.4964159528232603E-2</v>
      </c>
      <c r="AU17" s="17">
        <v>6.5026203061762794E-2</v>
      </c>
      <c r="AV17" s="17">
        <v>8.4840042351467998E-2</v>
      </c>
      <c r="AW17" s="17">
        <v>8.6567459541040795E-2</v>
      </c>
      <c r="AX17" s="17">
        <v>8.2133412156688401E-2</v>
      </c>
      <c r="AY17" s="17"/>
      <c r="AZ17" s="17">
        <v>9.2751743624746794E-2</v>
      </c>
      <c r="BA17" s="17">
        <v>8.37928254892331E-2</v>
      </c>
      <c r="BB17" s="17">
        <v>4.0551247993887402E-2</v>
      </c>
      <c r="BC17" s="17">
        <v>8.4914609619645101E-2</v>
      </c>
      <c r="BD17" s="17">
        <v>7.6112288817611201E-2</v>
      </c>
      <c r="BE17" s="17"/>
      <c r="BF17" s="17">
        <v>7.52403653827146E-2</v>
      </c>
      <c r="BG17" s="17">
        <v>8.0542926289595196E-2</v>
      </c>
      <c r="BH17" s="17">
        <v>9.0062917256776398E-2</v>
      </c>
      <c r="BI17" s="17">
        <v>8.7575466579336694E-2</v>
      </c>
      <c r="BJ17" s="17"/>
      <c r="BK17" s="17">
        <v>5.4401023495019601E-2</v>
      </c>
      <c r="BL17" s="17">
        <v>0.108525925691539</v>
      </c>
      <c r="BM17" s="17">
        <v>8.1534790148446806E-2</v>
      </c>
      <c r="BN17" s="17">
        <v>9.0442403523799994E-2</v>
      </c>
      <c r="BO17" s="17">
        <v>3.97612041463178E-2</v>
      </c>
      <c r="BP17" s="17"/>
      <c r="BQ17" s="17">
        <v>8.5739244961107505E-2</v>
      </c>
      <c r="BR17" s="17">
        <v>8.3893628583814495E-2</v>
      </c>
      <c r="BS17" s="17"/>
      <c r="BT17" s="17">
        <v>7.4302465698096704E-2</v>
      </c>
      <c r="BU17" s="17">
        <v>9.4997396619169006E-2</v>
      </c>
      <c r="BV17" s="17">
        <v>0.109694339843386</v>
      </c>
      <c r="BW17" s="17">
        <v>0.103320329948959</v>
      </c>
      <c r="BX17" s="17">
        <v>8.4249881496538295E-2</v>
      </c>
      <c r="BY17" s="17">
        <v>2.3432598652588298E-2</v>
      </c>
    </row>
    <row r="18" spans="2:77" x14ac:dyDescent="0.35">
      <c r="B18" s="18" t="s">
        <v>469</v>
      </c>
      <c r="C18" s="17">
        <v>4.2202454978384998E-2</v>
      </c>
      <c r="D18" s="17">
        <v>3.65165483970483E-2</v>
      </c>
      <c r="E18" s="17">
        <v>4.7884606977301902E-2</v>
      </c>
      <c r="F18" s="17"/>
      <c r="G18" s="17">
        <v>5.37166356521106E-2</v>
      </c>
      <c r="H18" s="17">
        <v>7.4693785360196802E-2</v>
      </c>
      <c r="I18" s="17">
        <v>3.49028538944125E-2</v>
      </c>
      <c r="J18" s="17">
        <v>3.3353865861723397E-2</v>
      </c>
      <c r="K18" s="17">
        <v>2.4681594777222E-2</v>
      </c>
      <c r="L18" s="17">
        <v>3.3891440808479799E-2</v>
      </c>
      <c r="M18" s="17"/>
      <c r="N18" s="17">
        <v>4.4608377690675799E-2</v>
      </c>
      <c r="O18" s="17">
        <v>6.0944153153484698E-2</v>
      </c>
      <c r="P18" s="17">
        <v>3.5155894362966497E-2</v>
      </c>
      <c r="Q18" s="17">
        <v>2.7436857903672899E-2</v>
      </c>
      <c r="R18" s="17"/>
      <c r="S18" s="17">
        <v>5.7688778142949301E-2</v>
      </c>
      <c r="T18" s="17">
        <v>4.9184291969273E-2</v>
      </c>
      <c r="U18" s="17">
        <v>1.38066743413749E-2</v>
      </c>
      <c r="V18" s="17">
        <v>5.45210918414381E-2</v>
      </c>
      <c r="W18" s="17">
        <v>2.56642416462163E-2</v>
      </c>
      <c r="X18" s="17">
        <v>4.9626444643509002E-2</v>
      </c>
      <c r="Y18" s="17">
        <v>5.9753428915310797E-2</v>
      </c>
      <c r="Z18" s="17">
        <v>0</v>
      </c>
      <c r="AA18" s="17">
        <v>4.4058700804675499E-2</v>
      </c>
      <c r="AB18" s="17">
        <v>6.3551331820263193E-2</v>
      </c>
      <c r="AC18" s="17">
        <v>0</v>
      </c>
      <c r="AD18" s="17">
        <v>0</v>
      </c>
      <c r="AE18" s="17"/>
      <c r="AF18" s="17">
        <v>2.5682866229184701E-2</v>
      </c>
      <c r="AG18" s="17">
        <v>4.56085140099972E-2</v>
      </c>
      <c r="AH18" s="17">
        <v>7.4193419710239697E-2</v>
      </c>
      <c r="AI18" s="17"/>
      <c r="AJ18" s="17">
        <v>2.3037561939561899E-2</v>
      </c>
      <c r="AK18" s="17">
        <v>7.0488788363889707E-2</v>
      </c>
      <c r="AL18" s="17">
        <v>0</v>
      </c>
      <c r="AM18" s="17">
        <v>4.0601441069061002E-2</v>
      </c>
      <c r="AN18" s="17">
        <v>5.2926882319199099E-2</v>
      </c>
      <c r="AO18" s="17"/>
      <c r="AP18" s="17">
        <v>2.1621214359286899E-2</v>
      </c>
      <c r="AQ18" s="17">
        <v>7.8839126027087605E-2</v>
      </c>
      <c r="AR18" s="17">
        <v>2.64045038786433E-2</v>
      </c>
      <c r="AS18" s="17"/>
      <c r="AT18" s="17">
        <v>3.04905029088368E-2</v>
      </c>
      <c r="AU18" s="17">
        <v>2.1877119476061399E-2</v>
      </c>
      <c r="AV18" s="17">
        <v>5.88441363374149E-2</v>
      </c>
      <c r="AW18" s="17">
        <v>8.2477085016939997E-2</v>
      </c>
      <c r="AX18" s="17">
        <v>0</v>
      </c>
      <c r="AY18" s="17"/>
      <c r="AZ18" s="17">
        <v>6.05675293153769E-2</v>
      </c>
      <c r="BA18" s="17">
        <v>3.6894670906069897E-2</v>
      </c>
      <c r="BB18" s="17">
        <v>1.9312264278171998E-2</v>
      </c>
      <c r="BC18" s="17">
        <v>2.1715430252123E-2</v>
      </c>
      <c r="BD18" s="17">
        <v>2.7097002735320602E-2</v>
      </c>
      <c r="BE18" s="17"/>
      <c r="BF18" s="17">
        <v>1.6326063061323899E-2</v>
      </c>
      <c r="BG18" s="17">
        <v>4.8086509616528501E-2</v>
      </c>
      <c r="BH18" s="17">
        <v>4.7897983850835199E-2</v>
      </c>
      <c r="BI18" s="17">
        <v>5.6526293092571102E-2</v>
      </c>
      <c r="BJ18" s="17"/>
      <c r="BK18" s="17">
        <v>0</v>
      </c>
      <c r="BL18" s="17">
        <v>3.2697501352486003E-2</v>
      </c>
      <c r="BM18" s="17">
        <v>4.8202416806264997E-2</v>
      </c>
      <c r="BN18" s="17">
        <v>3.7794677522486698E-2</v>
      </c>
      <c r="BO18" s="17">
        <v>7.4162064182841894E-2</v>
      </c>
      <c r="BP18" s="17"/>
      <c r="BQ18" s="17">
        <v>3.9475640313594802E-2</v>
      </c>
      <c r="BR18" s="17">
        <v>4.5874496412339198E-2</v>
      </c>
      <c r="BS18" s="17"/>
      <c r="BT18" s="17">
        <v>2.9895875178673099E-2</v>
      </c>
      <c r="BU18" s="17">
        <v>4.1857717233314502E-2</v>
      </c>
      <c r="BV18" s="17">
        <v>2.3184183413267199E-2</v>
      </c>
      <c r="BW18" s="17">
        <v>8.0890545749996795E-2</v>
      </c>
      <c r="BX18" s="17">
        <v>5.8429216128689503E-2</v>
      </c>
      <c r="BY18" s="17">
        <v>5.0447490119776603E-2</v>
      </c>
    </row>
    <row r="19" spans="2:77" x14ac:dyDescent="0.35">
      <c r="B19" s="18" t="s">
        <v>470</v>
      </c>
      <c r="C19" s="19">
        <v>7.4287098531193599E-2</v>
      </c>
      <c r="D19" s="19">
        <v>8.5172098474699406E-2</v>
      </c>
      <c r="E19" s="19">
        <v>6.3725790281698405E-2</v>
      </c>
      <c r="F19" s="19"/>
      <c r="G19" s="19">
        <v>9.4979019663189002E-2</v>
      </c>
      <c r="H19" s="19">
        <v>7.4122475189222006E-2</v>
      </c>
      <c r="I19" s="19">
        <v>0.111977737115686</v>
      </c>
      <c r="J19" s="19">
        <v>8.8137642844525702E-2</v>
      </c>
      <c r="K19" s="19">
        <v>4.8656643309625998E-2</v>
      </c>
      <c r="L19" s="19">
        <v>3.7790693481496399E-2</v>
      </c>
      <c r="M19" s="19"/>
      <c r="N19" s="19">
        <v>7.7821538341008495E-2</v>
      </c>
      <c r="O19" s="19">
        <v>6.0733712676841099E-2</v>
      </c>
      <c r="P19" s="19">
        <v>9.6212431978042107E-2</v>
      </c>
      <c r="Q19" s="19">
        <v>6.4399977936553401E-2</v>
      </c>
      <c r="R19" s="19"/>
      <c r="S19" s="19">
        <v>9.8447952215246895E-2</v>
      </c>
      <c r="T19" s="19">
        <v>0.12035032288990601</v>
      </c>
      <c r="U19" s="19">
        <v>5.52391830284297E-2</v>
      </c>
      <c r="V19" s="19">
        <v>4.5395547684288502E-2</v>
      </c>
      <c r="W19" s="19">
        <v>2.2205966762514E-2</v>
      </c>
      <c r="X19" s="19">
        <v>4.5365102339234298E-2</v>
      </c>
      <c r="Y19" s="19">
        <v>6.3193823231799201E-2</v>
      </c>
      <c r="Z19" s="19">
        <v>1.9488784924479901E-2</v>
      </c>
      <c r="AA19" s="19">
        <v>8.4224511773064004E-2</v>
      </c>
      <c r="AB19" s="19">
        <v>9.70310820980365E-2</v>
      </c>
      <c r="AC19" s="19">
        <v>7.2380650295298901E-2</v>
      </c>
      <c r="AD19" s="19">
        <v>0.122775734679946</v>
      </c>
      <c r="AE19" s="19"/>
      <c r="AF19" s="19">
        <v>6.2639434220252505E-2</v>
      </c>
      <c r="AG19" s="19">
        <v>9.0143654625622502E-2</v>
      </c>
      <c r="AH19" s="19">
        <v>5.8982488678119199E-2</v>
      </c>
      <c r="AI19" s="19"/>
      <c r="AJ19" s="19">
        <v>3.5132828362039403E-2</v>
      </c>
      <c r="AK19" s="19">
        <v>0.123909474192284</v>
      </c>
      <c r="AL19" s="19">
        <v>0.123229366212708</v>
      </c>
      <c r="AM19" s="19">
        <v>9.0227187850178595E-2</v>
      </c>
      <c r="AN19" s="19">
        <v>1.7071196373452599E-2</v>
      </c>
      <c r="AO19" s="19"/>
      <c r="AP19" s="19">
        <v>2.1201907683360399E-2</v>
      </c>
      <c r="AQ19" s="19">
        <v>0.146083179528015</v>
      </c>
      <c r="AR19" s="19">
        <v>8.6853790146900797E-2</v>
      </c>
      <c r="AS19" s="19"/>
      <c r="AT19" s="19">
        <v>7.5647174961691904E-2</v>
      </c>
      <c r="AU19" s="19">
        <v>6.5796944445811897E-2</v>
      </c>
      <c r="AV19" s="19">
        <v>7.8986414471507296E-2</v>
      </c>
      <c r="AW19" s="19">
        <v>8.8569101572391604E-2</v>
      </c>
      <c r="AX19" s="19">
        <v>7.55274176845558E-2</v>
      </c>
      <c r="AY19" s="19"/>
      <c r="AZ19" s="19">
        <v>9.7590985722867701E-2</v>
      </c>
      <c r="BA19" s="19">
        <v>6.5010494621226197E-2</v>
      </c>
      <c r="BB19" s="19">
        <v>7.4278803805911703E-2</v>
      </c>
      <c r="BC19" s="19">
        <v>4.7507274978385902E-2</v>
      </c>
      <c r="BD19" s="19">
        <v>4.8683238346793098E-2</v>
      </c>
      <c r="BE19" s="19"/>
      <c r="BF19" s="19">
        <v>8.8657831424826902E-2</v>
      </c>
      <c r="BG19" s="19">
        <v>5.9986201300856801E-2</v>
      </c>
      <c r="BH19" s="19">
        <v>9.3937198865817001E-2</v>
      </c>
      <c r="BI19" s="19">
        <v>8.0256125188248095E-2</v>
      </c>
      <c r="BJ19" s="19"/>
      <c r="BK19" s="19">
        <v>8.7002691120174405E-2</v>
      </c>
      <c r="BL19" s="19">
        <v>9.2785556981098805E-2</v>
      </c>
      <c r="BM19" s="19">
        <v>7.1981984129766294E-2</v>
      </c>
      <c r="BN19" s="19">
        <v>5.8325421702530897E-2</v>
      </c>
      <c r="BO19" s="19">
        <v>0.134496231965687</v>
      </c>
      <c r="BP19" s="19"/>
      <c r="BQ19" s="19">
        <v>7.1159259346545406E-2</v>
      </c>
      <c r="BR19" s="19">
        <v>7.84991761736826E-2</v>
      </c>
      <c r="BS19" s="19"/>
      <c r="BT19" s="19">
        <v>6.1738016603521302E-2</v>
      </c>
      <c r="BU19" s="19">
        <v>6.1703746774038802E-2</v>
      </c>
      <c r="BV19" s="19">
        <v>9.0481047709089102E-2</v>
      </c>
      <c r="BW19" s="19">
        <v>0.114770002072952</v>
      </c>
      <c r="BX19" s="19">
        <v>8.50380306357406E-2</v>
      </c>
      <c r="BY19" s="19">
        <v>0.122304268703257</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478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1036</v>
      </c>
      <c r="D7" s="10">
        <v>511</v>
      </c>
      <c r="E7" s="10">
        <v>524</v>
      </c>
      <c r="F7" s="10"/>
      <c r="G7" s="10">
        <v>146</v>
      </c>
      <c r="H7" s="10">
        <v>173</v>
      </c>
      <c r="I7" s="10">
        <v>154</v>
      </c>
      <c r="J7" s="10">
        <v>179</v>
      </c>
      <c r="K7" s="10">
        <v>151</v>
      </c>
      <c r="L7" s="10">
        <v>233</v>
      </c>
      <c r="M7" s="10"/>
      <c r="N7" s="10">
        <v>308</v>
      </c>
      <c r="O7" s="10">
        <v>292</v>
      </c>
      <c r="P7" s="10">
        <v>192</v>
      </c>
      <c r="Q7" s="10">
        <v>238</v>
      </c>
      <c r="R7" s="10"/>
      <c r="S7" s="10">
        <v>145</v>
      </c>
      <c r="T7" s="10">
        <v>131</v>
      </c>
      <c r="U7" s="10">
        <v>68</v>
      </c>
      <c r="V7" s="10">
        <v>90</v>
      </c>
      <c r="W7" s="10">
        <v>82</v>
      </c>
      <c r="X7" s="10">
        <v>100</v>
      </c>
      <c r="Y7" s="10">
        <v>92</v>
      </c>
      <c r="Z7" s="10">
        <v>44</v>
      </c>
      <c r="AA7" s="10">
        <v>117</v>
      </c>
      <c r="AB7" s="10">
        <v>85</v>
      </c>
      <c r="AC7" s="10">
        <v>50</v>
      </c>
      <c r="AD7" s="10">
        <v>32</v>
      </c>
      <c r="AE7" s="10"/>
      <c r="AF7" s="10">
        <v>402</v>
      </c>
      <c r="AG7" s="10">
        <v>413</v>
      </c>
      <c r="AH7" s="10">
        <v>130</v>
      </c>
      <c r="AI7" s="10"/>
      <c r="AJ7" s="10">
        <v>367</v>
      </c>
      <c r="AK7" s="10">
        <v>305</v>
      </c>
      <c r="AL7" s="10">
        <v>76</v>
      </c>
      <c r="AM7" s="10">
        <v>22</v>
      </c>
      <c r="AN7" s="10">
        <v>111</v>
      </c>
      <c r="AO7" s="10"/>
      <c r="AP7" s="10">
        <v>222</v>
      </c>
      <c r="AQ7" s="10">
        <v>372</v>
      </c>
      <c r="AR7" s="10">
        <v>74</v>
      </c>
      <c r="AS7" s="10"/>
      <c r="AT7" s="10">
        <v>244</v>
      </c>
      <c r="AU7" s="10">
        <v>247</v>
      </c>
      <c r="AV7" s="10">
        <v>269</v>
      </c>
      <c r="AW7" s="10">
        <v>131</v>
      </c>
      <c r="AX7" s="10">
        <v>14</v>
      </c>
      <c r="AY7" s="10"/>
      <c r="AZ7" s="10">
        <v>463</v>
      </c>
      <c r="BA7" s="10">
        <v>168</v>
      </c>
      <c r="BB7" s="10">
        <v>51</v>
      </c>
      <c r="BC7" s="10">
        <v>231</v>
      </c>
      <c r="BD7" s="10">
        <v>121</v>
      </c>
      <c r="BE7" s="10"/>
      <c r="BF7" s="10">
        <v>186</v>
      </c>
      <c r="BG7" s="10">
        <v>410</v>
      </c>
      <c r="BH7" s="10">
        <v>199</v>
      </c>
      <c r="BI7" s="10">
        <v>185</v>
      </c>
      <c r="BJ7" s="10"/>
      <c r="BK7" s="10">
        <v>33</v>
      </c>
      <c r="BL7" s="10">
        <v>140</v>
      </c>
      <c r="BM7" s="10">
        <v>390</v>
      </c>
      <c r="BN7" s="10">
        <v>400</v>
      </c>
      <c r="BO7" s="10">
        <v>73</v>
      </c>
      <c r="BP7" s="10"/>
      <c r="BQ7" s="10">
        <v>592</v>
      </c>
      <c r="BR7" s="10">
        <v>444</v>
      </c>
      <c r="BS7" s="10"/>
      <c r="BT7" s="10">
        <v>397</v>
      </c>
      <c r="BU7" s="10">
        <v>244</v>
      </c>
      <c r="BV7" s="10">
        <v>76</v>
      </c>
      <c r="BW7" s="10">
        <v>83</v>
      </c>
      <c r="BX7" s="10">
        <v>193</v>
      </c>
      <c r="BY7" s="10">
        <v>34</v>
      </c>
    </row>
    <row r="8" spans="2:77" ht="30" customHeight="1" x14ac:dyDescent="0.35">
      <c r="B8" s="11" t="s">
        <v>19</v>
      </c>
      <c r="C8" s="11">
        <v>1043</v>
      </c>
      <c r="D8" s="11">
        <v>517</v>
      </c>
      <c r="E8" s="11">
        <v>525</v>
      </c>
      <c r="F8" s="11"/>
      <c r="G8" s="11">
        <v>144</v>
      </c>
      <c r="H8" s="11">
        <v>173</v>
      </c>
      <c r="I8" s="11">
        <v>177</v>
      </c>
      <c r="J8" s="11">
        <v>175</v>
      </c>
      <c r="K8" s="11">
        <v>144</v>
      </c>
      <c r="L8" s="11">
        <v>229</v>
      </c>
      <c r="M8" s="11"/>
      <c r="N8" s="11">
        <v>272</v>
      </c>
      <c r="O8" s="11">
        <v>273</v>
      </c>
      <c r="P8" s="11">
        <v>225</v>
      </c>
      <c r="Q8" s="11">
        <v>266</v>
      </c>
      <c r="R8" s="11"/>
      <c r="S8" s="11">
        <v>154</v>
      </c>
      <c r="T8" s="11">
        <v>120</v>
      </c>
      <c r="U8" s="11">
        <v>70</v>
      </c>
      <c r="V8" s="11">
        <v>91</v>
      </c>
      <c r="W8" s="11">
        <v>77</v>
      </c>
      <c r="X8" s="11">
        <v>107</v>
      </c>
      <c r="Y8" s="11">
        <v>84</v>
      </c>
      <c r="Z8" s="11">
        <v>40</v>
      </c>
      <c r="AA8" s="11">
        <v>110</v>
      </c>
      <c r="AB8" s="11">
        <v>97</v>
      </c>
      <c r="AC8" s="11">
        <v>57</v>
      </c>
      <c r="AD8" s="11">
        <v>36</v>
      </c>
      <c r="AE8" s="11"/>
      <c r="AF8" s="11">
        <v>409</v>
      </c>
      <c r="AG8" s="11">
        <v>408</v>
      </c>
      <c r="AH8" s="11">
        <v>136</v>
      </c>
      <c r="AI8" s="11"/>
      <c r="AJ8" s="11">
        <v>364</v>
      </c>
      <c r="AK8" s="11">
        <v>304</v>
      </c>
      <c r="AL8" s="11">
        <v>77</v>
      </c>
      <c r="AM8" s="11">
        <v>22</v>
      </c>
      <c r="AN8" s="11">
        <v>115</v>
      </c>
      <c r="AO8" s="11"/>
      <c r="AP8" s="11">
        <v>218</v>
      </c>
      <c r="AQ8" s="11">
        <v>371</v>
      </c>
      <c r="AR8" s="11">
        <v>77</v>
      </c>
      <c r="AS8" s="11"/>
      <c r="AT8" s="11">
        <v>254</v>
      </c>
      <c r="AU8" s="11">
        <v>256</v>
      </c>
      <c r="AV8" s="11">
        <v>264</v>
      </c>
      <c r="AW8" s="11">
        <v>122</v>
      </c>
      <c r="AX8" s="11">
        <v>13</v>
      </c>
      <c r="AY8" s="11"/>
      <c r="AZ8" s="11">
        <v>468</v>
      </c>
      <c r="BA8" s="11">
        <v>179</v>
      </c>
      <c r="BB8" s="11">
        <v>50</v>
      </c>
      <c r="BC8" s="11">
        <v>225</v>
      </c>
      <c r="BD8" s="11">
        <v>119</v>
      </c>
      <c r="BE8" s="11"/>
      <c r="BF8" s="11">
        <v>191</v>
      </c>
      <c r="BG8" s="11">
        <v>424</v>
      </c>
      <c r="BH8" s="11">
        <v>197</v>
      </c>
      <c r="BI8" s="11">
        <v>175</v>
      </c>
      <c r="BJ8" s="11"/>
      <c r="BK8" s="11">
        <v>35</v>
      </c>
      <c r="BL8" s="11">
        <v>143</v>
      </c>
      <c r="BM8" s="11">
        <v>402</v>
      </c>
      <c r="BN8" s="11">
        <v>394</v>
      </c>
      <c r="BO8" s="11">
        <v>68</v>
      </c>
      <c r="BP8" s="11"/>
      <c r="BQ8" s="11">
        <v>598</v>
      </c>
      <c r="BR8" s="11">
        <v>444</v>
      </c>
      <c r="BS8" s="11"/>
      <c r="BT8" s="11">
        <v>389</v>
      </c>
      <c r="BU8" s="11">
        <v>242</v>
      </c>
      <c r="BV8" s="11">
        <v>83</v>
      </c>
      <c r="BW8" s="11">
        <v>87</v>
      </c>
      <c r="BX8" s="11">
        <v>198</v>
      </c>
      <c r="BY8" s="11">
        <v>34</v>
      </c>
    </row>
    <row r="9" spans="2:77" x14ac:dyDescent="0.35">
      <c r="B9" s="18" t="s">
        <v>466</v>
      </c>
      <c r="C9" s="17">
        <v>0.110745187951961</v>
      </c>
      <c r="D9" s="17">
        <v>9.2679158328168698E-2</v>
      </c>
      <c r="E9" s="17">
        <v>0.12875164028880101</v>
      </c>
      <c r="F9" s="17"/>
      <c r="G9" s="17">
        <v>5.9543257040386099E-2</v>
      </c>
      <c r="H9" s="17">
        <v>6.5480430928875302E-2</v>
      </c>
      <c r="I9" s="17">
        <v>8.5637985593914098E-2</v>
      </c>
      <c r="J9" s="17">
        <v>0.153510301548624</v>
      </c>
      <c r="K9" s="17">
        <v>0.18449827680636399</v>
      </c>
      <c r="L9" s="17">
        <v>0.117353666358555</v>
      </c>
      <c r="M9" s="17"/>
      <c r="N9" s="17">
        <v>0.103289423112392</v>
      </c>
      <c r="O9" s="17">
        <v>8.7977491197596999E-2</v>
      </c>
      <c r="P9" s="17">
        <v>9.3714947785696195E-2</v>
      </c>
      <c r="Q9" s="17">
        <v>0.15525536472295201</v>
      </c>
      <c r="R9" s="17"/>
      <c r="S9" s="17">
        <v>8.5261863822547093E-2</v>
      </c>
      <c r="T9" s="17">
        <v>0.10953120023888401</v>
      </c>
      <c r="U9" s="17">
        <v>9.06703498147019E-2</v>
      </c>
      <c r="V9" s="17">
        <v>0.118886347709221</v>
      </c>
      <c r="W9" s="17">
        <v>0.12246889180914999</v>
      </c>
      <c r="X9" s="17">
        <v>9.1145947152049003E-2</v>
      </c>
      <c r="Y9" s="17">
        <v>0.13957449045484599</v>
      </c>
      <c r="Z9" s="17">
        <v>0.18214954827622501</v>
      </c>
      <c r="AA9" s="17">
        <v>0.129470788129144</v>
      </c>
      <c r="AB9" s="17">
        <v>0.103399165197486</v>
      </c>
      <c r="AC9" s="17">
        <v>0.13005875070831699</v>
      </c>
      <c r="AD9" s="17">
        <v>6.1424867867329598E-2</v>
      </c>
      <c r="AE9" s="17"/>
      <c r="AF9" s="17">
        <v>0.182798757499885</v>
      </c>
      <c r="AG9" s="17">
        <v>6.9472160436750793E-2</v>
      </c>
      <c r="AH9" s="17">
        <v>7.9372798862402005E-2</v>
      </c>
      <c r="AI9" s="17"/>
      <c r="AJ9" s="17">
        <v>0.162678621812859</v>
      </c>
      <c r="AK9" s="17">
        <v>3.5146918367715101E-2</v>
      </c>
      <c r="AL9" s="17">
        <v>9.29916854522672E-2</v>
      </c>
      <c r="AM9" s="17">
        <v>0.28917576476190598</v>
      </c>
      <c r="AN9" s="17">
        <v>0.111853983583471</v>
      </c>
      <c r="AO9" s="17"/>
      <c r="AP9" s="17">
        <v>0.153549089365945</v>
      </c>
      <c r="AQ9" s="17">
        <v>2.11184529191598E-2</v>
      </c>
      <c r="AR9" s="17">
        <v>0.12156137124965</v>
      </c>
      <c r="AS9" s="17"/>
      <c r="AT9" s="17">
        <v>0.117285131847225</v>
      </c>
      <c r="AU9" s="17">
        <v>0.15024513486117899</v>
      </c>
      <c r="AV9" s="17">
        <v>8.6719511707800095E-2</v>
      </c>
      <c r="AW9" s="17">
        <v>8.1193406944807603E-2</v>
      </c>
      <c r="AX9" s="17">
        <v>5.8418534887974202E-2</v>
      </c>
      <c r="AY9" s="17"/>
      <c r="AZ9" s="17">
        <v>9.1591966733552604E-2</v>
      </c>
      <c r="BA9" s="17">
        <v>0.129027762569636</v>
      </c>
      <c r="BB9" s="17">
        <v>4.11694796176304E-2</v>
      </c>
      <c r="BC9" s="17">
        <v>0.119305366217426</v>
      </c>
      <c r="BD9" s="17">
        <v>0.16487930563186201</v>
      </c>
      <c r="BE9" s="17"/>
      <c r="BF9" s="17">
        <v>0.16068104502781599</v>
      </c>
      <c r="BG9" s="17">
        <v>0.10429653639960799</v>
      </c>
      <c r="BH9" s="17">
        <v>8.3054422647681994E-2</v>
      </c>
      <c r="BI9" s="17">
        <v>0.10864413134112701</v>
      </c>
      <c r="BJ9" s="17"/>
      <c r="BK9" s="17">
        <v>0.18070415241231899</v>
      </c>
      <c r="BL9" s="17">
        <v>0.115274777263558</v>
      </c>
      <c r="BM9" s="17">
        <v>0.107188186669393</v>
      </c>
      <c r="BN9" s="17">
        <v>0.11359315958614</v>
      </c>
      <c r="BO9" s="17">
        <v>6.9473108511217699E-2</v>
      </c>
      <c r="BP9" s="17"/>
      <c r="BQ9" s="17">
        <v>0.111648987121048</v>
      </c>
      <c r="BR9" s="17">
        <v>0.109528094601351</v>
      </c>
      <c r="BS9" s="17"/>
      <c r="BT9" s="17">
        <v>0.13244376469656899</v>
      </c>
      <c r="BU9" s="17">
        <v>8.0429235294625007E-2</v>
      </c>
      <c r="BV9" s="17">
        <v>0.109533533318433</v>
      </c>
      <c r="BW9" s="17">
        <v>5.9232916034171502E-2</v>
      </c>
      <c r="BX9" s="17">
        <v>0.12199959478565101</v>
      </c>
      <c r="BY9" s="17">
        <v>0.114517801679263</v>
      </c>
    </row>
    <row r="10" spans="2:77" x14ac:dyDescent="0.35">
      <c r="B10" s="18" t="s">
        <v>333</v>
      </c>
      <c r="C10" s="17">
        <v>5.1047720138369897E-2</v>
      </c>
      <c r="D10" s="17">
        <v>5.52431296321357E-2</v>
      </c>
      <c r="E10" s="17">
        <v>4.70228190155337E-2</v>
      </c>
      <c r="F10" s="17"/>
      <c r="G10" s="17">
        <v>4.96593648847563E-2</v>
      </c>
      <c r="H10" s="17">
        <v>3.8675412571771997E-2</v>
      </c>
      <c r="I10" s="17">
        <v>2.34191121428638E-2</v>
      </c>
      <c r="J10" s="17">
        <v>4.6381010708459597E-2</v>
      </c>
      <c r="K10" s="17">
        <v>8.0459482896382994E-2</v>
      </c>
      <c r="L10" s="17">
        <v>6.7676266684262604E-2</v>
      </c>
      <c r="M10" s="17"/>
      <c r="N10" s="17">
        <v>7.1995461553104906E-2</v>
      </c>
      <c r="O10" s="17">
        <v>5.02631075409695E-2</v>
      </c>
      <c r="P10" s="17">
        <v>2.5457347655240301E-2</v>
      </c>
      <c r="Q10" s="17">
        <v>4.9678167768471997E-2</v>
      </c>
      <c r="R10" s="17"/>
      <c r="S10" s="17">
        <v>4.5781630072497803E-2</v>
      </c>
      <c r="T10" s="17">
        <v>5.2658197497785802E-2</v>
      </c>
      <c r="U10" s="17">
        <v>6.4780265306478693E-2</v>
      </c>
      <c r="V10" s="17">
        <v>5.4951962325919299E-2</v>
      </c>
      <c r="W10" s="17">
        <v>4.3516305928754398E-2</v>
      </c>
      <c r="X10" s="17">
        <v>9.9591013818671095E-2</v>
      </c>
      <c r="Y10" s="17">
        <v>5.8891671297200597E-2</v>
      </c>
      <c r="Z10" s="17">
        <v>7.0970907696466606E-2</v>
      </c>
      <c r="AA10" s="17">
        <v>3.9791361824049798E-2</v>
      </c>
      <c r="AB10" s="17">
        <v>4.3055476422376601E-2</v>
      </c>
      <c r="AC10" s="17">
        <v>0</v>
      </c>
      <c r="AD10" s="17">
        <v>0</v>
      </c>
      <c r="AE10" s="17"/>
      <c r="AF10" s="17">
        <v>6.5249652442722905E-2</v>
      </c>
      <c r="AG10" s="17">
        <v>3.8111681136605402E-2</v>
      </c>
      <c r="AH10" s="17">
        <v>5.0662338254263098E-2</v>
      </c>
      <c r="AI10" s="17"/>
      <c r="AJ10" s="17">
        <v>7.4173117690854704E-2</v>
      </c>
      <c r="AK10" s="17">
        <v>2.6094380798512801E-2</v>
      </c>
      <c r="AL10" s="17">
        <v>4.9733572078997701E-2</v>
      </c>
      <c r="AM10" s="17">
        <v>0.16736376169534301</v>
      </c>
      <c r="AN10" s="17">
        <v>4.0919401825670498E-2</v>
      </c>
      <c r="AO10" s="17"/>
      <c r="AP10" s="17">
        <v>7.2410088085585203E-2</v>
      </c>
      <c r="AQ10" s="17">
        <v>2.5945581350091299E-2</v>
      </c>
      <c r="AR10" s="17">
        <v>2.4522782342127299E-2</v>
      </c>
      <c r="AS10" s="17"/>
      <c r="AT10" s="17">
        <v>5.5648166356019102E-2</v>
      </c>
      <c r="AU10" s="17">
        <v>6.0859326125168603E-2</v>
      </c>
      <c r="AV10" s="17">
        <v>2.68285025249234E-2</v>
      </c>
      <c r="AW10" s="17">
        <v>5.0549297664885799E-2</v>
      </c>
      <c r="AX10" s="17">
        <v>0.120821728711044</v>
      </c>
      <c r="AY10" s="17"/>
      <c r="AZ10" s="17">
        <v>3.5888618425984897E-2</v>
      </c>
      <c r="BA10" s="17">
        <v>6.09675327062471E-2</v>
      </c>
      <c r="BB10" s="17">
        <v>6.3922971153358002E-2</v>
      </c>
      <c r="BC10" s="17">
        <v>6.4413462146718906E-2</v>
      </c>
      <c r="BD10" s="17">
        <v>6.5898781710460402E-2</v>
      </c>
      <c r="BE10" s="17"/>
      <c r="BF10" s="17">
        <v>6.5578384785962895E-2</v>
      </c>
      <c r="BG10" s="17">
        <v>3.4775409673926998E-2</v>
      </c>
      <c r="BH10" s="17">
        <v>4.9437960140374299E-2</v>
      </c>
      <c r="BI10" s="17">
        <v>6.5063282649616E-2</v>
      </c>
      <c r="BJ10" s="17"/>
      <c r="BK10" s="17">
        <v>4.78763619959299E-2</v>
      </c>
      <c r="BL10" s="17">
        <v>2.5037202619850301E-2</v>
      </c>
      <c r="BM10" s="17">
        <v>4.5176442857515202E-2</v>
      </c>
      <c r="BN10" s="17">
        <v>5.6650153222432199E-2</v>
      </c>
      <c r="BO10" s="17">
        <v>0.109470421877795</v>
      </c>
      <c r="BP10" s="17"/>
      <c r="BQ10" s="17">
        <v>5.5027049071640702E-2</v>
      </c>
      <c r="BR10" s="17">
        <v>4.5688991174871303E-2</v>
      </c>
      <c r="BS10" s="17"/>
      <c r="BT10" s="17">
        <v>5.4153973033214203E-2</v>
      </c>
      <c r="BU10" s="17">
        <v>3.85370416421996E-2</v>
      </c>
      <c r="BV10" s="17">
        <v>3.4312653151010702E-2</v>
      </c>
      <c r="BW10" s="17">
        <v>9.7061717066683206E-2</v>
      </c>
      <c r="BX10" s="17">
        <v>4.3349778168591098E-2</v>
      </c>
      <c r="BY10" s="17">
        <v>8.6494960862506604E-2</v>
      </c>
    </row>
    <row r="11" spans="2:77" x14ac:dyDescent="0.35">
      <c r="B11" s="18" t="s">
        <v>98</v>
      </c>
      <c r="C11" s="17">
        <v>8.0022341938303598E-2</v>
      </c>
      <c r="D11" s="17">
        <v>8.2677551304441599E-2</v>
      </c>
      <c r="E11" s="17">
        <v>7.7572427445662895E-2</v>
      </c>
      <c r="F11" s="17"/>
      <c r="G11" s="17">
        <v>6.3761762428907603E-2</v>
      </c>
      <c r="H11" s="17">
        <v>4.10831508813378E-2</v>
      </c>
      <c r="I11" s="17">
        <v>7.9737241977071105E-2</v>
      </c>
      <c r="J11" s="17">
        <v>9.3449094144476497E-2</v>
      </c>
      <c r="K11" s="17">
        <v>8.9504187834876903E-2</v>
      </c>
      <c r="L11" s="17">
        <v>0.103627954916048</v>
      </c>
      <c r="M11" s="17"/>
      <c r="N11" s="17">
        <v>8.8642673734775301E-2</v>
      </c>
      <c r="O11" s="17">
        <v>7.2571714541362395E-2</v>
      </c>
      <c r="P11" s="17">
        <v>6.2929935919188301E-2</v>
      </c>
      <c r="Q11" s="17">
        <v>9.5158562543890601E-2</v>
      </c>
      <c r="R11" s="17"/>
      <c r="S11" s="17">
        <v>6.6513912206188297E-2</v>
      </c>
      <c r="T11" s="17">
        <v>7.4087207768645399E-2</v>
      </c>
      <c r="U11" s="17">
        <v>0.150937538435955</v>
      </c>
      <c r="V11" s="17">
        <v>0.12817097884164599</v>
      </c>
      <c r="W11" s="17">
        <v>9.6159691505923295E-2</v>
      </c>
      <c r="X11" s="17">
        <v>6.9461177263735505E-2</v>
      </c>
      <c r="Y11" s="17">
        <v>6.1465350151157901E-2</v>
      </c>
      <c r="Z11" s="17">
        <v>4.0584799671597303E-2</v>
      </c>
      <c r="AA11" s="17">
        <v>5.2460503523327297E-2</v>
      </c>
      <c r="AB11" s="17">
        <v>5.7037514838923997E-2</v>
      </c>
      <c r="AC11" s="17">
        <v>9.6707686374352897E-2</v>
      </c>
      <c r="AD11" s="17">
        <v>9.9920694707074403E-2</v>
      </c>
      <c r="AE11" s="17"/>
      <c r="AF11" s="17">
        <v>8.6831135951942404E-2</v>
      </c>
      <c r="AG11" s="17">
        <v>8.8551108241690796E-2</v>
      </c>
      <c r="AH11" s="17">
        <v>5.3273255990505801E-2</v>
      </c>
      <c r="AI11" s="17"/>
      <c r="AJ11" s="17">
        <v>0.120525842411569</v>
      </c>
      <c r="AK11" s="17">
        <v>4.4995548409668698E-2</v>
      </c>
      <c r="AL11" s="17">
        <v>5.9537446470569702E-2</v>
      </c>
      <c r="AM11" s="17">
        <v>6.0464125420317101E-2</v>
      </c>
      <c r="AN11" s="17">
        <v>8.44129834968399E-2</v>
      </c>
      <c r="AO11" s="17"/>
      <c r="AP11" s="17">
        <v>0.10948873332742599</v>
      </c>
      <c r="AQ11" s="17">
        <v>3.1388052046049698E-2</v>
      </c>
      <c r="AR11" s="17">
        <v>0.105625213293603</v>
      </c>
      <c r="AS11" s="17"/>
      <c r="AT11" s="17">
        <v>7.0586823460432893E-2</v>
      </c>
      <c r="AU11" s="17">
        <v>7.5485283466044398E-2</v>
      </c>
      <c r="AV11" s="17">
        <v>9.9031518960908102E-2</v>
      </c>
      <c r="AW11" s="17">
        <v>6.2705204336343495E-2</v>
      </c>
      <c r="AX11" s="17">
        <v>0.20602168802870199</v>
      </c>
      <c r="AY11" s="17"/>
      <c r="AZ11" s="17">
        <v>6.8128421135651304E-2</v>
      </c>
      <c r="BA11" s="17">
        <v>6.1987471599005299E-2</v>
      </c>
      <c r="BB11" s="17">
        <v>5.7710979762665197E-2</v>
      </c>
      <c r="BC11" s="17">
        <v>9.7743015717922002E-2</v>
      </c>
      <c r="BD11" s="17">
        <v>0.130926897980914</v>
      </c>
      <c r="BE11" s="17"/>
      <c r="BF11" s="17">
        <v>6.7625435491047506E-2</v>
      </c>
      <c r="BG11" s="17">
        <v>8.5932599661375106E-2</v>
      </c>
      <c r="BH11" s="17">
        <v>0.104667531766374</v>
      </c>
      <c r="BI11" s="17">
        <v>5.6128430134860803E-2</v>
      </c>
      <c r="BJ11" s="17"/>
      <c r="BK11" s="17">
        <v>0.126898139200607</v>
      </c>
      <c r="BL11" s="17">
        <v>5.9868358746594103E-2</v>
      </c>
      <c r="BM11" s="17">
        <v>6.7138164053862304E-2</v>
      </c>
      <c r="BN11" s="17">
        <v>9.4279889620872803E-2</v>
      </c>
      <c r="BO11" s="17">
        <v>9.1533754061157505E-2</v>
      </c>
      <c r="BP11" s="17"/>
      <c r="BQ11" s="17">
        <v>6.7002385283748495E-2</v>
      </c>
      <c r="BR11" s="17">
        <v>9.7555554195504698E-2</v>
      </c>
      <c r="BS11" s="17"/>
      <c r="BT11" s="17">
        <v>0.112736231913971</v>
      </c>
      <c r="BU11" s="17">
        <v>6.8787993137143497E-2</v>
      </c>
      <c r="BV11" s="17">
        <v>4.9419466184862502E-2</v>
      </c>
      <c r="BW11" s="17">
        <v>5.4525533421815701E-2</v>
      </c>
      <c r="BX11" s="17">
        <v>5.3044878415801799E-2</v>
      </c>
      <c r="BY11" s="17">
        <v>6.3447127923172794E-2</v>
      </c>
    </row>
    <row r="12" spans="2:77" x14ac:dyDescent="0.35">
      <c r="B12" s="18" t="s">
        <v>99</v>
      </c>
      <c r="C12" s="17">
        <v>7.81902981069834E-2</v>
      </c>
      <c r="D12" s="17">
        <v>7.4417895067366693E-2</v>
      </c>
      <c r="E12" s="17">
        <v>8.2062644972807505E-2</v>
      </c>
      <c r="F12" s="17"/>
      <c r="G12" s="17">
        <v>0.10007800190034701</v>
      </c>
      <c r="H12" s="17">
        <v>7.0078353001666399E-2</v>
      </c>
      <c r="I12" s="17">
        <v>7.4232406284728603E-2</v>
      </c>
      <c r="J12" s="17">
        <v>6.2687306575613999E-2</v>
      </c>
      <c r="K12" s="17">
        <v>6.9661758344150199E-2</v>
      </c>
      <c r="L12" s="17">
        <v>9.0850125396214398E-2</v>
      </c>
      <c r="M12" s="17"/>
      <c r="N12" s="17">
        <v>6.4010668319652603E-2</v>
      </c>
      <c r="O12" s="17">
        <v>8.4463354789867301E-2</v>
      </c>
      <c r="P12" s="17">
        <v>7.9060695813048906E-2</v>
      </c>
      <c r="Q12" s="17">
        <v>8.3198592401141899E-2</v>
      </c>
      <c r="R12" s="17"/>
      <c r="S12" s="17">
        <v>5.4593201554274003E-2</v>
      </c>
      <c r="T12" s="17">
        <v>9.2265050734972806E-2</v>
      </c>
      <c r="U12" s="17">
        <v>0.13250944102746801</v>
      </c>
      <c r="V12" s="17">
        <v>4.8917366057902402E-2</v>
      </c>
      <c r="W12" s="17">
        <v>4.3292436165445203E-2</v>
      </c>
      <c r="X12" s="17">
        <v>0.108938647299371</v>
      </c>
      <c r="Y12" s="17">
        <v>6.64794739502753E-2</v>
      </c>
      <c r="Z12" s="17">
        <v>0.100821743647621</v>
      </c>
      <c r="AA12" s="17">
        <v>6.9238041342704101E-2</v>
      </c>
      <c r="AB12" s="17">
        <v>9.1156250333862196E-2</v>
      </c>
      <c r="AC12" s="17">
        <v>3.6544124048881799E-2</v>
      </c>
      <c r="AD12" s="17">
        <v>0.14363196361251701</v>
      </c>
      <c r="AE12" s="17"/>
      <c r="AF12" s="17">
        <v>7.6478067318794599E-2</v>
      </c>
      <c r="AG12" s="17">
        <v>6.5273891642943893E-2</v>
      </c>
      <c r="AH12" s="17">
        <v>0.1016586052158</v>
      </c>
      <c r="AI12" s="17"/>
      <c r="AJ12" s="17">
        <v>9.5198268080376999E-2</v>
      </c>
      <c r="AK12" s="17">
        <v>4.0126487669596402E-2</v>
      </c>
      <c r="AL12" s="17">
        <v>8.2457502925920897E-2</v>
      </c>
      <c r="AM12" s="17">
        <v>0</v>
      </c>
      <c r="AN12" s="17">
        <v>0.13378339646731399</v>
      </c>
      <c r="AO12" s="17"/>
      <c r="AP12" s="17">
        <v>0.10770068607625401</v>
      </c>
      <c r="AQ12" s="17">
        <v>4.9185575778418499E-2</v>
      </c>
      <c r="AR12" s="17">
        <v>9.3424278551245493E-2</v>
      </c>
      <c r="AS12" s="17"/>
      <c r="AT12" s="17">
        <v>9.4544738433669701E-2</v>
      </c>
      <c r="AU12" s="17">
        <v>8.4607783922710095E-2</v>
      </c>
      <c r="AV12" s="17">
        <v>6.30431531435479E-2</v>
      </c>
      <c r="AW12" s="17">
        <v>5.8258731101014503E-2</v>
      </c>
      <c r="AX12" s="17">
        <v>8.2133412156688401E-2</v>
      </c>
      <c r="AY12" s="17"/>
      <c r="AZ12" s="17">
        <v>6.8922050596031403E-2</v>
      </c>
      <c r="BA12" s="17">
        <v>5.8859614345862399E-2</v>
      </c>
      <c r="BB12" s="17">
        <v>0.134080321427719</v>
      </c>
      <c r="BC12" s="17">
        <v>0.10750475027780999</v>
      </c>
      <c r="BD12" s="17">
        <v>6.6215991674705099E-2</v>
      </c>
      <c r="BE12" s="17"/>
      <c r="BF12" s="17">
        <v>7.6368437623129296E-2</v>
      </c>
      <c r="BG12" s="17">
        <v>7.9400149106982898E-2</v>
      </c>
      <c r="BH12" s="17">
        <v>8.4391604668770201E-2</v>
      </c>
      <c r="BI12" s="17">
        <v>8.3223034733753601E-2</v>
      </c>
      <c r="BJ12" s="17"/>
      <c r="BK12" s="17">
        <v>0</v>
      </c>
      <c r="BL12" s="17">
        <v>8.1915768803026506E-2</v>
      </c>
      <c r="BM12" s="17">
        <v>7.7980655378909997E-2</v>
      </c>
      <c r="BN12" s="17">
        <v>8.2943904530320994E-2</v>
      </c>
      <c r="BO12" s="17">
        <v>8.4711765663770103E-2</v>
      </c>
      <c r="BP12" s="17"/>
      <c r="BQ12" s="17">
        <v>7.6217585859728904E-2</v>
      </c>
      <c r="BR12" s="17">
        <v>8.0846834028813097E-2</v>
      </c>
      <c r="BS12" s="17"/>
      <c r="BT12" s="17">
        <v>7.4374117970523707E-2</v>
      </c>
      <c r="BU12" s="17">
        <v>7.7281884249985805E-2</v>
      </c>
      <c r="BV12" s="17">
        <v>5.3624045539139797E-2</v>
      </c>
      <c r="BW12" s="17">
        <v>8.8109203011703705E-2</v>
      </c>
      <c r="BX12" s="17">
        <v>0.10058256186465001</v>
      </c>
      <c r="BY12" s="17">
        <v>5.4857870603128897E-2</v>
      </c>
    </row>
    <row r="13" spans="2:77" x14ac:dyDescent="0.35">
      <c r="B13" s="18" t="s">
        <v>341</v>
      </c>
      <c r="C13" s="17">
        <v>8.36830667514359E-2</v>
      </c>
      <c r="D13" s="17">
        <v>8.4159625553286793E-2</v>
      </c>
      <c r="E13" s="17">
        <v>8.3384832524461605E-2</v>
      </c>
      <c r="F13" s="17"/>
      <c r="G13" s="17">
        <v>8.7637371051665802E-2</v>
      </c>
      <c r="H13" s="17">
        <v>7.9036907055349298E-2</v>
      </c>
      <c r="I13" s="17">
        <v>8.1597932585192906E-2</v>
      </c>
      <c r="J13" s="17">
        <v>6.2758035676760193E-2</v>
      </c>
      <c r="K13" s="17">
        <v>6.4674697748502694E-2</v>
      </c>
      <c r="L13" s="17">
        <v>0.114306991658982</v>
      </c>
      <c r="M13" s="17"/>
      <c r="N13" s="17">
        <v>9.4008956095611496E-2</v>
      </c>
      <c r="O13" s="17">
        <v>7.1409611140297397E-2</v>
      </c>
      <c r="P13" s="17">
        <v>9.1238827705966696E-2</v>
      </c>
      <c r="Q13" s="17">
        <v>7.2753966027569797E-2</v>
      </c>
      <c r="R13" s="17"/>
      <c r="S13" s="17">
        <v>7.2380922248876697E-2</v>
      </c>
      <c r="T13" s="17">
        <v>9.5938753998232804E-2</v>
      </c>
      <c r="U13" s="17">
        <v>9.5434979667933906E-2</v>
      </c>
      <c r="V13" s="17">
        <v>0.10307461221918</v>
      </c>
      <c r="W13" s="17">
        <v>0.122401656300029</v>
      </c>
      <c r="X13" s="17">
        <v>4.7243865684865799E-2</v>
      </c>
      <c r="Y13" s="17">
        <v>9.82295733316811E-2</v>
      </c>
      <c r="Z13" s="17">
        <v>4.5783970496077603E-2</v>
      </c>
      <c r="AA13" s="17">
        <v>0.11139527120703099</v>
      </c>
      <c r="AB13" s="17">
        <v>5.4488866081903599E-2</v>
      </c>
      <c r="AC13" s="17">
        <v>3.5298252008621502E-2</v>
      </c>
      <c r="AD13" s="17">
        <v>0.12191837763405</v>
      </c>
      <c r="AE13" s="17"/>
      <c r="AF13" s="17">
        <v>9.04083269127402E-2</v>
      </c>
      <c r="AG13" s="17">
        <v>7.9551819893691297E-2</v>
      </c>
      <c r="AH13" s="17">
        <v>6.7075444738382603E-2</v>
      </c>
      <c r="AI13" s="17"/>
      <c r="AJ13" s="17">
        <v>0.10193158207585799</v>
      </c>
      <c r="AK13" s="17">
        <v>5.7088294229421702E-2</v>
      </c>
      <c r="AL13" s="17">
        <v>8.5810339132315103E-2</v>
      </c>
      <c r="AM13" s="17">
        <v>0.192678653888392</v>
      </c>
      <c r="AN13" s="17">
        <v>4.5390072814590697E-2</v>
      </c>
      <c r="AO13" s="17"/>
      <c r="AP13" s="17">
        <v>0.121095898411618</v>
      </c>
      <c r="AQ13" s="17">
        <v>4.9627613517145702E-2</v>
      </c>
      <c r="AR13" s="17">
        <v>8.9738099749042705E-2</v>
      </c>
      <c r="AS13" s="17"/>
      <c r="AT13" s="17">
        <v>6.0364708564975098E-2</v>
      </c>
      <c r="AU13" s="17">
        <v>0.117664038974266</v>
      </c>
      <c r="AV13" s="17">
        <v>8.1185255830838493E-2</v>
      </c>
      <c r="AW13" s="17">
        <v>6.9542906735947499E-2</v>
      </c>
      <c r="AX13" s="17">
        <v>6.9747893411720205E-2</v>
      </c>
      <c r="AY13" s="17"/>
      <c r="AZ13" s="17">
        <v>8.5975430218841103E-2</v>
      </c>
      <c r="BA13" s="17">
        <v>7.1126238605369402E-2</v>
      </c>
      <c r="BB13" s="17">
        <v>0.118197626727674</v>
      </c>
      <c r="BC13" s="17">
        <v>9.9714350391984299E-2</v>
      </c>
      <c r="BD13" s="17">
        <v>5.02875650091653E-2</v>
      </c>
      <c r="BE13" s="17"/>
      <c r="BF13" s="17">
        <v>9.8099260006241806E-2</v>
      </c>
      <c r="BG13" s="17">
        <v>8.3346578522212403E-2</v>
      </c>
      <c r="BH13" s="17">
        <v>6.4410607438515996E-2</v>
      </c>
      <c r="BI13" s="17">
        <v>9.0301313665937299E-2</v>
      </c>
      <c r="BJ13" s="17"/>
      <c r="BK13" s="17">
        <v>0.17076650857676401</v>
      </c>
      <c r="BL13" s="17">
        <v>0.10084168829620101</v>
      </c>
      <c r="BM13" s="17">
        <v>8.0969821613874005E-2</v>
      </c>
      <c r="BN13" s="17">
        <v>7.6885205975370505E-2</v>
      </c>
      <c r="BO13" s="17">
        <v>5.7710669307272602E-2</v>
      </c>
      <c r="BP13" s="17"/>
      <c r="BQ13" s="17">
        <v>7.9030685317677304E-2</v>
      </c>
      <c r="BR13" s="17">
        <v>8.9948156055785697E-2</v>
      </c>
      <c r="BS13" s="17"/>
      <c r="BT13" s="17">
        <v>9.1538008439121701E-2</v>
      </c>
      <c r="BU13" s="17">
        <v>7.0349241534609502E-2</v>
      </c>
      <c r="BV13" s="17">
        <v>0.11046015348923501</v>
      </c>
      <c r="BW13" s="17">
        <v>8.6135139252984702E-2</v>
      </c>
      <c r="BX13" s="17">
        <v>8.5470386836992499E-2</v>
      </c>
      <c r="BY13" s="17">
        <v>2.9780509232151298E-2</v>
      </c>
    </row>
    <row r="14" spans="2:77" x14ac:dyDescent="0.35">
      <c r="B14" s="18" t="s">
        <v>101</v>
      </c>
      <c r="C14" s="17">
        <v>0.19208057651524801</v>
      </c>
      <c r="D14" s="17">
        <v>0.17753993152175601</v>
      </c>
      <c r="E14" s="17">
        <v>0.206783375235225</v>
      </c>
      <c r="F14" s="17"/>
      <c r="G14" s="17">
        <v>0.24892623137313499</v>
      </c>
      <c r="H14" s="17">
        <v>0.19775430732496799</v>
      </c>
      <c r="I14" s="17">
        <v>0.18400669306703299</v>
      </c>
      <c r="J14" s="17">
        <v>0.14926758348198699</v>
      </c>
      <c r="K14" s="17">
        <v>0.15763771609472901</v>
      </c>
      <c r="L14" s="17">
        <v>0.212758988941122</v>
      </c>
      <c r="M14" s="17"/>
      <c r="N14" s="17">
        <v>0.1629747364311</v>
      </c>
      <c r="O14" s="17">
        <v>0.20144382793663301</v>
      </c>
      <c r="P14" s="17">
        <v>0.22178399360363099</v>
      </c>
      <c r="Q14" s="17">
        <v>0.19148610665624499</v>
      </c>
      <c r="R14" s="17"/>
      <c r="S14" s="17">
        <v>0.14807438501765499</v>
      </c>
      <c r="T14" s="17">
        <v>0.13132937870490199</v>
      </c>
      <c r="U14" s="17">
        <v>0.30314458764993801</v>
      </c>
      <c r="V14" s="17">
        <v>0.24492797060555799</v>
      </c>
      <c r="W14" s="17">
        <v>0.284500317315105</v>
      </c>
      <c r="X14" s="17">
        <v>0.190250496578764</v>
      </c>
      <c r="Y14" s="17">
        <v>0.19622357256930301</v>
      </c>
      <c r="Z14" s="17">
        <v>0.213759451157606</v>
      </c>
      <c r="AA14" s="17">
        <v>0.14035449873688099</v>
      </c>
      <c r="AB14" s="17">
        <v>0.19333791281962001</v>
      </c>
      <c r="AC14" s="17">
        <v>0.214824230481511</v>
      </c>
      <c r="AD14" s="17">
        <v>0.124480563838583</v>
      </c>
      <c r="AE14" s="17"/>
      <c r="AF14" s="17">
        <v>0.17574771432813799</v>
      </c>
      <c r="AG14" s="17">
        <v>0.171986082363207</v>
      </c>
      <c r="AH14" s="17">
        <v>0.27344171095311298</v>
      </c>
      <c r="AI14" s="17"/>
      <c r="AJ14" s="17">
        <v>0.181756864812918</v>
      </c>
      <c r="AK14" s="17">
        <v>0.16845558797777199</v>
      </c>
      <c r="AL14" s="17">
        <v>0.16774920453557399</v>
      </c>
      <c r="AM14" s="17">
        <v>0.21123022207836101</v>
      </c>
      <c r="AN14" s="17">
        <v>0.31696237992611198</v>
      </c>
      <c r="AO14" s="17"/>
      <c r="AP14" s="17">
        <v>0.194060301209277</v>
      </c>
      <c r="AQ14" s="17">
        <v>0.17099469773506101</v>
      </c>
      <c r="AR14" s="17">
        <v>0.146508430043224</v>
      </c>
      <c r="AS14" s="17"/>
      <c r="AT14" s="17">
        <v>0.16349479616423601</v>
      </c>
      <c r="AU14" s="17">
        <v>0.19935293832800899</v>
      </c>
      <c r="AV14" s="17">
        <v>0.19144750825978199</v>
      </c>
      <c r="AW14" s="17">
        <v>0.23158116277340501</v>
      </c>
      <c r="AX14" s="17">
        <v>0.14538688882992801</v>
      </c>
      <c r="AY14" s="17"/>
      <c r="AZ14" s="17">
        <v>0.15445329484835299</v>
      </c>
      <c r="BA14" s="17">
        <v>0.248141624951291</v>
      </c>
      <c r="BB14" s="17">
        <v>0.205390248914396</v>
      </c>
      <c r="BC14" s="17">
        <v>0.207694733503451</v>
      </c>
      <c r="BD14" s="17">
        <v>0.22386954179632701</v>
      </c>
      <c r="BE14" s="17"/>
      <c r="BF14" s="17">
        <v>0.21482888808512099</v>
      </c>
      <c r="BG14" s="17">
        <v>0.22036719513632799</v>
      </c>
      <c r="BH14" s="17">
        <v>0.145790208287713</v>
      </c>
      <c r="BI14" s="17">
        <v>0.14912774288303901</v>
      </c>
      <c r="BJ14" s="17"/>
      <c r="BK14" s="17">
        <v>0.19830453369096601</v>
      </c>
      <c r="BL14" s="17">
        <v>0.18037478971873799</v>
      </c>
      <c r="BM14" s="17">
        <v>0.21024432673975499</v>
      </c>
      <c r="BN14" s="17">
        <v>0.180902859525852</v>
      </c>
      <c r="BO14" s="17">
        <v>0.17109264690654699</v>
      </c>
      <c r="BP14" s="17"/>
      <c r="BQ14" s="17">
        <v>0.190071321781726</v>
      </c>
      <c r="BR14" s="17">
        <v>0.19478632206082</v>
      </c>
      <c r="BS14" s="17"/>
      <c r="BT14" s="17">
        <v>0.19413295842632</v>
      </c>
      <c r="BU14" s="17">
        <v>0.20818664260522299</v>
      </c>
      <c r="BV14" s="17">
        <v>0.17044192183243001</v>
      </c>
      <c r="BW14" s="17">
        <v>0.195711024555804</v>
      </c>
      <c r="BX14" s="17">
        <v>0.167144759545891</v>
      </c>
      <c r="BY14" s="17">
        <v>0.27133492521466501</v>
      </c>
    </row>
    <row r="15" spans="2:77" x14ac:dyDescent="0.35">
      <c r="B15" s="18" t="s">
        <v>102</v>
      </c>
      <c r="C15" s="17">
        <v>0.111645562251745</v>
      </c>
      <c r="D15" s="17">
        <v>0.12363175417373901</v>
      </c>
      <c r="E15" s="17">
        <v>9.8035791770615305E-2</v>
      </c>
      <c r="F15" s="17"/>
      <c r="G15" s="17">
        <v>0.12197778021941499</v>
      </c>
      <c r="H15" s="17">
        <v>0.125437031297917</v>
      </c>
      <c r="I15" s="17">
        <v>0.15973308163233901</v>
      </c>
      <c r="J15" s="17">
        <v>9.0764680440809403E-2</v>
      </c>
      <c r="K15" s="17">
        <v>0.10293761081120301</v>
      </c>
      <c r="L15" s="17">
        <v>7.8961783041082201E-2</v>
      </c>
      <c r="M15" s="17"/>
      <c r="N15" s="17">
        <v>0.108658030164086</v>
      </c>
      <c r="O15" s="17">
        <v>0.103683891151008</v>
      </c>
      <c r="P15" s="17">
        <v>0.123585809480786</v>
      </c>
      <c r="Q15" s="17">
        <v>0.115338954129589</v>
      </c>
      <c r="R15" s="17"/>
      <c r="S15" s="17">
        <v>0.13488853351939101</v>
      </c>
      <c r="T15" s="17">
        <v>0.122027623317465</v>
      </c>
      <c r="U15" s="17">
        <v>4.8007629587328203E-2</v>
      </c>
      <c r="V15" s="17">
        <v>8.6806278148891802E-2</v>
      </c>
      <c r="W15" s="17">
        <v>0.105734719420884</v>
      </c>
      <c r="X15" s="17">
        <v>0.125027174000266</v>
      </c>
      <c r="Y15" s="17">
        <v>0.116089223534245</v>
      </c>
      <c r="Z15" s="17">
        <v>0.122936047080413</v>
      </c>
      <c r="AA15" s="17">
        <v>8.8275563606380295E-2</v>
      </c>
      <c r="AB15" s="17">
        <v>0.10962571813232</v>
      </c>
      <c r="AC15" s="17">
        <v>0.14523190274098399</v>
      </c>
      <c r="AD15" s="17">
        <v>0.13885646189763101</v>
      </c>
      <c r="AE15" s="17"/>
      <c r="AF15" s="17">
        <v>0.108090505986199</v>
      </c>
      <c r="AG15" s="17">
        <v>0.11842076695297001</v>
      </c>
      <c r="AH15" s="17">
        <v>8.1138113319623298E-2</v>
      </c>
      <c r="AI15" s="17"/>
      <c r="AJ15" s="17">
        <v>8.8076575420298897E-2</v>
      </c>
      <c r="AK15" s="17">
        <v>0.14125235366435601</v>
      </c>
      <c r="AL15" s="17">
        <v>0.12522629966710899</v>
      </c>
      <c r="AM15" s="17">
        <v>0</v>
      </c>
      <c r="AN15" s="17">
        <v>7.6175324561822605E-2</v>
      </c>
      <c r="AO15" s="17"/>
      <c r="AP15" s="17">
        <v>9.0961867759338705E-2</v>
      </c>
      <c r="AQ15" s="17">
        <v>0.13403250534373201</v>
      </c>
      <c r="AR15" s="17">
        <v>0.109845768760582</v>
      </c>
      <c r="AS15" s="17"/>
      <c r="AT15" s="17">
        <v>0.14214452790684901</v>
      </c>
      <c r="AU15" s="17">
        <v>9.1922465131713205E-2</v>
      </c>
      <c r="AV15" s="17">
        <v>0.125876195481568</v>
      </c>
      <c r="AW15" s="17">
        <v>9.9253657124180106E-2</v>
      </c>
      <c r="AX15" s="17">
        <v>0</v>
      </c>
      <c r="AY15" s="17"/>
      <c r="AZ15" s="17">
        <v>0.12975675518753399</v>
      </c>
      <c r="BA15" s="17">
        <v>0.10910542226141499</v>
      </c>
      <c r="BB15" s="17">
        <v>0.11077914596988001</v>
      </c>
      <c r="BC15" s="17">
        <v>8.0683263169730193E-2</v>
      </c>
      <c r="BD15" s="17">
        <v>9.6233398142030399E-2</v>
      </c>
      <c r="BE15" s="17"/>
      <c r="BF15" s="17">
        <v>7.3714209316301002E-2</v>
      </c>
      <c r="BG15" s="17">
        <v>0.110461504014207</v>
      </c>
      <c r="BH15" s="17">
        <v>0.13985117844620501</v>
      </c>
      <c r="BI15" s="17">
        <v>0.114829671518923</v>
      </c>
      <c r="BJ15" s="17"/>
      <c r="BK15" s="17">
        <v>5.5170157906991001E-2</v>
      </c>
      <c r="BL15" s="17">
        <v>0.10475918432136699</v>
      </c>
      <c r="BM15" s="17">
        <v>0.13870554971073701</v>
      </c>
      <c r="BN15" s="17">
        <v>9.2142469479164796E-2</v>
      </c>
      <c r="BO15" s="17">
        <v>0.108752472622626</v>
      </c>
      <c r="BP15" s="17"/>
      <c r="BQ15" s="17">
        <v>0.120523557417827</v>
      </c>
      <c r="BR15" s="17">
        <v>9.9690086684869297E-2</v>
      </c>
      <c r="BS15" s="17"/>
      <c r="BT15" s="17">
        <v>9.0577727248247294E-2</v>
      </c>
      <c r="BU15" s="17">
        <v>0.13240063006602601</v>
      </c>
      <c r="BV15" s="17">
        <v>0.108527132183755</v>
      </c>
      <c r="BW15" s="17">
        <v>9.9501473435586504E-2</v>
      </c>
      <c r="BX15" s="17">
        <v>0.12349208212714</v>
      </c>
      <c r="BY15" s="17">
        <v>0.114848147141523</v>
      </c>
    </row>
    <row r="16" spans="2:77" x14ac:dyDescent="0.35">
      <c r="B16" s="18" t="s">
        <v>467</v>
      </c>
      <c r="C16" s="17">
        <v>0.10287343107393999</v>
      </c>
      <c r="D16" s="17">
        <v>9.65794768641631E-2</v>
      </c>
      <c r="E16" s="17">
        <v>0.10927784315621999</v>
      </c>
      <c r="F16" s="17"/>
      <c r="G16" s="17">
        <v>8.8007580252280407E-2</v>
      </c>
      <c r="H16" s="17">
        <v>0.162259712585339</v>
      </c>
      <c r="I16" s="17">
        <v>8.5528427351748898E-2</v>
      </c>
      <c r="J16" s="17">
        <v>0.13952247783642699</v>
      </c>
      <c r="K16" s="17">
        <v>7.7169411858696302E-2</v>
      </c>
      <c r="L16" s="17">
        <v>6.8986288598990503E-2</v>
      </c>
      <c r="M16" s="17"/>
      <c r="N16" s="17">
        <v>9.8971459919324697E-2</v>
      </c>
      <c r="O16" s="17">
        <v>0.12027198460511999</v>
      </c>
      <c r="P16" s="17">
        <v>0.107374633130496</v>
      </c>
      <c r="Q16" s="17">
        <v>8.7557805307523606E-2</v>
      </c>
      <c r="R16" s="17"/>
      <c r="S16" s="17">
        <v>0.13642750973267501</v>
      </c>
      <c r="T16" s="17">
        <v>9.9464587371777893E-2</v>
      </c>
      <c r="U16" s="17">
        <v>3.5098420318059403E-2</v>
      </c>
      <c r="V16" s="17">
        <v>9.5133570719805396E-2</v>
      </c>
      <c r="W16" s="17">
        <v>5.5772526904364302E-2</v>
      </c>
      <c r="X16" s="17">
        <v>9.3193944002326903E-2</v>
      </c>
      <c r="Y16" s="17">
        <v>6.49861476321269E-2</v>
      </c>
      <c r="Z16" s="17">
        <v>5.86454629990086E-2</v>
      </c>
      <c r="AA16" s="17">
        <v>0.145806973662093</v>
      </c>
      <c r="AB16" s="17">
        <v>0.121392842018574</v>
      </c>
      <c r="AC16" s="17">
        <v>0.156087383325096</v>
      </c>
      <c r="AD16" s="17">
        <v>0.12534889695603099</v>
      </c>
      <c r="AE16" s="17"/>
      <c r="AF16" s="17">
        <v>7.02051425908094E-2</v>
      </c>
      <c r="AG16" s="17">
        <v>0.136107714904044</v>
      </c>
      <c r="AH16" s="17">
        <v>0.102488856680931</v>
      </c>
      <c r="AI16" s="17"/>
      <c r="AJ16" s="17">
        <v>5.06044277444226E-2</v>
      </c>
      <c r="AK16" s="17">
        <v>0.16492062948917599</v>
      </c>
      <c r="AL16" s="17">
        <v>0.117561610942869</v>
      </c>
      <c r="AM16" s="17">
        <v>3.7186432607752999E-2</v>
      </c>
      <c r="AN16" s="17">
        <v>0.10257012741390199</v>
      </c>
      <c r="AO16" s="17"/>
      <c r="AP16" s="17">
        <v>5.4063280458865499E-2</v>
      </c>
      <c r="AQ16" s="17">
        <v>0.16835758568142301</v>
      </c>
      <c r="AR16" s="17">
        <v>0.14727662930455601</v>
      </c>
      <c r="AS16" s="17"/>
      <c r="AT16" s="17">
        <v>0.100845364045987</v>
      </c>
      <c r="AU16" s="17">
        <v>7.4796458383300402E-2</v>
      </c>
      <c r="AV16" s="17">
        <v>0.121673202479603</v>
      </c>
      <c r="AW16" s="17">
        <v>0.122268162707022</v>
      </c>
      <c r="AX16" s="17">
        <v>6.05315355970465E-2</v>
      </c>
      <c r="AY16" s="17"/>
      <c r="AZ16" s="17">
        <v>0.12500591092416299</v>
      </c>
      <c r="BA16" s="17">
        <v>9.02052112878204E-2</v>
      </c>
      <c r="BB16" s="17">
        <v>0.11408918726296</v>
      </c>
      <c r="BC16" s="17">
        <v>6.4700568697710195E-2</v>
      </c>
      <c r="BD16" s="17">
        <v>0.10432501943537301</v>
      </c>
      <c r="BE16" s="17"/>
      <c r="BF16" s="17">
        <v>8.2980404408256103E-2</v>
      </c>
      <c r="BG16" s="17">
        <v>9.6484886633596806E-2</v>
      </c>
      <c r="BH16" s="17">
        <v>0.122399697240443</v>
      </c>
      <c r="BI16" s="17">
        <v>0.10711377613081501</v>
      </c>
      <c r="BJ16" s="17"/>
      <c r="BK16" s="17">
        <v>0</v>
      </c>
      <c r="BL16" s="17">
        <v>0.13874700050653699</v>
      </c>
      <c r="BM16" s="17">
        <v>0.104384576256349</v>
      </c>
      <c r="BN16" s="17">
        <v>0.105974759772067</v>
      </c>
      <c r="BO16" s="17">
        <v>5.41497935317648E-2</v>
      </c>
      <c r="BP16" s="17"/>
      <c r="BQ16" s="17">
        <v>0.10891515864872101</v>
      </c>
      <c r="BR16" s="17">
        <v>9.4737390779845193E-2</v>
      </c>
      <c r="BS16" s="17"/>
      <c r="BT16" s="17">
        <v>8.4023554509614698E-2</v>
      </c>
      <c r="BU16" s="17">
        <v>0.135821912788609</v>
      </c>
      <c r="BV16" s="17">
        <v>0.12389384257343</v>
      </c>
      <c r="BW16" s="17">
        <v>9.5201705896603095E-2</v>
      </c>
      <c r="BX16" s="17">
        <v>9.6067458713703993E-2</v>
      </c>
      <c r="BY16" s="17">
        <v>8.8674195004061707E-2</v>
      </c>
    </row>
    <row r="17" spans="2:77" x14ac:dyDescent="0.35">
      <c r="B17" s="18" t="s">
        <v>468</v>
      </c>
      <c r="C17" s="17">
        <v>8.8627684807195198E-2</v>
      </c>
      <c r="D17" s="17">
        <v>0.102200289432287</v>
      </c>
      <c r="E17" s="17">
        <v>7.5450527376510895E-2</v>
      </c>
      <c r="F17" s="17"/>
      <c r="G17" s="17">
        <v>6.7391002504140998E-2</v>
      </c>
      <c r="H17" s="17">
        <v>9.1560808418308007E-2</v>
      </c>
      <c r="I17" s="17">
        <v>0.11831392994092201</v>
      </c>
      <c r="J17" s="17">
        <v>8.4872763321119593E-2</v>
      </c>
      <c r="K17" s="17">
        <v>8.8012513518492E-2</v>
      </c>
      <c r="L17" s="17">
        <v>8.0042292120544395E-2</v>
      </c>
      <c r="M17" s="17"/>
      <c r="N17" s="17">
        <v>9.6630436698549399E-2</v>
      </c>
      <c r="O17" s="17">
        <v>0.10205481770072899</v>
      </c>
      <c r="P17" s="17">
        <v>7.9866017028878397E-2</v>
      </c>
      <c r="Q17" s="17">
        <v>7.2758341663689594E-2</v>
      </c>
      <c r="R17" s="17"/>
      <c r="S17" s="17">
        <v>7.5304749338227603E-2</v>
      </c>
      <c r="T17" s="17">
        <v>0.11314977034409</v>
      </c>
      <c r="U17" s="17">
        <v>3.4982028725098202E-2</v>
      </c>
      <c r="V17" s="17">
        <v>5.7836599414671001E-2</v>
      </c>
      <c r="W17" s="17">
        <v>8.9801463088462194E-2</v>
      </c>
      <c r="X17" s="17">
        <v>8.4285293400645903E-2</v>
      </c>
      <c r="Y17" s="17">
        <v>9.7724288423232497E-2</v>
      </c>
      <c r="Z17" s="17">
        <v>7.3755380630475903E-2</v>
      </c>
      <c r="AA17" s="17">
        <v>9.8171562800006301E-2</v>
      </c>
      <c r="AB17" s="17">
        <v>0.12070672947375501</v>
      </c>
      <c r="AC17" s="17">
        <v>9.9000802089368206E-2</v>
      </c>
      <c r="AD17" s="17">
        <v>0.120487322992259</v>
      </c>
      <c r="AE17" s="17"/>
      <c r="AF17" s="17">
        <v>6.09879648315396E-2</v>
      </c>
      <c r="AG17" s="17">
        <v>0.118758585338182</v>
      </c>
      <c r="AH17" s="17">
        <v>8.6342882686122599E-2</v>
      </c>
      <c r="AI17" s="17"/>
      <c r="AJ17" s="17">
        <v>5.0949098745726097E-2</v>
      </c>
      <c r="AK17" s="17">
        <v>0.16699305318760599</v>
      </c>
      <c r="AL17" s="17">
        <v>6.80425662529099E-2</v>
      </c>
      <c r="AM17" s="17">
        <v>4.1901039547927503E-2</v>
      </c>
      <c r="AN17" s="17">
        <v>4.7097547137908001E-2</v>
      </c>
      <c r="AO17" s="17"/>
      <c r="AP17" s="17">
        <v>3.9314109837845203E-2</v>
      </c>
      <c r="AQ17" s="17">
        <v>0.16553963092398299</v>
      </c>
      <c r="AR17" s="17">
        <v>5.26511098580753E-2</v>
      </c>
      <c r="AS17" s="17"/>
      <c r="AT17" s="17">
        <v>9.7182367110693793E-2</v>
      </c>
      <c r="AU17" s="17">
        <v>6.0977482187926903E-2</v>
      </c>
      <c r="AV17" s="17">
        <v>8.2588652908194199E-2</v>
      </c>
      <c r="AW17" s="17">
        <v>0.110271756237241</v>
      </c>
      <c r="AX17" s="17">
        <v>0.11810449039314699</v>
      </c>
      <c r="AY17" s="17"/>
      <c r="AZ17" s="17">
        <v>0.111659795012565</v>
      </c>
      <c r="BA17" s="17">
        <v>5.8888678900688399E-2</v>
      </c>
      <c r="BB17" s="17">
        <v>4.8552156223393199E-2</v>
      </c>
      <c r="BC17" s="17">
        <v>9.5803690026497801E-2</v>
      </c>
      <c r="BD17" s="17">
        <v>4.7510853996504503E-2</v>
      </c>
      <c r="BE17" s="17"/>
      <c r="BF17" s="17">
        <v>5.6267070550725502E-2</v>
      </c>
      <c r="BG17" s="17">
        <v>0.100796341595949</v>
      </c>
      <c r="BH17" s="17">
        <v>9.4599240407645405E-2</v>
      </c>
      <c r="BI17" s="17">
        <v>8.1968747925425495E-2</v>
      </c>
      <c r="BJ17" s="17"/>
      <c r="BK17" s="17">
        <v>0.136737636772437</v>
      </c>
      <c r="BL17" s="17">
        <v>6.6373837947622805E-2</v>
      </c>
      <c r="BM17" s="17">
        <v>7.25761639674493E-2</v>
      </c>
      <c r="BN17" s="17">
        <v>0.109143494190322</v>
      </c>
      <c r="BO17" s="17">
        <v>8.6432637035551693E-2</v>
      </c>
      <c r="BP17" s="17"/>
      <c r="BQ17" s="17">
        <v>8.7795970068430804E-2</v>
      </c>
      <c r="BR17" s="17">
        <v>8.9747706281851802E-2</v>
      </c>
      <c r="BS17" s="17"/>
      <c r="BT17" s="17">
        <v>8.8478688845574999E-2</v>
      </c>
      <c r="BU17" s="17">
        <v>8.0751489259706294E-2</v>
      </c>
      <c r="BV17" s="17">
        <v>0.11837199955349299</v>
      </c>
      <c r="BW17" s="17">
        <v>8.5341426108877599E-2</v>
      </c>
      <c r="BX17" s="17">
        <v>9.8694216241686394E-2</v>
      </c>
      <c r="BY17" s="17">
        <v>4.8255852892140003E-2</v>
      </c>
    </row>
    <row r="18" spans="2:77" x14ac:dyDescent="0.35">
      <c r="B18" s="18" t="s">
        <v>469</v>
      </c>
      <c r="C18" s="17">
        <v>3.9833956888349398E-2</v>
      </c>
      <c r="D18" s="17">
        <v>3.50867065711047E-2</v>
      </c>
      <c r="E18" s="17">
        <v>4.4587457601883797E-2</v>
      </c>
      <c r="F18" s="17"/>
      <c r="G18" s="17">
        <v>2.0633294750074201E-2</v>
      </c>
      <c r="H18" s="17">
        <v>6.0170537354142101E-2</v>
      </c>
      <c r="I18" s="17">
        <v>3.6011053848680398E-2</v>
      </c>
      <c r="J18" s="17">
        <v>3.2625174071063197E-2</v>
      </c>
      <c r="K18" s="17">
        <v>5.15739839842849E-2</v>
      </c>
      <c r="L18" s="17">
        <v>3.7618634019411602E-2</v>
      </c>
      <c r="M18" s="17"/>
      <c r="N18" s="17">
        <v>3.5623879905169999E-2</v>
      </c>
      <c r="O18" s="17">
        <v>5.6451836106724301E-2</v>
      </c>
      <c r="P18" s="17">
        <v>4.5056297334301401E-2</v>
      </c>
      <c r="Q18" s="17">
        <v>2.3575700315229601E-2</v>
      </c>
      <c r="R18" s="17"/>
      <c r="S18" s="17">
        <v>6.8848958848637301E-2</v>
      </c>
      <c r="T18" s="17">
        <v>5.0336170056824697E-2</v>
      </c>
      <c r="U18" s="17">
        <v>0</v>
      </c>
      <c r="V18" s="17">
        <v>2.1871746693160402E-2</v>
      </c>
      <c r="W18" s="17">
        <v>1.41460247993685E-2</v>
      </c>
      <c r="X18" s="17">
        <v>3.6430531093085902E-2</v>
      </c>
      <c r="Y18" s="17">
        <v>6.8124240509787201E-2</v>
      </c>
      <c r="Z18" s="17">
        <v>5.1643034820689E-2</v>
      </c>
      <c r="AA18" s="17">
        <v>4.0754070674354E-2</v>
      </c>
      <c r="AB18" s="17">
        <v>3.1918039886631E-2</v>
      </c>
      <c r="AC18" s="17">
        <v>4.53999319555261E-2</v>
      </c>
      <c r="AD18" s="17">
        <v>0</v>
      </c>
      <c r="AE18" s="17"/>
      <c r="AF18" s="17">
        <v>3.0893468879770999E-2</v>
      </c>
      <c r="AG18" s="17">
        <v>5.0574594619876699E-2</v>
      </c>
      <c r="AH18" s="17">
        <v>4.3797231186215903E-2</v>
      </c>
      <c r="AI18" s="17"/>
      <c r="AJ18" s="17">
        <v>3.3829869065012598E-2</v>
      </c>
      <c r="AK18" s="17">
        <v>5.4878902149904998E-2</v>
      </c>
      <c r="AL18" s="17">
        <v>9.2964068984621506E-2</v>
      </c>
      <c r="AM18" s="17">
        <v>0</v>
      </c>
      <c r="AN18" s="17">
        <v>2.06155926630863E-2</v>
      </c>
      <c r="AO18" s="17"/>
      <c r="AP18" s="17">
        <v>2.7234027797863901E-2</v>
      </c>
      <c r="AQ18" s="17">
        <v>7.5201930515173099E-2</v>
      </c>
      <c r="AR18" s="17">
        <v>4.8819749217530503E-2</v>
      </c>
      <c r="AS18" s="17"/>
      <c r="AT18" s="17">
        <v>3.3529183661583098E-2</v>
      </c>
      <c r="AU18" s="17">
        <v>3.16398990712402E-2</v>
      </c>
      <c r="AV18" s="17">
        <v>4.7010799809619003E-2</v>
      </c>
      <c r="AW18" s="17">
        <v>6.2705094079037196E-2</v>
      </c>
      <c r="AX18" s="17">
        <v>6.3306410299193996E-2</v>
      </c>
      <c r="AY18" s="17"/>
      <c r="AZ18" s="17">
        <v>4.6854906484061098E-2</v>
      </c>
      <c r="BA18" s="17">
        <v>6.1988037582980202E-2</v>
      </c>
      <c r="BB18" s="17">
        <v>0</v>
      </c>
      <c r="BC18" s="17">
        <v>3.4172189771328597E-2</v>
      </c>
      <c r="BD18" s="17">
        <v>7.01231425168964E-3</v>
      </c>
      <c r="BE18" s="17"/>
      <c r="BF18" s="17">
        <v>4.5391854145433501E-2</v>
      </c>
      <c r="BG18" s="17">
        <v>4.1256959756247602E-2</v>
      </c>
      <c r="BH18" s="17">
        <v>3.7521113671071402E-2</v>
      </c>
      <c r="BI18" s="17">
        <v>4.5456232638242701E-2</v>
      </c>
      <c r="BJ18" s="17"/>
      <c r="BK18" s="17">
        <v>2.3601667359809099E-2</v>
      </c>
      <c r="BL18" s="17">
        <v>3.2566372737537097E-2</v>
      </c>
      <c r="BM18" s="17">
        <v>4.1840655486810402E-2</v>
      </c>
      <c r="BN18" s="17">
        <v>4.06129004456618E-2</v>
      </c>
      <c r="BO18" s="17">
        <v>4.7203839192501103E-2</v>
      </c>
      <c r="BP18" s="17"/>
      <c r="BQ18" s="17">
        <v>4.34492335864827E-2</v>
      </c>
      <c r="BR18" s="17">
        <v>3.4965475725264601E-2</v>
      </c>
      <c r="BS18" s="17"/>
      <c r="BT18" s="17">
        <v>4.1101702487345897E-2</v>
      </c>
      <c r="BU18" s="17">
        <v>3.7619861464229999E-2</v>
      </c>
      <c r="BV18" s="17">
        <v>2.7163934230073999E-2</v>
      </c>
      <c r="BW18" s="17">
        <v>3.9192742994980802E-2</v>
      </c>
      <c r="BX18" s="17">
        <v>5.4445769654953999E-2</v>
      </c>
      <c r="BY18" s="17">
        <v>0</v>
      </c>
    </row>
    <row r="19" spans="2:77" x14ac:dyDescent="0.35">
      <c r="B19" s="18" t="s">
        <v>470</v>
      </c>
      <c r="C19" s="19">
        <v>6.1250173576469502E-2</v>
      </c>
      <c r="D19" s="19">
        <v>7.5784481551550695E-2</v>
      </c>
      <c r="E19" s="19">
        <v>4.70706406122781E-2</v>
      </c>
      <c r="F19" s="19"/>
      <c r="G19" s="19">
        <v>9.2384353594891597E-2</v>
      </c>
      <c r="H19" s="19">
        <v>6.8463348580325198E-2</v>
      </c>
      <c r="I19" s="19">
        <v>7.1782135575506598E-2</v>
      </c>
      <c r="J19" s="19">
        <v>8.4161572194659695E-2</v>
      </c>
      <c r="K19" s="19">
        <v>3.3870360102318801E-2</v>
      </c>
      <c r="L19" s="19">
        <v>2.7817008264788098E-2</v>
      </c>
      <c r="M19" s="19"/>
      <c r="N19" s="19">
        <v>7.5194274066232705E-2</v>
      </c>
      <c r="O19" s="19">
        <v>4.94083632896926E-2</v>
      </c>
      <c r="P19" s="19">
        <v>6.9931494542767106E-2</v>
      </c>
      <c r="Q19" s="19">
        <v>5.3238438463697101E-2</v>
      </c>
      <c r="R19" s="19"/>
      <c r="S19" s="19">
        <v>0.11192433363903</v>
      </c>
      <c r="T19" s="19">
        <v>5.9212059966419303E-2</v>
      </c>
      <c r="U19" s="19">
        <v>4.4434759467038697E-2</v>
      </c>
      <c r="V19" s="19">
        <v>3.94225672640445E-2</v>
      </c>
      <c r="W19" s="19">
        <v>2.2205966762514E-2</v>
      </c>
      <c r="X19" s="19">
        <v>5.44319097062195E-2</v>
      </c>
      <c r="Y19" s="19">
        <v>3.2211968146144403E-2</v>
      </c>
      <c r="Z19" s="19">
        <v>3.8949653523819697E-2</v>
      </c>
      <c r="AA19" s="19">
        <v>8.4281364494029704E-2</v>
      </c>
      <c r="AB19" s="19">
        <v>7.3881484794548993E-2</v>
      </c>
      <c r="AC19" s="19">
        <v>4.0846936267341399E-2</v>
      </c>
      <c r="AD19" s="19">
        <v>6.3930850494525807E-2</v>
      </c>
      <c r="AE19" s="19"/>
      <c r="AF19" s="19">
        <v>5.2309263257457897E-2</v>
      </c>
      <c r="AG19" s="19">
        <v>6.3191594470037804E-2</v>
      </c>
      <c r="AH19" s="19">
        <v>6.0748762112640603E-2</v>
      </c>
      <c r="AI19" s="19"/>
      <c r="AJ19" s="19">
        <v>4.0275732140103999E-2</v>
      </c>
      <c r="AK19" s="19">
        <v>0.100047844056269</v>
      </c>
      <c r="AL19" s="19">
        <v>5.7925703556846002E-2</v>
      </c>
      <c r="AM19" s="19">
        <v>0</v>
      </c>
      <c r="AN19" s="19">
        <v>2.0219190109283101E-2</v>
      </c>
      <c r="AO19" s="19"/>
      <c r="AP19" s="19">
        <v>3.0121917669980802E-2</v>
      </c>
      <c r="AQ19" s="19">
        <v>0.10860837418976201</v>
      </c>
      <c r="AR19" s="19">
        <v>6.0026567630363098E-2</v>
      </c>
      <c r="AS19" s="19"/>
      <c r="AT19" s="19">
        <v>6.4374192448330494E-2</v>
      </c>
      <c r="AU19" s="19">
        <v>5.24491895484413E-2</v>
      </c>
      <c r="AV19" s="19">
        <v>7.4595698893215795E-2</v>
      </c>
      <c r="AW19" s="19">
        <v>5.1670620296116097E-2</v>
      </c>
      <c r="AX19" s="19">
        <v>7.55274176845558E-2</v>
      </c>
      <c r="AY19" s="19"/>
      <c r="AZ19" s="19">
        <v>8.1762850433262299E-2</v>
      </c>
      <c r="BA19" s="19">
        <v>4.9702405189685203E-2</v>
      </c>
      <c r="BB19" s="19">
        <v>0.106107882940325</v>
      </c>
      <c r="BC19" s="19">
        <v>2.8264610079421101E-2</v>
      </c>
      <c r="BD19" s="19">
        <v>4.28403303709693E-2</v>
      </c>
      <c r="BE19" s="19"/>
      <c r="BF19" s="19">
        <v>5.8465010559964802E-2</v>
      </c>
      <c r="BG19" s="19">
        <v>4.28818394995664E-2</v>
      </c>
      <c r="BH19" s="19">
        <v>7.3876435285205794E-2</v>
      </c>
      <c r="BI19" s="19">
        <v>9.8143636378259402E-2</v>
      </c>
      <c r="BJ19" s="19"/>
      <c r="BK19" s="19">
        <v>5.9940842084177597E-2</v>
      </c>
      <c r="BL19" s="19">
        <v>9.4241019038967699E-2</v>
      </c>
      <c r="BM19" s="19">
        <v>5.37954572653448E-2</v>
      </c>
      <c r="BN19" s="19">
        <v>4.6871203651795902E-2</v>
      </c>
      <c r="BO19" s="19">
        <v>0.119468891289797</v>
      </c>
      <c r="BP19" s="19"/>
      <c r="BQ19" s="19">
        <v>6.0318065842968997E-2</v>
      </c>
      <c r="BR19" s="19">
        <v>6.2505388411023294E-2</v>
      </c>
      <c r="BS19" s="19"/>
      <c r="BT19" s="19">
        <v>3.6439272429496801E-2</v>
      </c>
      <c r="BU19" s="19">
        <v>6.9834067957643506E-2</v>
      </c>
      <c r="BV19" s="19">
        <v>9.4251317944135604E-2</v>
      </c>
      <c r="BW19" s="19">
        <v>9.9987118220789498E-2</v>
      </c>
      <c r="BX19" s="19">
        <v>5.5708513644937903E-2</v>
      </c>
      <c r="BY19" s="19">
        <v>0.12778860944738801</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479</v>
      </c>
      <c r="E2" s="29"/>
      <c r="F2" s="29"/>
      <c r="G2" s="29"/>
      <c r="H2" s="29"/>
      <c r="I2" s="29"/>
    </row>
    <row r="6" spans="2:9" ht="50" customHeight="1" x14ac:dyDescent="0.35">
      <c r="B6" s="20" t="s">
        <v>14</v>
      </c>
      <c r="C6" s="20" t="s">
        <v>464</v>
      </c>
      <c r="D6" s="20" t="s">
        <v>460</v>
      </c>
      <c r="E6" s="20" t="s">
        <v>461</v>
      </c>
      <c r="F6" s="20" t="s">
        <v>463</v>
      </c>
      <c r="G6" s="20" t="s">
        <v>462</v>
      </c>
      <c r="H6" s="20" t="s">
        <v>465</v>
      </c>
    </row>
    <row r="7" spans="2:9" x14ac:dyDescent="0.35">
      <c r="B7" s="18" t="s">
        <v>466</v>
      </c>
      <c r="C7" s="17">
        <v>9.8541054049528398E-2</v>
      </c>
      <c r="D7" s="17">
        <v>9.99712577182294E-2</v>
      </c>
      <c r="E7" s="17">
        <v>7.3531827653589496E-2</v>
      </c>
      <c r="F7" s="17">
        <v>8.7756476020697805E-2</v>
      </c>
      <c r="G7" s="17">
        <v>0.122942586646119</v>
      </c>
      <c r="H7" s="17">
        <v>0.10008441124820899</v>
      </c>
    </row>
    <row r="8" spans="2:9" x14ac:dyDescent="0.35">
      <c r="B8" s="18" t="s">
        <v>333</v>
      </c>
      <c r="C8" s="17">
        <v>4.7971125753724302E-2</v>
      </c>
      <c r="D8" s="17">
        <v>3.7333222936131102E-2</v>
      </c>
      <c r="E8" s="17">
        <v>2.15563127329024E-2</v>
      </c>
      <c r="F8" s="17">
        <v>3.0155567789415999E-2</v>
      </c>
      <c r="G8" s="17">
        <v>4.7746391601458299E-2</v>
      </c>
      <c r="H8" s="17">
        <v>5.4655882138518602E-2</v>
      </c>
    </row>
    <row r="9" spans="2:9" x14ac:dyDescent="0.35">
      <c r="B9" s="18" t="s">
        <v>98</v>
      </c>
      <c r="C9" s="17">
        <v>4.8003722758285301E-2</v>
      </c>
      <c r="D9" s="17">
        <v>6.0343218396327003E-2</v>
      </c>
      <c r="E9" s="17">
        <v>3.6515436717163403E-2</v>
      </c>
      <c r="F9" s="17">
        <v>4.7172881688789997E-2</v>
      </c>
      <c r="G9" s="17">
        <v>5.5506547138338497E-2</v>
      </c>
      <c r="H9" s="17">
        <v>5.0889463915829401E-2</v>
      </c>
    </row>
    <row r="10" spans="2:9" x14ac:dyDescent="0.35">
      <c r="B10" s="18" t="s">
        <v>99</v>
      </c>
      <c r="C10" s="17">
        <v>7.5412420624869594E-2</v>
      </c>
      <c r="D10" s="17">
        <v>8.4876459242879607E-2</v>
      </c>
      <c r="E10" s="17">
        <v>4.9869213053348301E-2</v>
      </c>
      <c r="F10" s="17">
        <v>6.0686420833267099E-2</v>
      </c>
      <c r="G10" s="17">
        <v>6.2285258640621198E-2</v>
      </c>
      <c r="H10" s="17">
        <v>7.8383179421507798E-2</v>
      </c>
    </row>
    <row r="11" spans="2:9" x14ac:dyDescent="0.35">
      <c r="B11" s="18" t="s">
        <v>341</v>
      </c>
      <c r="C11" s="17">
        <v>7.4823934388758007E-2</v>
      </c>
      <c r="D11" s="17">
        <v>9.1295670576307594E-2</v>
      </c>
      <c r="E11" s="17">
        <v>7.7643482930152705E-2</v>
      </c>
      <c r="F11" s="17">
        <v>0.100165768818716</v>
      </c>
      <c r="G11" s="17">
        <v>9.9302947728679605E-2</v>
      </c>
      <c r="H11" s="17">
        <v>9.5972138077192001E-2</v>
      </c>
    </row>
    <row r="12" spans="2:9" x14ac:dyDescent="0.35">
      <c r="B12" s="18" t="s">
        <v>101</v>
      </c>
      <c r="C12" s="17">
        <v>0.217005023215188</v>
      </c>
      <c r="D12" s="17">
        <v>0.21881833370772799</v>
      </c>
      <c r="E12" s="17">
        <v>0.20787800311715299</v>
      </c>
      <c r="F12" s="17">
        <v>0.19157963594126601</v>
      </c>
      <c r="G12" s="17">
        <v>0.214626452186473</v>
      </c>
      <c r="H12" s="17">
        <v>0.21067737097692599</v>
      </c>
    </row>
    <row r="13" spans="2:9" x14ac:dyDescent="0.35">
      <c r="B13" s="18" t="s">
        <v>102</v>
      </c>
      <c r="C13" s="17">
        <v>0.110768518217678</v>
      </c>
      <c r="D13" s="17">
        <v>0.108257517681472</v>
      </c>
      <c r="E13" s="17">
        <v>0.11628302732732899</v>
      </c>
      <c r="F13" s="17">
        <v>0.106032891938978</v>
      </c>
      <c r="G13" s="17">
        <v>0.10637515465588</v>
      </c>
      <c r="H13" s="17">
        <v>0.10954471660091999</v>
      </c>
    </row>
    <row r="14" spans="2:9" x14ac:dyDescent="0.35">
      <c r="B14" s="18" t="s">
        <v>467</v>
      </c>
      <c r="C14" s="17">
        <v>0.13783404500118801</v>
      </c>
      <c r="D14" s="17">
        <v>0.123708856032807</v>
      </c>
      <c r="E14" s="17">
        <v>0.13396839469000699</v>
      </c>
      <c r="F14" s="17">
        <v>0.14696147008222399</v>
      </c>
      <c r="G14" s="17">
        <v>0.112801225436091</v>
      </c>
      <c r="H14" s="17">
        <v>0.122119508356356</v>
      </c>
    </row>
    <row r="15" spans="2:9" x14ac:dyDescent="0.35">
      <c r="B15" s="18" t="s">
        <v>468</v>
      </c>
      <c r="C15" s="17">
        <v>8.8090339018005101E-2</v>
      </c>
      <c r="D15" s="17">
        <v>8.4600768938644003E-2</v>
      </c>
      <c r="E15" s="17">
        <v>0.134441935364709</v>
      </c>
      <c r="F15" s="17">
        <v>0.106275296290283</v>
      </c>
      <c r="G15" s="17">
        <v>9.4964398412289597E-2</v>
      </c>
      <c r="H15" s="17">
        <v>9.4418027756613093E-2</v>
      </c>
    </row>
    <row r="16" spans="2:9" x14ac:dyDescent="0.35">
      <c r="B16" s="18" t="s">
        <v>469</v>
      </c>
      <c r="C16" s="17">
        <v>4.00767890513875E-2</v>
      </c>
      <c r="D16" s="17">
        <v>3.5219016817370601E-2</v>
      </c>
      <c r="E16" s="17">
        <v>6.4707494115044603E-2</v>
      </c>
      <c r="F16" s="17">
        <v>5.3296413169465401E-2</v>
      </c>
      <c r="G16" s="17">
        <v>3.8974283829071699E-2</v>
      </c>
      <c r="H16" s="17">
        <v>3.0858866590505501E-2</v>
      </c>
    </row>
    <row r="17" spans="2:8" x14ac:dyDescent="0.35">
      <c r="B17" s="18" t="s">
        <v>470</v>
      </c>
      <c r="C17" s="17">
        <v>6.1473027921387702E-2</v>
      </c>
      <c r="D17" s="17">
        <v>5.5575677952103997E-2</v>
      </c>
      <c r="E17" s="17">
        <v>8.3604872298600905E-2</v>
      </c>
      <c r="F17" s="17">
        <v>6.9917177426896598E-2</v>
      </c>
      <c r="G17" s="17">
        <v>4.4474753724978E-2</v>
      </c>
      <c r="H17" s="17">
        <v>5.2396434917423497E-2</v>
      </c>
    </row>
    <row r="18" spans="2:8" x14ac:dyDescent="0.35">
      <c r="B18" s="16" t="s">
        <v>472</v>
      </c>
      <c r="C18" s="16"/>
      <c r="D18" s="16"/>
      <c r="E18" s="16"/>
      <c r="F18" s="16"/>
      <c r="G18" s="16"/>
      <c r="H18" s="16"/>
    </row>
    <row r="19" spans="2:8" x14ac:dyDescent="0.35">
      <c r="B19" t="s">
        <v>95</v>
      </c>
    </row>
    <row r="20" spans="2:8" x14ac:dyDescent="0.35">
      <c r="B20" t="s">
        <v>96</v>
      </c>
    </row>
    <row r="24" spans="2:8" x14ac:dyDescent="0.3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9.8541054049528398E-2</v>
      </c>
      <c r="D9" s="17">
        <v>0.105338232578312</v>
      </c>
      <c r="E9" s="17">
        <v>9.2194078608920302E-2</v>
      </c>
      <c r="F9" s="17"/>
      <c r="G9" s="17">
        <v>5.8406422922066999E-2</v>
      </c>
      <c r="H9" s="17">
        <v>4.4944645527043303E-2</v>
      </c>
      <c r="I9" s="17">
        <v>0.11304335894338</v>
      </c>
      <c r="J9" s="17">
        <v>0.12546246458730001</v>
      </c>
      <c r="K9" s="17">
        <v>0.121096099569782</v>
      </c>
      <c r="L9" s="17">
        <v>0.11574994480206301</v>
      </c>
      <c r="M9" s="17"/>
      <c r="N9" s="17">
        <v>6.8195346885755695E-2</v>
      </c>
      <c r="O9" s="17">
        <v>0.110878040465552</v>
      </c>
      <c r="P9" s="17">
        <v>9.1792197105925802E-2</v>
      </c>
      <c r="Q9" s="17">
        <v>0.12740638948444</v>
      </c>
      <c r="R9" s="17"/>
      <c r="S9" s="17">
        <v>9.4491997232193106E-2</v>
      </c>
      <c r="T9" s="17">
        <v>9.8917079676995298E-2</v>
      </c>
      <c r="U9" s="17">
        <v>0.106915588584177</v>
      </c>
      <c r="V9" s="17">
        <v>0.121579781376628</v>
      </c>
      <c r="W9" s="17">
        <v>0.117367894727485</v>
      </c>
      <c r="X9" s="17">
        <v>0.101982393806739</v>
      </c>
      <c r="Y9" s="17">
        <v>0.13479623096562801</v>
      </c>
      <c r="Z9" s="17">
        <v>3.1283973645327597E-2</v>
      </c>
      <c r="AA9" s="17">
        <v>9.5635169919847496E-2</v>
      </c>
      <c r="AB9" s="17">
        <v>6.6577630041988703E-2</v>
      </c>
      <c r="AC9" s="17">
        <v>8.2439408691508995E-2</v>
      </c>
      <c r="AD9" s="17">
        <v>7.5219037492465002E-2</v>
      </c>
      <c r="AE9" s="17"/>
      <c r="AF9" s="17">
        <v>0.16430567051356201</v>
      </c>
      <c r="AG9" s="17">
        <v>5.8034238217794402E-2</v>
      </c>
      <c r="AH9" s="17">
        <v>6.8897068668536399E-2</v>
      </c>
      <c r="AI9" s="17"/>
      <c r="AJ9" s="17">
        <v>0.135784033896583</v>
      </c>
      <c r="AK9" s="17">
        <v>4.90198098935819E-2</v>
      </c>
      <c r="AL9" s="17">
        <v>5.7757140616520701E-2</v>
      </c>
      <c r="AM9" s="17">
        <v>0.53396867227097899</v>
      </c>
      <c r="AN9" s="17">
        <v>0.129518269104553</v>
      </c>
      <c r="AO9" s="17"/>
      <c r="AP9" s="17">
        <v>0.129590061778567</v>
      </c>
      <c r="AQ9" s="17">
        <v>2.28498965487435E-2</v>
      </c>
      <c r="AR9" s="17">
        <v>2.8951335823555E-2</v>
      </c>
      <c r="AS9" s="17"/>
      <c r="AT9" s="17">
        <v>0.14374552844423699</v>
      </c>
      <c r="AU9" s="17">
        <v>9.9959901648745603E-2</v>
      </c>
      <c r="AV9" s="17">
        <v>6.4862868373500304E-2</v>
      </c>
      <c r="AW9" s="17">
        <v>5.2512405203904003E-2</v>
      </c>
      <c r="AX9" s="17">
        <v>6.8596307334188297E-2</v>
      </c>
      <c r="AY9" s="17"/>
      <c r="AZ9" s="17">
        <v>8.1931372588224902E-2</v>
      </c>
      <c r="BA9" s="17">
        <v>7.1105324953125201E-2</v>
      </c>
      <c r="BB9" s="17">
        <v>8.4720621209940505E-2</v>
      </c>
      <c r="BC9" s="17">
        <v>0.119398048550985</v>
      </c>
      <c r="BD9" s="17">
        <v>0.159635883872672</v>
      </c>
      <c r="BE9" s="17"/>
      <c r="BF9" s="17">
        <v>0.14626127755448301</v>
      </c>
      <c r="BG9" s="17">
        <v>9.0664454835774594E-2</v>
      </c>
      <c r="BH9" s="17">
        <v>6.6516055561733706E-2</v>
      </c>
      <c r="BI9" s="17">
        <v>8.7900741026539206E-2</v>
      </c>
      <c r="BJ9" s="17"/>
      <c r="BK9" s="17">
        <v>0.216373973559399</v>
      </c>
      <c r="BL9" s="17">
        <v>0.14074000465959399</v>
      </c>
      <c r="BM9" s="17">
        <v>7.91548233278066E-2</v>
      </c>
      <c r="BN9" s="17">
        <v>7.4628053769796504E-2</v>
      </c>
      <c r="BO9" s="17">
        <v>0.148309920699815</v>
      </c>
      <c r="BP9" s="17"/>
      <c r="BQ9" s="17">
        <v>9.8826444158505403E-2</v>
      </c>
      <c r="BR9" s="17">
        <v>9.8177454291728597E-2</v>
      </c>
      <c r="BS9" s="17"/>
      <c r="BT9" s="17">
        <v>0.132960738788758</v>
      </c>
      <c r="BU9" s="17">
        <v>5.7645857692382001E-2</v>
      </c>
      <c r="BV9" s="17">
        <v>0.173081785017003</v>
      </c>
      <c r="BW9" s="17">
        <v>8.8234721665523694E-2</v>
      </c>
      <c r="BX9" s="17">
        <v>7.8668525404161097E-2</v>
      </c>
      <c r="BY9" s="17">
        <v>0</v>
      </c>
    </row>
    <row r="10" spans="2:77" x14ac:dyDescent="0.35">
      <c r="B10" s="18" t="s">
        <v>333</v>
      </c>
      <c r="C10" s="17">
        <v>4.7971125753724302E-2</v>
      </c>
      <c r="D10" s="17">
        <v>3.1519267729477898E-2</v>
      </c>
      <c r="E10" s="17">
        <v>6.4407662202009899E-2</v>
      </c>
      <c r="F10" s="17"/>
      <c r="G10" s="17">
        <v>5.8990183394047199E-2</v>
      </c>
      <c r="H10" s="17">
        <v>1.0602376349837199E-2</v>
      </c>
      <c r="I10" s="17">
        <v>3.1411856520916499E-2</v>
      </c>
      <c r="J10" s="17">
        <v>6.9838954785867394E-2</v>
      </c>
      <c r="K10" s="17">
        <v>5.32286158220227E-2</v>
      </c>
      <c r="L10" s="17">
        <v>6.0123196702869301E-2</v>
      </c>
      <c r="M10" s="17"/>
      <c r="N10" s="17">
        <v>5.32526426362602E-2</v>
      </c>
      <c r="O10" s="17">
        <v>4.5032208913195898E-2</v>
      </c>
      <c r="P10" s="17">
        <v>5.6373668706017101E-2</v>
      </c>
      <c r="Q10" s="17">
        <v>3.6982765523708203E-2</v>
      </c>
      <c r="R10" s="17"/>
      <c r="S10" s="17">
        <v>4.9639886777712201E-2</v>
      </c>
      <c r="T10" s="17">
        <v>5.3136939687161697E-2</v>
      </c>
      <c r="U10" s="17">
        <v>8.5739299384629195E-2</v>
      </c>
      <c r="V10" s="17">
        <v>6.3948984996692701E-2</v>
      </c>
      <c r="W10" s="17">
        <v>4.5672904126313897E-2</v>
      </c>
      <c r="X10" s="17">
        <v>5.4150789137080498E-2</v>
      </c>
      <c r="Y10" s="17">
        <v>1.8817276258157802E-2</v>
      </c>
      <c r="Z10" s="17">
        <v>3.2303839216341702E-2</v>
      </c>
      <c r="AA10" s="17">
        <v>4.3548411551334397E-2</v>
      </c>
      <c r="AB10" s="17">
        <v>3.7539482933653501E-2</v>
      </c>
      <c r="AC10" s="17">
        <v>2.12902409581315E-2</v>
      </c>
      <c r="AD10" s="17">
        <v>5.5742444904124701E-2</v>
      </c>
      <c r="AE10" s="17"/>
      <c r="AF10" s="17">
        <v>6.9643668024827604E-2</v>
      </c>
      <c r="AG10" s="17">
        <v>1.8634575394999998E-2</v>
      </c>
      <c r="AH10" s="17">
        <v>6.2723628152150004E-2</v>
      </c>
      <c r="AI10" s="17"/>
      <c r="AJ10" s="17">
        <v>7.9010706740422806E-2</v>
      </c>
      <c r="AK10" s="17">
        <v>1.1488103808369499E-2</v>
      </c>
      <c r="AL10" s="17">
        <v>1.2453499032837601E-2</v>
      </c>
      <c r="AM10" s="17">
        <v>0</v>
      </c>
      <c r="AN10" s="17">
        <v>3.4127132326081402E-2</v>
      </c>
      <c r="AO10" s="17"/>
      <c r="AP10" s="17">
        <v>6.8230342938635599E-2</v>
      </c>
      <c r="AQ10" s="17">
        <v>1.0431789002890501E-2</v>
      </c>
      <c r="AR10" s="17">
        <v>3.8196749329119498E-2</v>
      </c>
      <c r="AS10" s="17"/>
      <c r="AT10" s="17">
        <v>5.03824074074967E-2</v>
      </c>
      <c r="AU10" s="17">
        <v>2.6531865884223099E-2</v>
      </c>
      <c r="AV10" s="17">
        <v>6.1554565856785502E-2</v>
      </c>
      <c r="AW10" s="17">
        <v>4.0797691427416197E-2</v>
      </c>
      <c r="AX10" s="17">
        <v>0</v>
      </c>
      <c r="AY10" s="17"/>
      <c r="AZ10" s="17">
        <v>4.17706737974812E-2</v>
      </c>
      <c r="BA10" s="17">
        <v>5.4162096905464897E-2</v>
      </c>
      <c r="BB10" s="17">
        <v>4.20653655995092E-2</v>
      </c>
      <c r="BC10" s="17">
        <v>5.8963041222950902E-2</v>
      </c>
      <c r="BD10" s="17">
        <v>4.9796937903835603E-2</v>
      </c>
      <c r="BE10" s="17"/>
      <c r="BF10" s="17">
        <v>5.3063024380332301E-2</v>
      </c>
      <c r="BG10" s="17">
        <v>7.3777030814829003E-2</v>
      </c>
      <c r="BH10" s="17">
        <v>2.0469419965795099E-2</v>
      </c>
      <c r="BI10" s="17">
        <v>2.61347774801764E-2</v>
      </c>
      <c r="BJ10" s="17"/>
      <c r="BK10" s="17">
        <v>2.8800775527610602E-2</v>
      </c>
      <c r="BL10" s="17">
        <v>2.8530945480408802E-2</v>
      </c>
      <c r="BM10" s="17">
        <v>6.4470592011116906E-2</v>
      </c>
      <c r="BN10" s="17">
        <v>4.60007534501643E-2</v>
      </c>
      <c r="BO10" s="17">
        <v>3.4333767123986302E-2</v>
      </c>
      <c r="BP10" s="17"/>
      <c r="BQ10" s="17">
        <v>4.2688938911920001E-2</v>
      </c>
      <c r="BR10" s="17">
        <v>5.4700867941419699E-2</v>
      </c>
      <c r="BS10" s="17"/>
      <c r="BT10" s="17">
        <v>5.89869018982591E-2</v>
      </c>
      <c r="BU10" s="17">
        <v>5.0022419730752402E-2</v>
      </c>
      <c r="BV10" s="17">
        <v>3.7013995338755899E-2</v>
      </c>
      <c r="BW10" s="17">
        <v>4.6209151453752401E-2</v>
      </c>
      <c r="BX10" s="17">
        <v>3.2071239157652302E-2</v>
      </c>
      <c r="BY10" s="17">
        <v>4.5306674819527902E-2</v>
      </c>
    </row>
    <row r="11" spans="2:77" x14ac:dyDescent="0.35">
      <c r="B11" s="18" t="s">
        <v>98</v>
      </c>
      <c r="C11" s="17">
        <v>4.8003722758285301E-2</v>
      </c>
      <c r="D11" s="17">
        <v>3.4944155847045202E-2</v>
      </c>
      <c r="E11" s="17">
        <v>6.1088344072861199E-2</v>
      </c>
      <c r="F11" s="17"/>
      <c r="G11" s="17">
        <v>2.5415116471614398E-2</v>
      </c>
      <c r="H11" s="17">
        <v>4.9994818789006697E-2</v>
      </c>
      <c r="I11" s="17">
        <v>4.5579020710774097E-2</v>
      </c>
      <c r="J11" s="17">
        <v>3.3822944867860201E-2</v>
      </c>
      <c r="K11" s="17">
        <v>4.6136367316922E-2</v>
      </c>
      <c r="L11" s="17">
        <v>7.5486779439736598E-2</v>
      </c>
      <c r="M11" s="17"/>
      <c r="N11" s="17">
        <v>4.4521234017922101E-2</v>
      </c>
      <c r="O11" s="17">
        <v>4.7384947319053197E-2</v>
      </c>
      <c r="P11" s="17">
        <v>5.1721642649663301E-2</v>
      </c>
      <c r="Q11" s="17">
        <v>4.5072402918485799E-2</v>
      </c>
      <c r="R11" s="17"/>
      <c r="S11" s="17">
        <v>2.3146011998099701E-2</v>
      </c>
      <c r="T11" s="17">
        <v>8.7498292140845105E-2</v>
      </c>
      <c r="U11" s="17">
        <v>2.3669232190572199E-2</v>
      </c>
      <c r="V11" s="17">
        <v>5.5902464170520999E-2</v>
      </c>
      <c r="W11" s="17">
        <v>4.6098762547704397E-2</v>
      </c>
      <c r="X11" s="17">
        <v>3.3151222670162302E-2</v>
      </c>
      <c r="Y11" s="17">
        <v>5.4506994184306601E-2</v>
      </c>
      <c r="Z11" s="17">
        <v>2.3181570896295502E-2</v>
      </c>
      <c r="AA11" s="17">
        <v>5.9024231308033602E-2</v>
      </c>
      <c r="AB11" s="17">
        <v>5.0832589186218698E-2</v>
      </c>
      <c r="AC11" s="17">
        <v>4.3120266759841E-2</v>
      </c>
      <c r="AD11" s="17">
        <v>4.1478493524170101E-2</v>
      </c>
      <c r="AE11" s="17"/>
      <c r="AF11" s="17">
        <v>5.7491201781203698E-2</v>
      </c>
      <c r="AG11" s="17">
        <v>5.0212385120510801E-2</v>
      </c>
      <c r="AH11" s="17">
        <v>3.8751682018030198E-2</v>
      </c>
      <c r="AI11" s="17"/>
      <c r="AJ11" s="17">
        <v>6.7486304216049703E-2</v>
      </c>
      <c r="AK11" s="17">
        <v>2.3256052458880402E-2</v>
      </c>
      <c r="AL11" s="17">
        <v>3.6485781469579703E-2</v>
      </c>
      <c r="AM11" s="17">
        <v>6.0400974205301702E-2</v>
      </c>
      <c r="AN11" s="17">
        <v>4.4132330669304297E-2</v>
      </c>
      <c r="AO11" s="17"/>
      <c r="AP11" s="17">
        <v>6.5422717388116003E-2</v>
      </c>
      <c r="AQ11" s="17">
        <v>1.6545031900372799E-2</v>
      </c>
      <c r="AR11" s="17">
        <v>6.2582374570934601E-2</v>
      </c>
      <c r="AS11" s="17"/>
      <c r="AT11" s="17">
        <v>5.3516255430989701E-2</v>
      </c>
      <c r="AU11" s="17">
        <v>3.9293473841252098E-2</v>
      </c>
      <c r="AV11" s="17">
        <v>3.5713305491614902E-2</v>
      </c>
      <c r="AW11" s="17">
        <v>5.5082570677080202E-2</v>
      </c>
      <c r="AX11" s="17">
        <v>5.7505176863018703E-2</v>
      </c>
      <c r="AY11" s="17"/>
      <c r="AZ11" s="17">
        <v>3.5136023270729802E-2</v>
      </c>
      <c r="BA11" s="17">
        <v>5.3485731012892598E-2</v>
      </c>
      <c r="BB11" s="17">
        <v>1.9216909060262102E-2</v>
      </c>
      <c r="BC11" s="17">
        <v>7.8975822647136207E-2</v>
      </c>
      <c r="BD11" s="17">
        <v>4.1614648094503097E-2</v>
      </c>
      <c r="BE11" s="17"/>
      <c r="BF11" s="17">
        <v>6.5959197619155294E-2</v>
      </c>
      <c r="BG11" s="17">
        <v>3.6090035857382401E-2</v>
      </c>
      <c r="BH11" s="17">
        <v>5.9712473168805499E-2</v>
      </c>
      <c r="BI11" s="17">
        <v>2.8230265751048401E-2</v>
      </c>
      <c r="BJ11" s="17"/>
      <c r="BK11" s="17">
        <v>2.85740752745678E-2</v>
      </c>
      <c r="BL11" s="17">
        <v>6.9765941902885306E-2</v>
      </c>
      <c r="BM11" s="17">
        <v>5.8348787634158003E-2</v>
      </c>
      <c r="BN11" s="17">
        <v>2.5991376592495102E-2</v>
      </c>
      <c r="BO11" s="17">
        <v>6.6891096986012005E-2</v>
      </c>
      <c r="BP11" s="17"/>
      <c r="BQ11" s="17">
        <v>5.1091203521038402E-2</v>
      </c>
      <c r="BR11" s="17">
        <v>4.4070134234237397E-2</v>
      </c>
      <c r="BS11" s="17"/>
      <c r="BT11" s="17">
        <v>6.4046080827208404E-2</v>
      </c>
      <c r="BU11" s="17">
        <v>2.9199088121794298E-2</v>
      </c>
      <c r="BV11" s="17">
        <v>3.7359290529072102E-2</v>
      </c>
      <c r="BW11" s="17">
        <v>4.9726933697727002E-2</v>
      </c>
      <c r="BX11" s="17">
        <v>4.6785431843717099E-2</v>
      </c>
      <c r="BY11" s="17">
        <v>0</v>
      </c>
    </row>
    <row r="12" spans="2:77" x14ac:dyDescent="0.35">
      <c r="B12" s="18" t="s">
        <v>99</v>
      </c>
      <c r="C12" s="17">
        <v>7.5412420624869594E-2</v>
      </c>
      <c r="D12" s="17">
        <v>6.9220859055619102E-2</v>
      </c>
      <c r="E12" s="17">
        <v>7.9952176939919198E-2</v>
      </c>
      <c r="F12" s="17"/>
      <c r="G12" s="17">
        <v>7.3110465729544299E-2</v>
      </c>
      <c r="H12" s="17">
        <v>9.1374925408047605E-2</v>
      </c>
      <c r="I12" s="17">
        <v>4.6473080667638597E-2</v>
      </c>
      <c r="J12" s="17">
        <v>8.2021672680520893E-2</v>
      </c>
      <c r="K12" s="17">
        <v>9.6110894334256305E-2</v>
      </c>
      <c r="L12" s="17">
        <v>6.7694114914615897E-2</v>
      </c>
      <c r="M12" s="17"/>
      <c r="N12" s="17">
        <v>7.1227644172736096E-2</v>
      </c>
      <c r="O12" s="17">
        <v>9.1013085525100706E-2</v>
      </c>
      <c r="P12" s="17">
        <v>6.7792419323184305E-2</v>
      </c>
      <c r="Q12" s="17">
        <v>6.9734624951454299E-2</v>
      </c>
      <c r="R12" s="17"/>
      <c r="S12" s="17">
        <v>6.6337965397912896E-2</v>
      </c>
      <c r="T12" s="17">
        <v>5.9184817814801102E-2</v>
      </c>
      <c r="U12" s="17">
        <v>7.2783656571547894E-2</v>
      </c>
      <c r="V12" s="17">
        <v>5.7113153609711503E-2</v>
      </c>
      <c r="W12" s="17">
        <v>7.1174487057318603E-2</v>
      </c>
      <c r="X12" s="17">
        <v>0.12116126839471</v>
      </c>
      <c r="Y12" s="17">
        <v>5.9470032634961298E-2</v>
      </c>
      <c r="Z12" s="17">
        <v>0</v>
      </c>
      <c r="AA12" s="17">
        <v>0.13212657707971201</v>
      </c>
      <c r="AB12" s="17">
        <v>6.4455309834147295E-2</v>
      </c>
      <c r="AC12" s="17">
        <v>6.6365119092852004E-2</v>
      </c>
      <c r="AD12" s="17">
        <v>0.14717781201390001</v>
      </c>
      <c r="AE12" s="17"/>
      <c r="AF12" s="17">
        <v>8.6920655923980406E-2</v>
      </c>
      <c r="AG12" s="17">
        <v>5.1700219463006299E-2</v>
      </c>
      <c r="AH12" s="17">
        <v>9.7833071967513993E-2</v>
      </c>
      <c r="AI12" s="17"/>
      <c r="AJ12" s="17">
        <v>9.8959080049968395E-2</v>
      </c>
      <c r="AK12" s="17">
        <v>2.9363497243118701E-2</v>
      </c>
      <c r="AL12" s="17">
        <v>6.9355352668478296E-2</v>
      </c>
      <c r="AM12" s="17">
        <v>7.5603767389330098E-2</v>
      </c>
      <c r="AN12" s="17">
        <v>0.10963784652108299</v>
      </c>
      <c r="AO12" s="17"/>
      <c r="AP12" s="17">
        <v>0.103263919070718</v>
      </c>
      <c r="AQ12" s="17">
        <v>4.62798641556664E-2</v>
      </c>
      <c r="AR12" s="17">
        <v>8.6769401214815994E-2</v>
      </c>
      <c r="AS12" s="17"/>
      <c r="AT12" s="17">
        <v>5.59246704659156E-2</v>
      </c>
      <c r="AU12" s="17">
        <v>8.7638132158098805E-2</v>
      </c>
      <c r="AV12" s="17">
        <v>7.96966071041251E-2</v>
      </c>
      <c r="AW12" s="17">
        <v>3.5692307507321497E-2</v>
      </c>
      <c r="AX12" s="17">
        <v>0</v>
      </c>
      <c r="AY12" s="17"/>
      <c r="AZ12" s="17">
        <v>8.6535151453927095E-2</v>
      </c>
      <c r="BA12" s="17">
        <v>4.3347511599827498E-2</v>
      </c>
      <c r="BB12" s="17">
        <v>9.4656169309347601E-2</v>
      </c>
      <c r="BC12" s="17">
        <v>7.0940533968401207E-2</v>
      </c>
      <c r="BD12" s="17">
        <v>7.8498059019553701E-2</v>
      </c>
      <c r="BE12" s="17"/>
      <c r="BF12" s="17">
        <v>7.2690914868269799E-2</v>
      </c>
      <c r="BG12" s="17">
        <v>7.6761698007121099E-2</v>
      </c>
      <c r="BH12" s="17">
        <v>7.4691431298298805E-2</v>
      </c>
      <c r="BI12" s="17">
        <v>8.0017795706053996E-2</v>
      </c>
      <c r="BJ12" s="17"/>
      <c r="BK12" s="17">
        <v>4.62833858118313E-2</v>
      </c>
      <c r="BL12" s="17">
        <v>6.7061097059645594E-2</v>
      </c>
      <c r="BM12" s="17">
        <v>0.10152373090632701</v>
      </c>
      <c r="BN12" s="17">
        <v>6.5538946654737307E-2</v>
      </c>
      <c r="BO12" s="17">
        <v>3.8404705036235602E-2</v>
      </c>
      <c r="BP12" s="17"/>
      <c r="BQ12" s="17">
        <v>8.2373252144434694E-2</v>
      </c>
      <c r="BR12" s="17">
        <v>6.6544010070377302E-2</v>
      </c>
      <c r="BS12" s="17"/>
      <c r="BT12" s="17">
        <v>5.8840959780406099E-2</v>
      </c>
      <c r="BU12" s="17">
        <v>0.112604818034141</v>
      </c>
      <c r="BV12" s="17">
        <v>0.103234659281883</v>
      </c>
      <c r="BW12" s="17">
        <v>8.3572250475996104E-2</v>
      </c>
      <c r="BX12" s="17">
        <v>5.1963031105805101E-2</v>
      </c>
      <c r="BY12" s="17">
        <v>4.0098126094935897E-2</v>
      </c>
    </row>
    <row r="13" spans="2:77" x14ac:dyDescent="0.35">
      <c r="B13" s="18" t="s">
        <v>341</v>
      </c>
      <c r="C13" s="17">
        <v>7.4823934388758007E-2</v>
      </c>
      <c r="D13" s="17">
        <v>8.9479437089512101E-2</v>
      </c>
      <c r="E13" s="17">
        <v>6.0622940186416598E-2</v>
      </c>
      <c r="F13" s="17"/>
      <c r="G13" s="17">
        <v>3.2416802590422802E-2</v>
      </c>
      <c r="H13" s="17">
        <v>6.9274686355973905E-2</v>
      </c>
      <c r="I13" s="17">
        <v>0.106502714485886</v>
      </c>
      <c r="J13" s="17">
        <v>8.0429630172281899E-2</v>
      </c>
      <c r="K13" s="17">
        <v>9.5229223151971396E-2</v>
      </c>
      <c r="L13" s="17">
        <v>6.3413189774572498E-2</v>
      </c>
      <c r="M13" s="17"/>
      <c r="N13" s="17">
        <v>7.5282587655589095E-2</v>
      </c>
      <c r="O13" s="17">
        <v>7.2989518069292894E-2</v>
      </c>
      <c r="P13" s="17">
        <v>8.5018819004020696E-2</v>
      </c>
      <c r="Q13" s="17">
        <v>6.7181159275543398E-2</v>
      </c>
      <c r="R13" s="17"/>
      <c r="S13" s="17">
        <v>0.105312748569304</v>
      </c>
      <c r="T13" s="17">
        <v>6.1863598958393898E-2</v>
      </c>
      <c r="U13" s="17">
        <v>8.1138622677554201E-2</v>
      </c>
      <c r="V13" s="17">
        <v>5.9515452382333502E-2</v>
      </c>
      <c r="W13" s="17">
        <v>6.1854744829473701E-2</v>
      </c>
      <c r="X13" s="17">
        <v>5.0894231475483998E-2</v>
      </c>
      <c r="Y13" s="17">
        <v>6.0852888403480701E-2</v>
      </c>
      <c r="Z13" s="17">
        <v>0.19541518900792701</v>
      </c>
      <c r="AA13" s="17">
        <v>3.2384921077167901E-2</v>
      </c>
      <c r="AB13" s="17">
        <v>5.7452494678465998E-2</v>
      </c>
      <c r="AC13" s="17">
        <v>0.19077606160854599</v>
      </c>
      <c r="AD13" s="17">
        <v>0</v>
      </c>
      <c r="AE13" s="17"/>
      <c r="AF13" s="17">
        <v>6.5146469956564604E-2</v>
      </c>
      <c r="AG13" s="17">
        <v>8.9432147093619699E-2</v>
      </c>
      <c r="AH13" s="17">
        <v>8.3384357385616906E-2</v>
      </c>
      <c r="AI13" s="17"/>
      <c r="AJ13" s="17">
        <v>8.8032357475008399E-2</v>
      </c>
      <c r="AK13" s="17">
        <v>6.2251536817868401E-2</v>
      </c>
      <c r="AL13" s="17">
        <v>3.9569307277093901E-2</v>
      </c>
      <c r="AM13" s="17">
        <v>0</v>
      </c>
      <c r="AN13" s="17">
        <v>9.7915913270963897E-2</v>
      </c>
      <c r="AO13" s="17"/>
      <c r="AP13" s="17">
        <v>0.112384390069295</v>
      </c>
      <c r="AQ13" s="17">
        <v>4.66161123543678E-2</v>
      </c>
      <c r="AR13" s="17">
        <v>6.6142058476539506E-2</v>
      </c>
      <c r="AS13" s="17"/>
      <c r="AT13" s="17">
        <v>7.8176749153428704E-2</v>
      </c>
      <c r="AU13" s="17">
        <v>6.9139384926881098E-2</v>
      </c>
      <c r="AV13" s="17">
        <v>5.8498351465326198E-2</v>
      </c>
      <c r="AW13" s="17">
        <v>7.5743464621003703E-2</v>
      </c>
      <c r="AX13" s="17">
        <v>0</v>
      </c>
      <c r="AY13" s="17"/>
      <c r="AZ13" s="17">
        <v>7.7267149307573599E-2</v>
      </c>
      <c r="BA13" s="17">
        <v>9.0977049917947098E-2</v>
      </c>
      <c r="BB13" s="17">
        <v>2.28970166077745E-2</v>
      </c>
      <c r="BC13" s="17">
        <v>7.7174901139481195E-2</v>
      </c>
      <c r="BD13" s="17">
        <v>6.3092641405178701E-2</v>
      </c>
      <c r="BE13" s="17"/>
      <c r="BF13" s="17">
        <v>5.0957536056809902E-2</v>
      </c>
      <c r="BG13" s="17">
        <v>9.5440475835026295E-2</v>
      </c>
      <c r="BH13" s="17">
        <v>5.3454459866584099E-2</v>
      </c>
      <c r="BI13" s="17">
        <v>8.9002123118843104E-2</v>
      </c>
      <c r="BJ13" s="17"/>
      <c r="BK13" s="17">
        <v>4.7464593481023401E-2</v>
      </c>
      <c r="BL13" s="17">
        <v>4.45223243909715E-2</v>
      </c>
      <c r="BM13" s="17">
        <v>9.7351707113823002E-2</v>
      </c>
      <c r="BN13" s="17">
        <v>7.2883876263365593E-2</v>
      </c>
      <c r="BO13" s="17">
        <v>6.0929494577102901E-2</v>
      </c>
      <c r="BP13" s="17"/>
      <c r="BQ13" s="17">
        <v>8.8972716454071399E-2</v>
      </c>
      <c r="BR13" s="17">
        <v>5.67977534865838E-2</v>
      </c>
      <c r="BS13" s="17"/>
      <c r="BT13" s="17">
        <v>6.2857310597871099E-2</v>
      </c>
      <c r="BU13" s="17">
        <v>0.123710970255529</v>
      </c>
      <c r="BV13" s="17">
        <v>6.1049383126491101E-2</v>
      </c>
      <c r="BW13" s="17">
        <v>4.0194412908217403E-2</v>
      </c>
      <c r="BX13" s="17">
        <v>6.1808311280734697E-2</v>
      </c>
      <c r="BY13" s="17">
        <v>3.3806137795746198E-2</v>
      </c>
    </row>
    <row r="14" spans="2:77" x14ac:dyDescent="0.35">
      <c r="B14" s="18" t="s">
        <v>101</v>
      </c>
      <c r="C14" s="17">
        <v>0.217005023215188</v>
      </c>
      <c r="D14" s="17">
        <v>0.212665094092159</v>
      </c>
      <c r="E14" s="17">
        <v>0.222107260408585</v>
      </c>
      <c r="F14" s="17"/>
      <c r="G14" s="17">
        <v>0.249665441528517</v>
      </c>
      <c r="H14" s="17">
        <v>0.23863047908350499</v>
      </c>
      <c r="I14" s="17">
        <v>0.15745673254067799</v>
      </c>
      <c r="J14" s="17">
        <v>0.18268408574276601</v>
      </c>
      <c r="K14" s="17">
        <v>0.216520058369499</v>
      </c>
      <c r="L14" s="17">
        <v>0.25440966921092201</v>
      </c>
      <c r="M14" s="17"/>
      <c r="N14" s="17">
        <v>0.18663973708614401</v>
      </c>
      <c r="O14" s="17">
        <v>0.22579974968555</v>
      </c>
      <c r="P14" s="17">
        <v>0.23860148214890101</v>
      </c>
      <c r="Q14" s="17">
        <v>0.222493332988004</v>
      </c>
      <c r="R14" s="17"/>
      <c r="S14" s="17">
        <v>0.12930873263657999</v>
      </c>
      <c r="T14" s="17">
        <v>0.25849852755573799</v>
      </c>
      <c r="U14" s="17">
        <v>0.20428304439522399</v>
      </c>
      <c r="V14" s="17">
        <v>0.21519353601933899</v>
      </c>
      <c r="W14" s="17">
        <v>0.18739337220880201</v>
      </c>
      <c r="X14" s="17">
        <v>0.21838415223499499</v>
      </c>
      <c r="Y14" s="17">
        <v>0.30722820538567502</v>
      </c>
      <c r="Z14" s="17">
        <v>0.205934159071363</v>
      </c>
      <c r="AA14" s="17">
        <v>0.18565806324550399</v>
      </c>
      <c r="AB14" s="17">
        <v>0.24347763753704599</v>
      </c>
      <c r="AC14" s="17">
        <v>0.26163588828275602</v>
      </c>
      <c r="AD14" s="17">
        <v>0.261559425523188</v>
      </c>
      <c r="AE14" s="17"/>
      <c r="AF14" s="17">
        <v>0.22592426936325799</v>
      </c>
      <c r="AG14" s="17">
        <v>0.18871392080228899</v>
      </c>
      <c r="AH14" s="17">
        <v>0.278561734091754</v>
      </c>
      <c r="AI14" s="17"/>
      <c r="AJ14" s="17">
        <v>0.218390665394081</v>
      </c>
      <c r="AK14" s="17">
        <v>0.18141326111945999</v>
      </c>
      <c r="AL14" s="17">
        <v>0.23475455627789801</v>
      </c>
      <c r="AM14" s="17">
        <v>0.15310071653949101</v>
      </c>
      <c r="AN14" s="17">
        <v>0.300500049351273</v>
      </c>
      <c r="AO14" s="17"/>
      <c r="AP14" s="17">
        <v>0.23700680481724501</v>
      </c>
      <c r="AQ14" s="17">
        <v>0.167862217191904</v>
      </c>
      <c r="AR14" s="17">
        <v>0.208176658439201</v>
      </c>
      <c r="AS14" s="17"/>
      <c r="AT14" s="17">
        <v>0.239265309090365</v>
      </c>
      <c r="AU14" s="17">
        <v>0.18966805988810201</v>
      </c>
      <c r="AV14" s="17">
        <v>0.21347127757342799</v>
      </c>
      <c r="AW14" s="17">
        <v>0.23659839725143</v>
      </c>
      <c r="AX14" s="17">
        <v>0.23103516355666201</v>
      </c>
      <c r="AY14" s="17"/>
      <c r="AZ14" s="17">
        <v>0.20380873403015501</v>
      </c>
      <c r="BA14" s="17">
        <v>0.211586881818038</v>
      </c>
      <c r="BB14" s="17">
        <v>0.31284542162193901</v>
      </c>
      <c r="BC14" s="17">
        <v>0.25516050093043202</v>
      </c>
      <c r="BD14" s="17">
        <v>0.17471013481393199</v>
      </c>
      <c r="BE14" s="17"/>
      <c r="BF14" s="17">
        <v>0.21004006317079599</v>
      </c>
      <c r="BG14" s="17">
        <v>0.20086561912723</v>
      </c>
      <c r="BH14" s="17">
        <v>0.25220045413335701</v>
      </c>
      <c r="BI14" s="17">
        <v>0.19902346081666</v>
      </c>
      <c r="BJ14" s="17"/>
      <c r="BK14" s="17">
        <v>0.19178477895045501</v>
      </c>
      <c r="BL14" s="17">
        <v>0.23356915021702901</v>
      </c>
      <c r="BM14" s="17">
        <v>0.212620488105877</v>
      </c>
      <c r="BN14" s="17">
        <v>0.229117848334389</v>
      </c>
      <c r="BO14" s="17">
        <v>0.16052619408010499</v>
      </c>
      <c r="BP14" s="17"/>
      <c r="BQ14" s="17">
        <v>0.205615090547277</v>
      </c>
      <c r="BR14" s="17">
        <v>0.23151630664492601</v>
      </c>
      <c r="BS14" s="17"/>
      <c r="BT14" s="17">
        <v>0.229776650102019</v>
      </c>
      <c r="BU14" s="17">
        <v>0.192782451709271</v>
      </c>
      <c r="BV14" s="17">
        <v>0.24023129314022801</v>
      </c>
      <c r="BW14" s="17">
        <v>0.15457205653176301</v>
      </c>
      <c r="BX14" s="17">
        <v>0.23963750085543001</v>
      </c>
      <c r="BY14" s="17">
        <v>0.22243010668629601</v>
      </c>
    </row>
    <row r="15" spans="2:77" x14ac:dyDescent="0.35">
      <c r="B15" s="18" t="s">
        <v>102</v>
      </c>
      <c r="C15" s="17">
        <v>0.110768518217678</v>
      </c>
      <c r="D15" s="17">
        <v>0.10536709053592599</v>
      </c>
      <c r="E15" s="17">
        <v>0.116521252543263</v>
      </c>
      <c r="F15" s="17"/>
      <c r="G15" s="17">
        <v>0.18811462416118199</v>
      </c>
      <c r="H15" s="17">
        <v>0.10208778023441301</v>
      </c>
      <c r="I15" s="17">
        <v>0.112993824180804</v>
      </c>
      <c r="J15" s="17">
        <v>8.8990379565989305E-2</v>
      </c>
      <c r="K15" s="17">
        <v>9.6630928760415097E-2</v>
      </c>
      <c r="L15" s="17">
        <v>9.4767688530670205E-2</v>
      </c>
      <c r="M15" s="17"/>
      <c r="N15" s="17">
        <v>0.12023584681689101</v>
      </c>
      <c r="O15" s="17">
        <v>0.12911973262343601</v>
      </c>
      <c r="P15" s="17">
        <v>7.8177351124178202E-2</v>
      </c>
      <c r="Q15" s="17">
        <v>0.117415244777342</v>
      </c>
      <c r="R15" s="17"/>
      <c r="S15" s="17">
        <v>0.13600218242067</v>
      </c>
      <c r="T15" s="17">
        <v>9.2311203995637997E-2</v>
      </c>
      <c r="U15" s="17">
        <v>7.5319545423742196E-2</v>
      </c>
      <c r="V15" s="17">
        <v>0.16494592933954</v>
      </c>
      <c r="W15" s="17">
        <v>0.140085496720293</v>
      </c>
      <c r="X15" s="17">
        <v>0.10261951689448801</v>
      </c>
      <c r="Y15" s="17">
        <v>9.7150473482067096E-2</v>
      </c>
      <c r="Z15" s="17">
        <v>0.13110781733840701</v>
      </c>
      <c r="AA15" s="17">
        <v>7.9779769660434194E-2</v>
      </c>
      <c r="AB15" s="17">
        <v>7.3659983551533498E-2</v>
      </c>
      <c r="AC15" s="17">
        <v>0.123617325161939</v>
      </c>
      <c r="AD15" s="17">
        <v>0.19842695636421401</v>
      </c>
      <c r="AE15" s="17"/>
      <c r="AF15" s="17">
        <v>8.4095595327315004E-2</v>
      </c>
      <c r="AG15" s="17">
        <v>0.110170182765696</v>
      </c>
      <c r="AH15" s="17">
        <v>0.122642196980466</v>
      </c>
      <c r="AI15" s="17"/>
      <c r="AJ15" s="17">
        <v>0.10022307372577099</v>
      </c>
      <c r="AK15" s="17">
        <v>0.102346029386091</v>
      </c>
      <c r="AL15" s="17">
        <v>0.15550105649599</v>
      </c>
      <c r="AM15" s="17">
        <v>0.11425652979438</v>
      </c>
      <c r="AN15" s="17">
        <v>0.105820929122992</v>
      </c>
      <c r="AO15" s="17"/>
      <c r="AP15" s="17">
        <v>9.5664443202679098E-2</v>
      </c>
      <c r="AQ15" s="17">
        <v>9.9189363554238297E-2</v>
      </c>
      <c r="AR15" s="17">
        <v>0.18907228452202501</v>
      </c>
      <c r="AS15" s="17"/>
      <c r="AT15" s="17">
        <v>9.12237486805101E-2</v>
      </c>
      <c r="AU15" s="17">
        <v>0.13082081599610401</v>
      </c>
      <c r="AV15" s="17">
        <v>0.121293667077186</v>
      </c>
      <c r="AW15" s="17">
        <v>0.11390805543961301</v>
      </c>
      <c r="AX15" s="17">
        <v>5.7079133419019802E-2</v>
      </c>
      <c r="AY15" s="17"/>
      <c r="AZ15" s="17">
        <v>0.112481033989785</v>
      </c>
      <c r="BA15" s="17">
        <v>0.154720800907202</v>
      </c>
      <c r="BB15" s="17">
        <v>0.10236719984994801</v>
      </c>
      <c r="BC15" s="17">
        <v>7.5133909815914598E-2</v>
      </c>
      <c r="BD15" s="17">
        <v>0.108124313405057</v>
      </c>
      <c r="BE15" s="17"/>
      <c r="BF15" s="17">
        <v>0.13220153697568099</v>
      </c>
      <c r="BG15" s="17">
        <v>0.104134406235428</v>
      </c>
      <c r="BH15" s="17">
        <v>9.2237993102415303E-2</v>
      </c>
      <c r="BI15" s="17">
        <v>0.118875924835359</v>
      </c>
      <c r="BJ15" s="17"/>
      <c r="BK15" s="17">
        <v>7.5188490804400696E-2</v>
      </c>
      <c r="BL15" s="17">
        <v>0.100564664185431</v>
      </c>
      <c r="BM15" s="17">
        <v>0.11489653961501201</v>
      </c>
      <c r="BN15" s="17">
        <v>0.121552474797837</v>
      </c>
      <c r="BO15" s="17">
        <v>8.2242563374025898E-2</v>
      </c>
      <c r="BP15" s="17"/>
      <c r="BQ15" s="17">
        <v>9.06029091828294E-2</v>
      </c>
      <c r="BR15" s="17">
        <v>0.136460405673904</v>
      </c>
      <c r="BS15" s="17"/>
      <c r="BT15" s="17">
        <v>9.04457047406E-2</v>
      </c>
      <c r="BU15" s="17">
        <v>0.105890739988536</v>
      </c>
      <c r="BV15" s="17">
        <v>0.11530851405707999</v>
      </c>
      <c r="BW15" s="17">
        <v>0.118878898866037</v>
      </c>
      <c r="BX15" s="17">
        <v>0.12133273957909201</v>
      </c>
      <c r="BY15" s="17">
        <v>0.28763328893948498</v>
      </c>
    </row>
    <row r="16" spans="2:77" x14ac:dyDescent="0.35">
      <c r="B16" s="18" t="s">
        <v>467</v>
      </c>
      <c r="C16" s="17">
        <v>0.13783404500118801</v>
      </c>
      <c r="D16" s="17">
        <v>0.16123635953108201</v>
      </c>
      <c r="E16" s="17">
        <v>0.115226329633368</v>
      </c>
      <c r="F16" s="17"/>
      <c r="G16" s="17">
        <v>0.159106241658939</v>
      </c>
      <c r="H16" s="17">
        <v>0.16473872359980801</v>
      </c>
      <c r="I16" s="17">
        <v>0.14153598466325501</v>
      </c>
      <c r="J16" s="17">
        <v>0.124411657208469</v>
      </c>
      <c r="K16" s="17">
        <v>0.105763084345299</v>
      </c>
      <c r="L16" s="17">
        <v>0.13368279545544001</v>
      </c>
      <c r="M16" s="17"/>
      <c r="N16" s="17">
        <v>0.16881537416912301</v>
      </c>
      <c r="O16" s="17">
        <v>0.129475026789931</v>
      </c>
      <c r="P16" s="17">
        <v>0.13134136660477799</v>
      </c>
      <c r="Q16" s="17">
        <v>0.119136920988512</v>
      </c>
      <c r="R16" s="17"/>
      <c r="S16" s="17">
        <v>0.150083385716411</v>
      </c>
      <c r="T16" s="17">
        <v>0.105779266149314</v>
      </c>
      <c r="U16" s="17">
        <v>0.16413456975802501</v>
      </c>
      <c r="V16" s="17">
        <v>0.10831638197997299</v>
      </c>
      <c r="W16" s="17">
        <v>0.16399176162957699</v>
      </c>
      <c r="X16" s="17">
        <v>0.162509833925571</v>
      </c>
      <c r="Y16" s="17">
        <v>0.124166453318687</v>
      </c>
      <c r="Z16" s="17">
        <v>0.15435324007937401</v>
      </c>
      <c r="AA16" s="17">
        <v>0.155311216814776</v>
      </c>
      <c r="AB16" s="17">
        <v>0.146293804624504</v>
      </c>
      <c r="AC16" s="17">
        <v>8.7924331678588999E-2</v>
      </c>
      <c r="AD16" s="17">
        <v>0.138185226583494</v>
      </c>
      <c r="AE16" s="17"/>
      <c r="AF16" s="17">
        <v>0.11266961961658201</v>
      </c>
      <c r="AG16" s="17">
        <v>0.17415903633542301</v>
      </c>
      <c r="AH16" s="17">
        <v>5.9278114603090099E-2</v>
      </c>
      <c r="AI16" s="17"/>
      <c r="AJ16" s="17">
        <v>9.7531173550497202E-2</v>
      </c>
      <c r="AK16" s="17">
        <v>0.18949923120935999</v>
      </c>
      <c r="AL16" s="17">
        <v>0.188883216825869</v>
      </c>
      <c r="AM16" s="17">
        <v>0</v>
      </c>
      <c r="AN16" s="17">
        <v>5.7941089875662197E-2</v>
      </c>
      <c r="AO16" s="17"/>
      <c r="AP16" s="17">
        <v>0.10792016680919</v>
      </c>
      <c r="AQ16" s="17">
        <v>0.208304584532542</v>
      </c>
      <c r="AR16" s="17">
        <v>0.16814643593859399</v>
      </c>
      <c r="AS16" s="17"/>
      <c r="AT16" s="17">
        <v>0.109023376280613</v>
      </c>
      <c r="AU16" s="17">
        <v>0.12653965662983599</v>
      </c>
      <c r="AV16" s="17">
        <v>0.174626553030619</v>
      </c>
      <c r="AW16" s="17">
        <v>0.17478897843035601</v>
      </c>
      <c r="AX16" s="17">
        <v>0.18861476780467001</v>
      </c>
      <c r="AY16" s="17"/>
      <c r="AZ16" s="17">
        <v>0.137088538557426</v>
      </c>
      <c r="BA16" s="17">
        <v>0.14025586014307201</v>
      </c>
      <c r="BB16" s="17">
        <v>0.20665078016178201</v>
      </c>
      <c r="BC16" s="17">
        <v>0.14322427796930501</v>
      </c>
      <c r="BD16" s="17">
        <v>0.10888893809054399</v>
      </c>
      <c r="BE16" s="17"/>
      <c r="BF16" s="17">
        <v>0.10567892114024199</v>
      </c>
      <c r="BG16" s="17">
        <v>0.14727726343701</v>
      </c>
      <c r="BH16" s="17">
        <v>0.17024716191250699</v>
      </c>
      <c r="BI16" s="17">
        <v>0.14768973241507</v>
      </c>
      <c r="BJ16" s="17"/>
      <c r="BK16" s="17">
        <v>0.10440450045114601</v>
      </c>
      <c r="BL16" s="17">
        <v>8.7697872284153197E-2</v>
      </c>
      <c r="BM16" s="17">
        <v>0.127271042495255</v>
      </c>
      <c r="BN16" s="17">
        <v>0.16600371651654</v>
      </c>
      <c r="BO16" s="17">
        <v>0.17340695444828</v>
      </c>
      <c r="BP16" s="17"/>
      <c r="BQ16" s="17">
        <v>0.136378456227433</v>
      </c>
      <c r="BR16" s="17">
        <v>0.13968853017409899</v>
      </c>
      <c r="BS16" s="17"/>
      <c r="BT16" s="17">
        <v>0.14026322257368101</v>
      </c>
      <c r="BU16" s="17">
        <v>0.12540754250196201</v>
      </c>
      <c r="BV16" s="17">
        <v>7.9066712077339493E-2</v>
      </c>
      <c r="BW16" s="17">
        <v>0.168083404905949</v>
      </c>
      <c r="BX16" s="17">
        <v>0.140722685174379</v>
      </c>
      <c r="BY16" s="17">
        <v>0.28925303770752903</v>
      </c>
    </row>
    <row r="17" spans="2:77" x14ac:dyDescent="0.35">
      <c r="B17" s="18" t="s">
        <v>468</v>
      </c>
      <c r="C17" s="17">
        <v>8.8090339018005101E-2</v>
      </c>
      <c r="D17" s="17">
        <v>7.3814070551036295E-2</v>
      </c>
      <c r="E17" s="17">
        <v>0.100638525972571</v>
      </c>
      <c r="F17" s="17"/>
      <c r="G17" s="17">
        <v>9.1364980861721304E-2</v>
      </c>
      <c r="H17" s="17">
        <v>7.8869052839057999E-2</v>
      </c>
      <c r="I17" s="17">
        <v>0.117814442018043</v>
      </c>
      <c r="J17" s="17">
        <v>0.14186055358136301</v>
      </c>
      <c r="K17" s="17">
        <v>4.4598915987591303E-2</v>
      </c>
      <c r="L17" s="17">
        <v>5.4116188676225301E-2</v>
      </c>
      <c r="M17" s="17"/>
      <c r="N17" s="17">
        <v>8.7658797787036405E-2</v>
      </c>
      <c r="O17" s="17">
        <v>7.4384079685564805E-2</v>
      </c>
      <c r="P17" s="17">
        <v>0.11393177828760601</v>
      </c>
      <c r="Q17" s="17">
        <v>7.7411347904714697E-2</v>
      </c>
      <c r="R17" s="17"/>
      <c r="S17" s="17">
        <v>0.137383166130225</v>
      </c>
      <c r="T17" s="17">
        <v>6.8140422636001896E-2</v>
      </c>
      <c r="U17" s="17">
        <v>0.133009175623992</v>
      </c>
      <c r="V17" s="17">
        <v>6.4492233270944097E-2</v>
      </c>
      <c r="W17" s="17">
        <v>6.9937544245496294E-2</v>
      </c>
      <c r="X17" s="17">
        <v>5.9340985738322499E-2</v>
      </c>
      <c r="Y17" s="17">
        <v>3.0274429148458199E-2</v>
      </c>
      <c r="Z17" s="17">
        <v>0.111053105959834</v>
      </c>
      <c r="AA17" s="17">
        <v>9.8529069878467407E-2</v>
      </c>
      <c r="AB17" s="17">
        <v>0.14409680993501001</v>
      </c>
      <c r="AC17" s="17">
        <v>4.0399361965941002E-2</v>
      </c>
      <c r="AD17" s="17">
        <v>0</v>
      </c>
      <c r="AE17" s="17"/>
      <c r="AF17" s="17">
        <v>5.5326205627419502E-2</v>
      </c>
      <c r="AG17" s="17">
        <v>0.122185627188339</v>
      </c>
      <c r="AH17" s="17">
        <v>9.6781447406625795E-2</v>
      </c>
      <c r="AI17" s="17"/>
      <c r="AJ17" s="17">
        <v>5.7333933309845903E-2</v>
      </c>
      <c r="AK17" s="17">
        <v>0.15483779445352</v>
      </c>
      <c r="AL17" s="17">
        <v>0.117291672175308</v>
      </c>
      <c r="AM17" s="17">
        <v>0</v>
      </c>
      <c r="AN17" s="17">
        <v>4.9357415428854599E-2</v>
      </c>
      <c r="AO17" s="17"/>
      <c r="AP17" s="17">
        <v>5.5210541460283903E-2</v>
      </c>
      <c r="AQ17" s="17">
        <v>0.168158281918414</v>
      </c>
      <c r="AR17" s="17">
        <v>6.5168286461762398E-2</v>
      </c>
      <c r="AS17" s="17"/>
      <c r="AT17" s="17">
        <v>6.8508186189523201E-2</v>
      </c>
      <c r="AU17" s="17">
        <v>0.131854960007737</v>
      </c>
      <c r="AV17" s="17">
        <v>8.5423206996063705E-2</v>
      </c>
      <c r="AW17" s="17">
        <v>7.6407215189913294E-2</v>
      </c>
      <c r="AX17" s="17">
        <v>0.13938386101309599</v>
      </c>
      <c r="AY17" s="17"/>
      <c r="AZ17" s="17">
        <v>9.5855046962512902E-2</v>
      </c>
      <c r="BA17" s="17">
        <v>9.6831628161532096E-2</v>
      </c>
      <c r="BB17" s="17">
        <v>9.4246170350426803E-2</v>
      </c>
      <c r="BC17" s="17">
        <v>4.5168586854050299E-2</v>
      </c>
      <c r="BD17" s="17">
        <v>0.11444759838230301</v>
      </c>
      <c r="BE17" s="17"/>
      <c r="BF17" s="17">
        <v>7.3290230552923205E-2</v>
      </c>
      <c r="BG17" s="17">
        <v>8.6133339270851594E-2</v>
      </c>
      <c r="BH17" s="17">
        <v>9.9833367125278502E-2</v>
      </c>
      <c r="BI17" s="17">
        <v>7.9776527623329402E-2</v>
      </c>
      <c r="BJ17" s="17"/>
      <c r="BK17" s="17">
        <v>9.0565207930095398E-2</v>
      </c>
      <c r="BL17" s="17">
        <v>0.12811137950353699</v>
      </c>
      <c r="BM17" s="17">
        <v>8.1896166758279501E-2</v>
      </c>
      <c r="BN17" s="17">
        <v>7.2209112506961701E-2</v>
      </c>
      <c r="BO17" s="17">
        <v>0.103510240542233</v>
      </c>
      <c r="BP17" s="17"/>
      <c r="BQ17" s="17">
        <v>9.2962722968081599E-2</v>
      </c>
      <c r="BR17" s="17">
        <v>8.1882704035468296E-2</v>
      </c>
      <c r="BS17" s="17"/>
      <c r="BT17" s="17">
        <v>6.1443521198740997E-2</v>
      </c>
      <c r="BU17" s="17">
        <v>0.119777823884662</v>
      </c>
      <c r="BV17" s="17">
        <v>9.0883510998473402E-2</v>
      </c>
      <c r="BW17" s="17">
        <v>0.120365143345562</v>
      </c>
      <c r="BX17" s="17">
        <v>8.8749151772765406E-2</v>
      </c>
      <c r="BY17" s="17">
        <v>3.3933936185834498E-2</v>
      </c>
    </row>
    <row r="18" spans="2:77" x14ac:dyDescent="0.35">
      <c r="B18" s="18" t="s">
        <v>469</v>
      </c>
      <c r="C18" s="17">
        <v>4.00767890513875E-2</v>
      </c>
      <c r="D18" s="17">
        <v>5.0210074563930999E-2</v>
      </c>
      <c r="E18" s="17">
        <v>3.0214042472035602E-2</v>
      </c>
      <c r="F18" s="17"/>
      <c r="G18" s="17">
        <v>1.5252682821931599E-2</v>
      </c>
      <c r="H18" s="17">
        <v>5.8149574178914698E-2</v>
      </c>
      <c r="I18" s="17">
        <v>5.3580196906937702E-2</v>
      </c>
      <c r="J18" s="17">
        <v>5.5521048956430497E-3</v>
      </c>
      <c r="K18" s="17">
        <v>5.5805565072213299E-2</v>
      </c>
      <c r="L18" s="17">
        <v>5.01994378025249E-2</v>
      </c>
      <c r="M18" s="17"/>
      <c r="N18" s="17">
        <v>5.9062959326868197E-2</v>
      </c>
      <c r="O18" s="17">
        <v>3.6672346563726699E-2</v>
      </c>
      <c r="P18" s="17">
        <v>3.8032891624744401E-2</v>
      </c>
      <c r="Q18" s="17">
        <v>1.98276950850951E-2</v>
      </c>
      <c r="R18" s="17"/>
      <c r="S18" s="17">
        <v>2.10551010527378E-2</v>
      </c>
      <c r="T18" s="17">
        <v>4.3559588384851397E-2</v>
      </c>
      <c r="U18" s="17">
        <v>3.7450956052088799E-2</v>
      </c>
      <c r="V18" s="17">
        <v>2.1632999380887301E-2</v>
      </c>
      <c r="W18" s="17">
        <v>2.5975637648136998E-2</v>
      </c>
      <c r="X18" s="17">
        <v>2.98473077411039E-2</v>
      </c>
      <c r="Y18" s="17">
        <v>9.0909955726777805E-2</v>
      </c>
      <c r="Z18" s="17">
        <v>8.7147214992008198E-2</v>
      </c>
      <c r="AA18" s="17">
        <v>1.5599216278594801E-2</v>
      </c>
      <c r="AB18" s="17">
        <v>6.34415573052306E-2</v>
      </c>
      <c r="AC18" s="17">
        <v>4.12455966168239E-2</v>
      </c>
      <c r="AD18" s="17">
        <v>4.0601689565805198E-2</v>
      </c>
      <c r="AE18" s="17"/>
      <c r="AF18" s="17">
        <v>2.1275743432130199E-2</v>
      </c>
      <c r="AG18" s="17">
        <v>6.6682159266550106E-2</v>
      </c>
      <c r="AH18" s="17">
        <v>3.1219000347391501E-2</v>
      </c>
      <c r="AI18" s="17"/>
      <c r="AJ18" s="17">
        <v>3.38631918429948E-2</v>
      </c>
      <c r="AK18" s="17">
        <v>6.5277390062335697E-2</v>
      </c>
      <c r="AL18" s="17">
        <v>2.8293449284818001E-2</v>
      </c>
      <c r="AM18" s="17">
        <v>0</v>
      </c>
      <c r="AN18" s="17">
        <v>2.8280290074004798E-2</v>
      </c>
      <c r="AO18" s="17"/>
      <c r="AP18" s="17">
        <v>1.6885086268156501E-2</v>
      </c>
      <c r="AQ18" s="17">
        <v>7.9851587420089798E-2</v>
      </c>
      <c r="AR18" s="17">
        <v>3.1192852659472199E-2</v>
      </c>
      <c r="AS18" s="17"/>
      <c r="AT18" s="17">
        <v>3.08174698338586E-2</v>
      </c>
      <c r="AU18" s="17">
        <v>3.51303550973463E-2</v>
      </c>
      <c r="AV18" s="17">
        <v>3.85378005760173E-2</v>
      </c>
      <c r="AW18" s="17">
        <v>8.4298121883648297E-2</v>
      </c>
      <c r="AX18" s="17">
        <v>5.6983203065620699E-2</v>
      </c>
      <c r="AY18" s="17"/>
      <c r="AZ18" s="17">
        <v>5.0362059400145397E-2</v>
      </c>
      <c r="BA18" s="17">
        <v>1.91765578372293E-2</v>
      </c>
      <c r="BB18" s="17">
        <v>0</v>
      </c>
      <c r="BC18" s="17">
        <v>5.75519237016172E-2</v>
      </c>
      <c r="BD18" s="17">
        <v>1.45955043229723E-2</v>
      </c>
      <c r="BE18" s="17"/>
      <c r="BF18" s="17">
        <v>2.0812002752224501E-2</v>
      </c>
      <c r="BG18" s="17">
        <v>2.83987051023015E-2</v>
      </c>
      <c r="BH18" s="17">
        <v>6.3906553078380904E-2</v>
      </c>
      <c r="BI18" s="17">
        <v>5.7792832781794201E-2</v>
      </c>
      <c r="BJ18" s="17"/>
      <c r="BK18" s="17">
        <v>5.1605773263561298E-2</v>
      </c>
      <c r="BL18" s="17">
        <v>2.42667734083831E-2</v>
      </c>
      <c r="BM18" s="17">
        <v>2.2287738542303499E-2</v>
      </c>
      <c r="BN18" s="17">
        <v>6.6855918486042998E-2</v>
      </c>
      <c r="BO18" s="17">
        <v>2.3388361646762099E-2</v>
      </c>
      <c r="BP18" s="17"/>
      <c r="BQ18" s="17">
        <v>4.4482642634179101E-2</v>
      </c>
      <c r="BR18" s="17">
        <v>3.4463534613989703E-2</v>
      </c>
      <c r="BS18" s="17"/>
      <c r="BT18" s="17">
        <v>4.0240461166319602E-2</v>
      </c>
      <c r="BU18" s="17">
        <v>5.1710316577743803E-2</v>
      </c>
      <c r="BV18" s="17">
        <v>1.5497576592994999E-2</v>
      </c>
      <c r="BW18" s="17">
        <v>4.4511529782208299E-2</v>
      </c>
      <c r="BX18" s="17">
        <v>3.2430728946894298E-2</v>
      </c>
      <c r="BY18" s="17">
        <v>4.7538691770645201E-2</v>
      </c>
    </row>
    <row r="19" spans="2:77" x14ac:dyDescent="0.35">
      <c r="B19" s="18" t="s">
        <v>470</v>
      </c>
      <c r="C19" s="19">
        <v>6.1473027921387702E-2</v>
      </c>
      <c r="D19" s="19">
        <v>6.62053584258991E-2</v>
      </c>
      <c r="E19" s="19">
        <v>5.7027386960050303E-2</v>
      </c>
      <c r="F19" s="19"/>
      <c r="G19" s="19">
        <v>4.8157037860013803E-2</v>
      </c>
      <c r="H19" s="19">
        <v>9.1332937634393305E-2</v>
      </c>
      <c r="I19" s="19">
        <v>7.3608788361685495E-2</v>
      </c>
      <c r="J19" s="19">
        <v>6.4925551911940604E-2</v>
      </c>
      <c r="K19" s="19">
        <v>6.8880247270028006E-2</v>
      </c>
      <c r="L19" s="19">
        <v>3.0356994690360999E-2</v>
      </c>
      <c r="M19" s="19"/>
      <c r="N19" s="19">
        <v>6.51078294456746E-2</v>
      </c>
      <c r="O19" s="19">
        <v>3.7251264359596602E-2</v>
      </c>
      <c r="P19" s="19">
        <v>4.7216383420981001E-2</v>
      </c>
      <c r="Q19" s="19">
        <v>9.7338116102700004E-2</v>
      </c>
      <c r="R19" s="19"/>
      <c r="S19" s="19">
        <v>8.7238822068154698E-2</v>
      </c>
      <c r="T19" s="19">
        <v>7.1110263000259494E-2</v>
      </c>
      <c r="U19" s="19">
        <v>1.55563093384478E-2</v>
      </c>
      <c r="V19" s="19">
        <v>6.7359083473430795E-2</v>
      </c>
      <c r="W19" s="19">
        <v>7.0447394259398693E-2</v>
      </c>
      <c r="X19" s="19">
        <v>6.5958297981343506E-2</v>
      </c>
      <c r="Y19" s="19">
        <v>2.1827060491800401E-2</v>
      </c>
      <c r="Z19" s="19">
        <v>2.8219889793121299E-2</v>
      </c>
      <c r="AA19" s="19">
        <v>0.102403353186129</v>
      </c>
      <c r="AB19" s="19">
        <v>5.2172700372202299E-2</v>
      </c>
      <c r="AC19" s="19">
        <v>4.1186399183071397E-2</v>
      </c>
      <c r="AD19" s="19">
        <v>4.16089140286399E-2</v>
      </c>
      <c r="AE19" s="19"/>
      <c r="AF19" s="19">
        <v>5.7200900433157002E-2</v>
      </c>
      <c r="AG19" s="19">
        <v>7.0075508351772106E-2</v>
      </c>
      <c r="AH19" s="19">
        <v>5.9927698378824799E-2</v>
      </c>
      <c r="AI19" s="19"/>
      <c r="AJ19" s="19">
        <v>2.33854797987776E-2</v>
      </c>
      <c r="AK19" s="19">
        <v>0.13124729354741399</v>
      </c>
      <c r="AL19" s="19">
        <v>5.9654967875607097E-2</v>
      </c>
      <c r="AM19" s="19">
        <v>6.2669339800518295E-2</v>
      </c>
      <c r="AN19" s="19">
        <v>4.2768734255227397E-2</v>
      </c>
      <c r="AO19" s="19"/>
      <c r="AP19" s="19">
        <v>8.4215261971148803E-3</v>
      </c>
      <c r="AQ19" s="19">
        <v>0.133911271420771</v>
      </c>
      <c r="AR19" s="19">
        <v>5.56015625639803E-2</v>
      </c>
      <c r="AS19" s="19"/>
      <c r="AT19" s="19">
        <v>7.9416299023062797E-2</v>
      </c>
      <c r="AU19" s="19">
        <v>6.3423393921673801E-2</v>
      </c>
      <c r="AV19" s="19">
        <v>6.6321796455334106E-2</v>
      </c>
      <c r="AW19" s="19">
        <v>5.4170792368313903E-2</v>
      </c>
      <c r="AX19" s="19">
        <v>0.20080238694372499</v>
      </c>
      <c r="AY19" s="19"/>
      <c r="AZ19" s="19">
        <v>7.7764216642039294E-2</v>
      </c>
      <c r="BA19" s="19">
        <v>6.4350556743668894E-2</v>
      </c>
      <c r="BB19" s="19">
        <v>2.0334346229069902E-2</v>
      </c>
      <c r="BC19" s="19">
        <v>1.83084531997262E-2</v>
      </c>
      <c r="BD19" s="19">
        <v>8.6595340689448005E-2</v>
      </c>
      <c r="BE19" s="19"/>
      <c r="BF19" s="19">
        <v>6.9045294929083206E-2</v>
      </c>
      <c r="BG19" s="19">
        <v>6.0456971477045797E-2</v>
      </c>
      <c r="BH19" s="19">
        <v>4.6730630786845001E-2</v>
      </c>
      <c r="BI19" s="19">
        <v>8.55558184451264E-2</v>
      </c>
      <c r="BJ19" s="19"/>
      <c r="BK19" s="19">
        <v>0.11895444494591</v>
      </c>
      <c r="BL19" s="19">
        <v>7.5169846907961496E-2</v>
      </c>
      <c r="BM19" s="19">
        <v>4.0178383490040999E-2</v>
      </c>
      <c r="BN19" s="19">
        <v>5.9217922627670401E-2</v>
      </c>
      <c r="BO19" s="19">
        <v>0.108056701485442</v>
      </c>
      <c r="BP19" s="19"/>
      <c r="BQ19" s="19">
        <v>6.6005623250230294E-2</v>
      </c>
      <c r="BR19" s="19">
        <v>5.5698298833265401E-2</v>
      </c>
      <c r="BS19" s="19"/>
      <c r="BT19" s="19">
        <v>6.0138448326136601E-2</v>
      </c>
      <c r="BU19" s="19">
        <v>3.12479715032262E-2</v>
      </c>
      <c r="BV19" s="19">
        <v>4.7273279840678403E-2</v>
      </c>
      <c r="BW19" s="19">
        <v>8.5651496367264698E-2</v>
      </c>
      <c r="BX19" s="19">
        <v>0.10583065487937</v>
      </c>
      <c r="BY19" s="19">
        <v>0</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9.99712577182294E-2</v>
      </c>
      <c r="D9" s="17">
        <v>9.4517912043036501E-2</v>
      </c>
      <c r="E9" s="17">
        <v>0.10573480235501399</v>
      </c>
      <c r="F9" s="17"/>
      <c r="G9" s="17">
        <v>4.2191899573272199E-2</v>
      </c>
      <c r="H9" s="17">
        <v>3.1341639061680797E-2</v>
      </c>
      <c r="I9" s="17">
        <v>9.8155978644252906E-2</v>
      </c>
      <c r="J9" s="17">
        <v>0.133364354488852</v>
      </c>
      <c r="K9" s="17">
        <v>0.147864998905502</v>
      </c>
      <c r="L9" s="17">
        <v>0.12989406274757301</v>
      </c>
      <c r="M9" s="17"/>
      <c r="N9" s="17">
        <v>6.8236942465722206E-2</v>
      </c>
      <c r="O9" s="17">
        <v>0.12276881720119</v>
      </c>
      <c r="P9" s="17">
        <v>8.9766204549087805E-2</v>
      </c>
      <c r="Q9" s="17">
        <v>0.123684850736399</v>
      </c>
      <c r="R9" s="17"/>
      <c r="S9" s="17">
        <v>7.2399281769061505E-2</v>
      </c>
      <c r="T9" s="17">
        <v>0.12025684556979099</v>
      </c>
      <c r="U9" s="17">
        <v>0.10152644430751601</v>
      </c>
      <c r="V9" s="17">
        <v>0.13219608995338999</v>
      </c>
      <c r="W9" s="17">
        <v>0.112922405831617</v>
      </c>
      <c r="X9" s="17">
        <v>0.128521000588708</v>
      </c>
      <c r="Y9" s="17">
        <v>0.119214215303923</v>
      </c>
      <c r="Z9" s="17">
        <v>2.8407398495966799E-2</v>
      </c>
      <c r="AA9" s="17">
        <v>0.113236072348739</v>
      </c>
      <c r="AB9" s="17">
        <v>6.6626196274774896E-2</v>
      </c>
      <c r="AC9" s="17">
        <v>8.2439408691508995E-2</v>
      </c>
      <c r="AD9" s="17">
        <v>4.16089140286399E-2</v>
      </c>
      <c r="AE9" s="17"/>
      <c r="AF9" s="17">
        <v>0.175452598089159</v>
      </c>
      <c r="AG9" s="17">
        <v>5.3953245561424702E-2</v>
      </c>
      <c r="AH9" s="17">
        <v>6.7556586907040597E-2</v>
      </c>
      <c r="AI9" s="17"/>
      <c r="AJ9" s="17">
        <v>0.149839058078721</v>
      </c>
      <c r="AK9" s="17">
        <v>4.4031224442847801E-2</v>
      </c>
      <c r="AL9" s="17">
        <v>4.4818058696279799E-2</v>
      </c>
      <c r="AM9" s="17">
        <v>0.54213926135914003</v>
      </c>
      <c r="AN9" s="17">
        <v>0.119484875492779</v>
      </c>
      <c r="AO9" s="17"/>
      <c r="AP9" s="17">
        <v>0.15475463435669701</v>
      </c>
      <c r="AQ9" s="17">
        <v>1.5896284550054499E-2</v>
      </c>
      <c r="AR9" s="17">
        <v>2.8951335823555E-2</v>
      </c>
      <c r="AS9" s="17"/>
      <c r="AT9" s="17">
        <v>0.14275061808014999</v>
      </c>
      <c r="AU9" s="17">
        <v>8.34697875339597E-2</v>
      </c>
      <c r="AV9" s="17">
        <v>7.7187540220665901E-2</v>
      </c>
      <c r="AW9" s="17">
        <v>5.3425678339148699E-2</v>
      </c>
      <c r="AX9" s="17">
        <v>6.8596307334188297E-2</v>
      </c>
      <c r="AY9" s="17"/>
      <c r="AZ9" s="17">
        <v>7.8391969788089794E-2</v>
      </c>
      <c r="BA9" s="17">
        <v>6.6527318051595702E-2</v>
      </c>
      <c r="BB9" s="17">
        <v>6.0565924177110597E-2</v>
      </c>
      <c r="BC9" s="17">
        <v>0.134346461255865</v>
      </c>
      <c r="BD9" s="17">
        <v>0.175140478116908</v>
      </c>
      <c r="BE9" s="17"/>
      <c r="BF9" s="17">
        <v>0.14535681416738599</v>
      </c>
      <c r="BG9" s="17">
        <v>0.100581444298748</v>
      </c>
      <c r="BH9" s="17">
        <v>7.00296745492901E-2</v>
      </c>
      <c r="BI9" s="17">
        <v>7.0029959049156404E-2</v>
      </c>
      <c r="BJ9" s="17"/>
      <c r="BK9" s="17">
        <v>0.19328713330533301</v>
      </c>
      <c r="BL9" s="17">
        <v>0.15184690014949201</v>
      </c>
      <c r="BM9" s="17">
        <v>0.100240852306583</v>
      </c>
      <c r="BN9" s="17">
        <v>5.8673160839036197E-2</v>
      </c>
      <c r="BO9" s="17">
        <v>0.135185596035926</v>
      </c>
      <c r="BP9" s="17"/>
      <c r="BQ9" s="17">
        <v>0.10396638880929999</v>
      </c>
      <c r="BR9" s="17">
        <v>9.4881282097493996E-2</v>
      </c>
      <c r="BS9" s="17"/>
      <c r="BT9" s="17">
        <v>0.15061714001023799</v>
      </c>
      <c r="BU9" s="17">
        <v>5.1878063323413999E-2</v>
      </c>
      <c r="BV9" s="17">
        <v>0.18857302208212201</v>
      </c>
      <c r="BW9" s="17">
        <v>5.62973627073204E-2</v>
      </c>
      <c r="BX9" s="17">
        <v>6.9713894743060195E-2</v>
      </c>
      <c r="BY9" s="17">
        <v>0</v>
      </c>
    </row>
    <row r="10" spans="2:77" x14ac:dyDescent="0.35">
      <c r="B10" s="18" t="s">
        <v>333</v>
      </c>
      <c r="C10" s="17">
        <v>3.7333222936131102E-2</v>
      </c>
      <c r="D10" s="17">
        <v>2.9288833686799399E-2</v>
      </c>
      <c r="E10" s="17">
        <v>4.5422161645917801E-2</v>
      </c>
      <c r="F10" s="17"/>
      <c r="G10" s="17">
        <v>2.2903988714056699E-2</v>
      </c>
      <c r="H10" s="17">
        <v>3.6453771877221403E-2</v>
      </c>
      <c r="I10" s="17">
        <v>1.9131690558499899E-2</v>
      </c>
      <c r="J10" s="17">
        <v>4.5143952372578303E-2</v>
      </c>
      <c r="K10" s="17">
        <v>3.2602650860904699E-2</v>
      </c>
      <c r="L10" s="17">
        <v>5.7387167831586698E-2</v>
      </c>
      <c r="M10" s="17"/>
      <c r="N10" s="17">
        <v>3.0380835334776299E-2</v>
      </c>
      <c r="O10" s="17">
        <v>4.7533553345698899E-2</v>
      </c>
      <c r="P10" s="17">
        <v>5.2236888607760497E-2</v>
      </c>
      <c r="Q10" s="17">
        <v>2.0819479882204901E-2</v>
      </c>
      <c r="R10" s="17"/>
      <c r="S10" s="17">
        <v>4.3082295673481E-2</v>
      </c>
      <c r="T10" s="17">
        <v>5.0218796996771599E-2</v>
      </c>
      <c r="U10" s="17">
        <v>1.13119901528456E-2</v>
      </c>
      <c r="V10" s="17">
        <v>5.22970925609203E-2</v>
      </c>
      <c r="W10" s="17">
        <v>9.1726211205020197E-2</v>
      </c>
      <c r="X10" s="17">
        <v>6.9817698459223795E-2</v>
      </c>
      <c r="Y10" s="17">
        <v>1.91888093625763E-2</v>
      </c>
      <c r="Z10" s="17">
        <v>3.1283973645327597E-2</v>
      </c>
      <c r="AA10" s="17">
        <v>2.8200549740206499E-2</v>
      </c>
      <c r="AB10" s="17">
        <v>1.4437543450319701E-2</v>
      </c>
      <c r="AC10" s="17">
        <v>0</v>
      </c>
      <c r="AD10" s="17">
        <v>0</v>
      </c>
      <c r="AE10" s="17"/>
      <c r="AF10" s="17">
        <v>4.3473272023635101E-2</v>
      </c>
      <c r="AG10" s="17">
        <v>3.5306513658730401E-2</v>
      </c>
      <c r="AH10" s="17">
        <v>3.8628808263993099E-2</v>
      </c>
      <c r="AI10" s="17"/>
      <c r="AJ10" s="17">
        <v>5.8665433765394903E-2</v>
      </c>
      <c r="AK10" s="17">
        <v>2.2628171247834498E-2</v>
      </c>
      <c r="AL10" s="17">
        <v>2.5392580953078499E-2</v>
      </c>
      <c r="AM10" s="17">
        <v>0</v>
      </c>
      <c r="AN10" s="17">
        <v>2.96496159960533E-2</v>
      </c>
      <c r="AO10" s="17"/>
      <c r="AP10" s="17">
        <v>5.0403391452382297E-2</v>
      </c>
      <c r="AQ10" s="17">
        <v>1.2835882438685799E-2</v>
      </c>
      <c r="AR10" s="17">
        <v>4.9668667120238597E-2</v>
      </c>
      <c r="AS10" s="17"/>
      <c r="AT10" s="17">
        <v>1.9321571494798701E-2</v>
      </c>
      <c r="AU10" s="17">
        <v>4.00695667010003E-2</v>
      </c>
      <c r="AV10" s="17">
        <v>5.3179322718594199E-2</v>
      </c>
      <c r="AW10" s="17">
        <v>1.94127045091942E-2</v>
      </c>
      <c r="AX10" s="17">
        <v>0</v>
      </c>
      <c r="AY10" s="17"/>
      <c r="AZ10" s="17">
        <v>3.4486860740637199E-2</v>
      </c>
      <c r="BA10" s="17">
        <v>3.8595998071097197E-2</v>
      </c>
      <c r="BB10" s="17">
        <v>0</v>
      </c>
      <c r="BC10" s="17">
        <v>5.9981583935825297E-2</v>
      </c>
      <c r="BD10" s="17">
        <v>2.38839468445501E-2</v>
      </c>
      <c r="BE10" s="17"/>
      <c r="BF10" s="17">
        <v>2.3849891362868799E-2</v>
      </c>
      <c r="BG10" s="17">
        <v>4.9753648946718201E-2</v>
      </c>
      <c r="BH10" s="17">
        <v>4.3402933713674298E-2</v>
      </c>
      <c r="BI10" s="17">
        <v>2.8019954213138899E-2</v>
      </c>
      <c r="BJ10" s="17"/>
      <c r="BK10" s="17">
        <v>0</v>
      </c>
      <c r="BL10" s="17">
        <v>2.3968078879605101E-2</v>
      </c>
      <c r="BM10" s="17">
        <v>4.7712543819681201E-2</v>
      </c>
      <c r="BN10" s="17">
        <v>3.7266010550630502E-2</v>
      </c>
      <c r="BO10" s="17">
        <v>3.7379119141451103E-2</v>
      </c>
      <c r="BP10" s="17"/>
      <c r="BQ10" s="17">
        <v>3.71865908457127E-2</v>
      </c>
      <c r="BR10" s="17">
        <v>3.7520038774819103E-2</v>
      </c>
      <c r="BS10" s="17"/>
      <c r="BT10" s="17">
        <v>5.0114994589922197E-2</v>
      </c>
      <c r="BU10" s="17">
        <v>3.4172218060798398E-2</v>
      </c>
      <c r="BV10" s="17">
        <v>0</v>
      </c>
      <c r="BW10" s="17">
        <v>3.6505044726814803E-2</v>
      </c>
      <c r="BX10" s="17">
        <v>3.6538617887547399E-2</v>
      </c>
      <c r="BY10" s="17">
        <v>0</v>
      </c>
    </row>
    <row r="11" spans="2:77" x14ac:dyDescent="0.35">
      <c r="B11" s="18" t="s">
        <v>98</v>
      </c>
      <c r="C11" s="17">
        <v>6.0343218396327003E-2</v>
      </c>
      <c r="D11" s="17">
        <v>5.8579712326303997E-2</v>
      </c>
      <c r="E11" s="17">
        <v>6.2312095881692502E-2</v>
      </c>
      <c r="F11" s="17"/>
      <c r="G11" s="17">
        <v>7.4152269138728896E-2</v>
      </c>
      <c r="H11" s="17">
        <v>4.67641219733579E-2</v>
      </c>
      <c r="I11" s="17">
        <v>5.0960676265514801E-2</v>
      </c>
      <c r="J11" s="17">
        <v>6.4997182601187906E-2</v>
      </c>
      <c r="K11" s="17">
        <v>7.5344290349011495E-2</v>
      </c>
      <c r="L11" s="17">
        <v>5.5360700575455397E-2</v>
      </c>
      <c r="M11" s="17"/>
      <c r="N11" s="17">
        <v>4.5468161834745599E-2</v>
      </c>
      <c r="O11" s="17">
        <v>7.1824021430921203E-2</v>
      </c>
      <c r="P11" s="17">
        <v>6.1808843379131902E-2</v>
      </c>
      <c r="Q11" s="17">
        <v>6.14774182128432E-2</v>
      </c>
      <c r="R11" s="17"/>
      <c r="S11" s="17">
        <v>4.2920056843409299E-2</v>
      </c>
      <c r="T11" s="17">
        <v>5.6375801712315203E-2</v>
      </c>
      <c r="U11" s="17">
        <v>0.10519468008574701</v>
      </c>
      <c r="V11" s="17">
        <v>4.18262000728633E-2</v>
      </c>
      <c r="W11" s="17">
        <v>4.2439102853339801E-2</v>
      </c>
      <c r="X11" s="17">
        <v>1.2888983704714699E-2</v>
      </c>
      <c r="Y11" s="17">
        <v>7.5437345385541699E-2</v>
      </c>
      <c r="Z11" s="17">
        <v>5.4105019319116897E-2</v>
      </c>
      <c r="AA11" s="17">
        <v>8.6383088246735407E-2</v>
      </c>
      <c r="AB11" s="17">
        <v>0.100350374363569</v>
      </c>
      <c r="AC11" s="17">
        <v>2.4986740694329799E-2</v>
      </c>
      <c r="AD11" s="17">
        <v>5.1392751920141803E-2</v>
      </c>
      <c r="AE11" s="17"/>
      <c r="AF11" s="17">
        <v>7.7956895715296903E-2</v>
      </c>
      <c r="AG11" s="17">
        <v>4.3128632279829299E-2</v>
      </c>
      <c r="AH11" s="17">
        <v>6.7315867662053705E-2</v>
      </c>
      <c r="AI11" s="17"/>
      <c r="AJ11" s="17">
        <v>7.7187631329517406E-2</v>
      </c>
      <c r="AK11" s="17">
        <v>2.8695929002122401E-2</v>
      </c>
      <c r="AL11" s="17">
        <v>1.23021765051046E-2</v>
      </c>
      <c r="AM11" s="17">
        <v>0</v>
      </c>
      <c r="AN11" s="17">
        <v>5.7067450733312798E-2</v>
      </c>
      <c r="AO11" s="17"/>
      <c r="AP11" s="17">
        <v>7.3622910313102793E-2</v>
      </c>
      <c r="AQ11" s="17">
        <v>2.2790714660502701E-2</v>
      </c>
      <c r="AR11" s="17">
        <v>6.7805553547205702E-2</v>
      </c>
      <c r="AS11" s="17"/>
      <c r="AT11" s="17">
        <v>4.8813538553283201E-2</v>
      </c>
      <c r="AU11" s="17">
        <v>6.3013453866149302E-2</v>
      </c>
      <c r="AV11" s="17">
        <v>6.3621609768797396E-2</v>
      </c>
      <c r="AW11" s="17">
        <v>3.7702903010442303E-2</v>
      </c>
      <c r="AX11" s="17">
        <v>0</v>
      </c>
      <c r="AY11" s="17"/>
      <c r="AZ11" s="17">
        <v>5.2946913367128298E-2</v>
      </c>
      <c r="BA11" s="17">
        <v>7.8553888622648699E-2</v>
      </c>
      <c r="BB11" s="17">
        <v>8.6737003397275705E-2</v>
      </c>
      <c r="BC11" s="17">
        <v>5.94607098876321E-2</v>
      </c>
      <c r="BD11" s="17">
        <v>4.9956584513772502E-2</v>
      </c>
      <c r="BE11" s="17"/>
      <c r="BF11" s="17">
        <v>8.1947607543613299E-2</v>
      </c>
      <c r="BG11" s="17">
        <v>4.8429416981531602E-2</v>
      </c>
      <c r="BH11" s="17">
        <v>6.2044474636444899E-2</v>
      </c>
      <c r="BI11" s="17">
        <v>6.8074087409534398E-2</v>
      </c>
      <c r="BJ11" s="17"/>
      <c r="BK11" s="17">
        <v>9.7284938039955401E-2</v>
      </c>
      <c r="BL11" s="17">
        <v>7.0718418818942697E-2</v>
      </c>
      <c r="BM11" s="17">
        <v>6.5953738845983795E-2</v>
      </c>
      <c r="BN11" s="17">
        <v>3.7305748134666201E-2</v>
      </c>
      <c r="BO11" s="17">
        <v>0.100796200262862</v>
      </c>
      <c r="BP11" s="17"/>
      <c r="BQ11" s="17">
        <v>6.3343922553243004E-2</v>
      </c>
      <c r="BR11" s="17">
        <v>5.6520187147645701E-2</v>
      </c>
      <c r="BS11" s="17"/>
      <c r="BT11" s="17">
        <v>6.2079189182112297E-2</v>
      </c>
      <c r="BU11" s="17">
        <v>6.2455013077932997E-2</v>
      </c>
      <c r="BV11" s="17">
        <v>3.44299733780234E-2</v>
      </c>
      <c r="BW11" s="17">
        <v>5.8354121558927399E-2</v>
      </c>
      <c r="BX11" s="17">
        <v>5.7747890966763901E-2</v>
      </c>
      <c r="BY11" s="17">
        <v>8.5404800914463799E-2</v>
      </c>
    </row>
    <row r="12" spans="2:77" x14ac:dyDescent="0.35">
      <c r="B12" s="18" t="s">
        <v>99</v>
      </c>
      <c r="C12" s="17">
        <v>8.4876459242879607E-2</v>
      </c>
      <c r="D12" s="17">
        <v>9.1718552942654297E-2</v>
      </c>
      <c r="E12" s="17">
        <v>7.8433856990453896E-2</v>
      </c>
      <c r="F12" s="17"/>
      <c r="G12" s="17">
        <v>8.8655655478047504E-2</v>
      </c>
      <c r="H12" s="17">
        <v>5.86629316850081E-2</v>
      </c>
      <c r="I12" s="17">
        <v>0.13435304782988899</v>
      </c>
      <c r="J12" s="17">
        <v>6.3096818328673601E-2</v>
      </c>
      <c r="K12" s="17">
        <v>0.10280324619174901</v>
      </c>
      <c r="L12" s="17">
        <v>7.1171271181573695E-2</v>
      </c>
      <c r="M12" s="17"/>
      <c r="N12" s="17">
        <v>9.3614767516504493E-2</v>
      </c>
      <c r="O12" s="17">
        <v>6.6815589113917107E-2</v>
      </c>
      <c r="P12" s="17">
        <v>9.3933989403813506E-2</v>
      </c>
      <c r="Q12" s="17">
        <v>8.08369425716014E-2</v>
      </c>
      <c r="R12" s="17"/>
      <c r="S12" s="17">
        <v>9.5271974456632894E-2</v>
      </c>
      <c r="T12" s="17">
        <v>8.2248939992464604E-2</v>
      </c>
      <c r="U12" s="17">
        <v>5.7667935114770301E-2</v>
      </c>
      <c r="V12" s="17">
        <v>0.12455896849314101</v>
      </c>
      <c r="W12" s="17">
        <v>8.1431054736988306E-2</v>
      </c>
      <c r="X12" s="17">
        <v>4.1314842420691403E-2</v>
      </c>
      <c r="Y12" s="17">
        <v>7.24546431486046E-2</v>
      </c>
      <c r="Z12" s="17">
        <v>7.00980393761233E-2</v>
      </c>
      <c r="AA12" s="17">
        <v>6.3406502892888905E-2</v>
      </c>
      <c r="AB12" s="17">
        <v>5.6914373274774603E-2</v>
      </c>
      <c r="AC12" s="17">
        <v>0.18981789219054801</v>
      </c>
      <c r="AD12" s="17">
        <v>0.173752405464529</v>
      </c>
      <c r="AE12" s="17"/>
      <c r="AF12" s="17">
        <v>8.5379119674267201E-2</v>
      </c>
      <c r="AG12" s="17">
        <v>8.4806344163197295E-2</v>
      </c>
      <c r="AH12" s="17">
        <v>0.10846235381049001</v>
      </c>
      <c r="AI12" s="17"/>
      <c r="AJ12" s="17">
        <v>0.112566920857048</v>
      </c>
      <c r="AK12" s="17">
        <v>4.2905536471260698E-2</v>
      </c>
      <c r="AL12" s="17">
        <v>8.4497956105740804E-2</v>
      </c>
      <c r="AM12" s="17">
        <v>0</v>
      </c>
      <c r="AN12" s="17">
        <v>0.12737966514620999</v>
      </c>
      <c r="AO12" s="17"/>
      <c r="AP12" s="17">
        <v>0.15359809893169901</v>
      </c>
      <c r="AQ12" s="17">
        <v>5.4133784400924902E-2</v>
      </c>
      <c r="AR12" s="17">
        <v>6.6584748937678795E-2</v>
      </c>
      <c r="AS12" s="17"/>
      <c r="AT12" s="17">
        <v>7.11954184940288E-2</v>
      </c>
      <c r="AU12" s="17">
        <v>6.6662362531496405E-2</v>
      </c>
      <c r="AV12" s="17">
        <v>8.2396827271976295E-2</v>
      </c>
      <c r="AW12" s="17">
        <v>0.12503761818943299</v>
      </c>
      <c r="AX12" s="17">
        <v>5.7505176863018703E-2</v>
      </c>
      <c r="AY12" s="17"/>
      <c r="AZ12" s="17">
        <v>9.1406842897328505E-2</v>
      </c>
      <c r="BA12" s="17">
        <v>6.3119936217171393E-2</v>
      </c>
      <c r="BB12" s="17">
        <v>3.9951643567259297E-2</v>
      </c>
      <c r="BC12" s="17">
        <v>8.4328469364376601E-2</v>
      </c>
      <c r="BD12" s="17">
        <v>0.110411655439104</v>
      </c>
      <c r="BE12" s="17"/>
      <c r="BF12" s="17">
        <v>8.13249906942346E-2</v>
      </c>
      <c r="BG12" s="17">
        <v>7.9726082815580093E-2</v>
      </c>
      <c r="BH12" s="17">
        <v>8.1303090587206306E-2</v>
      </c>
      <c r="BI12" s="17">
        <v>7.7069778613794201E-2</v>
      </c>
      <c r="BJ12" s="17"/>
      <c r="BK12" s="17">
        <v>0.13107309872676601</v>
      </c>
      <c r="BL12" s="17">
        <v>5.9583277402290802E-2</v>
      </c>
      <c r="BM12" s="17">
        <v>9.5756803144764105E-2</v>
      </c>
      <c r="BN12" s="17">
        <v>8.4617295877748994E-2</v>
      </c>
      <c r="BO12" s="17">
        <v>6.9314457384107506E-2</v>
      </c>
      <c r="BP12" s="17"/>
      <c r="BQ12" s="17">
        <v>8.0384790152076904E-2</v>
      </c>
      <c r="BR12" s="17">
        <v>9.0599046474045694E-2</v>
      </c>
      <c r="BS12" s="17"/>
      <c r="BT12" s="17">
        <v>7.3423975594128499E-2</v>
      </c>
      <c r="BU12" s="17">
        <v>0.10372395727037401</v>
      </c>
      <c r="BV12" s="17">
        <v>0.10358810329984</v>
      </c>
      <c r="BW12" s="17">
        <v>8.40490925119428E-2</v>
      </c>
      <c r="BX12" s="17">
        <v>8.6839766441761002E-2</v>
      </c>
      <c r="BY12" s="17">
        <v>4.7963110578287102E-2</v>
      </c>
    </row>
    <row r="13" spans="2:77" x14ac:dyDescent="0.35">
      <c r="B13" s="18" t="s">
        <v>341</v>
      </c>
      <c r="C13" s="17">
        <v>9.1295670576307594E-2</v>
      </c>
      <c r="D13" s="17">
        <v>9.1686906773174995E-2</v>
      </c>
      <c r="E13" s="17">
        <v>9.1251451576839102E-2</v>
      </c>
      <c r="F13" s="17"/>
      <c r="G13" s="17">
        <v>6.9068865809194593E-2</v>
      </c>
      <c r="H13" s="17">
        <v>0.11993682657268601</v>
      </c>
      <c r="I13" s="17">
        <v>6.4085575132959496E-2</v>
      </c>
      <c r="J13" s="17">
        <v>0.108481783116975</v>
      </c>
      <c r="K13" s="17">
        <v>7.8375350330651503E-2</v>
      </c>
      <c r="L13" s="17">
        <v>9.8354492603789798E-2</v>
      </c>
      <c r="M13" s="17"/>
      <c r="N13" s="17">
        <v>7.7217615037899395E-2</v>
      </c>
      <c r="O13" s="17">
        <v>0.11025439438576</v>
      </c>
      <c r="P13" s="17">
        <v>6.4204676104990505E-2</v>
      </c>
      <c r="Q13" s="17">
        <v>0.11913060728790401</v>
      </c>
      <c r="R13" s="17"/>
      <c r="S13" s="17">
        <v>9.03178179875469E-2</v>
      </c>
      <c r="T13" s="17">
        <v>8.0606536182731406E-2</v>
      </c>
      <c r="U13" s="17">
        <v>0.114748404672569</v>
      </c>
      <c r="V13" s="17">
        <v>6.7133274297438997E-2</v>
      </c>
      <c r="W13" s="17">
        <v>5.72375277448623E-2</v>
      </c>
      <c r="X13" s="17">
        <v>9.6977883561359196E-2</v>
      </c>
      <c r="Y13" s="17">
        <v>0.10488389943818199</v>
      </c>
      <c r="Z13" s="17">
        <v>0.116097150315067</v>
      </c>
      <c r="AA13" s="17">
        <v>7.3982644181361898E-2</v>
      </c>
      <c r="AB13" s="17">
        <v>8.0606969555626296E-2</v>
      </c>
      <c r="AC13" s="17">
        <v>0.18322576806211499</v>
      </c>
      <c r="AD13" s="17">
        <v>8.4013969774826905E-2</v>
      </c>
      <c r="AE13" s="17"/>
      <c r="AF13" s="17">
        <v>9.4145050578289494E-2</v>
      </c>
      <c r="AG13" s="17">
        <v>9.1317060239343398E-2</v>
      </c>
      <c r="AH13" s="17">
        <v>8.1615606961749507E-2</v>
      </c>
      <c r="AI13" s="17"/>
      <c r="AJ13" s="17">
        <v>0.102913067766964</v>
      </c>
      <c r="AK13" s="17">
        <v>8.55969147617687E-2</v>
      </c>
      <c r="AL13" s="17">
        <v>5.5656222375397697E-2</v>
      </c>
      <c r="AM13" s="17">
        <v>0.21339784862396199</v>
      </c>
      <c r="AN13" s="17">
        <v>0.10606281535006901</v>
      </c>
      <c r="AO13" s="17"/>
      <c r="AP13" s="17">
        <v>0.10466497152819899</v>
      </c>
      <c r="AQ13" s="17">
        <v>8.2894727012705199E-2</v>
      </c>
      <c r="AR13" s="17">
        <v>4.6569987627284003E-2</v>
      </c>
      <c r="AS13" s="17"/>
      <c r="AT13" s="17">
        <v>0.11681362429484</v>
      </c>
      <c r="AU13" s="17">
        <v>8.78987114141426E-2</v>
      </c>
      <c r="AV13" s="17">
        <v>6.5711793924914497E-2</v>
      </c>
      <c r="AW13" s="17">
        <v>8.9591460191481204E-2</v>
      </c>
      <c r="AX13" s="17">
        <v>0.122668810087218</v>
      </c>
      <c r="AY13" s="17"/>
      <c r="AZ13" s="17">
        <v>9.6670112336183694E-2</v>
      </c>
      <c r="BA13" s="17">
        <v>0.106098085744399</v>
      </c>
      <c r="BB13" s="17">
        <v>9.7698292746984397E-2</v>
      </c>
      <c r="BC13" s="17">
        <v>8.5599442992193395E-2</v>
      </c>
      <c r="BD13" s="17">
        <v>6.23186078276372E-2</v>
      </c>
      <c r="BE13" s="17"/>
      <c r="BF13" s="17">
        <v>6.4182126850549498E-2</v>
      </c>
      <c r="BG13" s="17">
        <v>0.126501451231814</v>
      </c>
      <c r="BH13" s="17">
        <v>5.16476958499206E-2</v>
      </c>
      <c r="BI13" s="17">
        <v>0.11538416260793399</v>
      </c>
      <c r="BJ13" s="17"/>
      <c r="BK13" s="17">
        <v>0</v>
      </c>
      <c r="BL13" s="17">
        <v>5.9207602589501002E-2</v>
      </c>
      <c r="BM13" s="17">
        <v>0.100583657434223</v>
      </c>
      <c r="BN13" s="17">
        <v>0.107872896111677</v>
      </c>
      <c r="BO13" s="17">
        <v>8.4417758078449007E-2</v>
      </c>
      <c r="BP13" s="17"/>
      <c r="BQ13" s="17">
        <v>9.2734477944710098E-2</v>
      </c>
      <c r="BR13" s="17">
        <v>8.9462565664063007E-2</v>
      </c>
      <c r="BS13" s="17"/>
      <c r="BT13" s="17">
        <v>7.3061817084138905E-2</v>
      </c>
      <c r="BU13" s="17">
        <v>0.12577390354609799</v>
      </c>
      <c r="BV13" s="17">
        <v>9.1874327883039605E-2</v>
      </c>
      <c r="BW13" s="17">
        <v>0.10603154260766499</v>
      </c>
      <c r="BX13" s="17">
        <v>7.8000620686875494E-2</v>
      </c>
      <c r="BY13" s="17">
        <v>7.6911678487700905E-2</v>
      </c>
    </row>
    <row r="14" spans="2:77" x14ac:dyDescent="0.35">
      <c r="B14" s="18" t="s">
        <v>101</v>
      </c>
      <c r="C14" s="17">
        <v>0.21881833370772799</v>
      </c>
      <c r="D14" s="17">
        <v>0.20300000275840399</v>
      </c>
      <c r="E14" s="17">
        <v>0.233408423060911</v>
      </c>
      <c r="F14" s="17"/>
      <c r="G14" s="17">
        <v>0.26389566011647198</v>
      </c>
      <c r="H14" s="17">
        <v>0.25573063907677701</v>
      </c>
      <c r="I14" s="17">
        <v>0.179337261537479</v>
      </c>
      <c r="J14" s="17">
        <v>0.20110812182752499</v>
      </c>
      <c r="K14" s="17">
        <v>0.206856286422611</v>
      </c>
      <c r="L14" s="17">
        <v>0.21541185710282501</v>
      </c>
      <c r="M14" s="17"/>
      <c r="N14" s="17">
        <v>0.215930949519615</v>
      </c>
      <c r="O14" s="17">
        <v>0.19573153280582001</v>
      </c>
      <c r="P14" s="17">
        <v>0.246507078594984</v>
      </c>
      <c r="Q14" s="17">
        <v>0.21254693616471099</v>
      </c>
      <c r="R14" s="17"/>
      <c r="S14" s="17">
        <v>0.224840278364459</v>
      </c>
      <c r="T14" s="17">
        <v>0.20637945000007701</v>
      </c>
      <c r="U14" s="17">
        <v>0.25438566037822302</v>
      </c>
      <c r="V14" s="17">
        <v>0.25388560676963101</v>
      </c>
      <c r="W14" s="17">
        <v>0.21618524934070499</v>
      </c>
      <c r="X14" s="17">
        <v>0.224972911187378</v>
      </c>
      <c r="Y14" s="17">
        <v>0.23981160004093199</v>
      </c>
      <c r="Z14" s="17">
        <v>0.23035705491411501</v>
      </c>
      <c r="AA14" s="17">
        <v>0.207463781155274</v>
      </c>
      <c r="AB14" s="17">
        <v>0.14463454510506599</v>
      </c>
      <c r="AC14" s="17">
        <v>0.19689715037486399</v>
      </c>
      <c r="AD14" s="17">
        <v>0.27054815554536898</v>
      </c>
      <c r="AE14" s="17"/>
      <c r="AF14" s="17">
        <v>0.203691718325509</v>
      </c>
      <c r="AG14" s="17">
        <v>0.20096411890959001</v>
      </c>
      <c r="AH14" s="17">
        <v>0.27520843833143699</v>
      </c>
      <c r="AI14" s="17"/>
      <c r="AJ14" s="17">
        <v>0.207852821003953</v>
      </c>
      <c r="AK14" s="17">
        <v>0.15388156667991101</v>
      </c>
      <c r="AL14" s="17">
        <v>0.32531930434878598</v>
      </c>
      <c r="AM14" s="17">
        <v>0</v>
      </c>
      <c r="AN14" s="17">
        <v>0.29007274785500903</v>
      </c>
      <c r="AO14" s="17"/>
      <c r="AP14" s="17">
        <v>0.20070576805632001</v>
      </c>
      <c r="AQ14" s="17">
        <v>0.15501836510463801</v>
      </c>
      <c r="AR14" s="17">
        <v>0.33698665101504499</v>
      </c>
      <c r="AS14" s="17"/>
      <c r="AT14" s="17">
        <v>0.22969855394150299</v>
      </c>
      <c r="AU14" s="17">
        <v>0.17068842464398101</v>
      </c>
      <c r="AV14" s="17">
        <v>0.24428803188728401</v>
      </c>
      <c r="AW14" s="17">
        <v>0.21280817085381901</v>
      </c>
      <c r="AX14" s="17">
        <v>0.19084443338017901</v>
      </c>
      <c r="AY14" s="17"/>
      <c r="AZ14" s="17">
        <v>0.203598393254667</v>
      </c>
      <c r="BA14" s="17">
        <v>0.28233078676935902</v>
      </c>
      <c r="BB14" s="17">
        <v>0.29978434537048199</v>
      </c>
      <c r="BC14" s="17">
        <v>0.21497259057016099</v>
      </c>
      <c r="BD14" s="17">
        <v>0.17072482621974699</v>
      </c>
      <c r="BE14" s="17"/>
      <c r="BF14" s="17">
        <v>0.240693664631772</v>
      </c>
      <c r="BG14" s="17">
        <v>0.18305473733032701</v>
      </c>
      <c r="BH14" s="17">
        <v>0.224236418568206</v>
      </c>
      <c r="BI14" s="17">
        <v>0.224674193595954</v>
      </c>
      <c r="BJ14" s="17"/>
      <c r="BK14" s="17">
        <v>0.18987165188052799</v>
      </c>
      <c r="BL14" s="17">
        <v>0.236388108336128</v>
      </c>
      <c r="BM14" s="17">
        <v>0.21264978534019</v>
      </c>
      <c r="BN14" s="17">
        <v>0.23089834095622899</v>
      </c>
      <c r="BO14" s="17">
        <v>0.169734987423866</v>
      </c>
      <c r="BP14" s="17"/>
      <c r="BQ14" s="17">
        <v>0.201458507280667</v>
      </c>
      <c r="BR14" s="17">
        <v>0.240935528683238</v>
      </c>
      <c r="BS14" s="17"/>
      <c r="BT14" s="17">
        <v>0.220035704680941</v>
      </c>
      <c r="BU14" s="17">
        <v>0.220639570799644</v>
      </c>
      <c r="BV14" s="17">
        <v>0.27716128985441701</v>
      </c>
      <c r="BW14" s="17">
        <v>7.9011327417157898E-2</v>
      </c>
      <c r="BX14" s="17">
        <v>0.23003887385239699</v>
      </c>
      <c r="BY14" s="17">
        <v>0.33195490832783098</v>
      </c>
    </row>
    <row r="15" spans="2:77" x14ac:dyDescent="0.35">
      <c r="B15" s="18" t="s">
        <v>102</v>
      </c>
      <c r="C15" s="17">
        <v>0.108257517681472</v>
      </c>
      <c r="D15" s="17">
        <v>0.10237114593771</v>
      </c>
      <c r="E15" s="17">
        <v>0.114480024917078</v>
      </c>
      <c r="F15" s="17"/>
      <c r="G15" s="17">
        <v>0.103901156965357</v>
      </c>
      <c r="H15" s="17">
        <v>0.11825439423561</v>
      </c>
      <c r="I15" s="17">
        <v>0.13397743381133501</v>
      </c>
      <c r="J15" s="17">
        <v>9.4708101685722898E-2</v>
      </c>
      <c r="K15" s="17">
        <v>0.104483300076623</v>
      </c>
      <c r="L15" s="17">
        <v>9.7715371640247406E-2</v>
      </c>
      <c r="M15" s="17"/>
      <c r="N15" s="17">
        <v>0.12599974309234299</v>
      </c>
      <c r="O15" s="17">
        <v>0.106515633501296</v>
      </c>
      <c r="P15" s="17">
        <v>8.4014444713293404E-2</v>
      </c>
      <c r="Q15" s="17">
        <v>0.116390900880308</v>
      </c>
      <c r="R15" s="17"/>
      <c r="S15" s="17">
        <v>0.123304471602374</v>
      </c>
      <c r="T15" s="17">
        <v>0.11932801804532001</v>
      </c>
      <c r="U15" s="17">
        <v>7.7942201558285504E-2</v>
      </c>
      <c r="V15" s="17">
        <v>7.2528954620086405E-2</v>
      </c>
      <c r="W15" s="17">
        <v>7.0851187007929195E-2</v>
      </c>
      <c r="X15" s="17">
        <v>7.1503484688225497E-2</v>
      </c>
      <c r="Y15" s="17">
        <v>0.11972168371034</v>
      </c>
      <c r="Z15" s="17">
        <v>4.8310878296762401E-2</v>
      </c>
      <c r="AA15" s="17">
        <v>9.8149391166905395E-2</v>
      </c>
      <c r="AB15" s="17">
        <v>0.193464713593231</v>
      </c>
      <c r="AC15" s="17">
        <v>8.9979291373630796E-2</v>
      </c>
      <c r="AD15" s="17">
        <v>0.21116937276981601</v>
      </c>
      <c r="AE15" s="17"/>
      <c r="AF15" s="17">
        <v>9.9641625589549407E-2</v>
      </c>
      <c r="AG15" s="17">
        <v>0.119974138969244</v>
      </c>
      <c r="AH15" s="17">
        <v>9.0014065642919097E-2</v>
      </c>
      <c r="AI15" s="17"/>
      <c r="AJ15" s="17">
        <v>0.10596118023739499</v>
      </c>
      <c r="AK15" s="17">
        <v>0.107778126282585</v>
      </c>
      <c r="AL15" s="17">
        <v>0.13413262393980399</v>
      </c>
      <c r="AM15" s="17">
        <v>0.11425652979438</v>
      </c>
      <c r="AN15" s="17">
        <v>5.3605463950350797E-2</v>
      </c>
      <c r="AO15" s="17"/>
      <c r="AP15" s="17">
        <v>8.2981446269975695E-2</v>
      </c>
      <c r="AQ15" s="17">
        <v>0.114932470768888</v>
      </c>
      <c r="AR15" s="17">
        <v>0.13532841050061101</v>
      </c>
      <c r="AS15" s="17"/>
      <c r="AT15" s="17">
        <v>9.5297381851609506E-2</v>
      </c>
      <c r="AU15" s="17">
        <v>0.12455717280926699</v>
      </c>
      <c r="AV15" s="17">
        <v>0.106754554617581</v>
      </c>
      <c r="AW15" s="17">
        <v>0.16052344990648901</v>
      </c>
      <c r="AX15" s="17">
        <v>7.5475114220032002E-2</v>
      </c>
      <c r="AY15" s="17"/>
      <c r="AZ15" s="17">
        <v>0.12737069461981801</v>
      </c>
      <c r="BA15" s="17">
        <v>6.7040470177831504E-2</v>
      </c>
      <c r="BB15" s="17">
        <v>0.13895252468948499</v>
      </c>
      <c r="BC15" s="17">
        <v>8.9844852864366401E-2</v>
      </c>
      <c r="BD15" s="17">
        <v>0.105995570883383</v>
      </c>
      <c r="BE15" s="17"/>
      <c r="BF15" s="17">
        <v>8.6272274819058706E-2</v>
      </c>
      <c r="BG15" s="17">
        <v>0.10465361085196601</v>
      </c>
      <c r="BH15" s="17">
        <v>0.122798131417823</v>
      </c>
      <c r="BI15" s="17">
        <v>0.13098894439011399</v>
      </c>
      <c r="BJ15" s="17"/>
      <c r="BK15" s="17">
        <v>0.103553163726852</v>
      </c>
      <c r="BL15" s="17">
        <v>8.9093664252397703E-2</v>
      </c>
      <c r="BM15" s="17">
        <v>0.124834623015325</v>
      </c>
      <c r="BN15" s="17">
        <v>0.10508980622780401</v>
      </c>
      <c r="BO15" s="17">
        <v>9.2426024152401101E-2</v>
      </c>
      <c r="BP15" s="17"/>
      <c r="BQ15" s="17">
        <v>0.116034314637761</v>
      </c>
      <c r="BR15" s="17">
        <v>9.8349530681148295E-2</v>
      </c>
      <c r="BS15" s="17"/>
      <c r="BT15" s="17">
        <v>9.3299104684988601E-2</v>
      </c>
      <c r="BU15" s="17">
        <v>0.15238462269993999</v>
      </c>
      <c r="BV15" s="17">
        <v>1.4100186194159601E-2</v>
      </c>
      <c r="BW15" s="17">
        <v>0.110896859609905</v>
      </c>
      <c r="BX15" s="17">
        <v>9.1355511848498702E-2</v>
      </c>
      <c r="BY15" s="17">
        <v>0.21827078116211099</v>
      </c>
    </row>
    <row r="16" spans="2:77" x14ac:dyDescent="0.35">
      <c r="B16" s="18" t="s">
        <v>467</v>
      </c>
      <c r="C16" s="17">
        <v>0.123708856032807</v>
      </c>
      <c r="D16" s="17">
        <v>0.14262127759967799</v>
      </c>
      <c r="E16" s="17">
        <v>0.103595753513544</v>
      </c>
      <c r="F16" s="17"/>
      <c r="G16" s="17">
        <v>0.13911317562549</v>
      </c>
      <c r="H16" s="17">
        <v>0.13879427216347001</v>
      </c>
      <c r="I16" s="17">
        <v>0.14867633789744</v>
      </c>
      <c r="J16" s="17">
        <v>0.12535971450623101</v>
      </c>
      <c r="K16" s="17">
        <v>7.7089635596114398E-2</v>
      </c>
      <c r="L16" s="17">
        <v>0.112964055939478</v>
      </c>
      <c r="M16" s="17"/>
      <c r="N16" s="17">
        <v>0.13420907151599701</v>
      </c>
      <c r="O16" s="17">
        <v>0.12746691918146499</v>
      </c>
      <c r="P16" s="17">
        <v>0.154702770643566</v>
      </c>
      <c r="Q16" s="17">
        <v>7.8146578941641703E-2</v>
      </c>
      <c r="R16" s="17"/>
      <c r="S16" s="17">
        <v>0.108686307548658</v>
      </c>
      <c r="T16" s="17">
        <v>0.106541566601943</v>
      </c>
      <c r="U16" s="17">
        <v>0.14125703559939101</v>
      </c>
      <c r="V16" s="17">
        <v>0.100134216635184</v>
      </c>
      <c r="W16" s="17">
        <v>0.155874372303102</v>
      </c>
      <c r="X16" s="17">
        <v>0.17256406706066099</v>
      </c>
      <c r="Y16" s="17">
        <v>7.7420963906803794E-2</v>
      </c>
      <c r="Z16" s="17">
        <v>0.29512411907158198</v>
      </c>
      <c r="AA16" s="17">
        <v>0.114789900178471</v>
      </c>
      <c r="AB16" s="17">
        <v>0.13732458738657699</v>
      </c>
      <c r="AC16" s="17">
        <v>8.8407015471998404E-2</v>
      </c>
      <c r="AD16" s="17">
        <v>8.5303826902231997E-2</v>
      </c>
      <c r="AE16" s="17"/>
      <c r="AF16" s="17">
        <v>0.10470010516348199</v>
      </c>
      <c r="AG16" s="17">
        <v>0.118767722406889</v>
      </c>
      <c r="AH16" s="17">
        <v>0.14276981203962599</v>
      </c>
      <c r="AI16" s="17"/>
      <c r="AJ16" s="17">
        <v>9.3613667604923595E-2</v>
      </c>
      <c r="AK16" s="17">
        <v>0.195618289823042</v>
      </c>
      <c r="AL16" s="17">
        <v>0.101204574507626</v>
      </c>
      <c r="AM16" s="17">
        <v>0</v>
      </c>
      <c r="AN16" s="17">
        <v>7.7188607132444603E-2</v>
      </c>
      <c r="AO16" s="17"/>
      <c r="AP16" s="17">
        <v>8.5655142762457295E-2</v>
      </c>
      <c r="AQ16" s="17">
        <v>0.19679508052438099</v>
      </c>
      <c r="AR16" s="17">
        <v>0.157363869676302</v>
      </c>
      <c r="AS16" s="17"/>
      <c r="AT16" s="17">
        <v>0.124177697210249</v>
      </c>
      <c r="AU16" s="17">
        <v>0.15235545669575801</v>
      </c>
      <c r="AV16" s="17">
        <v>0.118516877997287</v>
      </c>
      <c r="AW16" s="17">
        <v>0.12029289556968401</v>
      </c>
      <c r="AX16" s="17">
        <v>5.6975192905619199E-2</v>
      </c>
      <c r="AY16" s="17"/>
      <c r="AZ16" s="17">
        <v>0.13258961438911099</v>
      </c>
      <c r="BA16" s="17">
        <v>0.13149090976644001</v>
      </c>
      <c r="BB16" s="17">
        <v>0.118676073140619</v>
      </c>
      <c r="BC16" s="17">
        <v>0.115143384529588</v>
      </c>
      <c r="BD16" s="17">
        <v>0.101189493064619</v>
      </c>
      <c r="BE16" s="17"/>
      <c r="BF16" s="17">
        <v>8.9407041459881806E-2</v>
      </c>
      <c r="BG16" s="17">
        <v>0.1476669688691</v>
      </c>
      <c r="BH16" s="17">
        <v>0.16100962671164401</v>
      </c>
      <c r="BI16" s="17">
        <v>8.4174588494265706E-2</v>
      </c>
      <c r="BJ16" s="17"/>
      <c r="BK16" s="17">
        <v>5.8113957463094203E-2</v>
      </c>
      <c r="BL16" s="17">
        <v>9.5518901261617203E-2</v>
      </c>
      <c r="BM16" s="17">
        <v>0.150036767089262</v>
      </c>
      <c r="BN16" s="17">
        <v>0.120081485086784</v>
      </c>
      <c r="BO16" s="17">
        <v>0.114416129318791</v>
      </c>
      <c r="BP16" s="17"/>
      <c r="BQ16" s="17">
        <v>0.12057622008338199</v>
      </c>
      <c r="BR16" s="17">
        <v>0.12769997428343199</v>
      </c>
      <c r="BS16" s="17"/>
      <c r="BT16" s="17">
        <v>9.1183918840355094E-2</v>
      </c>
      <c r="BU16" s="17">
        <v>9.0721070365714807E-2</v>
      </c>
      <c r="BV16" s="17">
        <v>0.141863878400006</v>
      </c>
      <c r="BW16" s="17">
        <v>0.21133869655618701</v>
      </c>
      <c r="BX16" s="17">
        <v>0.176422704122872</v>
      </c>
      <c r="BY16" s="17">
        <v>0.19195602875896001</v>
      </c>
    </row>
    <row r="17" spans="2:77" x14ac:dyDescent="0.35">
      <c r="B17" s="18" t="s">
        <v>468</v>
      </c>
      <c r="C17" s="17">
        <v>8.4600768938644003E-2</v>
      </c>
      <c r="D17" s="17">
        <v>8.3483273466289407E-2</v>
      </c>
      <c r="E17" s="17">
        <v>8.6022271589451596E-2</v>
      </c>
      <c r="F17" s="17"/>
      <c r="G17" s="17">
        <v>0.10642380430609</v>
      </c>
      <c r="H17" s="17">
        <v>7.9056040530233296E-2</v>
      </c>
      <c r="I17" s="17">
        <v>6.7722409188457594E-2</v>
      </c>
      <c r="J17" s="17">
        <v>8.7186751645822999E-2</v>
      </c>
      <c r="K17" s="17">
        <v>6.9465149232814202E-2</v>
      </c>
      <c r="L17" s="17">
        <v>9.5713033906599604E-2</v>
      </c>
      <c r="M17" s="17"/>
      <c r="N17" s="17">
        <v>0.10280532763998</v>
      </c>
      <c r="O17" s="17">
        <v>7.34318215507163E-2</v>
      </c>
      <c r="P17" s="17">
        <v>8.5050823705904402E-2</v>
      </c>
      <c r="Q17" s="17">
        <v>7.5503679950067598E-2</v>
      </c>
      <c r="R17" s="17"/>
      <c r="S17" s="17">
        <v>0.11289203286572599</v>
      </c>
      <c r="T17" s="17">
        <v>0.11306781774218801</v>
      </c>
      <c r="U17" s="17">
        <v>8.8576367167422801E-2</v>
      </c>
      <c r="V17" s="17">
        <v>0.109603503592362</v>
      </c>
      <c r="W17" s="17">
        <v>3.92935759150293E-2</v>
      </c>
      <c r="X17" s="17">
        <v>8.5547010134201296E-2</v>
      </c>
      <c r="Y17" s="17">
        <v>4.0813950225310598E-2</v>
      </c>
      <c r="Z17" s="17">
        <v>7.4814905876521898E-2</v>
      </c>
      <c r="AA17" s="17">
        <v>6.2665132956332803E-2</v>
      </c>
      <c r="AB17" s="17">
        <v>0.12150063906096301</v>
      </c>
      <c r="AC17" s="17">
        <v>2.1469264003632998E-2</v>
      </c>
      <c r="AD17" s="17">
        <v>4.0601689565805198E-2</v>
      </c>
      <c r="AE17" s="17"/>
      <c r="AF17" s="17">
        <v>4.4185540492341698E-2</v>
      </c>
      <c r="AG17" s="17">
        <v>0.13549420213892299</v>
      </c>
      <c r="AH17" s="17">
        <v>4.9348098875080702E-2</v>
      </c>
      <c r="AI17" s="17"/>
      <c r="AJ17" s="17">
        <v>5.8218819793951701E-2</v>
      </c>
      <c r="AK17" s="17">
        <v>0.135779163559064</v>
      </c>
      <c r="AL17" s="17">
        <v>0.12856118090354801</v>
      </c>
      <c r="AM17" s="17">
        <v>0</v>
      </c>
      <c r="AN17" s="17">
        <v>6.0234794056272099E-2</v>
      </c>
      <c r="AO17" s="17"/>
      <c r="AP17" s="17">
        <v>5.7484899480101798E-2</v>
      </c>
      <c r="AQ17" s="17">
        <v>0.15416807217947201</v>
      </c>
      <c r="AR17" s="17">
        <v>6.6026787068517695E-2</v>
      </c>
      <c r="AS17" s="17"/>
      <c r="AT17" s="17">
        <v>6.0716398490341002E-2</v>
      </c>
      <c r="AU17" s="17">
        <v>0.104606127767224</v>
      </c>
      <c r="AV17" s="17">
        <v>9.6064916988764001E-2</v>
      </c>
      <c r="AW17" s="17">
        <v>0.115664084037371</v>
      </c>
      <c r="AX17" s="17">
        <v>0.170053444847</v>
      </c>
      <c r="AY17" s="17"/>
      <c r="AZ17" s="17">
        <v>6.7389227753736403E-2</v>
      </c>
      <c r="BA17" s="17">
        <v>8.7561729146706901E-2</v>
      </c>
      <c r="BB17" s="17">
        <v>0.131903012829232</v>
      </c>
      <c r="BC17" s="17">
        <v>9.5816723010587801E-2</v>
      </c>
      <c r="BD17" s="17">
        <v>0.10783119243917499</v>
      </c>
      <c r="BE17" s="17"/>
      <c r="BF17" s="17">
        <v>8.81867146842608E-2</v>
      </c>
      <c r="BG17" s="17">
        <v>7.3078307527107603E-2</v>
      </c>
      <c r="BH17" s="17">
        <v>8.5194816342679697E-2</v>
      </c>
      <c r="BI17" s="17">
        <v>9.8045274572023194E-2</v>
      </c>
      <c r="BJ17" s="17"/>
      <c r="BK17" s="17">
        <v>8.1747894471658297E-2</v>
      </c>
      <c r="BL17" s="17">
        <v>0.11606480135097701</v>
      </c>
      <c r="BM17" s="17">
        <v>5.6669962803460802E-2</v>
      </c>
      <c r="BN17" s="17">
        <v>9.8303247888320094E-2</v>
      </c>
      <c r="BO17" s="17">
        <v>8.08852547874538E-2</v>
      </c>
      <c r="BP17" s="17"/>
      <c r="BQ17" s="17">
        <v>8.15207374904659E-2</v>
      </c>
      <c r="BR17" s="17">
        <v>8.8524866702885993E-2</v>
      </c>
      <c r="BS17" s="17"/>
      <c r="BT17" s="17">
        <v>0.100674263937706</v>
      </c>
      <c r="BU17" s="17">
        <v>7.8755255000660607E-2</v>
      </c>
      <c r="BV17" s="17">
        <v>6.8494760048671999E-2</v>
      </c>
      <c r="BW17" s="17">
        <v>0.11132689359893699</v>
      </c>
      <c r="BX17" s="17">
        <v>7.0265531890330996E-2</v>
      </c>
      <c r="BY17" s="17">
        <v>0</v>
      </c>
    </row>
    <row r="18" spans="2:77" x14ac:dyDescent="0.35">
      <c r="B18" s="18" t="s">
        <v>469</v>
      </c>
      <c r="C18" s="17">
        <v>3.5219016817370601E-2</v>
      </c>
      <c r="D18" s="17">
        <v>3.9567514799289397E-2</v>
      </c>
      <c r="E18" s="17">
        <v>3.1054196607557899E-2</v>
      </c>
      <c r="F18" s="17"/>
      <c r="G18" s="17">
        <v>2.67714940346825E-2</v>
      </c>
      <c r="H18" s="17">
        <v>5.7171066686997202E-2</v>
      </c>
      <c r="I18" s="17">
        <v>3.1331855597178701E-2</v>
      </c>
      <c r="J18" s="17">
        <v>1.9698111092453102E-2</v>
      </c>
      <c r="K18" s="17">
        <v>4.8676388896897599E-2</v>
      </c>
      <c r="L18" s="17">
        <v>3.1025948897350698E-2</v>
      </c>
      <c r="M18" s="17"/>
      <c r="N18" s="17">
        <v>4.9759573269284298E-2</v>
      </c>
      <c r="O18" s="17">
        <v>2.1548005567793401E-2</v>
      </c>
      <c r="P18" s="17">
        <v>3.0616511283147001E-2</v>
      </c>
      <c r="Q18" s="17">
        <v>3.7108616633752201E-2</v>
      </c>
      <c r="R18" s="17"/>
      <c r="S18" s="17">
        <v>2.2499589962623599E-2</v>
      </c>
      <c r="T18" s="17">
        <v>1.63856571434405E-2</v>
      </c>
      <c r="U18" s="17">
        <v>2.0966479706645901E-2</v>
      </c>
      <c r="V18" s="17">
        <v>3.2266841554777603E-2</v>
      </c>
      <c r="W18" s="17">
        <v>4.7882138928028298E-2</v>
      </c>
      <c r="X18" s="17">
        <v>1.3620761260968801E-2</v>
      </c>
      <c r="Y18" s="17">
        <v>7.8153974791910996E-2</v>
      </c>
      <c r="Z18" s="17">
        <v>0</v>
      </c>
      <c r="AA18" s="17">
        <v>5.7916263534624098E-2</v>
      </c>
      <c r="AB18" s="17">
        <v>5.7701950279499203E-2</v>
      </c>
      <c r="AC18" s="17">
        <v>3.9709331801770997E-2</v>
      </c>
      <c r="AD18" s="17">
        <v>0</v>
      </c>
      <c r="AE18" s="17"/>
      <c r="AF18" s="17">
        <v>1.5368068847221099E-2</v>
      </c>
      <c r="AG18" s="17">
        <v>6.0158450511019701E-2</v>
      </c>
      <c r="AH18" s="17">
        <v>1.8528167341817801E-2</v>
      </c>
      <c r="AI18" s="17"/>
      <c r="AJ18" s="17">
        <v>1.43679864912844E-2</v>
      </c>
      <c r="AK18" s="17">
        <v>6.3259995610453604E-2</v>
      </c>
      <c r="AL18" s="17">
        <v>4.9932510507536602E-2</v>
      </c>
      <c r="AM18" s="17">
        <v>6.7537020421999605E-2</v>
      </c>
      <c r="AN18" s="17">
        <v>4.0650290344897498E-2</v>
      </c>
      <c r="AO18" s="17"/>
      <c r="AP18" s="17">
        <v>1.04821224007391E-2</v>
      </c>
      <c r="AQ18" s="17">
        <v>7.2019093870895404E-2</v>
      </c>
      <c r="AR18" s="17">
        <v>2.0673012703381399E-2</v>
      </c>
      <c r="AS18" s="17"/>
      <c r="AT18" s="17">
        <v>2.7422382095933499E-2</v>
      </c>
      <c r="AU18" s="17">
        <v>6.0407748144592099E-2</v>
      </c>
      <c r="AV18" s="17">
        <v>2.6556211085021202E-2</v>
      </c>
      <c r="AW18" s="17">
        <v>3.8856242467487E-2</v>
      </c>
      <c r="AX18" s="17">
        <v>0</v>
      </c>
      <c r="AY18" s="17"/>
      <c r="AZ18" s="17">
        <v>4.5853865007177599E-2</v>
      </c>
      <c r="BA18" s="17">
        <v>1.42684562602471E-2</v>
      </c>
      <c r="BB18" s="17">
        <v>0</v>
      </c>
      <c r="BC18" s="17">
        <v>3.7288148593750001E-2</v>
      </c>
      <c r="BD18" s="17">
        <v>3.2878556419575003E-2</v>
      </c>
      <c r="BE18" s="17"/>
      <c r="BF18" s="17">
        <v>4.1536189480722699E-2</v>
      </c>
      <c r="BG18" s="17">
        <v>2.9310025518392801E-2</v>
      </c>
      <c r="BH18" s="17">
        <v>4.8011528398867E-2</v>
      </c>
      <c r="BI18" s="17">
        <v>3.6442583861071798E-2</v>
      </c>
      <c r="BJ18" s="17"/>
      <c r="BK18" s="17">
        <v>6.0138842182933298E-2</v>
      </c>
      <c r="BL18" s="17">
        <v>3.3253872801001297E-2</v>
      </c>
      <c r="BM18" s="17">
        <v>5.7789672164644899E-3</v>
      </c>
      <c r="BN18" s="17">
        <v>6.3151585394213894E-2</v>
      </c>
      <c r="BO18" s="17">
        <v>2.9044382142102702E-2</v>
      </c>
      <c r="BP18" s="17"/>
      <c r="BQ18" s="17">
        <v>3.5853401143507303E-2</v>
      </c>
      <c r="BR18" s="17">
        <v>3.4410782824391001E-2</v>
      </c>
      <c r="BS18" s="17"/>
      <c r="BT18" s="17">
        <v>3.6148029466153302E-2</v>
      </c>
      <c r="BU18" s="17">
        <v>2.9671086864301199E-2</v>
      </c>
      <c r="BV18" s="17">
        <v>3.3341311291432398E-2</v>
      </c>
      <c r="BW18" s="17">
        <v>4.5401654735075903E-2</v>
      </c>
      <c r="BX18" s="17">
        <v>3.64500659997423E-2</v>
      </c>
      <c r="BY18" s="17">
        <v>4.7538691770645201E-2</v>
      </c>
    </row>
    <row r="19" spans="2:77" x14ac:dyDescent="0.35">
      <c r="B19" s="18" t="s">
        <v>470</v>
      </c>
      <c r="C19" s="19">
        <v>5.5575677952103997E-2</v>
      </c>
      <c r="D19" s="19">
        <v>6.3164867666659297E-2</v>
      </c>
      <c r="E19" s="19">
        <v>4.82849618615405E-2</v>
      </c>
      <c r="F19" s="19"/>
      <c r="G19" s="19">
        <v>6.2922030238607499E-2</v>
      </c>
      <c r="H19" s="19">
        <v>5.7834296136959097E-2</v>
      </c>
      <c r="I19" s="19">
        <v>7.2267733536993395E-2</v>
      </c>
      <c r="J19" s="19">
        <v>5.6855108333977798E-2</v>
      </c>
      <c r="K19" s="19">
        <v>5.6438703137121599E-2</v>
      </c>
      <c r="L19" s="19">
        <v>3.5002037573520099E-2</v>
      </c>
      <c r="M19" s="19"/>
      <c r="N19" s="19">
        <v>5.6377012773132298E-2</v>
      </c>
      <c r="O19" s="19">
        <v>5.6109711915420898E-2</v>
      </c>
      <c r="P19" s="19">
        <v>3.7157769014321197E-2</v>
      </c>
      <c r="Q19" s="19">
        <v>7.43539887385673E-2</v>
      </c>
      <c r="R19" s="19"/>
      <c r="S19" s="19">
        <v>6.3785892926027293E-2</v>
      </c>
      <c r="T19" s="19">
        <v>4.8590570012958703E-2</v>
      </c>
      <c r="U19" s="19">
        <v>2.6422801256583701E-2</v>
      </c>
      <c r="V19" s="19">
        <v>1.3569251450204199E-2</v>
      </c>
      <c r="W19" s="19">
        <v>8.4157174133379198E-2</v>
      </c>
      <c r="X19" s="19">
        <v>8.2271356933868695E-2</v>
      </c>
      <c r="Y19" s="19">
        <v>5.2898914685874203E-2</v>
      </c>
      <c r="Z19" s="19">
        <v>5.14014606894167E-2</v>
      </c>
      <c r="AA19" s="19">
        <v>9.3806673598461204E-2</v>
      </c>
      <c r="AB19" s="19">
        <v>2.6438107655599501E-2</v>
      </c>
      <c r="AC19" s="19">
        <v>8.3068137335601699E-2</v>
      </c>
      <c r="AD19" s="19">
        <v>4.16089140286399E-2</v>
      </c>
      <c r="AE19" s="19"/>
      <c r="AF19" s="19">
        <v>5.60060055012487E-2</v>
      </c>
      <c r="AG19" s="19">
        <v>5.6129571161808701E-2</v>
      </c>
      <c r="AH19" s="19">
        <v>6.0552194163792497E-2</v>
      </c>
      <c r="AI19" s="19"/>
      <c r="AJ19" s="19">
        <v>1.8813413070847201E-2</v>
      </c>
      <c r="AK19" s="19">
        <v>0.11982508211911</v>
      </c>
      <c r="AL19" s="19">
        <v>3.8182811157097103E-2</v>
      </c>
      <c r="AM19" s="19">
        <v>6.2669339800518295E-2</v>
      </c>
      <c r="AN19" s="19">
        <v>3.8603673942601599E-2</v>
      </c>
      <c r="AO19" s="19"/>
      <c r="AP19" s="19">
        <v>2.5646614448326499E-2</v>
      </c>
      <c r="AQ19" s="19">
        <v>0.118515524488853</v>
      </c>
      <c r="AR19" s="19">
        <v>2.4040975980181001E-2</v>
      </c>
      <c r="AS19" s="19"/>
      <c r="AT19" s="19">
        <v>6.3792815493264002E-2</v>
      </c>
      <c r="AU19" s="19">
        <v>4.6271187892428303E-2</v>
      </c>
      <c r="AV19" s="19">
        <v>6.57223135191147E-2</v>
      </c>
      <c r="AW19" s="19">
        <v>2.6684792925451398E-2</v>
      </c>
      <c r="AX19" s="19">
        <v>0.25788152036274498</v>
      </c>
      <c r="AY19" s="19"/>
      <c r="AZ19" s="19">
        <v>6.9295505846122499E-2</v>
      </c>
      <c r="BA19" s="19">
        <v>6.4412421172503606E-2</v>
      </c>
      <c r="BB19" s="19">
        <v>2.5731180081551501E-2</v>
      </c>
      <c r="BC19" s="19">
        <v>2.3217632995654498E-2</v>
      </c>
      <c r="BD19" s="19">
        <v>5.9669088231529603E-2</v>
      </c>
      <c r="BE19" s="19"/>
      <c r="BF19" s="19">
        <v>5.7242684305651603E-2</v>
      </c>
      <c r="BG19" s="19">
        <v>5.7244305628716401E-2</v>
      </c>
      <c r="BH19" s="19">
        <v>5.0321609224244702E-2</v>
      </c>
      <c r="BI19" s="19">
        <v>6.7096473193012998E-2</v>
      </c>
      <c r="BJ19" s="19"/>
      <c r="BK19" s="19">
        <v>8.4929320202878703E-2</v>
      </c>
      <c r="BL19" s="19">
        <v>6.4356374158047194E-2</v>
      </c>
      <c r="BM19" s="19">
        <v>3.9782298984062298E-2</v>
      </c>
      <c r="BN19" s="19">
        <v>5.6740422932890701E-2</v>
      </c>
      <c r="BO19" s="19">
        <v>8.6400091272589297E-2</v>
      </c>
      <c r="BP19" s="19"/>
      <c r="BQ19" s="19">
        <v>6.6940649059173796E-2</v>
      </c>
      <c r="BR19" s="19">
        <v>4.1096196666837198E-2</v>
      </c>
      <c r="BS19" s="19"/>
      <c r="BT19" s="19">
        <v>4.9361861929315402E-2</v>
      </c>
      <c r="BU19" s="19">
        <v>4.9825238991122497E-2</v>
      </c>
      <c r="BV19" s="19">
        <v>4.6573147568288002E-2</v>
      </c>
      <c r="BW19" s="19">
        <v>0.100787403970067</v>
      </c>
      <c r="BX19" s="19">
        <v>6.66265215601511E-2</v>
      </c>
      <c r="BY19" s="19">
        <v>0</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7.3531827653589496E-2</v>
      </c>
      <c r="D9" s="17">
        <v>6.4546504633190394E-2</v>
      </c>
      <c r="E9" s="17">
        <v>8.2686285874283297E-2</v>
      </c>
      <c r="F9" s="17"/>
      <c r="G9" s="17">
        <v>2.9435713941187502E-2</v>
      </c>
      <c r="H9" s="17">
        <v>4.7947154703511297E-2</v>
      </c>
      <c r="I9" s="17">
        <v>8.7675297473659097E-2</v>
      </c>
      <c r="J9" s="17">
        <v>6.7592224714121504E-2</v>
      </c>
      <c r="K9" s="17">
        <v>9.1488419173397201E-2</v>
      </c>
      <c r="L9" s="17">
        <v>0.102793622540735</v>
      </c>
      <c r="M9" s="17"/>
      <c r="N9" s="17">
        <v>6.8478509857891806E-2</v>
      </c>
      <c r="O9" s="17">
        <v>6.1288519345680803E-2</v>
      </c>
      <c r="P9" s="17">
        <v>8.8547422841569398E-2</v>
      </c>
      <c r="Q9" s="17">
        <v>6.9170963996554896E-2</v>
      </c>
      <c r="R9" s="17"/>
      <c r="S9" s="17">
        <v>5.40911376141699E-2</v>
      </c>
      <c r="T9" s="17">
        <v>9.0156069618085394E-2</v>
      </c>
      <c r="U9" s="17">
        <v>7.6200948167202104E-2</v>
      </c>
      <c r="V9" s="17">
        <v>8.1074481237776497E-2</v>
      </c>
      <c r="W9" s="17">
        <v>8.1824292328106493E-2</v>
      </c>
      <c r="X9" s="17">
        <v>0.11758763088991001</v>
      </c>
      <c r="Y9" s="17">
        <v>8.7297185313980993E-2</v>
      </c>
      <c r="Z9" s="17">
        <v>2.2761029331446601E-2</v>
      </c>
      <c r="AA9" s="17">
        <v>7.66642843045727E-2</v>
      </c>
      <c r="AB9" s="17">
        <v>6.8537994169439106E-2</v>
      </c>
      <c r="AC9" s="17">
        <v>4.1578346091693197E-2</v>
      </c>
      <c r="AD9" s="17">
        <v>0</v>
      </c>
      <c r="AE9" s="17"/>
      <c r="AF9" s="17">
        <v>0.13781657691452701</v>
      </c>
      <c r="AG9" s="17">
        <v>3.2224073260585198E-2</v>
      </c>
      <c r="AH9" s="17">
        <v>6.1647204473839097E-2</v>
      </c>
      <c r="AI9" s="17"/>
      <c r="AJ9" s="17">
        <v>0.112050650706182</v>
      </c>
      <c r="AK9" s="17">
        <v>3.2216018588326602E-2</v>
      </c>
      <c r="AL9" s="17">
        <v>4.4818058696279799E-2</v>
      </c>
      <c r="AM9" s="17">
        <v>0.44762959770651201</v>
      </c>
      <c r="AN9" s="17">
        <v>4.3111924724443799E-2</v>
      </c>
      <c r="AO9" s="17"/>
      <c r="AP9" s="17">
        <v>0.10675360590622</v>
      </c>
      <c r="AQ9" s="17">
        <v>1.8623476012565698E-2</v>
      </c>
      <c r="AR9" s="17">
        <v>4.0618663911040603E-2</v>
      </c>
      <c r="AS9" s="17"/>
      <c r="AT9" s="17">
        <v>0.106108068793555</v>
      </c>
      <c r="AU9" s="17">
        <v>4.0328858489212902E-2</v>
      </c>
      <c r="AV9" s="17">
        <v>7.6527882384182705E-2</v>
      </c>
      <c r="AW9" s="17">
        <v>2.8331408292941101E-2</v>
      </c>
      <c r="AX9" s="17">
        <v>6.8596307334188297E-2</v>
      </c>
      <c r="AY9" s="17"/>
      <c r="AZ9" s="17">
        <v>5.3470392375077301E-2</v>
      </c>
      <c r="BA9" s="17">
        <v>6.9206952663840901E-2</v>
      </c>
      <c r="BB9" s="17">
        <v>0</v>
      </c>
      <c r="BC9" s="17">
        <v>0.10966619010199601</v>
      </c>
      <c r="BD9" s="17">
        <v>0.112572325332755</v>
      </c>
      <c r="BE9" s="17"/>
      <c r="BF9" s="17">
        <v>0.107409603805849</v>
      </c>
      <c r="BG9" s="17">
        <v>6.6425377471234198E-2</v>
      </c>
      <c r="BH9" s="17">
        <v>6.19485490293172E-2</v>
      </c>
      <c r="BI9" s="17">
        <v>4.7585581417600498E-2</v>
      </c>
      <c r="BJ9" s="17"/>
      <c r="BK9" s="17">
        <v>0.13473662522688201</v>
      </c>
      <c r="BL9" s="17">
        <v>9.2573805408253496E-2</v>
      </c>
      <c r="BM9" s="17">
        <v>6.3568322243503006E-2</v>
      </c>
      <c r="BN9" s="17">
        <v>6.4119690546548203E-2</v>
      </c>
      <c r="BO9" s="17">
        <v>9.1380831106998905E-2</v>
      </c>
      <c r="BP9" s="17"/>
      <c r="BQ9" s="17">
        <v>8.0529996334034598E-2</v>
      </c>
      <c r="BR9" s="17">
        <v>6.4615847886900002E-2</v>
      </c>
      <c r="BS9" s="17"/>
      <c r="BT9" s="17">
        <v>0.111920138419144</v>
      </c>
      <c r="BU9" s="17">
        <v>4.0126838143570397E-2</v>
      </c>
      <c r="BV9" s="17">
        <v>0.13723041003165801</v>
      </c>
      <c r="BW9" s="17">
        <v>8.1322899996165404E-2</v>
      </c>
      <c r="BX9" s="17">
        <v>3.2529486852071E-2</v>
      </c>
      <c r="BY9" s="17">
        <v>0</v>
      </c>
    </row>
    <row r="10" spans="2:77" x14ac:dyDescent="0.35">
      <c r="B10" s="18" t="s">
        <v>333</v>
      </c>
      <c r="C10" s="17">
        <v>2.15563127329024E-2</v>
      </c>
      <c r="D10" s="17">
        <v>1.06727112835527E-2</v>
      </c>
      <c r="E10" s="17">
        <v>3.2391606707785202E-2</v>
      </c>
      <c r="F10" s="17"/>
      <c r="G10" s="17">
        <v>2.6066681729327301E-2</v>
      </c>
      <c r="H10" s="17">
        <v>1.1974736698475799E-2</v>
      </c>
      <c r="I10" s="17">
        <v>8.3800084719911194E-3</v>
      </c>
      <c r="J10" s="17">
        <v>4.5407553487833999E-2</v>
      </c>
      <c r="K10" s="17">
        <v>2.2247218921655799E-2</v>
      </c>
      <c r="L10" s="17">
        <v>1.56099496494293E-2</v>
      </c>
      <c r="M10" s="17"/>
      <c r="N10" s="17">
        <v>1.0204948408024699E-2</v>
      </c>
      <c r="O10" s="17">
        <v>1.6492977215451999E-2</v>
      </c>
      <c r="P10" s="17">
        <v>3.6928419619454603E-2</v>
      </c>
      <c r="Q10" s="17">
        <v>2.4610250111347001E-2</v>
      </c>
      <c r="R10" s="17"/>
      <c r="S10" s="17">
        <v>4.2878932069836603E-2</v>
      </c>
      <c r="T10" s="17">
        <v>2.2754899024507599E-2</v>
      </c>
      <c r="U10" s="17">
        <v>1.13119901528456E-2</v>
      </c>
      <c r="V10" s="17">
        <v>0</v>
      </c>
      <c r="W10" s="17">
        <v>4.93161897723551E-2</v>
      </c>
      <c r="X10" s="17">
        <v>3.0331251691728799E-2</v>
      </c>
      <c r="Y10" s="17">
        <v>0</v>
      </c>
      <c r="Z10" s="17">
        <v>3.2303839216341702E-2</v>
      </c>
      <c r="AA10" s="17">
        <v>1.9649633019508901E-2</v>
      </c>
      <c r="AB10" s="17">
        <v>1.18384078175579E-2</v>
      </c>
      <c r="AC10" s="17">
        <v>0</v>
      </c>
      <c r="AD10" s="17">
        <v>5.5742444904124701E-2</v>
      </c>
      <c r="AE10" s="17"/>
      <c r="AF10" s="17">
        <v>2.84847126805895E-2</v>
      </c>
      <c r="AG10" s="17">
        <v>1.4743684586067901E-2</v>
      </c>
      <c r="AH10" s="17">
        <v>3.1425530215391899E-2</v>
      </c>
      <c r="AI10" s="17"/>
      <c r="AJ10" s="17">
        <v>3.2144712982041697E-2</v>
      </c>
      <c r="AK10" s="17">
        <v>1.07190751867374E-2</v>
      </c>
      <c r="AL10" s="17">
        <v>1.3875962449654999E-2</v>
      </c>
      <c r="AM10" s="17">
        <v>0</v>
      </c>
      <c r="AN10" s="17">
        <v>3.45131734353082E-2</v>
      </c>
      <c r="AO10" s="17"/>
      <c r="AP10" s="17">
        <v>3.6957222869547501E-2</v>
      </c>
      <c r="AQ10" s="17">
        <v>0</v>
      </c>
      <c r="AR10" s="17">
        <v>1.2933125634879699E-2</v>
      </c>
      <c r="AS10" s="17"/>
      <c r="AT10" s="17">
        <v>1.51078269690504E-2</v>
      </c>
      <c r="AU10" s="17">
        <v>1.84188060932419E-2</v>
      </c>
      <c r="AV10" s="17">
        <v>1.8004302257863401E-2</v>
      </c>
      <c r="AW10" s="17">
        <v>3.2375854775427898E-2</v>
      </c>
      <c r="AX10" s="17">
        <v>6.6458547845894403E-2</v>
      </c>
      <c r="AY10" s="17"/>
      <c r="AZ10" s="17">
        <v>2.76542498559493E-2</v>
      </c>
      <c r="BA10" s="17">
        <v>1.35810021695651E-2</v>
      </c>
      <c r="BB10" s="17">
        <v>0</v>
      </c>
      <c r="BC10" s="17">
        <v>1.5679383863188401E-2</v>
      </c>
      <c r="BD10" s="17">
        <v>2.7586200867895198E-2</v>
      </c>
      <c r="BE10" s="17"/>
      <c r="BF10" s="17">
        <v>2.7193664699065399E-2</v>
      </c>
      <c r="BG10" s="17">
        <v>2.9385137985759601E-2</v>
      </c>
      <c r="BH10" s="17">
        <v>1.74219856273879E-2</v>
      </c>
      <c r="BI10" s="17">
        <v>1.2055031313561599E-2</v>
      </c>
      <c r="BJ10" s="17"/>
      <c r="BK10" s="17">
        <v>5.7370834128798599E-2</v>
      </c>
      <c r="BL10" s="17">
        <v>1.31840018696093E-2</v>
      </c>
      <c r="BM10" s="17">
        <v>3.3384554370655399E-2</v>
      </c>
      <c r="BN10" s="17">
        <v>1.51766863220894E-2</v>
      </c>
      <c r="BO10" s="17">
        <v>0</v>
      </c>
      <c r="BP10" s="17"/>
      <c r="BQ10" s="17">
        <v>1.7545276292901101E-2</v>
      </c>
      <c r="BR10" s="17">
        <v>2.66665524792572E-2</v>
      </c>
      <c r="BS10" s="17"/>
      <c r="BT10" s="17">
        <v>2.0646939325241899E-2</v>
      </c>
      <c r="BU10" s="17">
        <v>1.5459297957023801E-2</v>
      </c>
      <c r="BV10" s="17">
        <v>3.5439197882886297E-2</v>
      </c>
      <c r="BW10" s="17">
        <v>2.4774594508820101E-2</v>
      </c>
      <c r="BX10" s="17">
        <v>2.8798381064103901E-2</v>
      </c>
      <c r="BY10" s="17">
        <v>0</v>
      </c>
    </row>
    <row r="11" spans="2:77" x14ac:dyDescent="0.35">
      <c r="B11" s="18" t="s">
        <v>98</v>
      </c>
      <c r="C11" s="17">
        <v>3.6515436717163403E-2</v>
      </c>
      <c r="D11" s="17">
        <v>3.8411946907302597E-2</v>
      </c>
      <c r="E11" s="17">
        <v>3.4778370228448797E-2</v>
      </c>
      <c r="F11" s="17"/>
      <c r="G11" s="17">
        <v>2.2628314063914801E-2</v>
      </c>
      <c r="H11" s="17">
        <v>1.1815279830160201E-2</v>
      </c>
      <c r="I11" s="17">
        <v>3.2897091809762198E-2</v>
      </c>
      <c r="J11" s="17">
        <v>6.1146619014112703E-2</v>
      </c>
      <c r="K11" s="17">
        <v>4.9488727403663703E-2</v>
      </c>
      <c r="L11" s="17">
        <v>3.74982602847607E-2</v>
      </c>
      <c r="M11" s="17"/>
      <c r="N11" s="17">
        <v>2.58283980951108E-2</v>
      </c>
      <c r="O11" s="17">
        <v>3.66272700538329E-2</v>
      </c>
      <c r="P11" s="17">
        <v>3.9849513653240798E-2</v>
      </c>
      <c r="Q11" s="17">
        <v>4.6412905731042398E-2</v>
      </c>
      <c r="R11" s="17"/>
      <c r="S11" s="17">
        <v>3.0744341838352798E-2</v>
      </c>
      <c r="T11" s="17">
        <v>1.8857122097138E-2</v>
      </c>
      <c r="U11" s="17">
        <v>5.4386994517840299E-2</v>
      </c>
      <c r="V11" s="17">
        <v>2.2154275562372799E-2</v>
      </c>
      <c r="W11" s="17">
        <v>3.0806734802381001E-2</v>
      </c>
      <c r="X11" s="17">
        <v>4.2971110978393103E-2</v>
      </c>
      <c r="Y11" s="17">
        <v>4.8208757375922201E-2</v>
      </c>
      <c r="Z11" s="17">
        <v>5.3824986219760201E-2</v>
      </c>
      <c r="AA11" s="17">
        <v>2.4936517791950299E-2</v>
      </c>
      <c r="AB11" s="17">
        <v>5.3336612664733801E-2</v>
      </c>
      <c r="AC11" s="17">
        <v>7.39491755746019E-2</v>
      </c>
      <c r="AD11" s="17">
        <v>0</v>
      </c>
      <c r="AE11" s="17"/>
      <c r="AF11" s="17">
        <v>4.93245996806006E-2</v>
      </c>
      <c r="AG11" s="17">
        <v>3.1219746072763101E-2</v>
      </c>
      <c r="AH11" s="17">
        <v>4.4115519044765503E-2</v>
      </c>
      <c r="AI11" s="17"/>
      <c r="AJ11" s="17">
        <v>5.83078203051733E-2</v>
      </c>
      <c r="AK11" s="17">
        <v>1.90368891674868E-2</v>
      </c>
      <c r="AL11" s="17">
        <v>4.0783169278365498E-2</v>
      </c>
      <c r="AM11" s="17">
        <v>7.7393107029330097E-2</v>
      </c>
      <c r="AN11" s="17">
        <v>2.15614374689692E-2</v>
      </c>
      <c r="AO11" s="17"/>
      <c r="AP11" s="17">
        <v>7.33265053837312E-2</v>
      </c>
      <c r="AQ11" s="17">
        <v>1.78279800463872E-2</v>
      </c>
      <c r="AR11" s="17">
        <v>3.6519221480170498E-2</v>
      </c>
      <c r="AS11" s="17"/>
      <c r="AT11" s="17">
        <v>4.4831473451042901E-2</v>
      </c>
      <c r="AU11" s="17">
        <v>2.9098648653384799E-2</v>
      </c>
      <c r="AV11" s="17">
        <v>1.5066460909186201E-2</v>
      </c>
      <c r="AW11" s="17">
        <v>2.2699014855981098E-2</v>
      </c>
      <c r="AX11" s="17">
        <v>0</v>
      </c>
      <c r="AY11" s="17"/>
      <c r="AZ11" s="17">
        <v>3.9008220862683497E-2</v>
      </c>
      <c r="BA11" s="17">
        <v>2.6546586052723E-2</v>
      </c>
      <c r="BB11" s="17">
        <v>5.0090022479700201E-2</v>
      </c>
      <c r="BC11" s="17">
        <v>3.9630570998562702E-2</v>
      </c>
      <c r="BD11" s="17">
        <v>3.1269016673180203E-2</v>
      </c>
      <c r="BE11" s="17"/>
      <c r="BF11" s="17">
        <v>3.4554841815115298E-2</v>
      </c>
      <c r="BG11" s="17">
        <v>5.6697284465722697E-2</v>
      </c>
      <c r="BH11" s="17">
        <v>1.18346081142444E-2</v>
      </c>
      <c r="BI11" s="17">
        <v>2.8353106813968802E-2</v>
      </c>
      <c r="BJ11" s="17"/>
      <c r="BK11" s="17">
        <v>5.1524168065176998E-2</v>
      </c>
      <c r="BL11" s="17">
        <v>3.8227701709331499E-2</v>
      </c>
      <c r="BM11" s="17">
        <v>5.0464758521884402E-2</v>
      </c>
      <c r="BN11" s="17">
        <v>2.60075662359875E-2</v>
      </c>
      <c r="BO11" s="17">
        <v>1.3592261176414801E-2</v>
      </c>
      <c r="BP11" s="17"/>
      <c r="BQ11" s="17">
        <v>4.28757518910175E-2</v>
      </c>
      <c r="BR11" s="17">
        <v>2.8412110834449E-2</v>
      </c>
      <c r="BS11" s="17"/>
      <c r="BT11" s="17">
        <v>3.5327063026509398E-2</v>
      </c>
      <c r="BU11" s="17">
        <v>2.9231358702133999E-2</v>
      </c>
      <c r="BV11" s="17">
        <v>1.86321043806713E-2</v>
      </c>
      <c r="BW11" s="17">
        <v>0.100622456453119</v>
      </c>
      <c r="BX11" s="17">
        <v>3.0739063134758701E-2</v>
      </c>
      <c r="BY11" s="17">
        <v>0</v>
      </c>
    </row>
    <row r="12" spans="2:77" x14ac:dyDescent="0.35">
      <c r="B12" s="18" t="s">
        <v>99</v>
      </c>
      <c r="C12" s="17">
        <v>4.9869213053348301E-2</v>
      </c>
      <c r="D12" s="17">
        <v>4.2282642576098602E-2</v>
      </c>
      <c r="E12" s="17">
        <v>5.7552777728142698E-2</v>
      </c>
      <c r="F12" s="17"/>
      <c r="G12" s="17">
        <v>8.2357517365005004E-2</v>
      </c>
      <c r="H12" s="17">
        <v>6.2336174073287801E-2</v>
      </c>
      <c r="I12" s="17">
        <v>4.7159822449502502E-2</v>
      </c>
      <c r="J12" s="17">
        <v>4.6110539330152002E-2</v>
      </c>
      <c r="K12" s="17">
        <v>2.0772909068036902E-2</v>
      </c>
      <c r="L12" s="17">
        <v>4.4449223928695297E-2</v>
      </c>
      <c r="M12" s="17"/>
      <c r="N12" s="17">
        <v>3.5929541919281903E-2</v>
      </c>
      <c r="O12" s="17">
        <v>4.9750062249358698E-2</v>
      </c>
      <c r="P12" s="17">
        <v>5.3295275766872902E-2</v>
      </c>
      <c r="Q12" s="17">
        <v>5.9176715839212697E-2</v>
      </c>
      <c r="R12" s="17"/>
      <c r="S12" s="17">
        <v>3.9214543001274103E-2</v>
      </c>
      <c r="T12" s="17">
        <v>5.4650794039536398E-2</v>
      </c>
      <c r="U12" s="17">
        <v>6.5193863680984801E-2</v>
      </c>
      <c r="V12" s="17">
        <v>5.6026374558379999E-2</v>
      </c>
      <c r="W12" s="17">
        <v>5.0714353941121899E-2</v>
      </c>
      <c r="X12" s="17">
        <v>7.15964130025286E-2</v>
      </c>
      <c r="Y12" s="17">
        <v>5.92719188507949E-2</v>
      </c>
      <c r="Z12" s="17">
        <v>6.2095669582363899E-2</v>
      </c>
      <c r="AA12" s="17">
        <v>2.87853772033159E-2</v>
      </c>
      <c r="AB12" s="17">
        <v>6.18585840671E-2</v>
      </c>
      <c r="AC12" s="17">
        <v>2.12902409581315E-2</v>
      </c>
      <c r="AD12" s="17">
        <v>0</v>
      </c>
      <c r="AE12" s="17"/>
      <c r="AF12" s="17">
        <v>5.6026073116861697E-2</v>
      </c>
      <c r="AG12" s="17">
        <v>4.2853116302869601E-2</v>
      </c>
      <c r="AH12" s="17">
        <v>2.9428441288663499E-2</v>
      </c>
      <c r="AI12" s="17"/>
      <c r="AJ12" s="17">
        <v>6.9697539523744204E-2</v>
      </c>
      <c r="AK12" s="17">
        <v>2.7256679382274301E-2</v>
      </c>
      <c r="AL12" s="17">
        <v>0</v>
      </c>
      <c r="AM12" s="17">
        <v>0</v>
      </c>
      <c r="AN12" s="17">
        <v>7.9767208696556693E-2</v>
      </c>
      <c r="AO12" s="17"/>
      <c r="AP12" s="17">
        <v>7.4288819668473199E-2</v>
      </c>
      <c r="AQ12" s="17">
        <v>2.7694704645141999E-2</v>
      </c>
      <c r="AR12" s="17">
        <v>2.79632885204808E-2</v>
      </c>
      <c r="AS12" s="17"/>
      <c r="AT12" s="17">
        <v>4.9130494652256301E-2</v>
      </c>
      <c r="AU12" s="17">
        <v>6.0872233495405798E-2</v>
      </c>
      <c r="AV12" s="17">
        <v>4.48251968477874E-2</v>
      </c>
      <c r="AW12" s="17">
        <v>4.71013568228753E-2</v>
      </c>
      <c r="AX12" s="17">
        <v>0</v>
      </c>
      <c r="AY12" s="17"/>
      <c r="AZ12" s="17">
        <v>5.44037848568166E-2</v>
      </c>
      <c r="BA12" s="17">
        <v>5.5286059263686502E-2</v>
      </c>
      <c r="BB12" s="17">
        <v>8.8362118990104294E-2</v>
      </c>
      <c r="BC12" s="17">
        <v>4.61733395996217E-2</v>
      </c>
      <c r="BD12" s="17">
        <v>9.3236479958406192E-3</v>
      </c>
      <c r="BE12" s="17"/>
      <c r="BF12" s="17">
        <v>6.7199607672288802E-2</v>
      </c>
      <c r="BG12" s="17">
        <v>4.19903957969954E-2</v>
      </c>
      <c r="BH12" s="17">
        <v>6.0911270931369797E-2</v>
      </c>
      <c r="BI12" s="17">
        <v>3.55543585702537E-2</v>
      </c>
      <c r="BJ12" s="17"/>
      <c r="BK12" s="17">
        <v>2.8781024293825098E-2</v>
      </c>
      <c r="BL12" s="17">
        <v>6.95958042117127E-2</v>
      </c>
      <c r="BM12" s="17">
        <v>5.3536023245099401E-2</v>
      </c>
      <c r="BN12" s="17">
        <v>3.2502106756297201E-2</v>
      </c>
      <c r="BO12" s="17">
        <v>8.1336605416795896E-2</v>
      </c>
      <c r="BP12" s="17"/>
      <c r="BQ12" s="17">
        <v>5.0921759778310198E-2</v>
      </c>
      <c r="BR12" s="17">
        <v>4.8528221469438998E-2</v>
      </c>
      <c r="BS12" s="17"/>
      <c r="BT12" s="17">
        <v>4.8464069547468E-2</v>
      </c>
      <c r="BU12" s="17">
        <v>4.6201258548204401E-2</v>
      </c>
      <c r="BV12" s="17">
        <v>5.7403066239049998E-2</v>
      </c>
      <c r="BW12" s="17">
        <v>1.35019752225195E-2</v>
      </c>
      <c r="BX12" s="17">
        <v>6.2417493744582601E-2</v>
      </c>
      <c r="BY12" s="17">
        <v>9.2608996117164694E-2</v>
      </c>
    </row>
    <row r="13" spans="2:77" x14ac:dyDescent="0.35">
      <c r="B13" s="18" t="s">
        <v>341</v>
      </c>
      <c r="C13" s="17">
        <v>7.7643482930152705E-2</v>
      </c>
      <c r="D13" s="17">
        <v>8.4418146729338603E-2</v>
      </c>
      <c r="E13" s="17">
        <v>7.1240385515742299E-2</v>
      </c>
      <c r="F13" s="17"/>
      <c r="G13" s="17">
        <v>9.7061565669697897E-2</v>
      </c>
      <c r="H13" s="17">
        <v>9.76773740346564E-2</v>
      </c>
      <c r="I13" s="17">
        <v>8.9078454081538597E-2</v>
      </c>
      <c r="J13" s="17">
        <v>8.5939766689536901E-2</v>
      </c>
      <c r="K13" s="17">
        <v>4.68918572664596E-2</v>
      </c>
      <c r="L13" s="17">
        <v>5.4989931106580701E-2</v>
      </c>
      <c r="M13" s="17"/>
      <c r="N13" s="17">
        <v>7.6548772201484996E-2</v>
      </c>
      <c r="O13" s="17">
        <v>6.6890164764468102E-2</v>
      </c>
      <c r="P13" s="17">
        <v>8.6910897566609496E-2</v>
      </c>
      <c r="Q13" s="17">
        <v>8.1732961056452794E-2</v>
      </c>
      <c r="R13" s="17"/>
      <c r="S13" s="17">
        <v>8.1463565640835803E-2</v>
      </c>
      <c r="T13" s="17">
        <v>5.8922265934027301E-2</v>
      </c>
      <c r="U13" s="17">
        <v>0.103508130852332</v>
      </c>
      <c r="V13" s="17">
        <v>9.0290797429887201E-2</v>
      </c>
      <c r="W13" s="17">
        <v>7.3173879214073798E-2</v>
      </c>
      <c r="X13" s="17">
        <v>3.9743786580244002E-2</v>
      </c>
      <c r="Y13" s="17">
        <v>8.9568901135954504E-2</v>
      </c>
      <c r="Z13" s="17">
        <v>0.118715249189907</v>
      </c>
      <c r="AA13" s="17">
        <v>7.40391191733899E-2</v>
      </c>
      <c r="AB13" s="17">
        <v>7.2493603190188202E-2</v>
      </c>
      <c r="AC13" s="17">
        <v>0.11658934901092501</v>
      </c>
      <c r="AD13" s="17">
        <v>0</v>
      </c>
      <c r="AE13" s="17"/>
      <c r="AF13" s="17">
        <v>8.8590765165800001E-2</v>
      </c>
      <c r="AG13" s="17">
        <v>5.5555214883631597E-2</v>
      </c>
      <c r="AH13" s="17">
        <v>9.5785842790946998E-2</v>
      </c>
      <c r="AI13" s="17"/>
      <c r="AJ13" s="17">
        <v>8.6800547979839701E-2</v>
      </c>
      <c r="AK13" s="17">
        <v>6.9640173540707506E-2</v>
      </c>
      <c r="AL13" s="17">
        <v>2.8442872952247799E-2</v>
      </c>
      <c r="AM13" s="17">
        <v>0</v>
      </c>
      <c r="AN13" s="17">
        <v>0.142000959987267</v>
      </c>
      <c r="AO13" s="17"/>
      <c r="AP13" s="17">
        <v>8.88413040443327E-2</v>
      </c>
      <c r="AQ13" s="17">
        <v>5.85145698695545E-2</v>
      </c>
      <c r="AR13" s="17">
        <v>4.9033108955868397E-2</v>
      </c>
      <c r="AS13" s="17"/>
      <c r="AT13" s="17">
        <v>4.2334074960878799E-2</v>
      </c>
      <c r="AU13" s="17">
        <v>9.4375974287680395E-2</v>
      </c>
      <c r="AV13" s="17">
        <v>9.8726687243557196E-2</v>
      </c>
      <c r="AW13" s="17">
        <v>7.1007892609849896E-2</v>
      </c>
      <c r="AX13" s="17">
        <v>0.19646299443211501</v>
      </c>
      <c r="AY13" s="17"/>
      <c r="AZ13" s="17">
        <v>8.6521899770105298E-2</v>
      </c>
      <c r="BA13" s="17">
        <v>0.102162899639045</v>
      </c>
      <c r="BB13" s="17">
        <v>0.11527804260214</v>
      </c>
      <c r="BC13" s="17">
        <v>3.88957049222571E-2</v>
      </c>
      <c r="BD13" s="17">
        <v>6.6309134443236301E-2</v>
      </c>
      <c r="BE13" s="17"/>
      <c r="BF13" s="17">
        <v>7.7224497728817801E-2</v>
      </c>
      <c r="BG13" s="17">
        <v>7.0520719247330194E-2</v>
      </c>
      <c r="BH13" s="17">
        <v>9.19784142066431E-2</v>
      </c>
      <c r="BI13" s="17">
        <v>9.0790899127931202E-2</v>
      </c>
      <c r="BJ13" s="17"/>
      <c r="BK13" s="17">
        <v>2.3333293021222001E-2</v>
      </c>
      <c r="BL13" s="17">
        <v>6.9802491974527106E-2</v>
      </c>
      <c r="BM13" s="17">
        <v>9.3285901345527694E-2</v>
      </c>
      <c r="BN13" s="17">
        <v>7.0427697261734701E-2</v>
      </c>
      <c r="BO13" s="17">
        <v>8.37097464975812E-2</v>
      </c>
      <c r="BP13" s="17"/>
      <c r="BQ13" s="17">
        <v>8.1805796173736206E-2</v>
      </c>
      <c r="BR13" s="17">
        <v>7.2340509772887501E-2</v>
      </c>
      <c r="BS13" s="17"/>
      <c r="BT13" s="17">
        <v>5.5907570067365402E-2</v>
      </c>
      <c r="BU13" s="17">
        <v>0.106076535365259</v>
      </c>
      <c r="BV13" s="17">
        <v>7.8274040957838395E-2</v>
      </c>
      <c r="BW13" s="17">
        <v>8.8223273314606804E-2</v>
      </c>
      <c r="BX13" s="17">
        <v>7.5418862341206594E-2</v>
      </c>
      <c r="BY13" s="17">
        <v>0.13012837535912999</v>
      </c>
    </row>
    <row r="14" spans="2:77" x14ac:dyDescent="0.35">
      <c r="B14" s="18" t="s">
        <v>101</v>
      </c>
      <c r="C14" s="17">
        <v>0.20787800311715299</v>
      </c>
      <c r="D14" s="17">
        <v>0.18528290666542699</v>
      </c>
      <c r="E14" s="17">
        <v>0.23098455955491801</v>
      </c>
      <c r="F14" s="17"/>
      <c r="G14" s="17">
        <v>0.23912862995932399</v>
      </c>
      <c r="H14" s="17">
        <v>0.29055871553495899</v>
      </c>
      <c r="I14" s="17">
        <v>0.164045172683566</v>
      </c>
      <c r="J14" s="17">
        <v>0.16152477662739301</v>
      </c>
      <c r="K14" s="17">
        <v>0.179462932632412</v>
      </c>
      <c r="L14" s="17">
        <v>0.21658044495372999</v>
      </c>
      <c r="M14" s="17"/>
      <c r="N14" s="17">
        <v>0.19317473143046399</v>
      </c>
      <c r="O14" s="17">
        <v>0.225800605155313</v>
      </c>
      <c r="P14" s="17">
        <v>0.17278223504665899</v>
      </c>
      <c r="Q14" s="17">
        <v>0.24417698044018701</v>
      </c>
      <c r="R14" s="17"/>
      <c r="S14" s="17">
        <v>0.212088939868742</v>
      </c>
      <c r="T14" s="17">
        <v>0.206485984203651</v>
      </c>
      <c r="U14" s="17">
        <v>0.16909709835581799</v>
      </c>
      <c r="V14" s="17">
        <v>0.201582279464676</v>
      </c>
      <c r="W14" s="17">
        <v>0.22420890293285001</v>
      </c>
      <c r="X14" s="17">
        <v>0.14252235090584001</v>
      </c>
      <c r="Y14" s="17">
        <v>0.26431178281511902</v>
      </c>
      <c r="Z14" s="17">
        <v>0.15199980695189899</v>
      </c>
      <c r="AA14" s="17">
        <v>0.2138889467133</v>
      </c>
      <c r="AB14" s="17">
        <v>0.23420269153305401</v>
      </c>
      <c r="AC14" s="17">
        <v>0.22300523770997899</v>
      </c>
      <c r="AD14" s="17">
        <v>0.20976466943524999</v>
      </c>
      <c r="AE14" s="17"/>
      <c r="AF14" s="17">
        <v>0.18507057496919899</v>
      </c>
      <c r="AG14" s="17">
        <v>0.17776411692881799</v>
      </c>
      <c r="AH14" s="17">
        <v>0.35521885470341702</v>
      </c>
      <c r="AI14" s="17"/>
      <c r="AJ14" s="17">
        <v>0.145448204402439</v>
      </c>
      <c r="AK14" s="17">
        <v>0.19624077345096</v>
      </c>
      <c r="AL14" s="17">
        <v>0.28809648735009802</v>
      </c>
      <c r="AM14" s="17">
        <v>0.155018934981657</v>
      </c>
      <c r="AN14" s="17">
        <v>0.29548842008637499</v>
      </c>
      <c r="AO14" s="17"/>
      <c r="AP14" s="17">
        <v>0.16346319238316401</v>
      </c>
      <c r="AQ14" s="17">
        <v>0.17765175222285801</v>
      </c>
      <c r="AR14" s="17">
        <v>0.21938151761622701</v>
      </c>
      <c r="AS14" s="17"/>
      <c r="AT14" s="17">
        <v>0.25295387153857002</v>
      </c>
      <c r="AU14" s="17">
        <v>0.16651066697136899</v>
      </c>
      <c r="AV14" s="17">
        <v>0.20924465856899799</v>
      </c>
      <c r="AW14" s="17">
        <v>0.203560714957639</v>
      </c>
      <c r="AX14" s="17">
        <v>0</v>
      </c>
      <c r="AY14" s="17"/>
      <c r="AZ14" s="17">
        <v>0.18923291303130099</v>
      </c>
      <c r="BA14" s="17">
        <v>0.27109835839441798</v>
      </c>
      <c r="BB14" s="17">
        <v>0.227261550953724</v>
      </c>
      <c r="BC14" s="17">
        <v>0.18033072322011701</v>
      </c>
      <c r="BD14" s="17">
        <v>0.22996934748136899</v>
      </c>
      <c r="BE14" s="17"/>
      <c r="BF14" s="17">
        <v>0.22857825139935001</v>
      </c>
      <c r="BG14" s="17">
        <v>0.20157427566542499</v>
      </c>
      <c r="BH14" s="17">
        <v>0.193489223139029</v>
      </c>
      <c r="BI14" s="17">
        <v>0.19254279871677199</v>
      </c>
      <c r="BJ14" s="17"/>
      <c r="BK14" s="17">
        <v>0.197935413924752</v>
      </c>
      <c r="BL14" s="17">
        <v>0.21191255175648599</v>
      </c>
      <c r="BM14" s="17">
        <v>0.21753423157448001</v>
      </c>
      <c r="BN14" s="17">
        <v>0.221068761458938</v>
      </c>
      <c r="BO14" s="17">
        <v>0.10519446131056</v>
      </c>
      <c r="BP14" s="17"/>
      <c r="BQ14" s="17">
        <v>0.19377197241653499</v>
      </c>
      <c r="BR14" s="17">
        <v>0.22584971686941699</v>
      </c>
      <c r="BS14" s="17"/>
      <c r="BT14" s="17">
        <v>0.184833530963086</v>
      </c>
      <c r="BU14" s="17">
        <v>0.216881415968007</v>
      </c>
      <c r="BV14" s="17">
        <v>0.229843514225892</v>
      </c>
      <c r="BW14" s="17">
        <v>0.22904493877093399</v>
      </c>
      <c r="BX14" s="17">
        <v>0.20847731858194801</v>
      </c>
      <c r="BY14" s="17">
        <v>0.20463873665225099</v>
      </c>
    </row>
    <row r="15" spans="2:77" x14ac:dyDescent="0.35">
      <c r="B15" s="18" t="s">
        <v>102</v>
      </c>
      <c r="C15" s="17">
        <v>0.11628302732732899</v>
      </c>
      <c r="D15" s="17">
        <v>0.11406113177239401</v>
      </c>
      <c r="E15" s="17">
        <v>0.118914638983525</v>
      </c>
      <c r="F15" s="17"/>
      <c r="G15" s="17">
        <v>0.15457147109100799</v>
      </c>
      <c r="H15" s="17">
        <v>6.9665513964677295E-2</v>
      </c>
      <c r="I15" s="17">
        <v>0.12805556122628101</v>
      </c>
      <c r="J15" s="17">
        <v>0.101844493052372</v>
      </c>
      <c r="K15" s="17">
        <v>0.16815219952739599</v>
      </c>
      <c r="L15" s="17">
        <v>9.6640865153077904E-2</v>
      </c>
      <c r="M15" s="17"/>
      <c r="N15" s="17">
        <v>0.111749603431402</v>
      </c>
      <c r="O15" s="17">
        <v>0.13662463326365101</v>
      </c>
      <c r="P15" s="17">
        <v>0.10945643840257099</v>
      </c>
      <c r="Q15" s="17">
        <v>0.111008910330511</v>
      </c>
      <c r="R15" s="17"/>
      <c r="S15" s="17">
        <v>0.12642405856862601</v>
      </c>
      <c r="T15" s="17">
        <v>0.10956332547611</v>
      </c>
      <c r="U15" s="17">
        <v>0.127829521378649</v>
      </c>
      <c r="V15" s="17">
        <v>0.109264505880433</v>
      </c>
      <c r="W15" s="17">
        <v>9.4291412651640899E-2</v>
      </c>
      <c r="X15" s="17">
        <v>0.17695964186351401</v>
      </c>
      <c r="Y15" s="17">
        <v>8.6338774806501706E-2</v>
      </c>
      <c r="Z15" s="17">
        <v>8.0754945377202E-2</v>
      </c>
      <c r="AA15" s="17">
        <v>0.129205575320154</v>
      </c>
      <c r="AB15" s="17">
        <v>8.3084003227416298E-2</v>
      </c>
      <c r="AC15" s="17">
        <v>0.110842749748792</v>
      </c>
      <c r="AD15" s="17">
        <v>0.20163467114810499</v>
      </c>
      <c r="AE15" s="17"/>
      <c r="AF15" s="17">
        <v>0.103136355678539</v>
      </c>
      <c r="AG15" s="17">
        <v>0.13679072865898501</v>
      </c>
      <c r="AH15" s="17">
        <v>4.7049758260244198E-2</v>
      </c>
      <c r="AI15" s="17"/>
      <c r="AJ15" s="17">
        <v>0.14398763236156201</v>
      </c>
      <c r="AK15" s="17">
        <v>7.6815911187156194E-2</v>
      </c>
      <c r="AL15" s="17">
        <v>8.7223282099512398E-2</v>
      </c>
      <c r="AM15" s="17">
        <v>7.5495470265603104E-2</v>
      </c>
      <c r="AN15" s="17">
        <v>4.78440461869728E-2</v>
      </c>
      <c r="AO15" s="17"/>
      <c r="AP15" s="17">
        <v>0.16482963888330901</v>
      </c>
      <c r="AQ15" s="17">
        <v>9.0108496600954005E-2</v>
      </c>
      <c r="AR15" s="17">
        <v>0.18407428062155701</v>
      </c>
      <c r="AS15" s="17"/>
      <c r="AT15" s="17">
        <v>0.114910653400605</v>
      </c>
      <c r="AU15" s="17">
        <v>0.132972823297001</v>
      </c>
      <c r="AV15" s="17">
        <v>8.1759335846761094E-2</v>
      </c>
      <c r="AW15" s="17">
        <v>0.15686246714836199</v>
      </c>
      <c r="AX15" s="17">
        <v>0.19840077026054601</v>
      </c>
      <c r="AY15" s="17"/>
      <c r="AZ15" s="17">
        <v>0.116092106817007</v>
      </c>
      <c r="BA15" s="17">
        <v>0.12969566642699301</v>
      </c>
      <c r="BB15" s="17">
        <v>0.126562127288983</v>
      </c>
      <c r="BC15" s="17">
        <v>0.119586836041112</v>
      </c>
      <c r="BD15" s="17">
        <v>9.5308571395722005E-2</v>
      </c>
      <c r="BE15" s="17"/>
      <c r="BF15" s="17">
        <v>0.109651221113785</v>
      </c>
      <c r="BG15" s="17">
        <v>0.13252542837530901</v>
      </c>
      <c r="BH15" s="17">
        <v>0.13327070812744199</v>
      </c>
      <c r="BI15" s="17">
        <v>8.9366366507165895E-2</v>
      </c>
      <c r="BJ15" s="17"/>
      <c r="BK15" s="17">
        <v>2.7492544814457901E-2</v>
      </c>
      <c r="BL15" s="17">
        <v>0.111199535959944</v>
      </c>
      <c r="BM15" s="17">
        <v>0.124132670890261</v>
      </c>
      <c r="BN15" s="17">
        <v>0.106511415349326</v>
      </c>
      <c r="BO15" s="17">
        <v>0.17688413764996</v>
      </c>
      <c r="BP15" s="17"/>
      <c r="BQ15" s="17">
        <v>9.1237050692110994E-2</v>
      </c>
      <c r="BR15" s="17">
        <v>0.14819272129349001</v>
      </c>
      <c r="BS15" s="17"/>
      <c r="BT15" s="17">
        <v>0.109893956588106</v>
      </c>
      <c r="BU15" s="17">
        <v>0.108785657190359</v>
      </c>
      <c r="BV15" s="17">
        <v>0.16122513966573099</v>
      </c>
      <c r="BW15" s="17">
        <v>8.9600487632567297E-2</v>
      </c>
      <c r="BX15" s="17">
        <v>0.13635457641875301</v>
      </c>
      <c r="BY15" s="17">
        <v>8.1058368162684094E-2</v>
      </c>
    </row>
    <row r="16" spans="2:77" x14ac:dyDescent="0.35">
      <c r="B16" s="18" t="s">
        <v>467</v>
      </c>
      <c r="C16" s="17">
        <v>0.13396839469000699</v>
      </c>
      <c r="D16" s="17">
        <v>0.154197199690468</v>
      </c>
      <c r="E16" s="17">
        <v>0.114482034367983</v>
      </c>
      <c r="F16" s="17"/>
      <c r="G16" s="17">
        <v>0.12730801635338199</v>
      </c>
      <c r="H16" s="17">
        <v>0.14157318940857899</v>
      </c>
      <c r="I16" s="17">
        <v>0.137317075209618</v>
      </c>
      <c r="J16" s="17">
        <v>0.14586291437836699</v>
      </c>
      <c r="K16" s="17">
        <v>0.129588842856626</v>
      </c>
      <c r="L16" s="17">
        <v>0.122808901643168</v>
      </c>
      <c r="M16" s="17"/>
      <c r="N16" s="17">
        <v>0.17755757940290501</v>
      </c>
      <c r="O16" s="17">
        <v>0.106623109909877</v>
      </c>
      <c r="P16" s="17">
        <v>0.14986895857642499</v>
      </c>
      <c r="Q16" s="17">
        <v>9.5962562052018502E-2</v>
      </c>
      <c r="R16" s="17"/>
      <c r="S16" s="17">
        <v>0.13855028433814401</v>
      </c>
      <c r="T16" s="17">
        <v>0.14459462522090399</v>
      </c>
      <c r="U16" s="17">
        <v>0.13643383958775501</v>
      </c>
      <c r="V16" s="17">
        <v>0.151802788577134</v>
      </c>
      <c r="W16" s="17">
        <v>0.12396856804039599</v>
      </c>
      <c r="X16" s="17">
        <v>7.7639124354561495E-2</v>
      </c>
      <c r="Y16" s="17">
        <v>0.113140208034017</v>
      </c>
      <c r="Z16" s="17">
        <v>0.124190577868891</v>
      </c>
      <c r="AA16" s="17">
        <v>0.118490917427194</v>
      </c>
      <c r="AB16" s="17">
        <v>0.13211249698601199</v>
      </c>
      <c r="AC16" s="17">
        <v>0.123193359173419</v>
      </c>
      <c r="AD16" s="17">
        <v>0.35764594496929403</v>
      </c>
      <c r="AE16" s="17"/>
      <c r="AF16" s="17">
        <v>9.7614406276719107E-2</v>
      </c>
      <c r="AG16" s="17">
        <v>0.16359393852042201</v>
      </c>
      <c r="AH16" s="17">
        <v>0.125127844258661</v>
      </c>
      <c r="AI16" s="17"/>
      <c r="AJ16" s="17">
        <v>0.12612656202717301</v>
      </c>
      <c r="AK16" s="17">
        <v>0.139834973254267</v>
      </c>
      <c r="AL16" s="17">
        <v>0.18216074942034799</v>
      </c>
      <c r="AM16" s="17">
        <v>0.11425652979438</v>
      </c>
      <c r="AN16" s="17">
        <v>0.15984558019251499</v>
      </c>
      <c r="AO16" s="17"/>
      <c r="AP16" s="17">
        <v>0.12821561894209399</v>
      </c>
      <c r="AQ16" s="17">
        <v>0.161028278133585</v>
      </c>
      <c r="AR16" s="17">
        <v>0.14980562235616901</v>
      </c>
      <c r="AS16" s="17"/>
      <c r="AT16" s="17">
        <v>9.6677519954327107E-2</v>
      </c>
      <c r="AU16" s="17">
        <v>0.116832492225866</v>
      </c>
      <c r="AV16" s="17">
        <v>0.14462499356300099</v>
      </c>
      <c r="AW16" s="17">
        <v>0.22507687103826901</v>
      </c>
      <c r="AX16" s="17">
        <v>0.10896574923010199</v>
      </c>
      <c r="AY16" s="17"/>
      <c r="AZ16" s="17">
        <v>0.15128432397286501</v>
      </c>
      <c r="BA16" s="17">
        <v>8.8439602954820798E-2</v>
      </c>
      <c r="BB16" s="17">
        <v>0.15477750181522801</v>
      </c>
      <c r="BC16" s="17">
        <v>0.131603066196297</v>
      </c>
      <c r="BD16" s="17">
        <v>0.12930440039205601</v>
      </c>
      <c r="BE16" s="17"/>
      <c r="BF16" s="17">
        <v>9.9493496728948499E-2</v>
      </c>
      <c r="BG16" s="17">
        <v>0.11768039417782</v>
      </c>
      <c r="BH16" s="17">
        <v>0.13840799295685899</v>
      </c>
      <c r="BI16" s="17">
        <v>0.177168497810645</v>
      </c>
      <c r="BJ16" s="17"/>
      <c r="BK16" s="17">
        <v>8.4057703929595703E-2</v>
      </c>
      <c r="BL16" s="17">
        <v>8.6651611169470996E-2</v>
      </c>
      <c r="BM16" s="17">
        <v>0.120498404375705</v>
      </c>
      <c r="BN16" s="17">
        <v>0.16359702436641499</v>
      </c>
      <c r="BO16" s="17">
        <v>0.17730620435562</v>
      </c>
      <c r="BP16" s="17"/>
      <c r="BQ16" s="17">
        <v>0.145113325947093</v>
      </c>
      <c r="BR16" s="17">
        <v>0.119769254010962</v>
      </c>
      <c r="BS16" s="17"/>
      <c r="BT16" s="17">
        <v>0.13839835264211001</v>
      </c>
      <c r="BU16" s="17">
        <v>0.15338042556923101</v>
      </c>
      <c r="BV16" s="17">
        <v>8.1347844870686206E-2</v>
      </c>
      <c r="BW16" s="17">
        <v>0.12761485292182501</v>
      </c>
      <c r="BX16" s="17">
        <v>0.12409778736497901</v>
      </c>
      <c r="BY16" s="17">
        <v>0.168267402197324</v>
      </c>
    </row>
    <row r="17" spans="2:77" x14ac:dyDescent="0.35">
      <c r="B17" s="18" t="s">
        <v>468</v>
      </c>
      <c r="C17" s="17">
        <v>0.134441935364709</v>
      </c>
      <c r="D17" s="17">
        <v>0.13330239293853399</v>
      </c>
      <c r="E17" s="17">
        <v>0.13232196192957099</v>
      </c>
      <c r="F17" s="17"/>
      <c r="G17" s="17">
        <v>0.13183840314803499</v>
      </c>
      <c r="H17" s="17">
        <v>0.13531990787166301</v>
      </c>
      <c r="I17" s="17">
        <v>0.15129452700940499</v>
      </c>
      <c r="J17" s="17">
        <v>0.12509837032681501</v>
      </c>
      <c r="K17" s="17">
        <v>0.109546449595366</v>
      </c>
      <c r="L17" s="17">
        <v>0.14672771118879899</v>
      </c>
      <c r="M17" s="17"/>
      <c r="N17" s="17">
        <v>0.168565276423953</v>
      </c>
      <c r="O17" s="17">
        <v>0.10584383091575</v>
      </c>
      <c r="P17" s="17">
        <v>0.139945949306746</v>
      </c>
      <c r="Q17" s="17">
        <v>0.11554885781355401</v>
      </c>
      <c r="R17" s="17"/>
      <c r="S17" s="17">
        <v>0.175729964265848</v>
      </c>
      <c r="T17" s="17">
        <v>0.12898180028398001</v>
      </c>
      <c r="U17" s="17">
        <v>0.101894378149621</v>
      </c>
      <c r="V17" s="17">
        <v>0.187676949681651</v>
      </c>
      <c r="W17" s="17">
        <v>8.0302476703827994E-2</v>
      </c>
      <c r="X17" s="17">
        <v>0.20580527456338299</v>
      </c>
      <c r="Y17" s="17">
        <v>8.3534815406237695E-2</v>
      </c>
      <c r="Z17" s="17">
        <v>0.13015275665566201</v>
      </c>
      <c r="AA17" s="17">
        <v>8.9793005136858894E-2</v>
      </c>
      <c r="AB17" s="17">
        <v>0.12658506906255601</v>
      </c>
      <c r="AC17" s="17">
        <v>0.20818396490222599</v>
      </c>
      <c r="AD17" s="17">
        <v>4.0601689565805198E-2</v>
      </c>
      <c r="AE17" s="17"/>
      <c r="AF17" s="17">
        <v>0.114350788378475</v>
      </c>
      <c r="AG17" s="17">
        <v>0.174680701392257</v>
      </c>
      <c r="AH17" s="17">
        <v>6.3482384539340006E-2</v>
      </c>
      <c r="AI17" s="17"/>
      <c r="AJ17" s="17">
        <v>0.109832653890238</v>
      </c>
      <c r="AK17" s="17">
        <v>0.195324933870413</v>
      </c>
      <c r="AL17" s="17">
        <v>0.176913976988399</v>
      </c>
      <c r="AM17" s="17">
        <v>0</v>
      </c>
      <c r="AN17" s="17">
        <v>7.4882924726340297E-2</v>
      </c>
      <c r="AO17" s="17"/>
      <c r="AP17" s="17">
        <v>7.8677052961754507E-2</v>
      </c>
      <c r="AQ17" s="17">
        <v>0.18621696156088299</v>
      </c>
      <c r="AR17" s="17">
        <v>0.197821234433078</v>
      </c>
      <c r="AS17" s="17"/>
      <c r="AT17" s="17">
        <v>0.13463726636557</v>
      </c>
      <c r="AU17" s="17">
        <v>0.17710539750642201</v>
      </c>
      <c r="AV17" s="17">
        <v>0.136131421426989</v>
      </c>
      <c r="AW17" s="17">
        <v>0.128073551715367</v>
      </c>
      <c r="AX17" s="17">
        <v>0.16978858873370201</v>
      </c>
      <c r="AY17" s="17"/>
      <c r="AZ17" s="17">
        <v>0.12591862754098901</v>
      </c>
      <c r="BA17" s="17">
        <v>0.144817958192729</v>
      </c>
      <c r="BB17" s="17">
        <v>0.161599788742778</v>
      </c>
      <c r="BC17" s="17">
        <v>0.15249769377518901</v>
      </c>
      <c r="BD17" s="17">
        <v>0.119357388606667</v>
      </c>
      <c r="BE17" s="17"/>
      <c r="BF17" s="17">
        <v>0.10637012109934001</v>
      </c>
      <c r="BG17" s="17">
        <v>0.15561089560594901</v>
      </c>
      <c r="BH17" s="17">
        <v>0.128633620168777</v>
      </c>
      <c r="BI17" s="17">
        <v>0.14529673938940299</v>
      </c>
      <c r="BJ17" s="17"/>
      <c r="BK17" s="17">
        <v>0.13454352073956799</v>
      </c>
      <c r="BL17" s="17">
        <v>0.15353375519277501</v>
      </c>
      <c r="BM17" s="17">
        <v>0.11782230864529</v>
      </c>
      <c r="BN17" s="17">
        <v>0.14151891179201001</v>
      </c>
      <c r="BO17" s="17">
        <v>0.13542740226639599</v>
      </c>
      <c r="BP17" s="17"/>
      <c r="BQ17" s="17">
        <v>0.12747386611292699</v>
      </c>
      <c r="BR17" s="17">
        <v>0.14331956711362401</v>
      </c>
      <c r="BS17" s="17"/>
      <c r="BT17" s="17">
        <v>0.13841962778462399</v>
      </c>
      <c r="BU17" s="17">
        <v>0.121663516616525</v>
      </c>
      <c r="BV17" s="17">
        <v>6.8938164354516496E-2</v>
      </c>
      <c r="BW17" s="17">
        <v>8.9882103427482096E-2</v>
      </c>
      <c r="BX17" s="17">
        <v>0.165022228893939</v>
      </c>
      <c r="BY17" s="17">
        <v>0.296266912295157</v>
      </c>
    </row>
    <row r="18" spans="2:77" x14ac:dyDescent="0.35">
      <c r="B18" s="18" t="s">
        <v>469</v>
      </c>
      <c r="C18" s="17">
        <v>6.4707494115044603E-2</v>
      </c>
      <c r="D18" s="17">
        <v>7.3831870675649502E-2</v>
      </c>
      <c r="E18" s="17">
        <v>5.5934053975513702E-2</v>
      </c>
      <c r="F18" s="17"/>
      <c r="G18" s="17">
        <v>2.59476643143281E-2</v>
      </c>
      <c r="H18" s="17">
        <v>6.8446435831640506E-2</v>
      </c>
      <c r="I18" s="17">
        <v>8.1790493628979194E-2</v>
      </c>
      <c r="J18" s="17">
        <v>6.0395693451245902E-2</v>
      </c>
      <c r="K18" s="17">
        <v>6.6604520877608098E-2</v>
      </c>
      <c r="L18" s="17">
        <v>7.5482278067931105E-2</v>
      </c>
      <c r="M18" s="17"/>
      <c r="N18" s="17">
        <v>5.5886945481014298E-2</v>
      </c>
      <c r="O18" s="17">
        <v>7.8089133534244307E-2</v>
      </c>
      <c r="P18" s="17">
        <v>7.0514238002984495E-2</v>
      </c>
      <c r="Q18" s="17">
        <v>5.7248420001244998E-2</v>
      </c>
      <c r="R18" s="17"/>
      <c r="S18" s="17">
        <v>5.5287910293019597E-2</v>
      </c>
      <c r="T18" s="17">
        <v>7.4050013787067506E-2</v>
      </c>
      <c r="U18" s="17">
        <v>8.30108709427365E-2</v>
      </c>
      <c r="V18" s="17">
        <v>2.29463399911158E-2</v>
      </c>
      <c r="W18" s="17">
        <v>7.3372989461251106E-2</v>
      </c>
      <c r="X18" s="17">
        <v>4.6588839006056502E-2</v>
      </c>
      <c r="Y18" s="17">
        <v>7.6946619677358594E-2</v>
      </c>
      <c r="Z18" s="17">
        <v>0.104962636325824</v>
      </c>
      <c r="AA18" s="17">
        <v>9.2625747178103096E-2</v>
      </c>
      <c r="AB18" s="17">
        <v>6.5952345323467304E-2</v>
      </c>
      <c r="AC18" s="17">
        <v>1.9803495496625498E-2</v>
      </c>
      <c r="AD18" s="17">
        <v>5.1392751920141803E-2</v>
      </c>
      <c r="AE18" s="17"/>
      <c r="AF18" s="17">
        <v>4.7787014861057103E-2</v>
      </c>
      <c r="AG18" s="17">
        <v>8.4973573526290397E-2</v>
      </c>
      <c r="AH18" s="17">
        <v>8.2685477066052102E-2</v>
      </c>
      <c r="AI18" s="17"/>
      <c r="AJ18" s="17">
        <v>5.3568673431408101E-2</v>
      </c>
      <c r="AK18" s="17">
        <v>8.1893271386342198E-2</v>
      </c>
      <c r="AL18" s="17">
        <v>9.8594668058340607E-2</v>
      </c>
      <c r="AM18" s="17">
        <v>0</v>
      </c>
      <c r="AN18" s="17">
        <v>4.3860613330987799E-2</v>
      </c>
      <c r="AO18" s="17"/>
      <c r="AP18" s="17">
        <v>3.7269057445729399E-2</v>
      </c>
      <c r="AQ18" s="17">
        <v>0.11247027484024801</v>
      </c>
      <c r="AR18" s="17">
        <v>5.69942067056785E-2</v>
      </c>
      <c r="AS18" s="17"/>
      <c r="AT18" s="17">
        <v>5.8811021893806603E-2</v>
      </c>
      <c r="AU18" s="17">
        <v>6.9484255661735897E-2</v>
      </c>
      <c r="AV18" s="17">
        <v>7.9367865895974998E-2</v>
      </c>
      <c r="AW18" s="17">
        <v>4.2009599423936998E-2</v>
      </c>
      <c r="AX18" s="17">
        <v>0</v>
      </c>
      <c r="AY18" s="17"/>
      <c r="AZ18" s="17">
        <v>7.0857295422522906E-2</v>
      </c>
      <c r="BA18" s="17">
        <v>1.8536082033598099E-2</v>
      </c>
      <c r="BB18" s="17">
        <v>5.0337667045791401E-2</v>
      </c>
      <c r="BC18" s="17">
        <v>7.9739300639824304E-2</v>
      </c>
      <c r="BD18" s="17">
        <v>7.7419399991962998E-2</v>
      </c>
      <c r="BE18" s="17"/>
      <c r="BF18" s="17">
        <v>4.7350903646182101E-2</v>
      </c>
      <c r="BG18" s="17">
        <v>6.1976052529412601E-2</v>
      </c>
      <c r="BH18" s="17">
        <v>7.7303792775534702E-2</v>
      </c>
      <c r="BI18" s="17">
        <v>7.0347130082118403E-2</v>
      </c>
      <c r="BJ18" s="17"/>
      <c r="BK18" s="17">
        <v>0.121112984793998</v>
      </c>
      <c r="BL18" s="17">
        <v>6.8910686527219003E-2</v>
      </c>
      <c r="BM18" s="17">
        <v>5.3430226147359199E-2</v>
      </c>
      <c r="BN18" s="17">
        <v>7.4393668106510005E-2</v>
      </c>
      <c r="BO18" s="17">
        <v>3.5540958721278403E-2</v>
      </c>
      <c r="BP18" s="17"/>
      <c r="BQ18" s="17">
        <v>7.9626397335624002E-2</v>
      </c>
      <c r="BR18" s="17">
        <v>4.5700144431180603E-2</v>
      </c>
      <c r="BS18" s="17"/>
      <c r="BT18" s="17">
        <v>6.6675341402089194E-2</v>
      </c>
      <c r="BU18" s="17">
        <v>7.2898346586466697E-2</v>
      </c>
      <c r="BV18" s="17">
        <v>5.1486088461275802E-2</v>
      </c>
      <c r="BW18" s="17">
        <v>5.8480600751916502E-2</v>
      </c>
      <c r="BX18" s="17">
        <v>6.3719484939538606E-2</v>
      </c>
      <c r="BY18" s="17">
        <v>0</v>
      </c>
    </row>
    <row r="19" spans="2:77" x14ac:dyDescent="0.35">
      <c r="B19" s="18" t="s">
        <v>470</v>
      </c>
      <c r="C19" s="19">
        <v>8.3604872298600905E-2</v>
      </c>
      <c r="D19" s="19">
        <v>9.8992546128044701E-2</v>
      </c>
      <c r="E19" s="19">
        <v>6.8713325134088704E-2</v>
      </c>
      <c r="F19" s="19"/>
      <c r="G19" s="19">
        <v>6.3656022364790094E-2</v>
      </c>
      <c r="H19" s="19">
        <v>6.2685518048389899E-2</v>
      </c>
      <c r="I19" s="19">
        <v>7.2306495955696798E-2</v>
      </c>
      <c r="J19" s="19">
        <v>9.9077048928049596E-2</v>
      </c>
      <c r="K19" s="19">
        <v>0.115755922677379</v>
      </c>
      <c r="L19" s="19">
        <v>8.6418811483092994E-2</v>
      </c>
      <c r="M19" s="19"/>
      <c r="N19" s="19">
        <v>7.6075693348468004E-2</v>
      </c>
      <c r="O19" s="19">
        <v>0.115969693592373</v>
      </c>
      <c r="P19" s="19">
        <v>5.1900651216867398E-2</v>
      </c>
      <c r="Q19" s="19">
        <v>9.4950472627874996E-2</v>
      </c>
      <c r="R19" s="19"/>
      <c r="S19" s="19">
        <v>4.3526322501150898E-2</v>
      </c>
      <c r="T19" s="19">
        <v>9.0983100314993001E-2</v>
      </c>
      <c r="U19" s="19">
        <v>7.1132364214215205E-2</v>
      </c>
      <c r="V19" s="19">
        <v>7.7181207616572906E-2</v>
      </c>
      <c r="W19" s="19">
        <v>0.118020200151996</v>
      </c>
      <c r="X19" s="19">
        <v>4.8254576163840102E-2</v>
      </c>
      <c r="Y19" s="19">
        <v>9.1381036584113701E-2</v>
      </c>
      <c r="Z19" s="19">
        <v>0.118238503280703</v>
      </c>
      <c r="AA19" s="19">
        <v>0.13192087673165301</v>
      </c>
      <c r="AB19" s="19">
        <v>8.9998191958474597E-2</v>
      </c>
      <c r="AC19" s="19">
        <v>6.1564081333606899E-2</v>
      </c>
      <c r="AD19" s="19">
        <v>8.32178280572798E-2</v>
      </c>
      <c r="AE19" s="19"/>
      <c r="AF19" s="19">
        <v>9.1798132277631797E-2</v>
      </c>
      <c r="AG19" s="19">
        <v>8.5601105867309804E-2</v>
      </c>
      <c r="AH19" s="19">
        <v>6.4033143358678504E-2</v>
      </c>
      <c r="AI19" s="19"/>
      <c r="AJ19" s="19">
        <v>6.2035002390199101E-2</v>
      </c>
      <c r="AK19" s="19">
        <v>0.15102130098532901</v>
      </c>
      <c r="AL19" s="19">
        <v>3.9090772706753901E-2</v>
      </c>
      <c r="AM19" s="19">
        <v>0.130206360222518</v>
      </c>
      <c r="AN19" s="19">
        <v>5.7123711164264998E-2</v>
      </c>
      <c r="AO19" s="19"/>
      <c r="AP19" s="19">
        <v>4.7377981511644199E-2</v>
      </c>
      <c r="AQ19" s="19">
        <v>0.14986350606782201</v>
      </c>
      <c r="AR19" s="19">
        <v>2.4855729764849701E-2</v>
      </c>
      <c r="AS19" s="19"/>
      <c r="AT19" s="19">
        <v>8.4497728020337698E-2</v>
      </c>
      <c r="AU19" s="19">
        <v>9.3999843318679902E-2</v>
      </c>
      <c r="AV19" s="19">
        <v>9.5721195055698996E-2</v>
      </c>
      <c r="AW19" s="19">
        <v>4.2901268359350202E-2</v>
      </c>
      <c r="AX19" s="19">
        <v>0.191327042163452</v>
      </c>
      <c r="AY19" s="19"/>
      <c r="AZ19" s="19">
        <v>8.5556185494682802E-2</v>
      </c>
      <c r="BA19" s="19">
        <v>8.0628832208579707E-2</v>
      </c>
      <c r="BB19" s="19">
        <v>2.5731180081551501E-2</v>
      </c>
      <c r="BC19" s="19">
        <v>8.6197190641835703E-2</v>
      </c>
      <c r="BD19" s="19">
        <v>0.101580566819315</v>
      </c>
      <c r="BE19" s="19"/>
      <c r="BF19" s="19">
        <v>9.4973790291258103E-2</v>
      </c>
      <c r="BG19" s="19">
        <v>6.5614038679042405E-2</v>
      </c>
      <c r="BH19" s="19">
        <v>8.4799834923395601E-2</v>
      </c>
      <c r="BI19" s="19">
        <v>0.11093949025058</v>
      </c>
      <c r="BJ19" s="19"/>
      <c r="BK19" s="19">
        <v>0.13911188706172301</v>
      </c>
      <c r="BL19" s="19">
        <v>8.4408054220671894E-2</v>
      </c>
      <c r="BM19" s="19">
        <v>7.2342598640233999E-2</v>
      </c>
      <c r="BN19" s="19">
        <v>8.4676471804143699E-2</v>
      </c>
      <c r="BO19" s="19">
        <v>9.9627391498394696E-2</v>
      </c>
      <c r="BP19" s="19"/>
      <c r="BQ19" s="19">
        <v>8.9098807025711005E-2</v>
      </c>
      <c r="BR19" s="19">
        <v>7.6605353838392606E-2</v>
      </c>
      <c r="BS19" s="19"/>
      <c r="BT19" s="19">
        <v>8.9513410234255797E-2</v>
      </c>
      <c r="BU19" s="19">
        <v>8.9295349353220005E-2</v>
      </c>
      <c r="BV19" s="19">
        <v>8.0180428929794295E-2</v>
      </c>
      <c r="BW19" s="19">
        <v>9.6931817000043802E-2</v>
      </c>
      <c r="BX19" s="19">
        <v>7.2425316664119596E-2</v>
      </c>
      <c r="BY19" s="19">
        <v>2.70312092162889E-2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8.7756476020697805E-2</v>
      </c>
      <c r="D9" s="17">
        <v>8.2461657929606996E-2</v>
      </c>
      <c r="E9" s="17">
        <v>9.3317566636672303E-2</v>
      </c>
      <c r="F9" s="17"/>
      <c r="G9" s="17">
        <v>3.5537226233387703E-2</v>
      </c>
      <c r="H9" s="17">
        <v>4.5400174662552098E-2</v>
      </c>
      <c r="I9" s="17">
        <v>0.11379198492293199</v>
      </c>
      <c r="J9" s="17">
        <v>0.13099696673778499</v>
      </c>
      <c r="K9" s="17">
        <v>0.120321963690646</v>
      </c>
      <c r="L9" s="17">
        <v>7.5131755342176004E-2</v>
      </c>
      <c r="M9" s="17"/>
      <c r="N9" s="17">
        <v>6.02356878658818E-2</v>
      </c>
      <c r="O9" s="17">
        <v>9.0357821903734301E-2</v>
      </c>
      <c r="P9" s="17">
        <v>9.9545455334257099E-2</v>
      </c>
      <c r="Q9" s="17">
        <v>0.103545191784168</v>
      </c>
      <c r="R9" s="17"/>
      <c r="S9" s="17">
        <v>7.8013982344984606E-2</v>
      </c>
      <c r="T9" s="17">
        <v>7.9190144989321906E-2</v>
      </c>
      <c r="U9" s="17">
        <v>8.7115535566615901E-2</v>
      </c>
      <c r="V9" s="17">
        <v>0.14439248271754901</v>
      </c>
      <c r="W9" s="17">
        <v>0.106462495564591</v>
      </c>
      <c r="X9" s="17">
        <v>0.102485387718798</v>
      </c>
      <c r="Y9" s="17">
        <v>8.1296294110192596E-2</v>
      </c>
      <c r="Z9" s="17">
        <v>0</v>
      </c>
      <c r="AA9" s="17">
        <v>9.5469913788868099E-2</v>
      </c>
      <c r="AB9" s="17">
        <v>9.2763154074525206E-2</v>
      </c>
      <c r="AC9" s="17">
        <v>6.20617265409735E-2</v>
      </c>
      <c r="AD9" s="17">
        <v>4.16089140286399E-2</v>
      </c>
      <c r="AE9" s="17"/>
      <c r="AF9" s="17">
        <v>0.145602897331776</v>
      </c>
      <c r="AG9" s="17">
        <v>5.38865673426814E-2</v>
      </c>
      <c r="AH9" s="17">
        <v>6.7801936829544607E-2</v>
      </c>
      <c r="AI9" s="17"/>
      <c r="AJ9" s="17">
        <v>0.130036537193156</v>
      </c>
      <c r="AK9" s="17">
        <v>3.98703400739489E-2</v>
      </c>
      <c r="AL9" s="17">
        <v>3.10619149690755E-2</v>
      </c>
      <c r="AM9" s="17">
        <v>0.462724093766813</v>
      </c>
      <c r="AN9" s="17">
        <v>0.110920428210546</v>
      </c>
      <c r="AO9" s="17"/>
      <c r="AP9" s="17">
        <v>0.10793944510686</v>
      </c>
      <c r="AQ9" s="17">
        <v>2.2340322854287602E-2</v>
      </c>
      <c r="AR9" s="17">
        <v>5.5540770116336603E-2</v>
      </c>
      <c r="AS9" s="17"/>
      <c r="AT9" s="17">
        <v>0.114159611368465</v>
      </c>
      <c r="AU9" s="17">
        <v>8.5448909059404096E-2</v>
      </c>
      <c r="AV9" s="17">
        <v>6.2654354192592299E-2</v>
      </c>
      <c r="AW9" s="17">
        <v>4.9998358985784697E-2</v>
      </c>
      <c r="AX9" s="17">
        <v>6.8596307334188297E-2</v>
      </c>
      <c r="AY9" s="17"/>
      <c r="AZ9" s="17">
        <v>7.1458262871402903E-2</v>
      </c>
      <c r="BA9" s="17">
        <v>9.0540192790028007E-2</v>
      </c>
      <c r="BB9" s="17">
        <v>8.4720621209940505E-2</v>
      </c>
      <c r="BC9" s="17">
        <v>8.0799760737718704E-2</v>
      </c>
      <c r="BD9" s="17">
        <v>0.15062981555756499</v>
      </c>
      <c r="BE9" s="17"/>
      <c r="BF9" s="17">
        <v>0.135831787065364</v>
      </c>
      <c r="BG9" s="17">
        <v>8.2725554457289699E-2</v>
      </c>
      <c r="BH9" s="17">
        <v>6.12978574149401E-2</v>
      </c>
      <c r="BI9" s="17">
        <v>7.1938375039551597E-2</v>
      </c>
      <c r="BJ9" s="17"/>
      <c r="BK9" s="17">
        <v>0.18813192178860499</v>
      </c>
      <c r="BL9" s="17">
        <v>0.17331112938288201</v>
      </c>
      <c r="BM9" s="17">
        <v>6.7439582100045303E-2</v>
      </c>
      <c r="BN9" s="17">
        <v>4.4427926904182999E-2</v>
      </c>
      <c r="BO9" s="17">
        <v>0.148713664955199</v>
      </c>
      <c r="BP9" s="17"/>
      <c r="BQ9" s="17">
        <v>9.0597008969582393E-2</v>
      </c>
      <c r="BR9" s="17">
        <v>8.4137510051838199E-2</v>
      </c>
      <c r="BS9" s="17"/>
      <c r="BT9" s="17">
        <v>0.10962033487685501</v>
      </c>
      <c r="BU9" s="17">
        <v>5.3416356905655701E-2</v>
      </c>
      <c r="BV9" s="17">
        <v>0.153866451921706</v>
      </c>
      <c r="BW9" s="17">
        <v>0.105562008602842</v>
      </c>
      <c r="BX9" s="17">
        <v>6.5124445988053503E-2</v>
      </c>
      <c r="BY9" s="17">
        <v>4.5306674819527902E-2</v>
      </c>
    </row>
    <row r="10" spans="2:77" x14ac:dyDescent="0.35">
      <c r="B10" s="18" t="s">
        <v>333</v>
      </c>
      <c r="C10" s="17">
        <v>3.0155567789415999E-2</v>
      </c>
      <c r="D10" s="17">
        <v>3.5614381648710301E-2</v>
      </c>
      <c r="E10" s="17">
        <v>2.4874618157644302E-2</v>
      </c>
      <c r="F10" s="17"/>
      <c r="G10" s="17">
        <v>2.8593446860128699E-2</v>
      </c>
      <c r="H10" s="17">
        <v>2.8727095245767002E-2</v>
      </c>
      <c r="I10" s="17">
        <v>5.27935461064373E-3</v>
      </c>
      <c r="J10" s="17">
        <v>5.7319468032529797E-2</v>
      </c>
      <c r="K10" s="17">
        <v>3.6833159479419203E-2</v>
      </c>
      <c r="L10" s="17">
        <v>2.40434158695166E-2</v>
      </c>
      <c r="M10" s="17"/>
      <c r="N10" s="17">
        <v>3.0591180384735499E-2</v>
      </c>
      <c r="O10" s="17">
        <v>2.7601712083205401E-2</v>
      </c>
      <c r="P10" s="17">
        <v>2.2865272137210499E-2</v>
      </c>
      <c r="Q10" s="17">
        <v>4.0375393714600097E-2</v>
      </c>
      <c r="R10" s="17"/>
      <c r="S10" s="17">
        <v>3.6768983447219003E-2</v>
      </c>
      <c r="T10" s="17">
        <v>3.0737209460481099E-2</v>
      </c>
      <c r="U10" s="17">
        <v>3.4958563929099601E-2</v>
      </c>
      <c r="V10" s="17">
        <v>3.1623171212261603E-2</v>
      </c>
      <c r="W10" s="17">
        <v>3.9792056011219601E-2</v>
      </c>
      <c r="X10" s="17">
        <v>1.0930553740637E-2</v>
      </c>
      <c r="Y10" s="17">
        <v>5.44426532647561E-2</v>
      </c>
      <c r="Z10" s="17">
        <v>8.8098770637261306E-2</v>
      </c>
      <c r="AA10" s="17">
        <v>1.74987474153184E-2</v>
      </c>
      <c r="AB10" s="17">
        <v>1.4437543450319701E-2</v>
      </c>
      <c r="AC10" s="17">
        <v>0</v>
      </c>
      <c r="AD10" s="17">
        <v>0</v>
      </c>
      <c r="AE10" s="17"/>
      <c r="AF10" s="17">
        <v>4.3126660905727497E-2</v>
      </c>
      <c r="AG10" s="17">
        <v>1.9344461121728E-2</v>
      </c>
      <c r="AH10" s="17">
        <v>2.85111615846688E-2</v>
      </c>
      <c r="AI10" s="17"/>
      <c r="AJ10" s="17">
        <v>3.8819643802799397E-2</v>
      </c>
      <c r="AK10" s="17">
        <v>1.53540438668662E-2</v>
      </c>
      <c r="AL10" s="17">
        <v>3.8210889941863203E-2</v>
      </c>
      <c r="AM10" s="17">
        <v>0</v>
      </c>
      <c r="AN10" s="17">
        <v>3.1878672285717703E-2</v>
      </c>
      <c r="AO10" s="17"/>
      <c r="AP10" s="17">
        <v>3.3182337962432001E-2</v>
      </c>
      <c r="AQ10" s="17">
        <v>9.0688246247451892E-3</v>
      </c>
      <c r="AR10" s="17">
        <v>3.4441043812782499E-2</v>
      </c>
      <c r="AS10" s="17"/>
      <c r="AT10" s="17">
        <v>2.63831012918514E-2</v>
      </c>
      <c r="AU10" s="17">
        <v>2.4354756784293399E-2</v>
      </c>
      <c r="AV10" s="17">
        <v>3.5996134392351498E-2</v>
      </c>
      <c r="AW10" s="17">
        <v>8.2926550580989106E-3</v>
      </c>
      <c r="AX10" s="17">
        <v>0</v>
      </c>
      <c r="AY10" s="17"/>
      <c r="AZ10" s="17">
        <v>3.5866769599743997E-2</v>
      </c>
      <c r="BA10" s="17">
        <v>1.7678583912522999E-2</v>
      </c>
      <c r="BB10" s="17">
        <v>4.9271052179718902E-2</v>
      </c>
      <c r="BC10" s="17">
        <v>2.30739259654975E-2</v>
      </c>
      <c r="BD10" s="17">
        <v>3.0732760551317798E-2</v>
      </c>
      <c r="BE10" s="17"/>
      <c r="BF10" s="17">
        <v>3.75626842697614E-2</v>
      </c>
      <c r="BG10" s="17">
        <v>2.6180202916177699E-2</v>
      </c>
      <c r="BH10" s="17">
        <v>3.1437763970196798E-2</v>
      </c>
      <c r="BI10" s="17">
        <v>2.8997278907200399E-2</v>
      </c>
      <c r="BJ10" s="17"/>
      <c r="BK10" s="17">
        <v>2.2950092790609299E-2</v>
      </c>
      <c r="BL10" s="17">
        <v>1.64397266013965E-2</v>
      </c>
      <c r="BM10" s="17">
        <v>5.2247800352482797E-2</v>
      </c>
      <c r="BN10" s="17">
        <v>2.2741208968879E-2</v>
      </c>
      <c r="BO10" s="17">
        <v>0</v>
      </c>
      <c r="BP10" s="17"/>
      <c r="BQ10" s="17">
        <v>2.77406048637781E-2</v>
      </c>
      <c r="BR10" s="17">
        <v>3.3232338522659201E-2</v>
      </c>
      <c r="BS10" s="17"/>
      <c r="BT10" s="17">
        <v>3.0052373995155798E-2</v>
      </c>
      <c r="BU10" s="17">
        <v>2.6262167617805799E-2</v>
      </c>
      <c r="BV10" s="17">
        <v>3.9552622116962401E-2</v>
      </c>
      <c r="BW10" s="17">
        <v>4.78501801622849E-2</v>
      </c>
      <c r="BX10" s="17">
        <v>2.95742859593674E-2</v>
      </c>
      <c r="BY10" s="17">
        <v>0</v>
      </c>
    </row>
    <row r="11" spans="2:77" x14ac:dyDescent="0.35">
      <c r="B11" s="18" t="s">
        <v>98</v>
      </c>
      <c r="C11" s="17">
        <v>4.7172881688789997E-2</v>
      </c>
      <c r="D11" s="17">
        <v>3.01614139013846E-2</v>
      </c>
      <c r="E11" s="17">
        <v>6.4159393882877197E-2</v>
      </c>
      <c r="F11" s="17"/>
      <c r="G11" s="17">
        <v>3.2498981191743499E-2</v>
      </c>
      <c r="H11" s="17">
        <v>3.4970739285841899E-2</v>
      </c>
      <c r="I11" s="17">
        <v>4.6563265478865801E-2</v>
      </c>
      <c r="J11" s="17">
        <v>3.1033964912028499E-2</v>
      </c>
      <c r="K11" s="17">
        <v>7.7990999013131598E-2</v>
      </c>
      <c r="L11" s="17">
        <v>5.9253703657486702E-2</v>
      </c>
      <c r="M11" s="17"/>
      <c r="N11" s="17">
        <v>3.6462471062817199E-2</v>
      </c>
      <c r="O11" s="17">
        <v>5.56555106151813E-2</v>
      </c>
      <c r="P11" s="17">
        <v>3.2610325659419202E-2</v>
      </c>
      <c r="Q11" s="17">
        <v>6.75180790014481E-2</v>
      </c>
      <c r="R11" s="17"/>
      <c r="S11" s="17">
        <v>3.4395197712965397E-2</v>
      </c>
      <c r="T11" s="17">
        <v>3.5053593534937103E-2</v>
      </c>
      <c r="U11" s="17">
        <v>5.1497505162786901E-2</v>
      </c>
      <c r="V11" s="17">
        <v>7.2695808021412803E-2</v>
      </c>
      <c r="W11" s="17">
        <v>4.6858749378253198E-2</v>
      </c>
      <c r="X11" s="17">
        <v>3.8666951114144102E-2</v>
      </c>
      <c r="Y11" s="17">
        <v>3.1538847643689701E-2</v>
      </c>
      <c r="Z11" s="17">
        <v>7.6770489434900904E-2</v>
      </c>
      <c r="AA11" s="17">
        <v>5.2448098492106202E-2</v>
      </c>
      <c r="AB11" s="17">
        <v>6.2019066574685103E-2</v>
      </c>
      <c r="AC11" s="17">
        <v>6.7416441337347296E-2</v>
      </c>
      <c r="AD11" s="17">
        <v>0</v>
      </c>
      <c r="AE11" s="17"/>
      <c r="AF11" s="17">
        <v>6.4022047802094001E-2</v>
      </c>
      <c r="AG11" s="17">
        <v>4.4514009221600599E-2</v>
      </c>
      <c r="AH11" s="17">
        <v>1.95052641679649E-2</v>
      </c>
      <c r="AI11" s="17"/>
      <c r="AJ11" s="17">
        <v>6.7433361678826298E-2</v>
      </c>
      <c r="AK11" s="17">
        <v>2.0250088184454399E-2</v>
      </c>
      <c r="AL11" s="17">
        <v>3.9846288748951401E-2</v>
      </c>
      <c r="AM11" s="17">
        <v>0.11425652979438</v>
      </c>
      <c r="AN11" s="17">
        <v>4.5068988928312202E-2</v>
      </c>
      <c r="AO11" s="17"/>
      <c r="AP11" s="17">
        <v>8.3725508410563601E-2</v>
      </c>
      <c r="AQ11" s="17">
        <v>1.5848387155665899E-2</v>
      </c>
      <c r="AR11" s="17">
        <v>3.1217755460080598E-2</v>
      </c>
      <c r="AS11" s="17"/>
      <c r="AT11" s="17">
        <v>4.8952298972722103E-2</v>
      </c>
      <c r="AU11" s="17">
        <v>4.5099111515435102E-2</v>
      </c>
      <c r="AV11" s="17">
        <v>4.6009997039664699E-2</v>
      </c>
      <c r="AW11" s="17">
        <v>5.60070085153372E-2</v>
      </c>
      <c r="AX11" s="17">
        <v>0</v>
      </c>
      <c r="AY11" s="17"/>
      <c r="AZ11" s="17">
        <v>4.3564339624065397E-2</v>
      </c>
      <c r="BA11" s="17">
        <v>3.4879335706473898E-2</v>
      </c>
      <c r="BB11" s="17">
        <v>2.4801952614958302E-2</v>
      </c>
      <c r="BC11" s="17">
        <v>6.7470692479980499E-2</v>
      </c>
      <c r="BD11" s="17">
        <v>5.3629850038820898E-2</v>
      </c>
      <c r="BE11" s="17"/>
      <c r="BF11" s="17">
        <v>6.9070776283136695E-2</v>
      </c>
      <c r="BG11" s="17">
        <v>5.3141575932133797E-2</v>
      </c>
      <c r="BH11" s="17">
        <v>4.7781042578743202E-2</v>
      </c>
      <c r="BI11" s="17">
        <v>1.51601646830892E-2</v>
      </c>
      <c r="BJ11" s="17"/>
      <c r="BK11" s="17">
        <v>0</v>
      </c>
      <c r="BL11" s="17">
        <v>6.1527880407855701E-2</v>
      </c>
      <c r="BM11" s="17">
        <v>6.3905088477344996E-2</v>
      </c>
      <c r="BN11" s="17">
        <v>3.4564889904854797E-2</v>
      </c>
      <c r="BO11" s="17">
        <v>2.4904220057468299E-2</v>
      </c>
      <c r="BP11" s="17"/>
      <c r="BQ11" s="17">
        <v>4.3951496152382301E-2</v>
      </c>
      <c r="BR11" s="17">
        <v>5.12770708809673E-2</v>
      </c>
      <c r="BS11" s="17"/>
      <c r="BT11" s="17">
        <v>5.27829423458289E-2</v>
      </c>
      <c r="BU11" s="17">
        <v>5.2361500374807697E-2</v>
      </c>
      <c r="BV11" s="17">
        <v>3.5960328516765297E-2</v>
      </c>
      <c r="BW11" s="17">
        <v>1.9423379231330098E-2</v>
      </c>
      <c r="BX11" s="17">
        <v>5.5321065465946402E-2</v>
      </c>
      <c r="BY11" s="17">
        <v>0</v>
      </c>
    </row>
    <row r="12" spans="2:77" x14ac:dyDescent="0.35">
      <c r="B12" s="18" t="s">
        <v>99</v>
      </c>
      <c r="C12" s="17">
        <v>6.0686420833267099E-2</v>
      </c>
      <c r="D12" s="17">
        <v>5.5265317512129201E-2</v>
      </c>
      <c r="E12" s="17">
        <v>6.6270780718066302E-2</v>
      </c>
      <c r="F12" s="17"/>
      <c r="G12" s="17">
        <v>8.5823996443429001E-2</v>
      </c>
      <c r="H12" s="17">
        <v>5.7444688611294099E-2</v>
      </c>
      <c r="I12" s="17">
        <v>6.0294649558797098E-2</v>
      </c>
      <c r="J12" s="17">
        <v>5.3103826484638302E-2</v>
      </c>
      <c r="K12" s="17">
        <v>2.7132080749987499E-2</v>
      </c>
      <c r="L12" s="17">
        <v>7.6039915590110502E-2</v>
      </c>
      <c r="M12" s="17"/>
      <c r="N12" s="17">
        <v>4.0279135822091E-2</v>
      </c>
      <c r="O12" s="17">
        <v>3.9958181424671002E-2</v>
      </c>
      <c r="P12" s="17">
        <v>9.3684470252909505E-2</v>
      </c>
      <c r="Q12" s="17">
        <v>6.3158556239202898E-2</v>
      </c>
      <c r="R12" s="17"/>
      <c r="S12" s="17">
        <v>2.94465105889638E-2</v>
      </c>
      <c r="T12" s="17">
        <v>1.35446877198993E-2</v>
      </c>
      <c r="U12" s="17">
        <v>7.8718896427794505E-2</v>
      </c>
      <c r="V12" s="17">
        <v>7.2317761287750706E-2</v>
      </c>
      <c r="W12" s="17">
        <v>5.07831374270186E-2</v>
      </c>
      <c r="X12" s="17">
        <v>0.127298942429343</v>
      </c>
      <c r="Y12" s="17">
        <v>5.8974962826270301E-2</v>
      </c>
      <c r="Z12" s="17">
        <v>5.4465544541623098E-2</v>
      </c>
      <c r="AA12" s="17">
        <v>6.9666210184844299E-2</v>
      </c>
      <c r="AB12" s="17">
        <v>7.3239924148148394E-2</v>
      </c>
      <c r="AC12" s="17">
        <v>2.4986740694329799E-2</v>
      </c>
      <c r="AD12" s="17">
        <v>0.23138740875333799</v>
      </c>
      <c r="AE12" s="17"/>
      <c r="AF12" s="17">
        <v>5.88498187041804E-2</v>
      </c>
      <c r="AG12" s="17">
        <v>4.6452358548943799E-2</v>
      </c>
      <c r="AH12" s="17">
        <v>0.106814006574911</v>
      </c>
      <c r="AI12" s="17"/>
      <c r="AJ12" s="17">
        <v>6.8089602877049404E-2</v>
      </c>
      <c r="AK12" s="17">
        <v>3.4507483347115397E-2</v>
      </c>
      <c r="AL12" s="17">
        <v>3.1569953957434997E-2</v>
      </c>
      <c r="AM12" s="17">
        <v>0</v>
      </c>
      <c r="AN12" s="17">
        <v>8.4957863577054399E-2</v>
      </c>
      <c r="AO12" s="17"/>
      <c r="AP12" s="17">
        <v>5.9262647673379201E-2</v>
      </c>
      <c r="AQ12" s="17">
        <v>3.0726256328359701E-2</v>
      </c>
      <c r="AR12" s="17">
        <v>4.1656415411140603E-2</v>
      </c>
      <c r="AS12" s="17"/>
      <c r="AT12" s="17">
        <v>4.1792026542345602E-2</v>
      </c>
      <c r="AU12" s="17">
        <v>6.2830187919113101E-2</v>
      </c>
      <c r="AV12" s="17">
        <v>6.3667458954903E-2</v>
      </c>
      <c r="AW12" s="17">
        <v>5.7082714123224201E-2</v>
      </c>
      <c r="AX12" s="17">
        <v>6.6019874938153394E-2</v>
      </c>
      <c r="AY12" s="17"/>
      <c r="AZ12" s="17">
        <v>5.27004616045837E-2</v>
      </c>
      <c r="BA12" s="17">
        <v>5.40934887324604E-2</v>
      </c>
      <c r="BB12" s="17">
        <v>4.8409572107232797E-2</v>
      </c>
      <c r="BC12" s="17">
        <v>6.8782080961249895E-2</v>
      </c>
      <c r="BD12" s="17">
        <v>8.4935885336411901E-2</v>
      </c>
      <c r="BE12" s="17"/>
      <c r="BF12" s="17">
        <v>0.101567839229567</v>
      </c>
      <c r="BG12" s="17">
        <v>5.0238814059753702E-2</v>
      </c>
      <c r="BH12" s="17">
        <v>6.9695038896313496E-2</v>
      </c>
      <c r="BI12" s="17">
        <v>4.5230652165752699E-2</v>
      </c>
      <c r="BJ12" s="17"/>
      <c r="BK12" s="17">
        <v>8.3192031812826098E-2</v>
      </c>
      <c r="BL12" s="17">
        <v>3.8900263408505997E-2</v>
      </c>
      <c r="BM12" s="17">
        <v>8.1058787959915501E-2</v>
      </c>
      <c r="BN12" s="17">
        <v>3.7985754843564999E-2</v>
      </c>
      <c r="BO12" s="17">
        <v>0.10788739501351099</v>
      </c>
      <c r="BP12" s="17"/>
      <c r="BQ12" s="17">
        <v>5.6610731329134301E-2</v>
      </c>
      <c r="BR12" s="17">
        <v>6.5879031473776106E-2</v>
      </c>
      <c r="BS12" s="17"/>
      <c r="BT12" s="17">
        <v>7.4070709715848004E-2</v>
      </c>
      <c r="BU12" s="17">
        <v>6.3164510843970206E-2</v>
      </c>
      <c r="BV12" s="17">
        <v>4.6659125859589499E-2</v>
      </c>
      <c r="BW12" s="17">
        <v>3.3777828722211099E-2</v>
      </c>
      <c r="BX12" s="17">
        <v>5.4847332987109997E-2</v>
      </c>
      <c r="BY12" s="17">
        <v>0</v>
      </c>
    </row>
    <row r="13" spans="2:77" x14ac:dyDescent="0.35">
      <c r="B13" s="18" t="s">
        <v>341</v>
      </c>
      <c r="C13" s="17">
        <v>0.100165768818716</v>
      </c>
      <c r="D13" s="17">
        <v>9.6993446125006197E-2</v>
      </c>
      <c r="E13" s="17">
        <v>0.101814942641408</v>
      </c>
      <c r="F13" s="17"/>
      <c r="G13" s="17">
        <v>0.10000011568935099</v>
      </c>
      <c r="H13" s="17">
        <v>0.11189241517106099</v>
      </c>
      <c r="I13" s="17">
        <v>0.121551972257275</v>
      </c>
      <c r="J13" s="17">
        <v>7.8973625674131701E-2</v>
      </c>
      <c r="K13" s="17">
        <v>0.155134477036034</v>
      </c>
      <c r="L13" s="17">
        <v>5.6881563977632499E-2</v>
      </c>
      <c r="M13" s="17"/>
      <c r="N13" s="17">
        <v>9.5808028055163696E-2</v>
      </c>
      <c r="O13" s="17">
        <v>8.9241371242525305E-2</v>
      </c>
      <c r="P13" s="17">
        <v>0.13243881314060599</v>
      </c>
      <c r="Q13" s="17">
        <v>8.4981455337329995E-2</v>
      </c>
      <c r="R13" s="17"/>
      <c r="S13" s="17">
        <v>0.104983532222236</v>
      </c>
      <c r="T13" s="17">
        <v>8.0414002433203305E-2</v>
      </c>
      <c r="U13" s="17">
        <v>9.9209847705395898E-2</v>
      </c>
      <c r="V13" s="17">
        <v>8.0010667267113006E-2</v>
      </c>
      <c r="W13" s="17">
        <v>0.122440357881359</v>
      </c>
      <c r="X13" s="17">
        <v>8.5595807353591194E-2</v>
      </c>
      <c r="Y13" s="17">
        <v>6.7154186263482601E-2</v>
      </c>
      <c r="Z13" s="17">
        <v>0.17124070597080401</v>
      </c>
      <c r="AA13" s="17">
        <v>0.106367735601931</v>
      </c>
      <c r="AB13" s="17">
        <v>9.7872579160339299E-2</v>
      </c>
      <c r="AC13" s="17">
        <v>0.19024866680917099</v>
      </c>
      <c r="AD13" s="17">
        <v>5.5742444904124701E-2</v>
      </c>
      <c r="AE13" s="17"/>
      <c r="AF13" s="17">
        <v>0.111188746932782</v>
      </c>
      <c r="AG13" s="17">
        <v>8.6816426254019197E-2</v>
      </c>
      <c r="AH13" s="17">
        <v>0.121025807085914</v>
      </c>
      <c r="AI13" s="17"/>
      <c r="AJ13" s="17">
        <v>0.12911675416353799</v>
      </c>
      <c r="AK13" s="17">
        <v>7.7536895067498196E-2</v>
      </c>
      <c r="AL13" s="17">
        <v>2.7627187097789999E-2</v>
      </c>
      <c r="AM13" s="17">
        <v>0.15299687441866</v>
      </c>
      <c r="AN13" s="17">
        <v>0.14612569375701001</v>
      </c>
      <c r="AO13" s="17"/>
      <c r="AP13" s="17">
        <v>0.14835574673268301</v>
      </c>
      <c r="AQ13" s="17">
        <v>6.2832644485299599E-2</v>
      </c>
      <c r="AR13" s="17">
        <v>1.5606669468771799E-2</v>
      </c>
      <c r="AS13" s="17"/>
      <c r="AT13" s="17">
        <v>0.112969682817322</v>
      </c>
      <c r="AU13" s="17">
        <v>8.3243818623852994E-2</v>
      </c>
      <c r="AV13" s="17">
        <v>7.6119301935961406E-2</v>
      </c>
      <c r="AW13" s="17">
        <v>0.15829556666824801</v>
      </c>
      <c r="AX13" s="17">
        <v>6.6985027315066198E-2</v>
      </c>
      <c r="AY13" s="17"/>
      <c r="AZ13" s="17">
        <v>0.121728987087921</v>
      </c>
      <c r="BA13" s="17">
        <v>0.13713118740314001</v>
      </c>
      <c r="BB13" s="17">
        <v>6.6485949516062501E-2</v>
      </c>
      <c r="BC13" s="17">
        <v>7.2667020679789099E-2</v>
      </c>
      <c r="BD13" s="17">
        <v>2.3823144036072299E-2</v>
      </c>
      <c r="BE13" s="17"/>
      <c r="BF13" s="17">
        <v>6.88748288356337E-2</v>
      </c>
      <c r="BG13" s="17">
        <v>0.105040900330732</v>
      </c>
      <c r="BH13" s="17">
        <v>7.0319773310657696E-2</v>
      </c>
      <c r="BI13" s="17">
        <v>0.15527266287317801</v>
      </c>
      <c r="BJ13" s="17"/>
      <c r="BK13" s="17">
        <v>0.20727904253333901</v>
      </c>
      <c r="BL13" s="17">
        <v>7.6055570494016803E-2</v>
      </c>
      <c r="BM13" s="17">
        <v>0.105414823614024</v>
      </c>
      <c r="BN13" s="17">
        <v>9.7137393745319794E-2</v>
      </c>
      <c r="BO13" s="17">
        <v>9.0518968270037303E-2</v>
      </c>
      <c r="BP13" s="17"/>
      <c r="BQ13" s="17">
        <v>0.107388479324054</v>
      </c>
      <c r="BR13" s="17">
        <v>9.0963712728500401E-2</v>
      </c>
      <c r="BS13" s="17"/>
      <c r="BT13" s="17">
        <v>8.0494996804234095E-2</v>
      </c>
      <c r="BU13" s="17">
        <v>0.131429841447259</v>
      </c>
      <c r="BV13" s="17">
        <v>7.9993143748696302E-2</v>
      </c>
      <c r="BW13" s="17">
        <v>9.35756987558128E-2</v>
      </c>
      <c r="BX13" s="17">
        <v>9.6275413581992694E-2</v>
      </c>
      <c r="BY13" s="17">
        <v>0.15922301512253501</v>
      </c>
    </row>
    <row r="14" spans="2:77" x14ac:dyDescent="0.35">
      <c r="B14" s="18" t="s">
        <v>101</v>
      </c>
      <c r="C14" s="17">
        <v>0.19157963594126601</v>
      </c>
      <c r="D14" s="17">
        <v>0.19789906801777901</v>
      </c>
      <c r="E14" s="17">
        <v>0.18416461876562101</v>
      </c>
      <c r="F14" s="17"/>
      <c r="G14" s="17">
        <v>0.17293151918869401</v>
      </c>
      <c r="H14" s="17">
        <v>0.19731238743659901</v>
      </c>
      <c r="I14" s="17">
        <v>0.17494763014832701</v>
      </c>
      <c r="J14" s="17">
        <v>0.18239161593585199</v>
      </c>
      <c r="K14" s="17">
        <v>0.14677338708336099</v>
      </c>
      <c r="L14" s="17">
        <v>0.24852140835373901</v>
      </c>
      <c r="M14" s="17"/>
      <c r="N14" s="17">
        <v>0.189687210726001</v>
      </c>
      <c r="O14" s="17">
        <v>0.22701296363881801</v>
      </c>
      <c r="P14" s="17">
        <v>0.15924999609896001</v>
      </c>
      <c r="Q14" s="17">
        <v>0.19206470440258999</v>
      </c>
      <c r="R14" s="17"/>
      <c r="S14" s="17">
        <v>0.13886237884358801</v>
      </c>
      <c r="T14" s="17">
        <v>0.28820685599099599</v>
      </c>
      <c r="U14" s="17">
        <v>0.202266845117411</v>
      </c>
      <c r="V14" s="17">
        <v>0.12593982490286601</v>
      </c>
      <c r="W14" s="17">
        <v>0.15183748053683099</v>
      </c>
      <c r="X14" s="17">
        <v>0.20237926010644899</v>
      </c>
      <c r="Y14" s="17">
        <v>0.26759270518726203</v>
      </c>
      <c r="Z14" s="17">
        <v>0.124859510524356</v>
      </c>
      <c r="AA14" s="17">
        <v>0.144053103217125</v>
      </c>
      <c r="AB14" s="17">
        <v>0.131787293506829</v>
      </c>
      <c r="AC14" s="17">
        <v>0.29535246368641699</v>
      </c>
      <c r="AD14" s="17">
        <v>0.29235167855080602</v>
      </c>
      <c r="AE14" s="17"/>
      <c r="AF14" s="17">
        <v>0.18926711459359</v>
      </c>
      <c r="AG14" s="17">
        <v>0.18106273713300899</v>
      </c>
      <c r="AH14" s="17">
        <v>0.229758876148139</v>
      </c>
      <c r="AI14" s="17"/>
      <c r="AJ14" s="17">
        <v>0.20259195522217599</v>
      </c>
      <c r="AK14" s="17">
        <v>0.13491332897622901</v>
      </c>
      <c r="AL14" s="17">
        <v>0.19526383232707001</v>
      </c>
      <c r="AM14" s="17">
        <v>0.20735316221962799</v>
      </c>
      <c r="AN14" s="17">
        <v>0.21507718575668</v>
      </c>
      <c r="AO14" s="17"/>
      <c r="AP14" s="17">
        <v>0.23473908188866099</v>
      </c>
      <c r="AQ14" s="17">
        <v>0.12473025715524701</v>
      </c>
      <c r="AR14" s="17">
        <v>0.249713674194255</v>
      </c>
      <c r="AS14" s="17"/>
      <c r="AT14" s="17">
        <v>0.19982531081756</v>
      </c>
      <c r="AU14" s="17">
        <v>0.17362591665031299</v>
      </c>
      <c r="AV14" s="17">
        <v>0.18844677687566599</v>
      </c>
      <c r="AW14" s="17">
        <v>0.16145949228358</v>
      </c>
      <c r="AX14" s="17">
        <v>0.29842577797151498</v>
      </c>
      <c r="AY14" s="17"/>
      <c r="AZ14" s="17">
        <v>0.17352591679629401</v>
      </c>
      <c r="BA14" s="17">
        <v>0.169482844109895</v>
      </c>
      <c r="BB14" s="17">
        <v>0.21710310922967899</v>
      </c>
      <c r="BC14" s="17">
        <v>0.23257028517345901</v>
      </c>
      <c r="BD14" s="17">
        <v>0.211228886008791</v>
      </c>
      <c r="BE14" s="17"/>
      <c r="BF14" s="17">
        <v>0.17027700970824899</v>
      </c>
      <c r="BG14" s="17">
        <v>0.18857134000850101</v>
      </c>
      <c r="BH14" s="17">
        <v>0.18391119530582001</v>
      </c>
      <c r="BI14" s="17">
        <v>0.19789521402547799</v>
      </c>
      <c r="BJ14" s="17"/>
      <c r="BK14" s="17">
        <v>8.5222571958988802E-2</v>
      </c>
      <c r="BL14" s="17">
        <v>0.141830720346558</v>
      </c>
      <c r="BM14" s="17">
        <v>0.214469398677373</v>
      </c>
      <c r="BN14" s="17">
        <v>0.21353748147930399</v>
      </c>
      <c r="BO14" s="17">
        <v>0.145434576497977</v>
      </c>
      <c r="BP14" s="17"/>
      <c r="BQ14" s="17">
        <v>0.187137056674437</v>
      </c>
      <c r="BR14" s="17">
        <v>0.19723968054202701</v>
      </c>
      <c r="BS14" s="17"/>
      <c r="BT14" s="17">
        <v>0.188635509057482</v>
      </c>
      <c r="BU14" s="17">
        <v>0.169514026053773</v>
      </c>
      <c r="BV14" s="17">
        <v>0.288867280709181</v>
      </c>
      <c r="BW14" s="17">
        <v>0.13016579087730501</v>
      </c>
      <c r="BX14" s="17">
        <v>0.20257429792289</v>
      </c>
      <c r="BY14" s="17">
        <v>0.363830482408388</v>
      </c>
    </row>
    <row r="15" spans="2:77" x14ac:dyDescent="0.35">
      <c r="B15" s="18" t="s">
        <v>102</v>
      </c>
      <c r="C15" s="17">
        <v>0.106032891938978</v>
      </c>
      <c r="D15" s="17">
        <v>0.112478471690819</v>
      </c>
      <c r="E15" s="17">
        <v>0.100061438819812</v>
      </c>
      <c r="F15" s="17"/>
      <c r="G15" s="17">
        <v>0.175947452340565</v>
      </c>
      <c r="H15" s="17">
        <v>9.8490889333788703E-2</v>
      </c>
      <c r="I15" s="17">
        <v>0.100826542259725</v>
      </c>
      <c r="J15" s="17">
        <v>8.9469516860362003E-2</v>
      </c>
      <c r="K15" s="17">
        <v>8.4202538985879496E-2</v>
      </c>
      <c r="L15" s="17">
        <v>0.100138033777061</v>
      </c>
      <c r="M15" s="17"/>
      <c r="N15" s="17">
        <v>0.12857159071875399</v>
      </c>
      <c r="O15" s="17">
        <v>0.120449103457841</v>
      </c>
      <c r="P15" s="17">
        <v>0.110551594626123</v>
      </c>
      <c r="Q15" s="17">
        <v>6.2608307996251097E-2</v>
      </c>
      <c r="R15" s="17"/>
      <c r="S15" s="17">
        <v>0.13727682515495601</v>
      </c>
      <c r="T15" s="17">
        <v>8.5028839930944997E-2</v>
      </c>
      <c r="U15" s="17">
        <v>0.112129983156844</v>
      </c>
      <c r="V15" s="17">
        <v>0.117709505888311</v>
      </c>
      <c r="W15" s="17">
        <v>0.16110387527342299</v>
      </c>
      <c r="X15" s="17">
        <v>0.106778338308449</v>
      </c>
      <c r="Y15" s="17">
        <v>0.100088025676172</v>
      </c>
      <c r="Z15" s="17">
        <v>7.0264291626803504E-2</v>
      </c>
      <c r="AA15" s="17">
        <v>7.6092486690753303E-2</v>
      </c>
      <c r="AB15" s="17">
        <v>0.10179893123909101</v>
      </c>
      <c r="AC15" s="17">
        <v>6.1239313728595902E-2</v>
      </c>
      <c r="AD15" s="17">
        <v>0.13720499071368999</v>
      </c>
      <c r="AE15" s="17"/>
      <c r="AF15" s="17">
        <v>7.7576414519405806E-2</v>
      </c>
      <c r="AG15" s="17">
        <v>0.115852394023552</v>
      </c>
      <c r="AH15" s="17">
        <v>8.0164848007434106E-2</v>
      </c>
      <c r="AI15" s="17"/>
      <c r="AJ15" s="17">
        <v>9.4170505592986398E-2</v>
      </c>
      <c r="AK15" s="17">
        <v>9.0242055407747004E-2</v>
      </c>
      <c r="AL15" s="17">
        <v>0.16534795035649499</v>
      </c>
      <c r="AM15" s="17">
        <v>0</v>
      </c>
      <c r="AN15" s="17">
        <v>0.12817173173526</v>
      </c>
      <c r="AO15" s="17"/>
      <c r="AP15" s="17">
        <v>9.5677882753709198E-2</v>
      </c>
      <c r="AQ15" s="17">
        <v>0.10705916063722</v>
      </c>
      <c r="AR15" s="17">
        <v>0.13000711587797301</v>
      </c>
      <c r="AS15" s="17"/>
      <c r="AT15" s="17">
        <v>6.7217594081509402E-2</v>
      </c>
      <c r="AU15" s="17">
        <v>9.6198915124667397E-2</v>
      </c>
      <c r="AV15" s="17">
        <v>0.15323177930684601</v>
      </c>
      <c r="AW15" s="17">
        <v>0.146855419353846</v>
      </c>
      <c r="AX15" s="17">
        <v>5.6648935149064203E-2</v>
      </c>
      <c r="AY15" s="17"/>
      <c r="AZ15" s="17">
        <v>0.10104041559952801</v>
      </c>
      <c r="BA15" s="17">
        <v>0.117638031535099</v>
      </c>
      <c r="BB15" s="17">
        <v>0.124403228438623</v>
      </c>
      <c r="BC15" s="17">
        <v>0.112553480715432</v>
      </c>
      <c r="BD15" s="17">
        <v>9.72291447595134E-2</v>
      </c>
      <c r="BE15" s="17"/>
      <c r="BF15" s="17">
        <v>4.8994719202975698E-2</v>
      </c>
      <c r="BG15" s="17">
        <v>0.11854541109215599</v>
      </c>
      <c r="BH15" s="17">
        <v>0.123678287329615</v>
      </c>
      <c r="BI15" s="17">
        <v>0.12606197038382899</v>
      </c>
      <c r="BJ15" s="17"/>
      <c r="BK15" s="17">
        <v>5.2987714103887099E-2</v>
      </c>
      <c r="BL15" s="17">
        <v>8.7614933124213604E-2</v>
      </c>
      <c r="BM15" s="17">
        <v>8.62553263031932E-2</v>
      </c>
      <c r="BN15" s="17">
        <v>0.14314330907184999</v>
      </c>
      <c r="BO15" s="17">
        <v>8.6804669658020001E-2</v>
      </c>
      <c r="BP15" s="17"/>
      <c r="BQ15" s="17">
        <v>9.7303580605005602E-2</v>
      </c>
      <c r="BR15" s="17">
        <v>0.11715442484062299</v>
      </c>
      <c r="BS15" s="17"/>
      <c r="BT15" s="17">
        <v>0.103960245969104</v>
      </c>
      <c r="BU15" s="17">
        <v>0.14734576783131301</v>
      </c>
      <c r="BV15" s="17">
        <v>5.7664825313125397E-2</v>
      </c>
      <c r="BW15" s="17">
        <v>8.0086566368997802E-2</v>
      </c>
      <c r="BX15" s="17">
        <v>7.4638200407609698E-2</v>
      </c>
      <c r="BY15" s="17">
        <v>0.15508418424645901</v>
      </c>
    </row>
    <row r="16" spans="2:77" x14ac:dyDescent="0.35">
      <c r="B16" s="18" t="s">
        <v>467</v>
      </c>
      <c r="C16" s="17">
        <v>0.14696147008222399</v>
      </c>
      <c r="D16" s="17">
        <v>0.15266775507192801</v>
      </c>
      <c r="E16" s="17">
        <v>0.141874028387283</v>
      </c>
      <c r="F16" s="17"/>
      <c r="G16" s="17">
        <v>0.18449256215066501</v>
      </c>
      <c r="H16" s="17">
        <v>0.15873101478526999</v>
      </c>
      <c r="I16" s="17">
        <v>0.125897377454536</v>
      </c>
      <c r="J16" s="17">
        <v>0.12464964302147299</v>
      </c>
      <c r="K16" s="17">
        <v>0.122160575915299</v>
      </c>
      <c r="L16" s="17">
        <v>0.16549054800202601</v>
      </c>
      <c r="M16" s="17"/>
      <c r="N16" s="17">
        <v>0.176371669662578</v>
      </c>
      <c r="O16" s="17">
        <v>0.13277999543298299</v>
      </c>
      <c r="P16" s="17">
        <v>0.13064740384116899</v>
      </c>
      <c r="Q16" s="17">
        <v>0.14215828180274401</v>
      </c>
      <c r="R16" s="17"/>
      <c r="S16" s="17">
        <v>0.180448965642133</v>
      </c>
      <c r="T16" s="17">
        <v>0.20004793395024301</v>
      </c>
      <c r="U16" s="17">
        <v>0.16343454578004299</v>
      </c>
      <c r="V16" s="17">
        <v>0.17425178634657501</v>
      </c>
      <c r="W16" s="17">
        <v>0.113372944938175</v>
      </c>
      <c r="X16" s="17">
        <v>9.9489186829125997E-2</v>
      </c>
      <c r="Y16" s="17">
        <v>7.4343061380660602E-2</v>
      </c>
      <c r="Z16" s="17">
        <v>0.17037604162662501</v>
      </c>
      <c r="AA16" s="17">
        <v>0.15922111041082301</v>
      </c>
      <c r="AB16" s="17">
        <v>8.85010677389199E-2</v>
      </c>
      <c r="AC16" s="17">
        <v>0.133968493207547</v>
      </c>
      <c r="AD16" s="17">
        <v>0.15949395945495601</v>
      </c>
      <c r="AE16" s="17"/>
      <c r="AF16" s="17">
        <v>0.117501084723473</v>
      </c>
      <c r="AG16" s="17">
        <v>0.15787705219445999</v>
      </c>
      <c r="AH16" s="17">
        <v>0.15457390806722299</v>
      </c>
      <c r="AI16" s="17"/>
      <c r="AJ16" s="17">
        <v>0.125809543200151</v>
      </c>
      <c r="AK16" s="17">
        <v>0.16228841757211801</v>
      </c>
      <c r="AL16" s="17">
        <v>0.22960164254851601</v>
      </c>
      <c r="AM16" s="17">
        <v>0</v>
      </c>
      <c r="AN16" s="17">
        <v>0.111627459330643</v>
      </c>
      <c r="AO16" s="17"/>
      <c r="AP16" s="17">
        <v>0.12688095946665401</v>
      </c>
      <c r="AQ16" s="17">
        <v>0.19273726680884601</v>
      </c>
      <c r="AR16" s="17">
        <v>0.284329876263958</v>
      </c>
      <c r="AS16" s="17"/>
      <c r="AT16" s="17">
        <v>0.145165405260063</v>
      </c>
      <c r="AU16" s="17">
        <v>0.16085775098594701</v>
      </c>
      <c r="AV16" s="17">
        <v>0.13975756553177299</v>
      </c>
      <c r="AW16" s="17">
        <v>0.17363818537543499</v>
      </c>
      <c r="AX16" s="17">
        <v>7.2398833698029394E-2</v>
      </c>
      <c r="AY16" s="17"/>
      <c r="AZ16" s="17">
        <v>0.140427000997836</v>
      </c>
      <c r="BA16" s="17">
        <v>0.18645416401433301</v>
      </c>
      <c r="BB16" s="17">
        <v>0.18147620070291501</v>
      </c>
      <c r="BC16" s="17">
        <v>0.156684898485281</v>
      </c>
      <c r="BD16" s="17">
        <v>9.7425790239320201E-2</v>
      </c>
      <c r="BE16" s="17"/>
      <c r="BF16" s="17">
        <v>0.142516276729033</v>
      </c>
      <c r="BG16" s="17">
        <v>0.16367729797125899</v>
      </c>
      <c r="BH16" s="17">
        <v>0.142021295332345</v>
      </c>
      <c r="BI16" s="17">
        <v>0.123578404668061</v>
      </c>
      <c r="BJ16" s="17"/>
      <c r="BK16" s="17">
        <v>4.6676513713041497E-2</v>
      </c>
      <c r="BL16" s="17">
        <v>0.14441720752904799</v>
      </c>
      <c r="BM16" s="17">
        <v>0.13503985015757</v>
      </c>
      <c r="BN16" s="17">
        <v>0.16795348088754999</v>
      </c>
      <c r="BO16" s="17">
        <v>0.15556724857368501</v>
      </c>
      <c r="BP16" s="17"/>
      <c r="BQ16" s="17">
        <v>0.125679538443383</v>
      </c>
      <c r="BR16" s="17">
        <v>0.174075602443479</v>
      </c>
      <c r="BS16" s="17"/>
      <c r="BT16" s="17">
        <v>0.14404526188604799</v>
      </c>
      <c r="BU16" s="17">
        <v>0.13775022995368999</v>
      </c>
      <c r="BV16" s="17">
        <v>0.12765292964007799</v>
      </c>
      <c r="BW16" s="17">
        <v>0.13103375455799199</v>
      </c>
      <c r="BX16" s="17">
        <v>0.16841817861293401</v>
      </c>
      <c r="BY16" s="17">
        <v>0.153657352167062</v>
      </c>
    </row>
    <row r="17" spans="2:77" x14ac:dyDescent="0.35">
      <c r="B17" s="18" t="s">
        <v>468</v>
      </c>
      <c r="C17" s="17">
        <v>0.106275296290283</v>
      </c>
      <c r="D17" s="17">
        <v>0.108960812374805</v>
      </c>
      <c r="E17" s="17">
        <v>0.10402019808543</v>
      </c>
      <c r="F17" s="17"/>
      <c r="G17" s="17">
        <v>8.0153461409280397E-2</v>
      </c>
      <c r="H17" s="17">
        <v>9.4014365859957594E-2</v>
      </c>
      <c r="I17" s="17">
        <v>0.117902040335834</v>
      </c>
      <c r="J17" s="17">
        <v>0.15841995783257101</v>
      </c>
      <c r="K17" s="17">
        <v>8.1960715634354003E-2</v>
      </c>
      <c r="L17" s="17">
        <v>9.5451249513308398E-2</v>
      </c>
      <c r="M17" s="17"/>
      <c r="N17" s="17">
        <v>0.125935264224626</v>
      </c>
      <c r="O17" s="17">
        <v>0.105583215195985</v>
      </c>
      <c r="P17" s="17">
        <v>7.6290141933201397E-2</v>
      </c>
      <c r="Q17" s="17">
        <v>0.116989016187091</v>
      </c>
      <c r="R17" s="17"/>
      <c r="S17" s="17">
        <v>0.105335979342863</v>
      </c>
      <c r="T17" s="17">
        <v>6.6136422480412904E-2</v>
      </c>
      <c r="U17" s="17">
        <v>0.10714860265857</v>
      </c>
      <c r="V17" s="17">
        <v>9.3049300261205503E-2</v>
      </c>
      <c r="W17" s="17">
        <v>7.5303687006158193E-2</v>
      </c>
      <c r="X17" s="17">
        <v>6.1497117282292901E-2</v>
      </c>
      <c r="Y17" s="17">
        <v>0.12580463075835899</v>
      </c>
      <c r="Z17" s="17">
        <v>0.150986595902936</v>
      </c>
      <c r="AA17" s="17">
        <v>0.11576388458297</v>
      </c>
      <c r="AB17" s="17">
        <v>0.20751518834447499</v>
      </c>
      <c r="AC17" s="17">
        <v>0.103834328499739</v>
      </c>
      <c r="AD17" s="17">
        <v>4.0601689565805198E-2</v>
      </c>
      <c r="AE17" s="17"/>
      <c r="AF17" s="17">
        <v>9.3482576571808404E-2</v>
      </c>
      <c r="AG17" s="17">
        <v>0.12911677191530299</v>
      </c>
      <c r="AH17" s="17">
        <v>9.9073483832356396E-2</v>
      </c>
      <c r="AI17" s="17"/>
      <c r="AJ17" s="17">
        <v>7.1947433696390103E-2</v>
      </c>
      <c r="AK17" s="17">
        <v>0.18074732598964199</v>
      </c>
      <c r="AL17" s="17">
        <v>0.128864480378903</v>
      </c>
      <c r="AM17" s="17">
        <v>6.2669339800518295E-2</v>
      </c>
      <c r="AN17" s="17">
        <v>5.3339379845824597E-2</v>
      </c>
      <c r="AO17" s="17"/>
      <c r="AP17" s="17">
        <v>6.0978445341549899E-2</v>
      </c>
      <c r="AQ17" s="17">
        <v>0.17958749203771501</v>
      </c>
      <c r="AR17" s="17">
        <v>7.92314267776804E-2</v>
      </c>
      <c r="AS17" s="17"/>
      <c r="AT17" s="17">
        <v>8.8980051359232204E-2</v>
      </c>
      <c r="AU17" s="17">
        <v>0.148585087530968</v>
      </c>
      <c r="AV17" s="17">
        <v>0.103935510599226</v>
      </c>
      <c r="AW17" s="17">
        <v>7.5895179548528605E-2</v>
      </c>
      <c r="AX17" s="17">
        <v>0.170122856650258</v>
      </c>
      <c r="AY17" s="17"/>
      <c r="AZ17" s="17">
        <v>0.117449984007564</v>
      </c>
      <c r="BA17" s="17">
        <v>5.5842352444370899E-2</v>
      </c>
      <c r="BB17" s="17">
        <v>0.108359108899476</v>
      </c>
      <c r="BC17" s="17">
        <v>0.100932788867272</v>
      </c>
      <c r="BD17" s="17">
        <v>0.14318740297309401</v>
      </c>
      <c r="BE17" s="17"/>
      <c r="BF17" s="17">
        <v>0.105501657465778</v>
      </c>
      <c r="BG17" s="17">
        <v>0.101218618039045</v>
      </c>
      <c r="BH17" s="17">
        <v>0.12504478434703101</v>
      </c>
      <c r="BI17" s="17">
        <v>0.10226591115136401</v>
      </c>
      <c r="BJ17" s="17"/>
      <c r="BK17" s="17">
        <v>0.11384196495231499</v>
      </c>
      <c r="BL17" s="17">
        <v>0.15476013914680101</v>
      </c>
      <c r="BM17" s="17">
        <v>0.100696168054014</v>
      </c>
      <c r="BN17" s="17">
        <v>9.5277079712595303E-2</v>
      </c>
      <c r="BO17" s="17">
        <v>7.8306541232498098E-2</v>
      </c>
      <c r="BP17" s="17"/>
      <c r="BQ17" s="17">
        <v>0.114653340201571</v>
      </c>
      <c r="BR17" s="17">
        <v>9.5601293789284406E-2</v>
      </c>
      <c r="BS17" s="17"/>
      <c r="BT17" s="17">
        <v>9.7400400609585797E-2</v>
      </c>
      <c r="BU17" s="17">
        <v>0.110136439726352</v>
      </c>
      <c r="BV17" s="17">
        <v>0.100429882171436</v>
      </c>
      <c r="BW17" s="17">
        <v>0.159969683633779</v>
      </c>
      <c r="BX17" s="17">
        <v>0.105011978372963</v>
      </c>
      <c r="BY17" s="17">
        <v>7.5359599465381996E-2</v>
      </c>
    </row>
    <row r="18" spans="2:77" x14ac:dyDescent="0.35">
      <c r="B18" s="18" t="s">
        <v>469</v>
      </c>
      <c r="C18" s="17">
        <v>5.3296413169465401E-2</v>
      </c>
      <c r="D18" s="17">
        <v>6.37817690772641E-2</v>
      </c>
      <c r="E18" s="17">
        <v>4.3135349843300301E-2</v>
      </c>
      <c r="F18" s="17"/>
      <c r="G18" s="17">
        <v>4.8287499764175901E-2</v>
      </c>
      <c r="H18" s="17">
        <v>7.1375692401148202E-2</v>
      </c>
      <c r="I18" s="17">
        <v>5.61634269714439E-2</v>
      </c>
      <c r="J18" s="17">
        <v>2.7289901357568098E-2</v>
      </c>
      <c r="K18" s="17">
        <v>6.0479677281615803E-2</v>
      </c>
      <c r="L18" s="17">
        <v>5.7606900108945203E-2</v>
      </c>
      <c r="M18" s="17"/>
      <c r="N18" s="17">
        <v>6.08854424588188E-2</v>
      </c>
      <c r="O18" s="17">
        <v>4.4995294643295602E-2</v>
      </c>
      <c r="P18" s="17">
        <v>7.8530355240217398E-2</v>
      </c>
      <c r="Q18" s="17">
        <v>2.7609656319518502E-2</v>
      </c>
      <c r="R18" s="17"/>
      <c r="S18" s="17">
        <v>7.85864550619184E-2</v>
      </c>
      <c r="T18" s="17">
        <v>4.4719423788360697E-2</v>
      </c>
      <c r="U18" s="17">
        <v>5.1995537579169901E-2</v>
      </c>
      <c r="V18" s="17">
        <v>4.8443350711316203E-2</v>
      </c>
      <c r="W18" s="17">
        <v>4.3546484854382998E-2</v>
      </c>
      <c r="X18" s="17">
        <v>4.9594629205324502E-2</v>
      </c>
      <c r="Y18" s="17">
        <v>5.9851151047085001E-2</v>
      </c>
      <c r="Z18" s="17">
        <v>6.4718159941569306E-2</v>
      </c>
      <c r="AA18" s="17">
        <v>5.3494685357435103E-2</v>
      </c>
      <c r="AB18" s="17">
        <v>6.3500261505253897E-2</v>
      </c>
      <c r="AC18" s="17">
        <v>1.9776332613190901E-2</v>
      </c>
      <c r="AD18" s="17">
        <v>0</v>
      </c>
      <c r="AE18" s="17"/>
      <c r="AF18" s="17">
        <v>3.5320156694627299E-2</v>
      </c>
      <c r="AG18" s="17">
        <v>7.6539321699655896E-2</v>
      </c>
      <c r="AH18" s="17">
        <v>4.3106842228480602E-2</v>
      </c>
      <c r="AI18" s="17"/>
      <c r="AJ18" s="17">
        <v>4.2498963969585198E-2</v>
      </c>
      <c r="AK18" s="17">
        <v>9.0922866108386305E-2</v>
      </c>
      <c r="AL18" s="17">
        <v>4.5430073048974902E-2</v>
      </c>
      <c r="AM18" s="17">
        <v>0</v>
      </c>
      <c r="AN18" s="17">
        <v>4.1336144527419801E-2</v>
      </c>
      <c r="AO18" s="17"/>
      <c r="AP18" s="17">
        <v>2.9453879260646298E-2</v>
      </c>
      <c r="AQ18" s="17">
        <v>0.111756697545601</v>
      </c>
      <c r="AR18" s="17">
        <v>2.38361272289036E-2</v>
      </c>
      <c r="AS18" s="17"/>
      <c r="AT18" s="17">
        <v>6.7777663960476506E-2</v>
      </c>
      <c r="AU18" s="17">
        <v>5.1508485440429602E-2</v>
      </c>
      <c r="AV18" s="17">
        <v>6.5685954078435804E-2</v>
      </c>
      <c r="AW18" s="17">
        <v>4.7092321958310597E-2</v>
      </c>
      <c r="AX18" s="17">
        <v>0</v>
      </c>
      <c r="AY18" s="17"/>
      <c r="AZ18" s="17">
        <v>6.1141764888887999E-2</v>
      </c>
      <c r="BA18" s="17">
        <v>3.6206866012144401E-2</v>
      </c>
      <c r="BB18" s="17">
        <v>4.2242045374006797E-2</v>
      </c>
      <c r="BC18" s="17">
        <v>6.0954246411285197E-2</v>
      </c>
      <c r="BD18" s="17">
        <v>3.1460807074584103E-2</v>
      </c>
      <c r="BE18" s="17"/>
      <c r="BF18" s="17">
        <v>2.7679007704160399E-2</v>
      </c>
      <c r="BG18" s="17">
        <v>3.6459820297002898E-2</v>
      </c>
      <c r="BH18" s="17">
        <v>8.6462623271711794E-2</v>
      </c>
      <c r="BI18" s="17">
        <v>6.3335373629960098E-2</v>
      </c>
      <c r="BJ18" s="17"/>
      <c r="BK18" s="17">
        <v>8.0091322503956494E-2</v>
      </c>
      <c r="BL18" s="17">
        <v>2.7070286543547602E-2</v>
      </c>
      <c r="BM18" s="17">
        <v>5.08400883336214E-2</v>
      </c>
      <c r="BN18" s="17">
        <v>7.1071615697254203E-2</v>
      </c>
      <c r="BO18" s="17">
        <v>2.52615885278181E-2</v>
      </c>
      <c r="BP18" s="17"/>
      <c r="BQ18" s="17">
        <v>6.3477956198214405E-2</v>
      </c>
      <c r="BR18" s="17">
        <v>4.0324672163612602E-2</v>
      </c>
      <c r="BS18" s="17"/>
      <c r="BT18" s="17">
        <v>5.8553900488828699E-2</v>
      </c>
      <c r="BU18" s="17">
        <v>6.1067731956715797E-2</v>
      </c>
      <c r="BV18" s="17">
        <v>3.6899981319348102E-2</v>
      </c>
      <c r="BW18" s="17">
        <v>3.99063134332013E-2</v>
      </c>
      <c r="BX18" s="17">
        <v>5.5138599015404403E-2</v>
      </c>
      <c r="BY18" s="17">
        <v>0</v>
      </c>
    </row>
    <row r="19" spans="2:77" x14ac:dyDescent="0.35">
      <c r="B19" s="18" t="s">
        <v>470</v>
      </c>
      <c r="C19" s="19">
        <v>6.9917177426896598E-2</v>
      </c>
      <c r="D19" s="19">
        <v>6.3715906650568394E-2</v>
      </c>
      <c r="E19" s="19">
        <v>7.6307064061884797E-2</v>
      </c>
      <c r="F19" s="19"/>
      <c r="G19" s="19">
        <v>5.5733738728580298E-2</v>
      </c>
      <c r="H19" s="19">
        <v>0.101640537206721</v>
      </c>
      <c r="I19" s="19">
        <v>7.6781756001620793E-2</v>
      </c>
      <c r="J19" s="19">
        <v>6.6351513151060207E-2</v>
      </c>
      <c r="K19" s="19">
        <v>8.7010425130273794E-2</v>
      </c>
      <c r="L19" s="19">
        <v>4.1441505807997603E-2</v>
      </c>
      <c r="M19" s="19"/>
      <c r="N19" s="19">
        <v>5.5172319018532499E-2</v>
      </c>
      <c r="O19" s="19">
        <v>6.6364830361759899E-2</v>
      </c>
      <c r="P19" s="19">
        <v>6.3586171735926997E-2</v>
      </c>
      <c r="Q19" s="19">
        <v>9.8991357215056794E-2</v>
      </c>
      <c r="R19" s="19"/>
      <c r="S19" s="19">
        <v>7.5881189638172697E-2</v>
      </c>
      <c r="T19" s="19">
        <v>7.6920885721200205E-2</v>
      </c>
      <c r="U19" s="19">
        <v>1.15241369162684E-2</v>
      </c>
      <c r="V19" s="19">
        <v>3.95663413836395E-2</v>
      </c>
      <c r="W19" s="19">
        <v>8.8498731128589095E-2</v>
      </c>
      <c r="X19" s="19">
        <v>0.11528382591184499</v>
      </c>
      <c r="Y19" s="19">
        <v>7.8913481842069796E-2</v>
      </c>
      <c r="Z19" s="19">
        <v>2.8219889793121299E-2</v>
      </c>
      <c r="AA19" s="19">
        <v>0.10992402425782601</v>
      </c>
      <c r="AB19" s="19">
        <v>6.6564990257413401E-2</v>
      </c>
      <c r="AC19" s="19">
        <v>4.1115492882688398E-2</v>
      </c>
      <c r="AD19" s="19">
        <v>4.16089140286399E-2</v>
      </c>
      <c r="AE19" s="19"/>
      <c r="AF19" s="19">
        <v>6.4062481220534997E-2</v>
      </c>
      <c r="AG19" s="19">
        <v>8.8537900545047399E-2</v>
      </c>
      <c r="AH19" s="19">
        <v>4.9663865473363898E-2</v>
      </c>
      <c r="AI19" s="19"/>
      <c r="AJ19" s="19">
        <v>2.9485698603342301E-2</v>
      </c>
      <c r="AK19" s="19">
        <v>0.15336715540599499</v>
      </c>
      <c r="AL19" s="19">
        <v>6.7175786624925904E-2</v>
      </c>
      <c r="AM19" s="19">
        <v>0</v>
      </c>
      <c r="AN19" s="19">
        <v>3.1496452045532301E-2</v>
      </c>
      <c r="AO19" s="19"/>
      <c r="AP19" s="19">
        <v>1.9804065402861799E-2</v>
      </c>
      <c r="AQ19" s="19">
        <v>0.143312690367012</v>
      </c>
      <c r="AR19" s="19">
        <v>5.4419125388118099E-2</v>
      </c>
      <c r="AS19" s="19"/>
      <c r="AT19" s="19">
        <v>8.6777253528452405E-2</v>
      </c>
      <c r="AU19" s="19">
        <v>6.8247060365576304E-2</v>
      </c>
      <c r="AV19" s="19">
        <v>6.4495167092580394E-2</v>
      </c>
      <c r="AW19" s="19">
        <v>6.5383098129606604E-2</v>
      </c>
      <c r="AX19" s="19">
        <v>0.20080238694372499</v>
      </c>
      <c r="AY19" s="19"/>
      <c r="AZ19" s="19">
        <v>8.1096096922173094E-2</v>
      </c>
      <c r="BA19" s="19">
        <v>0.100052953339533</v>
      </c>
      <c r="BB19" s="19">
        <v>5.2727159727386799E-2</v>
      </c>
      <c r="BC19" s="19">
        <v>2.3510819523035201E-2</v>
      </c>
      <c r="BD19" s="19">
        <v>7.5716513424509801E-2</v>
      </c>
      <c r="BE19" s="19"/>
      <c r="BF19" s="19">
        <v>9.2123413506342094E-2</v>
      </c>
      <c r="BG19" s="19">
        <v>7.42004648959491E-2</v>
      </c>
      <c r="BH19" s="19">
        <v>5.8350338242625303E-2</v>
      </c>
      <c r="BI19" s="19">
        <v>7.0263992472536299E-2</v>
      </c>
      <c r="BJ19" s="19"/>
      <c r="BK19" s="19">
        <v>0.11962682384243201</v>
      </c>
      <c r="BL19" s="19">
        <v>7.8072143015174206E-2</v>
      </c>
      <c r="BM19" s="19">
        <v>4.26330859704167E-2</v>
      </c>
      <c r="BN19" s="19">
        <v>7.2159858784644995E-2</v>
      </c>
      <c r="BO19" s="19">
        <v>0.13660112721378601</v>
      </c>
      <c r="BP19" s="19"/>
      <c r="BQ19" s="19">
        <v>8.5460207238458694E-2</v>
      </c>
      <c r="BR19" s="19">
        <v>5.0114662563232999E-2</v>
      </c>
      <c r="BS19" s="19"/>
      <c r="BT19" s="19">
        <v>6.03833242510299E-2</v>
      </c>
      <c r="BU19" s="19">
        <v>4.7551427288658001E-2</v>
      </c>
      <c r="BV19" s="19">
        <v>3.2453428683112198E-2</v>
      </c>
      <c r="BW19" s="19">
        <v>0.158648795654243</v>
      </c>
      <c r="BX19" s="19">
        <v>9.3076201685729401E-2</v>
      </c>
      <c r="BY19" s="19">
        <v>4.7538691770645201E-2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0.122942586646119</v>
      </c>
      <c r="D9" s="17">
        <v>0.12652120906818301</v>
      </c>
      <c r="E9" s="17">
        <v>0.119867485163601</v>
      </c>
      <c r="F9" s="17"/>
      <c r="G9" s="17">
        <v>4.1193201885952997E-2</v>
      </c>
      <c r="H9" s="17">
        <v>7.8802058085838497E-2</v>
      </c>
      <c r="I9" s="17">
        <v>0.125077664867984</v>
      </c>
      <c r="J9" s="17">
        <v>0.16132754828618301</v>
      </c>
      <c r="K9" s="17">
        <v>0.17671834478033399</v>
      </c>
      <c r="L9" s="17">
        <v>0.13836621898111301</v>
      </c>
      <c r="M9" s="17"/>
      <c r="N9" s="17">
        <v>0.10680350830492701</v>
      </c>
      <c r="O9" s="17">
        <v>0.121481955857867</v>
      </c>
      <c r="P9" s="17">
        <v>0.115128123215806</v>
      </c>
      <c r="Q9" s="17">
        <v>0.15032556819573301</v>
      </c>
      <c r="R9" s="17"/>
      <c r="S9" s="17">
        <v>8.2024472862131603E-2</v>
      </c>
      <c r="T9" s="17">
        <v>0.13955038178085499</v>
      </c>
      <c r="U9" s="17">
        <v>0.14439993240923901</v>
      </c>
      <c r="V9" s="17">
        <v>0.14131025756111501</v>
      </c>
      <c r="W9" s="17">
        <v>0.12996737158598001</v>
      </c>
      <c r="X9" s="17">
        <v>0.16938030917871999</v>
      </c>
      <c r="Y9" s="17">
        <v>0.138283877352047</v>
      </c>
      <c r="Z9" s="17">
        <v>5.1588969392262297E-2</v>
      </c>
      <c r="AA9" s="17">
        <v>0.11769636072734101</v>
      </c>
      <c r="AB9" s="17">
        <v>0.118682311782177</v>
      </c>
      <c r="AC9" s="17">
        <v>0.107905590799261</v>
      </c>
      <c r="AD9" s="17">
        <v>9.3001665948781703E-2</v>
      </c>
      <c r="AE9" s="17"/>
      <c r="AF9" s="17">
        <v>0.21073940256963</v>
      </c>
      <c r="AG9" s="17">
        <v>6.9089941098556706E-2</v>
      </c>
      <c r="AH9" s="17">
        <v>8.7167436588496003E-2</v>
      </c>
      <c r="AI9" s="17"/>
      <c r="AJ9" s="17">
        <v>0.18959900760740001</v>
      </c>
      <c r="AK9" s="17">
        <v>4.9246987513817203E-2</v>
      </c>
      <c r="AL9" s="17">
        <v>4.4818058696279799E-2</v>
      </c>
      <c r="AM9" s="17">
        <v>0.54213926135914003</v>
      </c>
      <c r="AN9" s="17">
        <v>0.132256856236041</v>
      </c>
      <c r="AO9" s="17"/>
      <c r="AP9" s="17">
        <v>0.194146177079702</v>
      </c>
      <c r="AQ9" s="17">
        <v>2.07685858565189E-2</v>
      </c>
      <c r="AR9" s="17">
        <v>5.63503918583977E-2</v>
      </c>
      <c r="AS9" s="17"/>
      <c r="AT9" s="17">
        <v>0.15902749114453499</v>
      </c>
      <c r="AU9" s="17">
        <v>9.6708881613176506E-2</v>
      </c>
      <c r="AV9" s="17">
        <v>0.102191171763467</v>
      </c>
      <c r="AW9" s="17">
        <v>9.2826137182217106E-2</v>
      </c>
      <c r="AX9" s="17">
        <v>6.8596307334188297E-2</v>
      </c>
      <c r="AY9" s="17"/>
      <c r="AZ9" s="17">
        <v>0.10202639046077</v>
      </c>
      <c r="BA9" s="17">
        <v>9.4779910901932204E-2</v>
      </c>
      <c r="BB9" s="17">
        <v>6.0551210997924397E-2</v>
      </c>
      <c r="BC9" s="17">
        <v>0.14746417782403401</v>
      </c>
      <c r="BD9" s="17">
        <v>0.21531931311479899</v>
      </c>
      <c r="BE9" s="17"/>
      <c r="BF9" s="17">
        <v>0.19257972626372599</v>
      </c>
      <c r="BG9" s="17">
        <v>0.110503323399661</v>
      </c>
      <c r="BH9" s="17">
        <v>8.8301460386396899E-2</v>
      </c>
      <c r="BI9" s="17">
        <v>0.104842151520555</v>
      </c>
      <c r="BJ9" s="17"/>
      <c r="BK9" s="17">
        <v>0.19321415723577401</v>
      </c>
      <c r="BL9" s="17">
        <v>0.18202126698243801</v>
      </c>
      <c r="BM9" s="17">
        <v>0.11740456229878</v>
      </c>
      <c r="BN9" s="17">
        <v>8.0168001888191495E-2</v>
      </c>
      <c r="BO9" s="17">
        <v>0.18542564133185099</v>
      </c>
      <c r="BP9" s="17"/>
      <c r="BQ9" s="17">
        <v>0.117726922777687</v>
      </c>
      <c r="BR9" s="17">
        <v>0.12958757559168901</v>
      </c>
      <c r="BS9" s="17"/>
      <c r="BT9" s="17">
        <v>0.161250337281307</v>
      </c>
      <c r="BU9" s="17">
        <v>6.9728166348569598E-2</v>
      </c>
      <c r="BV9" s="17">
        <v>0.20897989610572601</v>
      </c>
      <c r="BW9" s="17">
        <v>0.14471889821768899</v>
      </c>
      <c r="BX9" s="17">
        <v>9.1086766083483206E-2</v>
      </c>
      <c r="BY9" s="17">
        <v>4.5306674819527902E-2</v>
      </c>
    </row>
    <row r="10" spans="2:77" x14ac:dyDescent="0.35">
      <c r="B10" s="18" t="s">
        <v>333</v>
      </c>
      <c r="C10" s="17">
        <v>4.7746391601458299E-2</v>
      </c>
      <c r="D10" s="17">
        <v>4.15691478859277E-2</v>
      </c>
      <c r="E10" s="17">
        <v>5.4029391970907198E-2</v>
      </c>
      <c r="F10" s="17"/>
      <c r="G10" s="17">
        <v>4.1466753157010899E-2</v>
      </c>
      <c r="H10" s="17">
        <v>1.7437358802271E-2</v>
      </c>
      <c r="I10" s="17">
        <v>2.6673998617640901E-2</v>
      </c>
      <c r="J10" s="17">
        <v>5.3452069419495603E-2</v>
      </c>
      <c r="K10" s="17">
        <v>5.3871714539130602E-2</v>
      </c>
      <c r="L10" s="17">
        <v>8.1705132836650096E-2</v>
      </c>
      <c r="M10" s="17"/>
      <c r="N10" s="17">
        <v>2.5200296627792499E-2</v>
      </c>
      <c r="O10" s="17">
        <v>7.6969153542854996E-2</v>
      </c>
      <c r="P10" s="17">
        <v>5.2153244326101897E-2</v>
      </c>
      <c r="Q10" s="17">
        <v>4.1879061781968201E-2</v>
      </c>
      <c r="R10" s="17"/>
      <c r="S10" s="17">
        <v>4.3936178196487603E-2</v>
      </c>
      <c r="T10" s="17">
        <v>7.5850918515750904E-2</v>
      </c>
      <c r="U10" s="17">
        <v>8.7801875268241E-2</v>
      </c>
      <c r="V10" s="17">
        <v>4.20955769613841E-2</v>
      </c>
      <c r="W10" s="17">
        <v>4.8569570866260202E-2</v>
      </c>
      <c r="X10" s="17">
        <v>6.4398242463461805E-2</v>
      </c>
      <c r="Y10" s="17">
        <v>3.70306203984129E-2</v>
      </c>
      <c r="Z10" s="17">
        <v>0</v>
      </c>
      <c r="AA10" s="17">
        <v>5.6731681706141797E-2</v>
      </c>
      <c r="AB10" s="17">
        <v>1.4437543450319701E-2</v>
      </c>
      <c r="AC10" s="17">
        <v>2.0703018733791101E-2</v>
      </c>
      <c r="AD10" s="17">
        <v>0</v>
      </c>
      <c r="AE10" s="17"/>
      <c r="AF10" s="17">
        <v>6.0790317839168197E-2</v>
      </c>
      <c r="AG10" s="17">
        <v>3.8318599428868498E-2</v>
      </c>
      <c r="AH10" s="17">
        <v>4.09079685605706E-2</v>
      </c>
      <c r="AI10" s="17"/>
      <c r="AJ10" s="17">
        <v>8.3129901303217596E-2</v>
      </c>
      <c r="AK10" s="17">
        <v>2.2201177547276501E-2</v>
      </c>
      <c r="AL10" s="17">
        <v>2.4820510379611398E-2</v>
      </c>
      <c r="AM10" s="17">
        <v>0</v>
      </c>
      <c r="AN10" s="17">
        <v>3.6357663466149201E-2</v>
      </c>
      <c r="AO10" s="17"/>
      <c r="AP10" s="17">
        <v>7.6129263791987103E-2</v>
      </c>
      <c r="AQ10" s="17">
        <v>7.0015204787418897E-3</v>
      </c>
      <c r="AR10" s="17">
        <v>5.9513110828242503E-2</v>
      </c>
      <c r="AS10" s="17"/>
      <c r="AT10" s="17">
        <v>5.45248364698235E-2</v>
      </c>
      <c r="AU10" s="17">
        <v>4.9573930155479201E-2</v>
      </c>
      <c r="AV10" s="17">
        <v>3.9700395512179097E-2</v>
      </c>
      <c r="AW10" s="17">
        <v>1.74395103120203E-2</v>
      </c>
      <c r="AX10" s="17">
        <v>0</v>
      </c>
      <c r="AY10" s="17"/>
      <c r="AZ10" s="17">
        <v>3.7998353194163503E-2</v>
      </c>
      <c r="BA10" s="17">
        <v>5.37479383573101E-2</v>
      </c>
      <c r="BB10" s="17">
        <v>4.20653655995092E-2</v>
      </c>
      <c r="BC10" s="17">
        <v>7.6106433162037204E-2</v>
      </c>
      <c r="BD10" s="17">
        <v>3.3766320849048903E-2</v>
      </c>
      <c r="BE10" s="17"/>
      <c r="BF10" s="17">
        <v>4.6857027961739503E-2</v>
      </c>
      <c r="BG10" s="17">
        <v>6.1598229251531703E-2</v>
      </c>
      <c r="BH10" s="17">
        <v>3.6795517370301498E-2</v>
      </c>
      <c r="BI10" s="17">
        <v>2.85235365051534E-2</v>
      </c>
      <c r="BJ10" s="17"/>
      <c r="BK10" s="17">
        <v>5.7144133875755801E-2</v>
      </c>
      <c r="BL10" s="17">
        <v>4.0637998002120097E-2</v>
      </c>
      <c r="BM10" s="17">
        <v>4.6892517379057697E-2</v>
      </c>
      <c r="BN10" s="17">
        <v>5.3558242140483499E-2</v>
      </c>
      <c r="BO10" s="17">
        <v>3.5578179313098403E-2</v>
      </c>
      <c r="BP10" s="17"/>
      <c r="BQ10" s="17">
        <v>4.2288151820460501E-2</v>
      </c>
      <c r="BR10" s="17">
        <v>5.4700433104502101E-2</v>
      </c>
      <c r="BS10" s="17"/>
      <c r="BT10" s="17">
        <v>5.3143198801567697E-2</v>
      </c>
      <c r="BU10" s="17">
        <v>5.4369866588924697E-2</v>
      </c>
      <c r="BV10" s="17">
        <v>5.2279408715417801E-2</v>
      </c>
      <c r="BW10" s="17">
        <v>5.1658101339378898E-2</v>
      </c>
      <c r="BX10" s="17">
        <v>2.4111645425278199E-2</v>
      </c>
      <c r="BY10" s="17">
        <v>4.7302321297636798E-2</v>
      </c>
    </row>
    <row r="11" spans="2:77" x14ac:dyDescent="0.35">
      <c r="B11" s="18" t="s">
        <v>98</v>
      </c>
      <c r="C11" s="17">
        <v>5.5506547138338497E-2</v>
      </c>
      <c r="D11" s="17">
        <v>4.02988029137544E-2</v>
      </c>
      <c r="E11" s="17">
        <v>7.0741991882919505E-2</v>
      </c>
      <c r="F11" s="17"/>
      <c r="G11" s="17">
        <v>3.6956028080225599E-2</v>
      </c>
      <c r="H11" s="17">
        <v>5.0592103775772397E-2</v>
      </c>
      <c r="I11" s="17">
        <v>4.3907084629589102E-2</v>
      </c>
      <c r="J11" s="17">
        <v>5.3311879905063697E-2</v>
      </c>
      <c r="K11" s="17">
        <v>9.6718072202209501E-2</v>
      </c>
      <c r="L11" s="17">
        <v>5.4413572323557598E-2</v>
      </c>
      <c r="M11" s="17"/>
      <c r="N11" s="17">
        <v>5.4319601265185202E-2</v>
      </c>
      <c r="O11" s="17">
        <v>5.2067827990256901E-2</v>
      </c>
      <c r="P11" s="17">
        <v>5.6119901841553799E-2</v>
      </c>
      <c r="Q11" s="17">
        <v>5.6033816596430801E-2</v>
      </c>
      <c r="R11" s="17"/>
      <c r="S11" s="17">
        <v>4.7191618585316598E-2</v>
      </c>
      <c r="T11" s="17">
        <v>4.4594840992900099E-2</v>
      </c>
      <c r="U11" s="17">
        <v>6.1549705684176899E-2</v>
      </c>
      <c r="V11" s="17">
        <v>8.3695632915428197E-2</v>
      </c>
      <c r="W11" s="17">
        <v>2.98678431751567E-2</v>
      </c>
      <c r="X11" s="17">
        <v>7.6690178860600505E-2</v>
      </c>
      <c r="Y11" s="17">
        <v>4.3148610614177199E-2</v>
      </c>
      <c r="Z11" s="17">
        <v>4.9893281108474602E-2</v>
      </c>
      <c r="AA11" s="17">
        <v>5.8743266401876E-2</v>
      </c>
      <c r="AB11" s="17">
        <v>6.2476301616021399E-2</v>
      </c>
      <c r="AC11" s="17">
        <v>2.7235752971045701E-2</v>
      </c>
      <c r="AD11" s="17">
        <v>0.118009960560405</v>
      </c>
      <c r="AE11" s="17"/>
      <c r="AF11" s="17">
        <v>8.1000487454809297E-2</v>
      </c>
      <c r="AG11" s="17">
        <v>4.2842560152876102E-2</v>
      </c>
      <c r="AH11" s="17">
        <v>3.4356613286726498E-2</v>
      </c>
      <c r="AI11" s="17"/>
      <c r="AJ11" s="17">
        <v>9.2501103102826096E-2</v>
      </c>
      <c r="AK11" s="17">
        <v>1.9822613672435398E-2</v>
      </c>
      <c r="AL11" s="17">
        <v>5.57725194753717E-2</v>
      </c>
      <c r="AM11" s="17">
        <v>0</v>
      </c>
      <c r="AN11" s="17">
        <v>4.0942299096561899E-2</v>
      </c>
      <c r="AO11" s="17"/>
      <c r="AP11" s="17">
        <v>8.6030199010620395E-2</v>
      </c>
      <c r="AQ11" s="17">
        <v>1.7074387595456101E-2</v>
      </c>
      <c r="AR11" s="17">
        <v>7.8199661281802196E-2</v>
      </c>
      <c r="AS11" s="17"/>
      <c r="AT11" s="17">
        <v>4.8342225152489898E-2</v>
      </c>
      <c r="AU11" s="17">
        <v>5.8628428847671402E-2</v>
      </c>
      <c r="AV11" s="17">
        <v>4.1311800767643597E-2</v>
      </c>
      <c r="AW11" s="17">
        <v>7.1747599873334303E-2</v>
      </c>
      <c r="AX11" s="17">
        <v>6.6458547845894403E-2</v>
      </c>
      <c r="AY11" s="17"/>
      <c r="AZ11" s="17">
        <v>5.8879507920542001E-2</v>
      </c>
      <c r="BA11" s="17">
        <v>2.4475442256453001E-2</v>
      </c>
      <c r="BB11" s="17">
        <v>4.6993160464344201E-2</v>
      </c>
      <c r="BC11" s="17">
        <v>6.6004111215424197E-2</v>
      </c>
      <c r="BD11" s="17">
        <v>6.1813614843009901E-2</v>
      </c>
      <c r="BE11" s="17"/>
      <c r="BF11" s="17">
        <v>4.3127361882386903E-2</v>
      </c>
      <c r="BG11" s="17">
        <v>7.20201424295739E-2</v>
      </c>
      <c r="BH11" s="17">
        <v>4.7051685832024202E-2</v>
      </c>
      <c r="BI11" s="17">
        <v>5.6825838916042502E-2</v>
      </c>
      <c r="BJ11" s="17"/>
      <c r="BK11" s="17">
        <v>5.5044163271266301E-2</v>
      </c>
      <c r="BL11" s="17">
        <v>5.38910943034967E-2</v>
      </c>
      <c r="BM11" s="17">
        <v>7.2383589722246802E-2</v>
      </c>
      <c r="BN11" s="17">
        <v>3.5249339123883297E-2</v>
      </c>
      <c r="BO11" s="17">
        <v>7.6957916010714097E-2</v>
      </c>
      <c r="BP11" s="17"/>
      <c r="BQ11" s="17">
        <v>5.9476941680018297E-2</v>
      </c>
      <c r="BR11" s="17">
        <v>5.0448086987426699E-2</v>
      </c>
      <c r="BS11" s="17"/>
      <c r="BT11" s="17">
        <v>7.4584466039361599E-2</v>
      </c>
      <c r="BU11" s="17">
        <v>6.4978053711076095E-2</v>
      </c>
      <c r="BV11" s="17">
        <v>3.00100682665249E-2</v>
      </c>
      <c r="BW11" s="17">
        <v>2.2793138363966799E-2</v>
      </c>
      <c r="BX11" s="17">
        <v>3.5829702570395097E-2</v>
      </c>
      <c r="BY11" s="17">
        <v>0</v>
      </c>
    </row>
    <row r="12" spans="2:77" x14ac:dyDescent="0.35">
      <c r="B12" s="18" t="s">
        <v>99</v>
      </c>
      <c r="C12" s="17">
        <v>6.2285258640621198E-2</v>
      </c>
      <c r="D12" s="17">
        <v>6.2698549370857101E-2</v>
      </c>
      <c r="E12" s="17">
        <v>6.2110452705157401E-2</v>
      </c>
      <c r="F12" s="17"/>
      <c r="G12" s="17">
        <v>8.2528334401888198E-2</v>
      </c>
      <c r="H12" s="17">
        <v>4.3776618602126803E-2</v>
      </c>
      <c r="I12" s="17">
        <v>5.76483685336278E-2</v>
      </c>
      <c r="J12" s="17">
        <v>6.5845747520197895E-2</v>
      </c>
      <c r="K12" s="17">
        <v>4.7104225783386598E-2</v>
      </c>
      <c r="L12" s="17">
        <v>7.4086409575742806E-2</v>
      </c>
      <c r="M12" s="17"/>
      <c r="N12" s="17">
        <v>7.5305448081542006E-2</v>
      </c>
      <c r="O12" s="17">
        <v>4.4019526617309103E-2</v>
      </c>
      <c r="P12" s="17">
        <v>8.7206217133744393E-2</v>
      </c>
      <c r="Q12" s="17">
        <v>4.0591216001171798E-2</v>
      </c>
      <c r="R12" s="17"/>
      <c r="S12" s="17">
        <v>3.1504473283738302E-2</v>
      </c>
      <c r="T12" s="17">
        <v>6.6025796929896602E-2</v>
      </c>
      <c r="U12" s="17">
        <v>4.1599817329997103E-2</v>
      </c>
      <c r="V12" s="17">
        <v>8.4208943857388793E-2</v>
      </c>
      <c r="W12" s="17">
        <v>9.4989636612832801E-2</v>
      </c>
      <c r="X12" s="17">
        <v>8.6754289432462495E-2</v>
      </c>
      <c r="Y12" s="17">
        <v>6.6457293061974301E-2</v>
      </c>
      <c r="Z12" s="17">
        <v>2.8407398495966799E-2</v>
      </c>
      <c r="AA12" s="17">
        <v>7.7675479852948398E-2</v>
      </c>
      <c r="AB12" s="17">
        <v>2.3101939483333798E-2</v>
      </c>
      <c r="AC12" s="17">
        <v>0.100914770077818</v>
      </c>
      <c r="AD12" s="17">
        <v>8.3403151134273601E-2</v>
      </c>
      <c r="AE12" s="17"/>
      <c r="AF12" s="17">
        <v>6.4510672784739695E-2</v>
      </c>
      <c r="AG12" s="17">
        <v>4.94516586262796E-2</v>
      </c>
      <c r="AH12" s="17">
        <v>9.3993512820598701E-2</v>
      </c>
      <c r="AI12" s="17"/>
      <c r="AJ12" s="17">
        <v>7.8244663417344595E-2</v>
      </c>
      <c r="AK12" s="17">
        <v>3.1413402768428703E-2</v>
      </c>
      <c r="AL12" s="17">
        <v>2.7728282969943001E-2</v>
      </c>
      <c r="AM12" s="17">
        <v>6.0400974205301702E-2</v>
      </c>
      <c r="AN12" s="17">
        <v>9.6091586673969595E-2</v>
      </c>
      <c r="AO12" s="17"/>
      <c r="AP12" s="17">
        <v>9.0470131249824101E-2</v>
      </c>
      <c r="AQ12" s="17">
        <v>3.2760317585887898E-2</v>
      </c>
      <c r="AR12" s="17">
        <v>8.4812010822900394E-2</v>
      </c>
      <c r="AS12" s="17"/>
      <c r="AT12" s="17">
        <v>7.1871082042890097E-2</v>
      </c>
      <c r="AU12" s="17">
        <v>5.26882775508586E-2</v>
      </c>
      <c r="AV12" s="17">
        <v>7.2161254252611703E-2</v>
      </c>
      <c r="AW12" s="17">
        <v>5.5713593702645697E-2</v>
      </c>
      <c r="AX12" s="17">
        <v>5.7079133419019802E-2</v>
      </c>
      <c r="AY12" s="17"/>
      <c r="AZ12" s="17">
        <v>6.6393684144582799E-2</v>
      </c>
      <c r="BA12" s="17">
        <v>7.8414448298095005E-2</v>
      </c>
      <c r="BB12" s="17">
        <v>2.0077485817136E-2</v>
      </c>
      <c r="BC12" s="17">
        <v>7.7174968738341898E-2</v>
      </c>
      <c r="BD12" s="17">
        <v>1.81195770369878E-2</v>
      </c>
      <c r="BE12" s="17"/>
      <c r="BF12" s="17">
        <v>5.3204568568218001E-2</v>
      </c>
      <c r="BG12" s="17">
        <v>6.1923753197901499E-2</v>
      </c>
      <c r="BH12" s="17">
        <v>6.4408133246032201E-2</v>
      </c>
      <c r="BI12" s="17">
        <v>7.7159654253392898E-2</v>
      </c>
      <c r="BJ12" s="17"/>
      <c r="BK12" s="17">
        <v>2.8800775527610602E-2</v>
      </c>
      <c r="BL12" s="17">
        <v>5.0628146487425203E-2</v>
      </c>
      <c r="BM12" s="17">
        <v>7.2250550489304594E-2</v>
      </c>
      <c r="BN12" s="17">
        <v>6.6530104140791496E-2</v>
      </c>
      <c r="BO12" s="17">
        <v>3.9869407742306601E-2</v>
      </c>
      <c r="BP12" s="17"/>
      <c r="BQ12" s="17">
        <v>6.2683775394296398E-2</v>
      </c>
      <c r="BR12" s="17">
        <v>6.17775304799121E-2</v>
      </c>
      <c r="BS12" s="17"/>
      <c r="BT12" s="17">
        <v>6.1135489264139899E-2</v>
      </c>
      <c r="BU12" s="17">
        <v>8.7767319960053602E-2</v>
      </c>
      <c r="BV12" s="17">
        <v>1.6857388474989202E-2</v>
      </c>
      <c r="BW12" s="17">
        <v>1.6169805311523799E-2</v>
      </c>
      <c r="BX12" s="17">
        <v>7.2016606429155805E-2</v>
      </c>
      <c r="BY12" s="17">
        <v>6.2611680228828404E-2</v>
      </c>
    </row>
    <row r="13" spans="2:77" x14ac:dyDescent="0.35">
      <c r="B13" s="18" t="s">
        <v>341</v>
      </c>
      <c r="C13" s="17">
        <v>9.9302947728679605E-2</v>
      </c>
      <c r="D13" s="17">
        <v>9.3798106175088394E-2</v>
      </c>
      <c r="E13" s="17">
        <v>0.103253726456898</v>
      </c>
      <c r="F13" s="17"/>
      <c r="G13" s="17">
        <v>0.12679055960845101</v>
      </c>
      <c r="H13" s="17">
        <v>8.7365764077116798E-2</v>
      </c>
      <c r="I13" s="17">
        <v>9.3006817936025096E-2</v>
      </c>
      <c r="J13" s="17">
        <v>0.105432342010398</v>
      </c>
      <c r="K13" s="17">
        <v>0.106467976854451</v>
      </c>
      <c r="L13" s="17">
        <v>8.6109611412845302E-2</v>
      </c>
      <c r="M13" s="17"/>
      <c r="N13" s="17">
        <v>8.2681529083553806E-2</v>
      </c>
      <c r="O13" s="17">
        <v>9.3074147232499405E-2</v>
      </c>
      <c r="P13" s="17">
        <v>0.138427764156002</v>
      </c>
      <c r="Q13" s="17">
        <v>8.6875783498595094E-2</v>
      </c>
      <c r="R13" s="17"/>
      <c r="S13" s="17">
        <v>9.8632990063162895E-2</v>
      </c>
      <c r="T13" s="17">
        <v>5.6170103066460503E-2</v>
      </c>
      <c r="U13" s="17">
        <v>9.3535771621583094E-2</v>
      </c>
      <c r="V13" s="17">
        <v>4.4159281396762798E-2</v>
      </c>
      <c r="W13" s="17">
        <v>0.12182140398715501</v>
      </c>
      <c r="X13" s="17">
        <v>0.13785026787683899</v>
      </c>
      <c r="Y13" s="17">
        <v>0.116621359689784</v>
      </c>
      <c r="Z13" s="17">
        <v>0.192111665366269</v>
      </c>
      <c r="AA13" s="17">
        <v>9.7444878503029395E-2</v>
      </c>
      <c r="AB13" s="17">
        <v>0.14686730313451701</v>
      </c>
      <c r="AC13" s="17">
        <v>0.108582665049878</v>
      </c>
      <c r="AD13" s="17">
        <v>0</v>
      </c>
      <c r="AE13" s="17"/>
      <c r="AF13" s="17">
        <v>0.103494807107762</v>
      </c>
      <c r="AG13" s="17">
        <v>9.3384925158009405E-2</v>
      </c>
      <c r="AH13" s="17">
        <v>9.7081488472326893E-2</v>
      </c>
      <c r="AI13" s="17"/>
      <c r="AJ13" s="17">
        <v>8.79853518533667E-2</v>
      </c>
      <c r="AK13" s="17">
        <v>8.3953001035582703E-2</v>
      </c>
      <c r="AL13" s="17">
        <v>0.14660813661358299</v>
      </c>
      <c r="AM13" s="17">
        <v>0.22053389484065999</v>
      </c>
      <c r="AN13" s="17">
        <v>0.130426918380638</v>
      </c>
      <c r="AO13" s="17"/>
      <c r="AP13" s="17">
        <v>8.6801602463577696E-2</v>
      </c>
      <c r="AQ13" s="17">
        <v>7.9073308347974797E-2</v>
      </c>
      <c r="AR13" s="17">
        <v>0.103830344363051</v>
      </c>
      <c r="AS13" s="17"/>
      <c r="AT13" s="17">
        <v>0.11896956316900301</v>
      </c>
      <c r="AU13" s="17">
        <v>9.9929721294392607E-2</v>
      </c>
      <c r="AV13" s="17">
        <v>9.2095878801903494E-2</v>
      </c>
      <c r="AW13" s="17">
        <v>6.6250515394914195E-2</v>
      </c>
      <c r="AX13" s="17">
        <v>0.132124049369096</v>
      </c>
      <c r="AY13" s="17"/>
      <c r="AZ13" s="17">
        <v>0.104702777720065</v>
      </c>
      <c r="BA13" s="17">
        <v>0.14168251663005799</v>
      </c>
      <c r="BB13" s="17">
        <v>0.11837475906605301</v>
      </c>
      <c r="BC13" s="17">
        <v>6.5716724715752406E-2</v>
      </c>
      <c r="BD13" s="17">
        <v>7.7094381623677197E-2</v>
      </c>
      <c r="BE13" s="17"/>
      <c r="BF13" s="17">
        <v>8.9022196446841798E-2</v>
      </c>
      <c r="BG13" s="17">
        <v>0.113736607471237</v>
      </c>
      <c r="BH13" s="17">
        <v>9.0791605892387203E-2</v>
      </c>
      <c r="BI13" s="17">
        <v>0.10712145880181299</v>
      </c>
      <c r="BJ13" s="17"/>
      <c r="BK13" s="17">
        <v>7.2638782920998804E-2</v>
      </c>
      <c r="BL13" s="17">
        <v>9.8347533232533799E-2</v>
      </c>
      <c r="BM13" s="17">
        <v>9.3610720832935201E-2</v>
      </c>
      <c r="BN13" s="17">
        <v>0.113098586802486</v>
      </c>
      <c r="BO13" s="17">
        <v>7.6540742482047702E-2</v>
      </c>
      <c r="BP13" s="17"/>
      <c r="BQ13" s="17">
        <v>0.10696052896104701</v>
      </c>
      <c r="BR13" s="17">
        <v>8.9546846890420806E-2</v>
      </c>
      <c r="BS13" s="17"/>
      <c r="BT13" s="17">
        <v>8.6804039232027494E-2</v>
      </c>
      <c r="BU13" s="17">
        <v>0.126824368934356</v>
      </c>
      <c r="BV13" s="17">
        <v>0.115097497421621</v>
      </c>
      <c r="BW13" s="17">
        <v>9.3891717136504099E-2</v>
      </c>
      <c r="BX13" s="17">
        <v>9.3542279902628006E-2</v>
      </c>
      <c r="BY13" s="17">
        <v>4.7963110578287102E-2</v>
      </c>
    </row>
    <row r="14" spans="2:77" x14ac:dyDescent="0.35">
      <c r="B14" s="18" t="s">
        <v>101</v>
      </c>
      <c r="C14" s="17">
        <v>0.214626452186473</v>
      </c>
      <c r="D14" s="17">
        <v>0.213921719936945</v>
      </c>
      <c r="E14" s="17">
        <v>0.214238678511396</v>
      </c>
      <c r="F14" s="17"/>
      <c r="G14" s="17">
        <v>0.225308969898562</v>
      </c>
      <c r="H14" s="17">
        <v>0.28826579261559798</v>
      </c>
      <c r="I14" s="17">
        <v>0.208670700013522</v>
      </c>
      <c r="J14" s="17">
        <v>0.17660385221606301</v>
      </c>
      <c r="K14" s="17">
        <v>0.19102053904252</v>
      </c>
      <c r="L14" s="17">
        <v>0.20416443106049301</v>
      </c>
      <c r="M14" s="17"/>
      <c r="N14" s="17">
        <v>0.21234990840524001</v>
      </c>
      <c r="O14" s="17">
        <v>0.23212403401607001</v>
      </c>
      <c r="P14" s="17">
        <v>0.19617558735051099</v>
      </c>
      <c r="Q14" s="17">
        <v>0.21954756804347</v>
      </c>
      <c r="R14" s="17"/>
      <c r="S14" s="17">
        <v>0.24087625811409899</v>
      </c>
      <c r="T14" s="17">
        <v>0.23776568103706699</v>
      </c>
      <c r="U14" s="17">
        <v>0.16419432299519299</v>
      </c>
      <c r="V14" s="17">
        <v>0.18549644579816099</v>
      </c>
      <c r="W14" s="17">
        <v>0.170529334781575</v>
      </c>
      <c r="X14" s="17">
        <v>0.13925551278502701</v>
      </c>
      <c r="Y14" s="17">
        <v>0.21955444510245301</v>
      </c>
      <c r="Z14" s="17">
        <v>0.28846475086194501</v>
      </c>
      <c r="AA14" s="17">
        <v>0.21229612775489401</v>
      </c>
      <c r="AB14" s="17">
        <v>0.16360056089640301</v>
      </c>
      <c r="AC14" s="17">
        <v>0.35574263700974201</v>
      </c>
      <c r="AD14" s="17">
        <v>0.33996086324695701</v>
      </c>
      <c r="AE14" s="17"/>
      <c r="AF14" s="17">
        <v>0.17828124071650001</v>
      </c>
      <c r="AG14" s="17">
        <v>0.22506684230375801</v>
      </c>
      <c r="AH14" s="17">
        <v>0.325432287071516</v>
      </c>
      <c r="AI14" s="17"/>
      <c r="AJ14" s="17">
        <v>0.18955216264550701</v>
      </c>
      <c r="AK14" s="17">
        <v>0.201799457057701</v>
      </c>
      <c r="AL14" s="17">
        <v>0.27439434360065001</v>
      </c>
      <c r="AM14" s="17">
        <v>0</v>
      </c>
      <c r="AN14" s="17">
        <v>0.27794608710556001</v>
      </c>
      <c r="AO14" s="17"/>
      <c r="AP14" s="17">
        <v>0.19843249412764899</v>
      </c>
      <c r="AQ14" s="17">
        <v>0.18415665428386399</v>
      </c>
      <c r="AR14" s="17">
        <v>0.282627148376773</v>
      </c>
      <c r="AS14" s="17"/>
      <c r="AT14" s="17">
        <v>0.19907340024516601</v>
      </c>
      <c r="AU14" s="17">
        <v>0.185533102734112</v>
      </c>
      <c r="AV14" s="17">
        <v>0.23964078292831201</v>
      </c>
      <c r="AW14" s="17">
        <v>0.22005009343273199</v>
      </c>
      <c r="AX14" s="17">
        <v>0.17446365037085701</v>
      </c>
      <c r="AY14" s="17"/>
      <c r="AZ14" s="17">
        <v>0.20933713826377701</v>
      </c>
      <c r="BA14" s="17">
        <v>0.23188576412051601</v>
      </c>
      <c r="BB14" s="17">
        <v>0.20279834265673699</v>
      </c>
      <c r="BC14" s="17">
        <v>0.208149608456312</v>
      </c>
      <c r="BD14" s="17">
        <v>0.22134001586179999</v>
      </c>
      <c r="BE14" s="17"/>
      <c r="BF14" s="17">
        <v>0.230064301219881</v>
      </c>
      <c r="BG14" s="17">
        <v>0.19464293075794301</v>
      </c>
      <c r="BH14" s="17">
        <v>0.210214187709205</v>
      </c>
      <c r="BI14" s="17">
        <v>0.21818718230412201</v>
      </c>
      <c r="BJ14" s="17"/>
      <c r="BK14" s="17">
        <v>0.24825792029529201</v>
      </c>
      <c r="BL14" s="17">
        <v>0.201236281066697</v>
      </c>
      <c r="BM14" s="17">
        <v>0.214594265556772</v>
      </c>
      <c r="BN14" s="17">
        <v>0.23172904413412401</v>
      </c>
      <c r="BO14" s="17">
        <v>0.150566090509932</v>
      </c>
      <c r="BP14" s="17"/>
      <c r="BQ14" s="17">
        <v>0.198872313906407</v>
      </c>
      <c r="BR14" s="17">
        <v>0.23469792867705799</v>
      </c>
      <c r="BS14" s="17"/>
      <c r="BT14" s="17">
        <v>0.207656211177252</v>
      </c>
      <c r="BU14" s="17">
        <v>0.18608307765433599</v>
      </c>
      <c r="BV14" s="17">
        <v>0.26845637155084401</v>
      </c>
      <c r="BW14" s="17">
        <v>0.12977936238471899</v>
      </c>
      <c r="BX14" s="17">
        <v>0.26749476348089102</v>
      </c>
      <c r="BY14" s="17">
        <v>0.27805885999750901</v>
      </c>
    </row>
    <row r="15" spans="2:77" x14ac:dyDescent="0.35">
      <c r="B15" s="18" t="s">
        <v>102</v>
      </c>
      <c r="C15" s="17">
        <v>0.10637515465588</v>
      </c>
      <c r="D15" s="17">
        <v>0.103840720365596</v>
      </c>
      <c r="E15" s="17">
        <v>0.109278440136895</v>
      </c>
      <c r="F15" s="17"/>
      <c r="G15" s="17">
        <v>0.124665647891543</v>
      </c>
      <c r="H15" s="17">
        <v>9.9415583785070899E-2</v>
      </c>
      <c r="I15" s="17">
        <v>9.9523910990390693E-2</v>
      </c>
      <c r="J15" s="17">
        <v>0.111793972480912</v>
      </c>
      <c r="K15" s="17">
        <v>9.5925548866300295E-2</v>
      </c>
      <c r="L15" s="17">
        <v>0.10772430526157201</v>
      </c>
      <c r="M15" s="17"/>
      <c r="N15" s="17">
        <v>0.117883792916694</v>
      </c>
      <c r="O15" s="17">
        <v>0.11923972832652301</v>
      </c>
      <c r="P15" s="17">
        <v>0.10450326290235699</v>
      </c>
      <c r="Q15" s="17">
        <v>7.9544700885021302E-2</v>
      </c>
      <c r="R15" s="17"/>
      <c r="S15" s="17">
        <v>7.0228440780840701E-2</v>
      </c>
      <c r="T15" s="17">
        <v>0.10846002104211699</v>
      </c>
      <c r="U15" s="17">
        <v>0.11997715797512799</v>
      </c>
      <c r="V15" s="17">
        <v>0.123119872497608</v>
      </c>
      <c r="W15" s="17">
        <v>0.13360769478736401</v>
      </c>
      <c r="X15" s="17">
        <v>8.5021942104758705E-2</v>
      </c>
      <c r="Y15" s="17">
        <v>0.111609646702007</v>
      </c>
      <c r="Z15" s="17">
        <v>4.6878215033135398E-2</v>
      </c>
      <c r="AA15" s="17">
        <v>0.102863308700989</v>
      </c>
      <c r="AB15" s="17">
        <v>0.164208068764707</v>
      </c>
      <c r="AC15" s="17">
        <v>0.112099704812086</v>
      </c>
      <c r="AD15" s="17">
        <v>4.3335994505472999E-2</v>
      </c>
      <c r="AE15" s="17"/>
      <c r="AF15" s="17">
        <v>0.102862005372896</v>
      </c>
      <c r="AG15" s="17">
        <v>0.107803267478339</v>
      </c>
      <c r="AH15" s="17">
        <v>6.4713428550564597E-2</v>
      </c>
      <c r="AI15" s="17"/>
      <c r="AJ15" s="17">
        <v>0.111158388946253</v>
      </c>
      <c r="AK15" s="17">
        <v>9.4690658167257899E-2</v>
      </c>
      <c r="AL15" s="17">
        <v>0.124585562105889</v>
      </c>
      <c r="AM15" s="17">
        <v>0.11425652979438</v>
      </c>
      <c r="AN15" s="17">
        <v>5.1739996033063E-2</v>
      </c>
      <c r="AO15" s="17"/>
      <c r="AP15" s="17">
        <v>9.7786493520171602E-2</v>
      </c>
      <c r="AQ15" s="17">
        <v>0.12741398354854799</v>
      </c>
      <c r="AR15" s="17">
        <v>8.2281131171623195E-2</v>
      </c>
      <c r="AS15" s="17"/>
      <c r="AT15" s="17">
        <v>9.1593977304300495E-2</v>
      </c>
      <c r="AU15" s="17">
        <v>0.13327342054279701</v>
      </c>
      <c r="AV15" s="17">
        <v>0.114869887241725</v>
      </c>
      <c r="AW15" s="17">
        <v>8.8844515001593294E-2</v>
      </c>
      <c r="AX15" s="17">
        <v>0.17004543468699901</v>
      </c>
      <c r="AY15" s="17"/>
      <c r="AZ15" s="17">
        <v>0.11181915976302299</v>
      </c>
      <c r="BA15" s="17">
        <v>9.0556710692801301E-2</v>
      </c>
      <c r="BB15" s="17">
        <v>0.120373018146266</v>
      </c>
      <c r="BC15" s="17">
        <v>0.11041056606274099</v>
      </c>
      <c r="BD15" s="17">
        <v>9.90223200824875E-2</v>
      </c>
      <c r="BE15" s="17"/>
      <c r="BF15" s="17">
        <v>8.5786272529107005E-2</v>
      </c>
      <c r="BG15" s="17">
        <v>0.112736899053355</v>
      </c>
      <c r="BH15" s="17">
        <v>0.10213384945378599</v>
      </c>
      <c r="BI15" s="17">
        <v>0.114881167377011</v>
      </c>
      <c r="BJ15" s="17"/>
      <c r="BK15" s="17">
        <v>7.8504177506653103E-2</v>
      </c>
      <c r="BL15" s="17">
        <v>9.0141596956989298E-2</v>
      </c>
      <c r="BM15" s="17">
        <v>0.13203476144290899</v>
      </c>
      <c r="BN15" s="17">
        <v>0.104721127980052</v>
      </c>
      <c r="BO15" s="17">
        <v>5.0118962993205902E-2</v>
      </c>
      <c r="BP15" s="17"/>
      <c r="BQ15" s="17">
        <v>9.3387947193601301E-2</v>
      </c>
      <c r="BR15" s="17">
        <v>0.12292143758316</v>
      </c>
      <c r="BS15" s="17"/>
      <c r="BT15" s="17">
        <v>8.6897322992412096E-2</v>
      </c>
      <c r="BU15" s="17">
        <v>0.14409656634611401</v>
      </c>
      <c r="BV15" s="17">
        <v>7.8570362327412296E-2</v>
      </c>
      <c r="BW15" s="17">
        <v>8.71376848876034E-2</v>
      </c>
      <c r="BX15" s="17">
        <v>9.4840879848511903E-2</v>
      </c>
      <c r="BY15" s="17">
        <v>0.247704453828854</v>
      </c>
    </row>
    <row r="16" spans="2:77" x14ac:dyDescent="0.35">
      <c r="B16" s="18" t="s">
        <v>467</v>
      </c>
      <c r="C16" s="17">
        <v>0.112801225436091</v>
      </c>
      <c r="D16" s="17">
        <v>0.107998777388654</v>
      </c>
      <c r="E16" s="17">
        <v>0.11796971076922801</v>
      </c>
      <c r="F16" s="17"/>
      <c r="G16" s="17">
        <v>0.14318372933354101</v>
      </c>
      <c r="H16" s="17">
        <v>0.124529541918493</v>
      </c>
      <c r="I16" s="17">
        <v>0.10550866725658201</v>
      </c>
      <c r="J16" s="17">
        <v>0.10146537018283899</v>
      </c>
      <c r="K16" s="17">
        <v>9.7419374783207793E-2</v>
      </c>
      <c r="L16" s="17">
        <v>0.11006028470507299</v>
      </c>
      <c r="M16" s="17"/>
      <c r="N16" s="17">
        <v>0.119277414010206</v>
      </c>
      <c r="O16" s="17">
        <v>0.102878251271732</v>
      </c>
      <c r="P16" s="17">
        <v>0.107132632364041</v>
      </c>
      <c r="Q16" s="17">
        <v>0.11918895173974201</v>
      </c>
      <c r="R16" s="17"/>
      <c r="S16" s="17">
        <v>0.17421764560678801</v>
      </c>
      <c r="T16" s="17">
        <v>7.4318591641563694E-2</v>
      </c>
      <c r="U16" s="17">
        <v>0.12998297978509199</v>
      </c>
      <c r="V16" s="17">
        <v>0.14047888104030201</v>
      </c>
      <c r="W16" s="17">
        <v>2.6442355590315301E-2</v>
      </c>
      <c r="X16" s="17">
        <v>0.15835507443635599</v>
      </c>
      <c r="Y16" s="17">
        <v>0.127450236248982</v>
      </c>
      <c r="Z16" s="17">
        <v>0.17330884238552899</v>
      </c>
      <c r="AA16" s="17">
        <v>0.10630544153756299</v>
      </c>
      <c r="AB16" s="17">
        <v>3.5398480304916498E-2</v>
      </c>
      <c r="AC16" s="17">
        <v>6.7781102338889204E-2</v>
      </c>
      <c r="AD16" s="17">
        <v>0.17141107098101899</v>
      </c>
      <c r="AE16" s="17"/>
      <c r="AF16" s="17">
        <v>6.6266957803861701E-2</v>
      </c>
      <c r="AG16" s="17">
        <v>0.14670454307570699</v>
      </c>
      <c r="AH16" s="17">
        <v>0.109201490161268</v>
      </c>
      <c r="AI16" s="17"/>
      <c r="AJ16" s="17">
        <v>7.5357046946304101E-2</v>
      </c>
      <c r="AK16" s="17">
        <v>0.16166637710655299</v>
      </c>
      <c r="AL16" s="17">
        <v>0.123849210000194</v>
      </c>
      <c r="AM16" s="17">
        <v>0</v>
      </c>
      <c r="AN16" s="17">
        <v>0.108207732661184</v>
      </c>
      <c r="AO16" s="17"/>
      <c r="AP16" s="17">
        <v>7.2035447103023897E-2</v>
      </c>
      <c r="AQ16" s="17">
        <v>0.17816285066074999</v>
      </c>
      <c r="AR16" s="17">
        <v>0.167278114315416</v>
      </c>
      <c r="AS16" s="17"/>
      <c r="AT16" s="17">
        <v>0.104628197420624</v>
      </c>
      <c r="AU16" s="17">
        <v>0.103843849180496</v>
      </c>
      <c r="AV16" s="17">
        <v>0.102289201672136</v>
      </c>
      <c r="AW16" s="17">
        <v>0.176476054957344</v>
      </c>
      <c r="AX16" s="17">
        <v>7.2398833698029394E-2</v>
      </c>
      <c r="AY16" s="17"/>
      <c r="AZ16" s="17">
        <v>0.107221832558756</v>
      </c>
      <c r="BA16" s="17">
        <v>0.10593661955966301</v>
      </c>
      <c r="BB16" s="17">
        <v>0.20792915186871699</v>
      </c>
      <c r="BC16" s="17">
        <v>0.11733208140003699</v>
      </c>
      <c r="BD16" s="17">
        <v>0.105479046958601</v>
      </c>
      <c r="BE16" s="17"/>
      <c r="BF16" s="17">
        <v>0.121580434935215</v>
      </c>
      <c r="BG16" s="17">
        <v>9.9012840851762596E-2</v>
      </c>
      <c r="BH16" s="17">
        <v>0.13451176302638601</v>
      </c>
      <c r="BI16" s="17">
        <v>8.9796408763550703E-2</v>
      </c>
      <c r="BJ16" s="17"/>
      <c r="BK16" s="17">
        <v>9.91804009477808E-2</v>
      </c>
      <c r="BL16" s="17">
        <v>0.115666345708087</v>
      </c>
      <c r="BM16" s="17">
        <v>0.11192685565654199</v>
      </c>
      <c r="BN16" s="17">
        <v>0.10598177662971001</v>
      </c>
      <c r="BO16" s="17">
        <v>0.14713425464629601</v>
      </c>
      <c r="BP16" s="17"/>
      <c r="BQ16" s="17">
        <v>0.11855264389105</v>
      </c>
      <c r="BR16" s="17">
        <v>0.105473661195254</v>
      </c>
      <c r="BS16" s="17"/>
      <c r="BT16" s="17">
        <v>0.102133925360423</v>
      </c>
      <c r="BU16" s="17">
        <v>8.2461229965553606E-2</v>
      </c>
      <c r="BV16" s="17">
        <v>0.10003229529935199</v>
      </c>
      <c r="BW16" s="17">
        <v>0.18666747756159899</v>
      </c>
      <c r="BX16" s="17">
        <v>0.14411736298695199</v>
      </c>
      <c r="BY16" s="17">
        <v>8.0217838625260496E-2</v>
      </c>
    </row>
    <row r="17" spans="2:77" x14ac:dyDescent="0.35">
      <c r="B17" s="18" t="s">
        <v>468</v>
      </c>
      <c r="C17" s="17">
        <v>9.4964398412289597E-2</v>
      </c>
      <c r="D17" s="17">
        <v>0.115454940592326</v>
      </c>
      <c r="E17" s="17">
        <v>7.5073134954338594E-2</v>
      </c>
      <c r="F17" s="17"/>
      <c r="G17" s="17">
        <v>7.5892969703639304E-2</v>
      </c>
      <c r="H17" s="17">
        <v>0.12520515632788601</v>
      </c>
      <c r="I17" s="17">
        <v>0.16194051778778901</v>
      </c>
      <c r="J17" s="17">
        <v>9.5809683786295896E-2</v>
      </c>
      <c r="K17" s="17">
        <v>3.5921303357082997E-2</v>
      </c>
      <c r="L17" s="17">
        <v>7.1280684618647797E-2</v>
      </c>
      <c r="M17" s="17"/>
      <c r="N17" s="17">
        <v>0.108432255405617</v>
      </c>
      <c r="O17" s="17">
        <v>7.5264517561795405E-2</v>
      </c>
      <c r="P17" s="17">
        <v>8.6588369999673204E-2</v>
      </c>
      <c r="Q17" s="17">
        <v>0.109321315842265</v>
      </c>
      <c r="R17" s="17"/>
      <c r="S17" s="17">
        <v>0.126066057915208</v>
      </c>
      <c r="T17" s="17">
        <v>0.10867102031032</v>
      </c>
      <c r="U17" s="17">
        <v>8.3592943952259496E-2</v>
      </c>
      <c r="V17" s="17">
        <v>0.121690304676025</v>
      </c>
      <c r="W17" s="17">
        <v>7.7014510862685001E-2</v>
      </c>
      <c r="X17" s="17">
        <v>4.7111175533990898E-2</v>
      </c>
      <c r="Y17" s="17">
        <v>4.0748494956578798E-2</v>
      </c>
      <c r="Z17" s="17">
        <v>0.11819970598116999</v>
      </c>
      <c r="AA17" s="17">
        <v>6.1486703146904499E-2</v>
      </c>
      <c r="AB17" s="17">
        <v>0.195398456081294</v>
      </c>
      <c r="AC17" s="17">
        <v>2.1469264003632998E-2</v>
      </c>
      <c r="AD17" s="17">
        <v>5.5742444904124701E-2</v>
      </c>
      <c r="AE17" s="17"/>
      <c r="AF17" s="17">
        <v>6.16750872605943E-2</v>
      </c>
      <c r="AG17" s="17">
        <v>0.13700169369932499</v>
      </c>
      <c r="AH17" s="17">
        <v>5.5977416197306701E-2</v>
      </c>
      <c r="AI17" s="17"/>
      <c r="AJ17" s="17">
        <v>5.5564584850843798E-2</v>
      </c>
      <c r="AK17" s="17">
        <v>0.158313179514669</v>
      </c>
      <c r="AL17" s="17">
        <v>0.12521278885633499</v>
      </c>
      <c r="AM17" s="17">
        <v>0</v>
      </c>
      <c r="AN17" s="17">
        <v>7.8025299958550398E-2</v>
      </c>
      <c r="AO17" s="17"/>
      <c r="AP17" s="17">
        <v>3.9439911944771401E-2</v>
      </c>
      <c r="AQ17" s="17">
        <v>0.17569053888736999</v>
      </c>
      <c r="AR17" s="17">
        <v>8.5108086981794007E-2</v>
      </c>
      <c r="AS17" s="17"/>
      <c r="AT17" s="17">
        <v>7.3412895301627604E-2</v>
      </c>
      <c r="AU17" s="17">
        <v>0.13603596596994899</v>
      </c>
      <c r="AV17" s="17">
        <v>8.7308070564540305E-2</v>
      </c>
      <c r="AW17" s="17">
        <v>0.13088970644291301</v>
      </c>
      <c r="AX17" s="17">
        <v>6.6985027315066198E-2</v>
      </c>
      <c r="AY17" s="17"/>
      <c r="AZ17" s="17">
        <v>0.112843129273191</v>
      </c>
      <c r="BA17" s="17">
        <v>7.2284685616917893E-2</v>
      </c>
      <c r="BB17" s="17">
        <v>8.3357248755482297E-2</v>
      </c>
      <c r="BC17" s="17">
        <v>6.9155868630302195E-2</v>
      </c>
      <c r="BD17" s="17">
        <v>0.101026486389333</v>
      </c>
      <c r="BE17" s="17"/>
      <c r="BF17" s="17">
        <v>6.6132410534093203E-2</v>
      </c>
      <c r="BG17" s="17">
        <v>0.102305771567633</v>
      </c>
      <c r="BH17" s="17">
        <v>0.110088002050649</v>
      </c>
      <c r="BI17" s="17">
        <v>0.10985374507858001</v>
      </c>
      <c r="BJ17" s="17"/>
      <c r="BK17" s="17">
        <v>5.78520578335181E-2</v>
      </c>
      <c r="BL17" s="17">
        <v>9.2406000905321098E-2</v>
      </c>
      <c r="BM17" s="17">
        <v>7.9937948621821103E-2</v>
      </c>
      <c r="BN17" s="17">
        <v>0.105538604305759</v>
      </c>
      <c r="BO17" s="17">
        <v>0.133934991581317</v>
      </c>
      <c r="BP17" s="17"/>
      <c r="BQ17" s="17">
        <v>0.106445630094851</v>
      </c>
      <c r="BR17" s="17">
        <v>8.0336795956174101E-2</v>
      </c>
      <c r="BS17" s="17"/>
      <c r="BT17" s="17">
        <v>8.1983444571117101E-2</v>
      </c>
      <c r="BU17" s="17">
        <v>8.2542437184338499E-2</v>
      </c>
      <c r="BV17" s="17">
        <v>8.4003162329241807E-2</v>
      </c>
      <c r="BW17" s="17">
        <v>0.15501328886635901</v>
      </c>
      <c r="BX17" s="17">
        <v>0.102760637487495</v>
      </c>
      <c r="BY17" s="17">
        <v>0.190835060624097</v>
      </c>
    </row>
    <row r="18" spans="2:77" x14ac:dyDescent="0.35">
      <c r="B18" s="18" t="s">
        <v>469</v>
      </c>
      <c r="C18" s="17">
        <v>3.8974283829071699E-2</v>
      </c>
      <c r="D18" s="17">
        <v>4.2462894955429098E-2</v>
      </c>
      <c r="E18" s="17">
        <v>3.5673229759028098E-2</v>
      </c>
      <c r="F18" s="17"/>
      <c r="G18" s="17">
        <v>4.6054122923641097E-2</v>
      </c>
      <c r="H18" s="17">
        <v>3.5463750697242898E-2</v>
      </c>
      <c r="I18" s="17">
        <v>2.2032269881626699E-2</v>
      </c>
      <c r="J18" s="17">
        <v>3.21639653106391E-2</v>
      </c>
      <c r="K18" s="17">
        <v>5.4448326094550498E-2</v>
      </c>
      <c r="L18" s="17">
        <v>4.5586404817475702E-2</v>
      </c>
      <c r="M18" s="17"/>
      <c r="N18" s="17">
        <v>4.8824827856970197E-2</v>
      </c>
      <c r="O18" s="17">
        <v>4.36063042485169E-2</v>
      </c>
      <c r="P18" s="17">
        <v>2.4544090232151799E-2</v>
      </c>
      <c r="Q18" s="17">
        <v>3.8466629088721699E-2</v>
      </c>
      <c r="R18" s="17"/>
      <c r="S18" s="17">
        <v>3.1556081573505701E-2</v>
      </c>
      <c r="T18" s="17">
        <v>4.5313653783117497E-2</v>
      </c>
      <c r="U18" s="17">
        <v>5.8526784230764101E-2</v>
      </c>
      <c r="V18" s="17">
        <v>2.0175551845621101E-2</v>
      </c>
      <c r="W18" s="17">
        <v>7.0102904079227396E-2</v>
      </c>
      <c r="X18" s="17">
        <v>1.08512931813748E-2</v>
      </c>
      <c r="Y18" s="17">
        <v>5.8413320820229403E-2</v>
      </c>
      <c r="Z18" s="17">
        <v>2.2927281582126799E-2</v>
      </c>
      <c r="AA18" s="17">
        <v>3.6203188525756998E-2</v>
      </c>
      <c r="AB18" s="17">
        <v>3.8603044066582597E-2</v>
      </c>
      <c r="AC18" s="17">
        <v>2.0483380449280299E-2</v>
      </c>
      <c r="AD18" s="17">
        <v>5.3525934690326703E-2</v>
      </c>
      <c r="AE18" s="17"/>
      <c r="AF18" s="17">
        <v>2.6481216321524E-2</v>
      </c>
      <c r="AG18" s="17">
        <v>4.9719567445006198E-2</v>
      </c>
      <c r="AH18" s="17">
        <v>2.67270549056387E-2</v>
      </c>
      <c r="AI18" s="17"/>
      <c r="AJ18" s="17">
        <v>1.21247407021189E-2</v>
      </c>
      <c r="AK18" s="17">
        <v>8.2306151310252804E-2</v>
      </c>
      <c r="AL18" s="17">
        <v>4.0168168902401297E-2</v>
      </c>
      <c r="AM18" s="17">
        <v>0</v>
      </c>
      <c r="AN18" s="17">
        <v>1.7606826403948801E-2</v>
      </c>
      <c r="AO18" s="17"/>
      <c r="AP18" s="17">
        <v>2.3853581965726799E-2</v>
      </c>
      <c r="AQ18" s="17">
        <v>8.1504468521776494E-2</v>
      </c>
      <c r="AR18" s="17">
        <v>0</v>
      </c>
      <c r="AS18" s="17"/>
      <c r="AT18" s="17">
        <v>3.9085986316917301E-2</v>
      </c>
      <c r="AU18" s="17">
        <v>3.5125627016833298E-2</v>
      </c>
      <c r="AV18" s="17">
        <v>4.5085701046240503E-2</v>
      </c>
      <c r="AW18" s="17">
        <v>4.8711215433685902E-2</v>
      </c>
      <c r="AX18" s="17">
        <v>0</v>
      </c>
      <c r="AY18" s="17"/>
      <c r="AZ18" s="17">
        <v>3.59933331663497E-2</v>
      </c>
      <c r="BA18" s="17">
        <v>5.5579442799563603E-2</v>
      </c>
      <c r="BB18" s="17">
        <v>5.4923843128522103E-2</v>
      </c>
      <c r="BC18" s="17">
        <v>4.38238551472028E-2</v>
      </c>
      <c r="BD18" s="17">
        <v>1.6078513446852499E-2</v>
      </c>
      <c r="BE18" s="17"/>
      <c r="BF18" s="17">
        <v>4.0253344079976897E-2</v>
      </c>
      <c r="BG18" s="17">
        <v>2.9023917859589701E-2</v>
      </c>
      <c r="BH18" s="17">
        <v>6.1172721921963699E-2</v>
      </c>
      <c r="BI18" s="17">
        <v>4.3645220549213798E-2</v>
      </c>
      <c r="BJ18" s="17"/>
      <c r="BK18" s="17">
        <v>4.7464593481023401E-2</v>
      </c>
      <c r="BL18" s="17">
        <v>4.2508272444998899E-2</v>
      </c>
      <c r="BM18" s="17">
        <v>2.8176592203821599E-2</v>
      </c>
      <c r="BN18" s="17">
        <v>4.88755279576484E-2</v>
      </c>
      <c r="BO18" s="17">
        <v>3.0035174967255201E-2</v>
      </c>
      <c r="BP18" s="17"/>
      <c r="BQ18" s="17">
        <v>4.3516897028795097E-2</v>
      </c>
      <c r="BR18" s="17">
        <v>3.3186791525577401E-2</v>
      </c>
      <c r="BS18" s="17"/>
      <c r="BT18" s="17">
        <v>4.7694373640666303E-2</v>
      </c>
      <c r="BU18" s="17">
        <v>5.4466066125434698E-2</v>
      </c>
      <c r="BV18" s="17">
        <v>0</v>
      </c>
      <c r="BW18" s="17">
        <v>4.6367465433962897E-2</v>
      </c>
      <c r="BX18" s="17">
        <v>1.99318963412289E-2</v>
      </c>
      <c r="BY18" s="17">
        <v>0</v>
      </c>
    </row>
    <row r="19" spans="2:77" x14ac:dyDescent="0.35">
      <c r="B19" s="18" t="s">
        <v>470</v>
      </c>
      <c r="C19" s="19">
        <v>4.4474753724978E-2</v>
      </c>
      <c r="D19" s="19">
        <v>5.1435131347238199E-2</v>
      </c>
      <c r="E19" s="19">
        <v>3.7763757689630702E-2</v>
      </c>
      <c r="F19" s="19"/>
      <c r="G19" s="19">
        <v>5.5959683115544903E-2</v>
      </c>
      <c r="H19" s="19">
        <v>4.9146271312583201E-2</v>
      </c>
      <c r="I19" s="19">
        <v>5.6009999485222901E-2</v>
      </c>
      <c r="J19" s="19">
        <v>4.2793568881912297E-2</v>
      </c>
      <c r="K19" s="19">
        <v>4.4384573696826898E-2</v>
      </c>
      <c r="L19" s="19">
        <v>2.65029444068304E-2</v>
      </c>
      <c r="M19" s="19"/>
      <c r="N19" s="19">
        <v>4.8921418042271597E-2</v>
      </c>
      <c r="O19" s="19">
        <v>3.92745533345756E-2</v>
      </c>
      <c r="P19" s="19">
        <v>3.2020806478057398E-2</v>
      </c>
      <c r="Q19" s="19">
        <v>5.8225388326881303E-2</v>
      </c>
      <c r="R19" s="19"/>
      <c r="S19" s="19">
        <v>5.37657830187213E-2</v>
      </c>
      <c r="T19" s="19">
        <v>4.3278990899951901E-2</v>
      </c>
      <c r="U19" s="19">
        <v>1.4838708748325701E-2</v>
      </c>
      <c r="V19" s="19">
        <v>1.3569251450204199E-2</v>
      </c>
      <c r="W19" s="19">
        <v>9.7087373671449401E-2</v>
      </c>
      <c r="X19" s="19">
        <v>2.43317141464089E-2</v>
      </c>
      <c r="Y19" s="19">
        <v>4.0682095053354399E-2</v>
      </c>
      <c r="Z19" s="19">
        <v>2.8219889793121299E-2</v>
      </c>
      <c r="AA19" s="19">
        <v>7.2553563142554997E-2</v>
      </c>
      <c r="AB19" s="19">
        <v>3.7225990419728301E-2</v>
      </c>
      <c r="AC19" s="19">
        <v>5.7082113754575801E-2</v>
      </c>
      <c r="AD19" s="19">
        <v>4.16089140286399E-2</v>
      </c>
      <c r="AE19" s="19"/>
      <c r="AF19" s="19">
        <v>4.3897804768515E-2</v>
      </c>
      <c r="AG19" s="19">
        <v>4.06164015332744E-2</v>
      </c>
      <c r="AH19" s="19">
        <v>6.4441303384988199E-2</v>
      </c>
      <c r="AI19" s="19"/>
      <c r="AJ19" s="19">
        <v>2.4783048624817498E-2</v>
      </c>
      <c r="AK19" s="19">
        <v>9.4586994306025907E-2</v>
      </c>
      <c r="AL19" s="19">
        <v>1.20424183997424E-2</v>
      </c>
      <c r="AM19" s="19">
        <v>6.2669339800518295E-2</v>
      </c>
      <c r="AN19" s="19">
        <v>3.0398733984334701E-2</v>
      </c>
      <c r="AO19" s="19"/>
      <c r="AP19" s="19">
        <v>3.4874697742946298E-2</v>
      </c>
      <c r="AQ19" s="19">
        <v>9.6393384233111001E-2</v>
      </c>
      <c r="AR19" s="19">
        <v>0</v>
      </c>
      <c r="AS19" s="19"/>
      <c r="AT19" s="19">
        <v>3.9470345432623399E-2</v>
      </c>
      <c r="AU19" s="19">
        <v>4.8658795094234202E-2</v>
      </c>
      <c r="AV19" s="19">
        <v>6.33458554492419E-2</v>
      </c>
      <c r="AW19" s="19">
        <v>3.10510582666014E-2</v>
      </c>
      <c r="AX19" s="19">
        <v>0.19184901596084999</v>
      </c>
      <c r="AY19" s="19"/>
      <c r="AZ19" s="19">
        <v>5.2784693534780401E-2</v>
      </c>
      <c r="BA19" s="19">
        <v>5.0656520766689001E-2</v>
      </c>
      <c r="BB19" s="19">
        <v>4.25564134993082E-2</v>
      </c>
      <c r="BC19" s="19">
        <v>1.8661604647815501E-2</v>
      </c>
      <c r="BD19" s="19">
        <v>5.09404097934021E-2</v>
      </c>
      <c r="BE19" s="19"/>
      <c r="BF19" s="19">
        <v>3.1392355578813903E-2</v>
      </c>
      <c r="BG19" s="19">
        <v>4.2495584159811403E-2</v>
      </c>
      <c r="BH19" s="19">
        <v>5.4531073110868501E-2</v>
      </c>
      <c r="BI19" s="19">
        <v>4.9163635930567003E-2</v>
      </c>
      <c r="BJ19" s="19"/>
      <c r="BK19" s="19">
        <v>6.1898837104326997E-2</v>
      </c>
      <c r="BL19" s="19">
        <v>3.2515463909893003E-2</v>
      </c>
      <c r="BM19" s="19">
        <v>3.07876357958097E-2</v>
      </c>
      <c r="BN19" s="19">
        <v>5.4549644896870302E-2</v>
      </c>
      <c r="BO19" s="19">
        <v>7.3838638421975994E-2</v>
      </c>
      <c r="BP19" s="19"/>
      <c r="BQ19" s="19">
        <v>5.0088247251787101E-2</v>
      </c>
      <c r="BR19" s="19">
        <v>3.7322912008826301E-2</v>
      </c>
      <c r="BS19" s="19"/>
      <c r="BT19" s="19">
        <v>3.6717191639725998E-2</v>
      </c>
      <c r="BU19" s="19">
        <v>4.6682847181243499E-2</v>
      </c>
      <c r="BV19" s="19">
        <v>4.5713549508871597E-2</v>
      </c>
      <c r="BW19" s="19">
        <v>6.5803060496692906E-2</v>
      </c>
      <c r="BX19" s="19">
        <v>5.4267459443981397E-2</v>
      </c>
      <c r="BY19" s="19">
        <v>0</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971</v>
      </c>
      <c r="D7" s="10">
        <v>477</v>
      </c>
      <c r="E7" s="10">
        <v>492</v>
      </c>
      <c r="F7" s="10"/>
      <c r="G7" s="10">
        <v>132</v>
      </c>
      <c r="H7" s="10">
        <v>157</v>
      </c>
      <c r="I7" s="10">
        <v>142</v>
      </c>
      <c r="J7" s="10">
        <v>177</v>
      </c>
      <c r="K7" s="10">
        <v>142</v>
      </c>
      <c r="L7" s="10">
        <v>221</v>
      </c>
      <c r="M7" s="10"/>
      <c r="N7" s="10">
        <v>308</v>
      </c>
      <c r="O7" s="10">
        <v>247</v>
      </c>
      <c r="P7" s="10">
        <v>206</v>
      </c>
      <c r="Q7" s="10">
        <v>205</v>
      </c>
      <c r="R7" s="10"/>
      <c r="S7" s="10">
        <v>134</v>
      </c>
      <c r="T7" s="10">
        <v>145</v>
      </c>
      <c r="U7" s="10">
        <v>78</v>
      </c>
      <c r="V7" s="10">
        <v>89</v>
      </c>
      <c r="W7" s="10">
        <v>67</v>
      </c>
      <c r="X7" s="10">
        <v>68</v>
      </c>
      <c r="Y7" s="10">
        <v>93</v>
      </c>
      <c r="Z7" s="10">
        <v>38</v>
      </c>
      <c r="AA7" s="10">
        <v>115</v>
      </c>
      <c r="AB7" s="10">
        <v>77</v>
      </c>
      <c r="AC7" s="10">
        <v>45</v>
      </c>
      <c r="AD7" s="10">
        <v>22</v>
      </c>
      <c r="AE7" s="10"/>
      <c r="AF7" s="10">
        <v>369</v>
      </c>
      <c r="AG7" s="10">
        <v>406</v>
      </c>
      <c r="AH7" s="10">
        <v>105</v>
      </c>
      <c r="AI7" s="10"/>
      <c r="AJ7" s="10">
        <v>361</v>
      </c>
      <c r="AK7" s="10">
        <v>284</v>
      </c>
      <c r="AL7" s="10">
        <v>71</v>
      </c>
      <c r="AM7" s="10">
        <v>13</v>
      </c>
      <c r="AN7" s="10">
        <v>95</v>
      </c>
      <c r="AO7" s="10"/>
      <c r="AP7" s="10">
        <v>192</v>
      </c>
      <c r="AQ7" s="10">
        <v>358</v>
      </c>
      <c r="AR7" s="10">
        <v>73</v>
      </c>
      <c r="AS7" s="10"/>
      <c r="AT7" s="10">
        <v>208</v>
      </c>
      <c r="AU7" s="10">
        <v>229</v>
      </c>
      <c r="AV7" s="10">
        <v>279</v>
      </c>
      <c r="AW7" s="10">
        <v>110</v>
      </c>
      <c r="AX7" s="10">
        <v>16</v>
      </c>
      <c r="AY7" s="10"/>
      <c r="AZ7" s="10">
        <v>445</v>
      </c>
      <c r="BA7" s="10">
        <v>150</v>
      </c>
      <c r="BB7" s="10">
        <v>44</v>
      </c>
      <c r="BC7" s="10">
        <v>211</v>
      </c>
      <c r="BD7" s="10">
        <v>115</v>
      </c>
      <c r="BE7" s="10"/>
      <c r="BF7" s="10">
        <v>188</v>
      </c>
      <c r="BG7" s="10">
        <v>331</v>
      </c>
      <c r="BH7" s="10">
        <v>216</v>
      </c>
      <c r="BI7" s="10">
        <v>175</v>
      </c>
      <c r="BJ7" s="10"/>
      <c r="BK7" s="10">
        <v>36</v>
      </c>
      <c r="BL7" s="10">
        <v>153</v>
      </c>
      <c r="BM7" s="10">
        <v>333</v>
      </c>
      <c r="BN7" s="10">
        <v>364</v>
      </c>
      <c r="BO7" s="10">
        <v>85</v>
      </c>
      <c r="BP7" s="10"/>
      <c r="BQ7" s="10">
        <v>549</v>
      </c>
      <c r="BR7" s="10">
        <v>422</v>
      </c>
      <c r="BS7" s="10"/>
      <c r="BT7" s="10">
        <v>369</v>
      </c>
      <c r="BU7" s="10">
        <v>240</v>
      </c>
      <c r="BV7" s="10">
        <v>59</v>
      </c>
      <c r="BW7" s="10">
        <v>83</v>
      </c>
      <c r="BX7" s="10">
        <v>185</v>
      </c>
      <c r="BY7" s="10">
        <v>25</v>
      </c>
    </row>
    <row r="8" spans="2:77" ht="30" customHeight="1" x14ac:dyDescent="0.35">
      <c r="B8" s="11" t="s">
        <v>19</v>
      </c>
      <c r="C8" s="11">
        <v>970</v>
      </c>
      <c r="D8" s="11">
        <v>481</v>
      </c>
      <c r="E8" s="11">
        <v>487</v>
      </c>
      <c r="F8" s="11"/>
      <c r="G8" s="11">
        <v>131</v>
      </c>
      <c r="H8" s="11">
        <v>158</v>
      </c>
      <c r="I8" s="11">
        <v>159</v>
      </c>
      <c r="J8" s="11">
        <v>175</v>
      </c>
      <c r="K8" s="11">
        <v>137</v>
      </c>
      <c r="L8" s="11">
        <v>210</v>
      </c>
      <c r="M8" s="11"/>
      <c r="N8" s="11">
        <v>272</v>
      </c>
      <c r="O8" s="11">
        <v>228</v>
      </c>
      <c r="P8" s="11">
        <v>237</v>
      </c>
      <c r="Q8" s="11">
        <v>229</v>
      </c>
      <c r="R8" s="11"/>
      <c r="S8" s="11">
        <v>141</v>
      </c>
      <c r="T8" s="11">
        <v>132</v>
      </c>
      <c r="U8" s="11">
        <v>81</v>
      </c>
      <c r="V8" s="11">
        <v>89</v>
      </c>
      <c r="W8" s="11">
        <v>65</v>
      </c>
      <c r="X8" s="11">
        <v>71</v>
      </c>
      <c r="Y8" s="11">
        <v>89</v>
      </c>
      <c r="Z8" s="11">
        <v>35</v>
      </c>
      <c r="AA8" s="11">
        <v>106</v>
      </c>
      <c r="AB8" s="11">
        <v>90</v>
      </c>
      <c r="AC8" s="11">
        <v>49</v>
      </c>
      <c r="AD8" s="11">
        <v>24</v>
      </c>
      <c r="AE8" s="11"/>
      <c r="AF8" s="11">
        <v>368</v>
      </c>
      <c r="AG8" s="11">
        <v>401</v>
      </c>
      <c r="AH8" s="11">
        <v>108</v>
      </c>
      <c r="AI8" s="11"/>
      <c r="AJ8" s="11">
        <v>355</v>
      </c>
      <c r="AK8" s="11">
        <v>282</v>
      </c>
      <c r="AL8" s="11">
        <v>68</v>
      </c>
      <c r="AM8" s="11">
        <v>14</v>
      </c>
      <c r="AN8" s="11">
        <v>99</v>
      </c>
      <c r="AO8" s="11"/>
      <c r="AP8" s="11">
        <v>190</v>
      </c>
      <c r="AQ8" s="11">
        <v>356</v>
      </c>
      <c r="AR8" s="11">
        <v>73</v>
      </c>
      <c r="AS8" s="11"/>
      <c r="AT8" s="11">
        <v>219</v>
      </c>
      <c r="AU8" s="11">
        <v>232</v>
      </c>
      <c r="AV8" s="11">
        <v>272</v>
      </c>
      <c r="AW8" s="11">
        <v>104</v>
      </c>
      <c r="AX8" s="11">
        <v>14</v>
      </c>
      <c r="AY8" s="11"/>
      <c r="AZ8" s="11">
        <v>453</v>
      </c>
      <c r="BA8" s="11">
        <v>154</v>
      </c>
      <c r="BB8" s="11">
        <v>44</v>
      </c>
      <c r="BC8" s="11">
        <v>199</v>
      </c>
      <c r="BD8" s="11">
        <v>115</v>
      </c>
      <c r="BE8" s="11"/>
      <c r="BF8" s="11">
        <v>192</v>
      </c>
      <c r="BG8" s="11">
        <v>340</v>
      </c>
      <c r="BH8" s="11">
        <v>213</v>
      </c>
      <c r="BI8" s="11">
        <v>165</v>
      </c>
      <c r="BJ8" s="11"/>
      <c r="BK8" s="11">
        <v>37</v>
      </c>
      <c r="BL8" s="11">
        <v>160</v>
      </c>
      <c r="BM8" s="11">
        <v>340</v>
      </c>
      <c r="BN8" s="11">
        <v>354</v>
      </c>
      <c r="BO8" s="11">
        <v>80</v>
      </c>
      <c r="BP8" s="11"/>
      <c r="BQ8" s="11">
        <v>544</v>
      </c>
      <c r="BR8" s="11">
        <v>427</v>
      </c>
      <c r="BS8" s="11"/>
      <c r="BT8" s="11">
        <v>358</v>
      </c>
      <c r="BU8" s="11">
        <v>236</v>
      </c>
      <c r="BV8" s="11">
        <v>61</v>
      </c>
      <c r="BW8" s="11">
        <v>88</v>
      </c>
      <c r="BX8" s="11">
        <v>192</v>
      </c>
      <c r="BY8" s="11">
        <v>25</v>
      </c>
    </row>
    <row r="9" spans="2:77" x14ac:dyDescent="0.35">
      <c r="B9" s="18" t="s">
        <v>466</v>
      </c>
      <c r="C9" s="17">
        <v>0.10008441124820899</v>
      </c>
      <c r="D9" s="17">
        <v>9.6025875145115194E-2</v>
      </c>
      <c r="E9" s="17">
        <v>0.104470121801188</v>
      </c>
      <c r="F9" s="17"/>
      <c r="G9" s="17">
        <v>2.8779552833580399E-2</v>
      </c>
      <c r="H9" s="17">
        <v>5.8293373726295103E-2</v>
      </c>
      <c r="I9" s="17">
        <v>0.116191239689957</v>
      </c>
      <c r="J9" s="17">
        <v>0.13566946063235499</v>
      </c>
      <c r="K9" s="17">
        <v>0.14756217574906599</v>
      </c>
      <c r="L9" s="17">
        <v>0.103087037978317</v>
      </c>
      <c r="M9" s="17"/>
      <c r="N9" s="17">
        <v>7.7034103964628106E-2</v>
      </c>
      <c r="O9" s="17">
        <v>0.101716283660715</v>
      </c>
      <c r="P9" s="17">
        <v>8.4811998846017506E-2</v>
      </c>
      <c r="Q9" s="17">
        <v>0.13516200592105301</v>
      </c>
      <c r="R9" s="17"/>
      <c r="S9" s="17">
        <v>7.93670120273018E-2</v>
      </c>
      <c r="T9" s="17">
        <v>8.9830307366742898E-2</v>
      </c>
      <c r="U9" s="17">
        <v>0.121091638886169</v>
      </c>
      <c r="V9" s="17">
        <v>0.145218788942102</v>
      </c>
      <c r="W9" s="17">
        <v>0.129718316776708</v>
      </c>
      <c r="X9" s="17">
        <v>9.9576358847042204E-2</v>
      </c>
      <c r="Y9" s="17">
        <v>0.11591487450117199</v>
      </c>
      <c r="Z9" s="17">
        <v>3.1283973645327597E-2</v>
      </c>
      <c r="AA9" s="17">
        <v>0.120074353381356</v>
      </c>
      <c r="AB9" s="17">
        <v>7.7901672149895004E-2</v>
      </c>
      <c r="AC9" s="17">
        <v>7.8664488948567202E-2</v>
      </c>
      <c r="AD9" s="17">
        <v>4.16089140286399E-2</v>
      </c>
      <c r="AE9" s="17"/>
      <c r="AF9" s="17">
        <v>0.16453659509375401</v>
      </c>
      <c r="AG9" s="17">
        <v>6.9912109961490193E-2</v>
      </c>
      <c r="AH9" s="17">
        <v>5.2898785704682101E-2</v>
      </c>
      <c r="AI9" s="17"/>
      <c r="AJ9" s="17">
        <v>0.14714313781972299</v>
      </c>
      <c r="AK9" s="17">
        <v>5.4022269417297798E-2</v>
      </c>
      <c r="AL9" s="17">
        <v>6.1086565568141397E-2</v>
      </c>
      <c r="AM9" s="17">
        <v>0.466431651848979</v>
      </c>
      <c r="AN9" s="17">
        <v>0.100991018812293</v>
      </c>
      <c r="AO9" s="17"/>
      <c r="AP9" s="17">
        <v>0.142531124672825</v>
      </c>
      <c r="AQ9" s="17">
        <v>2.46236720389587E-2</v>
      </c>
      <c r="AR9" s="17">
        <v>4.54696122926442E-2</v>
      </c>
      <c r="AS9" s="17"/>
      <c r="AT9" s="17">
        <v>0.14202741778512101</v>
      </c>
      <c r="AU9" s="17">
        <v>9.5946860330382494E-2</v>
      </c>
      <c r="AV9" s="17">
        <v>7.25736776152274E-2</v>
      </c>
      <c r="AW9" s="17">
        <v>7.2437253622632897E-2</v>
      </c>
      <c r="AX9" s="17">
        <v>0.12610148419720699</v>
      </c>
      <c r="AY9" s="17"/>
      <c r="AZ9" s="17">
        <v>8.5124531888243399E-2</v>
      </c>
      <c r="BA9" s="17">
        <v>7.0334690358886495E-2</v>
      </c>
      <c r="BB9" s="17">
        <v>6.4846463459817205E-2</v>
      </c>
      <c r="BC9" s="17">
        <v>0.106216531782882</v>
      </c>
      <c r="BD9" s="17">
        <v>0.19136123861347001</v>
      </c>
      <c r="BE9" s="17"/>
      <c r="BF9" s="17">
        <v>0.15532044274369899</v>
      </c>
      <c r="BG9" s="17">
        <v>0.10105507249819699</v>
      </c>
      <c r="BH9" s="17">
        <v>7.8235024721161797E-2</v>
      </c>
      <c r="BI9" s="17">
        <v>6.9079026535358495E-2</v>
      </c>
      <c r="BJ9" s="17"/>
      <c r="BK9" s="17">
        <v>0.20864930331662701</v>
      </c>
      <c r="BL9" s="17">
        <v>0.15611908340659</v>
      </c>
      <c r="BM9" s="17">
        <v>9.0065956152245996E-2</v>
      </c>
      <c r="BN9" s="17">
        <v>6.0984054500680597E-2</v>
      </c>
      <c r="BO9" s="17">
        <v>0.15390261810250899</v>
      </c>
      <c r="BP9" s="17"/>
      <c r="BQ9" s="17">
        <v>0.10831379839640801</v>
      </c>
      <c r="BR9" s="17">
        <v>8.9599804109398606E-2</v>
      </c>
      <c r="BS9" s="17"/>
      <c r="BT9" s="17">
        <v>0.13246443978140601</v>
      </c>
      <c r="BU9" s="17">
        <v>5.5335043045195702E-2</v>
      </c>
      <c r="BV9" s="17">
        <v>0.124639331287779</v>
      </c>
      <c r="BW9" s="17">
        <v>0.114411587942849</v>
      </c>
      <c r="BX9" s="17">
        <v>9.3705464650306797E-2</v>
      </c>
      <c r="BY9" s="17">
        <v>0</v>
      </c>
    </row>
    <row r="10" spans="2:77" x14ac:dyDescent="0.35">
      <c r="B10" s="18" t="s">
        <v>333</v>
      </c>
      <c r="C10" s="17">
        <v>5.4655882138518602E-2</v>
      </c>
      <c r="D10" s="17">
        <v>4.1962195132487702E-2</v>
      </c>
      <c r="E10" s="17">
        <v>6.7403911924496601E-2</v>
      </c>
      <c r="F10" s="17"/>
      <c r="G10" s="17">
        <v>3.62348333496448E-2</v>
      </c>
      <c r="H10" s="17">
        <v>1.2120306701769199E-2</v>
      </c>
      <c r="I10" s="17">
        <v>3.5200142124208897E-2</v>
      </c>
      <c r="J10" s="17">
        <v>6.7854315993062006E-2</v>
      </c>
      <c r="K10" s="17">
        <v>6.4922180036358093E-2</v>
      </c>
      <c r="L10" s="17">
        <v>9.52175264260091E-2</v>
      </c>
      <c r="M10" s="17"/>
      <c r="N10" s="17">
        <v>5.5842153071738003E-2</v>
      </c>
      <c r="O10" s="17">
        <v>7.7889359580113005E-2</v>
      </c>
      <c r="P10" s="17">
        <v>5.1184161336141301E-2</v>
      </c>
      <c r="Q10" s="17">
        <v>3.4919361624678499E-2</v>
      </c>
      <c r="R10" s="17"/>
      <c r="S10" s="17">
        <v>3.5233637676866901E-2</v>
      </c>
      <c r="T10" s="17">
        <v>8.3039174023115697E-2</v>
      </c>
      <c r="U10" s="17">
        <v>7.5242426029072995E-2</v>
      </c>
      <c r="V10" s="17">
        <v>8.7299412840520493E-2</v>
      </c>
      <c r="W10" s="17">
        <v>3.3236052862681803E-2</v>
      </c>
      <c r="X10" s="17">
        <v>6.8280580198487803E-2</v>
      </c>
      <c r="Y10" s="17">
        <v>3.05656092224975E-2</v>
      </c>
      <c r="Z10" s="17">
        <v>5.9219094433003001E-2</v>
      </c>
      <c r="AA10" s="17">
        <v>3.6330779829611699E-2</v>
      </c>
      <c r="AB10" s="17">
        <v>5.2565194073092403E-2</v>
      </c>
      <c r="AC10" s="17">
        <v>4.0156100489719501E-2</v>
      </c>
      <c r="AD10" s="17">
        <v>4.2140711693148203E-2</v>
      </c>
      <c r="AE10" s="17"/>
      <c r="AF10" s="17">
        <v>9.4424624422375897E-2</v>
      </c>
      <c r="AG10" s="17">
        <v>2.5567741008000099E-2</v>
      </c>
      <c r="AH10" s="17">
        <v>4.9427759464011303E-2</v>
      </c>
      <c r="AI10" s="17"/>
      <c r="AJ10" s="17">
        <v>9.9615180402472206E-2</v>
      </c>
      <c r="AK10" s="17">
        <v>2.2350424453832101E-2</v>
      </c>
      <c r="AL10" s="17">
        <v>2.5392580953078499E-2</v>
      </c>
      <c r="AM10" s="17">
        <v>0</v>
      </c>
      <c r="AN10" s="17">
        <v>3.1132226198435399E-2</v>
      </c>
      <c r="AO10" s="17"/>
      <c r="AP10" s="17">
        <v>0.107618495995581</v>
      </c>
      <c r="AQ10" s="17">
        <v>1.4228968562981399E-2</v>
      </c>
      <c r="AR10" s="17">
        <v>1.39231760758674E-2</v>
      </c>
      <c r="AS10" s="17"/>
      <c r="AT10" s="17">
        <v>5.3148244213150897E-2</v>
      </c>
      <c r="AU10" s="17">
        <v>3.07210129902914E-2</v>
      </c>
      <c r="AV10" s="17">
        <v>5.1939514297082497E-2</v>
      </c>
      <c r="AW10" s="17">
        <v>4.7393758684321101E-2</v>
      </c>
      <c r="AX10" s="17">
        <v>0</v>
      </c>
      <c r="AY10" s="17"/>
      <c r="AZ10" s="17">
        <v>4.06197984921935E-2</v>
      </c>
      <c r="BA10" s="17">
        <v>5.1300055427488202E-2</v>
      </c>
      <c r="BB10" s="17">
        <v>4.5328886487627597E-2</v>
      </c>
      <c r="BC10" s="17">
        <v>0.10560437180207199</v>
      </c>
      <c r="BD10" s="17">
        <v>3.2832930073194599E-2</v>
      </c>
      <c r="BE10" s="17"/>
      <c r="BF10" s="17">
        <v>5.3038982555429097E-2</v>
      </c>
      <c r="BG10" s="17">
        <v>7.0129855421710602E-2</v>
      </c>
      <c r="BH10" s="17">
        <v>3.0785155830051401E-2</v>
      </c>
      <c r="BI10" s="17">
        <v>4.55083774658697E-2</v>
      </c>
      <c r="BJ10" s="17"/>
      <c r="BK10" s="17">
        <v>5.2407331713934698E-2</v>
      </c>
      <c r="BL10" s="17">
        <v>1.26442441943759E-2</v>
      </c>
      <c r="BM10" s="17">
        <v>6.3791274910243903E-2</v>
      </c>
      <c r="BN10" s="17">
        <v>6.6774376197657095E-2</v>
      </c>
      <c r="BO10" s="17">
        <v>4.7270994648553999E-2</v>
      </c>
      <c r="BP10" s="17"/>
      <c r="BQ10" s="17">
        <v>6.4799026570845297E-2</v>
      </c>
      <c r="BR10" s="17">
        <v>4.1733062661197598E-2</v>
      </c>
      <c r="BS10" s="17"/>
      <c r="BT10" s="17">
        <v>8.3220875755470505E-2</v>
      </c>
      <c r="BU10" s="17">
        <v>4.4326422919134197E-2</v>
      </c>
      <c r="BV10" s="17">
        <v>4.6144785724568697E-2</v>
      </c>
      <c r="BW10" s="17">
        <v>4.6377454447292597E-2</v>
      </c>
      <c r="BX10" s="17">
        <v>2.53238587094461E-2</v>
      </c>
      <c r="BY10" s="17">
        <v>4.0098126094935897E-2</v>
      </c>
    </row>
    <row r="11" spans="2:77" x14ac:dyDescent="0.35">
      <c r="B11" s="18" t="s">
        <v>98</v>
      </c>
      <c r="C11" s="17">
        <v>5.0889463915829401E-2</v>
      </c>
      <c r="D11" s="17">
        <v>5.0224708080734003E-2</v>
      </c>
      <c r="E11" s="17">
        <v>5.1737175969473602E-2</v>
      </c>
      <c r="F11" s="17"/>
      <c r="G11" s="17">
        <v>6.8378854612638304E-2</v>
      </c>
      <c r="H11" s="17">
        <v>2.0709259089033299E-2</v>
      </c>
      <c r="I11" s="17">
        <v>3.9807595358258598E-2</v>
      </c>
      <c r="J11" s="17">
        <v>5.0507332022346599E-2</v>
      </c>
      <c r="K11" s="17">
        <v>6.6263314335460996E-2</v>
      </c>
      <c r="L11" s="17">
        <v>6.1359630854085398E-2</v>
      </c>
      <c r="M11" s="17"/>
      <c r="N11" s="17">
        <v>3.7377693700582797E-2</v>
      </c>
      <c r="O11" s="17">
        <v>3.8971952563275798E-2</v>
      </c>
      <c r="P11" s="17">
        <v>6.2585678645155698E-2</v>
      </c>
      <c r="Q11" s="17">
        <v>6.77599553683155E-2</v>
      </c>
      <c r="R11" s="17"/>
      <c r="S11" s="17">
        <v>3.3163953250384202E-2</v>
      </c>
      <c r="T11" s="17">
        <v>4.0354243666348197E-2</v>
      </c>
      <c r="U11" s="17">
        <v>6.7622532565955906E-2</v>
      </c>
      <c r="V11" s="17">
        <v>3.46940298091067E-2</v>
      </c>
      <c r="W11" s="17">
        <v>4.2487330198872401E-2</v>
      </c>
      <c r="X11" s="17">
        <v>7.1686256283335401E-2</v>
      </c>
      <c r="Y11" s="17">
        <v>6.0193908761175897E-2</v>
      </c>
      <c r="Z11" s="17">
        <v>6.0416852045106099E-2</v>
      </c>
      <c r="AA11" s="17">
        <v>6.9821261465964193E-2</v>
      </c>
      <c r="AB11" s="17">
        <v>0</v>
      </c>
      <c r="AC11" s="17">
        <v>7.29255123991666E-2</v>
      </c>
      <c r="AD11" s="17">
        <v>0.191463207273988</v>
      </c>
      <c r="AE11" s="17"/>
      <c r="AF11" s="17">
        <v>8.3801485391099995E-2</v>
      </c>
      <c r="AG11" s="17">
        <v>1.9156499834396101E-2</v>
      </c>
      <c r="AH11" s="17">
        <v>4.9678439542835899E-2</v>
      </c>
      <c r="AI11" s="17"/>
      <c r="AJ11" s="17">
        <v>8.6014392150260494E-2</v>
      </c>
      <c r="AK11" s="17">
        <v>1.4516640490080401E-2</v>
      </c>
      <c r="AL11" s="17">
        <v>1.23021765051046E-2</v>
      </c>
      <c r="AM11" s="17">
        <v>6.0400974205301702E-2</v>
      </c>
      <c r="AN11" s="17">
        <v>8.6998393840194102E-2</v>
      </c>
      <c r="AO11" s="17"/>
      <c r="AP11" s="17">
        <v>6.20658734786158E-2</v>
      </c>
      <c r="AQ11" s="17">
        <v>1.22303045330046E-2</v>
      </c>
      <c r="AR11" s="17">
        <v>6.7005624282354098E-2</v>
      </c>
      <c r="AS11" s="17"/>
      <c r="AT11" s="17">
        <v>3.9001271221792901E-2</v>
      </c>
      <c r="AU11" s="17">
        <v>7.1967413896343493E-2</v>
      </c>
      <c r="AV11" s="17">
        <v>4.1515832091531202E-2</v>
      </c>
      <c r="AW11" s="17">
        <v>3.2674508529754301E-2</v>
      </c>
      <c r="AX11" s="17">
        <v>0</v>
      </c>
      <c r="AY11" s="17"/>
      <c r="AZ11" s="17">
        <v>5.3277967704724399E-2</v>
      </c>
      <c r="BA11" s="17">
        <v>2.1324674074169599E-2</v>
      </c>
      <c r="BB11" s="17">
        <v>6.8487961239980993E-2</v>
      </c>
      <c r="BC11" s="17">
        <v>6.4514665981750902E-2</v>
      </c>
      <c r="BD11" s="17">
        <v>5.3242459642349797E-2</v>
      </c>
      <c r="BE11" s="17"/>
      <c r="BF11" s="17">
        <v>6.8939251049576294E-2</v>
      </c>
      <c r="BG11" s="17">
        <v>5.3373766188651597E-2</v>
      </c>
      <c r="BH11" s="17">
        <v>6.10127267532155E-2</v>
      </c>
      <c r="BI11" s="17">
        <v>2.4976618880241299E-2</v>
      </c>
      <c r="BJ11" s="17"/>
      <c r="BK11" s="17">
        <v>3.1708099755667601E-2</v>
      </c>
      <c r="BL11" s="17">
        <v>6.04251254120763E-2</v>
      </c>
      <c r="BM11" s="17">
        <v>6.4193268932700095E-2</v>
      </c>
      <c r="BN11" s="17">
        <v>3.6775846937019997E-2</v>
      </c>
      <c r="BO11" s="17">
        <v>4.6629637341188197E-2</v>
      </c>
      <c r="BP11" s="17"/>
      <c r="BQ11" s="17">
        <v>5.5547151927612802E-2</v>
      </c>
      <c r="BR11" s="17">
        <v>4.4955361157109998E-2</v>
      </c>
      <c r="BS11" s="17"/>
      <c r="BT11" s="17">
        <v>5.9522744892177799E-2</v>
      </c>
      <c r="BU11" s="17">
        <v>4.89358780629865E-2</v>
      </c>
      <c r="BV11" s="17">
        <v>7.5517566132089903E-2</v>
      </c>
      <c r="BW11" s="17">
        <v>3.7567602834885097E-2</v>
      </c>
      <c r="BX11" s="17">
        <v>3.8820785780029003E-2</v>
      </c>
      <c r="BY11" s="17">
        <v>4.5306674819527902E-2</v>
      </c>
    </row>
    <row r="12" spans="2:77" x14ac:dyDescent="0.35">
      <c r="B12" s="18" t="s">
        <v>99</v>
      </c>
      <c r="C12" s="17">
        <v>7.8383179421507798E-2</v>
      </c>
      <c r="D12" s="17">
        <v>7.8733446959717304E-2</v>
      </c>
      <c r="E12" s="17">
        <v>7.8331018841813496E-2</v>
      </c>
      <c r="F12" s="17"/>
      <c r="G12" s="17">
        <v>8.1643042331755303E-2</v>
      </c>
      <c r="H12" s="17">
        <v>6.5803723808918302E-2</v>
      </c>
      <c r="I12" s="17">
        <v>8.5237890207940703E-2</v>
      </c>
      <c r="J12" s="17">
        <v>4.9070002910454699E-2</v>
      </c>
      <c r="K12" s="17">
        <v>0.106311401053221</v>
      </c>
      <c r="L12" s="17">
        <v>8.6774016946669696E-2</v>
      </c>
      <c r="M12" s="17"/>
      <c r="N12" s="17">
        <v>5.7768398438180102E-2</v>
      </c>
      <c r="O12" s="17">
        <v>0.102992117143529</v>
      </c>
      <c r="P12" s="17">
        <v>8.1034770045573495E-2</v>
      </c>
      <c r="Q12" s="17">
        <v>7.2427152123618693E-2</v>
      </c>
      <c r="R12" s="17"/>
      <c r="S12" s="17">
        <v>7.9514212489739999E-2</v>
      </c>
      <c r="T12" s="17">
        <v>4.4285599462240102E-2</v>
      </c>
      <c r="U12" s="17">
        <v>7.6270138488300998E-2</v>
      </c>
      <c r="V12" s="17">
        <v>9.6355273757875906E-2</v>
      </c>
      <c r="W12" s="17">
        <v>9.1860320595792702E-2</v>
      </c>
      <c r="X12" s="17">
        <v>9.0481673858088502E-2</v>
      </c>
      <c r="Y12" s="17">
        <v>0.10105832930528599</v>
      </c>
      <c r="Z12" s="17">
        <v>5.3824986219760201E-2</v>
      </c>
      <c r="AA12" s="17">
        <v>8.1534298174575803E-2</v>
      </c>
      <c r="AB12" s="17">
        <v>0.12408756648727901</v>
      </c>
      <c r="AC12" s="17">
        <v>2.6517504352247302E-2</v>
      </c>
      <c r="AD12" s="17">
        <v>0</v>
      </c>
      <c r="AE12" s="17"/>
      <c r="AF12" s="17">
        <v>9.1351074507885904E-2</v>
      </c>
      <c r="AG12" s="17">
        <v>6.3102745663646001E-2</v>
      </c>
      <c r="AH12" s="17">
        <v>0.109463501593794</v>
      </c>
      <c r="AI12" s="17"/>
      <c r="AJ12" s="17">
        <v>0.103555325631093</v>
      </c>
      <c r="AK12" s="17">
        <v>2.0495343036928799E-2</v>
      </c>
      <c r="AL12" s="17">
        <v>5.8011346593472901E-2</v>
      </c>
      <c r="AM12" s="17">
        <v>0.14493012745132999</v>
      </c>
      <c r="AN12" s="17">
        <v>9.7572437761124994E-2</v>
      </c>
      <c r="AO12" s="17"/>
      <c r="AP12" s="17">
        <v>0.12907820092046901</v>
      </c>
      <c r="AQ12" s="17">
        <v>3.03542433639695E-2</v>
      </c>
      <c r="AR12" s="17">
        <v>0.112108437260521</v>
      </c>
      <c r="AS12" s="17"/>
      <c r="AT12" s="17">
        <v>8.3314535561719999E-2</v>
      </c>
      <c r="AU12" s="17">
        <v>8.6759455607370806E-2</v>
      </c>
      <c r="AV12" s="17">
        <v>7.6416091401035793E-2</v>
      </c>
      <c r="AW12" s="17">
        <v>5.6478626573474501E-2</v>
      </c>
      <c r="AX12" s="17">
        <v>5.6975192905619199E-2</v>
      </c>
      <c r="AY12" s="17"/>
      <c r="AZ12" s="17">
        <v>7.0308218561436597E-2</v>
      </c>
      <c r="BA12" s="17">
        <v>8.7441502110337799E-2</v>
      </c>
      <c r="BB12" s="17">
        <v>4.95020602229174E-2</v>
      </c>
      <c r="BC12" s="17">
        <v>9.5811386173888E-2</v>
      </c>
      <c r="BD12" s="17">
        <v>7.3242577273231094E-2</v>
      </c>
      <c r="BE12" s="17"/>
      <c r="BF12" s="17">
        <v>8.0219798377894905E-2</v>
      </c>
      <c r="BG12" s="17">
        <v>9.4555387025081206E-2</v>
      </c>
      <c r="BH12" s="17">
        <v>6.7531263721134799E-2</v>
      </c>
      <c r="BI12" s="17">
        <v>6.7767215974027697E-2</v>
      </c>
      <c r="BJ12" s="17"/>
      <c r="BK12" s="17">
        <v>5.40080560546028E-2</v>
      </c>
      <c r="BL12" s="17">
        <v>6.2339864760392903E-2</v>
      </c>
      <c r="BM12" s="17">
        <v>8.5557077775565496E-2</v>
      </c>
      <c r="BN12" s="17">
        <v>8.2212240455242599E-2</v>
      </c>
      <c r="BO12" s="17">
        <v>7.4219052500644395E-2</v>
      </c>
      <c r="BP12" s="17"/>
      <c r="BQ12" s="17">
        <v>6.7574307379700493E-2</v>
      </c>
      <c r="BR12" s="17">
        <v>9.2154165636055593E-2</v>
      </c>
      <c r="BS12" s="17"/>
      <c r="BT12" s="17">
        <v>9.3434560940130904E-2</v>
      </c>
      <c r="BU12" s="17">
        <v>9.4628199174343702E-2</v>
      </c>
      <c r="BV12" s="17">
        <v>4.9300195559886302E-2</v>
      </c>
      <c r="BW12" s="17">
        <v>4.9496272108633797E-2</v>
      </c>
      <c r="BX12" s="17">
        <v>6.1515058963795201E-2</v>
      </c>
      <c r="BY12" s="17">
        <v>0</v>
      </c>
    </row>
    <row r="13" spans="2:77" x14ac:dyDescent="0.35">
      <c r="B13" s="18" t="s">
        <v>341</v>
      </c>
      <c r="C13" s="17">
        <v>9.5972138077192001E-2</v>
      </c>
      <c r="D13" s="17">
        <v>8.8697746857807E-2</v>
      </c>
      <c r="E13" s="17">
        <v>0.10163109185018999</v>
      </c>
      <c r="F13" s="17"/>
      <c r="G13" s="17">
        <v>0.13756097143077001</v>
      </c>
      <c r="H13" s="17">
        <v>0.10928288151074</v>
      </c>
      <c r="I13" s="17">
        <v>6.4558068115245504E-2</v>
      </c>
      <c r="J13" s="17">
        <v>9.1597174151282601E-2</v>
      </c>
      <c r="K13" s="17">
        <v>0.117333025406705</v>
      </c>
      <c r="L13" s="17">
        <v>7.34593596000786E-2</v>
      </c>
      <c r="M13" s="17"/>
      <c r="N13" s="17">
        <v>7.6261925490987606E-2</v>
      </c>
      <c r="O13" s="17">
        <v>0.103163400039223</v>
      </c>
      <c r="P13" s="17">
        <v>0.117627142704971</v>
      </c>
      <c r="Q13" s="17">
        <v>9.1858763352115E-2</v>
      </c>
      <c r="R13" s="17"/>
      <c r="S13" s="17">
        <v>9.9218333544043594E-2</v>
      </c>
      <c r="T13" s="17">
        <v>0.127527272843247</v>
      </c>
      <c r="U13" s="17">
        <v>7.2976271175422394E-2</v>
      </c>
      <c r="V13" s="17">
        <v>5.1584955143380198E-2</v>
      </c>
      <c r="W13" s="17">
        <v>8.1044170407537794E-2</v>
      </c>
      <c r="X13" s="17">
        <v>6.6794264318218402E-2</v>
      </c>
      <c r="Y13" s="17">
        <v>8.4518406227004406E-2</v>
      </c>
      <c r="Z13" s="17">
        <v>8.6569159778278698E-2</v>
      </c>
      <c r="AA13" s="17">
        <v>9.8119594992665496E-2</v>
      </c>
      <c r="AB13" s="17">
        <v>0.10506299037563099</v>
      </c>
      <c r="AC13" s="17">
        <v>0.17238925434784999</v>
      </c>
      <c r="AD13" s="17">
        <v>0.12771606724305101</v>
      </c>
      <c r="AE13" s="17"/>
      <c r="AF13" s="17">
        <v>9.44874822949167E-2</v>
      </c>
      <c r="AG13" s="17">
        <v>8.0172582254938105E-2</v>
      </c>
      <c r="AH13" s="17">
        <v>8.9847830760758404E-2</v>
      </c>
      <c r="AI13" s="17"/>
      <c r="AJ13" s="17">
        <v>9.6112411414731494E-2</v>
      </c>
      <c r="AK13" s="17">
        <v>8.1349269520750001E-2</v>
      </c>
      <c r="AL13" s="17">
        <v>0.109563115512664</v>
      </c>
      <c r="AM13" s="17">
        <v>7.5603767389330098E-2</v>
      </c>
      <c r="AN13" s="17">
        <v>0.13060473931337899</v>
      </c>
      <c r="AO13" s="17"/>
      <c r="AP13" s="17">
        <v>0.105959439012699</v>
      </c>
      <c r="AQ13" s="17">
        <v>6.9724650792297602E-2</v>
      </c>
      <c r="AR13" s="17">
        <v>0.10629693216045299</v>
      </c>
      <c r="AS13" s="17"/>
      <c r="AT13" s="17">
        <v>0.102280734464662</v>
      </c>
      <c r="AU13" s="17">
        <v>9.5398249873289598E-2</v>
      </c>
      <c r="AV13" s="17">
        <v>8.9081241451462095E-2</v>
      </c>
      <c r="AW13" s="17">
        <v>9.3387311813979204E-2</v>
      </c>
      <c r="AX13" s="17">
        <v>0</v>
      </c>
      <c r="AY13" s="17"/>
      <c r="AZ13" s="17">
        <v>8.9916276119263394E-2</v>
      </c>
      <c r="BA13" s="17">
        <v>0.117932045734015</v>
      </c>
      <c r="BB13" s="17">
        <v>0.223923649407341</v>
      </c>
      <c r="BC13" s="17">
        <v>7.8774344046117606E-2</v>
      </c>
      <c r="BD13" s="17">
        <v>7.6221842010532004E-2</v>
      </c>
      <c r="BE13" s="17"/>
      <c r="BF13" s="17">
        <v>9.0776182611933098E-2</v>
      </c>
      <c r="BG13" s="17">
        <v>9.0355258982485601E-2</v>
      </c>
      <c r="BH13" s="17">
        <v>9.85775721534317E-2</v>
      </c>
      <c r="BI13" s="17">
        <v>9.5559955198366395E-2</v>
      </c>
      <c r="BJ13" s="17"/>
      <c r="BK13" s="17">
        <v>0.12968576927607101</v>
      </c>
      <c r="BL13" s="17">
        <v>0.107984823799452</v>
      </c>
      <c r="BM13" s="17">
        <v>0.10960332140741399</v>
      </c>
      <c r="BN13" s="17">
        <v>6.6585885028922501E-2</v>
      </c>
      <c r="BO13" s="17">
        <v>0.12871099217045801</v>
      </c>
      <c r="BP13" s="17"/>
      <c r="BQ13" s="17">
        <v>8.9015228675168798E-2</v>
      </c>
      <c r="BR13" s="17">
        <v>0.10483555167859</v>
      </c>
      <c r="BS13" s="17"/>
      <c r="BT13" s="17">
        <v>7.94274486479572E-2</v>
      </c>
      <c r="BU13" s="17">
        <v>0.11292283956278799</v>
      </c>
      <c r="BV13" s="17">
        <v>8.3744130548286194E-2</v>
      </c>
      <c r="BW13" s="17">
        <v>6.7516827943121999E-2</v>
      </c>
      <c r="BX13" s="17">
        <v>0.12745985910619001</v>
      </c>
      <c r="BY13" s="17">
        <v>6.7127334670369396E-2</v>
      </c>
    </row>
    <row r="14" spans="2:77" x14ac:dyDescent="0.35">
      <c r="B14" s="18" t="s">
        <v>101</v>
      </c>
      <c r="C14" s="17">
        <v>0.21067737097692599</v>
      </c>
      <c r="D14" s="17">
        <v>0.21598469870862599</v>
      </c>
      <c r="E14" s="17">
        <v>0.20622309816464199</v>
      </c>
      <c r="F14" s="17"/>
      <c r="G14" s="17">
        <v>0.183782355343589</v>
      </c>
      <c r="H14" s="17">
        <v>0.261408858994854</v>
      </c>
      <c r="I14" s="17">
        <v>0.20222654045188401</v>
      </c>
      <c r="J14" s="17">
        <v>0.189010135059307</v>
      </c>
      <c r="K14" s="17">
        <v>0.13722659467657</v>
      </c>
      <c r="L14" s="17">
        <v>0.26183305091408599</v>
      </c>
      <c r="M14" s="17"/>
      <c r="N14" s="17">
        <v>0.220483705177145</v>
      </c>
      <c r="O14" s="17">
        <v>0.241295420614449</v>
      </c>
      <c r="P14" s="17">
        <v>0.16179233072143101</v>
      </c>
      <c r="Q14" s="17">
        <v>0.219627942958107</v>
      </c>
      <c r="R14" s="17"/>
      <c r="S14" s="17">
        <v>0.21022642502106101</v>
      </c>
      <c r="T14" s="17">
        <v>0.24482214330097701</v>
      </c>
      <c r="U14" s="17">
        <v>0.18096628277851001</v>
      </c>
      <c r="V14" s="17">
        <v>0.169924090315488</v>
      </c>
      <c r="W14" s="17">
        <v>0.214874117200411</v>
      </c>
      <c r="X14" s="17">
        <v>0.196089080621342</v>
      </c>
      <c r="Y14" s="17">
        <v>0.27579401253470998</v>
      </c>
      <c r="Z14" s="17">
        <v>0.198160395573764</v>
      </c>
      <c r="AA14" s="17">
        <v>0.150320894558021</v>
      </c>
      <c r="AB14" s="17">
        <v>0.21446822935667001</v>
      </c>
      <c r="AC14" s="17">
        <v>0.29031892965278999</v>
      </c>
      <c r="AD14" s="17">
        <v>0.17615454597142499</v>
      </c>
      <c r="AE14" s="17"/>
      <c r="AF14" s="17">
        <v>0.17686133722123701</v>
      </c>
      <c r="AG14" s="17">
        <v>0.23061281632132999</v>
      </c>
      <c r="AH14" s="17">
        <v>0.26893215087338901</v>
      </c>
      <c r="AI14" s="17"/>
      <c r="AJ14" s="17">
        <v>0.19319538266312899</v>
      </c>
      <c r="AK14" s="17">
        <v>0.17424868112252201</v>
      </c>
      <c r="AL14" s="17">
        <v>0.32314713086684299</v>
      </c>
      <c r="AM14" s="17">
        <v>7.5707609510161006E-2</v>
      </c>
      <c r="AN14" s="17">
        <v>0.29651213295319001</v>
      </c>
      <c r="AO14" s="17"/>
      <c r="AP14" s="17">
        <v>0.19088097699984699</v>
      </c>
      <c r="AQ14" s="17">
        <v>0.183213256843762</v>
      </c>
      <c r="AR14" s="17">
        <v>0.20042444848215399</v>
      </c>
      <c r="AS14" s="17"/>
      <c r="AT14" s="17">
        <v>0.22144863261961201</v>
      </c>
      <c r="AU14" s="17">
        <v>0.17175548195371501</v>
      </c>
      <c r="AV14" s="17">
        <v>0.21798215931296799</v>
      </c>
      <c r="AW14" s="17">
        <v>0.25559623315700702</v>
      </c>
      <c r="AX14" s="17">
        <v>0.17412938245430101</v>
      </c>
      <c r="AY14" s="17"/>
      <c r="AZ14" s="17">
        <v>0.20130473634551899</v>
      </c>
      <c r="BA14" s="17">
        <v>0.23916883651041199</v>
      </c>
      <c r="BB14" s="17">
        <v>0.16294505972059301</v>
      </c>
      <c r="BC14" s="17">
        <v>0.23701644858148799</v>
      </c>
      <c r="BD14" s="17">
        <v>0.17542388785313401</v>
      </c>
      <c r="BE14" s="17"/>
      <c r="BF14" s="17">
        <v>0.188444969892306</v>
      </c>
      <c r="BG14" s="17">
        <v>0.18476756281026399</v>
      </c>
      <c r="BH14" s="17">
        <v>0.22069439081671199</v>
      </c>
      <c r="BI14" s="17">
        <v>0.23127340106484301</v>
      </c>
      <c r="BJ14" s="17"/>
      <c r="BK14" s="17">
        <v>0.21286192769998</v>
      </c>
      <c r="BL14" s="17">
        <v>0.19970427118314399</v>
      </c>
      <c r="BM14" s="17">
        <v>0.20276537636852701</v>
      </c>
      <c r="BN14" s="17">
        <v>0.23323655881046099</v>
      </c>
      <c r="BO14" s="17">
        <v>0.16541624366864299</v>
      </c>
      <c r="BP14" s="17"/>
      <c r="BQ14" s="17">
        <v>0.20211607525463099</v>
      </c>
      <c r="BR14" s="17">
        <v>0.22158484447780299</v>
      </c>
      <c r="BS14" s="17"/>
      <c r="BT14" s="17">
        <v>0.20581314790240399</v>
      </c>
      <c r="BU14" s="17">
        <v>0.226237830373235</v>
      </c>
      <c r="BV14" s="17">
        <v>0.16798621013110401</v>
      </c>
      <c r="BW14" s="17">
        <v>0.16398808415348901</v>
      </c>
      <c r="BX14" s="17">
        <v>0.20533801381865899</v>
      </c>
      <c r="BY14" s="17">
        <v>0.37191338376135202</v>
      </c>
    </row>
    <row r="15" spans="2:77" x14ac:dyDescent="0.35">
      <c r="B15" s="18" t="s">
        <v>102</v>
      </c>
      <c r="C15" s="17">
        <v>0.10954471660091999</v>
      </c>
      <c r="D15" s="17">
        <v>0.108249757664572</v>
      </c>
      <c r="E15" s="17">
        <v>0.10937397660280899</v>
      </c>
      <c r="F15" s="17"/>
      <c r="G15" s="17">
        <v>0.110520346442324</v>
      </c>
      <c r="H15" s="17">
        <v>0.114861787751908</v>
      </c>
      <c r="I15" s="17">
        <v>0.13211946190680501</v>
      </c>
      <c r="J15" s="17">
        <v>0.116563649764982</v>
      </c>
      <c r="K15" s="17">
        <v>0.120421751244478</v>
      </c>
      <c r="L15" s="17">
        <v>7.4837631261510398E-2</v>
      </c>
      <c r="M15" s="17"/>
      <c r="N15" s="17">
        <v>0.15174138534175499</v>
      </c>
      <c r="O15" s="17">
        <v>9.7071283983690304E-2</v>
      </c>
      <c r="P15" s="17">
        <v>0.104012744856263</v>
      </c>
      <c r="Q15" s="17">
        <v>8.0040347841389997E-2</v>
      </c>
      <c r="R15" s="17"/>
      <c r="S15" s="17">
        <v>0.135852272368961</v>
      </c>
      <c r="T15" s="17">
        <v>6.6731595955049003E-2</v>
      </c>
      <c r="U15" s="17">
        <v>0.11319084876737701</v>
      </c>
      <c r="V15" s="17">
        <v>0.127324672077894</v>
      </c>
      <c r="W15" s="17">
        <v>0.143679799631663</v>
      </c>
      <c r="X15" s="17">
        <v>0.10970375612828701</v>
      </c>
      <c r="Y15" s="17">
        <v>7.4829624585618204E-2</v>
      </c>
      <c r="Z15" s="17">
        <v>6.3731450866174197E-2</v>
      </c>
      <c r="AA15" s="17">
        <v>0.10163779951886801</v>
      </c>
      <c r="AB15" s="17">
        <v>0.10538944860360699</v>
      </c>
      <c r="AC15" s="17">
        <v>0.122313945973421</v>
      </c>
      <c r="AD15" s="17">
        <v>0.23875070682734001</v>
      </c>
      <c r="AE15" s="17"/>
      <c r="AF15" s="17">
        <v>8.8045777931040695E-2</v>
      </c>
      <c r="AG15" s="17">
        <v>0.134329383003229</v>
      </c>
      <c r="AH15" s="17">
        <v>8.3856083354978003E-2</v>
      </c>
      <c r="AI15" s="17"/>
      <c r="AJ15" s="17">
        <v>0.11831505898337601</v>
      </c>
      <c r="AK15" s="17">
        <v>0.113691640101952</v>
      </c>
      <c r="AL15" s="17">
        <v>7.1964321161989503E-2</v>
      </c>
      <c r="AM15" s="17">
        <v>0.11425652979438</v>
      </c>
      <c r="AN15" s="17">
        <v>5.7238038411344498E-2</v>
      </c>
      <c r="AO15" s="17"/>
      <c r="AP15" s="17">
        <v>9.5592820150603094E-2</v>
      </c>
      <c r="AQ15" s="17">
        <v>0.13040820236985301</v>
      </c>
      <c r="AR15" s="17">
        <v>0.17416551062722299</v>
      </c>
      <c r="AS15" s="17"/>
      <c r="AT15" s="17">
        <v>8.1569421312041104E-2</v>
      </c>
      <c r="AU15" s="17">
        <v>0.10284503030747701</v>
      </c>
      <c r="AV15" s="17">
        <v>0.145040145205689</v>
      </c>
      <c r="AW15" s="17">
        <v>0.109466151227694</v>
      </c>
      <c r="AX15" s="17">
        <v>5.6164460679018501E-2</v>
      </c>
      <c r="AY15" s="17"/>
      <c r="AZ15" s="17">
        <v>0.14548750206346001</v>
      </c>
      <c r="BA15" s="17">
        <v>6.8603778630687506E-2</v>
      </c>
      <c r="BB15" s="17">
        <v>8.9433215432203894E-2</v>
      </c>
      <c r="BC15" s="17">
        <v>7.6710597910559494E-2</v>
      </c>
      <c r="BD15" s="17">
        <v>9.2337233981748201E-2</v>
      </c>
      <c r="BE15" s="17"/>
      <c r="BF15" s="17">
        <v>8.3691636669975103E-2</v>
      </c>
      <c r="BG15" s="17">
        <v>0.10568429537912</v>
      </c>
      <c r="BH15" s="17">
        <v>0.13457120672457801</v>
      </c>
      <c r="BI15" s="17">
        <v>0.13543574060041</v>
      </c>
      <c r="BJ15" s="17"/>
      <c r="BK15" s="17">
        <v>4.9554086043549599E-2</v>
      </c>
      <c r="BL15" s="17">
        <v>7.4764839279888806E-2</v>
      </c>
      <c r="BM15" s="17">
        <v>0.130820862309971</v>
      </c>
      <c r="BN15" s="17">
        <v>0.12194248827258</v>
      </c>
      <c r="BO15" s="17">
        <v>6.1438192751331798E-2</v>
      </c>
      <c r="BP15" s="17"/>
      <c r="BQ15" s="17">
        <v>0.114854570485972</v>
      </c>
      <c r="BR15" s="17">
        <v>0.102779725363214</v>
      </c>
      <c r="BS15" s="17"/>
      <c r="BT15" s="17">
        <v>8.6283013342478204E-2</v>
      </c>
      <c r="BU15" s="17">
        <v>0.13299024007246901</v>
      </c>
      <c r="BV15" s="17">
        <v>5.8333050581462299E-2</v>
      </c>
      <c r="BW15" s="17">
        <v>0.115024657375352</v>
      </c>
      <c r="BX15" s="17">
        <v>0.131081887440647</v>
      </c>
      <c r="BY15" s="17">
        <v>0.12263771115322999</v>
      </c>
    </row>
    <row r="16" spans="2:77" x14ac:dyDescent="0.35">
      <c r="B16" s="18" t="s">
        <v>467</v>
      </c>
      <c r="C16" s="17">
        <v>0.122119508356356</v>
      </c>
      <c r="D16" s="17">
        <v>0.134339037901234</v>
      </c>
      <c r="E16" s="17">
        <v>0.11050294812714399</v>
      </c>
      <c r="F16" s="17"/>
      <c r="G16" s="17">
        <v>0.17781542137987499</v>
      </c>
      <c r="H16" s="17">
        <v>0.119789667073758</v>
      </c>
      <c r="I16" s="17">
        <v>9.2813697110699506E-2</v>
      </c>
      <c r="J16" s="17">
        <v>0.120740552488476</v>
      </c>
      <c r="K16" s="17">
        <v>0.10471177359891901</v>
      </c>
      <c r="L16" s="17">
        <v>0.123885409854079</v>
      </c>
      <c r="M16" s="17"/>
      <c r="N16" s="17">
        <v>0.11092865689009</v>
      </c>
      <c r="O16" s="17">
        <v>0.102636572924988</v>
      </c>
      <c r="P16" s="17">
        <v>0.17603888114392399</v>
      </c>
      <c r="Q16" s="17">
        <v>0.10162844582043699</v>
      </c>
      <c r="R16" s="17"/>
      <c r="S16" s="17">
        <v>0.10795439127883701</v>
      </c>
      <c r="T16" s="17">
        <v>0.126034945225554</v>
      </c>
      <c r="U16" s="17">
        <v>0.142190051456272</v>
      </c>
      <c r="V16" s="17">
        <v>0.13554911661826699</v>
      </c>
      <c r="W16" s="17">
        <v>8.1157525952484003E-2</v>
      </c>
      <c r="X16" s="17">
        <v>0.14231854167997399</v>
      </c>
      <c r="Y16" s="17">
        <v>8.3695140837557205E-2</v>
      </c>
      <c r="Z16" s="17">
        <v>0.20402686213761301</v>
      </c>
      <c r="AA16" s="17">
        <v>0.12698440071790601</v>
      </c>
      <c r="AB16" s="17">
        <v>0.158010649836582</v>
      </c>
      <c r="AC16" s="17">
        <v>7.3273927418130796E-2</v>
      </c>
      <c r="AD16" s="17">
        <v>8.4814488029643101E-2</v>
      </c>
      <c r="AE16" s="17"/>
      <c r="AF16" s="17">
        <v>7.4731471516685202E-2</v>
      </c>
      <c r="AG16" s="17">
        <v>0.15197751895007999</v>
      </c>
      <c r="AH16" s="17">
        <v>0.11665577984817201</v>
      </c>
      <c r="AI16" s="17"/>
      <c r="AJ16" s="17">
        <v>7.5217006455841506E-2</v>
      </c>
      <c r="AK16" s="17">
        <v>0.17632766563095401</v>
      </c>
      <c r="AL16" s="17">
        <v>0.114479942314953</v>
      </c>
      <c r="AM16" s="17">
        <v>0</v>
      </c>
      <c r="AN16" s="17">
        <v>9.5631866845525298E-2</v>
      </c>
      <c r="AO16" s="17"/>
      <c r="AP16" s="17">
        <v>9.3791657432526307E-2</v>
      </c>
      <c r="AQ16" s="17">
        <v>0.18653842392775499</v>
      </c>
      <c r="AR16" s="17">
        <v>0.13858968820852899</v>
      </c>
      <c r="AS16" s="17"/>
      <c r="AT16" s="17">
        <v>9.9739475518786799E-2</v>
      </c>
      <c r="AU16" s="17">
        <v>0.16116186493177301</v>
      </c>
      <c r="AV16" s="17">
        <v>0.132468616372798</v>
      </c>
      <c r="AW16" s="17">
        <v>7.3431233611661498E-2</v>
      </c>
      <c r="AX16" s="17">
        <v>0.18096994183644699</v>
      </c>
      <c r="AY16" s="17"/>
      <c r="AZ16" s="17">
        <v>0.11340215648039299</v>
      </c>
      <c r="BA16" s="17">
        <v>0.167126905437641</v>
      </c>
      <c r="BB16" s="17">
        <v>0.13530521279164501</v>
      </c>
      <c r="BC16" s="17">
        <v>0.118657963146098</v>
      </c>
      <c r="BD16" s="17">
        <v>0.10341948564214801</v>
      </c>
      <c r="BE16" s="17"/>
      <c r="BF16" s="17">
        <v>0.15508958113087901</v>
      </c>
      <c r="BG16" s="17">
        <v>0.123471298023364</v>
      </c>
      <c r="BH16" s="17">
        <v>0.105336277065357</v>
      </c>
      <c r="BI16" s="17">
        <v>0.103082444041564</v>
      </c>
      <c r="BJ16" s="17"/>
      <c r="BK16" s="17">
        <v>8.9768757938160595E-2</v>
      </c>
      <c r="BL16" s="17">
        <v>0.114878224755166</v>
      </c>
      <c r="BM16" s="17">
        <v>0.12864120410365301</v>
      </c>
      <c r="BN16" s="17">
        <v>0.124570687136244</v>
      </c>
      <c r="BO16" s="17">
        <v>0.11288483548827399</v>
      </c>
      <c r="BP16" s="17"/>
      <c r="BQ16" s="17">
        <v>0.104122091186996</v>
      </c>
      <c r="BR16" s="17">
        <v>0.14504902244238599</v>
      </c>
      <c r="BS16" s="17"/>
      <c r="BT16" s="17">
        <v>0.11625163731624499</v>
      </c>
      <c r="BU16" s="17">
        <v>0.102857643844042</v>
      </c>
      <c r="BV16" s="17">
        <v>0.16922264340599999</v>
      </c>
      <c r="BW16" s="17">
        <v>0.16872917382872499</v>
      </c>
      <c r="BX16" s="17">
        <v>0.10450146028928201</v>
      </c>
      <c r="BY16" s="17">
        <v>0.29064567334923902</v>
      </c>
    </row>
    <row r="17" spans="2:77" x14ac:dyDescent="0.35">
      <c r="B17" s="18" t="s">
        <v>468</v>
      </c>
      <c r="C17" s="17">
        <v>9.4418027756613093E-2</v>
      </c>
      <c r="D17" s="17">
        <v>9.5211555710246407E-2</v>
      </c>
      <c r="E17" s="17">
        <v>9.3988000074510497E-2</v>
      </c>
      <c r="F17" s="17"/>
      <c r="G17" s="17">
        <v>0.105693895883763</v>
      </c>
      <c r="H17" s="17">
        <v>9.7816838222886907E-2</v>
      </c>
      <c r="I17" s="17">
        <v>0.14542739946108099</v>
      </c>
      <c r="J17" s="17">
        <v>0.116153879371791</v>
      </c>
      <c r="K17" s="17">
        <v>4.1440331065934297E-2</v>
      </c>
      <c r="L17" s="17">
        <v>6.2729305387960302E-2</v>
      </c>
      <c r="M17" s="17"/>
      <c r="N17" s="17">
        <v>0.115277513665953</v>
      </c>
      <c r="O17" s="17">
        <v>6.9995015506908898E-2</v>
      </c>
      <c r="P17" s="17">
        <v>8.6386293442771794E-2</v>
      </c>
      <c r="Q17" s="17">
        <v>0.100226877190356</v>
      </c>
      <c r="R17" s="17"/>
      <c r="S17" s="17">
        <v>0.134102144870624</v>
      </c>
      <c r="T17" s="17">
        <v>6.7330413478078999E-2</v>
      </c>
      <c r="U17" s="17">
        <v>0.10344063364601901</v>
      </c>
      <c r="V17" s="17">
        <v>0.12784656687127199</v>
      </c>
      <c r="W17" s="17">
        <v>7.8181912301141396E-2</v>
      </c>
      <c r="X17" s="17">
        <v>7.26440811822439E-2</v>
      </c>
      <c r="Y17" s="17">
        <v>5.9727778871817898E-2</v>
      </c>
      <c r="Z17" s="17">
        <v>0.146147891367859</v>
      </c>
      <c r="AA17" s="17">
        <v>9.4274055087322506E-2</v>
      </c>
      <c r="AB17" s="17">
        <v>0.112926143382803</v>
      </c>
      <c r="AC17" s="17">
        <v>4.2065130472948499E-2</v>
      </c>
      <c r="AD17" s="17">
        <v>5.5742444904124701E-2</v>
      </c>
      <c r="AE17" s="17"/>
      <c r="AF17" s="17">
        <v>5.7993904285257601E-2</v>
      </c>
      <c r="AG17" s="17">
        <v>0.13430501618365001</v>
      </c>
      <c r="AH17" s="17">
        <v>5.8035026278674497E-2</v>
      </c>
      <c r="AI17" s="17"/>
      <c r="AJ17" s="17">
        <v>4.40289863048757E-2</v>
      </c>
      <c r="AK17" s="17">
        <v>0.180111630535089</v>
      </c>
      <c r="AL17" s="17">
        <v>0.14129720707628199</v>
      </c>
      <c r="AM17" s="17">
        <v>0</v>
      </c>
      <c r="AN17" s="17">
        <v>7.2458260661701999E-3</v>
      </c>
      <c r="AO17" s="17"/>
      <c r="AP17" s="17">
        <v>3.1468343829428397E-2</v>
      </c>
      <c r="AQ17" s="17">
        <v>0.17809657849009</v>
      </c>
      <c r="AR17" s="17">
        <v>0.10353696926964499</v>
      </c>
      <c r="AS17" s="17"/>
      <c r="AT17" s="17">
        <v>8.3053219357355199E-2</v>
      </c>
      <c r="AU17" s="17">
        <v>9.8972661506307E-2</v>
      </c>
      <c r="AV17" s="17">
        <v>7.5163377479167501E-2</v>
      </c>
      <c r="AW17" s="17">
        <v>0.19828783921138701</v>
      </c>
      <c r="AX17" s="17">
        <v>7.2398833698029394E-2</v>
      </c>
      <c r="AY17" s="17"/>
      <c r="AZ17" s="17">
        <v>0.101842979067419</v>
      </c>
      <c r="BA17" s="17">
        <v>9.6076168760863404E-2</v>
      </c>
      <c r="BB17" s="17">
        <v>9.2391985073243393E-2</v>
      </c>
      <c r="BC17" s="17">
        <v>5.7426777193724597E-2</v>
      </c>
      <c r="BD17" s="17">
        <v>0.132157957254147</v>
      </c>
      <c r="BE17" s="17"/>
      <c r="BF17" s="17">
        <v>5.1404928058551E-2</v>
      </c>
      <c r="BG17" s="17">
        <v>9.5162920466147202E-2</v>
      </c>
      <c r="BH17" s="17">
        <v>0.113003117470686</v>
      </c>
      <c r="BI17" s="17">
        <v>0.12781351983733799</v>
      </c>
      <c r="BJ17" s="17"/>
      <c r="BK17" s="17">
        <v>2.9366508593122901E-2</v>
      </c>
      <c r="BL17" s="17">
        <v>0.12564556308564101</v>
      </c>
      <c r="BM17" s="17">
        <v>8.1405011012628897E-2</v>
      </c>
      <c r="BN17" s="17">
        <v>0.10787635817044899</v>
      </c>
      <c r="BO17" s="17">
        <v>5.7466472601887301E-2</v>
      </c>
      <c r="BP17" s="17"/>
      <c r="BQ17" s="17">
        <v>9.8785963113590294E-2</v>
      </c>
      <c r="BR17" s="17">
        <v>8.8853082834116706E-2</v>
      </c>
      <c r="BS17" s="17"/>
      <c r="BT17" s="17">
        <v>7.1442413444548297E-2</v>
      </c>
      <c r="BU17" s="17">
        <v>0.102024305243512</v>
      </c>
      <c r="BV17" s="17">
        <v>0.132022824111003</v>
      </c>
      <c r="BW17" s="17">
        <v>0.115148604743534</v>
      </c>
      <c r="BX17" s="17">
        <v>0.109378656347037</v>
      </c>
      <c r="BY17" s="17">
        <v>6.2271096151346197E-2</v>
      </c>
    </row>
    <row r="18" spans="2:77" x14ac:dyDescent="0.35">
      <c r="B18" s="18" t="s">
        <v>469</v>
      </c>
      <c r="C18" s="17">
        <v>3.0858866590505501E-2</v>
      </c>
      <c r="D18" s="17">
        <v>3.8148758929376698E-2</v>
      </c>
      <c r="E18" s="17">
        <v>2.3771203986028899E-2</v>
      </c>
      <c r="F18" s="17"/>
      <c r="G18" s="17">
        <v>2.76409797097803E-2</v>
      </c>
      <c r="H18" s="17">
        <v>5.3720981937279498E-2</v>
      </c>
      <c r="I18" s="17">
        <v>2.7304437616803501E-2</v>
      </c>
      <c r="J18" s="17">
        <v>1.20778644696158E-2</v>
      </c>
      <c r="K18" s="17">
        <v>2.9114458394331199E-2</v>
      </c>
      <c r="L18" s="17">
        <v>3.5140646849635297E-2</v>
      </c>
      <c r="M18" s="17"/>
      <c r="N18" s="17">
        <v>5.2354337490071297E-2</v>
      </c>
      <c r="O18" s="17">
        <v>1.15959243100918E-2</v>
      </c>
      <c r="P18" s="17">
        <v>3.2278043022706503E-2</v>
      </c>
      <c r="Q18" s="17">
        <v>2.37434049199589E-2</v>
      </c>
      <c r="R18" s="17"/>
      <c r="S18" s="17">
        <v>2.9317621134932401E-2</v>
      </c>
      <c r="T18" s="17">
        <v>4.45528860512895E-2</v>
      </c>
      <c r="U18" s="17">
        <v>2.0966479706645901E-2</v>
      </c>
      <c r="V18" s="17">
        <v>1.06338421738904E-2</v>
      </c>
      <c r="W18" s="17">
        <v>1.26490302470612E-2</v>
      </c>
      <c r="X18" s="17">
        <v>1.33919776167738E-2</v>
      </c>
      <c r="Y18" s="17">
        <v>7.5687243056794196E-2</v>
      </c>
      <c r="Z18" s="17">
        <v>2.20201090772786E-2</v>
      </c>
      <c r="AA18" s="17">
        <v>4.7183759163186699E-2</v>
      </c>
      <c r="AB18" s="17">
        <v>2.3149998078842299E-2</v>
      </c>
      <c r="AC18" s="17">
        <v>1.9776332613190901E-2</v>
      </c>
      <c r="AD18" s="17">
        <v>0</v>
      </c>
      <c r="AE18" s="17"/>
      <c r="AF18" s="17">
        <v>1.6821504907970498E-2</v>
      </c>
      <c r="AG18" s="17">
        <v>4.1364500138977502E-2</v>
      </c>
      <c r="AH18" s="17">
        <v>4.9520068950616898E-2</v>
      </c>
      <c r="AI18" s="17"/>
      <c r="AJ18" s="17">
        <v>2.2711726333113101E-2</v>
      </c>
      <c r="AK18" s="17">
        <v>4.3603849537473198E-2</v>
      </c>
      <c r="AL18" s="17">
        <v>4.3219172709492402E-2</v>
      </c>
      <c r="AM18" s="17">
        <v>0</v>
      </c>
      <c r="AN18" s="17">
        <v>4.03925655468284E-2</v>
      </c>
      <c r="AO18" s="17"/>
      <c r="AP18" s="17">
        <v>2.8337217649616699E-2</v>
      </c>
      <c r="AQ18" s="17">
        <v>5.4147593077970901E-2</v>
      </c>
      <c r="AR18" s="17">
        <v>1.4451010793859E-2</v>
      </c>
      <c r="AS18" s="17"/>
      <c r="AT18" s="17">
        <v>3.23111004592853E-2</v>
      </c>
      <c r="AU18" s="17">
        <v>3.3936641242663698E-2</v>
      </c>
      <c r="AV18" s="17">
        <v>3.2469354489889003E-2</v>
      </c>
      <c r="AW18" s="17">
        <v>4.0848110100635902E-2</v>
      </c>
      <c r="AX18" s="17">
        <v>7.5475114220032002E-2</v>
      </c>
      <c r="AY18" s="17"/>
      <c r="AZ18" s="17">
        <v>3.4628305972172903E-2</v>
      </c>
      <c r="BA18" s="17">
        <v>2.1701595256830301E-2</v>
      </c>
      <c r="BB18" s="17">
        <v>4.0839526518794501E-2</v>
      </c>
      <c r="BC18" s="17">
        <v>4.1636825788300399E-2</v>
      </c>
      <c r="BD18" s="17">
        <v>0</v>
      </c>
      <c r="BE18" s="17"/>
      <c r="BF18" s="17">
        <v>2.5615178845633999E-2</v>
      </c>
      <c r="BG18" s="17">
        <v>2.2739099049983499E-2</v>
      </c>
      <c r="BH18" s="17">
        <v>4.8139716857179903E-2</v>
      </c>
      <c r="BI18" s="17">
        <v>3.7550972447520301E-2</v>
      </c>
      <c r="BJ18" s="17"/>
      <c r="BK18" s="17">
        <v>2.8781024293825098E-2</v>
      </c>
      <c r="BL18" s="17">
        <v>2.6577356981313999E-2</v>
      </c>
      <c r="BM18" s="17">
        <v>8.1491944227402094E-3</v>
      </c>
      <c r="BN18" s="17">
        <v>5.4162964815105498E-2</v>
      </c>
      <c r="BO18" s="17">
        <v>3.3573887055822101E-2</v>
      </c>
      <c r="BP18" s="17"/>
      <c r="BQ18" s="17">
        <v>3.4550751363912002E-2</v>
      </c>
      <c r="BR18" s="17">
        <v>2.6155240335736799E-2</v>
      </c>
      <c r="BS18" s="17"/>
      <c r="BT18" s="17">
        <v>3.8130449368222803E-2</v>
      </c>
      <c r="BU18" s="17">
        <v>3.09473853984839E-2</v>
      </c>
      <c r="BV18" s="17">
        <v>2.8954835279263898E-2</v>
      </c>
      <c r="BW18" s="17">
        <v>6.1619140993716799E-2</v>
      </c>
      <c r="BX18" s="17">
        <v>9.3834585654585106E-3</v>
      </c>
      <c r="BY18" s="17">
        <v>0</v>
      </c>
    </row>
    <row r="19" spans="2:77" x14ac:dyDescent="0.35">
      <c r="B19" s="18" t="s">
        <v>470</v>
      </c>
      <c r="C19" s="19">
        <v>5.2396434917423497E-2</v>
      </c>
      <c r="D19" s="19">
        <v>5.2422218910084702E-2</v>
      </c>
      <c r="E19" s="19">
        <v>5.25674526577029E-2</v>
      </c>
      <c r="F19" s="19"/>
      <c r="G19" s="19">
        <v>4.1949746682280797E-2</v>
      </c>
      <c r="H19" s="19">
        <v>8.6192321182557596E-2</v>
      </c>
      <c r="I19" s="19">
        <v>5.91135279571171E-2</v>
      </c>
      <c r="J19" s="19">
        <v>5.0755633136327201E-2</v>
      </c>
      <c r="K19" s="19">
        <v>6.4692994438956195E-2</v>
      </c>
      <c r="L19" s="19">
        <v>2.1676383927569699E-2</v>
      </c>
      <c r="M19" s="19"/>
      <c r="N19" s="19">
        <v>4.4930126768869198E-2</v>
      </c>
      <c r="O19" s="19">
        <v>5.2672669673016502E-2</v>
      </c>
      <c r="P19" s="19">
        <v>4.2247955235044099E-2</v>
      </c>
      <c r="Q19" s="19">
        <v>7.2605742879969806E-2</v>
      </c>
      <c r="R19" s="19"/>
      <c r="S19" s="19">
        <v>5.6049996337247797E-2</v>
      </c>
      <c r="T19" s="19">
        <v>6.5491418627357398E-2</v>
      </c>
      <c r="U19" s="19">
        <v>2.6042696500254901E-2</v>
      </c>
      <c r="V19" s="19">
        <v>1.3569251450204199E-2</v>
      </c>
      <c r="W19" s="19">
        <v>9.1111423825647006E-2</v>
      </c>
      <c r="X19" s="19">
        <v>6.90334292662068E-2</v>
      </c>
      <c r="Y19" s="19">
        <v>3.8015072096367501E-2</v>
      </c>
      <c r="Z19" s="19">
        <v>7.4599224855834798E-2</v>
      </c>
      <c r="AA19" s="19">
        <v>7.3718803110521494E-2</v>
      </c>
      <c r="AB19" s="19">
        <v>2.6438107655599501E-2</v>
      </c>
      <c r="AC19" s="19">
        <v>6.1598873331968701E-2</v>
      </c>
      <c r="AD19" s="19">
        <v>4.16089140286399E-2</v>
      </c>
      <c r="AE19" s="19"/>
      <c r="AF19" s="19">
        <v>5.6944742427776598E-2</v>
      </c>
      <c r="AG19" s="19">
        <v>4.9499086680263801E-2</v>
      </c>
      <c r="AH19" s="19">
        <v>7.1684573628088402E-2</v>
      </c>
      <c r="AI19" s="19"/>
      <c r="AJ19" s="19">
        <v>1.40913918413848E-2</v>
      </c>
      <c r="AK19" s="19">
        <v>0.119282586153121</v>
      </c>
      <c r="AL19" s="19">
        <v>3.9536440737978698E-2</v>
      </c>
      <c r="AM19" s="19">
        <v>6.2669339800518295E-2</v>
      </c>
      <c r="AN19" s="19">
        <v>5.5680754251516099E-2</v>
      </c>
      <c r="AO19" s="19"/>
      <c r="AP19" s="19">
        <v>1.26758498577891E-2</v>
      </c>
      <c r="AQ19" s="19">
        <v>0.116434105999357</v>
      </c>
      <c r="AR19" s="19">
        <v>2.4028590546751299E-2</v>
      </c>
      <c r="AS19" s="19"/>
      <c r="AT19" s="19">
        <v>6.21059474864721E-2</v>
      </c>
      <c r="AU19" s="19">
        <v>5.0535327360386698E-2</v>
      </c>
      <c r="AV19" s="19">
        <v>6.5349990283149598E-2</v>
      </c>
      <c r="AW19" s="19">
        <v>1.9998973467452701E-2</v>
      </c>
      <c r="AX19" s="19">
        <v>0.25778559000934598</v>
      </c>
      <c r="AY19" s="19"/>
      <c r="AZ19" s="19">
        <v>6.4087527305174002E-2</v>
      </c>
      <c r="BA19" s="19">
        <v>5.8989747698668701E-2</v>
      </c>
      <c r="BB19" s="19">
        <v>2.6995979645835302E-2</v>
      </c>
      <c r="BC19" s="19">
        <v>1.76300875931194E-2</v>
      </c>
      <c r="BD19" s="19">
        <v>6.9760387656044795E-2</v>
      </c>
      <c r="BE19" s="19"/>
      <c r="BF19" s="19">
        <v>4.7459048064122503E-2</v>
      </c>
      <c r="BG19" s="19">
        <v>5.8705484154995199E-2</v>
      </c>
      <c r="BH19" s="19">
        <v>4.2113547886491902E-2</v>
      </c>
      <c r="BI19" s="19">
        <v>6.1952727954459899E-2</v>
      </c>
      <c r="BJ19" s="19"/>
      <c r="BK19" s="19">
        <v>0.113209135314458</v>
      </c>
      <c r="BL19" s="19">
        <v>5.8916603141959997E-2</v>
      </c>
      <c r="BM19" s="19">
        <v>3.5007452604310103E-2</v>
      </c>
      <c r="BN19" s="19">
        <v>4.4878539675636903E-2</v>
      </c>
      <c r="BO19" s="19">
        <v>0.118487073670689</v>
      </c>
      <c r="BP19" s="19"/>
      <c r="BQ19" s="19">
        <v>6.0321035645164597E-2</v>
      </c>
      <c r="BR19" s="19">
        <v>4.2300139304391901E-2</v>
      </c>
      <c r="BS19" s="19"/>
      <c r="BT19" s="19">
        <v>3.4009268608958997E-2</v>
      </c>
      <c r="BU19" s="19">
        <v>4.87942123038115E-2</v>
      </c>
      <c r="BV19" s="19">
        <v>6.4134427238557806E-2</v>
      </c>
      <c r="BW19" s="19">
        <v>6.0120593628401199E-2</v>
      </c>
      <c r="BX19" s="19">
        <v>9.3491496329148896E-2</v>
      </c>
      <c r="BY19" s="19">
        <v>0</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486</v>
      </c>
      <c r="E2" s="29"/>
      <c r="F2" s="29"/>
      <c r="G2" s="29"/>
      <c r="H2" s="29"/>
      <c r="I2" s="29"/>
    </row>
    <row r="6" spans="2:9" ht="50" customHeight="1" x14ac:dyDescent="0.35">
      <c r="B6" s="20" t="s">
        <v>14</v>
      </c>
      <c r="C6" s="20" t="s">
        <v>463</v>
      </c>
      <c r="D6" s="20" t="s">
        <v>464</v>
      </c>
      <c r="E6" s="20" t="s">
        <v>465</v>
      </c>
      <c r="F6" s="20" t="s">
        <v>462</v>
      </c>
      <c r="G6" s="20" t="s">
        <v>460</v>
      </c>
      <c r="H6" s="20" t="s">
        <v>461</v>
      </c>
    </row>
    <row r="7" spans="2:9" x14ac:dyDescent="0.35">
      <c r="B7" s="18" t="s">
        <v>466</v>
      </c>
      <c r="C7" s="17">
        <v>0.13390264461934401</v>
      </c>
      <c r="D7" s="17">
        <v>0.12536245050931999</v>
      </c>
      <c r="E7" s="17">
        <v>0.10775662867958</v>
      </c>
      <c r="F7" s="17">
        <v>0.146768655513944</v>
      </c>
      <c r="G7" s="17">
        <v>0.12529335985669601</v>
      </c>
      <c r="H7" s="17">
        <v>7.8875623840874598E-2</v>
      </c>
    </row>
    <row r="8" spans="2:9" x14ac:dyDescent="0.35">
      <c r="B8" s="18" t="s">
        <v>333</v>
      </c>
      <c r="C8" s="17">
        <v>3.9617908769194701E-2</v>
      </c>
      <c r="D8" s="17">
        <v>3.7855695209166103E-2</v>
      </c>
      <c r="E8" s="17">
        <v>4.0912881778607899E-2</v>
      </c>
      <c r="F8" s="17">
        <v>4.0720568072435397E-2</v>
      </c>
      <c r="G8" s="17">
        <v>3.7317214388958901E-2</v>
      </c>
      <c r="H8" s="17">
        <v>2.5656905739620001E-2</v>
      </c>
    </row>
    <row r="9" spans="2:9" x14ac:dyDescent="0.35">
      <c r="B9" s="18" t="s">
        <v>98</v>
      </c>
      <c r="C9" s="17">
        <v>5.5451420410976601E-2</v>
      </c>
      <c r="D9" s="17">
        <v>6.3566095619873503E-2</v>
      </c>
      <c r="E9" s="17">
        <v>8.0283525194646904E-2</v>
      </c>
      <c r="F9" s="17">
        <v>5.9139941785727103E-2</v>
      </c>
      <c r="G9" s="17">
        <v>6.1620540780648402E-2</v>
      </c>
      <c r="H9" s="17">
        <v>3.5345118427577697E-2</v>
      </c>
    </row>
    <row r="10" spans="2:9" x14ac:dyDescent="0.35">
      <c r="B10" s="18" t="s">
        <v>99</v>
      </c>
      <c r="C10" s="17">
        <v>7.3155334506691094E-2</v>
      </c>
      <c r="D10" s="17">
        <v>6.3383902610839302E-2</v>
      </c>
      <c r="E10" s="17">
        <v>7.8735964988143795E-2</v>
      </c>
      <c r="F10" s="17">
        <v>7.29346523109103E-2</v>
      </c>
      <c r="G10" s="17">
        <v>7.6760568487108397E-2</v>
      </c>
      <c r="H10" s="17">
        <v>6.4946398504410502E-2</v>
      </c>
    </row>
    <row r="11" spans="2:9" x14ac:dyDescent="0.35">
      <c r="B11" s="18" t="s">
        <v>341</v>
      </c>
      <c r="C11" s="17">
        <v>8.2827603142454603E-2</v>
      </c>
      <c r="D11" s="17">
        <v>7.4711741616921803E-2</v>
      </c>
      <c r="E11" s="17">
        <v>9.6390618021525196E-2</v>
      </c>
      <c r="F11" s="17">
        <v>7.8782383856381394E-2</v>
      </c>
      <c r="G11" s="17">
        <v>0.110196069868664</v>
      </c>
      <c r="H11" s="17">
        <v>8.0221728151290403E-2</v>
      </c>
    </row>
    <row r="12" spans="2:9" x14ac:dyDescent="0.35">
      <c r="B12" s="18" t="s">
        <v>101</v>
      </c>
      <c r="C12" s="17">
        <v>0.187608440959012</v>
      </c>
      <c r="D12" s="17">
        <v>0.21278469703330599</v>
      </c>
      <c r="E12" s="17">
        <v>0.20839563404849501</v>
      </c>
      <c r="F12" s="17">
        <v>0.226830790494988</v>
      </c>
      <c r="G12" s="17">
        <v>0.207124455967894</v>
      </c>
      <c r="H12" s="17">
        <v>0.20343658333096301</v>
      </c>
    </row>
    <row r="13" spans="2:9" x14ac:dyDescent="0.35">
      <c r="B13" s="18" t="s">
        <v>102</v>
      </c>
      <c r="C13" s="17">
        <v>0.108180055142997</v>
      </c>
      <c r="D13" s="17">
        <v>0.12767671635059599</v>
      </c>
      <c r="E13" s="17">
        <v>0.101260250053019</v>
      </c>
      <c r="F13" s="17">
        <v>0.109484974393025</v>
      </c>
      <c r="G13" s="17">
        <v>0.117932701318634</v>
      </c>
      <c r="H13" s="17">
        <v>0.10910498314564999</v>
      </c>
    </row>
    <row r="14" spans="2:9" x14ac:dyDescent="0.35">
      <c r="B14" s="18" t="s">
        <v>467</v>
      </c>
      <c r="C14" s="17">
        <v>0.125976155068315</v>
      </c>
      <c r="D14" s="17">
        <v>9.7560887957442693E-2</v>
      </c>
      <c r="E14" s="17">
        <v>9.8416836347573103E-2</v>
      </c>
      <c r="F14" s="17">
        <v>9.2043276360590995E-2</v>
      </c>
      <c r="G14" s="17">
        <v>9.5333525038117595E-2</v>
      </c>
      <c r="H14" s="17">
        <v>0.112448754838924</v>
      </c>
    </row>
    <row r="15" spans="2:9" x14ac:dyDescent="0.35">
      <c r="B15" s="18" t="s">
        <v>468</v>
      </c>
      <c r="C15" s="17">
        <v>8.4595519510384798E-2</v>
      </c>
      <c r="D15" s="17">
        <v>9.8278586560465897E-2</v>
      </c>
      <c r="E15" s="17">
        <v>9.0432508941835799E-2</v>
      </c>
      <c r="F15" s="17">
        <v>9.0676591943556206E-2</v>
      </c>
      <c r="G15" s="17">
        <v>8.6773043457834806E-2</v>
      </c>
      <c r="H15" s="17">
        <v>0.13730675473929199</v>
      </c>
    </row>
    <row r="16" spans="2:9" x14ac:dyDescent="0.35">
      <c r="B16" s="18" t="s">
        <v>469</v>
      </c>
      <c r="C16" s="17">
        <v>4.2817000396028697E-2</v>
      </c>
      <c r="D16" s="17">
        <v>3.3691925703179998E-2</v>
      </c>
      <c r="E16" s="17">
        <v>3.8582440113106402E-2</v>
      </c>
      <c r="F16" s="17">
        <v>3.5916251638740501E-2</v>
      </c>
      <c r="G16" s="17">
        <v>3.8971234997852398E-2</v>
      </c>
      <c r="H16" s="17">
        <v>6.00246018655392E-2</v>
      </c>
    </row>
    <row r="17" spans="2:8" x14ac:dyDescent="0.35">
      <c r="B17" s="18" t="s">
        <v>470</v>
      </c>
      <c r="C17" s="17">
        <v>6.58679174746023E-2</v>
      </c>
      <c r="D17" s="17">
        <v>6.5127300828888901E-2</v>
      </c>
      <c r="E17" s="17">
        <v>5.8832711833467201E-2</v>
      </c>
      <c r="F17" s="17">
        <v>4.6701913629701199E-2</v>
      </c>
      <c r="G17" s="17">
        <v>4.2677285837591901E-2</v>
      </c>
      <c r="H17" s="17">
        <v>9.2632547415858496E-2</v>
      </c>
    </row>
    <row r="18" spans="2:8" x14ac:dyDescent="0.35">
      <c r="B18" s="16" t="s">
        <v>472</v>
      </c>
      <c r="C18" s="16"/>
      <c r="D18" s="16"/>
      <c r="E18" s="16"/>
      <c r="F18" s="16"/>
      <c r="G18" s="16"/>
      <c r="H18" s="16"/>
    </row>
    <row r="19" spans="2:8" x14ac:dyDescent="0.35">
      <c r="B19" t="s">
        <v>95</v>
      </c>
    </row>
    <row r="20" spans="2:8" x14ac:dyDescent="0.35">
      <c r="B20" t="s">
        <v>96</v>
      </c>
    </row>
    <row r="24" spans="2:8" x14ac:dyDescent="0.3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0.13390264461934401</v>
      </c>
      <c r="D9" s="17">
        <v>0.16470738852493499</v>
      </c>
      <c r="E9" s="17">
        <v>0.102589595473318</v>
      </c>
      <c r="F9" s="17"/>
      <c r="G9" s="17">
        <v>0.121077660448961</v>
      </c>
      <c r="H9" s="17">
        <v>0.107771490323507</v>
      </c>
      <c r="I9" s="17">
        <v>0.11164659537293101</v>
      </c>
      <c r="J9" s="17">
        <v>0.14777030376672501</v>
      </c>
      <c r="K9" s="17">
        <v>0.13260593483574901</v>
      </c>
      <c r="L9" s="17">
        <v>0.177380712516266</v>
      </c>
      <c r="M9" s="17"/>
      <c r="N9" s="17">
        <v>9.9582844368687404E-2</v>
      </c>
      <c r="O9" s="17">
        <v>0.13884568731102101</v>
      </c>
      <c r="P9" s="17">
        <v>0.17974291145385801</v>
      </c>
      <c r="Q9" s="17">
        <v>0.12244959683937499</v>
      </c>
      <c r="R9" s="17"/>
      <c r="S9" s="17">
        <v>9.9829472419475804E-2</v>
      </c>
      <c r="T9" s="17">
        <v>0.13758655421316299</v>
      </c>
      <c r="U9" s="17">
        <v>0.146408300462253</v>
      </c>
      <c r="V9" s="17">
        <v>0.184680562716976</v>
      </c>
      <c r="W9" s="17">
        <v>0.15639090089021199</v>
      </c>
      <c r="X9" s="17">
        <v>0.123928196232076</v>
      </c>
      <c r="Y9" s="17">
        <v>0.14638289169354801</v>
      </c>
      <c r="Z9" s="17">
        <v>0.12995101392973701</v>
      </c>
      <c r="AA9" s="17">
        <v>0.12485602360712</v>
      </c>
      <c r="AB9" s="17">
        <v>0.105347407226452</v>
      </c>
      <c r="AC9" s="17">
        <v>5.8838828190748801E-2</v>
      </c>
      <c r="AD9" s="17">
        <v>0.25886988107909997</v>
      </c>
      <c r="AE9" s="17"/>
      <c r="AF9" s="17">
        <v>0.19785801993179</v>
      </c>
      <c r="AG9" s="17">
        <v>9.4780970411935103E-2</v>
      </c>
      <c r="AH9" s="17">
        <v>0.11753003240958999</v>
      </c>
      <c r="AI9" s="17"/>
      <c r="AJ9" s="17">
        <v>0.18396320914769801</v>
      </c>
      <c r="AK9" s="17">
        <v>5.69321273078272E-2</v>
      </c>
      <c r="AL9" s="17">
        <v>8.1241080522154493E-2</v>
      </c>
      <c r="AM9" s="17">
        <v>0.229388611441319</v>
      </c>
      <c r="AN9" s="17">
        <v>0.14240508618179401</v>
      </c>
      <c r="AO9" s="17"/>
      <c r="AP9" s="17">
        <v>0.15084611838467599</v>
      </c>
      <c r="AQ9" s="17">
        <v>6.5881839796344405E-2</v>
      </c>
      <c r="AR9" s="17">
        <v>9.6720818567546996E-2</v>
      </c>
      <c r="AS9" s="17"/>
      <c r="AT9" s="17">
        <v>0.136925419787535</v>
      </c>
      <c r="AU9" s="17">
        <v>0.129260692428663</v>
      </c>
      <c r="AV9" s="17">
        <v>0.123118520913807</v>
      </c>
      <c r="AW9" s="17">
        <v>9.2543057889851704E-2</v>
      </c>
      <c r="AX9" s="17">
        <v>0.16973073962583199</v>
      </c>
      <c r="AY9" s="17"/>
      <c r="AZ9" s="17">
        <v>0.13087234150155999</v>
      </c>
      <c r="BA9" s="17">
        <v>0.118753833017421</v>
      </c>
      <c r="BB9" s="17">
        <v>0.14286268544985201</v>
      </c>
      <c r="BC9" s="17">
        <v>0.16011120265881501</v>
      </c>
      <c r="BD9" s="17">
        <v>0.124941744805567</v>
      </c>
      <c r="BE9" s="17"/>
      <c r="BF9" s="17">
        <v>0.162988905519317</v>
      </c>
      <c r="BG9" s="17">
        <v>0.113715005086489</v>
      </c>
      <c r="BH9" s="17">
        <v>0.139541076613862</v>
      </c>
      <c r="BI9" s="17">
        <v>0.13845565467767701</v>
      </c>
      <c r="BJ9" s="17"/>
      <c r="BK9" s="17">
        <v>0.25797318114488799</v>
      </c>
      <c r="BL9" s="17">
        <v>0.16091306535355501</v>
      </c>
      <c r="BM9" s="17">
        <v>0.13622215987835901</v>
      </c>
      <c r="BN9" s="17">
        <v>0.104795703031745</v>
      </c>
      <c r="BO9" s="17">
        <v>0.14941081592414501</v>
      </c>
      <c r="BP9" s="17"/>
      <c r="BQ9" s="17">
        <v>0.116794857309308</v>
      </c>
      <c r="BR9" s="17">
        <v>0.15775341817693</v>
      </c>
      <c r="BS9" s="17"/>
      <c r="BT9" s="17">
        <v>0.14186122913068999</v>
      </c>
      <c r="BU9" s="17">
        <v>0.137216371354792</v>
      </c>
      <c r="BV9" s="17">
        <v>4.7465177109725101E-2</v>
      </c>
      <c r="BW9" s="17">
        <v>0.13732101238278499</v>
      </c>
      <c r="BX9" s="17">
        <v>0.13814772689508001</v>
      </c>
      <c r="BY9" s="17">
        <v>0.17727731321431101</v>
      </c>
    </row>
    <row r="10" spans="2:77" x14ac:dyDescent="0.35">
      <c r="B10" s="18" t="s">
        <v>333</v>
      </c>
      <c r="C10" s="17">
        <v>3.9617908769194701E-2</v>
      </c>
      <c r="D10" s="17">
        <v>4.09560451531411E-2</v>
      </c>
      <c r="E10" s="17">
        <v>3.6356340924482297E-2</v>
      </c>
      <c r="F10" s="17"/>
      <c r="G10" s="17">
        <v>3.23333122930137E-2</v>
      </c>
      <c r="H10" s="17">
        <v>5.1549406366384699E-2</v>
      </c>
      <c r="I10" s="17">
        <v>3.2417960912827497E-2</v>
      </c>
      <c r="J10" s="17">
        <v>4.2675476971204399E-2</v>
      </c>
      <c r="K10" s="17">
        <v>3.5987324160657801E-2</v>
      </c>
      <c r="L10" s="17">
        <v>4.2290234804967498E-2</v>
      </c>
      <c r="M10" s="17"/>
      <c r="N10" s="17">
        <v>2.4720072139030502E-2</v>
      </c>
      <c r="O10" s="17">
        <v>6.1764288870091701E-2</v>
      </c>
      <c r="P10" s="17">
        <v>4.6843834373558497E-2</v>
      </c>
      <c r="Q10" s="17">
        <v>2.5057276540835199E-2</v>
      </c>
      <c r="R10" s="17"/>
      <c r="S10" s="17">
        <v>4.5816994847018198E-2</v>
      </c>
      <c r="T10" s="17">
        <v>4.3601782389462197E-2</v>
      </c>
      <c r="U10" s="17">
        <v>2.2169321026818602E-2</v>
      </c>
      <c r="V10" s="17">
        <v>2.7418786681608701E-2</v>
      </c>
      <c r="W10" s="17">
        <v>6.6981386016442407E-2</v>
      </c>
      <c r="X10" s="17">
        <v>0</v>
      </c>
      <c r="Y10" s="17">
        <v>8.9979615690755702E-2</v>
      </c>
      <c r="Z10" s="17">
        <v>4.0070188805227003E-2</v>
      </c>
      <c r="AA10" s="17">
        <v>4.3056208982996599E-2</v>
      </c>
      <c r="AB10" s="17">
        <v>2.7705316461602899E-2</v>
      </c>
      <c r="AC10" s="17">
        <v>5.34973956857306E-2</v>
      </c>
      <c r="AD10" s="17">
        <v>0</v>
      </c>
      <c r="AE10" s="17"/>
      <c r="AF10" s="17">
        <v>4.9300377126776401E-2</v>
      </c>
      <c r="AG10" s="17">
        <v>3.1752377792539303E-2</v>
      </c>
      <c r="AH10" s="17">
        <v>3.6885420462381802E-2</v>
      </c>
      <c r="AI10" s="17"/>
      <c r="AJ10" s="17">
        <v>5.1711942729808197E-2</v>
      </c>
      <c r="AK10" s="17">
        <v>3.6189731663975801E-2</v>
      </c>
      <c r="AL10" s="17">
        <v>2.7023922366090199E-2</v>
      </c>
      <c r="AM10" s="17">
        <v>0.123043590763807</v>
      </c>
      <c r="AN10" s="17">
        <v>2.7055344389285599E-2</v>
      </c>
      <c r="AO10" s="17"/>
      <c r="AP10" s="17">
        <v>4.4368022236552999E-2</v>
      </c>
      <c r="AQ10" s="17">
        <v>2.99716419419171E-2</v>
      </c>
      <c r="AR10" s="17">
        <v>4.1232589627939298E-2</v>
      </c>
      <c r="AS10" s="17"/>
      <c r="AT10" s="17">
        <v>3.06408245313868E-2</v>
      </c>
      <c r="AU10" s="17">
        <v>4.7598430146550498E-2</v>
      </c>
      <c r="AV10" s="17">
        <v>4.8921702891880803E-2</v>
      </c>
      <c r="AW10" s="17">
        <v>1.9657214962252902E-2</v>
      </c>
      <c r="AX10" s="17">
        <v>4.3189749329319703E-2</v>
      </c>
      <c r="AY10" s="17"/>
      <c r="AZ10" s="17">
        <v>3.9025379112875999E-2</v>
      </c>
      <c r="BA10" s="17">
        <v>5.0256815494184398E-2</v>
      </c>
      <c r="BB10" s="17">
        <v>4.5046598830202601E-2</v>
      </c>
      <c r="BC10" s="17">
        <v>3.6186424847904998E-2</v>
      </c>
      <c r="BD10" s="17">
        <v>3.0661640152863202E-2</v>
      </c>
      <c r="BE10" s="17"/>
      <c r="BF10" s="17">
        <v>3.0388155510449599E-2</v>
      </c>
      <c r="BG10" s="17">
        <v>3.7447110807977101E-2</v>
      </c>
      <c r="BH10" s="17">
        <v>4.8631655910217099E-2</v>
      </c>
      <c r="BI10" s="17">
        <v>3.18449548940926E-2</v>
      </c>
      <c r="BJ10" s="17"/>
      <c r="BK10" s="17">
        <v>0</v>
      </c>
      <c r="BL10" s="17">
        <v>4.4471365084768899E-2</v>
      </c>
      <c r="BM10" s="17">
        <v>3.63063216161153E-2</v>
      </c>
      <c r="BN10" s="17">
        <v>4.4824630839069998E-2</v>
      </c>
      <c r="BO10" s="17">
        <v>3.2367265635013298E-2</v>
      </c>
      <c r="BP10" s="17"/>
      <c r="BQ10" s="17">
        <v>4.3261536724190502E-2</v>
      </c>
      <c r="BR10" s="17">
        <v>3.4538155104516098E-2</v>
      </c>
      <c r="BS10" s="17"/>
      <c r="BT10" s="17">
        <v>3.8177292766039997E-2</v>
      </c>
      <c r="BU10" s="17">
        <v>4.43996670336885E-2</v>
      </c>
      <c r="BV10" s="17">
        <v>6.0916260253008399E-2</v>
      </c>
      <c r="BW10" s="17">
        <v>3.6653125642926998E-2</v>
      </c>
      <c r="BX10" s="17">
        <v>2.58933312364312E-2</v>
      </c>
      <c r="BY10" s="17">
        <v>2.6427667129603701E-2</v>
      </c>
    </row>
    <row r="11" spans="2:77" x14ac:dyDescent="0.35">
      <c r="B11" s="18" t="s">
        <v>98</v>
      </c>
      <c r="C11" s="17">
        <v>5.5451420410976601E-2</v>
      </c>
      <c r="D11" s="17">
        <v>5.2493436543691603E-2</v>
      </c>
      <c r="E11" s="17">
        <v>5.8636017640488501E-2</v>
      </c>
      <c r="F11" s="17"/>
      <c r="G11" s="17">
        <v>5.82887007212958E-2</v>
      </c>
      <c r="H11" s="17">
        <v>4.9962743297697898E-2</v>
      </c>
      <c r="I11" s="17">
        <v>6.1468815186367001E-2</v>
      </c>
      <c r="J11" s="17">
        <v>5.3621058222200098E-2</v>
      </c>
      <c r="K11" s="17">
        <v>7.0403004722542906E-2</v>
      </c>
      <c r="L11" s="17">
        <v>4.2665230309229599E-2</v>
      </c>
      <c r="M11" s="17"/>
      <c r="N11" s="17">
        <v>7.6877106616433197E-2</v>
      </c>
      <c r="O11" s="17">
        <v>4.9832838991994498E-2</v>
      </c>
      <c r="P11" s="17">
        <v>6.3384510798108903E-2</v>
      </c>
      <c r="Q11" s="17">
        <v>3.4007239155001701E-2</v>
      </c>
      <c r="R11" s="17"/>
      <c r="S11" s="17">
        <v>4.8608935972454498E-2</v>
      </c>
      <c r="T11" s="17">
        <v>6.3199587378447497E-2</v>
      </c>
      <c r="U11" s="17">
        <v>3.8245324246239401E-2</v>
      </c>
      <c r="V11" s="17">
        <v>2.3497139101004899E-2</v>
      </c>
      <c r="W11" s="17">
        <v>8.7033704991140701E-2</v>
      </c>
      <c r="X11" s="17">
        <v>7.0780546728889102E-2</v>
      </c>
      <c r="Y11" s="17">
        <v>1.02018936067758E-2</v>
      </c>
      <c r="Z11" s="17">
        <v>4.3446708908781002E-2</v>
      </c>
      <c r="AA11" s="17">
        <v>7.3387251326008596E-2</v>
      </c>
      <c r="AB11" s="17">
        <v>6.1314260363338702E-2</v>
      </c>
      <c r="AC11" s="17">
        <v>2.66465561609367E-2</v>
      </c>
      <c r="AD11" s="17">
        <v>0.16307712882647399</v>
      </c>
      <c r="AE11" s="17"/>
      <c r="AF11" s="17">
        <v>6.4886632294365698E-2</v>
      </c>
      <c r="AG11" s="17">
        <v>5.6596337506348397E-2</v>
      </c>
      <c r="AH11" s="17">
        <v>1.9635356009303401E-2</v>
      </c>
      <c r="AI11" s="17"/>
      <c r="AJ11" s="17">
        <v>5.2493134147527001E-2</v>
      </c>
      <c r="AK11" s="17">
        <v>5.5710375589624002E-2</v>
      </c>
      <c r="AL11" s="17">
        <v>5.7507437760289798E-2</v>
      </c>
      <c r="AM11" s="17">
        <v>0</v>
      </c>
      <c r="AN11" s="17">
        <v>1.5045780642021901E-2</v>
      </c>
      <c r="AO11" s="17"/>
      <c r="AP11" s="17">
        <v>6.7979099126962997E-2</v>
      </c>
      <c r="AQ11" s="17">
        <v>4.0413545303253397E-2</v>
      </c>
      <c r="AR11" s="17">
        <v>6.6037903051624602E-2</v>
      </c>
      <c r="AS11" s="17"/>
      <c r="AT11" s="17">
        <v>3.4095442037393502E-2</v>
      </c>
      <c r="AU11" s="17">
        <v>6.2720512762348704E-2</v>
      </c>
      <c r="AV11" s="17">
        <v>4.6010610894041001E-2</v>
      </c>
      <c r="AW11" s="17">
        <v>7.57404052302319E-2</v>
      </c>
      <c r="AX11" s="17">
        <v>0.113103698022231</v>
      </c>
      <c r="AY11" s="17"/>
      <c r="AZ11" s="17">
        <v>5.21377931186702E-2</v>
      </c>
      <c r="BA11" s="17">
        <v>5.6452546626032399E-2</v>
      </c>
      <c r="BB11" s="17">
        <v>8.8084655051845595E-2</v>
      </c>
      <c r="BC11" s="17">
        <v>6.18889245255521E-2</v>
      </c>
      <c r="BD11" s="17">
        <v>4.5690480939977997E-2</v>
      </c>
      <c r="BE11" s="17"/>
      <c r="BF11" s="17">
        <v>4.63845177841734E-2</v>
      </c>
      <c r="BG11" s="17">
        <v>4.8151183238271701E-2</v>
      </c>
      <c r="BH11" s="17">
        <v>6.8012101627428406E-2</v>
      </c>
      <c r="BI11" s="17">
        <v>6.7256184413030398E-2</v>
      </c>
      <c r="BJ11" s="17"/>
      <c r="BK11" s="17">
        <v>3.9817540301481401E-2</v>
      </c>
      <c r="BL11" s="17">
        <v>3.1422834143593398E-2</v>
      </c>
      <c r="BM11" s="17">
        <v>7.3551722637673997E-2</v>
      </c>
      <c r="BN11" s="17">
        <v>5.1028092525757698E-2</v>
      </c>
      <c r="BO11" s="17">
        <v>5.2484178911272501E-2</v>
      </c>
      <c r="BP11" s="17"/>
      <c r="BQ11" s="17">
        <v>6.0289388233188197E-2</v>
      </c>
      <c r="BR11" s="17">
        <v>4.8706581179852597E-2</v>
      </c>
      <c r="BS11" s="17"/>
      <c r="BT11" s="17">
        <v>4.1992221743189E-2</v>
      </c>
      <c r="BU11" s="17">
        <v>6.1769036141588102E-2</v>
      </c>
      <c r="BV11" s="17">
        <v>0.119764741206371</v>
      </c>
      <c r="BW11" s="17">
        <v>2.5809205266384E-2</v>
      </c>
      <c r="BX11" s="17">
        <v>4.5136856765962498E-2</v>
      </c>
      <c r="BY11" s="17">
        <v>0.154527558229515</v>
      </c>
    </row>
    <row r="12" spans="2:77" x14ac:dyDescent="0.35">
      <c r="B12" s="18" t="s">
        <v>99</v>
      </c>
      <c r="C12" s="17">
        <v>7.3155334506691094E-2</v>
      </c>
      <c r="D12" s="17">
        <v>7.5221685869899801E-2</v>
      </c>
      <c r="E12" s="17">
        <v>7.0061078561142798E-2</v>
      </c>
      <c r="F12" s="17"/>
      <c r="G12" s="17">
        <v>7.5356118215149995E-2</v>
      </c>
      <c r="H12" s="17">
        <v>6.4493102763941504E-2</v>
      </c>
      <c r="I12" s="17">
        <v>6.5582233122332106E-2</v>
      </c>
      <c r="J12" s="17">
        <v>5.4410215330287601E-2</v>
      </c>
      <c r="K12" s="17">
        <v>8.02046138593904E-2</v>
      </c>
      <c r="L12" s="17">
        <v>9.8056133423180994E-2</v>
      </c>
      <c r="M12" s="17"/>
      <c r="N12" s="17">
        <v>6.3372474742626195E-2</v>
      </c>
      <c r="O12" s="17">
        <v>7.4787301420275301E-2</v>
      </c>
      <c r="P12" s="17">
        <v>7.8238516981445599E-2</v>
      </c>
      <c r="Q12" s="17">
        <v>7.7480893618991006E-2</v>
      </c>
      <c r="R12" s="17"/>
      <c r="S12" s="17">
        <v>5.88024299235686E-2</v>
      </c>
      <c r="T12" s="17">
        <v>9.8544282753650098E-2</v>
      </c>
      <c r="U12" s="17">
        <v>6.7495254725360998E-2</v>
      </c>
      <c r="V12" s="17">
        <v>7.6213094042988705E-2</v>
      </c>
      <c r="W12" s="17">
        <v>4.6579895233530698E-2</v>
      </c>
      <c r="X12" s="17">
        <v>0.115500960583493</v>
      </c>
      <c r="Y12" s="17">
        <v>2.7731713288972001E-2</v>
      </c>
      <c r="Z12" s="17">
        <v>0.113170542655194</v>
      </c>
      <c r="AA12" s="17">
        <v>7.5575627755032598E-2</v>
      </c>
      <c r="AB12" s="17">
        <v>6.2707780031438495E-2</v>
      </c>
      <c r="AC12" s="17">
        <v>6.3452102572100599E-2</v>
      </c>
      <c r="AD12" s="17">
        <v>7.6621762093340207E-2</v>
      </c>
      <c r="AE12" s="17"/>
      <c r="AF12" s="17">
        <v>8.72562462472707E-2</v>
      </c>
      <c r="AG12" s="17">
        <v>5.86510469782291E-2</v>
      </c>
      <c r="AH12" s="17">
        <v>6.5866533006501804E-2</v>
      </c>
      <c r="AI12" s="17"/>
      <c r="AJ12" s="17">
        <v>8.9447522945361499E-2</v>
      </c>
      <c r="AK12" s="17">
        <v>4.5081464135779598E-2</v>
      </c>
      <c r="AL12" s="17">
        <v>2.6478338106209899E-2</v>
      </c>
      <c r="AM12" s="17">
        <v>0.137957178598068</v>
      </c>
      <c r="AN12" s="17">
        <v>7.8283699367768994E-2</v>
      </c>
      <c r="AO12" s="17"/>
      <c r="AP12" s="17">
        <v>8.0301941834290305E-2</v>
      </c>
      <c r="AQ12" s="17">
        <v>4.65637383760324E-2</v>
      </c>
      <c r="AR12" s="17">
        <v>7.5629334999456496E-2</v>
      </c>
      <c r="AS12" s="17"/>
      <c r="AT12" s="17">
        <v>6.0335560741722097E-2</v>
      </c>
      <c r="AU12" s="17">
        <v>9.5264003815724599E-2</v>
      </c>
      <c r="AV12" s="17">
        <v>6.2790761884018498E-2</v>
      </c>
      <c r="AW12" s="17">
        <v>3.01025005680838E-2</v>
      </c>
      <c r="AX12" s="17">
        <v>0.22297850728143601</v>
      </c>
      <c r="AY12" s="17"/>
      <c r="AZ12" s="17">
        <v>7.0572235351882007E-2</v>
      </c>
      <c r="BA12" s="17">
        <v>6.7436983552115706E-2</v>
      </c>
      <c r="BB12" s="17">
        <v>6.3174888885345101E-2</v>
      </c>
      <c r="BC12" s="17">
        <v>7.7662995204847499E-2</v>
      </c>
      <c r="BD12" s="17">
        <v>8.8802607970629693E-2</v>
      </c>
      <c r="BE12" s="17"/>
      <c r="BF12" s="17">
        <v>7.5098139181190404E-2</v>
      </c>
      <c r="BG12" s="17">
        <v>8.2242017635542494E-2</v>
      </c>
      <c r="BH12" s="17">
        <v>5.9812740983414797E-2</v>
      </c>
      <c r="BI12" s="17">
        <v>5.6568715584190597E-2</v>
      </c>
      <c r="BJ12" s="17"/>
      <c r="BK12" s="17">
        <v>0.15585866070041199</v>
      </c>
      <c r="BL12" s="17">
        <v>5.2530778845646602E-2</v>
      </c>
      <c r="BM12" s="17">
        <v>9.01167695114687E-2</v>
      </c>
      <c r="BN12" s="17">
        <v>6.4416124308931802E-2</v>
      </c>
      <c r="BO12" s="17">
        <v>5.66603468527722E-2</v>
      </c>
      <c r="BP12" s="17"/>
      <c r="BQ12" s="17">
        <v>7.8532400149012804E-2</v>
      </c>
      <c r="BR12" s="17">
        <v>6.5658913566032207E-2</v>
      </c>
      <c r="BS12" s="17"/>
      <c r="BT12" s="17">
        <v>8.7717450050172299E-2</v>
      </c>
      <c r="BU12" s="17">
        <v>5.12267596792087E-2</v>
      </c>
      <c r="BV12" s="17">
        <v>3.9722288350010002E-2</v>
      </c>
      <c r="BW12" s="17">
        <v>9.4394573285789096E-2</v>
      </c>
      <c r="BX12" s="17">
        <v>7.5494377597130902E-2</v>
      </c>
      <c r="BY12" s="17">
        <v>0.10709767622400999</v>
      </c>
    </row>
    <row r="13" spans="2:77" x14ac:dyDescent="0.35">
      <c r="B13" s="18" t="s">
        <v>341</v>
      </c>
      <c r="C13" s="17">
        <v>8.2827603142454603E-2</v>
      </c>
      <c r="D13" s="17">
        <v>9.2273089863944294E-2</v>
      </c>
      <c r="E13" s="17">
        <v>7.4604588346291301E-2</v>
      </c>
      <c r="F13" s="17"/>
      <c r="G13" s="17">
        <v>9.88916120110543E-2</v>
      </c>
      <c r="H13" s="17">
        <v>4.80625160600043E-2</v>
      </c>
      <c r="I13" s="17">
        <v>9.5344171072821796E-2</v>
      </c>
      <c r="J13" s="17">
        <v>7.0316800181646794E-2</v>
      </c>
      <c r="K13" s="17">
        <v>0.124765769218038</v>
      </c>
      <c r="L13" s="17">
        <v>6.8250976719313197E-2</v>
      </c>
      <c r="M13" s="17"/>
      <c r="N13" s="17">
        <v>8.1668826987884205E-2</v>
      </c>
      <c r="O13" s="17">
        <v>6.8961427605400902E-2</v>
      </c>
      <c r="P13" s="17">
        <v>6.5991568821382601E-2</v>
      </c>
      <c r="Q13" s="17">
        <v>0.113324726655016</v>
      </c>
      <c r="R13" s="17"/>
      <c r="S13" s="17">
        <v>9.9684806495051695E-2</v>
      </c>
      <c r="T13" s="17">
        <v>4.4049395750190103E-2</v>
      </c>
      <c r="U13" s="17">
        <v>9.6319280077481403E-2</v>
      </c>
      <c r="V13" s="17">
        <v>0.10951172293205599</v>
      </c>
      <c r="W13" s="17">
        <v>5.4460772049420202E-2</v>
      </c>
      <c r="X13" s="17">
        <v>9.3035214265209901E-2</v>
      </c>
      <c r="Y13" s="17">
        <v>9.6669251885376298E-2</v>
      </c>
      <c r="Z13" s="17">
        <v>4.4258467420956502E-2</v>
      </c>
      <c r="AA13" s="17">
        <v>8.3623034145427697E-2</v>
      </c>
      <c r="AB13" s="17">
        <v>7.5806160858831906E-2</v>
      </c>
      <c r="AC13" s="17">
        <v>0.12882091550074701</v>
      </c>
      <c r="AD13" s="17">
        <v>6.7147194549907793E-2</v>
      </c>
      <c r="AE13" s="17"/>
      <c r="AF13" s="17">
        <v>7.4441316375083194E-2</v>
      </c>
      <c r="AG13" s="17">
        <v>8.6641110538826796E-2</v>
      </c>
      <c r="AH13" s="17">
        <v>0.10358895461232</v>
      </c>
      <c r="AI13" s="17"/>
      <c r="AJ13" s="17">
        <v>7.6318241575897894E-2</v>
      </c>
      <c r="AK13" s="17">
        <v>6.6939050691304597E-2</v>
      </c>
      <c r="AL13" s="17">
        <v>0.121038841715783</v>
      </c>
      <c r="AM13" s="17">
        <v>9.82506478347005E-2</v>
      </c>
      <c r="AN13" s="17">
        <v>0.111062869610997</v>
      </c>
      <c r="AO13" s="17"/>
      <c r="AP13" s="17">
        <v>9.5946809256930096E-2</v>
      </c>
      <c r="AQ13" s="17">
        <v>5.4378306290049201E-2</v>
      </c>
      <c r="AR13" s="17">
        <v>9.1642991719486103E-2</v>
      </c>
      <c r="AS13" s="17"/>
      <c r="AT13" s="17">
        <v>0.116153241351917</v>
      </c>
      <c r="AU13" s="17">
        <v>0.102405394548442</v>
      </c>
      <c r="AV13" s="17">
        <v>6.6112876412556407E-2</v>
      </c>
      <c r="AW13" s="17">
        <v>6.5068867399208793E-2</v>
      </c>
      <c r="AX13" s="17">
        <v>0</v>
      </c>
      <c r="AY13" s="17"/>
      <c r="AZ13" s="17">
        <v>7.8635339942377994E-2</v>
      </c>
      <c r="BA13" s="17">
        <v>0.105184117713228</v>
      </c>
      <c r="BB13" s="17">
        <v>7.3046506217715607E-2</v>
      </c>
      <c r="BC13" s="17">
        <v>8.9519657892351695E-2</v>
      </c>
      <c r="BD13" s="17">
        <v>6.0376673684410798E-2</v>
      </c>
      <c r="BE13" s="17"/>
      <c r="BF13" s="17">
        <v>0.13104673872199099</v>
      </c>
      <c r="BG13" s="17">
        <v>8.5641482916077094E-2</v>
      </c>
      <c r="BH13" s="17">
        <v>5.9419131693116398E-2</v>
      </c>
      <c r="BI13" s="17">
        <v>6.5430307458634901E-2</v>
      </c>
      <c r="BJ13" s="17"/>
      <c r="BK13" s="17">
        <v>7.9367325828900298E-2</v>
      </c>
      <c r="BL13" s="17">
        <v>9.95852887095032E-2</v>
      </c>
      <c r="BM13" s="17">
        <v>8.2047650538967898E-2</v>
      </c>
      <c r="BN13" s="17">
        <v>8.49958868831132E-2</v>
      </c>
      <c r="BO13" s="17">
        <v>3.7259739086822501E-2</v>
      </c>
      <c r="BP13" s="17"/>
      <c r="BQ13" s="17">
        <v>7.5795719772654105E-2</v>
      </c>
      <c r="BR13" s="17">
        <v>9.2631083563214797E-2</v>
      </c>
      <c r="BS13" s="17"/>
      <c r="BT13" s="17">
        <v>8.7064988651230496E-2</v>
      </c>
      <c r="BU13" s="17">
        <v>6.9133862731855594E-2</v>
      </c>
      <c r="BV13" s="17">
        <v>0.11303837243666399</v>
      </c>
      <c r="BW13" s="17">
        <v>8.18674049227993E-2</v>
      </c>
      <c r="BX13" s="17">
        <v>8.8267137117761005E-2</v>
      </c>
      <c r="BY13" s="17">
        <v>6.7050214479072404E-2</v>
      </c>
    </row>
    <row r="14" spans="2:77" x14ac:dyDescent="0.35">
      <c r="B14" s="18" t="s">
        <v>101</v>
      </c>
      <c r="C14" s="17">
        <v>0.187608440959012</v>
      </c>
      <c r="D14" s="17">
        <v>0.175190269149578</v>
      </c>
      <c r="E14" s="17">
        <v>0.20063961839029901</v>
      </c>
      <c r="F14" s="17"/>
      <c r="G14" s="17">
        <v>0.14550042143718001</v>
      </c>
      <c r="H14" s="17">
        <v>0.13330547253226999</v>
      </c>
      <c r="I14" s="17">
        <v>0.16177007224058401</v>
      </c>
      <c r="J14" s="17">
        <v>0.25963565668775501</v>
      </c>
      <c r="K14" s="17">
        <v>0.19964019404776301</v>
      </c>
      <c r="L14" s="17">
        <v>0.22013814493787401</v>
      </c>
      <c r="M14" s="17"/>
      <c r="N14" s="17">
        <v>0.181995109109963</v>
      </c>
      <c r="O14" s="17">
        <v>0.19204706217669601</v>
      </c>
      <c r="P14" s="17">
        <v>0.158514473627168</v>
      </c>
      <c r="Q14" s="17">
        <v>0.21382298412163001</v>
      </c>
      <c r="R14" s="17"/>
      <c r="S14" s="17">
        <v>0.173117390058939</v>
      </c>
      <c r="T14" s="17">
        <v>0.22790999650080901</v>
      </c>
      <c r="U14" s="17">
        <v>0.17077742440424201</v>
      </c>
      <c r="V14" s="17">
        <v>0.16877871197265901</v>
      </c>
      <c r="W14" s="17">
        <v>0.190155563842972</v>
      </c>
      <c r="X14" s="17">
        <v>0.16366172301278301</v>
      </c>
      <c r="Y14" s="17">
        <v>0.19016417855353801</v>
      </c>
      <c r="Z14" s="17">
        <v>0.23747805366040101</v>
      </c>
      <c r="AA14" s="17">
        <v>0.14542521007096201</v>
      </c>
      <c r="AB14" s="17">
        <v>0.20038342604689799</v>
      </c>
      <c r="AC14" s="17">
        <v>0.25590709080861401</v>
      </c>
      <c r="AD14" s="17">
        <v>0.209905435878426</v>
      </c>
      <c r="AE14" s="17"/>
      <c r="AF14" s="17">
        <v>0.180539851475779</v>
      </c>
      <c r="AG14" s="17">
        <v>0.180660391661394</v>
      </c>
      <c r="AH14" s="17">
        <v>0.25373851246628398</v>
      </c>
      <c r="AI14" s="17"/>
      <c r="AJ14" s="17">
        <v>0.20987291822675799</v>
      </c>
      <c r="AK14" s="17">
        <v>0.17629150376904501</v>
      </c>
      <c r="AL14" s="17">
        <v>7.4175151424857297E-2</v>
      </c>
      <c r="AM14" s="17">
        <v>0.19719889031565899</v>
      </c>
      <c r="AN14" s="17">
        <v>0.28903568057751999</v>
      </c>
      <c r="AO14" s="17"/>
      <c r="AP14" s="17">
        <v>0.194262306226654</v>
      </c>
      <c r="AQ14" s="17">
        <v>0.156167986094952</v>
      </c>
      <c r="AR14" s="17">
        <v>0.105302842051473</v>
      </c>
      <c r="AS14" s="17"/>
      <c r="AT14" s="17">
        <v>0.22223241021976201</v>
      </c>
      <c r="AU14" s="17">
        <v>0.18185335697293301</v>
      </c>
      <c r="AV14" s="17">
        <v>0.19570323252528901</v>
      </c>
      <c r="AW14" s="17">
        <v>0.157471727954105</v>
      </c>
      <c r="AX14" s="17">
        <v>0.14649481733282499</v>
      </c>
      <c r="AY14" s="17"/>
      <c r="AZ14" s="17">
        <v>0.17862244405055</v>
      </c>
      <c r="BA14" s="17">
        <v>0.16651279890347401</v>
      </c>
      <c r="BB14" s="17">
        <v>0.18273321659804401</v>
      </c>
      <c r="BC14" s="17">
        <v>0.212111708145338</v>
      </c>
      <c r="BD14" s="17">
        <v>0.21804594546858699</v>
      </c>
      <c r="BE14" s="17"/>
      <c r="BF14" s="17">
        <v>0.120497294277949</v>
      </c>
      <c r="BG14" s="17">
        <v>0.20203105800632701</v>
      </c>
      <c r="BH14" s="17">
        <v>0.20996436025833301</v>
      </c>
      <c r="BI14" s="17">
        <v>0.18693392911085999</v>
      </c>
      <c r="BJ14" s="17"/>
      <c r="BK14" s="17">
        <v>0.170741133364785</v>
      </c>
      <c r="BL14" s="17">
        <v>0.17263881004673001</v>
      </c>
      <c r="BM14" s="17">
        <v>0.19913242415519899</v>
      </c>
      <c r="BN14" s="17">
        <v>0.18614571784721601</v>
      </c>
      <c r="BO14" s="17">
        <v>0.18099115119590201</v>
      </c>
      <c r="BP14" s="17"/>
      <c r="BQ14" s="17">
        <v>0.19717077629264401</v>
      </c>
      <c r="BR14" s="17">
        <v>0.174277138050519</v>
      </c>
      <c r="BS14" s="17"/>
      <c r="BT14" s="17">
        <v>0.22492214038161701</v>
      </c>
      <c r="BU14" s="17">
        <v>0.166948774074474</v>
      </c>
      <c r="BV14" s="17">
        <v>0.17328172433995001</v>
      </c>
      <c r="BW14" s="17">
        <v>0.183711757535957</v>
      </c>
      <c r="BX14" s="17">
        <v>0.15164583871920201</v>
      </c>
      <c r="BY14" s="17">
        <v>0.10391344721550801</v>
      </c>
    </row>
    <row r="15" spans="2:77" x14ac:dyDescent="0.35">
      <c r="B15" s="18" t="s">
        <v>102</v>
      </c>
      <c r="C15" s="17">
        <v>0.108180055142997</v>
      </c>
      <c r="D15" s="17">
        <v>9.6966607239616295E-2</v>
      </c>
      <c r="E15" s="17">
        <v>0.119488565356114</v>
      </c>
      <c r="F15" s="17"/>
      <c r="G15" s="17">
        <v>0.116921071387815</v>
      </c>
      <c r="H15" s="17">
        <v>0.12571693325286601</v>
      </c>
      <c r="I15" s="17">
        <v>0.120068067104921</v>
      </c>
      <c r="J15" s="17">
        <v>9.3870426646043295E-2</v>
      </c>
      <c r="K15" s="17">
        <v>9.8381735242429394E-2</v>
      </c>
      <c r="L15" s="17">
        <v>9.4100958276342295E-2</v>
      </c>
      <c r="M15" s="17"/>
      <c r="N15" s="17">
        <v>0.120377479031721</v>
      </c>
      <c r="O15" s="17">
        <v>0.123201428263334</v>
      </c>
      <c r="P15" s="17">
        <v>0.106575900172227</v>
      </c>
      <c r="Q15" s="17">
        <v>7.8226018333459296E-2</v>
      </c>
      <c r="R15" s="17"/>
      <c r="S15" s="17">
        <v>0.13831701365287699</v>
      </c>
      <c r="T15" s="17">
        <v>8.1121411069525806E-2</v>
      </c>
      <c r="U15" s="17">
        <v>0.10827183584581</v>
      </c>
      <c r="V15" s="17">
        <v>8.9296817542542997E-2</v>
      </c>
      <c r="W15" s="17">
        <v>0.130418113833665</v>
      </c>
      <c r="X15" s="17">
        <v>0.15086024340285101</v>
      </c>
      <c r="Y15" s="17">
        <v>9.8813799051066298E-2</v>
      </c>
      <c r="Z15" s="17">
        <v>9.6393179353052805E-2</v>
      </c>
      <c r="AA15" s="17">
        <v>9.5483954660919093E-2</v>
      </c>
      <c r="AB15" s="17">
        <v>0.12782741211771401</v>
      </c>
      <c r="AC15" s="17">
        <v>5.9351635577925499E-2</v>
      </c>
      <c r="AD15" s="17">
        <v>3.2714030072307103E-2</v>
      </c>
      <c r="AE15" s="17"/>
      <c r="AF15" s="17">
        <v>0.101850814838277</v>
      </c>
      <c r="AG15" s="17">
        <v>0.12016180407627</v>
      </c>
      <c r="AH15" s="17">
        <v>7.1598208626440799E-2</v>
      </c>
      <c r="AI15" s="17"/>
      <c r="AJ15" s="17">
        <v>9.7262883040633505E-2</v>
      </c>
      <c r="AK15" s="17">
        <v>0.123893526036623</v>
      </c>
      <c r="AL15" s="17">
        <v>0.168996422511449</v>
      </c>
      <c r="AM15" s="17">
        <v>0.100514882173762</v>
      </c>
      <c r="AN15" s="17">
        <v>7.40963410715169E-2</v>
      </c>
      <c r="AO15" s="17"/>
      <c r="AP15" s="17">
        <v>0.107009386943268</v>
      </c>
      <c r="AQ15" s="17">
        <v>0.119971612279102</v>
      </c>
      <c r="AR15" s="17">
        <v>0.19725132366880799</v>
      </c>
      <c r="AS15" s="17"/>
      <c r="AT15" s="17">
        <v>9.5854020187014194E-2</v>
      </c>
      <c r="AU15" s="17">
        <v>9.7174210571179906E-2</v>
      </c>
      <c r="AV15" s="17">
        <v>0.13896241827234601</v>
      </c>
      <c r="AW15" s="17">
        <v>0.13651518065238499</v>
      </c>
      <c r="AX15" s="17">
        <v>6.4184923167947494E-2</v>
      </c>
      <c r="AY15" s="17"/>
      <c r="AZ15" s="17">
        <v>0.110229393322278</v>
      </c>
      <c r="BA15" s="17">
        <v>0.129905285471758</v>
      </c>
      <c r="BB15" s="17">
        <v>8.93854836546943E-2</v>
      </c>
      <c r="BC15" s="17">
        <v>0.102689882490187</v>
      </c>
      <c r="BD15" s="17">
        <v>7.6846804780131797E-2</v>
      </c>
      <c r="BE15" s="17"/>
      <c r="BF15" s="17">
        <v>9.4407931239176998E-2</v>
      </c>
      <c r="BG15" s="17">
        <v>0.133303875227582</v>
      </c>
      <c r="BH15" s="17">
        <v>7.9715894354067701E-2</v>
      </c>
      <c r="BI15" s="17">
        <v>0.103929159619777</v>
      </c>
      <c r="BJ15" s="17"/>
      <c r="BK15" s="17">
        <v>7.71065181712461E-2</v>
      </c>
      <c r="BL15" s="17">
        <v>7.5336643751233903E-2</v>
      </c>
      <c r="BM15" s="17">
        <v>0.109811993546647</v>
      </c>
      <c r="BN15" s="17">
        <v>0.13120889233687699</v>
      </c>
      <c r="BO15" s="17">
        <v>8.6921122153150607E-2</v>
      </c>
      <c r="BP15" s="17"/>
      <c r="BQ15" s="17">
        <v>8.8799602337700206E-2</v>
      </c>
      <c r="BR15" s="17">
        <v>0.13519925890825801</v>
      </c>
      <c r="BS15" s="17"/>
      <c r="BT15" s="17">
        <v>0.10247849988434</v>
      </c>
      <c r="BU15" s="17">
        <v>0.119135732865533</v>
      </c>
      <c r="BV15" s="17">
        <v>0.12060718598188</v>
      </c>
      <c r="BW15" s="17">
        <v>0.10669035612887801</v>
      </c>
      <c r="BX15" s="17">
        <v>0.102763817029443</v>
      </c>
      <c r="BY15" s="17">
        <v>0.101167357250541</v>
      </c>
    </row>
    <row r="16" spans="2:77" x14ac:dyDescent="0.35">
      <c r="B16" s="18" t="s">
        <v>467</v>
      </c>
      <c r="C16" s="17">
        <v>0.125976155068315</v>
      </c>
      <c r="D16" s="17">
        <v>0.111855432102013</v>
      </c>
      <c r="E16" s="17">
        <v>0.14013982452384199</v>
      </c>
      <c r="F16" s="17"/>
      <c r="G16" s="17">
        <v>0.15371004608473701</v>
      </c>
      <c r="H16" s="17">
        <v>0.17659440182873201</v>
      </c>
      <c r="I16" s="17">
        <v>0.11335254045479</v>
      </c>
      <c r="J16" s="17">
        <v>0.13009098763777099</v>
      </c>
      <c r="K16" s="17">
        <v>0.109613209340819</v>
      </c>
      <c r="L16" s="17">
        <v>8.2906812560472706E-2</v>
      </c>
      <c r="M16" s="17"/>
      <c r="N16" s="17">
        <v>0.13034257611158101</v>
      </c>
      <c r="O16" s="17">
        <v>0.100153748222908</v>
      </c>
      <c r="P16" s="17">
        <v>0.13866423008476</v>
      </c>
      <c r="Q16" s="17">
        <v>0.139725247466225</v>
      </c>
      <c r="R16" s="17"/>
      <c r="S16" s="17">
        <v>9.5457957714528599E-2</v>
      </c>
      <c r="T16" s="17">
        <v>0.140235988107797</v>
      </c>
      <c r="U16" s="17">
        <v>0.12401962110442</v>
      </c>
      <c r="V16" s="17">
        <v>0.15807534311180299</v>
      </c>
      <c r="W16" s="17">
        <v>0.17120042464131699</v>
      </c>
      <c r="X16" s="17">
        <v>9.4617940279449697E-2</v>
      </c>
      <c r="Y16" s="17">
        <v>0.14543581825560001</v>
      </c>
      <c r="Z16" s="17">
        <v>0.137783140766224</v>
      </c>
      <c r="AA16" s="17">
        <v>0.13854658804853801</v>
      </c>
      <c r="AB16" s="17">
        <v>9.2466345332762198E-2</v>
      </c>
      <c r="AC16" s="17">
        <v>0.17663306039983201</v>
      </c>
      <c r="AD16" s="17">
        <v>3.3192280355456898E-2</v>
      </c>
      <c r="AE16" s="17"/>
      <c r="AF16" s="17">
        <v>6.8382984352679005E-2</v>
      </c>
      <c r="AG16" s="17">
        <v>0.159042326300596</v>
      </c>
      <c r="AH16" s="17">
        <v>0.13307014938282299</v>
      </c>
      <c r="AI16" s="17"/>
      <c r="AJ16" s="17">
        <v>0.12413028581142101</v>
      </c>
      <c r="AK16" s="17">
        <v>0.123828660319872</v>
      </c>
      <c r="AL16" s="17">
        <v>0.24191595669285901</v>
      </c>
      <c r="AM16" s="17">
        <v>0</v>
      </c>
      <c r="AN16" s="17">
        <v>9.2157640552673406E-2</v>
      </c>
      <c r="AO16" s="17"/>
      <c r="AP16" s="17">
        <v>0.12621258256080201</v>
      </c>
      <c r="AQ16" s="17">
        <v>0.15404588633315899</v>
      </c>
      <c r="AR16" s="17">
        <v>0.237412517131669</v>
      </c>
      <c r="AS16" s="17"/>
      <c r="AT16" s="17">
        <v>0.116704251150026</v>
      </c>
      <c r="AU16" s="17">
        <v>0.11742501333230999</v>
      </c>
      <c r="AV16" s="17">
        <v>0.141967851731925</v>
      </c>
      <c r="AW16" s="17">
        <v>0.117591669490585</v>
      </c>
      <c r="AX16" s="17">
        <v>9.8847466537960296E-2</v>
      </c>
      <c r="AY16" s="17"/>
      <c r="AZ16" s="17">
        <v>0.107966640220963</v>
      </c>
      <c r="BA16" s="17">
        <v>0.18488115002678199</v>
      </c>
      <c r="BB16" s="17">
        <v>0.16425814103328301</v>
      </c>
      <c r="BC16" s="17">
        <v>9.8273414997723102E-2</v>
      </c>
      <c r="BD16" s="17">
        <v>0.14045391919434599</v>
      </c>
      <c r="BE16" s="17"/>
      <c r="BF16" s="17">
        <v>0.13653247442006899</v>
      </c>
      <c r="BG16" s="17">
        <v>0.12384770600622</v>
      </c>
      <c r="BH16" s="17">
        <v>0.114497556446986</v>
      </c>
      <c r="BI16" s="17">
        <v>0.12860160609511201</v>
      </c>
      <c r="BJ16" s="17"/>
      <c r="BK16" s="17">
        <v>4.3053250978108797E-2</v>
      </c>
      <c r="BL16" s="17">
        <v>0.115812674995842</v>
      </c>
      <c r="BM16" s="17">
        <v>0.13060419456129899</v>
      </c>
      <c r="BN16" s="17">
        <v>0.13931112288224901</v>
      </c>
      <c r="BO16" s="17">
        <v>9.4487474843910804E-2</v>
      </c>
      <c r="BP16" s="17"/>
      <c r="BQ16" s="17">
        <v>0.12918249644677399</v>
      </c>
      <c r="BR16" s="17">
        <v>0.12150604325431701</v>
      </c>
      <c r="BS16" s="17"/>
      <c r="BT16" s="17">
        <v>0.11134164936818</v>
      </c>
      <c r="BU16" s="17">
        <v>0.14854257174036301</v>
      </c>
      <c r="BV16" s="17">
        <v>8.8405747434128101E-2</v>
      </c>
      <c r="BW16" s="17">
        <v>0.15437915491333001</v>
      </c>
      <c r="BX16" s="17">
        <v>0.14274588881184699</v>
      </c>
      <c r="BY16" s="17">
        <v>3.5353707789370602E-2</v>
      </c>
    </row>
    <row r="17" spans="2:77" x14ac:dyDescent="0.35">
      <c r="B17" s="18" t="s">
        <v>468</v>
      </c>
      <c r="C17" s="17">
        <v>8.4595519510384798E-2</v>
      </c>
      <c r="D17" s="17">
        <v>7.5167311591235103E-2</v>
      </c>
      <c r="E17" s="17">
        <v>9.4056019000062094E-2</v>
      </c>
      <c r="F17" s="17"/>
      <c r="G17" s="17">
        <v>8.9399249696338598E-2</v>
      </c>
      <c r="H17" s="17">
        <v>8.6249360001893705E-2</v>
      </c>
      <c r="I17" s="17">
        <v>0.11206541580627399</v>
      </c>
      <c r="J17" s="17">
        <v>7.5690551384337099E-2</v>
      </c>
      <c r="K17" s="17">
        <v>6.1027905490227297E-2</v>
      </c>
      <c r="L17" s="17">
        <v>7.6204354574140001E-2</v>
      </c>
      <c r="M17" s="17"/>
      <c r="N17" s="17">
        <v>0.123470122862094</v>
      </c>
      <c r="O17" s="17">
        <v>6.4284070880050503E-2</v>
      </c>
      <c r="P17" s="17">
        <v>0.10155617736181</v>
      </c>
      <c r="Q17" s="17">
        <v>5.4282909651859897E-2</v>
      </c>
      <c r="R17" s="17"/>
      <c r="S17" s="17">
        <v>0.129071093121951</v>
      </c>
      <c r="T17" s="17">
        <v>7.6535781788095905E-2</v>
      </c>
      <c r="U17" s="17">
        <v>7.1371679503982904E-2</v>
      </c>
      <c r="V17" s="17">
        <v>5.6531456029688898E-2</v>
      </c>
      <c r="W17" s="17">
        <v>3.6521577259167798E-2</v>
      </c>
      <c r="X17" s="17">
        <v>9.0008307682310301E-2</v>
      </c>
      <c r="Y17" s="17">
        <v>6.9752894657836406E-2</v>
      </c>
      <c r="Z17" s="17">
        <v>6.6552063466045697E-2</v>
      </c>
      <c r="AA17" s="17">
        <v>0.106318484042565</v>
      </c>
      <c r="AB17" s="17">
        <v>8.9169981824592001E-2</v>
      </c>
      <c r="AC17" s="17">
        <v>6.1339382621566803E-2</v>
      </c>
      <c r="AD17" s="17">
        <v>0.12588215465880401</v>
      </c>
      <c r="AE17" s="17"/>
      <c r="AF17" s="17">
        <v>8.2583135380799796E-2</v>
      </c>
      <c r="AG17" s="17">
        <v>8.2294228164095595E-2</v>
      </c>
      <c r="AH17" s="17">
        <v>8.8089007499681196E-2</v>
      </c>
      <c r="AI17" s="17"/>
      <c r="AJ17" s="17">
        <v>5.2142792156425803E-2</v>
      </c>
      <c r="AK17" s="17">
        <v>0.11808540663140001</v>
      </c>
      <c r="AL17" s="17">
        <v>0.120198300091177</v>
      </c>
      <c r="AM17" s="17">
        <v>0</v>
      </c>
      <c r="AN17" s="17">
        <v>9.6412096392840804E-2</v>
      </c>
      <c r="AO17" s="17"/>
      <c r="AP17" s="17">
        <v>7.0188930559565002E-2</v>
      </c>
      <c r="AQ17" s="17">
        <v>0.12988325576037901</v>
      </c>
      <c r="AR17" s="17">
        <v>5.66352080403561E-2</v>
      </c>
      <c r="AS17" s="17"/>
      <c r="AT17" s="17">
        <v>9.3822936297435502E-2</v>
      </c>
      <c r="AU17" s="17">
        <v>7.2768846740983106E-2</v>
      </c>
      <c r="AV17" s="17">
        <v>8.7289074056517799E-2</v>
      </c>
      <c r="AW17" s="17">
        <v>0.109705206341908</v>
      </c>
      <c r="AX17" s="17">
        <v>9.5719069481486702E-2</v>
      </c>
      <c r="AY17" s="17"/>
      <c r="AZ17" s="17">
        <v>9.3143660906297401E-2</v>
      </c>
      <c r="BA17" s="17">
        <v>5.0857242800365403E-2</v>
      </c>
      <c r="BB17" s="17">
        <v>8.9637773223592093E-2</v>
      </c>
      <c r="BC17" s="17">
        <v>7.6649008300051197E-2</v>
      </c>
      <c r="BD17" s="17">
        <v>0.114108028378107</v>
      </c>
      <c r="BE17" s="17"/>
      <c r="BF17" s="17">
        <v>6.3829614944166793E-2</v>
      </c>
      <c r="BG17" s="17">
        <v>8.1701059747642704E-2</v>
      </c>
      <c r="BH17" s="17">
        <v>0.114104524809109</v>
      </c>
      <c r="BI17" s="17">
        <v>8.4063444470145104E-2</v>
      </c>
      <c r="BJ17" s="17"/>
      <c r="BK17" s="17">
        <v>0.13921822696856201</v>
      </c>
      <c r="BL17" s="17">
        <v>9.2126819861951301E-2</v>
      </c>
      <c r="BM17" s="17">
        <v>7.5744001263987601E-2</v>
      </c>
      <c r="BN17" s="17">
        <v>8.7173724177446094E-2</v>
      </c>
      <c r="BO17" s="17">
        <v>8.0146717106980597E-2</v>
      </c>
      <c r="BP17" s="17"/>
      <c r="BQ17" s="17">
        <v>8.5775508027665398E-2</v>
      </c>
      <c r="BR17" s="17">
        <v>8.2950441838084102E-2</v>
      </c>
      <c r="BS17" s="17"/>
      <c r="BT17" s="17">
        <v>6.1235927470425999E-2</v>
      </c>
      <c r="BU17" s="17">
        <v>8.9107345068851401E-2</v>
      </c>
      <c r="BV17" s="17">
        <v>0.101389376992384</v>
      </c>
      <c r="BW17" s="17">
        <v>0.101443368034354</v>
      </c>
      <c r="BX17" s="17">
        <v>0.106449860409171</v>
      </c>
      <c r="BY17" s="17">
        <v>0.115869523907198</v>
      </c>
    </row>
    <row r="18" spans="2:77" x14ac:dyDescent="0.35">
      <c r="B18" s="18" t="s">
        <v>469</v>
      </c>
      <c r="C18" s="17">
        <v>4.2817000396028697E-2</v>
      </c>
      <c r="D18" s="17">
        <v>4.43293459393981E-2</v>
      </c>
      <c r="E18" s="17">
        <v>4.1721697587018498E-2</v>
      </c>
      <c r="F18" s="17"/>
      <c r="G18" s="17">
        <v>3.0495918746997801E-2</v>
      </c>
      <c r="H18" s="17">
        <v>6.3945276087205905E-2</v>
      </c>
      <c r="I18" s="17">
        <v>4.9999622203392297E-2</v>
      </c>
      <c r="J18" s="17">
        <v>3.6396282742322601E-2</v>
      </c>
      <c r="K18" s="17">
        <v>2.8360826162251201E-2</v>
      </c>
      <c r="L18" s="17">
        <v>4.2900436457291698E-2</v>
      </c>
      <c r="M18" s="17"/>
      <c r="N18" s="17">
        <v>5.6557708921613201E-2</v>
      </c>
      <c r="O18" s="17">
        <v>4.1732281473242101E-2</v>
      </c>
      <c r="P18" s="17">
        <v>9.7549765033096598E-3</v>
      </c>
      <c r="Q18" s="17">
        <v>5.7905573894606502E-2</v>
      </c>
      <c r="R18" s="17"/>
      <c r="S18" s="17">
        <v>6.0226159579793201E-2</v>
      </c>
      <c r="T18" s="17">
        <v>5.3348558543643398E-2</v>
      </c>
      <c r="U18" s="17">
        <v>2.6134336269987402E-2</v>
      </c>
      <c r="V18" s="17">
        <v>2.0104688372077E-2</v>
      </c>
      <c r="W18" s="17">
        <v>3.8029375183902002E-2</v>
      </c>
      <c r="X18" s="17">
        <v>4.5381849463720099E-2</v>
      </c>
      <c r="Y18" s="17">
        <v>4.7361045403128299E-2</v>
      </c>
      <c r="Z18" s="17">
        <v>1.9847406502913102E-2</v>
      </c>
      <c r="AA18" s="17">
        <v>3.4623640717087699E-2</v>
      </c>
      <c r="AB18" s="17">
        <v>6.0647206634794101E-2</v>
      </c>
      <c r="AC18" s="17">
        <v>6.1795146448371099E-2</v>
      </c>
      <c r="AD18" s="17">
        <v>0</v>
      </c>
      <c r="AE18" s="17"/>
      <c r="AF18" s="17">
        <v>4.4581181678544399E-2</v>
      </c>
      <c r="AG18" s="17">
        <v>4.5709185711188899E-2</v>
      </c>
      <c r="AH18" s="17">
        <v>4.7028310699037401E-2</v>
      </c>
      <c r="AI18" s="17"/>
      <c r="AJ18" s="17">
        <v>2.6481884662601901E-2</v>
      </c>
      <c r="AK18" s="17">
        <v>7.6576525887468605E-2</v>
      </c>
      <c r="AL18" s="17">
        <v>3.50184027039111E-2</v>
      </c>
      <c r="AM18" s="17">
        <v>0.113646198872684</v>
      </c>
      <c r="AN18" s="17">
        <v>2.9734508131125801E-2</v>
      </c>
      <c r="AO18" s="17"/>
      <c r="AP18" s="17">
        <v>2.6435873079397799E-2</v>
      </c>
      <c r="AQ18" s="17">
        <v>7.6328493894882901E-2</v>
      </c>
      <c r="AR18" s="17">
        <v>3.2134471141640801E-2</v>
      </c>
      <c r="AS18" s="17"/>
      <c r="AT18" s="17">
        <v>3.08215945036979E-2</v>
      </c>
      <c r="AU18" s="17">
        <v>4.3935342416095799E-2</v>
      </c>
      <c r="AV18" s="17">
        <v>4.11326796137442E-2</v>
      </c>
      <c r="AW18" s="17">
        <v>8.9688643783918207E-2</v>
      </c>
      <c r="AX18" s="17">
        <v>0</v>
      </c>
      <c r="AY18" s="17"/>
      <c r="AZ18" s="17">
        <v>5.7713294590896802E-2</v>
      </c>
      <c r="BA18" s="17">
        <v>4.8131537959066398E-2</v>
      </c>
      <c r="BB18" s="17">
        <v>2.0406840477898602E-2</v>
      </c>
      <c r="BC18" s="17">
        <v>3.5423687691614997E-2</v>
      </c>
      <c r="BD18" s="17">
        <v>0</v>
      </c>
      <c r="BE18" s="17"/>
      <c r="BF18" s="17">
        <v>5.8993627020330799E-2</v>
      </c>
      <c r="BG18" s="17">
        <v>3.3566765626685098E-2</v>
      </c>
      <c r="BH18" s="17">
        <v>3.9238144685651399E-2</v>
      </c>
      <c r="BI18" s="17">
        <v>6.3484233857862296E-2</v>
      </c>
      <c r="BJ18" s="17"/>
      <c r="BK18" s="17">
        <v>0</v>
      </c>
      <c r="BL18" s="17">
        <v>7.0416095243958005E-2</v>
      </c>
      <c r="BM18" s="17">
        <v>2.7773262944460801E-2</v>
      </c>
      <c r="BN18" s="17">
        <v>3.9540445617763001E-2</v>
      </c>
      <c r="BO18" s="17">
        <v>7.4741412008051997E-2</v>
      </c>
      <c r="BP18" s="17"/>
      <c r="BQ18" s="17">
        <v>4.8063012098847301E-2</v>
      </c>
      <c r="BR18" s="17">
        <v>3.5503287936500101E-2</v>
      </c>
      <c r="BS18" s="17"/>
      <c r="BT18" s="17">
        <v>4.5651698532650602E-2</v>
      </c>
      <c r="BU18" s="17">
        <v>5.25664826730309E-2</v>
      </c>
      <c r="BV18" s="17">
        <v>1.1245928594180801E-2</v>
      </c>
      <c r="BW18" s="17">
        <v>2.9819605293210202E-2</v>
      </c>
      <c r="BX18" s="17">
        <v>4.1487025472022203E-2</v>
      </c>
      <c r="BY18" s="17">
        <v>5.8235279734216397E-2</v>
      </c>
    </row>
    <row r="19" spans="2:77" x14ac:dyDescent="0.35">
      <c r="B19" s="18" t="s">
        <v>470</v>
      </c>
      <c r="C19" s="19">
        <v>6.58679174746023E-2</v>
      </c>
      <c r="D19" s="19">
        <v>7.0839388022547703E-2</v>
      </c>
      <c r="E19" s="19">
        <v>6.1706654196941303E-2</v>
      </c>
      <c r="F19" s="19"/>
      <c r="G19" s="19">
        <v>7.8025888957457101E-2</v>
      </c>
      <c r="H19" s="19">
        <v>9.2349297485496099E-2</v>
      </c>
      <c r="I19" s="19">
        <v>7.6284506522759005E-2</v>
      </c>
      <c r="J19" s="19">
        <v>3.55222404297071E-2</v>
      </c>
      <c r="K19" s="19">
        <v>5.9009482920132098E-2</v>
      </c>
      <c r="L19" s="19">
        <v>5.5106005420922498E-2</v>
      </c>
      <c r="M19" s="19"/>
      <c r="N19" s="19">
        <v>4.1035679108366301E-2</v>
      </c>
      <c r="O19" s="19">
        <v>8.4389864784985294E-2</v>
      </c>
      <c r="P19" s="19">
        <v>5.0732899822371801E-2</v>
      </c>
      <c r="Q19" s="19">
        <v>8.3717533722999907E-2</v>
      </c>
      <c r="R19" s="19"/>
      <c r="S19" s="19">
        <v>5.1067746214342402E-2</v>
      </c>
      <c r="T19" s="19">
        <v>3.3866661505216201E-2</v>
      </c>
      <c r="U19" s="19">
        <v>0.12878762233340399</v>
      </c>
      <c r="V19" s="19">
        <v>8.5891677496594293E-2</v>
      </c>
      <c r="W19" s="19">
        <v>2.2228286058230001E-2</v>
      </c>
      <c r="X19" s="19">
        <v>5.2225018349218201E-2</v>
      </c>
      <c r="Y19" s="19">
        <v>7.7506897913403594E-2</v>
      </c>
      <c r="Z19" s="19">
        <v>7.10492345314684E-2</v>
      </c>
      <c r="AA19" s="19">
        <v>7.9103976643342705E-2</v>
      </c>
      <c r="AB19" s="19">
        <v>9.6624703101576198E-2</v>
      </c>
      <c r="AC19" s="19">
        <v>5.37178860334269E-2</v>
      </c>
      <c r="AD19" s="19">
        <v>3.2590132486184697E-2</v>
      </c>
      <c r="AE19" s="19"/>
      <c r="AF19" s="19">
        <v>4.83194402986349E-2</v>
      </c>
      <c r="AG19" s="19">
        <v>8.3710220858576601E-2</v>
      </c>
      <c r="AH19" s="19">
        <v>6.2969514825635994E-2</v>
      </c>
      <c r="AI19" s="19"/>
      <c r="AJ19" s="19">
        <v>3.6175185555867899E-2</v>
      </c>
      <c r="AK19" s="19">
        <v>0.120471627967081</v>
      </c>
      <c r="AL19" s="19">
        <v>4.64061461052191E-2</v>
      </c>
      <c r="AM19" s="19">
        <v>0</v>
      </c>
      <c r="AN19" s="19">
        <v>4.4710953082456102E-2</v>
      </c>
      <c r="AO19" s="19"/>
      <c r="AP19" s="19">
        <v>3.64489297909018E-2</v>
      </c>
      <c r="AQ19" s="19">
        <v>0.126393693929929</v>
      </c>
      <c r="AR19" s="19">
        <v>0</v>
      </c>
      <c r="AS19" s="19"/>
      <c r="AT19" s="19">
        <v>6.2414299192110799E-2</v>
      </c>
      <c r="AU19" s="19">
        <v>4.9594196264769699E-2</v>
      </c>
      <c r="AV19" s="19">
        <v>4.79902708038751E-2</v>
      </c>
      <c r="AW19" s="19">
        <v>0.10591552572747</v>
      </c>
      <c r="AX19" s="19">
        <v>4.5751029220961498E-2</v>
      </c>
      <c r="AY19" s="19"/>
      <c r="AZ19" s="19">
        <v>8.1081477881648698E-2</v>
      </c>
      <c r="BA19" s="19">
        <v>2.1627688435572098E-2</v>
      </c>
      <c r="BB19" s="19">
        <v>4.1363210577526399E-2</v>
      </c>
      <c r="BC19" s="19">
        <v>4.9483093245614701E-2</v>
      </c>
      <c r="BD19" s="19">
        <v>0.10007215462537999</v>
      </c>
      <c r="BE19" s="19"/>
      <c r="BF19" s="19">
        <v>7.9832601381185406E-2</v>
      </c>
      <c r="BG19" s="19">
        <v>5.83527357011858E-2</v>
      </c>
      <c r="BH19" s="19">
        <v>6.7062812617814105E-2</v>
      </c>
      <c r="BI19" s="19">
        <v>7.3431809818618105E-2</v>
      </c>
      <c r="BJ19" s="19"/>
      <c r="BK19" s="19">
        <v>3.6864162541616098E-2</v>
      </c>
      <c r="BL19" s="19">
        <v>8.4745623963217498E-2</v>
      </c>
      <c r="BM19" s="19">
        <v>3.8689499345821603E-2</v>
      </c>
      <c r="BN19" s="19">
        <v>6.6559659549831604E-2</v>
      </c>
      <c r="BO19" s="19">
        <v>0.154529776281978</v>
      </c>
      <c r="BP19" s="19"/>
      <c r="BQ19" s="19">
        <v>7.6334702608014907E-2</v>
      </c>
      <c r="BR19" s="19">
        <v>5.1275678421777E-2</v>
      </c>
      <c r="BS19" s="19"/>
      <c r="BT19" s="19">
        <v>5.7556902021464802E-2</v>
      </c>
      <c r="BU19" s="19">
        <v>5.9953396636614503E-2</v>
      </c>
      <c r="BV19" s="19">
        <v>0.124163197301699</v>
      </c>
      <c r="BW19" s="19">
        <v>4.7910436593586903E-2</v>
      </c>
      <c r="BX19" s="19">
        <v>8.1968139945948107E-2</v>
      </c>
      <c r="BY19" s="19">
        <v>5.3080254826654599E-2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0.12536245050931999</v>
      </c>
      <c r="D9" s="17">
        <v>0.15548243643429899</v>
      </c>
      <c r="E9" s="17">
        <v>9.4626549182106307E-2</v>
      </c>
      <c r="F9" s="17"/>
      <c r="G9" s="17">
        <v>0.116047409952328</v>
      </c>
      <c r="H9" s="17">
        <v>7.2574897014368395E-2</v>
      </c>
      <c r="I9" s="17">
        <v>0.109815632560474</v>
      </c>
      <c r="J9" s="17">
        <v>0.15238270382764799</v>
      </c>
      <c r="K9" s="17">
        <v>0.14712461117711301</v>
      </c>
      <c r="L9" s="17">
        <v>0.153811759686519</v>
      </c>
      <c r="M9" s="17"/>
      <c r="N9" s="17">
        <v>9.4053972102170105E-2</v>
      </c>
      <c r="O9" s="17">
        <v>0.125825772437207</v>
      </c>
      <c r="P9" s="17">
        <v>0.173004526090207</v>
      </c>
      <c r="Q9" s="17">
        <v>0.114159731960167</v>
      </c>
      <c r="R9" s="17"/>
      <c r="S9" s="17">
        <v>6.8055465814307395E-2</v>
      </c>
      <c r="T9" s="17">
        <v>0.14342102636606399</v>
      </c>
      <c r="U9" s="17">
        <v>0.13558649516061499</v>
      </c>
      <c r="V9" s="17">
        <v>0.12973833657934</v>
      </c>
      <c r="W9" s="17">
        <v>0.14174976823591301</v>
      </c>
      <c r="X9" s="17">
        <v>0.14378327274366001</v>
      </c>
      <c r="Y9" s="17">
        <v>0.117127697638436</v>
      </c>
      <c r="Z9" s="17">
        <v>0.108194603649811</v>
      </c>
      <c r="AA9" s="17">
        <v>0.12701570326498501</v>
      </c>
      <c r="AB9" s="17">
        <v>0.10356239348970001</v>
      </c>
      <c r="AC9" s="17">
        <v>9.1899835611703104E-2</v>
      </c>
      <c r="AD9" s="17">
        <v>0.33138802413046298</v>
      </c>
      <c r="AE9" s="17"/>
      <c r="AF9" s="17">
        <v>0.19061627742883699</v>
      </c>
      <c r="AG9" s="17">
        <v>8.6970529094688401E-2</v>
      </c>
      <c r="AH9" s="17">
        <v>0.109840060770431</v>
      </c>
      <c r="AI9" s="17"/>
      <c r="AJ9" s="17">
        <v>0.17641711060114201</v>
      </c>
      <c r="AK9" s="17">
        <v>4.9983238623093097E-2</v>
      </c>
      <c r="AL9" s="17">
        <v>6.5439748182690494E-2</v>
      </c>
      <c r="AM9" s="17">
        <v>0.229388611441319</v>
      </c>
      <c r="AN9" s="17">
        <v>0.11318410478126099</v>
      </c>
      <c r="AO9" s="17"/>
      <c r="AP9" s="17">
        <v>0.14568653084383901</v>
      </c>
      <c r="AQ9" s="17">
        <v>4.7391757644384802E-2</v>
      </c>
      <c r="AR9" s="17">
        <v>0.11056668262864899</v>
      </c>
      <c r="AS9" s="17"/>
      <c r="AT9" s="17">
        <v>0.12566547087729699</v>
      </c>
      <c r="AU9" s="17">
        <v>0.12611262877439799</v>
      </c>
      <c r="AV9" s="17">
        <v>0.10740012921386601</v>
      </c>
      <c r="AW9" s="17">
        <v>8.3925198170396495E-2</v>
      </c>
      <c r="AX9" s="17">
        <v>0.104551998471614</v>
      </c>
      <c r="AY9" s="17"/>
      <c r="AZ9" s="17">
        <v>0.119375457005478</v>
      </c>
      <c r="BA9" s="17">
        <v>0.120388230555339</v>
      </c>
      <c r="BB9" s="17">
        <v>0.13906549498569201</v>
      </c>
      <c r="BC9" s="17">
        <v>0.14222967325174499</v>
      </c>
      <c r="BD9" s="17">
        <v>0.12564953961911199</v>
      </c>
      <c r="BE9" s="17"/>
      <c r="BF9" s="17">
        <v>0.14620576326818199</v>
      </c>
      <c r="BG9" s="17">
        <v>0.11320542931951801</v>
      </c>
      <c r="BH9" s="17">
        <v>0.12118437313642</v>
      </c>
      <c r="BI9" s="17">
        <v>0.117754294600478</v>
      </c>
      <c r="BJ9" s="17"/>
      <c r="BK9" s="17">
        <v>0.29774262644630101</v>
      </c>
      <c r="BL9" s="17">
        <v>0.15201044192740101</v>
      </c>
      <c r="BM9" s="17">
        <v>0.122428065497151</v>
      </c>
      <c r="BN9" s="17">
        <v>0.102390339540815</v>
      </c>
      <c r="BO9" s="17">
        <v>0.124597848040591</v>
      </c>
      <c r="BP9" s="17"/>
      <c r="BQ9" s="17">
        <v>0.109647562400329</v>
      </c>
      <c r="BR9" s="17">
        <v>0.14727131756370901</v>
      </c>
      <c r="BS9" s="17"/>
      <c r="BT9" s="17">
        <v>0.12593831607367001</v>
      </c>
      <c r="BU9" s="17">
        <v>0.13012981587678399</v>
      </c>
      <c r="BV9" s="17">
        <v>9.3295249835949098E-2</v>
      </c>
      <c r="BW9" s="17">
        <v>0.13258201315735099</v>
      </c>
      <c r="BX9" s="17">
        <v>0.108529646390913</v>
      </c>
      <c r="BY9" s="17">
        <v>0.206531027002572</v>
      </c>
    </row>
    <row r="10" spans="2:77" x14ac:dyDescent="0.35">
      <c r="B10" s="18" t="s">
        <v>333</v>
      </c>
      <c r="C10" s="17">
        <v>3.7855695209166103E-2</v>
      </c>
      <c r="D10" s="17">
        <v>3.02340371189956E-2</v>
      </c>
      <c r="E10" s="17">
        <v>4.2969434858911602E-2</v>
      </c>
      <c r="F10" s="17"/>
      <c r="G10" s="17">
        <v>4.3894782564104E-2</v>
      </c>
      <c r="H10" s="17">
        <v>3.7141435885336402E-2</v>
      </c>
      <c r="I10" s="17">
        <v>3.3251369924599497E-2</v>
      </c>
      <c r="J10" s="17">
        <v>3.71769347779876E-2</v>
      </c>
      <c r="K10" s="17">
        <v>5.9130209537468399E-3</v>
      </c>
      <c r="L10" s="17">
        <v>6.2157515364910501E-2</v>
      </c>
      <c r="M10" s="17"/>
      <c r="N10" s="17">
        <v>3.7949793957975202E-2</v>
      </c>
      <c r="O10" s="17">
        <v>4.0121692924038603E-2</v>
      </c>
      <c r="P10" s="17">
        <v>4.9023845645673199E-2</v>
      </c>
      <c r="Q10" s="17">
        <v>2.6395805628137699E-2</v>
      </c>
      <c r="R10" s="17"/>
      <c r="S10" s="17">
        <v>3.83381774715311E-2</v>
      </c>
      <c r="T10" s="17">
        <v>5.4718774706998902E-2</v>
      </c>
      <c r="U10" s="17">
        <v>2.4271731196835102E-2</v>
      </c>
      <c r="V10" s="17">
        <v>4.8444864770097198E-2</v>
      </c>
      <c r="W10" s="17">
        <v>6.2729916176972295E-2</v>
      </c>
      <c r="X10" s="17">
        <v>2.0491025605488499E-2</v>
      </c>
      <c r="Y10" s="17">
        <v>1.01388087816482E-2</v>
      </c>
      <c r="Z10" s="17">
        <v>8.3016131953496899E-2</v>
      </c>
      <c r="AA10" s="17">
        <v>1.5755945112322998E-2</v>
      </c>
      <c r="AB10" s="17">
        <v>5.7513713280010599E-2</v>
      </c>
      <c r="AC10" s="17">
        <v>3.7859880873429098E-2</v>
      </c>
      <c r="AD10" s="17">
        <v>0</v>
      </c>
      <c r="AE10" s="17"/>
      <c r="AF10" s="17">
        <v>4.6809141715432399E-2</v>
      </c>
      <c r="AG10" s="17">
        <v>2.7620559456921399E-2</v>
      </c>
      <c r="AH10" s="17">
        <v>3.8335885738990098E-2</v>
      </c>
      <c r="AI10" s="17"/>
      <c r="AJ10" s="17">
        <v>5.0640458713867298E-2</v>
      </c>
      <c r="AK10" s="17">
        <v>1.14239998066696E-2</v>
      </c>
      <c r="AL10" s="17">
        <v>6.5073115934627696E-2</v>
      </c>
      <c r="AM10" s="17">
        <v>0</v>
      </c>
      <c r="AN10" s="17">
        <v>2.86340203169138E-2</v>
      </c>
      <c r="AO10" s="17"/>
      <c r="AP10" s="17">
        <v>4.3441987437508399E-2</v>
      </c>
      <c r="AQ10" s="17">
        <v>1.4083477863272501E-2</v>
      </c>
      <c r="AR10" s="17">
        <v>8.0045345213136901E-2</v>
      </c>
      <c r="AS10" s="17"/>
      <c r="AT10" s="17">
        <v>3.6310290102047997E-2</v>
      </c>
      <c r="AU10" s="17">
        <v>3.0675376946863901E-2</v>
      </c>
      <c r="AV10" s="17">
        <v>4.0807782898438401E-2</v>
      </c>
      <c r="AW10" s="17">
        <v>5.1762226798335698E-2</v>
      </c>
      <c r="AX10" s="17">
        <v>4.3189749329319703E-2</v>
      </c>
      <c r="AY10" s="17"/>
      <c r="AZ10" s="17">
        <v>3.00561994556683E-2</v>
      </c>
      <c r="BA10" s="17">
        <v>5.9292652970204598E-2</v>
      </c>
      <c r="BB10" s="17">
        <v>4.3943379399237599E-2</v>
      </c>
      <c r="BC10" s="17">
        <v>4.82623509041539E-2</v>
      </c>
      <c r="BD10" s="17">
        <v>1.78691353664788E-2</v>
      </c>
      <c r="BE10" s="17"/>
      <c r="BF10" s="17">
        <v>4.1409615150691297E-2</v>
      </c>
      <c r="BG10" s="17">
        <v>2.7610151833444001E-2</v>
      </c>
      <c r="BH10" s="17">
        <v>5.2210631157998198E-2</v>
      </c>
      <c r="BI10" s="17">
        <v>2.8271081945324801E-2</v>
      </c>
      <c r="BJ10" s="17"/>
      <c r="BK10" s="17">
        <v>4.4036388984003999E-2</v>
      </c>
      <c r="BL10" s="17">
        <v>3.7000076057544802E-2</v>
      </c>
      <c r="BM10" s="17">
        <v>4.4540720882689101E-2</v>
      </c>
      <c r="BN10" s="17">
        <v>3.2924577426906902E-2</v>
      </c>
      <c r="BO10" s="17">
        <v>2.8370938648306102E-2</v>
      </c>
      <c r="BP10" s="17"/>
      <c r="BQ10" s="17">
        <v>4.0601479272767298E-2</v>
      </c>
      <c r="BR10" s="17">
        <v>3.4027668080224498E-2</v>
      </c>
      <c r="BS10" s="17"/>
      <c r="BT10" s="17">
        <v>2.9365375296165199E-2</v>
      </c>
      <c r="BU10" s="17">
        <v>3.6235114003439199E-2</v>
      </c>
      <c r="BV10" s="17">
        <v>5.7149777083428797E-2</v>
      </c>
      <c r="BW10" s="17">
        <v>6.3889008092915395E-2</v>
      </c>
      <c r="BX10" s="17">
        <v>4.2941627956560202E-2</v>
      </c>
      <c r="BY10" s="17">
        <v>0</v>
      </c>
    </row>
    <row r="11" spans="2:77" x14ac:dyDescent="0.35">
      <c r="B11" s="18" t="s">
        <v>98</v>
      </c>
      <c r="C11" s="17">
        <v>6.3566095619873503E-2</v>
      </c>
      <c r="D11" s="17">
        <v>6.2041802275831802E-2</v>
      </c>
      <c r="E11" s="17">
        <v>6.5469179406361502E-2</v>
      </c>
      <c r="F11" s="17"/>
      <c r="G11" s="17">
        <v>6.2444044100697101E-2</v>
      </c>
      <c r="H11" s="17">
        <v>4.8804099239475901E-2</v>
      </c>
      <c r="I11" s="17">
        <v>6.1841079712811102E-2</v>
      </c>
      <c r="J11" s="17">
        <v>3.9243568986369597E-2</v>
      </c>
      <c r="K11" s="17">
        <v>7.0493114462428896E-2</v>
      </c>
      <c r="L11" s="17">
        <v>9.5195272181084006E-2</v>
      </c>
      <c r="M11" s="17"/>
      <c r="N11" s="17">
        <v>9.1016655864445295E-2</v>
      </c>
      <c r="O11" s="17">
        <v>6.0780461125056501E-2</v>
      </c>
      <c r="P11" s="17">
        <v>4.6440905019189897E-2</v>
      </c>
      <c r="Q11" s="17">
        <v>5.3834266939798599E-2</v>
      </c>
      <c r="R11" s="17"/>
      <c r="S11" s="17">
        <v>5.02769002188454E-2</v>
      </c>
      <c r="T11" s="17">
        <v>4.3976809940763001E-2</v>
      </c>
      <c r="U11" s="17">
        <v>5.9222126961660099E-2</v>
      </c>
      <c r="V11" s="17">
        <v>3.1686093885879202E-2</v>
      </c>
      <c r="W11" s="17">
        <v>9.2589889231121297E-2</v>
      </c>
      <c r="X11" s="17">
        <v>0.11000349577297</v>
      </c>
      <c r="Y11" s="17">
        <v>6.1766021570034899E-2</v>
      </c>
      <c r="Z11" s="17">
        <v>3.6615263936219201E-2</v>
      </c>
      <c r="AA11" s="17">
        <v>9.0700005424161595E-2</v>
      </c>
      <c r="AB11" s="17">
        <v>6.05028036023827E-2</v>
      </c>
      <c r="AC11" s="17">
        <v>5.2813621700782701E-2</v>
      </c>
      <c r="AD11" s="17">
        <v>6.3718825476996699E-2</v>
      </c>
      <c r="AE11" s="17"/>
      <c r="AF11" s="17">
        <v>7.3650454845089405E-2</v>
      </c>
      <c r="AG11" s="17">
        <v>5.7913543389453502E-2</v>
      </c>
      <c r="AH11" s="17">
        <v>5.0032935355756897E-2</v>
      </c>
      <c r="AI11" s="17"/>
      <c r="AJ11" s="17">
        <v>6.9334120346869907E-2</v>
      </c>
      <c r="AK11" s="17">
        <v>5.85888477180991E-2</v>
      </c>
      <c r="AL11" s="17">
        <v>6.9224485891657694E-2</v>
      </c>
      <c r="AM11" s="17">
        <v>0.137957178598068</v>
      </c>
      <c r="AN11" s="17">
        <v>4.9787544897787597E-2</v>
      </c>
      <c r="AO11" s="17"/>
      <c r="AP11" s="17">
        <v>6.8663374189736004E-2</v>
      </c>
      <c r="AQ11" s="17">
        <v>3.8363396989615398E-2</v>
      </c>
      <c r="AR11" s="17">
        <v>0.10561770016138899</v>
      </c>
      <c r="AS11" s="17"/>
      <c r="AT11" s="17">
        <v>7.1924134938715995E-2</v>
      </c>
      <c r="AU11" s="17">
        <v>6.7275039054192604E-2</v>
      </c>
      <c r="AV11" s="17">
        <v>6.2142997750162798E-2</v>
      </c>
      <c r="AW11" s="17">
        <v>3.4711930454926203E-2</v>
      </c>
      <c r="AX11" s="17">
        <v>0.17389685977952901</v>
      </c>
      <c r="AY11" s="17"/>
      <c r="AZ11" s="17">
        <v>5.7383054753815901E-2</v>
      </c>
      <c r="BA11" s="17">
        <v>4.4436695287371902E-2</v>
      </c>
      <c r="BB11" s="17">
        <v>5.4429367507662099E-2</v>
      </c>
      <c r="BC11" s="17">
        <v>9.0116979318044604E-2</v>
      </c>
      <c r="BD11" s="17">
        <v>7.6641448840155196E-2</v>
      </c>
      <c r="BE11" s="17"/>
      <c r="BF11" s="17">
        <v>4.8306382007915101E-2</v>
      </c>
      <c r="BG11" s="17">
        <v>6.1566646711749599E-2</v>
      </c>
      <c r="BH11" s="17">
        <v>7.6613171797324797E-2</v>
      </c>
      <c r="BI11" s="17">
        <v>6.9370090157896303E-2</v>
      </c>
      <c r="BJ11" s="17"/>
      <c r="BK11" s="17">
        <v>6.7443459898977903E-2</v>
      </c>
      <c r="BL11" s="17">
        <v>5.9950314068622099E-2</v>
      </c>
      <c r="BM11" s="17">
        <v>5.8533130350291097E-2</v>
      </c>
      <c r="BN11" s="17">
        <v>6.57446123193694E-2</v>
      </c>
      <c r="BO11" s="17">
        <v>8.5283805912821101E-2</v>
      </c>
      <c r="BP11" s="17"/>
      <c r="BQ11" s="17">
        <v>7.97674570513867E-2</v>
      </c>
      <c r="BR11" s="17">
        <v>4.0979013151239599E-2</v>
      </c>
      <c r="BS11" s="17"/>
      <c r="BT11" s="17">
        <v>6.5386148552129097E-2</v>
      </c>
      <c r="BU11" s="17">
        <v>6.8237605185070105E-2</v>
      </c>
      <c r="BV11" s="17">
        <v>7.7382131263555406E-2</v>
      </c>
      <c r="BW11" s="17">
        <v>4.69486614240191E-2</v>
      </c>
      <c r="BX11" s="17">
        <v>5.8412217296792801E-2</v>
      </c>
      <c r="BY11" s="17">
        <v>6.0056850686407599E-2</v>
      </c>
    </row>
    <row r="12" spans="2:77" x14ac:dyDescent="0.35">
      <c r="B12" s="18" t="s">
        <v>99</v>
      </c>
      <c r="C12" s="17">
        <v>6.3383902610839302E-2</v>
      </c>
      <c r="D12" s="17">
        <v>6.8794972182367103E-2</v>
      </c>
      <c r="E12" s="17">
        <v>5.8792469616896999E-2</v>
      </c>
      <c r="F12" s="17"/>
      <c r="G12" s="17">
        <v>8.2635421171778495E-2</v>
      </c>
      <c r="H12" s="17">
        <v>7.4190473783022903E-2</v>
      </c>
      <c r="I12" s="17">
        <v>3.9428134561982797E-2</v>
      </c>
      <c r="J12" s="17">
        <v>6.1305147245135201E-2</v>
      </c>
      <c r="K12" s="17">
        <v>7.6754356461911893E-2</v>
      </c>
      <c r="L12" s="17">
        <v>5.63107316222594E-2</v>
      </c>
      <c r="M12" s="17"/>
      <c r="N12" s="17">
        <v>6.2299845496427801E-2</v>
      </c>
      <c r="O12" s="17">
        <v>5.2217711420277299E-2</v>
      </c>
      <c r="P12" s="17">
        <v>8.8886109891741005E-2</v>
      </c>
      <c r="Q12" s="17">
        <v>5.5832933968407703E-2</v>
      </c>
      <c r="R12" s="17"/>
      <c r="S12" s="17">
        <v>3.9453920056415202E-2</v>
      </c>
      <c r="T12" s="17">
        <v>8.3549920598762206E-2</v>
      </c>
      <c r="U12" s="17">
        <v>0.10333862214838201</v>
      </c>
      <c r="V12" s="17">
        <v>6.2748707360667094E-2</v>
      </c>
      <c r="W12" s="17">
        <v>5.3982462211560403E-2</v>
      </c>
      <c r="X12" s="17">
        <v>3.5655902316814203E-2</v>
      </c>
      <c r="Y12" s="17">
        <v>0.114573654698225</v>
      </c>
      <c r="Z12" s="17">
        <v>8.5118209620511198E-2</v>
      </c>
      <c r="AA12" s="17">
        <v>4.2293367610385303E-2</v>
      </c>
      <c r="AB12" s="17">
        <v>5.3312751510013599E-2</v>
      </c>
      <c r="AC12" s="17">
        <v>2.5592221698671501E-2</v>
      </c>
      <c r="AD12" s="17">
        <v>7.6621762093340207E-2</v>
      </c>
      <c r="AE12" s="17"/>
      <c r="AF12" s="17">
        <v>6.9415132645853195E-2</v>
      </c>
      <c r="AG12" s="17">
        <v>6.3366563978141596E-2</v>
      </c>
      <c r="AH12" s="17">
        <v>4.5949364872514602E-2</v>
      </c>
      <c r="AI12" s="17"/>
      <c r="AJ12" s="17">
        <v>8.5844223372198394E-2</v>
      </c>
      <c r="AK12" s="17">
        <v>3.6060755010507699E-2</v>
      </c>
      <c r="AL12" s="17">
        <v>3.8479913654583101E-2</v>
      </c>
      <c r="AM12" s="17">
        <v>0.123043590763807</v>
      </c>
      <c r="AN12" s="17">
        <v>5.50198894195226E-2</v>
      </c>
      <c r="AO12" s="17"/>
      <c r="AP12" s="17">
        <v>8.21183004976105E-2</v>
      </c>
      <c r="AQ12" s="17">
        <v>5.1559264037903202E-2</v>
      </c>
      <c r="AR12" s="17">
        <v>3.5234215842719498E-2</v>
      </c>
      <c r="AS12" s="17"/>
      <c r="AT12" s="17">
        <v>5.4271526777113603E-2</v>
      </c>
      <c r="AU12" s="17">
        <v>6.1634973139097403E-2</v>
      </c>
      <c r="AV12" s="17">
        <v>4.22529271774909E-2</v>
      </c>
      <c r="AW12" s="17">
        <v>8.91081458596438E-2</v>
      </c>
      <c r="AX12" s="17">
        <v>5.4995710291637002E-2</v>
      </c>
      <c r="AY12" s="17"/>
      <c r="AZ12" s="17">
        <v>7.0323300147122306E-2</v>
      </c>
      <c r="BA12" s="17">
        <v>6.1880145055659801E-2</v>
      </c>
      <c r="BB12" s="17">
        <v>1.90909043610216E-2</v>
      </c>
      <c r="BC12" s="17">
        <v>6.2665139561301195E-2</v>
      </c>
      <c r="BD12" s="17">
        <v>5.7605182629065103E-2</v>
      </c>
      <c r="BE12" s="17"/>
      <c r="BF12" s="17">
        <v>5.3643387348944402E-2</v>
      </c>
      <c r="BG12" s="17">
        <v>6.2608039817636393E-2</v>
      </c>
      <c r="BH12" s="17">
        <v>8.3523662922536906E-2</v>
      </c>
      <c r="BI12" s="17">
        <v>5.3459508860273598E-2</v>
      </c>
      <c r="BJ12" s="17"/>
      <c r="BK12" s="17">
        <v>3.9817540301481401E-2</v>
      </c>
      <c r="BL12" s="17">
        <v>3.0711255041047599E-2</v>
      </c>
      <c r="BM12" s="17">
        <v>7.3916882466477804E-2</v>
      </c>
      <c r="BN12" s="17">
        <v>7.1401895900227302E-2</v>
      </c>
      <c r="BO12" s="17">
        <v>6.4180663012773906E-2</v>
      </c>
      <c r="BP12" s="17"/>
      <c r="BQ12" s="17">
        <v>6.5884043899373093E-2</v>
      </c>
      <c r="BR12" s="17">
        <v>5.9898337665815198E-2</v>
      </c>
      <c r="BS12" s="17"/>
      <c r="BT12" s="17">
        <v>8.0971592479961899E-2</v>
      </c>
      <c r="BU12" s="17">
        <v>4.16858138725619E-2</v>
      </c>
      <c r="BV12" s="17">
        <v>5.53779226101817E-2</v>
      </c>
      <c r="BW12" s="17">
        <v>6.1408445859390301E-2</v>
      </c>
      <c r="BX12" s="17">
        <v>6.8095169738295103E-2</v>
      </c>
      <c r="BY12" s="17">
        <v>3.3892760547000203E-2</v>
      </c>
    </row>
    <row r="13" spans="2:77" x14ac:dyDescent="0.35">
      <c r="B13" s="18" t="s">
        <v>341</v>
      </c>
      <c r="C13" s="17">
        <v>7.4711741616921803E-2</v>
      </c>
      <c r="D13" s="17">
        <v>5.9901491019924501E-2</v>
      </c>
      <c r="E13" s="17">
        <v>8.9137106122365001E-2</v>
      </c>
      <c r="F13" s="17"/>
      <c r="G13" s="17">
        <v>0.111241075546024</v>
      </c>
      <c r="H13" s="17">
        <v>5.5710754298627499E-2</v>
      </c>
      <c r="I13" s="17">
        <v>6.5921603718778393E-2</v>
      </c>
      <c r="J13" s="17">
        <v>5.0545825644078099E-2</v>
      </c>
      <c r="K13" s="17">
        <v>8.8392353567610896E-2</v>
      </c>
      <c r="L13" s="17">
        <v>8.3581871761663304E-2</v>
      </c>
      <c r="M13" s="17"/>
      <c r="N13" s="17">
        <v>9.1974487930585005E-2</v>
      </c>
      <c r="O13" s="17">
        <v>6.6459785016066905E-2</v>
      </c>
      <c r="P13" s="17">
        <v>6.3416249555313706E-2</v>
      </c>
      <c r="Q13" s="17">
        <v>7.6238419001312799E-2</v>
      </c>
      <c r="R13" s="17"/>
      <c r="S13" s="17">
        <v>0.101593703643172</v>
      </c>
      <c r="T13" s="17">
        <v>6.0851155915142098E-2</v>
      </c>
      <c r="U13" s="17">
        <v>5.6967247538007498E-2</v>
      </c>
      <c r="V13" s="17">
        <v>7.3469075210026394E-2</v>
      </c>
      <c r="W13" s="17">
        <v>0.11661469790215601</v>
      </c>
      <c r="X13" s="17">
        <v>4.0103835075352597E-2</v>
      </c>
      <c r="Y13" s="17">
        <v>5.3780257700136003E-2</v>
      </c>
      <c r="Z13" s="17">
        <v>0.102391473495407</v>
      </c>
      <c r="AA13" s="17">
        <v>7.6094168505700804E-2</v>
      </c>
      <c r="AB13" s="17">
        <v>6.8438075151928193E-2</v>
      </c>
      <c r="AC13" s="17">
        <v>8.8088809402264601E-2</v>
      </c>
      <c r="AD13" s="17">
        <v>8.0548527617226806E-2</v>
      </c>
      <c r="AE13" s="17"/>
      <c r="AF13" s="17">
        <v>5.5030875853028703E-2</v>
      </c>
      <c r="AG13" s="17">
        <v>7.8381628472068393E-2</v>
      </c>
      <c r="AH13" s="17">
        <v>7.0582616066811502E-2</v>
      </c>
      <c r="AI13" s="17"/>
      <c r="AJ13" s="17">
        <v>7.0265127036132094E-2</v>
      </c>
      <c r="AK13" s="17">
        <v>5.8218478472067701E-2</v>
      </c>
      <c r="AL13" s="17">
        <v>1.26666718987442E-2</v>
      </c>
      <c r="AM13" s="17">
        <v>0</v>
      </c>
      <c r="AN13" s="17">
        <v>0.105952664100227</v>
      </c>
      <c r="AO13" s="17"/>
      <c r="AP13" s="17">
        <v>9.0546103218172594E-2</v>
      </c>
      <c r="AQ13" s="17">
        <v>5.4521751016698899E-2</v>
      </c>
      <c r="AR13" s="17">
        <v>3.6684497166355703E-2</v>
      </c>
      <c r="AS13" s="17"/>
      <c r="AT13" s="17">
        <v>6.8279882602543099E-2</v>
      </c>
      <c r="AU13" s="17">
        <v>0.11599921629028299</v>
      </c>
      <c r="AV13" s="17">
        <v>5.7944322743806703E-2</v>
      </c>
      <c r="AW13" s="17">
        <v>5.5971252925826998E-2</v>
      </c>
      <c r="AX13" s="17">
        <v>5.3907269924465602E-2</v>
      </c>
      <c r="AY13" s="17"/>
      <c r="AZ13" s="17">
        <v>6.1299430022990598E-2</v>
      </c>
      <c r="BA13" s="17">
        <v>7.3655267601224206E-2</v>
      </c>
      <c r="BB13" s="17">
        <v>0.11287094235248001</v>
      </c>
      <c r="BC13" s="17">
        <v>8.8250386114439805E-2</v>
      </c>
      <c r="BD13" s="17">
        <v>9.2721425326221907E-2</v>
      </c>
      <c r="BE13" s="17"/>
      <c r="BF13" s="17">
        <v>0.10447932194750099</v>
      </c>
      <c r="BG13" s="17">
        <v>8.1048562678057198E-2</v>
      </c>
      <c r="BH13" s="17">
        <v>5.2915030018810899E-2</v>
      </c>
      <c r="BI13" s="17">
        <v>7.0320230927125804E-2</v>
      </c>
      <c r="BJ13" s="17"/>
      <c r="BK13" s="17">
        <v>7.5311138964595806E-2</v>
      </c>
      <c r="BL13" s="17">
        <v>6.7596797873129499E-2</v>
      </c>
      <c r="BM13" s="17">
        <v>8.3884637375422594E-2</v>
      </c>
      <c r="BN13" s="17">
        <v>7.67760588955467E-2</v>
      </c>
      <c r="BO13" s="17">
        <v>3.9143829711611802E-2</v>
      </c>
      <c r="BP13" s="17"/>
      <c r="BQ13" s="17">
        <v>5.8066405319363003E-2</v>
      </c>
      <c r="BR13" s="17">
        <v>9.7917790396242793E-2</v>
      </c>
      <c r="BS13" s="17"/>
      <c r="BT13" s="17">
        <v>8.0051019379201005E-2</v>
      </c>
      <c r="BU13" s="17">
        <v>5.4020552975750202E-2</v>
      </c>
      <c r="BV13" s="17">
        <v>6.15657422451414E-2</v>
      </c>
      <c r="BW13" s="17">
        <v>8.1208492293937506E-2</v>
      </c>
      <c r="BX13" s="17">
        <v>8.6353560805403004E-2</v>
      </c>
      <c r="BY13" s="17">
        <v>0.150598658427086</v>
      </c>
    </row>
    <row r="14" spans="2:77" x14ac:dyDescent="0.35">
      <c r="B14" s="18" t="s">
        <v>101</v>
      </c>
      <c r="C14" s="17">
        <v>0.21278469703330599</v>
      </c>
      <c r="D14" s="17">
        <v>0.22793533692338899</v>
      </c>
      <c r="E14" s="17">
        <v>0.198485971305566</v>
      </c>
      <c r="F14" s="17"/>
      <c r="G14" s="17">
        <v>0.14603824453168299</v>
      </c>
      <c r="H14" s="17">
        <v>0.171799507680196</v>
      </c>
      <c r="I14" s="17">
        <v>0.212876518549595</v>
      </c>
      <c r="J14" s="17">
        <v>0.26972945337669202</v>
      </c>
      <c r="K14" s="17">
        <v>0.24849126396187701</v>
      </c>
      <c r="L14" s="17">
        <v>0.22241698975593899</v>
      </c>
      <c r="M14" s="17"/>
      <c r="N14" s="17">
        <v>0.22098103936442101</v>
      </c>
      <c r="O14" s="17">
        <v>0.263529473620562</v>
      </c>
      <c r="P14" s="17">
        <v>0.14339932405651401</v>
      </c>
      <c r="Q14" s="17">
        <v>0.20912191137247901</v>
      </c>
      <c r="R14" s="17"/>
      <c r="S14" s="17">
        <v>0.21514911505154599</v>
      </c>
      <c r="T14" s="17">
        <v>0.25968673324338798</v>
      </c>
      <c r="U14" s="17">
        <v>0.170104508685374</v>
      </c>
      <c r="V14" s="17">
        <v>0.184135020068939</v>
      </c>
      <c r="W14" s="17">
        <v>0.167347301319411</v>
      </c>
      <c r="X14" s="17">
        <v>0.23759269266521901</v>
      </c>
      <c r="Y14" s="17">
        <v>0.29196052163755798</v>
      </c>
      <c r="Z14" s="17">
        <v>0.169127423413583</v>
      </c>
      <c r="AA14" s="17">
        <v>0.156503843640559</v>
      </c>
      <c r="AB14" s="17">
        <v>0.212241223744847</v>
      </c>
      <c r="AC14" s="17">
        <v>0.22929408392141401</v>
      </c>
      <c r="AD14" s="17">
        <v>0.25842326213276401</v>
      </c>
      <c r="AE14" s="17"/>
      <c r="AF14" s="17">
        <v>0.21192578959500599</v>
      </c>
      <c r="AG14" s="17">
        <v>0.20076440161780301</v>
      </c>
      <c r="AH14" s="17">
        <v>0.27432462494925702</v>
      </c>
      <c r="AI14" s="17"/>
      <c r="AJ14" s="17">
        <v>0.24011898890090999</v>
      </c>
      <c r="AK14" s="17">
        <v>0.19224210024112401</v>
      </c>
      <c r="AL14" s="17">
        <v>0.13429580293552401</v>
      </c>
      <c r="AM14" s="17">
        <v>0.31010371067362102</v>
      </c>
      <c r="AN14" s="17">
        <v>0.29892596453734899</v>
      </c>
      <c r="AO14" s="17"/>
      <c r="AP14" s="17">
        <v>0.23376955250981901</v>
      </c>
      <c r="AQ14" s="17">
        <v>0.177588558055257</v>
      </c>
      <c r="AR14" s="17">
        <v>0.101798066996356</v>
      </c>
      <c r="AS14" s="17"/>
      <c r="AT14" s="17">
        <v>0.23082602818035</v>
      </c>
      <c r="AU14" s="17">
        <v>0.20496334893287901</v>
      </c>
      <c r="AV14" s="17">
        <v>0.25100694236791699</v>
      </c>
      <c r="AW14" s="17">
        <v>0.16089088156286599</v>
      </c>
      <c r="AX14" s="17">
        <v>0.14536343579564301</v>
      </c>
      <c r="AY14" s="17"/>
      <c r="AZ14" s="17">
        <v>0.20374456291455501</v>
      </c>
      <c r="BA14" s="17">
        <v>0.219888773505834</v>
      </c>
      <c r="BB14" s="17">
        <v>0.224431799871045</v>
      </c>
      <c r="BC14" s="17">
        <v>0.23443896999164099</v>
      </c>
      <c r="BD14" s="17">
        <v>0.20168145119161099</v>
      </c>
      <c r="BE14" s="17"/>
      <c r="BF14" s="17">
        <v>0.16441858530223699</v>
      </c>
      <c r="BG14" s="17">
        <v>0.22753646930716401</v>
      </c>
      <c r="BH14" s="17">
        <v>0.19338634111811701</v>
      </c>
      <c r="BI14" s="17">
        <v>0.24070201450420201</v>
      </c>
      <c r="BJ14" s="17"/>
      <c r="BK14" s="17">
        <v>0.16744596549320701</v>
      </c>
      <c r="BL14" s="17">
        <v>0.153143989304341</v>
      </c>
      <c r="BM14" s="17">
        <v>0.229294215532868</v>
      </c>
      <c r="BN14" s="17">
        <v>0.226175604218497</v>
      </c>
      <c r="BO14" s="17">
        <v>0.23336447402045801</v>
      </c>
      <c r="BP14" s="17"/>
      <c r="BQ14" s="17">
        <v>0.20789063366208099</v>
      </c>
      <c r="BR14" s="17">
        <v>0.21960774171630101</v>
      </c>
      <c r="BS14" s="17"/>
      <c r="BT14" s="17">
        <v>0.26903055689727101</v>
      </c>
      <c r="BU14" s="17">
        <v>0.18837606453092701</v>
      </c>
      <c r="BV14" s="17">
        <v>0.14393043336157799</v>
      </c>
      <c r="BW14" s="17">
        <v>0.16658818735504199</v>
      </c>
      <c r="BX14" s="17">
        <v>0.182347251600221</v>
      </c>
      <c r="BY14" s="17">
        <v>0.184052909094367</v>
      </c>
    </row>
    <row r="15" spans="2:77" x14ac:dyDescent="0.35">
      <c r="B15" s="18" t="s">
        <v>102</v>
      </c>
      <c r="C15" s="17">
        <v>0.12767671635059599</v>
      </c>
      <c r="D15" s="17">
        <v>0.110900746842755</v>
      </c>
      <c r="E15" s="17">
        <v>0.144339063143088</v>
      </c>
      <c r="F15" s="17"/>
      <c r="G15" s="17">
        <v>0.130217290782839</v>
      </c>
      <c r="H15" s="17">
        <v>0.162146660880605</v>
      </c>
      <c r="I15" s="17">
        <v>0.15138746481786</v>
      </c>
      <c r="J15" s="17">
        <v>0.12776307670709999</v>
      </c>
      <c r="K15" s="17">
        <v>9.8488809765313004E-2</v>
      </c>
      <c r="L15" s="17">
        <v>9.3053388683345797E-2</v>
      </c>
      <c r="M15" s="17"/>
      <c r="N15" s="17">
        <v>9.7942964915320493E-2</v>
      </c>
      <c r="O15" s="17">
        <v>0.13117616301010801</v>
      </c>
      <c r="P15" s="17">
        <v>0.14463248177426299</v>
      </c>
      <c r="Q15" s="17">
        <v>0.14045292632843001</v>
      </c>
      <c r="R15" s="17"/>
      <c r="S15" s="17">
        <v>0.14683497252338201</v>
      </c>
      <c r="T15" s="17">
        <v>0.12366345695707499</v>
      </c>
      <c r="U15" s="17">
        <v>0.109744923407308</v>
      </c>
      <c r="V15" s="17">
        <v>0.15200105583024701</v>
      </c>
      <c r="W15" s="17">
        <v>5.9288689463002198E-2</v>
      </c>
      <c r="X15" s="17">
        <v>0.18178821462233299</v>
      </c>
      <c r="Y15" s="17">
        <v>0.124495524003257</v>
      </c>
      <c r="Z15" s="17">
        <v>0.11683432173794001</v>
      </c>
      <c r="AA15" s="17">
        <v>0.14991310018774601</v>
      </c>
      <c r="AB15" s="17">
        <v>0.149162262388461</v>
      </c>
      <c r="AC15" s="17">
        <v>5.40176329064447E-2</v>
      </c>
      <c r="AD15" s="17">
        <v>0</v>
      </c>
      <c r="AE15" s="17"/>
      <c r="AF15" s="17">
        <v>0.120697043676914</v>
      </c>
      <c r="AG15" s="17">
        <v>0.13838401159337299</v>
      </c>
      <c r="AH15" s="17">
        <v>0.121110136755725</v>
      </c>
      <c r="AI15" s="17"/>
      <c r="AJ15" s="17">
        <v>0.13583693271069699</v>
      </c>
      <c r="AK15" s="17">
        <v>0.15486636508454699</v>
      </c>
      <c r="AL15" s="17">
        <v>0.111448528425627</v>
      </c>
      <c r="AM15" s="17">
        <v>0</v>
      </c>
      <c r="AN15" s="17">
        <v>7.4229830266436495E-2</v>
      </c>
      <c r="AO15" s="17"/>
      <c r="AP15" s="17">
        <v>0.140202432712076</v>
      </c>
      <c r="AQ15" s="17">
        <v>0.15598112599078201</v>
      </c>
      <c r="AR15" s="17">
        <v>0.15112797487854801</v>
      </c>
      <c r="AS15" s="17"/>
      <c r="AT15" s="17">
        <v>0.120185696806608</v>
      </c>
      <c r="AU15" s="17">
        <v>0.15689108077253</v>
      </c>
      <c r="AV15" s="17">
        <v>0.14424575445938501</v>
      </c>
      <c r="AW15" s="17">
        <v>0.104689826568994</v>
      </c>
      <c r="AX15" s="17">
        <v>0</v>
      </c>
      <c r="AY15" s="17"/>
      <c r="AZ15" s="17">
        <v>0.128943604952545</v>
      </c>
      <c r="BA15" s="17">
        <v>0.138559423387492</v>
      </c>
      <c r="BB15" s="17">
        <v>0.12704466157661501</v>
      </c>
      <c r="BC15" s="17">
        <v>0.114231960681951</v>
      </c>
      <c r="BD15" s="17">
        <v>0.121589320349163</v>
      </c>
      <c r="BE15" s="17"/>
      <c r="BF15" s="17">
        <v>0.145229319529108</v>
      </c>
      <c r="BG15" s="17">
        <v>0.129901753686961</v>
      </c>
      <c r="BH15" s="17">
        <v>0.132318367497782</v>
      </c>
      <c r="BI15" s="17">
        <v>9.17316315347836E-2</v>
      </c>
      <c r="BJ15" s="17"/>
      <c r="BK15" s="17">
        <v>0.108170560263184</v>
      </c>
      <c r="BL15" s="17">
        <v>0.14977856151622301</v>
      </c>
      <c r="BM15" s="17">
        <v>0.13690612591917001</v>
      </c>
      <c r="BN15" s="17">
        <v>0.12354310440751901</v>
      </c>
      <c r="BO15" s="17">
        <v>5.4709606567932501E-2</v>
      </c>
      <c r="BP15" s="17"/>
      <c r="BQ15" s="17">
        <v>0.13035992060242099</v>
      </c>
      <c r="BR15" s="17">
        <v>0.12393593469021801</v>
      </c>
      <c r="BS15" s="17"/>
      <c r="BT15" s="17">
        <v>0.108113162069828</v>
      </c>
      <c r="BU15" s="17">
        <v>0.13076689252600501</v>
      </c>
      <c r="BV15" s="17">
        <v>0.2012151462658</v>
      </c>
      <c r="BW15" s="17">
        <v>8.0563050917005205E-2</v>
      </c>
      <c r="BX15" s="17">
        <v>0.146117220934189</v>
      </c>
      <c r="BY15" s="17">
        <v>0.21665523625887301</v>
      </c>
    </row>
    <row r="16" spans="2:77" x14ac:dyDescent="0.35">
      <c r="B16" s="18" t="s">
        <v>467</v>
      </c>
      <c r="C16" s="17">
        <v>9.7560887957442693E-2</v>
      </c>
      <c r="D16" s="17">
        <v>8.4883086978387201E-2</v>
      </c>
      <c r="E16" s="17">
        <v>0.110160865472702</v>
      </c>
      <c r="F16" s="17"/>
      <c r="G16" s="17">
        <v>0.105207636831028</v>
      </c>
      <c r="H16" s="17">
        <v>9.6301787656117799E-2</v>
      </c>
      <c r="I16" s="17">
        <v>0.118605016459901</v>
      </c>
      <c r="J16" s="17">
        <v>9.0350452116533003E-2</v>
      </c>
      <c r="K16" s="17">
        <v>9.7087552559308496E-2</v>
      </c>
      <c r="L16" s="17">
        <v>7.7967892730283303E-2</v>
      </c>
      <c r="M16" s="17"/>
      <c r="N16" s="17">
        <v>0.114955126189233</v>
      </c>
      <c r="O16" s="17">
        <v>7.5356614679273307E-2</v>
      </c>
      <c r="P16" s="17">
        <v>0.130886118098474</v>
      </c>
      <c r="Q16" s="17">
        <v>7.3384242600378402E-2</v>
      </c>
      <c r="R16" s="17"/>
      <c r="S16" s="17">
        <v>9.6838761821422301E-2</v>
      </c>
      <c r="T16" s="17">
        <v>8.5890405605724904E-2</v>
      </c>
      <c r="U16" s="17">
        <v>0.105576680373628</v>
      </c>
      <c r="V16" s="17">
        <v>0.115157849119133</v>
      </c>
      <c r="W16" s="17">
        <v>0.16459081508964701</v>
      </c>
      <c r="X16" s="17">
        <v>6.9703047894566994E-2</v>
      </c>
      <c r="Y16" s="17">
        <v>7.8569600842662998E-2</v>
      </c>
      <c r="Z16" s="17">
        <v>9.3590474471517901E-2</v>
      </c>
      <c r="AA16" s="17">
        <v>0.111941508057172</v>
      </c>
      <c r="AB16" s="17">
        <v>5.4822202770478098E-2</v>
      </c>
      <c r="AC16" s="17">
        <v>0.204290091661155</v>
      </c>
      <c r="AD16" s="17">
        <v>0</v>
      </c>
      <c r="AE16" s="17"/>
      <c r="AF16" s="17">
        <v>7.8151856270250494E-2</v>
      </c>
      <c r="AG16" s="17">
        <v>0.121348890356397</v>
      </c>
      <c r="AH16" s="17">
        <v>7.5816458750972898E-2</v>
      </c>
      <c r="AI16" s="17"/>
      <c r="AJ16" s="17">
        <v>7.3742294771913006E-2</v>
      </c>
      <c r="AK16" s="17">
        <v>0.13100256361535001</v>
      </c>
      <c r="AL16" s="17">
        <v>0.21772073488211999</v>
      </c>
      <c r="AM16" s="17">
        <v>0</v>
      </c>
      <c r="AN16" s="17">
        <v>5.9646590178844799E-2</v>
      </c>
      <c r="AO16" s="17"/>
      <c r="AP16" s="17">
        <v>8.8301108713036397E-2</v>
      </c>
      <c r="AQ16" s="17">
        <v>0.114322050117471</v>
      </c>
      <c r="AR16" s="17">
        <v>0.182892268041878</v>
      </c>
      <c r="AS16" s="17"/>
      <c r="AT16" s="17">
        <v>8.3907950143306695E-2</v>
      </c>
      <c r="AU16" s="17">
        <v>8.9185178076554905E-2</v>
      </c>
      <c r="AV16" s="17">
        <v>0.11007170773174201</v>
      </c>
      <c r="AW16" s="17">
        <v>0.12056353788225101</v>
      </c>
      <c r="AX16" s="17">
        <v>0.26931344978628902</v>
      </c>
      <c r="AY16" s="17"/>
      <c r="AZ16" s="17">
        <v>8.7273740113919696E-2</v>
      </c>
      <c r="BA16" s="17">
        <v>0.12934848335622601</v>
      </c>
      <c r="BB16" s="17">
        <v>0.118246499460468</v>
      </c>
      <c r="BC16" s="17">
        <v>7.2190589026444096E-2</v>
      </c>
      <c r="BD16" s="17">
        <v>0.124567729358535</v>
      </c>
      <c r="BE16" s="17"/>
      <c r="BF16" s="17">
        <v>8.7238610704387307E-2</v>
      </c>
      <c r="BG16" s="17">
        <v>0.112346650200218</v>
      </c>
      <c r="BH16" s="17">
        <v>8.9048442261821806E-2</v>
      </c>
      <c r="BI16" s="17">
        <v>0.10264497260992</v>
      </c>
      <c r="BJ16" s="17"/>
      <c r="BK16" s="17">
        <v>4.1372631564295798E-2</v>
      </c>
      <c r="BL16" s="17">
        <v>6.8719932539529099E-2</v>
      </c>
      <c r="BM16" s="17">
        <v>0.100057446844128</v>
      </c>
      <c r="BN16" s="17">
        <v>0.122117833670014</v>
      </c>
      <c r="BO16" s="17">
        <v>6.3323723588862096E-2</v>
      </c>
      <c r="BP16" s="17"/>
      <c r="BQ16" s="17">
        <v>9.6997444631044594E-2</v>
      </c>
      <c r="BR16" s="17">
        <v>9.8346410886090002E-2</v>
      </c>
      <c r="BS16" s="17"/>
      <c r="BT16" s="17">
        <v>7.6443946497495696E-2</v>
      </c>
      <c r="BU16" s="17">
        <v>0.15620418926371701</v>
      </c>
      <c r="BV16" s="17">
        <v>5.9434709253503797E-2</v>
      </c>
      <c r="BW16" s="17">
        <v>0.120557163638201</v>
      </c>
      <c r="BX16" s="17">
        <v>7.4041622493790496E-2</v>
      </c>
      <c r="BY16" s="17">
        <v>0</v>
      </c>
    </row>
    <row r="17" spans="2:77" x14ac:dyDescent="0.35">
      <c r="B17" s="18" t="s">
        <v>468</v>
      </c>
      <c r="C17" s="17">
        <v>9.8278586560465897E-2</v>
      </c>
      <c r="D17" s="17">
        <v>9.8652169159727202E-2</v>
      </c>
      <c r="E17" s="17">
        <v>9.8664732761853793E-2</v>
      </c>
      <c r="F17" s="17"/>
      <c r="G17" s="17">
        <v>8.8291978334329599E-2</v>
      </c>
      <c r="H17" s="17">
        <v>0.14771989338038</v>
      </c>
      <c r="I17" s="17">
        <v>0.114788547160104</v>
      </c>
      <c r="J17" s="17">
        <v>7.9912162572352299E-2</v>
      </c>
      <c r="K17" s="17">
        <v>8.0398478795856307E-2</v>
      </c>
      <c r="L17" s="17">
        <v>7.5937403546256693E-2</v>
      </c>
      <c r="M17" s="17"/>
      <c r="N17" s="17">
        <v>0.108800924289653</v>
      </c>
      <c r="O17" s="17">
        <v>9.9538566822595403E-2</v>
      </c>
      <c r="P17" s="17">
        <v>8.7855395830811894E-2</v>
      </c>
      <c r="Q17" s="17">
        <v>9.5780724734244899E-2</v>
      </c>
      <c r="R17" s="17"/>
      <c r="S17" s="17">
        <v>0.120453656870131</v>
      </c>
      <c r="T17" s="17">
        <v>8.2711124342657802E-2</v>
      </c>
      <c r="U17" s="17">
        <v>0.105999223387664</v>
      </c>
      <c r="V17" s="17">
        <v>0.115916407899828</v>
      </c>
      <c r="W17" s="17">
        <v>8.5247959788087094E-2</v>
      </c>
      <c r="X17" s="17">
        <v>7.6914042052546497E-2</v>
      </c>
      <c r="Y17" s="17">
        <v>6.6443133646809399E-2</v>
      </c>
      <c r="Z17" s="17">
        <v>0.107471000965673</v>
      </c>
      <c r="AA17" s="17">
        <v>0.13732221587757801</v>
      </c>
      <c r="AB17" s="17">
        <v>7.9001216315210704E-2</v>
      </c>
      <c r="AC17" s="17">
        <v>7.1735517470822893E-2</v>
      </c>
      <c r="AD17" s="17">
        <v>0.110066630216544</v>
      </c>
      <c r="AE17" s="17"/>
      <c r="AF17" s="17">
        <v>7.2986337430358997E-2</v>
      </c>
      <c r="AG17" s="17">
        <v>0.106455862121158</v>
      </c>
      <c r="AH17" s="17">
        <v>0.137484351403245</v>
      </c>
      <c r="AI17" s="17"/>
      <c r="AJ17" s="17">
        <v>4.9990427086130697E-2</v>
      </c>
      <c r="AK17" s="17">
        <v>0.14974852422514201</v>
      </c>
      <c r="AL17" s="17">
        <v>0.18499889540752601</v>
      </c>
      <c r="AM17" s="17">
        <v>8.5860709650500397E-2</v>
      </c>
      <c r="AN17" s="17">
        <v>0.12530833412501999</v>
      </c>
      <c r="AO17" s="17"/>
      <c r="AP17" s="17">
        <v>5.0095922099069101E-2</v>
      </c>
      <c r="AQ17" s="17">
        <v>0.166154953732817</v>
      </c>
      <c r="AR17" s="17">
        <v>0.12151799670413201</v>
      </c>
      <c r="AS17" s="17"/>
      <c r="AT17" s="17">
        <v>8.6847095701425805E-2</v>
      </c>
      <c r="AU17" s="17">
        <v>6.8998207583911494E-2</v>
      </c>
      <c r="AV17" s="17">
        <v>0.116927796545341</v>
      </c>
      <c r="AW17" s="17">
        <v>0.15095756288804099</v>
      </c>
      <c r="AX17" s="17">
        <v>4.3851756246323301E-2</v>
      </c>
      <c r="AY17" s="17"/>
      <c r="AZ17" s="17">
        <v>0.110830898576024</v>
      </c>
      <c r="BA17" s="17">
        <v>8.1992439820204002E-2</v>
      </c>
      <c r="BB17" s="17">
        <v>9.2339938112760006E-2</v>
      </c>
      <c r="BC17" s="17">
        <v>8.7966447946969006E-2</v>
      </c>
      <c r="BD17" s="17">
        <v>9.5413953818177799E-2</v>
      </c>
      <c r="BE17" s="17"/>
      <c r="BF17" s="17">
        <v>8.0941058439160399E-2</v>
      </c>
      <c r="BG17" s="17">
        <v>9.4867583069148498E-2</v>
      </c>
      <c r="BH17" s="17">
        <v>0.108579944658345</v>
      </c>
      <c r="BI17" s="17">
        <v>0.117619120628133</v>
      </c>
      <c r="BJ17" s="17"/>
      <c r="BK17" s="17">
        <v>0.121795525542337</v>
      </c>
      <c r="BL17" s="17">
        <v>0.141998378583686</v>
      </c>
      <c r="BM17" s="17">
        <v>6.9627533906098896E-2</v>
      </c>
      <c r="BN17" s="17">
        <v>9.4722633416806604E-2</v>
      </c>
      <c r="BO17" s="17">
        <v>0.13661864915782199</v>
      </c>
      <c r="BP17" s="17"/>
      <c r="BQ17" s="17">
        <v>0.106364804783427</v>
      </c>
      <c r="BR17" s="17">
        <v>8.7005208169799106E-2</v>
      </c>
      <c r="BS17" s="17"/>
      <c r="BT17" s="17">
        <v>8.33405381998749E-2</v>
      </c>
      <c r="BU17" s="17">
        <v>0.101718561190423</v>
      </c>
      <c r="BV17" s="17">
        <v>9.1021565618355699E-2</v>
      </c>
      <c r="BW17" s="17">
        <v>0.116353108420522</v>
      </c>
      <c r="BX17" s="17">
        <v>0.13949243418729601</v>
      </c>
      <c r="BY17" s="17">
        <v>0</v>
      </c>
    </row>
    <row r="18" spans="2:77" x14ac:dyDescent="0.35">
      <c r="B18" s="18" t="s">
        <v>469</v>
      </c>
      <c r="C18" s="17">
        <v>3.3691925703179998E-2</v>
      </c>
      <c r="D18" s="17">
        <v>3.0457780577415602E-2</v>
      </c>
      <c r="E18" s="17">
        <v>3.6972140923181802E-2</v>
      </c>
      <c r="F18" s="17"/>
      <c r="G18" s="17">
        <v>4.78759411590206E-2</v>
      </c>
      <c r="H18" s="17">
        <v>3.0498526832311201E-2</v>
      </c>
      <c r="I18" s="17">
        <v>2.4407196318599202E-2</v>
      </c>
      <c r="J18" s="17">
        <v>4.0308919966207599E-2</v>
      </c>
      <c r="K18" s="17">
        <v>4.04188579280505E-2</v>
      </c>
      <c r="L18" s="17">
        <v>2.4471922624777299E-2</v>
      </c>
      <c r="M18" s="17"/>
      <c r="N18" s="17">
        <v>3.0795306531082998E-2</v>
      </c>
      <c r="O18" s="17">
        <v>2.6802773843469602E-2</v>
      </c>
      <c r="P18" s="17">
        <v>2.1018088096413701E-2</v>
      </c>
      <c r="Q18" s="17">
        <v>5.4654815146057703E-2</v>
      </c>
      <c r="R18" s="17"/>
      <c r="S18" s="17">
        <v>4.2536879029234399E-2</v>
      </c>
      <c r="T18" s="17">
        <v>2.7513249927435399E-2</v>
      </c>
      <c r="U18" s="17">
        <v>0</v>
      </c>
      <c r="V18" s="17">
        <v>2.0104688372077E-2</v>
      </c>
      <c r="W18" s="17">
        <v>5.5858500582130099E-2</v>
      </c>
      <c r="X18" s="17">
        <v>5.02881038221481E-2</v>
      </c>
      <c r="Y18" s="17">
        <v>1.3634652569292201E-2</v>
      </c>
      <c r="Z18" s="17">
        <v>2.6591862224372501E-2</v>
      </c>
      <c r="AA18" s="17">
        <v>3.5527278103252798E-2</v>
      </c>
      <c r="AB18" s="17">
        <v>5.1189390794516502E-2</v>
      </c>
      <c r="AC18" s="17">
        <v>3.59349355695344E-2</v>
      </c>
      <c r="AD18" s="17">
        <v>4.6642835846480699E-2</v>
      </c>
      <c r="AE18" s="17"/>
      <c r="AF18" s="17">
        <v>2.7882148606927702E-2</v>
      </c>
      <c r="AG18" s="17">
        <v>3.8866957802136302E-2</v>
      </c>
      <c r="AH18" s="17">
        <v>2.9411030673602599E-2</v>
      </c>
      <c r="AI18" s="17"/>
      <c r="AJ18" s="17">
        <v>1.36967663041275E-2</v>
      </c>
      <c r="AK18" s="17">
        <v>5.38105104953122E-2</v>
      </c>
      <c r="AL18" s="17">
        <v>5.2920104434051499E-2</v>
      </c>
      <c r="AM18" s="17">
        <v>0</v>
      </c>
      <c r="AN18" s="17">
        <v>2.7364599704395899E-2</v>
      </c>
      <c r="AO18" s="17"/>
      <c r="AP18" s="17">
        <v>1.4666803532332901E-2</v>
      </c>
      <c r="AQ18" s="17">
        <v>6.2586071740771507E-2</v>
      </c>
      <c r="AR18" s="17">
        <v>4.8561882822791301E-2</v>
      </c>
      <c r="AS18" s="17"/>
      <c r="AT18" s="17">
        <v>4.1378685230932501E-2</v>
      </c>
      <c r="AU18" s="17">
        <v>3.9731155885519197E-2</v>
      </c>
      <c r="AV18" s="17">
        <v>2.63397203085757E-2</v>
      </c>
      <c r="AW18" s="17">
        <v>3.1601993511090401E-2</v>
      </c>
      <c r="AX18" s="17">
        <v>0</v>
      </c>
      <c r="AY18" s="17"/>
      <c r="AZ18" s="17">
        <v>4.6831035731143902E-2</v>
      </c>
      <c r="BA18" s="17">
        <v>2.8337574036239301E-2</v>
      </c>
      <c r="BB18" s="17">
        <v>1.9437505473775499E-2</v>
      </c>
      <c r="BC18" s="17">
        <v>1.0174942530552501E-2</v>
      </c>
      <c r="BD18" s="17">
        <v>2.6310142229426899E-2</v>
      </c>
      <c r="BE18" s="17"/>
      <c r="BF18" s="17">
        <v>3.04794275152496E-2</v>
      </c>
      <c r="BG18" s="17">
        <v>4.2634232277888602E-2</v>
      </c>
      <c r="BH18" s="17">
        <v>2.7430256966853101E-2</v>
      </c>
      <c r="BI18" s="17">
        <v>3.2861007337339002E-2</v>
      </c>
      <c r="BJ18" s="17"/>
      <c r="BK18" s="17">
        <v>0</v>
      </c>
      <c r="BL18" s="17">
        <v>4.0835508701852499E-2</v>
      </c>
      <c r="BM18" s="17">
        <v>3.4842707038213502E-2</v>
      </c>
      <c r="BN18" s="17">
        <v>3.5770692606660201E-2</v>
      </c>
      <c r="BO18" s="17">
        <v>1.1892611451142799E-2</v>
      </c>
      <c r="BP18" s="17"/>
      <c r="BQ18" s="17">
        <v>3.0503961790107299E-2</v>
      </c>
      <c r="BR18" s="17">
        <v>3.8136416625500998E-2</v>
      </c>
      <c r="BS18" s="17"/>
      <c r="BT18" s="17">
        <v>2.3435672949183601E-2</v>
      </c>
      <c r="BU18" s="17">
        <v>4.59592358922268E-2</v>
      </c>
      <c r="BV18" s="17">
        <v>4.4373214042410597E-2</v>
      </c>
      <c r="BW18" s="17">
        <v>3.9930542626316998E-2</v>
      </c>
      <c r="BX18" s="17">
        <v>2.4806755685943201E-2</v>
      </c>
      <c r="BY18" s="17">
        <v>5.2472867709257902E-2</v>
      </c>
    </row>
    <row r="19" spans="2:77" x14ac:dyDescent="0.35">
      <c r="B19" s="18" t="s">
        <v>470</v>
      </c>
      <c r="C19" s="19">
        <v>6.5127300828888901E-2</v>
      </c>
      <c r="D19" s="19">
        <v>7.07161404869074E-2</v>
      </c>
      <c r="E19" s="19">
        <v>6.0382487206966699E-2</v>
      </c>
      <c r="F19" s="19"/>
      <c r="G19" s="19">
        <v>6.6106175026166697E-2</v>
      </c>
      <c r="H19" s="19">
        <v>0.10311196334955899</v>
      </c>
      <c r="I19" s="19">
        <v>6.76774362152954E-2</v>
      </c>
      <c r="J19" s="19">
        <v>5.1281754779896702E-2</v>
      </c>
      <c r="K19" s="19">
        <v>4.6437580366783103E-2</v>
      </c>
      <c r="L19" s="19">
        <v>5.50952520429615E-2</v>
      </c>
      <c r="M19" s="19"/>
      <c r="N19" s="19">
        <v>4.9229883358687297E-2</v>
      </c>
      <c r="O19" s="19">
        <v>5.8190985101345301E-2</v>
      </c>
      <c r="P19" s="19">
        <v>5.1436955941397598E-2</v>
      </c>
      <c r="Q19" s="19">
        <v>0.10014422232058499</v>
      </c>
      <c r="R19" s="19"/>
      <c r="S19" s="19">
        <v>8.0468447500013904E-2</v>
      </c>
      <c r="T19" s="19">
        <v>3.40173423959882E-2</v>
      </c>
      <c r="U19" s="19">
        <v>0.12918844114052599</v>
      </c>
      <c r="V19" s="19">
        <v>6.6597900903767604E-2</v>
      </c>
      <c r="W19" s="19">
        <v>0</v>
      </c>
      <c r="X19" s="19">
        <v>3.3676367428900601E-2</v>
      </c>
      <c r="Y19" s="19">
        <v>6.7510126911940596E-2</v>
      </c>
      <c r="Z19" s="19">
        <v>7.10492345314684E-2</v>
      </c>
      <c r="AA19" s="19">
        <v>5.6932864216137399E-2</v>
      </c>
      <c r="AB19" s="19">
        <v>0.110253966952452</v>
      </c>
      <c r="AC19" s="19">
        <v>0.10847336918377699</v>
      </c>
      <c r="AD19" s="19">
        <v>3.2590132486184697E-2</v>
      </c>
      <c r="AE19" s="19"/>
      <c r="AF19" s="19">
        <v>5.2834941932301899E-2</v>
      </c>
      <c r="AG19" s="19">
        <v>7.9927052117859498E-2</v>
      </c>
      <c r="AH19" s="19">
        <v>4.71125346626926E-2</v>
      </c>
      <c r="AI19" s="19"/>
      <c r="AJ19" s="19">
        <v>3.4113550156012203E-2</v>
      </c>
      <c r="AK19" s="19">
        <v>0.10405461670808799</v>
      </c>
      <c r="AL19" s="19">
        <v>4.7731998352847797E-2</v>
      </c>
      <c r="AM19" s="19">
        <v>0.113646198872684</v>
      </c>
      <c r="AN19" s="19">
        <v>6.1946457672242002E-2</v>
      </c>
      <c r="AO19" s="19"/>
      <c r="AP19" s="19">
        <v>4.2507884246800798E-2</v>
      </c>
      <c r="AQ19" s="19">
        <v>0.117447592811026</v>
      </c>
      <c r="AR19" s="19">
        <v>2.5953369544045399E-2</v>
      </c>
      <c r="AS19" s="19"/>
      <c r="AT19" s="19">
        <v>8.0403238639659202E-2</v>
      </c>
      <c r="AU19" s="19">
        <v>3.85337945437699E-2</v>
      </c>
      <c r="AV19" s="19">
        <v>4.08599188032737E-2</v>
      </c>
      <c r="AW19" s="19">
        <v>0.115817443377628</v>
      </c>
      <c r="AX19" s="19">
        <v>0.110929770375179</v>
      </c>
      <c r="AY19" s="19"/>
      <c r="AZ19" s="19">
        <v>8.3938716326736801E-2</v>
      </c>
      <c r="BA19" s="19">
        <v>4.2220314424204597E-2</v>
      </c>
      <c r="BB19" s="19">
        <v>4.9099506899242598E-2</v>
      </c>
      <c r="BC19" s="19">
        <v>4.9472560672757897E-2</v>
      </c>
      <c r="BD19" s="19">
        <v>5.9950671272052503E-2</v>
      </c>
      <c r="BE19" s="19"/>
      <c r="BF19" s="19">
        <v>9.7648528786624597E-2</v>
      </c>
      <c r="BG19" s="19">
        <v>4.6674481098215703E-2</v>
      </c>
      <c r="BH19" s="19">
        <v>6.2789778463989906E-2</v>
      </c>
      <c r="BI19" s="19">
        <v>7.5266046894524499E-2</v>
      </c>
      <c r="BJ19" s="19"/>
      <c r="BK19" s="19">
        <v>3.6864162541616098E-2</v>
      </c>
      <c r="BL19" s="19">
        <v>9.8254744386623502E-2</v>
      </c>
      <c r="BM19" s="19">
        <v>4.5968534187490598E-2</v>
      </c>
      <c r="BN19" s="19">
        <v>4.8432647597637997E-2</v>
      </c>
      <c r="BO19" s="19">
        <v>0.158513849887678</v>
      </c>
      <c r="BP19" s="19"/>
      <c r="BQ19" s="19">
        <v>7.3916286587698804E-2</v>
      </c>
      <c r="BR19" s="19">
        <v>5.2874161054860098E-2</v>
      </c>
      <c r="BS19" s="19"/>
      <c r="BT19" s="19">
        <v>5.7923671605220502E-2</v>
      </c>
      <c r="BU19" s="19">
        <v>4.6666154683095297E-2</v>
      </c>
      <c r="BV19" s="19">
        <v>0.11525410842009599</v>
      </c>
      <c r="BW19" s="19">
        <v>8.9971326215298797E-2</v>
      </c>
      <c r="BX19" s="19">
        <v>6.8862492910595596E-2</v>
      </c>
      <c r="BY19" s="19">
        <v>9.5739690274435796E-2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0.10775662867958</v>
      </c>
      <c r="D9" s="17">
        <v>0.131712416862206</v>
      </c>
      <c r="E9" s="17">
        <v>8.21223255707271E-2</v>
      </c>
      <c r="F9" s="17"/>
      <c r="G9" s="17">
        <v>9.8454606380751195E-2</v>
      </c>
      <c r="H9" s="17">
        <v>5.1245517847866302E-2</v>
      </c>
      <c r="I9" s="17">
        <v>9.0764602632886507E-2</v>
      </c>
      <c r="J9" s="17">
        <v>0.100213111353635</v>
      </c>
      <c r="K9" s="17">
        <v>0.156444365667675</v>
      </c>
      <c r="L9" s="17">
        <v>0.15193842484578099</v>
      </c>
      <c r="M9" s="17"/>
      <c r="N9" s="17">
        <v>9.0910272144033105E-2</v>
      </c>
      <c r="O9" s="17">
        <v>0.102644913189834</v>
      </c>
      <c r="P9" s="17">
        <v>0.15014711786683599</v>
      </c>
      <c r="Q9" s="17">
        <v>9.23388596035951E-2</v>
      </c>
      <c r="R9" s="17"/>
      <c r="S9" s="17">
        <v>6.4524507210116697E-2</v>
      </c>
      <c r="T9" s="17">
        <v>0.150389960908063</v>
      </c>
      <c r="U9" s="17">
        <v>0.126196738810195</v>
      </c>
      <c r="V9" s="17">
        <v>0.16211557080071801</v>
      </c>
      <c r="W9" s="17">
        <v>0.12873625607005701</v>
      </c>
      <c r="X9" s="17">
        <v>8.9530308417214502E-2</v>
      </c>
      <c r="Y9" s="17">
        <v>0.112648204186553</v>
      </c>
      <c r="Z9" s="17">
        <v>0.100675687546775</v>
      </c>
      <c r="AA9" s="17">
        <v>7.6963119335682201E-2</v>
      </c>
      <c r="AB9" s="17">
        <v>7.1688693820203903E-2</v>
      </c>
      <c r="AC9" s="17">
        <v>2.5823167930398402E-2</v>
      </c>
      <c r="AD9" s="17">
        <v>0.24549760099746901</v>
      </c>
      <c r="AE9" s="17"/>
      <c r="AF9" s="17">
        <v>0.186521520661423</v>
      </c>
      <c r="AG9" s="17">
        <v>5.6845256227452998E-2</v>
      </c>
      <c r="AH9" s="17">
        <v>8.1276241310323197E-2</v>
      </c>
      <c r="AI9" s="17"/>
      <c r="AJ9" s="17">
        <v>0.17254376375873501</v>
      </c>
      <c r="AK9" s="17">
        <v>3.7602715110766703E-2</v>
      </c>
      <c r="AL9" s="17">
        <v>5.0685104153520497E-2</v>
      </c>
      <c r="AM9" s="17">
        <v>0.229388611441319</v>
      </c>
      <c r="AN9" s="17">
        <v>9.8242966040038196E-2</v>
      </c>
      <c r="AO9" s="17"/>
      <c r="AP9" s="17">
        <v>0.130550753836781</v>
      </c>
      <c r="AQ9" s="17">
        <v>3.6249802786741399E-2</v>
      </c>
      <c r="AR9" s="17">
        <v>9.2467911834225702E-2</v>
      </c>
      <c r="AS9" s="17"/>
      <c r="AT9" s="17">
        <v>0.11055127304913701</v>
      </c>
      <c r="AU9" s="17">
        <v>0.121090076281599</v>
      </c>
      <c r="AV9" s="17">
        <v>8.6432013088515405E-2</v>
      </c>
      <c r="AW9" s="17">
        <v>5.0513180762245299E-2</v>
      </c>
      <c r="AX9" s="17">
        <v>0.163092233728583</v>
      </c>
      <c r="AY9" s="17"/>
      <c r="AZ9" s="17">
        <v>9.7855921928014206E-2</v>
      </c>
      <c r="BA9" s="17">
        <v>8.8731039642184706E-2</v>
      </c>
      <c r="BB9" s="17">
        <v>8.79195536357881E-2</v>
      </c>
      <c r="BC9" s="17">
        <v>0.13981175565398599</v>
      </c>
      <c r="BD9" s="17">
        <v>0.130390907271972</v>
      </c>
      <c r="BE9" s="17"/>
      <c r="BF9" s="17">
        <v>0.130634797364518</v>
      </c>
      <c r="BG9" s="17">
        <v>8.9657377470171801E-2</v>
      </c>
      <c r="BH9" s="17">
        <v>0.10922007697130499</v>
      </c>
      <c r="BI9" s="17">
        <v>9.6021765110498494E-2</v>
      </c>
      <c r="BJ9" s="17"/>
      <c r="BK9" s="17">
        <v>0.25771950788193498</v>
      </c>
      <c r="BL9" s="17">
        <v>0.11866039114264</v>
      </c>
      <c r="BM9" s="17">
        <v>9.5172080053013003E-2</v>
      </c>
      <c r="BN9" s="17">
        <v>9.5262069520801906E-2</v>
      </c>
      <c r="BO9" s="17">
        <v>0.15100089305908401</v>
      </c>
      <c r="BP9" s="17"/>
      <c r="BQ9" s="17">
        <v>9.8858738774875402E-2</v>
      </c>
      <c r="BR9" s="17">
        <v>0.120161596862283</v>
      </c>
      <c r="BS9" s="17"/>
      <c r="BT9" s="17">
        <v>0.13427773079139599</v>
      </c>
      <c r="BU9" s="17">
        <v>9.4419897764552799E-2</v>
      </c>
      <c r="BV9" s="17">
        <v>3.7174484918227703E-2</v>
      </c>
      <c r="BW9" s="17">
        <v>9.0573681856683894E-2</v>
      </c>
      <c r="BX9" s="17">
        <v>9.8870574553151597E-2</v>
      </c>
      <c r="BY9" s="17">
        <v>0.17336678505209999</v>
      </c>
    </row>
    <row r="10" spans="2:77" x14ac:dyDescent="0.35">
      <c r="B10" s="18" t="s">
        <v>333</v>
      </c>
      <c r="C10" s="17">
        <v>4.0912881778607899E-2</v>
      </c>
      <c r="D10" s="17">
        <v>3.7582674114461798E-2</v>
      </c>
      <c r="E10" s="17">
        <v>4.43371048362824E-2</v>
      </c>
      <c r="F10" s="17"/>
      <c r="G10" s="17">
        <v>4.0128192718845601E-2</v>
      </c>
      <c r="H10" s="17">
        <v>3.07393065403711E-2</v>
      </c>
      <c r="I10" s="17">
        <v>7.0962500083439298E-3</v>
      </c>
      <c r="J10" s="17">
        <v>4.9081046694746097E-2</v>
      </c>
      <c r="K10" s="17">
        <v>2.74651942202696E-2</v>
      </c>
      <c r="L10" s="17">
        <v>8.7264359939645805E-2</v>
      </c>
      <c r="M10" s="17"/>
      <c r="N10" s="17">
        <v>4.22226267925217E-2</v>
      </c>
      <c r="O10" s="17">
        <v>5.1088909000082998E-2</v>
      </c>
      <c r="P10" s="17">
        <v>3.0754525195000802E-2</v>
      </c>
      <c r="Q10" s="17">
        <v>3.7398176445560302E-2</v>
      </c>
      <c r="R10" s="17"/>
      <c r="S10" s="17">
        <v>2.7576511253792398E-2</v>
      </c>
      <c r="T10" s="17">
        <v>3.4099666299065801E-2</v>
      </c>
      <c r="U10" s="17">
        <v>7.1526461305626204E-2</v>
      </c>
      <c r="V10" s="17">
        <v>1.9735061319953999E-2</v>
      </c>
      <c r="W10" s="17">
        <v>3.6200461738646501E-2</v>
      </c>
      <c r="X10" s="17">
        <v>1.98960650601963E-2</v>
      </c>
      <c r="Y10" s="17">
        <v>6.2861568559587105E-2</v>
      </c>
      <c r="Z10" s="17">
        <v>6.3454696395579296E-2</v>
      </c>
      <c r="AA10" s="17">
        <v>5.7691916881953E-2</v>
      </c>
      <c r="AB10" s="17">
        <v>7.1039677902801204E-2</v>
      </c>
      <c r="AC10" s="17">
        <v>0</v>
      </c>
      <c r="AD10" s="17">
        <v>0</v>
      </c>
      <c r="AE10" s="17"/>
      <c r="AF10" s="17">
        <v>5.71773138325289E-2</v>
      </c>
      <c r="AG10" s="17">
        <v>2.6438193175742301E-2</v>
      </c>
      <c r="AH10" s="17">
        <v>2.88342706478278E-2</v>
      </c>
      <c r="AI10" s="17"/>
      <c r="AJ10" s="17">
        <v>5.3492675966661199E-2</v>
      </c>
      <c r="AK10" s="17">
        <v>1.70398598871392E-2</v>
      </c>
      <c r="AL10" s="17">
        <v>4.3577267506988301E-2</v>
      </c>
      <c r="AM10" s="17">
        <v>0.100514882173762</v>
      </c>
      <c r="AN10" s="17">
        <v>3.2320189747507701E-2</v>
      </c>
      <c r="AO10" s="17"/>
      <c r="AP10" s="17">
        <v>4.6091230335534E-2</v>
      </c>
      <c r="AQ10" s="17">
        <v>1.6018621783984999E-2</v>
      </c>
      <c r="AR10" s="17">
        <v>5.6757343163885102E-2</v>
      </c>
      <c r="AS10" s="17"/>
      <c r="AT10" s="17">
        <v>5.12857057347922E-2</v>
      </c>
      <c r="AU10" s="17">
        <v>3.2453328177693398E-2</v>
      </c>
      <c r="AV10" s="17">
        <v>3.7926069752258602E-2</v>
      </c>
      <c r="AW10" s="17">
        <v>1.6496772739375599E-2</v>
      </c>
      <c r="AX10" s="17">
        <v>0</v>
      </c>
      <c r="AY10" s="17"/>
      <c r="AZ10" s="17">
        <v>2.5661317060954699E-2</v>
      </c>
      <c r="BA10" s="17">
        <v>2.98452087940233E-2</v>
      </c>
      <c r="BB10" s="17">
        <v>5.9615626837222498E-2</v>
      </c>
      <c r="BC10" s="17">
        <v>9.3386932163550304E-2</v>
      </c>
      <c r="BD10" s="17">
        <v>2.4742883297658599E-2</v>
      </c>
      <c r="BE10" s="17"/>
      <c r="BF10" s="17">
        <v>4.5636359759880001E-2</v>
      </c>
      <c r="BG10" s="17">
        <v>4.4135776608981402E-2</v>
      </c>
      <c r="BH10" s="17">
        <v>3.6235628626300101E-2</v>
      </c>
      <c r="BI10" s="17">
        <v>2.85261774683877E-2</v>
      </c>
      <c r="BJ10" s="17"/>
      <c r="BK10" s="17">
        <v>4.4036388984003999E-2</v>
      </c>
      <c r="BL10" s="17">
        <v>2.9915501339843199E-2</v>
      </c>
      <c r="BM10" s="17">
        <v>4.1088780376801103E-2</v>
      </c>
      <c r="BN10" s="17">
        <v>5.0589485065407301E-2</v>
      </c>
      <c r="BO10" s="17">
        <v>2.26746781443685E-2</v>
      </c>
      <c r="BP10" s="17"/>
      <c r="BQ10" s="17">
        <v>4.2433246343660698E-2</v>
      </c>
      <c r="BR10" s="17">
        <v>3.8793269796713499E-2</v>
      </c>
      <c r="BS10" s="17"/>
      <c r="BT10" s="17">
        <v>5.8750363359328803E-2</v>
      </c>
      <c r="BU10" s="17">
        <v>3.3944671161617403E-2</v>
      </c>
      <c r="BV10" s="17">
        <v>6.3154254382666405E-2</v>
      </c>
      <c r="BW10" s="17">
        <v>3.2562615048607302E-2</v>
      </c>
      <c r="BX10" s="17">
        <v>1.7863010388327698E-2</v>
      </c>
      <c r="BY10" s="17">
        <v>0</v>
      </c>
    </row>
    <row r="11" spans="2:77" x14ac:dyDescent="0.35">
      <c r="B11" s="18" t="s">
        <v>98</v>
      </c>
      <c r="C11" s="17">
        <v>8.0283525194646904E-2</v>
      </c>
      <c r="D11" s="17">
        <v>8.4149835611672399E-2</v>
      </c>
      <c r="E11" s="17">
        <v>7.7264899030008896E-2</v>
      </c>
      <c r="F11" s="17"/>
      <c r="G11" s="17">
        <v>6.9576091387147002E-2</v>
      </c>
      <c r="H11" s="17">
        <v>3.84180615648392E-2</v>
      </c>
      <c r="I11" s="17">
        <v>5.3048326971223497E-2</v>
      </c>
      <c r="J11" s="17">
        <v>8.9671265657801202E-2</v>
      </c>
      <c r="K11" s="17">
        <v>0.119969083640072</v>
      </c>
      <c r="L11" s="17">
        <v>0.115115586439816</v>
      </c>
      <c r="M11" s="17"/>
      <c r="N11" s="17">
        <v>8.8112516001736196E-2</v>
      </c>
      <c r="O11" s="17">
        <v>7.2780421756237307E-2</v>
      </c>
      <c r="P11" s="17">
        <v>7.1892842525227402E-2</v>
      </c>
      <c r="Q11" s="17">
        <v>8.8037910096587998E-2</v>
      </c>
      <c r="R11" s="17"/>
      <c r="S11" s="17">
        <v>5.6084558957771202E-2</v>
      </c>
      <c r="T11" s="17">
        <v>0.13190930810464399</v>
      </c>
      <c r="U11" s="17">
        <v>0.107511189554124</v>
      </c>
      <c r="V11" s="17">
        <v>7.7595071632498694E-2</v>
      </c>
      <c r="W11" s="17">
        <v>9.5245777737184498E-2</v>
      </c>
      <c r="X11" s="17">
        <v>8.9185898793654003E-2</v>
      </c>
      <c r="Y11" s="17">
        <v>4.3681048615104197E-2</v>
      </c>
      <c r="Z11" s="17">
        <v>7.6468757841478593E-2</v>
      </c>
      <c r="AA11" s="17">
        <v>5.99723353842316E-2</v>
      </c>
      <c r="AB11" s="17">
        <v>5.0778094855246703E-2</v>
      </c>
      <c r="AC11" s="17">
        <v>8.86412732520174E-2</v>
      </c>
      <c r="AD11" s="17">
        <v>9.6432855549303795E-2</v>
      </c>
      <c r="AE11" s="17"/>
      <c r="AF11" s="17">
        <v>0.106616441899913</v>
      </c>
      <c r="AG11" s="17">
        <v>6.8620923504736794E-2</v>
      </c>
      <c r="AH11" s="17">
        <v>6.3025613772190306E-2</v>
      </c>
      <c r="AI11" s="17"/>
      <c r="AJ11" s="17">
        <v>0.114102330657558</v>
      </c>
      <c r="AK11" s="17">
        <v>5.3656553670567798E-2</v>
      </c>
      <c r="AL11" s="17">
        <v>8.6013332878923293E-2</v>
      </c>
      <c r="AM11" s="17">
        <v>0.123043590763807</v>
      </c>
      <c r="AN11" s="17">
        <v>6.6667741734126706E-2</v>
      </c>
      <c r="AO11" s="17"/>
      <c r="AP11" s="17">
        <v>0.116684627147496</v>
      </c>
      <c r="AQ11" s="17">
        <v>3.66362269426415E-2</v>
      </c>
      <c r="AR11" s="17">
        <v>0.10575891920286901</v>
      </c>
      <c r="AS11" s="17"/>
      <c r="AT11" s="17">
        <v>9.2681735803759602E-2</v>
      </c>
      <c r="AU11" s="17">
        <v>8.4811081381850104E-2</v>
      </c>
      <c r="AV11" s="17">
        <v>6.5317172781396801E-2</v>
      </c>
      <c r="AW11" s="17">
        <v>8.6059315430135203E-2</v>
      </c>
      <c r="AX11" s="17">
        <v>0.11535662452256</v>
      </c>
      <c r="AY11" s="17"/>
      <c r="AZ11" s="17">
        <v>6.2459560241884898E-2</v>
      </c>
      <c r="BA11" s="17">
        <v>6.8318350297908698E-2</v>
      </c>
      <c r="BB11" s="17">
        <v>9.5801993002507496E-2</v>
      </c>
      <c r="BC11" s="17">
        <v>0.122914674028066</v>
      </c>
      <c r="BD11" s="17">
        <v>9.2473505460258704E-2</v>
      </c>
      <c r="BE11" s="17"/>
      <c r="BF11" s="17">
        <v>4.0939442753357598E-2</v>
      </c>
      <c r="BG11" s="17">
        <v>9.7817552563567098E-2</v>
      </c>
      <c r="BH11" s="17">
        <v>7.2216262456870906E-2</v>
      </c>
      <c r="BI11" s="17">
        <v>8.7786531873854101E-2</v>
      </c>
      <c r="BJ11" s="17"/>
      <c r="BK11" s="17">
        <v>3.3538187627096303E-2</v>
      </c>
      <c r="BL11" s="17">
        <v>7.1558908939939797E-2</v>
      </c>
      <c r="BM11" s="17">
        <v>9.4173718018603497E-2</v>
      </c>
      <c r="BN11" s="17">
        <v>7.45118405054295E-2</v>
      </c>
      <c r="BO11" s="17">
        <v>7.5602757721845104E-2</v>
      </c>
      <c r="BP11" s="17"/>
      <c r="BQ11" s="17">
        <v>0.10331689233231101</v>
      </c>
      <c r="BR11" s="17">
        <v>4.8171621187815199E-2</v>
      </c>
      <c r="BS11" s="17"/>
      <c r="BT11" s="17">
        <v>8.7318052997261003E-2</v>
      </c>
      <c r="BU11" s="17">
        <v>8.0339360181475597E-2</v>
      </c>
      <c r="BV11" s="17">
        <v>3.3594283100280301E-2</v>
      </c>
      <c r="BW11" s="17">
        <v>0.109672440596111</v>
      </c>
      <c r="BX11" s="17">
        <v>6.32800540319189E-2</v>
      </c>
      <c r="BY11" s="17">
        <v>9.5120879002155698E-2</v>
      </c>
    </row>
    <row r="12" spans="2:77" x14ac:dyDescent="0.35">
      <c r="B12" s="18" t="s">
        <v>99</v>
      </c>
      <c r="C12" s="17">
        <v>7.8735964988143795E-2</v>
      </c>
      <c r="D12" s="17">
        <v>8.7937569394772305E-2</v>
      </c>
      <c r="E12" s="17">
        <v>7.0710644036987694E-2</v>
      </c>
      <c r="F12" s="17"/>
      <c r="G12" s="17">
        <v>7.8818600754199705E-2</v>
      </c>
      <c r="H12" s="17">
        <v>7.6619278698483895E-2</v>
      </c>
      <c r="I12" s="17">
        <v>6.7084790623434795E-2</v>
      </c>
      <c r="J12" s="17">
        <v>9.9430395517372802E-2</v>
      </c>
      <c r="K12" s="17">
        <v>8.3570468334680695E-2</v>
      </c>
      <c r="L12" s="17">
        <v>7.0692856773031998E-2</v>
      </c>
      <c r="M12" s="17"/>
      <c r="N12" s="17">
        <v>8.2526217074492203E-2</v>
      </c>
      <c r="O12" s="17">
        <v>7.9363049307150907E-2</v>
      </c>
      <c r="P12" s="17">
        <v>0.10886848159226099</v>
      </c>
      <c r="Q12" s="17">
        <v>5.0000782054302299E-2</v>
      </c>
      <c r="R12" s="17"/>
      <c r="S12" s="17">
        <v>8.8526182419068802E-2</v>
      </c>
      <c r="T12" s="17">
        <v>5.1504506323962702E-2</v>
      </c>
      <c r="U12" s="17">
        <v>8.8834374226346102E-2</v>
      </c>
      <c r="V12" s="17">
        <v>0.110207871702768</v>
      </c>
      <c r="W12" s="17">
        <v>4.0376336139620897E-2</v>
      </c>
      <c r="X12" s="17">
        <v>0.113431428820412</v>
      </c>
      <c r="Y12" s="17">
        <v>4.7460798394409497E-2</v>
      </c>
      <c r="Z12" s="17">
        <v>6.5614331521328007E-2</v>
      </c>
      <c r="AA12" s="17">
        <v>6.7512522375896195E-2</v>
      </c>
      <c r="AB12" s="17">
        <v>9.6647726149192897E-2</v>
      </c>
      <c r="AC12" s="17">
        <v>6.3452102572100599E-2</v>
      </c>
      <c r="AD12" s="17">
        <v>0.12582369527950699</v>
      </c>
      <c r="AE12" s="17"/>
      <c r="AF12" s="17">
        <v>7.4931314499223703E-2</v>
      </c>
      <c r="AG12" s="17">
        <v>8.3219860597281703E-2</v>
      </c>
      <c r="AH12" s="17">
        <v>6.7964182130342804E-2</v>
      </c>
      <c r="AI12" s="17"/>
      <c r="AJ12" s="17">
        <v>8.4336002692698295E-2</v>
      </c>
      <c r="AK12" s="17">
        <v>6.2304711916351799E-2</v>
      </c>
      <c r="AL12" s="17">
        <v>5.9952464710975199E-2</v>
      </c>
      <c r="AM12" s="17">
        <v>0</v>
      </c>
      <c r="AN12" s="17">
        <v>8.6349247569168897E-2</v>
      </c>
      <c r="AO12" s="17"/>
      <c r="AP12" s="17">
        <v>7.8786211999678404E-2</v>
      </c>
      <c r="AQ12" s="17">
        <v>5.4422622778487403E-2</v>
      </c>
      <c r="AR12" s="17">
        <v>7.6424183122807396E-2</v>
      </c>
      <c r="AS12" s="17"/>
      <c r="AT12" s="17">
        <v>7.0137564294593197E-2</v>
      </c>
      <c r="AU12" s="17">
        <v>9.18323121808685E-2</v>
      </c>
      <c r="AV12" s="17">
        <v>6.7234166207412099E-2</v>
      </c>
      <c r="AW12" s="17">
        <v>8.5492770116931405E-2</v>
      </c>
      <c r="AX12" s="17">
        <v>0.16331870255585501</v>
      </c>
      <c r="AY12" s="17"/>
      <c r="AZ12" s="17">
        <v>8.0545575688899904E-2</v>
      </c>
      <c r="BA12" s="17">
        <v>0.101001491805406</v>
      </c>
      <c r="BB12" s="17">
        <v>0.104011469536215</v>
      </c>
      <c r="BC12" s="17">
        <v>6.3949354643575096E-2</v>
      </c>
      <c r="BD12" s="17">
        <v>5.5720708223169199E-2</v>
      </c>
      <c r="BE12" s="17"/>
      <c r="BF12" s="17">
        <v>6.8849923941477695E-2</v>
      </c>
      <c r="BG12" s="17">
        <v>8.4765227283776806E-2</v>
      </c>
      <c r="BH12" s="17">
        <v>0.104506023065858</v>
      </c>
      <c r="BI12" s="17">
        <v>5.02712579941735E-2</v>
      </c>
      <c r="BJ12" s="17"/>
      <c r="BK12" s="17">
        <v>7.5667242093152606E-2</v>
      </c>
      <c r="BL12" s="17">
        <v>8.7984452663436893E-2</v>
      </c>
      <c r="BM12" s="17">
        <v>7.3378865793524095E-2</v>
      </c>
      <c r="BN12" s="17">
        <v>8.6503009365434397E-2</v>
      </c>
      <c r="BO12" s="17">
        <v>4.7986116701119297E-2</v>
      </c>
      <c r="BP12" s="17"/>
      <c r="BQ12" s="17">
        <v>7.1538464065256602E-2</v>
      </c>
      <c r="BR12" s="17">
        <v>8.8770340654691707E-2</v>
      </c>
      <c r="BS12" s="17"/>
      <c r="BT12" s="17">
        <v>6.8000922932199795E-2</v>
      </c>
      <c r="BU12" s="17">
        <v>7.5531173667153298E-2</v>
      </c>
      <c r="BV12" s="17">
        <v>7.2838279235038106E-2</v>
      </c>
      <c r="BW12" s="17">
        <v>8.90448357009994E-2</v>
      </c>
      <c r="BX12" s="17">
        <v>0.109690406114456</v>
      </c>
      <c r="BY12" s="17">
        <v>3.3892760547000203E-2</v>
      </c>
    </row>
    <row r="13" spans="2:77" x14ac:dyDescent="0.35">
      <c r="B13" s="18" t="s">
        <v>341</v>
      </c>
      <c r="C13" s="17">
        <v>9.6390618021525196E-2</v>
      </c>
      <c r="D13" s="17">
        <v>7.9559829990016498E-2</v>
      </c>
      <c r="E13" s="17">
        <v>0.11287001819284501</v>
      </c>
      <c r="F13" s="17"/>
      <c r="G13" s="17">
        <v>0.12086859839752601</v>
      </c>
      <c r="H13" s="17">
        <v>8.9927115403941202E-2</v>
      </c>
      <c r="I13" s="17">
        <v>0.11059984904494</v>
      </c>
      <c r="J13" s="17">
        <v>7.2952396219222795E-2</v>
      </c>
      <c r="K13" s="17">
        <v>0.123388947759586</v>
      </c>
      <c r="L13" s="17">
        <v>6.9981550752759594E-2</v>
      </c>
      <c r="M13" s="17"/>
      <c r="N13" s="17">
        <v>9.9414047715747203E-2</v>
      </c>
      <c r="O13" s="17">
        <v>8.6157615213622293E-2</v>
      </c>
      <c r="P13" s="17">
        <v>8.0380606855991493E-2</v>
      </c>
      <c r="Q13" s="17">
        <v>0.11825455849003</v>
      </c>
      <c r="R13" s="17"/>
      <c r="S13" s="17">
        <v>7.6289328754798699E-2</v>
      </c>
      <c r="T13" s="17">
        <v>9.5237275109841299E-2</v>
      </c>
      <c r="U13" s="17">
        <v>8.5660369046374807E-2</v>
      </c>
      <c r="V13" s="17">
        <v>8.8957194602637096E-2</v>
      </c>
      <c r="W13" s="17">
        <v>8.8366547701286394E-2</v>
      </c>
      <c r="X13" s="17">
        <v>0.104439807892601</v>
      </c>
      <c r="Y13" s="17">
        <v>8.7222763575336204E-2</v>
      </c>
      <c r="Z13" s="17">
        <v>4.4258467420956502E-2</v>
      </c>
      <c r="AA13" s="17">
        <v>7.3465078698222802E-2</v>
      </c>
      <c r="AB13" s="17">
        <v>0.19637154612045499</v>
      </c>
      <c r="AC13" s="17">
        <v>0.12982852376385101</v>
      </c>
      <c r="AD13" s="17">
        <v>8.5913495440007204E-2</v>
      </c>
      <c r="AE13" s="17"/>
      <c r="AF13" s="17">
        <v>8.6567925937046097E-2</v>
      </c>
      <c r="AG13" s="17">
        <v>0.102610809174858</v>
      </c>
      <c r="AH13" s="17">
        <v>7.1272872817551902E-2</v>
      </c>
      <c r="AI13" s="17"/>
      <c r="AJ13" s="17">
        <v>0.10694680512470001</v>
      </c>
      <c r="AK13" s="17">
        <v>7.2980596349959695E-2</v>
      </c>
      <c r="AL13" s="17">
        <v>8.6372307475899704E-2</v>
      </c>
      <c r="AM13" s="17">
        <v>0.137957178598068</v>
      </c>
      <c r="AN13" s="17">
        <v>0.10430920301772301</v>
      </c>
      <c r="AO13" s="17"/>
      <c r="AP13" s="17">
        <v>0.124844898176892</v>
      </c>
      <c r="AQ13" s="17">
        <v>7.2966558649165902E-2</v>
      </c>
      <c r="AR13" s="17">
        <v>0.104321044910578</v>
      </c>
      <c r="AS13" s="17"/>
      <c r="AT13" s="17">
        <v>0.118881187162463</v>
      </c>
      <c r="AU13" s="17">
        <v>0.10546328009504199</v>
      </c>
      <c r="AV13" s="17">
        <v>0.105497847280892</v>
      </c>
      <c r="AW13" s="17">
        <v>6.6241314417065697E-2</v>
      </c>
      <c r="AX13" s="17">
        <v>5.3907269924465602E-2</v>
      </c>
      <c r="AY13" s="17"/>
      <c r="AZ13" s="17">
        <v>0.103942971600331</v>
      </c>
      <c r="BA13" s="17">
        <v>9.5185418344231096E-2</v>
      </c>
      <c r="BB13" s="17">
        <v>0.165962312892387</v>
      </c>
      <c r="BC13" s="17">
        <v>8.1337907996480302E-2</v>
      </c>
      <c r="BD13" s="17">
        <v>7.1203445473889598E-2</v>
      </c>
      <c r="BE13" s="17"/>
      <c r="BF13" s="17">
        <v>9.7096121952E-2</v>
      </c>
      <c r="BG13" s="17">
        <v>8.9434408903863505E-2</v>
      </c>
      <c r="BH13" s="17">
        <v>8.5787728846255198E-2</v>
      </c>
      <c r="BI13" s="17">
        <v>0.124333540790487</v>
      </c>
      <c r="BJ13" s="17"/>
      <c r="BK13" s="17">
        <v>7.5195323779875006E-2</v>
      </c>
      <c r="BL13" s="17">
        <v>6.5539741544008101E-2</v>
      </c>
      <c r="BM13" s="17">
        <v>0.12385677436732</v>
      </c>
      <c r="BN13" s="17">
        <v>9.3849659727099397E-2</v>
      </c>
      <c r="BO13" s="17">
        <v>5.89160469056094E-2</v>
      </c>
      <c r="BP13" s="17"/>
      <c r="BQ13" s="17">
        <v>8.2322206728278904E-2</v>
      </c>
      <c r="BR13" s="17">
        <v>0.116004054054446</v>
      </c>
      <c r="BS13" s="17"/>
      <c r="BT13" s="17">
        <v>0.106000326731822</v>
      </c>
      <c r="BU13" s="17">
        <v>8.9615967172477495E-2</v>
      </c>
      <c r="BV13" s="17">
        <v>0.102184343325115</v>
      </c>
      <c r="BW13" s="17">
        <v>0.11322502802524299</v>
      </c>
      <c r="BX13" s="17">
        <v>7.7865126806378096E-2</v>
      </c>
      <c r="BY13" s="17">
        <v>9.2015573923228997E-2</v>
      </c>
    </row>
    <row r="14" spans="2:77" x14ac:dyDescent="0.35">
      <c r="B14" s="18" t="s">
        <v>101</v>
      </c>
      <c r="C14" s="17">
        <v>0.20839563404849501</v>
      </c>
      <c r="D14" s="17">
        <v>0.20360154014722601</v>
      </c>
      <c r="E14" s="17">
        <v>0.212975006926126</v>
      </c>
      <c r="F14" s="17"/>
      <c r="G14" s="17">
        <v>0.16512944707718699</v>
      </c>
      <c r="H14" s="17">
        <v>0.159101288327194</v>
      </c>
      <c r="I14" s="17">
        <v>0.249798032004032</v>
      </c>
      <c r="J14" s="17">
        <v>0.237425161398303</v>
      </c>
      <c r="K14" s="17">
        <v>0.18142878117202799</v>
      </c>
      <c r="L14" s="17">
        <v>0.234622838841268</v>
      </c>
      <c r="M14" s="17"/>
      <c r="N14" s="17">
        <v>0.19531918557522401</v>
      </c>
      <c r="O14" s="17">
        <v>0.216061505310395</v>
      </c>
      <c r="P14" s="17">
        <v>0.220013375988523</v>
      </c>
      <c r="Q14" s="17">
        <v>0.20128227003075899</v>
      </c>
      <c r="R14" s="17"/>
      <c r="S14" s="17">
        <v>0.28361160806948998</v>
      </c>
      <c r="T14" s="17">
        <v>0.196975275392967</v>
      </c>
      <c r="U14" s="17">
        <v>0.163747344559244</v>
      </c>
      <c r="V14" s="17">
        <v>0.198349357344767</v>
      </c>
      <c r="W14" s="17">
        <v>0.21913149454439301</v>
      </c>
      <c r="X14" s="17">
        <v>0.156928067841235</v>
      </c>
      <c r="Y14" s="17">
        <v>0.27231481134410601</v>
      </c>
      <c r="Z14" s="17">
        <v>0.18297743902974001</v>
      </c>
      <c r="AA14" s="17">
        <v>0.20340854801647301</v>
      </c>
      <c r="AB14" s="17">
        <v>0.16596614574295199</v>
      </c>
      <c r="AC14" s="17">
        <v>0.180878031637692</v>
      </c>
      <c r="AD14" s="17">
        <v>0.21823760218588001</v>
      </c>
      <c r="AE14" s="17"/>
      <c r="AF14" s="17">
        <v>0.184954016585822</v>
      </c>
      <c r="AG14" s="17">
        <v>0.21704315637135499</v>
      </c>
      <c r="AH14" s="17">
        <v>0.29343972730270801</v>
      </c>
      <c r="AI14" s="17"/>
      <c r="AJ14" s="17">
        <v>0.24015694853715799</v>
      </c>
      <c r="AK14" s="17">
        <v>0.15361566513312699</v>
      </c>
      <c r="AL14" s="17">
        <v>0.14384866898294699</v>
      </c>
      <c r="AM14" s="17">
        <v>0.19719889031565899</v>
      </c>
      <c r="AN14" s="17">
        <v>0.29916783464123697</v>
      </c>
      <c r="AO14" s="17"/>
      <c r="AP14" s="17">
        <v>0.25046047241561897</v>
      </c>
      <c r="AQ14" s="17">
        <v>0.16063279502150599</v>
      </c>
      <c r="AR14" s="17">
        <v>0.126688252993779</v>
      </c>
      <c r="AS14" s="17"/>
      <c r="AT14" s="17">
        <v>0.20217430138490999</v>
      </c>
      <c r="AU14" s="17">
        <v>0.22119307488588899</v>
      </c>
      <c r="AV14" s="17">
        <v>0.20121469595015301</v>
      </c>
      <c r="AW14" s="17">
        <v>0.185652240752086</v>
      </c>
      <c r="AX14" s="17">
        <v>0.23019639017243601</v>
      </c>
      <c r="AY14" s="17"/>
      <c r="AZ14" s="17">
        <v>0.19291079457351901</v>
      </c>
      <c r="BA14" s="17">
        <v>0.23789325936178701</v>
      </c>
      <c r="BB14" s="17">
        <v>0.177340090848433</v>
      </c>
      <c r="BC14" s="17">
        <v>0.22718252330135799</v>
      </c>
      <c r="BD14" s="17">
        <v>0.208301922676665</v>
      </c>
      <c r="BE14" s="17"/>
      <c r="BF14" s="17">
        <v>0.23740469945308099</v>
      </c>
      <c r="BG14" s="17">
        <v>0.203957861016932</v>
      </c>
      <c r="BH14" s="17">
        <v>0.198595838157513</v>
      </c>
      <c r="BI14" s="17">
        <v>0.199191758906891</v>
      </c>
      <c r="BJ14" s="17"/>
      <c r="BK14" s="17">
        <v>0.13171207888625699</v>
      </c>
      <c r="BL14" s="17">
        <v>0.17538502392383501</v>
      </c>
      <c r="BM14" s="17">
        <v>0.217174025268773</v>
      </c>
      <c r="BN14" s="17">
        <v>0.22500059094704999</v>
      </c>
      <c r="BO14" s="17">
        <v>0.19619852863614401</v>
      </c>
      <c r="BP14" s="17"/>
      <c r="BQ14" s="17">
        <v>0.203965504951231</v>
      </c>
      <c r="BR14" s="17">
        <v>0.2145718860684</v>
      </c>
      <c r="BS14" s="17"/>
      <c r="BT14" s="17">
        <v>0.24041203241834599</v>
      </c>
      <c r="BU14" s="17">
        <v>0.19807250912430299</v>
      </c>
      <c r="BV14" s="17">
        <v>0.21415725981452399</v>
      </c>
      <c r="BW14" s="17">
        <v>0.163112576173541</v>
      </c>
      <c r="BX14" s="17">
        <v>0.18359905608950999</v>
      </c>
      <c r="BY14" s="17">
        <v>0.15008391843594701</v>
      </c>
    </row>
    <row r="15" spans="2:77" x14ac:dyDescent="0.35">
      <c r="B15" s="18" t="s">
        <v>102</v>
      </c>
      <c r="C15" s="17">
        <v>0.101260250053019</v>
      </c>
      <c r="D15" s="17">
        <v>9.2916996386416401E-2</v>
      </c>
      <c r="E15" s="17">
        <v>0.109829759042725</v>
      </c>
      <c r="F15" s="17"/>
      <c r="G15" s="17">
        <v>0.12921893974655799</v>
      </c>
      <c r="H15" s="17">
        <v>0.165902079010185</v>
      </c>
      <c r="I15" s="17">
        <v>7.8785648453176704E-2</v>
      </c>
      <c r="J15" s="17">
        <v>5.9291442126752997E-2</v>
      </c>
      <c r="K15" s="17">
        <v>0.118796635907693</v>
      </c>
      <c r="L15" s="17">
        <v>7.2406923702747705E-2</v>
      </c>
      <c r="M15" s="17"/>
      <c r="N15" s="17">
        <v>0.109469558152232</v>
      </c>
      <c r="O15" s="17">
        <v>9.8988889517964501E-2</v>
      </c>
      <c r="P15" s="17">
        <v>8.2169500783127E-2</v>
      </c>
      <c r="Q15" s="17">
        <v>0.112019225730444</v>
      </c>
      <c r="R15" s="17"/>
      <c r="S15" s="17">
        <v>0.111498559956411</v>
      </c>
      <c r="T15" s="17">
        <v>9.8720683043375904E-2</v>
      </c>
      <c r="U15" s="17">
        <v>8.6594838743757396E-2</v>
      </c>
      <c r="V15" s="17">
        <v>3.2460106364167997E-2</v>
      </c>
      <c r="W15" s="17">
        <v>8.7017940935567598E-2</v>
      </c>
      <c r="X15" s="17">
        <v>0.14338700405672</v>
      </c>
      <c r="Y15" s="17">
        <v>8.5827111431887398E-2</v>
      </c>
      <c r="Z15" s="17">
        <v>0.19308439961457999</v>
      </c>
      <c r="AA15" s="17">
        <v>0.105121402752385</v>
      </c>
      <c r="AB15" s="17">
        <v>0.105148050309901</v>
      </c>
      <c r="AC15" s="17">
        <v>0.143956169962877</v>
      </c>
      <c r="AD15" s="17">
        <v>4.4762349354841899E-2</v>
      </c>
      <c r="AE15" s="17"/>
      <c r="AF15" s="17">
        <v>7.5443595544112299E-2</v>
      </c>
      <c r="AG15" s="17">
        <v>0.110175402415084</v>
      </c>
      <c r="AH15" s="17">
        <v>0.12852213671761001</v>
      </c>
      <c r="AI15" s="17"/>
      <c r="AJ15" s="17">
        <v>7.9941139111304405E-2</v>
      </c>
      <c r="AK15" s="17">
        <v>0.137287244070188</v>
      </c>
      <c r="AL15" s="17">
        <v>0.105064551259891</v>
      </c>
      <c r="AM15" s="17">
        <v>9.82506478347005E-2</v>
      </c>
      <c r="AN15" s="17">
        <v>6.0908484976491199E-2</v>
      </c>
      <c r="AO15" s="17"/>
      <c r="AP15" s="17">
        <v>8.6748277617128694E-2</v>
      </c>
      <c r="AQ15" s="17">
        <v>0.12951098867323699</v>
      </c>
      <c r="AR15" s="17">
        <v>0.15664813262428301</v>
      </c>
      <c r="AS15" s="17"/>
      <c r="AT15" s="17">
        <v>5.9860272276490503E-2</v>
      </c>
      <c r="AU15" s="17">
        <v>9.9613732647859096E-2</v>
      </c>
      <c r="AV15" s="17">
        <v>0.13443628287550899</v>
      </c>
      <c r="AW15" s="17">
        <v>0.12722669978003201</v>
      </c>
      <c r="AX15" s="17">
        <v>5.1867313235163401E-2</v>
      </c>
      <c r="AY15" s="17"/>
      <c r="AZ15" s="17">
        <v>9.3350642605685305E-2</v>
      </c>
      <c r="BA15" s="17">
        <v>0.129942729992197</v>
      </c>
      <c r="BB15" s="17">
        <v>0.113886715402719</v>
      </c>
      <c r="BC15" s="17">
        <v>8.5671750460030699E-2</v>
      </c>
      <c r="BD15" s="17">
        <v>0.101787853095582</v>
      </c>
      <c r="BE15" s="17"/>
      <c r="BF15" s="17">
        <v>8.3844776724042294E-2</v>
      </c>
      <c r="BG15" s="17">
        <v>0.103541594727456</v>
      </c>
      <c r="BH15" s="17">
        <v>9.9245219736317003E-2</v>
      </c>
      <c r="BI15" s="17">
        <v>0.114474538089805</v>
      </c>
      <c r="BJ15" s="17"/>
      <c r="BK15" s="17">
        <v>0.16602576267313701</v>
      </c>
      <c r="BL15" s="17">
        <v>0.119487174723735</v>
      </c>
      <c r="BM15" s="17">
        <v>8.7754831635923097E-2</v>
      </c>
      <c r="BN15" s="17">
        <v>0.108500037637922</v>
      </c>
      <c r="BO15" s="17">
        <v>6.9045701802635695E-2</v>
      </c>
      <c r="BP15" s="17"/>
      <c r="BQ15" s="17">
        <v>8.8135001612405797E-2</v>
      </c>
      <c r="BR15" s="17">
        <v>0.119558778247865</v>
      </c>
      <c r="BS15" s="17"/>
      <c r="BT15" s="17">
        <v>0.103732043813324</v>
      </c>
      <c r="BU15" s="17">
        <v>9.7290364365318904E-2</v>
      </c>
      <c r="BV15" s="17">
        <v>0.118480561096812</v>
      </c>
      <c r="BW15" s="17">
        <v>3.9240037130812103E-2</v>
      </c>
      <c r="BX15" s="17">
        <v>0.12883790113264301</v>
      </c>
      <c r="BY15" s="17">
        <v>0.13121199020195301</v>
      </c>
    </row>
    <row r="16" spans="2:77" x14ac:dyDescent="0.35">
      <c r="B16" s="18" t="s">
        <v>467</v>
      </c>
      <c r="C16" s="17">
        <v>9.8416836347573103E-2</v>
      </c>
      <c r="D16" s="17">
        <v>9.0224581605097207E-2</v>
      </c>
      <c r="E16" s="17">
        <v>0.106823682920148</v>
      </c>
      <c r="F16" s="17"/>
      <c r="G16" s="17">
        <v>0.11564776870705901</v>
      </c>
      <c r="H16" s="17">
        <v>0.114976571901982</v>
      </c>
      <c r="I16" s="17">
        <v>0.10333101020994299</v>
      </c>
      <c r="J16" s="17">
        <v>0.114308062353551</v>
      </c>
      <c r="K16" s="17">
        <v>6.5491873970605505E-2</v>
      </c>
      <c r="L16" s="17">
        <v>7.5877993825933202E-2</v>
      </c>
      <c r="M16" s="17"/>
      <c r="N16" s="17">
        <v>0.116081266261628</v>
      </c>
      <c r="O16" s="17">
        <v>8.8950522084230002E-2</v>
      </c>
      <c r="P16" s="17">
        <v>9.9210722940299603E-2</v>
      </c>
      <c r="Q16" s="17">
        <v>9.1039868907804494E-2</v>
      </c>
      <c r="R16" s="17"/>
      <c r="S16" s="17">
        <v>8.9025592069091997E-2</v>
      </c>
      <c r="T16" s="17">
        <v>8.40192638857854E-2</v>
      </c>
      <c r="U16" s="17">
        <v>9.7110036532883498E-2</v>
      </c>
      <c r="V16" s="17">
        <v>0.11619385359345299</v>
      </c>
      <c r="W16" s="17">
        <v>0.15784638759836001</v>
      </c>
      <c r="X16" s="17">
        <v>8.8005911026373798E-2</v>
      </c>
      <c r="Y16" s="17">
        <v>9.2697683535270997E-2</v>
      </c>
      <c r="Z16" s="17">
        <v>0.11027931495973201</v>
      </c>
      <c r="AA16" s="17">
        <v>0.135085226727611</v>
      </c>
      <c r="AB16" s="17">
        <v>5.7466922433892398E-2</v>
      </c>
      <c r="AC16" s="17">
        <v>8.9026614472811599E-2</v>
      </c>
      <c r="AD16" s="17">
        <v>4.4160319788779698E-2</v>
      </c>
      <c r="AE16" s="17"/>
      <c r="AF16" s="17">
        <v>8.4624231975695602E-2</v>
      </c>
      <c r="AG16" s="17">
        <v>0.102172848651874</v>
      </c>
      <c r="AH16" s="17">
        <v>9.8240142873742206E-2</v>
      </c>
      <c r="AI16" s="17"/>
      <c r="AJ16" s="17">
        <v>6.9761130569125404E-2</v>
      </c>
      <c r="AK16" s="17">
        <v>0.13885856378275599</v>
      </c>
      <c r="AL16" s="17">
        <v>0.190497433436395</v>
      </c>
      <c r="AM16" s="17">
        <v>0</v>
      </c>
      <c r="AN16" s="17">
        <v>7.7061315295378602E-2</v>
      </c>
      <c r="AO16" s="17"/>
      <c r="AP16" s="17">
        <v>8.0059120256115404E-2</v>
      </c>
      <c r="AQ16" s="17">
        <v>0.148185348482441</v>
      </c>
      <c r="AR16" s="17">
        <v>0.104340252153146</v>
      </c>
      <c r="AS16" s="17"/>
      <c r="AT16" s="17">
        <v>0.107950718837381</v>
      </c>
      <c r="AU16" s="17">
        <v>8.7876230252603604E-2</v>
      </c>
      <c r="AV16" s="17">
        <v>0.11313851365000201</v>
      </c>
      <c r="AW16" s="17">
        <v>9.0050278741774806E-2</v>
      </c>
      <c r="AX16" s="17">
        <v>4.3851756246323301E-2</v>
      </c>
      <c r="AY16" s="17"/>
      <c r="AZ16" s="17">
        <v>9.2041040869960802E-2</v>
      </c>
      <c r="BA16" s="17">
        <v>0.12640146043515901</v>
      </c>
      <c r="BB16" s="17">
        <v>5.8355455269126402E-2</v>
      </c>
      <c r="BC16" s="17">
        <v>7.9955143245494797E-2</v>
      </c>
      <c r="BD16" s="17">
        <v>0.126786065182315</v>
      </c>
      <c r="BE16" s="17"/>
      <c r="BF16" s="17">
        <v>9.2852101915527799E-2</v>
      </c>
      <c r="BG16" s="17">
        <v>0.105561358306987</v>
      </c>
      <c r="BH16" s="17">
        <v>9.1834484721153506E-2</v>
      </c>
      <c r="BI16" s="17">
        <v>0.101646709627841</v>
      </c>
      <c r="BJ16" s="17"/>
      <c r="BK16" s="17">
        <v>7.4262375734722302E-2</v>
      </c>
      <c r="BL16" s="17">
        <v>8.3228591577290401E-2</v>
      </c>
      <c r="BM16" s="17">
        <v>0.108782121763196</v>
      </c>
      <c r="BN16" s="17">
        <v>0.100913717421607</v>
      </c>
      <c r="BO16" s="17">
        <v>8.2384040456328897E-2</v>
      </c>
      <c r="BP16" s="17"/>
      <c r="BQ16" s="17">
        <v>0.106212112317463</v>
      </c>
      <c r="BR16" s="17">
        <v>8.7549074280664899E-2</v>
      </c>
      <c r="BS16" s="17"/>
      <c r="BT16" s="17">
        <v>6.2336924649249698E-2</v>
      </c>
      <c r="BU16" s="17">
        <v>0.11962858480209</v>
      </c>
      <c r="BV16" s="17">
        <v>0.11682775590274901</v>
      </c>
      <c r="BW16" s="17">
        <v>0.16291020176152199</v>
      </c>
      <c r="BX16" s="17">
        <v>9.8982792601773895E-2</v>
      </c>
      <c r="BY16" s="17">
        <v>9.3667240316108902E-2</v>
      </c>
    </row>
    <row r="17" spans="2:77" x14ac:dyDescent="0.35">
      <c r="B17" s="18" t="s">
        <v>468</v>
      </c>
      <c r="C17" s="17">
        <v>9.0432508941835799E-2</v>
      </c>
      <c r="D17" s="17">
        <v>8.8702077475436306E-2</v>
      </c>
      <c r="E17" s="17">
        <v>9.0724138853077202E-2</v>
      </c>
      <c r="F17" s="17"/>
      <c r="G17" s="17">
        <v>9.9724990456483503E-2</v>
      </c>
      <c r="H17" s="17">
        <v>0.12562946671022099</v>
      </c>
      <c r="I17" s="17">
        <v>9.6641429015466601E-2</v>
      </c>
      <c r="J17" s="17">
        <v>0.11390481995120599</v>
      </c>
      <c r="K17" s="17">
        <v>5.3991459241765599E-2</v>
      </c>
      <c r="L17" s="17">
        <v>5.2591007201696703E-2</v>
      </c>
      <c r="M17" s="17"/>
      <c r="N17" s="17">
        <v>8.11903683560911E-2</v>
      </c>
      <c r="O17" s="17">
        <v>0.11043307616340201</v>
      </c>
      <c r="P17" s="17">
        <v>8.5356329816826296E-2</v>
      </c>
      <c r="Q17" s="17">
        <v>8.3066023402880398E-2</v>
      </c>
      <c r="R17" s="17"/>
      <c r="S17" s="17">
        <v>6.4887052531836506E-2</v>
      </c>
      <c r="T17" s="17">
        <v>0.10261448633298501</v>
      </c>
      <c r="U17" s="17">
        <v>7.5875729263048905E-2</v>
      </c>
      <c r="V17" s="17">
        <v>8.2232172902611894E-2</v>
      </c>
      <c r="W17" s="17">
        <v>9.1089359581180002E-2</v>
      </c>
      <c r="X17" s="17">
        <v>0.102474232417283</v>
      </c>
      <c r="Y17" s="17">
        <v>0.117202788237231</v>
      </c>
      <c r="Z17" s="17">
        <v>7.2290264635448603E-2</v>
      </c>
      <c r="AA17" s="17">
        <v>0.114331312886213</v>
      </c>
      <c r="AB17" s="17">
        <v>6.1685446776383698E-2</v>
      </c>
      <c r="AC17" s="17">
        <v>0.151197111348184</v>
      </c>
      <c r="AD17" s="17">
        <v>5.9939113071546E-2</v>
      </c>
      <c r="AE17" s="17"/>
      <c r="AF17" s="17">
        <v>5.8233012851361197E-2</v>
      </c>
      <c r="AG17" s="17">
        <v>0.11422562554459099</v>
      </c>
      <c r="AH17" s="17">
        <v>9.49633104248679E-2</v>
      </c>
      <c r="AI17" s="17"/>
      <c r="AJ17" s="17">
        <v>2.946784012815E-2</v>
      </c>
      <c r="AK17" s="17">
        <v>0.15001087397283999</v>
      </c>
      <c r="AL17" s="17">
        <v>0.15295792392386601</v>
      </c>
      <c r="AM17" s="17">
        <v>0</v>
      </c>
      <c r="AN17" s="17">
        <v>0.103989226625225</v>
      </c>
      <c r="AO17" s="17"/>
      <c r="AP17" s="17">
        <v>3.9137859424493902E-2</v>
      </c>
      <c r="AQ17" s="17">
        <v>0.16074270337736099</v>
      </c>
      <c r="AR17" s="17">
        <v>0.11306818604338501</v>
      </c>
      <c r="AS17" s="17"/>
      <c r="AT17" s="17">
        <v>8.3868270690298494E-2</v>
      </c>
      <c r="AU17" s="17">
        <v>8.3669859479071199E-2</v>
      </c>
      <c r="AV17" s="17">
        <v>9.7709724118823199E-2</v>
      </c>
      <c r="AW17" s="17">
        <v>0.13488182343455901</v>
      </c>
      <c r="AX17" s="17">
        <v>8.9602785467284798E-2</v>
      </c>
      <c r="AY17" s="17"/>
      <c r="AZ17" s="17">
        <v>0.12283526469026999</v>
      </c>
      <c r="BA17" s="17">
        <v>5.7783005327194902E-2</v>
      </c>
      <c r="BB17" s="17">
        <v>0.11766927710182599</v>
      </c>
      <c r="BC17" s="17">
        <v>5.57360490315272E-2</v>
      </c>
      <c r="BD17" s="17">
        <v>5.5069100619195802E-2</v>
      </c>
      <c r="BE17" s="17"/>
      <c r="BF17" s="17">
        <v>0.114078636034864</v>
      </c>
      <c r="BG17" s="17">
        <v>8.5320050453530999E-2</v>
      </c>
      <c r="BH17" s="17">
        <v>8.4794451956583694E-2</v>
      </c>
      <c r="BI17" s="17">
        <v>9.4047596163468E-2</v>
      </c>
      <c r="BJ17" s="17"/>
      <c r="BK17" s="17">
        <v>0.10497896979820601</v>
      </c>
      <c r="BL17" s="17">
        <v>0.13573603494484199</v>
      </c>
      <c r="BM17" s="17">
        <v>8.10903287895582E-2</v>
      </c>
      <c r="BN17" s="17">
        <v>6.7786376316323005E-2</v>
      </c>
      <c r="BO17" s="17">
        <v>0.121302379515398</v>
      </c>
      <c r="BP17" s="17"/>
      <c r="BQ17" s="17">
        <v>8.6410048220012303E-2</v>
      </c>
      <c r="BR17" s="17">
        <v>9.6040411242808196E-2</v>
      </c>
      <c r="BS17" s="17"/>
      <c r="BT17" s="17">
        <v>6.3705093086102796E-2</v>
      </c>
      <c r="BU17" s="17">
        <v>8.8554504359855998E-2</v>
      </c>
      <c r="BV17" s="17">
        <v>0.13134471382478699</v>
      </c>
      <c r="BW17" s="17">
        <v>0.123249018406446</v>
      </c>
      <c r="BX17" s="17">
        <v>0.11996195733772499</v>
      </c>
      <c r="BY17" s="17">
        <v>6.7745364926188295E-2</v>
      </c>
    </row>
    <row r="18" spans="2:77" x14ac:dyDescent="0.35">
      <c r="B18" s="18" t="s">
        <v>469</v>
      </c>
      <c r="C18" s="17">
        <v>3.8582440113106402E-2</v>
      </c>
      <c r="D18" s="17">
        <v>3.5768741538111798E-2</v>
      </c>
      <c r="E18" s="17">
        <v>4.15056372576992E-2</v>
      </c>
      <c r="F18" s="17"/>
      <c r="G18" s="17">
        <v>3.8125629352769003E-2</v>
      </c>
      <c r="H18" s="17">
        <v>6.4922534921316805E-2</v>
      </c>
      <c r="I18" s="17">
        <v>3.9659408915167803E-2</v>
      </c>
      <c r="J18" s="17">
        <v>3.9615544847006898E-2</v>
      </c>
      <c r="K18" s="17">
        <v>2.5058845898426298E-2</v>
      </c>
      <c r="L18" s="17">
        <v>2.42312284402958E-2</v>
      </c>
      <c r="M18" s="17"/>
      <c r="N18" s="17">
        <v>6.0583335419482701E-2</v>
      </c>
      <c r="O18" s="17">
        <v>2.9176945310330799E-2</v>
      </c>
      <c r="P18" s="17">
        <v>2.1913430667562302E-2</v>
      </c>
      <c r="Q18" s="17">
        <v>4.08006434373024E-2</v>
      </c>
      <c r="R18" s="17"/>
      <c r="S18" s="17">
        <v>8.4784330373167502E-2</v>
      </c>
      <c r="T18" s="17">
        <v>1.2659238477453E-2</v>
      </c>
      <c r="U18" s="17">
        <v>1.1004224482401801E-2</v>
      </c>
      <c r="V18" s="17">
        <v>4.7863883510351597E-2</v>
      </c>
      <c r="W18" s="17">
        <v>1.52700237931227E-2</v>
      </c>
      <c r="X18" s="17">
        <v>7.2236207200884001E-2</v>
      </c>
      <c r="Y18" s="17">
        <v>1.3771992460284601E-2</v>
      </c>
      <c r="Z18" s="17">
        <v>1.9847406502913102E-2</v>
      </c>
      <c r="AA18" s="17">
        <v>3.2534160898484099E-2</v>
      </c>
      <c r="AB18" s="17">
        <v>2.7146884262290599E-2</v>
      </c>
      <c r="AC18" s="17">
        <v>6.2960770231555996E-2</v>
      </c>
      <c r="AD18" s="17">
        <v>4.6642835846480699E-2</v>
      </c>
      <c r="AE18" s="17"/>
      <c r="AF18" s="17">
        <v>2.7596296483468698E-2</v>
      </c>
      <c r="AG18" s="17">
        <v>4.9078095434057903E-2</v>
      </c>
      <c r="AH18" s="17">
        <v>3.5692395119034298E-2</v>
      </c>
      <c r="AI18" s="17"/>
      <c r="AJ18" s="17">
        <v>2.10771233910086E-2</v>
      </c>
      <c r="AK18" s="17">
        <v>6.9256537406013105E-2</v>
      </c>
      <c r="AL18" s="17">
        <v>5.3558440478286701E-2</v>
      </c>
      <c r="AM18" s="17">
        <v>0.113646198872684</v>
      </c>
      <c r="AN18" s="17">
        <v>1.74175044559742E-2</v>
      </c>
      <c r="AO18" s="17"/>
      <c r="AP18" s="17">
        <v>3.3070753302505002E-2</v>
      </c>
      <c r="AQ18" s="17">
        <v>6.5460341017844703E-2</v>
      </c>
      <c r="AR18" s="17">
        <v>4.7379346889248899E-2</v>
      </c>
      <c r="AS18" s="17"/>
      <c r="AT18" s="17">
        <v>2.3747011812947499E-2</v>
      </c>
      <c r="AU18" s="17">
        <v>3.7243179482308798E-2</v>
      </c>
      <c r="AV18" s="17">
        <v>3.9952520057724102E-2</v>
      </c>
      <c r="AW18" s="17">
        <v>8.4586115810297E-2</v>
      </c>
      <c r="AX18" s="17">
        <v>4.3144832664775E-2</v>
      </c>
      <c r="AY18" s="17"/>
      <c r="AZ18" s="17">
        <v>4.6587113460111899E-2</v>
      </c>
      <c r="BA18" s="17">
        <v>4.7376349724103303E-2</v>
      </c>
      <c r="BB18" s="17">
        <v>1.9437505473775499E-2</v>
      </c>
      <c r="BC18" s="17">
        <v>1.00075638921592E-2</v>
      </c>
      <c r="BD18" s="17">
        <v>4.8779323694229E-2</v>
      </c>
      <c r="BE18" s="17"/>
      <c r="BF18" s="17">
        <v>3.5295408476950597E-2</v>
      </c>
      <c r="BG18" s="17">
        <v>3.9143638874281898E-2</v>
      </c>
      <c r="BH18" s="17">
        <v>2.7626965754795701E-2</v>
      </c>
      <c r="BI18" s="17">
        <v>6.4698575168542896E-2</v>
      </c>
      <c r="BJ18" s="17"/>
      <c r="BK18" s="17">
        <v>0</v>
      </c>
      <c r="BL18" s="17">
        <v>4.3185831679346899E-2</v>
      </c>
      <c r="BM18" s="17">
        <v>3.5179642293904197E-2</v>
      </c>
      <c r="BN18" s="17">
        <v>3.4598643870960497E-2</v>
      </c>
      <c r="BO18" s="17">
        <v>7.30206135801207E-2</v>
      </c>
      <c r="BP18" s="17"/>
      <c r="BQ18" s="17">
        <v>4.5463799331121699E-2</v>
      </c>
      <c r="BR18" s="17">
        <v>2.89888125151638E-2</v>
      </c>
      <c r="BS18" s="17"/>
      <c r="BT18" s="17">
        <v>3.4087831776434901E-2</v>
      </c>
      <c r="BU18" s="17">
        <v>4.80595535394268E-2</v>
      </c>
      <c r="BV18" s="17">
        <v>2.88076696571859E-2</v>
      </c>
      <c r="BW18" s="17">
        <v>2.78221981227901E-2</v>
      </c>
      <c r="BX18" s="17">
        <v>3.6162051146743E-2</v>
      </c>
      <c r="BY18" s="17">
        <v>8.4438893832974399E-2</v>
      </c>
    </row>
    <row r="19" spans="2:77" x14ac:dyDescent="0.35">
      <c r="B19" s="18" t="s">
        <v>470</v>
      </c>
      <c r="C19" s="19">
        <v>5.8832711833467201E-2</v>
      </c>
      <c r="D19" s="19">
        <v>6.7843736874583699E-2</v>
      </c>
      <c r="E19" s="19">
        <v>5.0836783333373103E-2</v>
      </c>
      <c r="F19" s="19"/>
      <c r="G19" s="19">
        <v>4.43071350214733E-2</v>
      </c>
      <c r="H19" s="19">
        <v>8.2518779073599002E-2</v>
      </c>
      <c r="I19" s="19">
        <v>0.10319065212138499</v>
      </c>
      <c r="J19" s="19">
        <v>2.4106753880402499E-2</v>
      </c>
      <c r="K19" s="19">
        <v>4.4394344187198703E-2</v>
      </c>
      <c r="L19" s="19">
        <v>4.5277229237024402E-2</v>
      </c>
      <c r="M19" s="19"/>
      <c r="N19" s="19">
        <v>3.4170606506811502E-2</v>
      </c>
      <c r="O19" s="19">
        <v>6.4354153146750706E-2</v>
      </c>
      <c r="P19" s="19">
        <v>4.9293065768345301E-2</v>
      </c>
      <c r="Q19" s="19">
        <v>8.5761681800734596E-2</v>
      </c>
      <c r="R19" s="19"/>
      <c r="S19" s="19">
        <v>5.3191768404455199E-2</v>
      </c>
      <c r="T19" s="19">
        <v>4.1870336121857601E-2</v>
      </c>
      <c r="U19" s="19">
        <v>8.5938693475998001E-2</v>
      </c>
      <c r="V19" s="19">
        <v>6.4289856226072306E-2</v>
      </c>
      <c r="W19" s="19">
        <v>4.0719414160580399E-2</v>
      </c>
      <c r="X19" s="19">
        <v>2.04850684734251E-2</v>
      </c>
      <c r="Y19" s="19">
        <v>6.43112296602288E-2</v>
      </c>
      <c r="Z19" s="19">
        <v>7.10492345314684E-2</v>
      </c>
      <c r="AA19" s="19">
        <v>7.3914376042847299E-2</v>
      </c>
      <c r="AB19" s="19">
        <v>9.6060811626681494E-2</v>
      </c>
      <c r="AC19" s="19">
        <v>6.4236234828512206E-2</v>
      </c>
      <c r="AD19" s="19">
        <v>3.2590132486184697E-2</v>
      </c>
      <c r="AE19" s="19"/>
      <c r="AF19" s="19">
        <v>5.7334329729405303E-2</v>
      </c>
      <c r="AG19" s="19">
        <v>6.9569828902966604E-2</v>
      </c>
      <c r="AH19" s="19">
        <v>3.6769106883801798E-2</v>
      </c>
      <c r="AI19" s="19"/>
      <c r="AJ19" s="19">
        <v>2.8174240062901201E-2</v>
      </c>
      <c r="AK19" s="19">
        <v>0.10738667870029001</v>
      </c>
      <c r="AL19" s="19">
        <v>2.74725051923084E-2</v>
      </c>
      <c r="AM19" s="19">
        <v>0</v>
      </c>
      <c r="AN19" s="19">
        <v>5.35662858971288E-2</v>
      </c>
      <c r="AO19" s="19"/>
      <c r="AP19" s="19">
        <v>1.3565795487756299E-2</v>
      </c>
      <c r="AQ19" s="19">
        <v>0.119173990486589</v>
      </c>
      <c r="AR19" s="19">
        <v>1.61464270617931E-2</v>
      </c>
      <c r="AS19" s="19"/>
      <c r="AT19" s="19">
        <v>7.8861958953228201E-2</v>
      </c>
      <c r="AU19" s="19">
        <v>3.4753845135215698E-2</v>
      </c>
      <c r="AV19" s="19">
        <v>5.1140994237314101E-2</v>
      </c>
      <c r="AW19" s="19">
        <v>7.2799488015497807E-2</v>
      </c>
      <c r="AX19" s="19">
        <v>4.5662091482554602E-2</v>
      </c>
      <c r="AY19" s="19"/>
      <c r="AZ19" s="19">
        <v>8.1809797280368607E-2</v>
      </c>
      <c r="BA19" s="19">
        <v>1.75216862758052E-2</v>
      </c>
      <c r="BB19" s="19">
        <v>0</v>
      </c>
      <c r="BC19" s="19">
        <v>4.0046345583773499E-2</v>
      </c>
      <c r="BD19" s="19">
        <v>8.4744285005065506E-2</v>
      </c>
      <c r="BE19" s="19"/>
      <c r="BF19" s="19">
        <v>5.3367731624301099E-2</v>
      </c>
      <c r="BG19" s="19">
        <v>5.6665153790451603E-2</v>
      </c>
      <c r="BH19" s="19">
        <v>8.9937319707047797E-2</v>
      </c>
      <c r="BI19" s="19">
        <v>3.90015488060503E-2</v>
      </c>
      <c r="BJ19" s="19"/>
      <c r="BK19" s="19">
        <v>3.6864162541616098E-2</v>
      </c>
      <c r="BL19" s="19">
        <v>6.9318347521082901E-2</v>
      </c>
      <c r="BM19" s="19">
        <v>4.2348831639384403E-2</v>
      </c>
      <c r="BN19" s="19">
        <v>6.2484569621964997E-2</v>
      </c>
      <c r="BO19" s="19">
        <v>0.10186824347734701</v>
      </c>
      <c r="BP19" s="19"/>
      <c r="BQ19" s="19">
        <v>7.1343985323383693E-2</v>
      </c>
      <c r="BR19" s="19">
        <v>4.1390155089148999E-2</v>
      </c>
      <c r="BS19" s="19"/>
      <c r="BT19" s="19">
        <v>4.13786774445353E-2</v>
      </c>
      <c r="BU19" s="19">
        <v>7.4543413861728303E-2</v>
      </c>
      <c r="BV19" s="19">
        <v>8.1436394742615395E-2</v>
      </c>
      <c r="BW19" s="19">
        <v>4.8587367177243601E-2</v>
      </c>
      <c r="BX19" s="19">
        <v>6.4887069797372895E-2</v>
      </c>
      <c r="BY19" s="19">
        <v>7.8456593762343305E-2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0.146768655513944</v>
      </c>
      <c r="D9" s="17">
        <v>0.18121136106295499</v>
      </c>
      <c r="E9" s="17">
        <v>0.11361545261082</v>
      </c>
      <c r="F9" s="17"/>
      <c r="G9" s="17">
        <v>0.11823361329092</v>
      </c>
      <c r="H9" s="17">
        <v>8.2737104536077993E-2</v>
      </c>
      <c r="I9" s="17">
        <v>0.13773239412956301</v>
      </c>
      <c r="J9" s="17">
        <v>0.176201376008531</v>
      </c>
      <c r="K9" s="17">
        <v>0.17940332533150199</v>
      </c>
      <c r="L9" s="17">
        <v>0.182775896383985</v>
      </c>
      <c r="M9" s="17"/>
      <c r="N9" s="17">
        <v>0.11655156243046801</v>
      </c>
      <c r="O9" s="17">
        <v>0.138089895777632</v>
      </c>
      <c r="P9" s="17">
        <v>0.22586932926261699</v>
      </c>
      <c r="Q9" s="17">
        <v>0.11846121291577399</v>
      </c>
      <c r="R9" s="17"/>
      <c r="S9" s="17">
        <v>0.10513995258139899</v>
      </c>
      <c r="T9" s="17">
        <v>0.16046574437618699</v>
      </c>
      <c r="U9" s="17">
        <v>0.12739428709488301</v>
      </c>
      <c r="V9" s="17">
        <v>0.16131609775785899</v>
      </c>
      <c r="W9" s="17">
        <v>0.22110400638867</v>
      </c>
      <c r="X9" s="17">
        <v>0.124675697708218</v>
      </c>
      <c r="Y9" s="17">
        <v>0.145679016618908</v>
      </c>
      <c r="Z9" s="17">
        <v>0.124921065543364</v>
      </c>
      <c r="AA9" s="17">
        <v>0.14241505999489401</v>
      </c>
      <c r="AB9" s="17">
        <v>0.107182999974285</v>
      </c>
      <c r="AC9" s="17">
        <v>0.16383007563957999</v>
      </c>
      <c r="AD9" s="17">
        <v>0.33138802413046298</v>
      </c>
      <c r="AE9" s="17"/>
      <c r="AF9" s="17">
        <v>0.23946913845422099</v>
      </c>
      <c r="AG9" s="17">
        <v>8.6638692545107102E-2</v>
      </c>
      <c r="AH9" s="17">
        <v>0.11300449524556</v>
      </c>
      <c r="AI9" s="17"/>
      <c r="AJ9" s="17">
        <v>0.234900935819115</v>
      </c>
      <c r="AK9" s="17">
        <v>4.7471535390696401E-2</v>
      </c>
      <c r="AL9" s="17">
        <v>6.5400156445497404E-2</v>
      </c>
      <c r="AM9" s="17">
        <v>0.229388611441319</v>
      </c>
      <c r="AN9" s="17">
        <v>0.123097995835749</v>
      </c>
      <c r="AO9" s="17"/>
      <c r="AP9" s="17">
        <v>0.18501326599190501</v>
      </c>
      <c r="AQ9" s="17">
        <v>4.5965229799757999E-2</v>
      </c>
      <c r="AR9" s="17">
        <v>9.4968639529122795E-2</v>
      </c>
      <c r="AS9" s="17"/>
      <c r="AT9" s="17">
        <v>0.16351916433049901</v>
      </c>
      <c r="AU9" s="17">
        <v>0.16518377948824101</v>
      </c>
      <c r="AV9" s="17">
        <v>0.113869818370594</v>
      </c>
      <c r="AW9" s="17">
        <v>8.8759762524813296E-2</v>
      </c>
      <c r="AX9" s="17">
        <v>0.17069637228876999</v>
      </c>
      <c r="AY9" s="17"/>
      <c r="AZ9" s="17">
        <v>0.13552288079077199</v>
      </c>
      <c r="BA9" s="17">
        <v>0.13510020831266101</v>
      </c>
      <c r="BB9" s="17">
        <v>0.151054933773974</v>
      </c>
      <c r="BC9" s="17">
        <v>0.17339744120284301</v>
      </c>
      <c r="BD9" s="17">
        <v>0.16459188907269301</v>
      </c>
      <c r="BE9" s="17"/>
      <c r="BF9" s="17">
        <v>0.14896798201089401</v>
      </c>
      <c r="BG9" s="17">
        <v>0.138159441800492</v>
      </c>
      <c r="BH9" s="17">
        <v>0.14739234170667101</v>
      </c>
      <c r="BI9" s="17">
        <v>0.137409746872797</v>
      </c>
      <c r="BJ9" s="17"/>
      <c r="BK9" s="17">
        <v>0.25771950788193498</v>
      </c>
      <c r="BL9" s="17">
        <v>0.16829026334016001</v>
      </c>
      <c r="BM9" s="17">
        <v>0.141107389732232</v>
      </c>
      <c r="BN9" s="17">
        <v>0.13070667736500299</v>
      </c>
      <c r="BO9" s="17">
        <v>0.15923193622617901</v>
      </c>
      <c r="BP9" s="17"/>
      <c r="BQ9" s="17">
        <v>0.136367903209345</v>
      </c>
      <c r="BR9" s="17">
        <v>0.16126883508421599</v>
      </c>
      <c r="BS9" s="17"/>
      <c r="BT9" s="17">
        <v>0.166999391496997</v>
      </c>
      <c r="BU9" s="17">
        <v>0.12426560265589</v>
      </c>
      <c r="BV9" s="17">
        <v>0.128928737222575</v>
      </c>
      <c r="BW9" s="17">
        <v>0.13208805042063301</v>
      </c>
      <c r="BX9" s="17">
        <v>0.14454030607583801</v>
      </c>
      <c r="BY9" s="17">
        <v>0.19874312398778901</v>
      </c>
    </row>
    <row r="10" spans="2:77" x14ac:dyDescent="0.35">
      <c r="B10" s="18" t="s">
        <v>333</v>
      </c>
      <c r="C10" s="17">
        <v>4.0720568072435397E-2</v>
      </c>
      <c r="D10" s="17">
        <v>3.1759296035114203E-2</v>
      </c>
      <c r="E10" s="17">
        <v>4.7109957756979598E-2</v>
      </c>
      <c r="F10" s="17"/>
      <c r="G10" s="17">
        <v>3.2438601260380902E-2</v>
      </c>
      <c r="H10" s="17">
        <v>2.5188145751138102E-2</v>
      </c>
      <c r="I10" s="17">
        <v>1.53515736582402E-2</v>
      </c>
      <c r="J10" s="17">
        <v>4.9673718902618597E-2</v>
      </c>
      <c r="K10" s="17">
        <v>3.6118385725566797E-2</v>
      </c>
      <c r="L10" s="17">
        <v>8.1624809749174507E-2</v>
      </c>
      <c r="M10" s="17"/>
      <c r="N10" s="17">
        <v>4.5427728544837301E-2</v>
      </c>
      <c r="O10" s="17">
        <v>2.6192303808109298E-2</v>
      </c>
      <c r="P10" s="17">
        <v>6.59535374596011E-2</v>
      </c>
      <c r="Q10" s="17">
        <v>3.1063631761384498E-2</v>
      </c>
      <c r="R10" s="17"/>
      <c r="S10" s="17">
        <v>3.9205211047595299E-2</v>
      </c>
      <c r="T10" s="17">
        <v>4.1102391212407302E-2</v>
      </c>
      <c r="U10" s="17">
        <v>6.0335571046750698E-2</v>
      </c>
      <c r="V10" s="17">
        <v>7.8581042681908006E-2</v>
      </c>
      <c r="W10" s="17">
        <v>1.3941709118325299E-2</v>
      </c>
      <c r="X10" s="17">
        <v>1.80988137865171E-2</v>
      </c>
      <c r="Y10" s="17">
        <v>2.2661637042014501E-2</v>
      </c>
      <c r="Z10" s="17">
        <v>0.10860167020935101</v>
      </c>
      <c r="AA10" s="17">
        <v>5.0947612890064102E-2</v>
      </c>
      <c r="AB10" s="17">
        <v>2.7424100538297299E-2</v>
      </c>
      <c r="AC10" s="17">
        <v>0</v>
      </c>
      <c r="AD10" s="17">
        <v>3.1859412738498398E-2</v>
      </c>
      <c r="AE10" s="17"/>
      <c r="AF10" s="17">
        <v>5.1670008524849403E-2</v>
      </c>
      <c r="AG10" s="17">
        <v>3.4166960496118802E-2</v>
      </c>
      <c r="AH10" s="17">
        <v>3.7291251698038499E-2</v>
      </c>
      <c r="AI10" s="17"/>
      <c r="AJ10" s="17">
        <v>6.2167077960358003E-2</v>
      </c>
      <c r="AK10" s="17">
        <v>2.1474037529845301E-2</v>
      </c>
      <c r="AL10" s="17">
        <v>1.4394377344538301E-2</v>
      </c>
      <c r="AM10" s="17">
        <v>0.186375591824262</v>
      </c>
      <c r="AN10" s="17">
        <v>3.3784771773594E-2</v>
      </c>
      <c r="AO10" s="17"/>
      <c r="AP10" s="17">
        <v>6.1759246832557499E-2</v>
      </c>
      <c r="AQ10" s="17">
        <v>9.6781570409799605E-3</v>
      </c>
      <c r="AR10" s="17">
        <v>4.4386949477618599E-2</v>
      </c>
      <c r="AS10" s="17"/>
      <c r="AT10" s="17">
        <v>4.5147335353739299E-2</v>
      </c>
      <c r="AU10" s="17">
        <v>4.3182831580809801E-2</v>
      </c>
      <c r="AV10" s="17">
        <v>4.2509566633841998E-2</v>
      </c>
      <c r="AW10" s="17">
        <v>2.2322290026709001E-2</v>
      </c>
      <c r="AX10" s="17">
        <v>0</v>
      </c>
      <c r="AY10" s="17"/>
      <c r="AZ10" s="17">
        <v>3.02666756668671E-2</v>
      </c>
      <c r="BA10" s="17">
        <v>4.67948973938873E-2</v>
      </c>
      <c r="BB10" s="17">
        <v>0</v>
      </c>
      <c r="BC10" s="17">
        <v>8.5272116076791707E-2</v>
      </c>
      <c r="BD10" s="17">
        <v>1.52621225472853E-2</v>
      </c>
      <c r="BE10" s="17"/>
      <c r="BF10" s="17">
        <v>3.9777127063705502E-2</v>
      </c>
      <c r="BG10" s="17">
        <v>4.21112136541388E-2</v>
      </c>
      <c r="BH10" s="17">
        <v>4.7914025037923802E-2</v>
      </c>
      <c r="BI10" s="17">
        <v>3.0014600606504301E-2</v>
      </c>
      <c r="BJ10" s="17"/>
      <c r="BK10" s="17">
        <v>7.7574576611100302E-2</v>
      </c>
      <c r="BL10" s="17">
        <v>3.71460906693536E-2</v>
      </c>
      <c r="BM10" s="17">
        <v>4.2537763826193203E-2</v>
      </c>
      <c r="BN10" s="17">
        <v>3.6174179143722097E-2</v>
      </c>
      <c r="BO10" s="17">
        <v>4.98433684801627E-2</v>
      </c>
      <c r="BP10" s="17"/>
      <c r="BQ10" s="17">
        <v>5.1601164873208302E-2</v>
      </c>
      <c r="BR10" s="17">
        <v>2.5551414647527401E-2</v>
      </c>
      <c r="BS10" s="17"/>
      <c r="BT10" s="17">
        <v>5.6990544951001698E-2</v>
      </c>
      <c r="BU10" s="17">
        <v>3.8413056092608699E-2</v>
      </c>
      <c r="BV10" s="17">
        <v>2.3998767874833599E-2</v>
      </c>
      <c r="BW10" s="17">
        <v>3.4325088047375697E-2</v>
      </c>
      <c r="BX10" s="17">
        <v>2.34955975006595E-2</v>
      </c>
      <c r="BY10" s="17">
        <v>3.3892760547000203E-2</v>
      </c>
    </row>
    <row r="11" spans="2:77" x14ac:dyDescent="0.35">
      <c r="B11" s="18" t="s">
        <v>98</v>
      </c>
      <c r="C11" s="17">
        <v>5.9139941785727103E-2</v>
      </c>
      <c r="D11" s="17">
        <v>7.06885362560635E-2</v>
      </c>
      <c r="E11" s="17">
        <v>4.8770544080482002E-2</v>
      </c>
      <c r="F11" s="17"/>
      <c r="G11" s="17">
        <v>9.8745997445960895E-2</v>
      </c>
      <c r="H11" s="17">
        <v>4.6491643362415298E-2</v>
      </c>
      <c r="I11" s="17">
        <v>5.2980613642300202E-2</v>
      </c>
      <c r="J11" s="17">
        <v>2.2001009194875298E-2</v>
      </c>
      <c r="K11" s="17">
        <v>6.3598637713862496E-2</v>
      </c>
      <c r="L11" s="17">
        <v>7.5636606992712394E-2</v>
      </c>
      <c r="M11" s="17"/>
      <c r="N11" s="17">
        <v>7.6726492661387494E-2</v>
      </c>
      <c r="O11" s="17">
        <v>5.3514080739325703E-2</v>
      </c>
      <c r="P11" s="17">
        <v>5.7450495741976797E-2</v>
      </c>
      <c r="Q11" s="17">
        <v>4.9491557241647499E-2</v>
      </c>
      <c r="R11" s="17"/>
      <c r="S11" s="17">
        <v>4.94994923424757E-2</v>
      </c>
      <c r="T11" s="17">
        <v>8.9024498677267E-2</v>
      </c>
      <c r="U11" s="17">
        <v>5.6162827566120802E-2</v>
      </c>
      <c r="V11" s="17">
        <v>4.6486517562938999E-2</v>
      </c>
      <c r="W11" s="17">
        <v>5.8874368538657303E-2</v>
      </c>
      <c r="X11" s="17">
        <v>5.8360880411102899E-2</v>
      </c>
      <c r="Y11" s="17">
        <v>6.6611321964243006E-2</v>
      </c>
      <c r="Z11" s="17">
        <v>3.8414431243601603E-2</v>
      </c>
      <c r="AA11" s="17">
        <v>5.6241195523707203E-2</v>
      </c>
      <c r="AB11" s="17">
        <v>7.35237464054284E-2</v>
      </c>
      <c r="AC11" s="17">
        <v>0</v>
      </c>
      <c r="AD11" s="17">
        <v>7.2775792433068504E-2</v>
      </c>
      <c r="AE11" s="17"/>
      <c r="AF11" s="17">
        <v>6.4214904110275806E-2</v>
      </c>
      <c r="AG11" s="17">
        <v>4.3202110201917499E-2</v>
      </c>
      <c r="AH11" s="17">
        <v>5.6391600730225901E-2</v>
      </c>
      <c r="AI11" s="17"/>
      <c r="AJ11" s="17">
        <v>7.0072710004122005E-2</v>
      </c>
      <c r="AK11" s="17">
        <v>4.3097370861925E-2</v>
      </c>
      <c r="AL11" s="17">
        <v>7.17616330583222E-2</v>
      </c>
      <c r="AM11" s="17">
        <v>0</v>
      </c>
      <c r="AN11" s="17">
        <v>5.69554207450697E-2</v>
      </c>
      <c r="AO11" s="17"/>
      <c r="AP11" s="17">
        <v>8.6307438979287096E-2</v>
      </c>
      <c r="AQ11" s="17">
        <v>3.3684950127085299E-2</v>
      </c>
      <c r="AR11" s="17">
        <v>7.9785012549440704E-2</v>
      </c>
      <c r="AS11" s="17"/>
      <c r="AT11" s="17">
        <v>4.3458284251092001E-2</v>
      </c>
      <c r="AU11" s="17">
        <v>7.8667690938099499E-2</v>
      </c>
      <c r="AV11" s="17">
        <v>5.2311054794348902E-2</v>
      </c>
      <c r="AW11" s="17">
        <v>6.01838263705054E-2</v>
      </c>
      <c r="AX11" s="17">
        <v>5.4563462765262499E-2</v>
      </c>
      <c r="AY11" s="17"/>
      <c r="AZ11" s="17">
        <v>5.2359610121613602E-2</v>
      </c>
      <c r="BA11" s="17">
        <v>5.1507228538213698E-2</v>
      </c>
      <c r="BB11" s="17">
        <v>6.6132321263803695E-2</v>
      </c>
      <c r="BC11" s="17">
        <v>8.0623171773440805E-2</v>
      </c>
      <c r="BD11" s="17">
        <v>6.0043156960288703E-2</v>
      </c>
      <c r="BE11" s="17"/>
      <c r="BF11" s="17">
        <v>3.5142627052244302E-2</v>
      </c>
      <c r="BG11" s="17">
        <v>5.32406430137446E-2</v>
      </c>
      <c r="BH11" s="17">
        <v>9.0295740695515103E-2</v>
      </c>
      <c r="BI11" s="17">
        <v>6.1921561028422799E-2</v>
      </c>
      <c r="BJ11" s="17"/>
      <c r="BK11" s="17">
        <v>3.9817540301481401E-2</v>
      </c>
      <c r="BL11" s="17">
        <v>4.7293176611349602E-2</v>
      </c>
      <c r="BM11" s="17">
        <v>5.2889997558089603E-2</v>
      </c>
      <c r="BN11" s="17">
        <v>7.3192778859430693E-2</v>
      </c>
      <c r="BO11" s="17">
        <v>6.07139213683969E-2</v>
      </c>
      <c r="BP11" s="17"/>
      <c r="BQ11" s="17">
        <v>5.9358722266763697E-2</v>
      </c>
      <c r="BR11" s="17">
        <v>5.88349295934745E-2</v>
      </c>
      <c r="BS11" s="17"/>
      <c r="BT11" s="17">
        <v>6.11127674430543E-2</v>
      </c>
      <c r="BU11" s="17">
        <v>5.4761138096418797E-2</v>
      </c>
      <c r="BV11" s="17">
        <v>3.4309379275052697E-2</v>
      </c>
      <c r="BW11" s="17">
        <v>6.5750805399804796E-2</v>
      </c>
      <c r="BX11" s="17">
        <v>7.5502436394587702E-2</v>
      </c>
      <c r="BY11" s="17">
        <v>3.68215834729426E-2</v>
      </c>
    </row>
    <row r="12" spans="2:77" x14ac:dyDescent="0.35">
      <c r="B12" s="18" t="s">
        <v>99</v>
      </c>
      <c r="C12" s="17">
        <v>7.29346523109103E-2</v>
      </c>
      <c r="D12" s="17">
        <v>7.5346235531580597E-2</v>
      </c>
      <c r="E12" s="17">
        <v>6.9515524606363704E-2</v>
      </c>
      <c r="F12" s="17"/>
      <c r="G12" s="17">
        <v>9.7122242397708697E-2</v>
      </c>
      <c r="H12" s="17">
        <v>8.2891585107770296E-2</v>
      </c>
      <c r="I12" s="17">
        <v>3.8305154407860503E-2</v>
      </c>
      <c r="J12" s="17">
        <v>6.8289286334349705E-2</v>
      </c>
      <c r="K12" s="17">
        <v>9.7623320816187104E-2</v>
      </c>
      <c r="L12" s="17">
        <v>6.7886590196630806E-2</v>
      </c>
      <c r="M12" s="17"/>
      <c r="N12" s="17">
        <v>6.7554723482192006E-2</v>
      </c>
      <c r="O12" s="17">
        <v>7.1263312696632802E-2</v>
      </c>
      <c r="P12" s="17">
        <v>8.8980413458107699E-2</v>
      </c>
      <c r="Q12" s="17">
        <v>6.73670653569165E-2</v>
      </c>
      <c r="R12" s="17"/>
      <c r="S12" s="17">
        <v>6.72900667746405E-2</v>
      </c>
      <c r="T12" s="17">
        <v>8.9017726521219698E-2</v>
      </c>
      <c r="U12" s="17">
        <v>9.2259680446406894E-2</v>
      </c>
      <c r="V12" s="17">
        <v>2.9825090865943201E-2</v>
      </c>
      <c r="W12" s="17">
        <v>8.79377990918776E-2</v>
      </c>
      <c r="X12" s="17">
        <v>0.121706379369438</v>
      </c>
      <c r="Y12" s="17">
        <v>6.9686632501208004E-2</v>
      </c>
      <c r="Z12" s="17">
        <v>3.97100841595023E-2</v>
      </c>
      <c r="AA12" s="17">
        <v>4.3808467921673602E-2</v>
      </c>
      <c r="AB12" s="17">
        <v>9.0116743741656902E-2</v>
      </c>
      <c r="AC12" s="17">
        <v>6.1206626505220997E-2</v>
      </c>
      <c r="AD12" s="17">
        <v>3.1859412738498398E-2</v>
      </c>
      <c r="AE12" s="17"/>
      <c r="AF12" s="17">
        <v>8.0258516091694501E-2</v>
      </c>
      <c r="AG12" s="17">
        <v>6.46959375047549E-2</v>
      </c>
      <c r="AH12" s="17">
        <v>6.3838455436733499E-2</v>
      </c>
      <c r="AI12" s="17"/>
      <c r="AJ12" s="17">
        <v>8.8636098856987297E-2</v>
      </c>
      <c r="AK12" s="17">
        <v>3.9691364735089302E-2</v>
      </c>
      <c r="AL12" s="17">
        <v>5.5297892993122599E-2</v>
      </c>
      <c r="AM12" s="17">
        <v>0.261000769361875</v>
      </c>
      <c r="AN12" s="17">
        <v>7.1917581229894403E-2</v>
      </c>
      <c r="AO12" s="17"/>
      <c r="AP12" s="17">
        <v>8.7857944346315497E-2</v>
      </c>
      <c r="AQ12" s="17">
        <v>4.2199534120135003E-2</v>
      </c>
      <c r="AR12" s="17">
        <v>7.4653983107871705E-2</v>
      </c>
      <c r="AS12" s="17"/>
      <c r="AT12" s="17">
        <v>8.3670287755669301E-2</v>
      </c>
      <c r="AU12" s="17">
        <v>7.3320881481816494E-2</v>
      </c>
      <c r="AV12" s="17">
        <v>4.5017243223403801E-2</v>
      </c>
      <c r="AW12" s="17">
        <v>9.6454266288390697E-2</v>
      </c>
      <c r="AX12" s="17">
        <v>0.227225246348111</v>
      </c>
      <c r="AY12" s="17"/>
      <c r="AZ12" s="17">
        <v>6.9111739091482396E-2</v>
      </c>
      <c r="BA12" s="17">
        <v>0.111288325102499</v>
      </c>
      <c r="BB12" s="17">
        <v>6.6207148517778106E-2</v>
      </c>
      <c r="BC12" s="17">
        <v>6.8024294911505995E-2</v>
      </c>
      <c r="BD12" s="17">
        <v>4.3043379764812803E-2</v>
      </c>
      <c r="BE12" s="17"/>
      <c r="BF12" s="17">
        <v>8.3701116751727395E-2</v>
      </c>
      <c r="BG12" s="17">
        <v>6.9605699417732397E-2</v>
      </c>
      <c r="BH12" s="17">
        <v>7.6126953481758602E-2</v>
      </c>
      <c r="BI12" s="17">
        <v>6.2047981504619799E-2</v>
      </c>
      <c r="BJ12" s="17"/>
      <c r="BK12" s="17">
        <v>4.8392082237067799E-2</v>
      </c>
      <c r="BL12" s="17">
        <v>5.0328770093004203E-2</v>
      </c>
      <c r="BM12" s="17">
        <v>7.8505465400021998E-2</v>
      </c>
      <c r="BN12" s="17">
        <v>8.3433803245579197E-2</v>
      </c>
      <c r="BO12" s="17">
        <v>6.2050889105886402E-2</v>
      </c>
      <c r="BP12" s="17"/>
      <c r="BQ12" s="17">
        <v>6.8331780081183596E-2</v>
      </c>
      <c r="BR12" s="17">
        <v>7.9351733683047404E-2</v>
      </c>
      <c r="BS12" s="17"/>
      <c r="BT12" s="17">
        <v>7.8159994375272504E-2</v>
      </c>
      <c r="BU12" s="17">
        <v>5.7580056452617101E-2</v>
      </c>
      <c r="BV12" s="17">
        <v>7.3713365064537004E-2</v>
      </c>
      <c r="BW12" s="17">
        <v>8.6226200756069502E-2</v>
      </c>
      <c r="BX12" s="17">
        <v>7.8329600818720396E-2</v>
      </c>
      <c r="BY12" s="17">
        <v>5.8254714935924101E-2</v>
      </c>
    </row>
    <row r="13" spans="2:77" x14ac:dyDescent="0.35">
      <c r="B13" s="18" t="s">
        <v>341</v>
      </c>
      <c r="C13" s="17">
        <v>7.8782383856381394E-2</v>
      </c>
      <c r="D13" s="17">
        <v>5.8993196419763999E-2</v>
      </c>
      <c r="E13" s="17">
        <v>9.7899700728562605E-2</v>
      </c>
      <c r="F13" s="17"/>
      <c r="G13" s="17">
        <v>7.1332900223021398E-2</v>
      </c>
      <c r="H13" s="17">
        <v>7.9783334538143305E-2</v>
      </c>
      <c r="I13" s="17">
        <v>9.28168811861253E-2</v>
      </c>
      <c r="J13" s="17">
        <v>6.6360448486337195E-2</v>
      </c>
      <c r="K13" s="17">
        <v>8.3871669373531799E-2</v>
      </c>
      <c r="L13" s="17">
        <v>7.6505751603493197E-2</v>
      </c>
      <c r="M13" s="17"/>
      <c r="N13" s="17">
        <v>6.61977032675585E-2</v>
      </c>
      <c r="O13" s="17">
        <v>0.10567792793188199</v>
      </c>
      <c r="P13" s="17">
        <v>5.9773444695596603E-2</v>
      </c>
      <c r="Q13" s="17">
        <v>7.8773458643447397E-2</v>
      </c>
      <c r="R13" s="17"/>
      <c r="S13" s="17">
        <v>8.1151900553339096E-2</v>
      </c>
      <c r="T13" s="17">
        <v>8.88535311460069E-2</v>
      </c>
      <c r="U13" s="17">
        <v>0.124890153187061</v>
      </c>
      <c r="V13" s="17">
        <v>0.12943545941804299</v>
      </c>
      <c r="W13" s="17">
        <v>5.1871586284430997E-2</v>
      </c>
      <c r="X13" s="17">
        <v>6.6730593960715207E-2</v>
      </c>
      <c r="Y13" s="17">
        <v>4.1636624066141201E-2</v>
      </c>
      <c r="Z13" s="17">
        <v>4.4375286093455098E-2</v>
      </c>
      <c r="AA13" s="17">
        <v>4.12763758778334E-2</v>
      </c>
      <c r="AB13" s="17">
        <v>0.122115062846885</v>
      </c>
      <c r="AC13" s="17">
        <v>6.4626935839006402E-2</v>
      </c>
      <c r="AD13" s="17">
        <v>2.6961534603024001E-2</v>
      </c>
      <c r="AE13" s="17"/>
      <c r="AF13" s="17">
        <v>8.2761975917914593E-2</v>
      </c>
      <c r="AG13" s="17">
        <v>7.5734806111694003E-2</v>
      </c>
      <c r="AH13" s="17">
        <v>8.1997260445170903E-2</v>
      </c>
      <c r="AI13" s="17"/>
      <c r="AJ13" s="17">
        <v>0.103255020610843</v>
      </c>
      <c r="AK13" s="17">
        <v>6.6295719328780797E-2</v>
      </c>
      <c r="AL13" s="17">
        <v>5.49953490463422E-2</v>
      </c>
      <c r="AM13" s="17">
        <v>0</v>
      </c>
      <c r="AN13" s="17">
        <v>9.2777953594488594E-2</v>
      </c>
      <c r="AO13" s="17"/>
      <c r="AP13" s="17">
        <v>0.106516513256252</v>
      </c>
      <c r="AQ13" s="17">
        <v>5.9170240473504297E-2</v>
      </c>
      <c r="AR13" s="17">
        <v>3.88427098107305E-2</v>
      </c>
      <c r="AS13" s="17"/>
      <c r="AT13" s="17">
        <v>7.7800950250545897E-2</v>
      </c>
      <c r="AU13" s="17">
        <v>8.3756297433385196E-2</v>
      </c>
      <c r="AV13" s="17">
        <v>9.7818715531868994E-2</v>
      </c>
      <c r="AW13" s="17">
        <v>6.5486601116167803E-2</v>
      </c>
      <c r="AX13" s="17">
        <v>0</v>
      </c>
      <c r="AY13" s="17"/>
      <c r="AZ13" s="17">
        <v>7.6487332967363306E-2</v>
      </c>
      <c r="BA13" s="17">
        <v>6.82398536324271E-2</v>
      </c>
      <c r="BB13" s="17">
        <v>0.13079454591835599</v>
      </c>
      <c r="BC13" s="17">
        <v>8.1360885618135106E-2</v>
      </c>
      <c r="BD13" s="17">
        <v>8.1718288556330704E-2</v>
      </c>
      <c r="BE13" s="17"/>
      <c r="BF13" s="17">
        <v>9.2187578367763506E-2</v>
      </c>
      <c r="BG13" s="17">
        <v>8.2288028129799795E-2</v>
      </c>
      <c r="BH13" s="17">
        <v>3.54660596627644E-2</v>
      </c>
      <c r="BI13" s="17">
        <v>0.10011434255356499</v>
      </c>
      <c r="BJ13" s="17"/>
      <c r="BK13" s="17">
        <v>3.9461437172924697E-2</v>
      </c>
      <c r="BL13" s="17">
        <v>8.2432012406715396E-2</v>
      </c>
      <c r="BM13" s="17">
        <v>7.5282214398489505E-2</v>
      </c>
      <c r="BN13" s="17">
        <v>9.1179702034781596E-2</v>
      </c>
      <c r="BO13" s="17">
        <v>4.3203888095665201E-2</v>
      </c>
      <c r="BP13" s="17"/>
      <c r="BQ13" s="17">
        <v>7.5871582045601405E-2</v>
      </c>
      <c r="BR13" s="17">
        <v>8.2840470013391301E-2</v>
      </c>
      <c r="BS13" s="17"/>
      <c r="BT13" s="17">
        <v>8.6990762931180493E-2</v>
      </c>
      <c r="BU13" s="17">
        <v>7.6514321600295906E-2</v>
      </c>
      <c r="BV13" s="17">
        <v>6.8805729490030706E-2</v>
      </c>
      <c r="BW13" s="17">
        <v>7.8587386538086806E-2</v>
      </c>
      <c r="BX13" s="17">
        <v>6.9710372729279393E-2</v>
      </c>
      <c r="BY13" s="17">
        <v>6.3433248657264393E-2</v>
      </c>
    </row>
    <row r="14" spans="2:77" x14ac:dyDescent="0.35">
      <c r="B14" s="18" t="s">
        <v>101</v>
      </c>
      <c r="C14" s="17">
        <v>0.226830790494988</v>
      </c>
      <c r="D14" s="17">
        <v>0.20706431186369401</v>
      </c>
      <c r="E14" s="17">
        <v>0.24703543070794401</v>
      </c>
      <c r="F14" s="17"/>
      <c r="G14" s="17">
        <v>0.206190726141014</v>
      </c>
      <c r="H14" s="17">
        <v>0.19589412204547599</v>
      </c>
      <c r="I14" s="17">
        <v>0.23336959467928201</v>
      </c>
      <c r="J14" s="17">
        <v>0.25628045453661702</v>
      </c>
      <c r="K14" s="17">
        <v>0.20485900874921101</v>
      </c>
      <c r="L14" s="17">
        <v>0.251986576205321</v>
      </c>
      <c r="M14" s="17"/>
      <c r="N14" s="17">
        <v>0.23417353852978001</v>
      </c>
      <c r="O14" s="17">
        <v>0.22205611874561601</v>
      </c>
      <c r="P14" s="17">
        <v>0.164911502469649</v>
      </c>
      <c r="Q14" s="17">
        <v>0.27739507390830098</v>
      </c>
      <c r="R14" s="17"/>
      <c r="S14" s="17">
        <v>0.23009525952392601</v>
      </c>
      <c r="T14" s="17">
        <v>0.232161387057784</v>
      </c>
      <c r="U14" s="17">
        <v>0.14579535643479299</v>
      </c>
      <c r="V14" s="17">
        <v>0.16910104553894001</v>
      </c>
      <c r="W14" s="17">
        <v>0.221450890705925</v>
      </c>
      <c r="X14" s="17">
        <v>0.20256582058477801</v>
      </c>
      <c r="Y14" s="17">
        <v>0.32239152238563001</v>
      </c>
      <c r="Z14" s="17">
        <v>0.252406093657636</v>
      </c>
      <c r="AA14" s="17">
        <v>0.23624843278896099</v>
      </c>
      <c r="AB14" s="17">
        <v>0.217198240462699</v>
      </c>
      <c r="AC14" s="17">
        <v>0.30022459696107801</v>
      </c>
      <c r="AD14" s="17">
        <v>0.27684384764046799</v>
      </c>
      <c r="AE14" s="17"/>
      <c r="AF14" s="17">
        <v>0.19030324191310399</v>
      </c>
      <c r="AG14" s="17">
        <v>0.24031507545129399</v>
      </c>
      <c r="AH14" s="17">
        <v>0.28309232056655098</v>
      </c>
      <c r="AI14" s="17"/>
      <c r="AJ14" s="17">
        <v>0.23127185910543999</v>
      </c>
      <c r="AK14" s="17">
        <v>0.213883119285977</v>
      </c>
      <c r="AL14" s="17">
        <v>0.164882977068355</v>
      </c>
      <c r="AM14" s="17">
        <v>0.20958882849985899</v>
      </c>
      <c r="AN14" s="17">
        <v>0.29528689514912598</v>
      </c>
      <c r="AO14" s="17"/>
      <c r="AP14" s="17">
        <v>0.2339429499848</v>
      </c>
      <c r="AQ14" s="17">
        <v>0.21137393124956599</v>
      </c>
      <c r="AR14" s="17">
        <v>0.232024246846738</v>
      </c>
      <c r="AS14" s="17"/>
      <c r="AT14" s="17">
        <v>0.22317653973934001</v>
      </c>
      <c r="AU14" s="17">
        <v>0.209347216551931</v>
      </c>
      <c r="AV14" s="17">
        <v>0.24759162005330301</v>
      </c>
      <c r="AW14" s="17">
        <v>0.167989909275535</v>
      </c>
      <c r="AX14" s="17">
        <v>0.25486330781636202</v>
      </c>
      <c r="AY14" s="17"/>
      <c r="AZ14" s="17">
        <v>0.21223147781156601</v>
      </c>
      <c r="BA14" s="17">
        <v>0.23092135473603401</v>
      </c>
      <c r="BB14" s="17">
        <v>0.20606260057422199</v>
      </c>
      <c r="BC14" s="17">
        <v>0.23735962663179</v>
      </c>
      <c r="BD14" s="17">
        <v>0.27013300276802599</v>
      </c>
      <c r="BE14" s="17"/>
      <c r="BF14" s="17">
        <v>0.244304171916017</v>
      </c>
      <c r="BG14" s="17">
        <v>0.23630577075272699</v>
      </c>
      <c r="BH14" s="17">
        <v>0.217467139413591</v>
      </c>
      <c r="BI14" s="17">
        <v>0.17789023188219799</v>
      </c>
      <c r="BJ14" s="17"/>
      <c r="BK14" s="17">
        <v>0.174067855486148</v>
      </c>
      <c r="BL14" s="17">
        <v>0.20605653753730699</v>
      </c>
      <c r="BM14" s="17">
        <v>0.25579576734890602</v>
      </c>
      <c r="BN14" s="17">
        <v>0.21651545609231301</v>
      </c>
      <c r="BO14" s="17">
        <v>0.20206660981496599</v>
      </c>
      <c r="BP14" s="17"/>
      <c r="BQ14" s="17">
        <v>0.21210741783341899</v>
      </c>
      <c r="BR14" s="17">
        <v>0.24735733907728399</v>
      </c>
      <c r="BS14" s="17"/>
      <c r="BT14" s="17">
        <v>0.25210282777071502</v>
      </c>
      <c r="BU14" s="17">
        <v>0.19835087187688499</v>
      </c>
      <c r="BV14" s="17">
        <v>0.20481085322940201</v>
      </c>
      <c r="BW14" s="17">
        <v>0.25994660683466297</v>
      </c>
      <c r="BX14" s="17">
        <v>0.207244334254613</v>
      </c>
      <c r="BY14" s="17">
        <v>0.19470186865729699</v>
      </c>
    </row>
    <row r="15" spans="2:77" x14ac:dyDescent="0.35">
      <c r="B15" s="18" t="s">
        <v>102</v>
      </c>
      <c r="C15" s="17">
        <v>0.109484974393025</v>
      </c>
      <c r="D15" s="17">
        <v>9.5209888533592399E-2</v>
      </c>
      <c r="E15" s="17">
        <v>0.122200173749847</v>
      </c>
      <c r="F15" s="17"/>
      <c r="G15" s="17">
        <v>0.14238500517224401</v>
      </c>
      <c r="H15" s="17">
        <v>0.114322510594132</v>
      </c>
      <c r="I15" s="17">
        <v>0.140207617242667</v>
      </c>
      <c r="J15" s="17">
        <v>0.112211246227946</v>
      </c>
      <c r="K15" s="17">
        <v>9.5743653360956305E-2</v>
      </c>
      <c r="L15" s="17">
        <v>5.6393336627798697E-2</v>
      </c>
      <c r="M15" s="17"/>
      <c r="N15" s="17">
        <v>9.3972564904569802E-2</v>
      </c>
      <c r="O15" s="17">
        <v>0.124425878983958</v>
      </c>
      <c r="P15" s="17">
        <v>9.3503098914043195E-2</v>
      </c>
      <c r="Q15" s="17">
        <v>0.119061920966791</v>
      </c>
      <c r="R15" s="17"/>
      <c r="S15" s="17">
        <v>0.151172050656039</v>
      </c>
      <c r="T15" s="17">
        <v>6.1363902381968899E-2</v>
      </c>
      <c r="U15" s="17">
        <v>9.7521352254862803E-2</v>
      </c>
      <c r="V15" s="17">
        <v>9.6620688513432404E-2</v>
      </c>
      <c r="W15" s="17">
        <v>0.14016978458360799</v>
      </c>
      <c r="X15" s="17">
        <v>0.11258554499270899</v>
      </c>
      <c r="Y15" s="17">
        <v>6.8648173129767898E-2</v>
      </c>
      <c r="Z15" s="17">
        <v>6.0158302679102001E-2</v>
      </c>
      <c r="AA15" s="17">
        <v>9.0235050196441E-2</v>
      </c>
      <c r="AB15" s="17">
        <v>0.14784543322785201</v>
      </c>
      <c r="AC15" s="17">
        <v>0.174602428591002</v>
      </c>
      <c r="AD15" s="17">
        <v>0.154828979571386</v>
      </c>
      <c r="AE15" s="17"/>
      <c r="AF15" s="17">
        <v>7.5828420962206503E-2</v>
      </c>
      <c r="AG15" s="17">
        <v>0.12781373843541699</v>
      </c>
      <c r="AH15" s="17">
        <v>0.133023869236259</v>
      </c>
      <c r="AI15" s="17"/>
      <c r="AJ15" s="17">
        <v>6.8726830720377205E-2</v>
      </c>
      <c r="AK15" s="17">
        <v>0.145609245819631</v>
      </c>
      <c r="AL15" s="17">
        <v>0.11898548164492</v>
      </c>
      <c r="AM15" s="17">
        <v>0</v>
      </c>
      <c r="AN15" s="17">
        <v>8.7235573059859697E-2</v>
      </c>
      <c r="AO15" s="17"/>
      <c r="AP15" s="17">
        <v>0.102665499815967</v>
      </c>
      <c r="AQ15" s="17">
        <v>0.14006012344846</v>
      </c>
      <c r="AR15" s="17">
        <v>0.121252979548581</v>
      </c>
      <c r="AS15" s="17"/>
      <c r="AT15" s="17">
        <v>9.01534775437451E-2</v>
      </c>
      <c r="AU15" s="17">
        <v>0.116052323270395</v>
      </c>
      <c r="AV15" s="17">
        <v>0.12871551633637801</v>
      </c>
      <c r="AW15" s="17">
        <v>0.16855150424151699</v>
      </c>
      <c r="AX15" s="17">
        <v>0</v>
      </c>
      <c r="AY15" s="17"/>
      <c r="AZ15" s="17">
        <v>0.104955594921591</v>
      </c>
      <c r="BA15" s="17">
        <v>0.14719092364032599</v>
      </c>
      <c r="BB15" s="17">
        <v>0.132619932830778</v>
      </c>
      <c r="BC15" s="17">
        <v>6.6021187073217302E-2</v>
      </c>
      <c r="BD15" s="17">
        <v>0.13451334857319999</v>
      </c>
      <c r="BE15" s="17"/>
      <c r="BF15" s="17">
        <v>0.113039055843389</v>
      </c>
      <c r="BG15" s="17">
        <v>0.116171460488836</v>
      </c>
      <c r="BH15" s="17">
        <v>8.88660532596625E-2</v>
      </c>
      <c r="BI15" s="17">
        <v>0.13724128662778101</v>
      </c>
      <c r="BJ15" s="17"/>
      <c r="BK15" s="17">
        <v>0.18688461079916499</v>
      </c>
      <c r="BL15" s="17">
        <v>0.112845738304601</v>
      </c>
      <c r="BM15" s="17">
        <v>0.11767049175657</v>
      </c>
      <c r="BN15" s="17">
        <v>9.5824519042502707E-2</v>
      </c>
      <c r="BO15" s="17">
        <v>9.9919972669101007E-2</v>
      </c>
      <c r="BP15" s="17"/>
      <c r="BQ15" s="17">
        <v>9.5488556174987693E-2</v>
      </c>
      <c r="BR15" s="17">
        <v>0.12899804148264399</v>
      </c>
      <c r="BS15" s="17"/>
      <c r="BT15" s="17">
        <v>8.3593966481478502E-2</v>
      </c>
      <c r="BU15" s="17">
        <v>0.12066814319846</v>
      </c>
      <c r="BV15" s="17">
        <v>0.10511597958004699</v>
      </c>
      <c r="BW15" s="17">
        <v>8.8037016045445796E-2</v>
      </c>
      <c r="BX15" s="17">
        <v>0.15398173540940099</v>
      </c>
      <c r="BY15" s="17">
        <v>0.168013601112529</v>
      </c>
    </row>
    <row r="16" spans="2:77" x14ac:dyDescent="0.35">
      <c r="B16" s="18" t="s">
        <v>467</v>
      </c>
      <c r="C16" s="17">
        <v>9.2043276360590995E-2</v>
      </c>
      <c r="D16" s="17">
        <v>9.3967499401181806E-2</v>
      </c>
      <c r="E16" s="17">
        <v>9.0930963653878497E-2</v>
      </c>
      <c r="F16" s="17"/>
      <c r="G16" s="17">
        <v>7.8952071415905198E-2</v>
      </c>
      <c r="H16" s="17">
        <v>0.11760599758427601</v>
      </c>
      <c r="I16" s="17">
        <v>0.108805435866831</v>
      </c>
      <c r="J16" s="17">
        <v>8.9730887620273703E-2</v>
      </c>
      <c r="K16" s="17">
        <v>8.7005772495106104E-2</v>
      </c>
      <c r="L16" s="17">
        <v>6.8736934305876393E-2</v>
      </c>
      <c r="M16" s="17"/>
      <c r="N16" s="17">
        <v>0.115127802177624</v>
      </c>
      <c r="O16" s="17">
        <v>7.5132233727657399E-2</v>
      </c>
      <c r="P16" s="17">
        <v>8.6537716467564502E-2</v>
      </c>
      <c r="Q16" s="17">
        <v>9.2395965727264995E-2</v>
      </c>
      <c r="R16" s="17"/>
      <c r="S16" s="17">
        <v>9.9414173495008903E-2</v>
      </c>
      <c r="T16" s="17">
        <v>0.10721658801159099</v>
      </c>
      <c r="U16" s="17">
        <v>5.7456966042520902E-2</v>
      </c>
      <c r="V16" s="17">
        <v>7.6015931247761001E-2</v>
      </c>
      <c r="W16" s="17">
        <v>0.12960627635455901</v>
      </c>
      <c r="X16" s="17">
        <v>0.122490966706736</v>
      </c>
      <c r="Y16" s="17">
        <v>0.104817210182061</v>
      </c>
      <c r="Z16" s="17">
        <v>0.101798492129033</v>
      </c>
      <c r="AA16" s="17">
        <v>0.101559212425948</v>
      </c>
      <c r="AB16" s="17">
        <v>4.2694881871597201E-2</v>
      </c>
      <c r="AC16" s="17">
        <v>5.9351635577925499E-2</v>
      </c>
      <c r="AD16" s="17">
        <v>4.6642835846480699E-2</v>
      </c>
      <c r="AE16" s="17"/>
      <c r="AF16" s="17">
        <v>7.5524338012656095E-2</v>
      </c>
      <c r="AG16" s="17">
        <v>0.116690145736429</v>
      </c>
      <c r="AH16" s="17">
        <v>5.5240259231205797E-2</v>
      </c>
      <c r="AI16" s="17"/>
      <c r="AJ16" s="17">
        <v>6.2033308779915398E-2</v>
      </c>
      <c r="AK16" s="17">
        <v>0.14284334784080499</v>
      </c>
      <c r="AL16" s="17">
        <v>0.15247609936289</v>
      </c>
      <c r="AM16" s="17">
        <v>0</v>
      </c>
      <c r="AN16" s="17">
        <v>6.5299581838623902E-2</v>
      </c>
      <c r="AO16" s="17"/>
      <c r="AP16" s="17">
        <v>5.5217489907237502E-2</v>
      </c>
      <c r="AQ16" s="17">
        <v>0.14313510906503199</v>
      </c>
      <c r="AR16" s="17">
        <v>0.15800189387939401</v>
      </c>
      <c r="AS16" s="17"/>
      <c r="AT16" s="17">
        <v>7.8953190609893698E-2</v>
      </c>
      <c r="AU16" s="17">
        <v>7.6188409704886495E-2</v>
      </c>
      <c r="AV16" s="17">
        <v>0.121185453056509</v>
      </c>
      <c r="AW16" s="17">
        <v>9.7106164801419398E-2</v>
      </c>
      <c r="AX16" s="17">
        <v>9.5719069481486702E-2</v>
      </c>
      <c r="AY16" s="17"/>
      <c r="AZ16" s="17">
        <v>0.103054269148498</v>
      </c>
      <c r="BA16" s="17">
        <v>8.90040287962134E-2</v>
      </c>
      <c r="BB16" s="17">
        <v>0.13223043627061201</v>
      </c>
      <c r="BC16" s="17">
        <v>7.1359473433838097E-2</v>
      </c>
      <c r="BD16" s="17">
        <v>6.6307823709696206E-2</v>
      </c>
      <c r="BE16" s="17"/>
      <c r="BF16" s="17">
        <v>7.1646671706801501E-2</v>
      </c>
      <c r="BG16" s="17">
        <v>9.4387336356941604E-2</v>
      </c>
      <c r="BH16" s="17">
        <v>0.10428134046967701</v>
      </c>
      <c r="BI16" s="17">
        <v>0.10470415766093499</v>
      </c>
      <c r="BJ16" s="17"/>
      <c r="BK16" s="17">
        <v>9.9356566455431505E-2</v>
      </c>
      <c r="BL16" s="17">
        <v>9.9545052347071603E-2</v>
      </c>
      <c r="BM16" s="17">
        <v>0.106717839906062</v>
      </c>
      <c r="BN16" s="17">
        <v>8.01372069755244E-2</v>
      </c>
      <c r="BO16" s="17">
        <v>5.5192536640939198E-2</v>
      </c>
      <c r="BP16" s="17"/>
      <c r="BQ16" s="17">
        <v>9.9934814649427606E-2</v>
      </c>
      <c r="BR16" s="17">
        <v>8.1041310452489704E-2</v>
      </c>
      <c r="BS16" s="17"/>
      <c r="BT16" s="17">
        <v>7.1750160822442802E-2</v>
      </c>
      <c r="BU16" s="17">
        <v>0.12760810556135299</v>
      </c>
      <c r="BV16" s="17">
        <v>0.114369038298376</v>
      </c>
      <c r="BW16" s="17">
        <v>0.102602702512544</v>
      </c>
      <c r="BX16" s="17">
        <v>6.5591788963092701E-2</v>
      </c>
      <c r="BY16" s="17">
        <v>8.7826575498628504E-2</v>
      </c>
    </row>
    <row r="17" spans="2:77" x14ac:dyDescent="0.35">
      <c r="B17" s="18" t="s">
        <v>468</v>
      </c>
      <c r="C17" s="17">
        <v>9.0676591943556206E-2</v>
      </c>
      <c r="D17" s="17">
        <v>9.1980883210544401E-2</v>
      </c>
      <c r="E17" s="17">
        <v>9.0134449406916894E-2</v>
      </c>
      <c r="F17" s="17"/>
      <c r="G17" s="17">
        <v>7.6009429827009103E-2</v>
      </c>
      <c r="H17" s="17">
        <v>0.134183590508545</v>
      </c>
      <c r="I17" s="17">
        <v>9.1743485037500197E-2</v>
      </c>
      <c r="J17" s="17">
        <v>9.4729901421257104E-2</v>
      </c>
      <c r="K17" s="17">
        <v>8.1224709191666494E-2</v>
      </c>
      <c r="L17" s="17">
        <v>6.6937420613261703E-2</v>
      </c>
      <c r="M17" s="17"/>
      <c r="N17" s="17">
        <v>0.10633082779881201</v>
      </c>
      <c r="O17" s="17">
        <v>0.101797351961954</v>
      </c>
      <c r="P17" s="17">
        <v>7.3654702305234507E-2</v>
      </c>
      <c r="Q17" s="17">
        <v>7.7906551954765493E-2</v>
      </c>
      <c r="R17" s="17"/>
      <c r="S17" s="17">
        <v>9.7463882227703497E-2</v>
      </c>
      <c r="T17" s="17">
        <v>6.4091751231641098E-2</v>
      </c>
      <c r="U17" s="17">
        <v>0.102483904605978</v>
      </c>
      <c r="V17" s="17">
        <v>0.115151386071421</v>
      </c>
      <c r="W17" s="17">
        <v>5.9773555140823803E-2</v>
      </c>
      <c r="X17" s="17">
        <v>6.7325270805707396E-2</v>
      </c>
      <c r="Y17" s="17">
        <v>8.2509446256076396E-2</v>
      </c>
      <c r="Z17" s="17">
        <v>0.13197347752911401</v>
      </c>
      <c r="AA17" s="17">
        <v>0.150241130408927</v>
      </c>
      <c r="AB17" s="17">
        <v>9.9062299521795197E-2</v>
      </c>
      <c r="AC17" s="17">
        <v>2.6453334390672999E-2</v>
      </c>
      <c r="AD17" s="17">
        <v>2.6840160298113699E-2</v>
      </c>
      <c r="AE17" s="17"/>
      <c r="AF17" s="17">
        <v>6.5355586264842905E-2</v>
      </c>
      <c r="AG17" s="17">
        <v>0.105129654365636</v>
      </c>
      <c r="AH17" s="17">
        <v>0.118813252877694</v>
      </c>
      <c r="AI17" s="17"/>
      <c r="AJ17" s="17">
        <v>3.21243445070215E-2</v>
      </c>
      <c r="AK17" s="17">
        <v>0.130348288969028</v>
      </c>
      <c r="AL17" s="17">
        <v>0.24148024075414501</v>
      </c>
      <c r="AM17" s="17">
        <v>0</v>
      </c>
      <c r="AN17" s="17">
        <v>0.112850659834891</v>
      </c>
      <c r="AO17" s="17"/>
      <c r="AP17" s="17">
        <v>3.6646107649493297E-2</v>
      </c>
      <c r="AQ17" s="17">
        <v>0.15784283653140299</v>
      </c>
      <c r="AR17" s="17">
        <v>0.118620330584965</v>
      </c>
      <c r="AS17" s="17"/>
      <c r="AT17" s="17">
        <v>0.109038377960552</v>
      </c>
      <c r="AU17" s="17">
        <v>9.9038854709589105E-2</v>
      </c>
      <c r="AV17" s="17">
        <v>9.2557938417943603E-2</v>
      </c>
      <c r="AW17" s="17">
        <v>6.0967608344896597E-2</v>
      </c>
      <c r="AX17" s="17">
        <v>0.153080785053684</v>
      </c>
      <c r="AY17" s="17"/>
      <c r="AZ17" s="17">
        <v>0.10688334891430699</v>
      </c>
      <c r="BA17" s="17">
        <v>7.7604590041839297E-2</v>
      </c>
      <c r="BB17" s="17">
        <v>2.42040309420587E-2</v>
      </c>
      <c r="BC17" s="17">
        <v>7.3130055628382401E-2</v>
      </c>
      <c r="BD17" s="17">
        <v>9.3017476187941595E-2</v>
      </c>
      <c r="BE17" s="17"/>
      <c r="BF17" s="17">
        <v>8.5173919952773097E-2</v>
      </c>
      <c r="BG17" s="17">
        <v>8.6161430826154101E-2</v>
      </c>
      <c r="BH17" s="17">
        <v>0.11899058631738001</v>
      </c>
      <c r="BI17" s="17">
        <v>8.48288295918211E-2</v>
      </c>
      <c r="BJ17" s="17"/>
      <c r="BK17" s="17">
        <v>3.9861660513130198E-2</v>
      </c>
      <c r="BL17" s="17">
        <v>0.10725944068877299</v>
      </c>
      <c r="BM17" s="17">
        <v>8.4285385301345397E-2</v>
      </c>
      <c r="BN17" s="17">
        <v>9.3129293986895595E-2</v>
      </c>
      <c r="BO17" s="17">
        <v>8.52393371094953E-2</v>
      </c>
      <c r="BP17" s="17"/>
      <c r="BQ17" s="17">
        <v>9.6997929275945999E-2</v>
      </c>
      <c r="BR17" s="17">
        <v>8.1863717282231699E-2</v>
      </c>
      <c r="BS17" s="17"/>
      <c r="BT17" s="17">
        <v>6.8888965966808005E-2</v>
      </c>
      <c r="BU17" s="17">
        <v>0.10337865637278</v>
      </c>
      <c r="BV17" s="17">
        <v>0.138788618260274</v>
      </c>
      <c r="BW17" s="17">
        <v>6.8408191168125701E-2</v>
      </c>
      <c r="BX17" s="17">
        <v>0.12253256160034701</v>
      </c>
      <c r="BY17" s="17">
        <v>3.2375286823803098E-2</v>
      </c>
    </row>
    <row r="18" spans="2:77" x14ac:dyDescent="0.35">
      <c r="B18" s="18" t="s">
        <v>469</v>
      </c>
      <c r="C18" s="17">
        <v>3.5916251638740501E-2</v>
      </c>
      <c r="D18" s="17">
        <v>4.4121476970571498E-2</v>
      </c>
      <c r="E18" s="17">
        <v>2.8503145602529201E-2</v>
      </c>
      <c r="F18" s="17"/>
      <c r="G18" s="17">
        <v>5.4305031525418102E-2</v>
      </c>
      <c r="H18" s="17">
        <v>4.6454533150272898E-2</v>
      </c>
      <c r="I18" s="17">
        <v>2.63149490897535E-2</v>
      </c>
      <c r="J18" s="17">
        <v>3.8953590572891099E-2</v>
      </c>
      <c r="K18" s="17">
        <v>2.7241967040436101E-2</v>
      </c>
      <c r="L18" s="17">
        <v>2.6372194353076799E-2</v>
      </c>
      <c r="M18" s="17"/>
      <c r="N18" s="17">
        <v>4.9718979537247299E-2</v>
      </c>
      <c r="O18" s="17">
        <v>3.2373521712679799E-2</v>
      </c>
      <c r="P18" s="17">
        <v>3.0470255597457498E-2</v>
      </c>
      <c r="Q18" s="17">
        <v>3.0732994854354202E-2</v>
      </c>
      <c r="R18" s="17"/>
      <c r="S18" s="17">
        <v>3.1718524351900798E-2</v>
      </c>
      <c r="T18" s="17">
        <v>3.8711419736443702E-2</v>
      </c>
      <c r="U18" s="17">
        <v>7.3386513292681504E-2</v>
      </c>
      <c r="V18" s="17">
        <v>2.2148821022835899E-2</v>
      </c>
      <c r="W18" s="17">
        <v>0</v>
      </c>
      <c r="X18" s="17">
        <v>4.4490573226846901E-2</v>
      </c>
      <c r="Y18" s="17">
        <v>3.46390367955412E-2</v>
      </c>
      <c r="Z18" s="17">
        <v>2.6591862224372501E-2</v>
      </c>
      <c r="AA18" s="17">
        <v>5.1393975794606798E-2</v>
      </c>
      <c r="AB18" s="17">
        <v>0</v>
      </c>
      <c r="AC18" s="17">
        <v>0.123012315124109</v>
      </c>
      <c r="AD18" s="17">
        <v>0</v>
      </c>
      <c r="AE18" s="17"/>
      <c r="AF18" s="17">
        <v>2.9451846149863702E-2</v>
      </c>
      <c r="AG18" s="17">
        <v>4.48323945704465E-2</v>
      </c>
      <c r="AH18" s="17">
        <v>2.89358098085718E-2</v>
      </c>
      <c r="AI18" s="17"/>
      <c r="AJ18" s="17">
        <v>2.3325495945953401E-2</v>
      </c>
      <c r="AK18" s="17">
        <v>5.7063043892944899E-2</v>
      </c>
      <c r="AL18" s="17">
        <v>4.5447081018579298E-2</v>
      </c>
      <c r="AM18" s="17">
        <v>0</v>
      </c>
      <c r="AN18" s="17">
        <v>1.6512590005012401E-2</v>
      </c>
      <c r="AO18" s="17"/>
      <c r="AP18" s="17">
        <v>2.5304102022638199E-2</v>
      </c>
      <c r="AQ18" s="17">
        <v>5.8289065326221801E-2</v>
      </c>
      <c r="AR18" s="17">
        <v>3.7463254665538598E-2</v>
      </c>
      <c r="AS18" s="17"/>
      <c r="AT18" s="17">
        <v>2.6410819882614501E-2</v>
      </c>
      <c r="AU18" s="17">
        <v>3.0697035104231302E-2</v>
      </c>
      <c r="AV18" s="17">
        <v>3.17464783673354E-2</v>
      </c>
      <c r="AW18" s="17">
        <v>9.1579983907907503E-2</v>
      </c>
      <c r="AX18" s="17">
        <v>4.3851756246323301E-2</v>
      </c>
      <c r="AY18" s="17"/>
      <c r="AZ18" s="17">
        <v>4.2510862117952603E-2</v>
      </c>
      <c r="BA18" s="17">
        <v>2.5631620788948799E-2</v>
      </c>
      <c r="BB18" s="17">
        <v>9.0694049908418506E-2</v>
      </c>
      <c r="BC18" s="17">
        <v>1.9234829196399902E-2</v>
      </c>
      <c r="BD18" s="17">
        <v>3.4133434429511403E-2</v>
      </c>
      <c r="BE18" s="17"/>
      <c r="BF18" s="17">
        <v>1.7588057882046999E-2</v>
      </c>
      <c r="BG18" s="17">
        <v>4.0592169879864699E-2</v>
      </c>
      <c r="BH18" s="17">
        <v>4.2570610028444797E-2</v>
      </c>
      <c r="BI18" s="17">
        <v>3.99863780052215E-2</v>
      </c>
      <c r="BJ18" s="17"/>
      <c r="BK18" s="17">
        <v>0</v>
      </c>
      <c r="BL18" s="17">
        <v>4.0267136291788699E-2</v>
      </c>
      <c r="BM18" s="17">
        <v>2.48857056237793E-2</v>
      </c>
      <c r="BN18" s="17">
        <v>4.77372642692361E-2</v>
      </c>
      <c r="BO18" s="17">
        <v>3.58342764505378E-2</v>
      </c>
      <c r="BP18" s="17"/>
      <c r="BQ18" s="17">
        <v>4.18103486100024E-2</v>
      </c>
      <c r="BR18" s="17">
        <v>2.76990129251431E-2</v>
      </c>
      <c r="BS18" s="17"/>
      <c r="BT18" s="17">
        <v>3.22670623742079E-2</v>
      </c>
      <c r="BU18" s="17">
        <v>4.4217965034755301E-2</v>
      </c>
      <c r="BV18" s="17">
        <v>2.5723136962257E-2</v>
      </c>
      <c r="BW18" s="17">
        <v>2.76777434624789E-2</v>
      </c>
      <c r="BX18" s="17">
        <v>3.5090291446491499E-2</v>
      </c>
      <c r="BY18" s="17">
        <v>6.6729294869357705E-2</v>
      </c>
    </row>
    <row r="19" spans="2:77" x14ac:dyDescent="0.35">
      <c r="B19" s="18" t="s">
        <v>470</v>
      </c>
      <c r="C19" s="19">
        <v>4.6701913629701199E-2</v>
      </c>
      <c r="D19" s="19">
        <v>4.96573147149387E-2</v>
      </c>
      <c r="E19" s="19">
        <v>4.4284657095676201E-2</v>
      </c>
      <c r="F19" s="19"/>
      <c r="G19" s="19">
        <v>2.4284381300416699E-2</v>
      </c>
      <c r="H19" s="19">
        <v>7.4447432821753895E-2</v>
      </c>
      <c r="I19" s="19">
        <v>6.23723010598774E-2</v>
      </c>
      <c r="J19" s="19">
        <v>2.5568080694303202E-2</v>
      </c>
      <c r="K19" s="19">
        <v>4.3309550201974301E-2</v>
      </c>
      <c r="L19" s="19">
        <v>4.51438829686698E-2</v>
      </c>
      <c r="M19" s="19"/>
      <c r="N19" s="19">
        <v>2.82180766655237E-2</v>
      </c>
      <c r="O19" s="19">
        <v>4.9477373914553903E-2</v>
      </c>
      <c r="P19" s="19">
        <v>5.2895503628151999E-2</v>
      </c>
      <c r="Q19" s="19">
        <v>5.7350566669353897E-2</v>
      </c>
      <c r="R19" s="19"/>
      <c r="S19" s="19">
        <v>4.7849486445972603E-2</v>
      </c>
      <c r="T19" s="19">
        <v>2.7991059647482601E-2</v>
      </c>
      <c r="U19" s="19">
        <v>6.2313388027941799E-2</v>
      </c>
      <c r="V19" s="19">
        <v>7.5317919318917806E-2</v>
      </c>
      <c r="W19" s="19">
        <v>1.52700237931227E-2</v>
      </c>
      <c r="X19" s="19">
        <v>6.0969458447231298E-2</v>
      </c>
      <c r="Y19" s="19">
        <v>4.0719379058408597E-2</v>
      </c>
      <c r="Z19" s="19">
        <v>7.10492345314684E-2</v>
      </c>
      <c r="AA19" s="19">
        <v>3.5633486176942702E-2</v>
      </c>
      <c r="AB19" s="19">
        <v>7.2836491409504003E-2</v>
      </c>
      <c r="AC19" s="19">
        <v>2.66920513714053E-2</v>
      </c>
      <c r="AD19" s="19">
        <v>0</v>
      </c>
      <c r="AE19" s="19"/>
      <c r="AF19" s="19">
        <v>4.5162023598371799E-2</v>
      </c>
      <c r="AG19" s="19">
        <v>6.07804845811852E-2</v>
      </c>
      <c r="AH19" s="19">
        <v>2.8371424723989201E-2</v>
      </c>
      <c r="AI19" s="19"/>
      <c r="AJ19" s="19">
        <v>2.34863176898675E-2</v>
      </c>
      <c r="AK19" s="19">
        <v>9.2222926345277997E-2</v>
      </c>
      <c r="AL19" s="19">
        <v>1.48787112632885E-2</v>
      </c>
      <c r="AM19" s="19">
        <v>0.113646198872684</v>
      </c>
      <c r="AN19" s="19">
        <v>4.4280976933691298E-2</v>
      </c>
      <c r="AO19" s="19"/>
      <c r="AP19" s="19">
        <v>1.87694412135458E-2</v>
      </c>
      <c r="AQ19" s="19">
        <v>9.86008228178549E-2</v>
      </c>
      <c r="AR19" s="19">
        <v>0</v>
      </c>
      <c r="AS19" s="19"/>
      <c r="AT19" s="19">
        <v>5.8671572322309601E-2</v>
      </c>
      <c r="AU19" s="19">
        <v>2.45646797366155E-2</v>
      </c>
      <c r="AV19" s="19">
        <v>2.6676595214472801E-2</v>
      </c>
      <c r="AW19" s="19">
        <v>8.0598083102138507E-2</v>
      </c>
      <c r="AX19" s="19">
        <v>0</v>
      </c>
      <c r="AY19" s="19"/>
      <c r="AZ19" s="19">
        <v>6.6616208447986297E-2</v>
      </c>
      <c r="BA19" s="19">
        <v>1.6716969016949201E-2</v>
      </c>
      <c r="BB19" s="19">
        <v>0</v>
      </c>
      <c r="BC19" s="19">
        <v>4.4216918453655503E-2</v>
      </c>
      <c r="BD19" s="19">
        <v>3.7236077430214003E-2</v>
      </c>
      <c r="BE19" s="19"/>
      <c r="BF19" s="19">
        <v>6.8471691452638206E-2</v>
      </c>
      <c r="BG19" s="19">
        <v>4.0976805679569503E-2</v>
      </c>
      <c r="BH19" s="19">
        <v>3.0629149926612E-2</v>
      </c>
      <c r="BI19" s="19">
        <v>6.3840883666134898E-2</v>
      </c>
      <c r="BJ19" s="19"/>
      <c r="BK19" s="19">
        <v>3.6864162541616098E-2</v>
      </c>
      <c r="BL19" s="19">
        <v>4.8535781709875603E-2</v>
      </c>
      <c r="BM19" s="19">
        <v>2.0321979148310802E-2</v>
      </c>
      <c r="BN19" s="19">
        <v>5.19691189850114E-2</v>
      </c>
      <c r="BO19" s="19">
        <v>0.14670326403867001</v>
      </c>
      <c r="BP19" s="19"/>
      <c r="BQ19" s="19">
        <v>6.2129780980115699E-2</v>
      </c>
      <c r="BR19" s="19">
        <v>2.5193195758550599E-2</v>
      </c>
      <c r="BS19" s="19"/>
      <c r="BT19" s="19">
        <v>4.1143555386841502E-2</v>
      </c>
      <c r="BU19" s="19">
        <v>5.4242083057937401E-2</v>
      </c>
      <c r="BV19" s="19">
        <v>8.1436394742615395E-2</v>
      </c>
      <c r="BW19" s="19">
        <v>5.6350208814772901E-2</v>
      </c>
      <c r="BX19" s="19">
        <v>2.39809748069694E-2</v>
      </c>
      <c r="BY19" s="19">
        <v>5.9207941437465099E-2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0.12529335985669601</v>
      </c>
      <c r="D9" s="17">
        <v>0.164490604980354</v>
      </c>
      <c r="E9" s="17">
        <v>8.7527968127705302E-2</v>
      </c>
      <c r="F9" s="17"/>
      <c r="G9" s="17">
        <v>9.0482877709947604E-2</v>
      </c>
      <c r="H9" s="17">
        <v>8.1833798669294702E-2</v>
      </c>
      <c r="I9" s="17">
        <v>0.1202357221498</v>
      </c>
      <c r="J9" s="17">
        <v>0.132470920037005</v>
      </c>
      <c r="K9" s="17">
        <v>0.16478060450110199</v>
      </c>
      <c r="L9" s="17">
        <v>0.15917488103330099</v>
      </c>
      <c r="M9" s="17"/>
      <c r="N9" s="17">
        <v>8.9433514315448007E-2</v>
      </c>
      <c r="O9" s="17">
        <v>0.122917596873885</v>
      </c>
      <c r="P9" s="17">
        <v>0.18613529286258301</v>
      </c>
      <c r="Q9" s="17">
        <v>0.11421829985813001</v>
      </c>
      <c r="R9" s="17"/>
      <c r="S9" s="17">
        <v>7.9575024306899098E-2</v>
      </c>
      <c r="T9" s="17">
        <v>0.13029059634061599</v>
      </c>
      <c r="U9" s="17">
        <v>0.113783781888217</v>
      </c>
      <c r="V9" s="17">
        <v>0.12973833657934</v>
      </c>
      <c r="W9" s="17">
        <v>0.15064543214044501</v>
      </c>
      <c r="X9" s="17">
        <v>0.103010389266463</v>
      </c>
      <c r="Y9" s="17">
        <v>0.137811667609123</v>
      </c>
      <c r="Z9" s="17">
        <v>0.12735453902225</v>
      </c>
      <c r="AA9" s="17">
        <v>0.120934480479477</v>
      </c>
      <c r="AB9" s="17">
        <v>0.11581670985423199</v>
      </c>
      <c r="AC9" s="17">
        <v>0.12628589218247299</v>
      </c>
      <c r="AD9" s="17">
        <v>0.358613188793867</v>
      </c>
      <c r="AE9" s="17"/>
      <c r="AF9" s="17">
        <v>0.19861617330060299</v>
      </c>
      <c r="AG9" s="17">
        <v>8.0168353698616093E-2</v>
      </c>
      <c r="AH9" s="17">
        <v>0.10089047588955199</v>
      </c>
      <c r="AI9" s="17"/>
      <c r="AJ9" s="17">
        <v>0.16416800603280801</v>
      </c>
      <c r="AK9" s="17">
        <v>5.3219196658603099E-2</v>
      </c>
      <c r="AL9" s="17">
        <v>6.5400156445497404E-2</v>
      </c>
      <c r="AM9" s="17">
        <v>0.229388611441319</v>
      </c>
      <c r="AN9" s="17">
        <v>0.13986272738064201</v>
      </c>
      <c r="AO9" s="17"/>
      <c r="AP9" s="17">
        <v>0.122818951559653</v>
      </c>
      <c r="AQ9" s="17">
        <v>5.8148755586573397E-2</v>
      </c>
      <c r="AR9" s="17">
        <v>9.8155879271530702E-2</v>
      </c>
      <c r="AS9" s="17"/>
      <c r="AT9" s="17">
        <v>0.13673842700900801</v>
      </c>
      <c r="AU9" s="17">
        <v>0.123090956339806</v>
      </c>
      <c r="AV9" s="17">
        <v>0.109366923390397</v>
      </c>
      <c r="AW9" s="17">
        <v>7.5870102568437403E-2</v>
      </c>
      <c r="AX9" s="17">
        <v>0.11654171642872201</v>
      </c>
      <c r="AY9" s="17"/>
      <c r="AZ9" s="17">
        <v>0.12655470853864401</v>
      </c>
      <c r="BA9" s="17">
        <v>9.4248404765676794E-2</v>
      </c>
      <c r="BB9" s="17">
        <v>0.151054933773974</v>
      </c>
      <c r="BC9" s="17">
        <v>0.16168681177261901</v>
      </c>
      <c r="BD9" s="17">
        <v>9.1667854655738304E-2</v>
      </c>
      <c r="BE9" s="17"/>
      <c r="BF9" s="17">
        <v>0.126038601786604</v>
      </c>
      <c r="BG9" s="17">
        <v>0.11136803493533801</v>
      </c>
      <c r="BH9" s="17">
        <v>0.13768246969344</v>
      </c>
      <c r="BI9" s="17">
        <v>0.120636650325435</v>
      </c>
      <c r="BJ9" s="17"/>
      <c r="BK9" s="17">
        <v>0.25771950788193498</v>
      </c>
      <c r="BL9" s="17">
        <v>0.15246565491254499</v>
      </c>
      <c r="BM9" s="17">
        <v>0.126246824460121</v>
      </c>
      <c r="BN9" s="17">
        <v>0.100675542698035</v>
      </c>
      <c r="BO9" s="17">
        <v>0.124328336179302</v>
      </c>
      <c r="BP9" s="17"/>
      <c r="BQ9" s="17">
        <v>0.11225998687394199</v>
      </c>
      <c r="BR9" s="17">
        <v>0.143463800140394</v>
      </c>
      <c r="BS9" s="17"/>
      <c r="BT9" s="17">
        <v>0.14944930727038</v>
      </c>
      <c r="BU9" s="17">
        <v>0.103258423125299</v>
      </c>
      <c r="BV9" s="17">
        <v>8.2164974343381103E-2</v>
      </c>
      <c r="BW9" s="17">
        <v>0.117254908116421</v>
      </c>
      <c r="BX9" s="17">
        <v>0.11508896513896701</v>
      </c>
      <c r="BY9" s="17">
        <v>0.206531027002572</v>
      </c>
    </row>
    <row r="10" spans="2:77" x14ac:dyDescent="0.35">
      <c r="B10" s="18" t="s">
        <v>333</v>
      </c>
      <c r="C10" s="17">
        <v>3.7317214388958901E-2</v>
      </c>
      <c r="D10" s="17">
        <v>3.0616776068733802E-2</v>
      </c>
      <c r="E10" s="17">
        <v>4.0094935806357597E-2</v>
      </c>
      <c r="F10" s="17"/>
      <c r="G10" s="17">
        <v>5.1062324293473203E-2</v>
      </c>
      <c r="H10" s="17">
        <v>4.7990359904879598E-2</v>
      </c>
      <c r="I10" s="17">
        <v>2.4345198128936599E-2</v>
      </c>
      <c r="J10" s="17">
        <v>3.2623245995315298E-2</v>
      </c>
      <c r="K10" s="17">
        <v>3.38180279373968E-2</v>
      </c>
      <c r="L10" s="17">
        <v>3.7729165428060103E-2</v>
      </c>
      <c r="M10" s="17"/>
      <c r="N10" s="17">
        <v>4.9350567696946603E-2</v>
      </c>
      <c r="O10" s="17">
        <v>4.1756621941413302E-2</v>
      </c>
      <c r="P10" s="17">
        <v>4.5905963588482403E-2</v>
      </c>
      <c r="Q10" s="17">
        <v>1.37765620349855E-2</v>
      </c>
      <c r="R10" s="17"/>
      <c r="S10" s="17">
        <v>5.2696341741219802E-2</v>
      </c>
      <c r="T10" s="17">
        <v>2.9703978129023902E-2</v>
      </c>
      <c r="U10" s="17">
        <v>2.2799243831974399E-2</v>
      </c>
      <c r="V10" s="17">
        <v>4.9706490589100101E-2</v>
      </c>
      <c r="W10" s="17">
        <v>5.56688126329394E-2</v>
      </c>
      <c r="X10" s="17">
        <v>3.0207221454186001E-2</v>
      </c>
      <c r="Y10" s="17">
        <v>2.28105064323313E-2</v>
      </c>
      <c r="Z10" s="17">
        <v>2.0007987486798301E-2</v>
      </c>
      <c r="AA10" s="17">
        <v>6.05937650460424E-2</v>
      </c>
      <c r="AB10" s="17">
        <v>2.7424100538297299E-2</v>
      </c>
      <c r="AC10" s="17">
        <v>0</v>
      </c>
      <c r="AD10" s="17">
        <v>3.1859412738498398E-2</v>
      </c>
      <c r="AE10" s="17"/>
      <c r="AF10" s="17">
        <v>3.7309681150921099E-2</v>
      </c>
      <c r="AG10" s="17">
        <v>3.0427970818830599E-2</v>
      </c>
      <c r="AH10" s="17">
        <v>4.8926325489699198E-2</v>
      </c>
      <c r="AI10" s="17"/>
      <c r="AJ10" s="17">
        <v>4.9970411694469301E-2</v>
      </c>
      <c r="AK10" s="17">
        <v>2.6271269420253901E-2</v>
      </c>
      <c r="AL10" s="17">
        <v>2.8556383049086202E-2</v>
      </c>
      <c r="AM10" s="17">
        <v>0</v>
      </c>
      <c r="AN10" s="17">
        <v>1.8362481824360899E-2</v>
      </c>
      <c r="AO10" s="17"/>
      <c r="AP10" s="17">
        <v>4.9475954071802102E-2</v>
      </c>
      <c r="AQ10" s="17">
        <v>2.4420127979878799E-2</v>
      </c>
      <c r="AR10" s="17">
        <v>2.9429912810234E-2</v>
      </c>
      <c r="AS10" s="17"/>
      <c r="AT10" s="17">
        <v>3.2202470499000498E-2</v>
      </c>
      <c r="AU10" s="17">
        <v>3.1009957280408298E-2</v>
      </c>
      <c r="AV10" s="17">
        <v>4.9919138996032002E-2</v>
      </c>
      <c r="AW10" s="17">
        <v>3.1922194962372197E-2</v>
      </c>
      <c r="AX10" s="17">
        <v>0.12592640469219599</v>
      </c>
      <c r="AY10" s="17"/>
      <c r="AZ10" s="17">
        <v>3.4531648963024103E-2</v>
      </c>
      <c r="BA10" s="17">
        <v>4.7362997535900599E-2</v>
      </c>
      <c r="BB10" s="17">
        <v>9.3718453001424298E-2</v>
      </c>
      <c r="BC10" s="17">
        <v>4.0474029553540597E-2</v>
      </c>
      <c r="BD10" s="17">
        <v>8.9707925169292702E-3</v>
      </c>
      <c r="BE10" s="17"/>
      <c r="BF10" s="17">
        <v>3.4132715148498E-2</v>
      </c>
      <c r="BG10" s="17">
        <v>4.1889106841761399E-2</v>
      </c>
      <c r="BH10" s="17">
        <v>3.1598047974128803E-2</v>
      </c>
      <c r="BI10" s="17">
        <v>3.0341235434270999E-2</v>
      </c>
      <c r="BJ10" s="17"/>
      <c r="BK10" s="17">
        <v>8.3853929285485296E-2</v>
      </c>
      <c r="BL10" s="17">
        <v>4.7318968728216101E-2</v>
      </c>
      <c r="BM10" s="17">
        <v>3.0818445872672899E-2</v>
      </c>
      <c r="BN10" s="17">
        <v>3.6813226963034199E-2</v>
      </c>
      <c r="BO10" s="17">
        <v>3.1930192472268401E-2</v>
      </c>
      <c r="BP10" s="17"/>
      <c r="BQ10" s="17">
        <v>3.87033506419482E-2</v>
      </c>
      <c r="BR10" s="17">
        <v>3.5384736430771203E-2</v>
      </c>
      <c r="BS10" s="17"/>
      <c r="BT10" s="17">
        <v>3.7463062967622099E-2</v>
      </c>
      <c r="BU10" s="17">
        <v>4.39896854319725E-2</v>
      </c>
      <c r="BV10" s="17">
        <v>5.0624998736362302E-2</v>
      </c>
      <c r="BW10" s="17">
        <v>5.2714022955922098E-2</v>
      </c>
      <c r="BX10" s="17">
        <v>1.9416526256010602E-2</v>
      </c>
      <c r="BY10" s="17">
        <v>0</v>
      </c>
    </row>
    <row r="11" spans="2:77" x14ac:dyDescent="0.35">
      <c r="B11" s="18" t="s">
        <v>98</v>
      </c>
      <c r="C11" s="17">
        <v>6.1620540780648402E-2</v>
      </c>
      <c r="D11" s="17">
        <v>5.5217151295228202E-2</v>
      </c>
      <c r="E11" s="17">
        <v>6.8077053055022499E-2</v>
      </c>
      <c r="F11" s="17"/>
      <c r="G11" s="17">
        <v>5.9181695675631397E-2</v>
      </c>
      <c r="H11" s="17">
        <v>6.1616982761652297E-2</v>
      </c>
      <c r="I11" s="17">
        <v>4.3330556890387201E-2</v>
      </c>
      <c r="J11" s="17">
        <v>4.9500053378358798E-2</v>
      </c>
      <c r="K11" s="17">
        <v>5.01280122804117E-2</v>
      </c>
      <c r="L11" s="17">
        <v>0.101149146993221</v>
      </c>
      <c r="M11" s="17"/>
      <c r="N11" s="17">
        <v>5.2037011457266302E-2</v>
      </c>
      <c r="O11" s="17">
        <v>6.19372834115113E-2</v>
      </c>
      <c r="P11" s="17">
        <v>6.2301913495050897E-2</v>
      </c>
      <c r="Q11" s="17">
        <v>7.0704295624556698E-2</v>
      </c>
      <c r="R11" s="17"/>
      <c r="S11" s="17">
        <v>2.4429499561364199E-2</v>
      </c>
      <c r="T11" s="17">
        <v>4.8441966634776998E-2</v>
      </c>
      <c r="U11" s="17">
        <v>9.4686563322708694E-2</v>
      </c>
      <c r="V11" s="17">
        <v>7.6267291911264801E-2</v>
      </c>
      <c r="W11" s="17">
        <v>0.12931365873471701</v>
      </c>
      <c r="X11" s="17">
        <v>6.6805661719841702E-2</v>
      </c>
      <c r="Y11" s="17">
        <v>4.3686348826909201E-2</v>
      </c>
      <c r="Z11" s="17">
        <v>0.105183335852786</v>
      </c>
      <c r="AA11" s="17">
        <v>8.1156607194937599E-2</v>
      </c>
      <c r="AB11" s="17">
        <v>2.6296681374425E-2</v>
      </c>
      <c r="AC11" s="17">
        <v>3.7544183457107E-2</v>
      </c>
      <c r="AD11" s="17">
        <v>3.5078999023543701E-2</v>
      </c>
      <c r="AE11" s="17"/>
      <c r="AF11" s="17">
        <v>7.3484233693168796E-2</v>
      </c>
      <c r="AG11" s="17">
        <v>5.1893680858546697E-2</v>
      </c>
      <c r="AH11" s="17">
        <v>6.8394383246922402E-2</v>
      </c>
      <c r="AI11" s="17"/>
      <c r="AJ11" s="17">
        <v>7.77399545618018E-2</v>
      </c>
      <c r="AK11" s="17">
        <v>4.7077873369310998E-2</v>
      </c>
      <c r="AL11" s="17">
        <v>5.6673161823238699E-2</v>
      </c>
      <c r="AM11" s="17">
        <v>0</v>
      </c>
      <c r="AN11" s="17">
        <v>7.7847595833666697E-2</v>
      </c>
      <c r="AO11" s="17"/>
      <c r="AP11" s="17">
        <v>7.9419997695256997E-2</v>
      </c>
      <c r="AQ11" s="17">
        <v>3.3583155233990802E-2</v>
      </c>
      <c r="AR11" s="17">
        <v>7.5221609906654399E-2</v>
      </c>
      <c r="AS11" s="17"/>
      <c r="AT11" s="17">
        <v>7.87608737570831E-2</v>
      </c>
      <c r="AU11" s="17">
        <v>8.4836582057669696E-2</v>
      </c>
      <c r="AV11" s="17">
        <v>4.5571612542417102E-2</v>
      </c>
      <c r="AW11" s="17">
        <v>2.7360804604162001E-2</v>
      </c>
      <c r="AX11" s="17">
        <v>0</v>
      </c>
      <c r="AY11" s="17"/>
      <c r="AZ11" s="17">
        <v>5.50268322795327E-2</v>
      </c>
      <c r="BA11" s="17">
        <v>3.9025420132240397E-2</v>
      </c>
      <c r="BB11" s="17">
        <v>6.6132321263803695E-2</v>
      </c>
      <c r="BC11" s="17">
        <v>9.9319280218591099E-2</v>
      </c>
      <c r="BD11" s="17">
        <v>5.8731707372720099E-2</v>
      </c>
      <c r="BE11" s="17"/>
      <c r="BF11" s="17">
        <v>5.7335589392180801E-2</v>
      </c>
      <c r="BG11" s="17">
        <v>7.2912680873119903E-2</v>
      </c>
      <c r="BH11" s="17">
        <v>6.9755554614333998E-2</v>
      </c>
      <c r="BI11" s="17">
        <v>3.1397942701572298E-2</v>
      </c>
      <c r="BJ11" s="17"/>
      <c r="BK11" s="17">
        <v>0</v>
      </c>
      <c r="BL11" s="17">
        <v>7.0571573752349806E-2</v>
      </c>
      <c r="BM11" s="17">
        <v>6.7866500535259902E-2</v>
      </c>
      <c r="BN11" s="17">
        <v>5.8390364208503E-2</v>
      </c>
      <c r="BO11" s="17">
        <v>4.3461979870617E-2</v>
      </c>
      <c r="BP11" s="17"/>
      <c r="BQ11" s="17">
        <v>6.5993745118565802E-2</v>
      </c>
      <c r="BR11" s="17">
        <v>5.5523650253868698E-2</v>
      </c>
      <c r="BS11" s="17"/>
      <c r="BT11" s="17">
        <v>5.9704515848776701E-2</v>
      </c>
      <c r="BU11" s="17">
        <v>4.4927539353361502E-2</v>
      </c>
      <c r="BV11" s="17">
        <v>6.5479287424907606E-2</v>
      </c>
      <c r="BW11" s="17">
        <v>7.3114177711593703E-2</v>
      </c>
      <c r="BX11" s="17">
        <v>8.6708021753245004E-2</v>
      </c>
      <c r="BY11" s="17">
        <v>5.7836374780754901E-2</v>
      </c>
    </row>
    <row r="12" spans="2:77" x14ac:dyDescent="0.35">
      <c r="B12" s="18" t="s">
        <v>99</v>
      </c>
      <c r="C12" s="17">
        <v>7.6760568487108397E-2</v>
      </c>
      <c r="D12" s="17">
        <v>7.6544474738317894E-2</v>
      </c>
      <c r="E12" s="17">
        <v>7.7537665692949703E-2</v>
      </c>
      <c r="F12" s="17"/>
      <c r="G12" s="17">
        <v>8.7876476219688401E-2</v>
      </c>
      <c r="H12" s="17">
        <v>5.9701626667142203E-2</v>
      </c>
      <c r="I12" s="17">
        <v>6.0416570729432101E-2</v>
      </c>
      <c r="J12" s="17">
        <v>6.1892021961347701E-2</v>
      </c>
      <c r="K12" s="17">
        <v>0.10160104074067999</v>
      </c>
      <c r="L12" s="17">
        <v>9.4803758122274706E-2</v>
      </c>
      <c r="M12" s="17"/>
      <c r="N12" s="17">
        <v>7.4068713364401795E-2</v>
      </c>
      <c r="O12" s="17">
        <v>7.42437240411567E-2</v>
      </c>
      <c r="P12" s="17">
        <v>9.1730914366084604E-2</v>
      </c>
      <c r="Q12" s="17">
        <v>7.0339155371163795E-2</v>
      </c>
      <c r="R12" s="17"/>
      <c r="S12" s="17">
        <v>7.3333712376257298E-2</v>
      </c>
      <c r="T12" s="17">
        <v>6.7917541815596699E-2</v>
      </c>
      <c r="U12" s="17">
        <v>6.7391572000149197E-2</v>
      </c>
      <c r="V12" s="17">
        <v>5.50657840043728E-2</v>
      </c>
      <c r="W12" s="17">
        <v>7.6172068006146301E-2</v>
      </c>
      <c r="X12" s="17">
        <v>9.54495085380761E-2</v>
      </c>
      <c r="Y12" s="17">
        <v>6.8431005288400598E-2</v>
      </c>
      <c r="Z12" s="17">
        <v>6.9832446299687698E-2</v>
      </c>
      <c r="AA12" s="17">
        <v>4.1261902333047003E-2</v>
      </c>
      <c r="AB12" s="17">
        <v>0.148386101242551</v>
      </c>
      <c r="AC12" s="17">
        <v>6.1206626505220997E-2</v>
      </c>
      <c r="AD12" s="17">
        <v>0.130997033522365</v>
      </c>
      <c r="AE12" s="17"/>
      <c r="AF12" s="17">
        <v>6.3239899154764495E-2</v>
      </c>
      <c r="AG12" s="17">
        <v>9.1536347681274E-2</v>
      </c>
      <c r="AH12" s="17">
        <v>5.6338337807572698E-2</v>
      </c>
      <c r="AI12" s="17"/>
      <c r="AJ12" s="17">
        <v>8.44585533746708E-2</v>
      </c>
      <c r="AK12" s="17">
        <v>5.3054783326590402E-2</v>
      </c>
      <c r="AL12" s="17">
        <v>4.3432325033284397E-2</v>
      </c>
      <c r="AM12" s="17">
        <v>0</v>
      </c>
      <c r="AN12" s="17">
        <v>9.3208130619959195E-2</v>
      </c>
      <c r="AO12" s="17"/>
      <c r="AP12" s="17">
        <v>7.3505328652874805E-2</v>
      </c>
      <c r="AQ12" s="17">
        <v>6.0269522122465002E-2</v>
      </c>
      <c r="AR12" s="17">
        <v>8.8801922204548495E-2</v>
      </c>
      <c r="AS12" s="17"/>
      <c r="AT12" s="17">
        <v>7.6701060452555203E-2</v>
      </c>
      <c r="AU12" s="17">
        <v>6.9615461624617E-2</v>
      </c>
      <c r="AV12" s="17">
        <v>6.0633675959539599E-2</v>
      </c>
      <c r="AW12" s="17">
        <v>4.84791374845778E-2</v>
      </c>
      <c r="AX12" s="17">
        <v>0.210200717276017</v>
      </c>
      <c r="AY12" s="17"/>
      <c r="AZ12" s="17">
        <v>6.44992513017522E-2</v>
      </c>
      <c r="BA12" s="17">
        <v>8.2819142770745299E-2</v>
      </c>
      <c r="BB12" s="17">
        <v>4.8760576099725499E-2</v>
      </c>
      <c r="BC12" s="17">
        <v>0.10535209750351</v>
      </c>
      <c r="BD12" s="17">
        <v>7.9580886475183701E-2</v>
      </c>
      <c r="BE12" s="17"/>
      <c r="BF12" s="17">
        <v>6.7284523386155495E-2</v>
      </c>
      <c r="BG12" s="17">
        <v>7.1257418426656297E-2</v>
      </c>
      <c r="BH12" s="17">
        <v>9.4786788391909696E-2</v>
      </c>
      <c r="BI12" s="17">
        <v>7.1487824934063707E-2</v>
      </c>
      <c r="BJ12" s="17"/>
      <c r="BK12" s="17">
        <v>0</v>
      </c>
      <c r="BL12" s="17">
        <v>5.6478060698265102E-2</v>
      </c>
      <c r="BM12" s="17">
        <v>9.9454764427443901E-2</v>
      </c>
      <c r="BN12" s="17">
        <v>6.7479956121633697E-2</v>
      </c>
      <c r="BO12" s="17">
        <v>8.3187046024123301E-2</v>
      </c>
      <c r="BP12" s="17"/>
      <c r="BQ12" s="17">
        <v>7.0676187393830997E-2</v>
      </c>
      <c r="BR12" s="17">
        <v>8.5243091274183599E-2</v>
      </c>
      <c r="BS12" s="17"/>
      <c r="BT12" s="17">
        <v>8.0944786239529706E-2</v>
      </c>
      <c r="BU12" s="17">
        <v>7.1601375030827405E-2</v>
      </c>
      <c r="BV12" s="17">
        <v>0.114503133476275</v>
      </c>
      <c r="BW12" s="17">
        <v>9.1924034607110794E-2</v>
      </c>
      <c r="BX12" s="17">
        <v>4.93911137910353E-2</v>
      </c>
      <c r="BY12" s="17">
        <v>6.5940177409951506E-2</v>
      </c>
    </row>
    <row r="13" spans="2:77" x14ac:dyDescent="0.35">
      <c r="B13" s="18" t="s">
        <v>341</v>
      </c>
      <c r="C13" s="17">
        <v>0.110196069868664</v>
      </c>
      <c r="D13" s="17">
        <v>0.107133939201115</v>
      </c>
      <c r="E13" s="17">
        <v>0.11388810041757</v>
      </c>
      <c r="F13" s="17"/>
      <c r="G13" s="17">
        <v>0.13064718710249501</v>
      </c>
      <c r="H13" s="17">
        <v>7.5481467351051004E-2</v>
      </c>
      <c r="I13" s="17">
        <v>0.10584945895044399</v>
      </c>
      <c r="J13" s="17">
        <v>0.11642421073206501</v>
      </c>
      <c r="K13" s="17">
        <v>0.14600655669808199</v>
      </c>
      <c r="L13" s="17">
        <v>9.74050185849301E-2</v>
      </c>
      <c r="M13" s="17"/>
      <c r="N13" s="17">
        <v>0.11939694423199899</v>
      </c>
      <c r="O13" s="17">
        <v>6.3311649584720395E-2</v>
      </c>
      <c r="P13" s="17">
        <v>0.123722986537081</v>
      </c>
      <c r="Q13" s="17">
        <v>0.140875747860083</v>
      </c>
      <c r="R13" s="17"/>
      <c r="S13" s="17">
        <v>0.136550171770391</v>
      </c>
      <c r="T13" s="17">
        <v>9.4767598486545701E-2</v>
      </c>
      <c r="U13" s="17">
        <v>0.10017052187190401</v>
      </c>
      <c r="V13" s="17">
        <v>9.5512244296088095E-2</v>
      </c>
      <c r="W13" s="17">
        <v>7.1269697939917304E-2</v>
      </c>
      <c r="X13" s="17">
        <v>0.117207713585919</v>
      </c>
      <c r="Y13" s="17">
        <v>0.120853910548952</v>
      </c>
      <c r="Z13" s="17">
        <v>0.103278519521756</v>
      </c>
      <c r="AA13" s="17">
        <v>0.104818743369051</v>
      </c>
      <c r="AB13" s="17">
        <v>0.15272501300524299</v>
      </c>
      <c r="AC13" s="17">
        <v>0.117169221996881</v>
      </c>
      <c r="AD13" s="17">
        <v>5.8820947341522302E-2</v>
      </c>
      <c r="AE13" s="17"/>
      <c r="AF13" s="17">
        <v>0.12746936253900201</v>
      </c>
      <c r="AG13" s="17">
        <v>9.9683352533230699E-2</v>
      </c>
      <c r="AH13" s="17">
        <v>9.2986426318937193E-2</v>
      </c>
      <c r="AI13" s="17"/>
      <c r="AJ13" s="17">
        <v>0.132579234251679</v>
      </c>
      <c r="AK13" s="17">
        <v>8.7471033915988497E-2</v>
      </c>
      <c r="AL13" s="17">
        <v>9.4142706464760806E-2</v>
      </c>
      <c r="AM13" s="17">
        <v>0.198765530008462</v>
      </c>
      <c r="AN13" s="17">
        <v>0.139102745271728</v>
      </c>
      <c r="AO13" s="17"/>
      <c r="AP13" s="17">
        <v>0.14688631152484699</v>
      </c>
      <c r="AQ13" s="17">
        <v>9.4576665980890595E-2</v>
      </c>
      <c r="AR13" s="17">
        <v>8.5898226032874503E-2</v>
      </c>
      <c r="AS13" s="17"/>
      <c r="AT13" s="17">
        <v>9.6350285845051994E-2</v>
      </c>
      <c r="AU13" s="17">
        <v>0.138514024377455</v>
      </c>
      <c r="AV13" s="17">
        <v>0.100573201399979</v>
      </c>
      <c r="AW13" s="17">
        <v>0.133039674658262</v>
      </c>
      <c r="AX13" s="17">
        <v>5.4995710291637002E-2</v>
      </c>
      <c r="AY13" s="17"/>
      <c r="AZ13" s="17">
        <v>9.6832986393825496E-2</v>
      </c>
      <c r="BA13" s="17">
        <v>0.16343495695752699</v>
      </c>
      <c r="BB13" s="17">
        <v>0.135168637518571</v>
      </c>
      <c r="BC13" s="17">
        <v>0.11208504936691099</v>
      </c>
      <c r="BD13" s="17">
        <v>7.3016595106226906E-2</v>
      </c>
      <c r="BE13" s="17"/>
      <c r="BF13" s="17">
        <v>9.9344342636473695E-2</v>
      </c>
      <c r="BG13" s="17">
        <v>0.139678927575802</v>
      </c>
      <c r="BH13" s="17">
        <v>8.4780320824195801E-2</v>
      </c>
      <c r="BI13" s="17">
        <v>9.41073333826042E-2</v>
      </c>
      <c r="BJ13" s="17"/>
      <c r="BK13" s="17">
        <v>0.111295972412651</v>
      </c>
      <c r="BL13" s="17">
        <v>8.9397711133516994E-2</v>
      </c>
      <c r="BM13" s="17">
        <v>0.10804429488329501</v>
      </c>
      <c r="BN13" s="17">
        <v>0.124830323728683</v>
      </c>
      <c r="BO13" s="17">
        <v>0.105273517264586</v>
      </c>
      <c r="BP13" s="17"/>
      <c r="BQ13" s="17">
        <v>0.103194144257288</v>
      </c>
      <c r="BR13" s="17">
        <v>0.119957784764781</v>
      </c>
      <c r="BS13" s="17"/>
      <c r="BT13" s="17">
        <v>0.12799426490629701</v>
      </c>
      <c r="BU13" s="17">
        <v>7.8719279413514406E-2</v>
      </c>
      <c r="BV13" s="17">
        <v>0.10808268400752399</v>
      </c>
      <c r="BW13" s="17">
        <v>4.1326034596813797E-2</v>
      </c>
      <c r="BX13" s="17">
        <v>0.173192856051261</v>
      </c>
      <c r="BY13" s="17">
        <v>8.4044040645770202E-2</v>
      </c>
    </row>
    <row r="14" spans="2:77" x14ac:dyDescent="0.35">
      <c r="B14" s="18" t="s">
        <v>101</v>
      </c>
      <c r="C14" s="17">
        <v>0.207124455967894</v>
      </c>
      <c r="D14" s="17">
        <v>0.191016159989947</v>
      </c>
      <c r="E14" s="17">
        <v>0.223756604670444</v>
      </c>
      <c r="F14" s="17"/>
      <c r="G14" s="17">
        <v>0.195212804850495</v>
      </c>
      <c r="H14" s="17">
        <v>0.203228975236213</v>
      </c>
      <c r="I14" s="17">
        <v>0.21299498451125801</v>
      </c>
      <c r="J14" s="17">
        <v>0.22177847111767801</v>
      </c>
      <c r="K14" s="17">
        <v>0.21303605755854399</v>
      </c>
      <c r="L14" s="17">
        <v>0.19631373117908399</v>
      </c>
      <c r="M14" s="17"/>
      <c r="N14" s="17">
        <v>0.21201177924905701</v>
      </c>
      <c r="O14" s="17">
        <v>0.224384857192961</v>
      </c>
      <c r="P14" s="17">
        <v>0.17950318784011701</v>
      </c>
      <c r="Q14" s="17">
        <v>0.20463809777512601</v>
      </c>
      <c r="R14" s="17"/>
      <c r="S14" s="17">
        <v>0.21656043898305199</v>
      </c>
      <c r="T14" s="17">
        <v>0.26034581695546299</v>
      </c>
      <c r="U14" s="17">
        <v>0.21068651042488401</v>
      </c>
      <c r="V14" s="17">
        <v>0.22560644168965299</v>
      </c>
      <c r="W14" s="17">
        <v>0.16241625500454501</v>
      </c>
      <c r="X14" s="17">
        <v>0.15744962747357999</v>
      </c>
      <c r="Y14" s="17">
        <v>0.27314856701551499</v>
      </c>
      <c r="Z14" s="17">
        <v>0.19931294456140999</v>
      </c>
      <c r="AA14" s="17">
        <v>0.18078190329409799</v>
      </c>
      <c r="AB14" s="17">
        <v>0.17114710368951599</v>
      </c>
      <c r="AC14" s="17">
        <v>0.15676711172131499</v>
      </c>
      <c r="AD14" s="17">
        <v>0.227920952517178</v>
      </c>
      <c r="AE14" s="17"/>
      <c r="AF14" s="17">
        <v>0.194641061971881</v>
      </c>
      <c r="AG14" s="17">
        <v>0.207299780085897</v>
      </c>
      <c r="AH14" s="17">
        <v>0.255458268290845</v>
      </c>
      <c r="AI14" s="17"/>
      <c r="AJ14" s="17">
        <v>0.22746184703554001</v>
      </c>
      <c r="AK14" s="17">
        <v>0.16310979884066901</v>
      </c>
      <c r="AL14" s="17">
        <v>0.162614339453788</v>
      </c>
      <c r="AM14" s="17">
        <v>0.32024248107946601</v>
      </c>
      <c r="AN14" s="17">
        <v>0.26233190551264302</v>
      </c>
      <c r="AO14" s="17"/>
      <c r="AP14" s="17">
        <v>0.251262660062883</v>
      </c>
      <c r="AQ14" s="17">
        <v>0.18509260778760001</v>
      </c>
      <c r="AR14" s="17">
        <v>9.6038505783298297E-2</v>
      </c>
      <c r="AS14" s="17"/>
      <c r="AT14" s="17">
        <v>0.19123519706598599</v>
      </c>
      <c r="AU14" s="17">
        <v>0.20650340067820799</v>
      </c>
      <c r="AV14" s="17">
        <v>0.217335846932313</v>
      </c>
      <c r="AW14" s="17">
        <v>0.24076793248439701</v>
      </c>
      <c r="AX14" s="17">
        <v>0.14649481733282499</v>
      </c>
      <c r="AY14" s="17"/>
      <c r="AZ14" s="17">
        <v>0.21626689843542499</v>
      </c>
      <c r="BA14" s="17">
        <v>0.20399477978656799</v>
      </c>
      <c r="BB14" s="17">
        <v>0.17124449706570199</v>
      </c>
      <c r="BC14" s="17">
        <v>0.18695931626074799</v>
      </c>
      <c r="BD14" s="17">
        <v>0.226069474375378</v>
      </c>
      <c r="BE14" s="17"/>
      <c r="BF14" s="17">
        <v>0.207341174534522</v>
      </c>
      <c r="BG14" s="17">
        <v>0.18807149533890199</v>
      </c>
      <c r="BH14" s="17">
        <v>0.223709680540252</v>
      </c>
      <c r="BI14" s="17">
        <v>0.228588566690161</v>
      </c>
      <c r="BJ14" s="17"/>
      <c r="BK14" s="17">
        <v>0.26024203706017202</v>
      </c>
      <c r="BL14" s="17">
        <v>0.18418721623349499</v>
      </c>
      <c r="BM14" s="17">
        <v>0.21911141721663899</v>
      </c>
      <c r="BN14" s="17">
        <v>0.212334311558143</v>
      </c>
      <c r="BO14" s="17">
        <v>0.16661927331978399</v>
      </c>
      <c r="BP14" s="17"/>
      <c r="BQ14" s="17">
        <v>0.20215412672505201</v>
      </c>
      <c r="BR14" s="17">
        <v>0.21405382650128499</v>
      </c>
      <c r="BS14" s="17"/>
      <c r="BT14" s="17">
        <v>0.22654322393452</v>
      </c>
      <c r="BU14" s="17">
        <v>0.188123152103087</v>
      </c>
      <c r="BV14" s="17">
        <v>0.19520674356260501</v>
      </c>
      <c r="BW14" s="17">
        <v>0.233681823376026</v>
      </c>
      <c r="BX14" s="17">
        <v>0.160478189034509</v>
      </c>
      <c r="BY14" s="17">
        <v>0.26724361740421199</v>
      </c>
    </row>
    <row r="15" spans="2:77" x14ac:dyDescent="0.35">
      <c r="B15" s="18" t="s">
        <v>102</v>
      </c>
      <c r="C15" s="17">
        <v>0.117932701318634</v>
      </c>
      <c r="D15" s="17">
        <v>0.10154651437401201</v>
      </c>
      <c r="E15" s="17">
        <v>0.13244971106579401</v>
      </c>
      <c r="F15" s="17"/>
      <c r="G15" s="17">
        <v>0.123416191825049</v>
      </c>
      <c r="H15" s="17">
        <v>0.15987132343681901</v>
      </c>
      <c r="I15" s="17">
        <v>0.13458168038921101</v>
      </c>
      <c r="J15" s="17">
        <v>0.125165676254168</v>
      </c>
      <c r="K15" s="17">
        <v>9.75876877423342E-2</v>
      </c>
      <c r="L15" s="17">
        <v>6.9294147863345604E-2</v>
      </c>
      <c r="M15" s="17"/>
      <c r="N15" s="17">
        <v>0.112129119043389</v>
      </c>
      <c r="O15" s="17">
        <v>0.14523132733220501</v>
      </c>
      <c r="P15" s="17">
        <v>0.12604806155808801</v>
      </c>
      <c r="Q15" s="17">
        <v>8.47948706746251E-2</v>
      </c>
      <c r="R15" s="17"/>
      <c r="S15" s="17">
        <v>0.13810558645002199</v>
      </c>
      <c r="T15" s="17">
        <v>0.13291208131844101</v>
      </c>
      <c r="U15" s="17">
        <v>0.13301379180758399</v>
      </c>
      <c r="V15" s="17">
        <v>9.1339240480535697E-2</v>
      </c>
      <c r="W15" s="17">
        <v>0.113658671394737</v>
      </c>
      <c r="X15" s="17">
        <v>0.15192631285028699</v>
      </c>
      <c r="Y15" s="17">
        <v>6.1078987579091103E-2</v>
      </c>
      <c r="Z15" s="17">
        <v>0.11841998316643999</v>
      </c>
      <c r="AA15" s="17">
        <v>0.129308047645284</v>
      </c>
      <c r="AB15" s="17">
        <v>0.12244807160479999</v>
      </c>
      <c r="AC15" s="17">
        <v>8.6220125897647895E-2</v>
      </c>
      <c r="AD15" s="17">
        <v>3.3192280355456898E-2</v>
      </c>
      <c r="AE15" s="17"/>
      <c r="AF15" s="17">
        <v>8.8140099783452094E-2</v>
      </c>
      <c r="AG15" s="17">
        <v>0.136727577841743</v>
      </c>
      <c r="AH15" s="17">
        <v>0.124955989083767</v>
      </c>
      <c r="AI15" s="17"/>
      <c r="AJ15" s="17">
        <v>9.82556344592415E-2</v>
      </c>
      <c r="AK15" s="17">
        <v>0.159805421405289</v>
      </c>
      <c r="AL15" s="17">
        <v>0.16281379057232501</v>
      </c>
      <c r="AM15" s="17">
        <v>0</v>
      </c>
      <c r="AN15" s="17">
        <v>3.87172283581435E-2</v>
      </c>
      <c r="AO15" s="17"/>
      <c r="AP15" s="17">
        <v>9.5125640733706301E-2</v>
      </c>
      <c r="AQ15" s="17">
        <v>0.11931645768926499</v>
      </c>
      <c r="AR15" s="17">
        <v>0.260318051693257</v>
      </c>
      <c r="AS15" s="17"/>
      <c r="AT15" s="17">
        <v>0.107312118061847</v>
      </c>
      <c r="AU15" s="17">
        <v>0.128318123971249</v>
      </c>
      <c r="AV15" s="17">
        <v>0.13652605648789001</v>
      </c>
      <c r="AW15" s="17">
        <v>0.12218072295954201</v>
      </c>
      <c r="AX15" s="17">
        <v>5.1867313235163401E-2</v>
      </c>
      <c r="AY15" s="17"/>
      <c r="AZ15" s="17">
        <v>0.117557332450304</v>
      </c>
      <c r="BA15" s="17">
        <v>0.137777398170747</v>
      </c>
      <c r="BB15" s="17">
        <v>0.20555667112220199</v>
      </c>
      <c r="BC15" s="17">
        <v>7.53813890174935E-2</v>
      </c>
      <c r="BD15" s="17">
        <v>0.12942629341326201</v>
      </c>
      <c r="BE15" s="17"/>
      <c r="BF15" s="17">
        <v>8.0554468131685E-2</v>
      </c>
      <c r="BG15" s="17">
        <v>0.13881820219027</v>
      </c>
      <c r="BH15" s="17">
        <v>8.8425382379607606E-2</v>
      </c>
      <c r="BI15" s="17">
        <v>0.13301554897339299</v>
      </c>
      <c r="BJ15" s="17"/>
      <c r="BK15" s="17">
        <v>0.14222382745632201</v>
      </c>
      <c r="BL15" s="17">
        <v>9.7532939817431996E-2</v>
      </c>
      <c r="BM15" s="17">
        <v>0.108290489290882</v>
      </c>
      <c r="BN15" s="17">
        <v>0.13968320713122701</v>
      </c>
      <c r="BO15" s="17">
        <v>0.108746932506826</v>
      </c>
      <c r="BP15" s="17"/>
      <c r="BQ15" s="17">
        <v>0.111070688025918</v>
      </c>
      <c r="BR15" s="17">
        <v>0.12749935784923599</v>
      </c>
      <c r="BS15" s="17"/>
      <c r="BT15" s="17">
        <v>9.6780274630068205E-2</v>
      </c>
      <c r="BU15" s="17">
        <v>0.16464097719348</v>
      </c>
      <c r="BV15" s="17">
        <v>8.8241848198077996E-2</v>
      </c>
      <c r="BW15" s="17">
        <v>6.9341854919224594E-2</v>
      </c>
      <c r="BX15" s="17">
        <v>0.136127750819071</v>
      </c>
      <c r="BY15" s="17">
        <v>0.10841082985407199</v>
      </c>
    </row>
    <row r="16" spans="2:77" x14ac:dyDescent="0.35">
      <c r="B16" s="18" t="s">
        <v>467</v>
      </c>
      <c r="C16" s="17">
        <v>9.5333525038117595E-2</v>
      </c>
      <c r="D16" s="17">
        <v>8.9015153846339803E-2</v>
      </c>
      <c r="E16" s="17">
        <v>0.101962882236319</v>
      </c>
      <c r="F16" s="17"/>
      <c r="G16" s="17">
        <v>9.7538623871932101E-2</v>
      </c>
      <c r="H16" s="17">
        <v>0.10140524149977399</v>
      </c>
      <c r="I16" s="17">
        <v>9.90514333011311E-2</v>
      </c>
      <c r="J16" s="17">
        <v>0.11753185960785401</v>
      </c>
      <c r="K16" s="17">
        <v>6.0482879031628502E-2</v>
      </c>
      <c r="L16" s="17">
        <v>9.0185664943218502E-2</v>
      </c>
      <c r="M16" s="17"/>
      <c r="N16" s="17">
        <v>0.101928006170727</v>
      </c>
      <c r="O16" s="17">
        <v>8.4280771013465997E-2</v>
      </c>
      <c r="P16" s="17">
        <v>9.01667865552606E-2</v>
      </c>
      <c r="Q16" s="17">
        <v>0.10556554631764301</v>
      </c>
      <c r="R16" s="17"/>
      <c r="S16" s="17">
        <v>8.6425980430453297E-2</v>
      </c>
      <c r="T16" s="17">
        <v>9.9533243417945103E-2</v>
      </c>
      <c r="U16" s="17">
        <v>6.9576079282383393E-2</v>
      </c>
      <c r="V16" s="17">
        <v>8.5353389773456106E-2</v>
      </c>
      <c r="W16" s="17">
        <v>0.15855949068476499</v>
      </c>
      <c r="X16" s="17">
        <v>0.10854941113654901</v>
      </c>
      <c r="Y16" s="17">
        <v>6.5631078694851894E-2</v>
      </c>
      <c r="Z16" s="17">
        <v>6.5533138843116095E-2</v>
      </c>
      <c r="AA16" s="17">
        <v>0.110546524890344</v>
      </c>
      <c r="AB16" s="17">
        <v>6.2373109186376202E-2</v>
      </c>
      <c r="AC16" s="17">
        <v>0.14612640064391799</v>
      </c>
      <c r="AD16" s="17">
        <v>0.12351718570756701</v>
      </c>
      <c r="AE16" s="17"/>
      <c r="AF16" s="17">
        <v>7.7213981256031294E-2</v>
      </c>
      <c r="AG16" s="17">
        <v>0.10641087579611</v>
      </c>
      <c r="AH16" s="17">
        <v>8.0680984136098893E-2</v>
      </c>
      <c r="AI16" s="17"/>
      <c r="AJ16" s="17">
        <v>6.13613018871026E-2</v>
      </c>
      <c r="AK16" s="17">
        <v>0.137246492673258</v>
      </c>
      <c r="AL16" s="17">
        <v>0.20337357650194399</v>
      </c>
      <c r="AM16" s="17">
        <v>0.137957178598068</v>
      </c>
      <c r="AN16" s="17">
        <v>6.25159555598402E-2</v>
      </c>
      <c r="AO16" s="17"/>
      <c r="AP16" s="17">
        <v>8.4677981611542497E-2</v>
      </c>
      <c r="AQ16" s="17">
        <v>0.124254248798063</v>
      </c>
      <c r="AR16" s="17">
        <v>0.11639337442997801</v>
      </c>
      <c r="AS16" s="17"/>
      <c r="AT16" s="17">
        <v>9.5232333288752302E-2</v>
      </c>
      <c r="AU16" s="17">
        <v>9.8206838898142398E-2</v>
      </c>
      <c r="AV16" s="17">
        <v>0.124634865270714</v>
      </c>
      <c r="AW16" s="17">
        <v>5.5018539742226702E-2</v>
      </c>
      <c r="AX16" s="17">
        <v>6.4184923167947494E-2</v>
      </c>
      <c r="AY16" s="17"/>
      <c r="AZ16" s="17">
        <v>8.5282703294676604E-2</v>
      </c>
      <c r="BA16" s="17">
        <v>8.9405587411250695E-2</v>
      </c>
      <c r="BB16" s="17">
        <v>5.7623590139333103E-2</v>
      </c>
      <c r="BC16" s="17">
        <v>8.1488876860062703E-2</v>
      </c>
      <c r="BD16" s="17">
        <v>0.17839986851242901</v>
      </c>
      <c r="BE16" s="17"/>
      <c r="BF16" s="17">
        <v>0.1185261992083</v>
      </c>
      <c r="BG16" s="17">
        <v>9.1728736096994501E-2</v>
      </c>
      <c r="BH16" s="17">
        <v>9.2516624983331602E-2</v>
      </c>
      <c r="BI16" s="17">
        <v>8.9035835930864199E-2</v>
      </c>
      <c r="BJ16" s="17"/>
      <c r="BK16" s="17">
        <v>3.3538187627096303E-2</v>
      </c>
      <c r="BL16" s="17">
        <v>0.121061836158032</v>
      </c>
      <c r="BM16" s="17">
        <v>8.8750705093538607E-2</v>
      </c>
      <c r="BN16" s="17">
        <v>0.103084259060366</v>
      </c>
      <c r="BO16" s="17">
        <v>4.8343367555050198E-2</v>
      </c>
      <c r="BP16" s="17"/>
      <c r="BQ16" s="17">
        <v>9.7344700127362196E-2</v>
      </c>
      <c r="BR16" s="17">
        <v>9.2529650944470798E-2</v>
      </c>
      <c r="BS16" s="17"/>
      <c r="BT16" s="17">
        <v>7.2514718679543899E-2</v>
      </c>
      <c r="BU16" s="17">
        <v>0.10188907027487901</v>
      </c>
      <c r="BV16" s="17">
        <v>9.3617588054829906E-2</v>
      </c>
      <c r="BW16" s="17">
        <v>0.161512213556254</v>
      </c>
      <c r="BX16" s="17">
        <v>0.111534047982683</v>
      </c>
      <c r="BY16" s="17">
        <v>2.62692536104999E-2</v>
      </c>
    </row>
    <row r="17" spans="2:77" x14ac:dyDescent="0.35">
      <c r="B17" s="18" t="s">
        <v>468</v>
      </c>
      <c r="C17" s="17">
        <v>8.6773043457834806E-2</v>
      </c>
      <c r="D17" s="17">
        <v>8.1553255636884106E-2</v>
      </c>
      <c r="E17" s="17">
        <v>9.2309764052415602E-2</v>
      </c>
      <c r="F17" s="17"/>
      <c r="G17" s="17">
        <v>7.8848554907552201E-2</v>
      </c>
      <c r="H17" s="17">
        <v>9.9381690341151505E-2</v>
      </c>
      <c r="I17" s="17">
        <v>0.100127173308332</v>
      </c>
      <c r="J17" s="17">
        <v>7.7193605131536905E-2</v>
      </c>
      <c r="K17" s="17">
        <v>6.9361563160384804E-2</v>
      </c>
      <c r="L17" s="17">
        <v>8.9353586096683701E-2</v>
      </c>
      <c r="M17" s="17"/>
      <c r="N17" s="17">
        <v>0.10566980853452999</v>
      </c>
      <c r="O17" s="17">
        <v>7.9263570459295801E-2</v>
      </c>
      <c r="P17" s="17">
        <v>5.9537047250833398E-2</v>
      </c>
      <c r="Q17" s="17">
        <v>9.9122710439275896E-2</v>
      </c>
      <c r="R17" s="17"/>
      <c r="S17" s="17">
        <v>7.6225843147316397E-2</v>
      </c>
      <c r="T17" s="17">
        <v>6.0952022155693002E-2</v>
      </c>
      <c r="U17" s="17">
        <v>0.10252056461069201</v>
      </c>
      <c r="V17" s="17">
        <v>0.10896376413277301</v>
      </c>
      <c r="W17" s="17">
        <v>6.7025889668664504E-2</v>
      </c>
      <c r="X17" s="17">
        <v>6.5235355186130897E-2</v>
      </c>
      <c r="Y17" s="17">
        <v>0.14267392694509001</v>
      </c>
      <c r="Z17" s="17">
        <v>0.120027870714287</v>
      </c>
      <c r="AA17" s="17">
        <v>0.11722838534447901</v>
      </c>
      <c r="AB17" s="17">
        <v>6.5418634400460599E-2</v>
      </c>
      <c r="AC17" s="17">
        <v>9.7818798451452194E-2</v>
      </c>
      <c r="AD17" s="17">
        <v>0</v>
      </c>
      <c r="AE17" s="17"/>
      <c r="AF17" s="17">
        <v>6.7634807736368804E-2</v>
      </c>
      <c r="AG17" s="17">
        <v>8.9520217124856194E-2</v>
      </c>
      <c r="AH17" s="17">
        <v>0.115356679265912</v>
      </c>
      <c r="AI17" s="17"/>
      <c r="AJ17" s="17">
        <v>5.0765377370902601E-2</v>
      </c>
      <c r="AK17" s="17">
        <v>0.129551196212044</v>
      </c>
      <c r="AL17" s="17">
        <v>0.126846765257948</v>
      </c>
      <c r="AM17" s="17">
        <v>0</v>
      </c>
      <c r="AN17" s="17">
        <v>0.11050156416941501</v>
      </c>
      <c r="AO17" s="17"/>
      <c r="AP17" s="17">
        <v>4.1498640698988003E-2</v>
      </c>
      <c r="AQ17" s="17">
        <v>0.153321315299912</v>
      </c>
      <c r="AR17" s="17">
        <v>0.110678658795429</v>
      </c>
      <c r="AS17" s="17"/>
      <c r="AT17" s="17">
        <v>9.5968497815780707E-2</v>
      </c>
      <c r="AU17" s="17">
        <v>6.0849587517261799E-2</v>
      </c>
      <c r="AV17" s="17">
        <v>9.20009819245282E-2</v>
      </c>
      <c r="AW17" s="17">
        <v>0.126202598481061</v>
      </c>
      <c r="AX17" s="17">
        <v>0.13274761813206001</v>
      </c>
      <c r="AY17" s="17"/>
      <c r="AZ17" s="17">
        <v>9.0375632895123501E-2</v>
      </c>
      <c r="BA17" s="17">
        <v>8.05753812858057E-2</v>
      </c>
      <c r="BB17" s="17">
        <v>7.0740320015263897E-2</v>
      </c>
      <c r="BC17" s="17">
        <v>9.2081663958879498E-2</v>
      </c>
      <c r="BD17" s="17">
        <v>7.2036586439116299E-2</v>
      </c>
      <c r="BE17" s="17"/>
      <c r="BF17" s="17">
        <v>0.12175244989543101</v>
      </c>
      <c r="BG17" s="17">
        <v>6.4716051922893397E-2</v>
      </c>
      <c r="BH17" s="17">
        <v>0.106086403190592</v>
      </c>
      <c r="BI17" s="17">
        <v>9.5450218278225696E-2</v>
      </c>
      <c r="BJ17" s="17"/>
      <c r="BK17" s="17">
        <v>7.4262375734722302E-2</v>
      </c>
      <c r="BL17" s="17">
        <v>9.6131161877025306E-2</v>
      </c>
      <c r="BM17" s="17">
        <v>8.8117208644353101E-2</v>
      </c>
      <c r="BN17" s="17">
        <v>8.1712366535155401E-2</v>
      </c>
      <c r="BO17" s="17">
        <v>8.4068242678619301E-2</v>
      </c>
      <c r="BP17" s="17"/>
      <c r="BQ17" s="17">
        <v>0.106039307818107</v>
      </c>
      <c r="BR17" s="17">
        <v>5.99130351920149E-2</v>
      </c>
      <c r="BS17" s="17"/>
      <c r="BT17" s="17">
        <v>7.47965949887794E-2</v>
      </c>
      <c r="BU17" s="17">
        <v>9.1627324582037206E-2</v>
      </c>
      <c r="BV17" s="17">
        <v>8.9118793539426297E-2</v>
      </c>
      <c r="BW17" s="17">
        <v>9.34553266997427E-2</v>
      </c>
      <c r="BX17" s="17">
        <v>9.5059583933535502E-2</v>
      </c>
      <c r="BY17" s="17">
        <v>0.12451673785470301</v>
      </c>
    </row>
    <row r="18" spans="2:77" x14ac:dyDescent="0.35">
      <c r="B18" s="18" t="s">
        <v>469</v>
      </c>
      <c r="C18" s="17">
        <v>3.8971234997852398E-2</v>
      </c>
      <c r="D18" s="17">
        <v>5.57502026013382E-2</v>
      </c>
      <c r="E18" s="17">
        <v>2.3553938572894499E-2</v>
      </c>
      <c r="F18" s="17"/>
      <c r="G18" s="17">
        <v>5.7650451820460399E-2</v>
      </c>
      <c r="H18" s="17">
        <v>4.69708462226784E-2</v>
      </c>
      <c r="I18" s="17">
        <v>3.3933000800451002E-2</v>
      </c>
      <c r="J18" s="17">
        <v>4.3683092889191998E-2</v>
      </c>
      <c r="K18" s="17">
        <v>1.8913972491305601E-2</v>
      </c>
      <c r="L18" s="17">
        <v>3.3403749737418498E-2</v>
      </c>
      <c r="M18" s="17"/>
      <c r="N18" s="17">
        <v>5.3623668644014702E-2</v>
      </c>
      <c r="O18" s="17">
        <v>4.5660952777821E-2</v>
      </c>
      <c r="P18" s="17">
        <v>1.6265374498261501E-2</v>
      </c>
      <c r="Q18" s="17">
        <v>3.6254799805179601E-2</v>
      </c>
      <c r="R18" s="17"/>
      <c r="S18" s="17">
        <v>7.2469723251652601E-2</v>
      </c>
      <c r="T18" s="17">
        <v>2.7224229546912899E-2</v>
      </c>
      <c r="U18" s="17">
        <v>2.5662687421253601E-2</v>
      </c>
      <c r="V18" s="17">
        <v>3.8068741007937702E-2</v>
      </c>
      <c r="W18" s="17">
        <v>1.52700237931227E-2</v>
      </c>
      <c r="X18" s="17">
        <v>6.3734588850263493E-2</v>
      </c>
      <c r="Y18" s="17">
        <v>1.33867397287322E-2</v>
      </c>
      <c r="Z18" s="17">
        <v>0</v>
      </c>
      <c r="AA18" s="17">
        <v>3.5139679010548298E-2</v>
      </c>
      <c r="AB18" s="17">
        <v>2.3190673168066198E-2</v>
      </c>
      <c r="AC18" s="17">
        <v>0.14416958777257899</v>
      </c>
      <c r="AD18" s="17">
        <v>0</v>
      </c>
      <c r="AE18" s="17"/>
      <c r="AF18" s="17">
        <v>3.4607310990470701E-2</v>
      </c>
      <c r="AG18" s="17">
        <v>5.3517833530961602E-2</v>
      </c>
      <c r="AH18" s="17">
        <v>2.1946353499542701E-2</v>
      </c>
      <c r="AI18" s="17"/>
      <c r="AJ18" s="17">
        <v>1.9559274990988699E-2</v>
      </c>
      <c r="AK18" s="17">
        <v>8.3147467851688805E-2</v>
      </c>
      <c r="AL18" s="17">
        <v>0</v>
      </c>
      <c r="AM18" s="17">
        <v>0.113646198872684</v>
      </c>
      <c r="AN18" s="17">
        <v>2.2189320783307799E-2</v>
      </c>
      <c r="AO18" s="17"/>
      <c r="AP18" s="17">
        <v>1.8683041537078102E-2</v>
      </c>
      <c r="AQ18" s="17">
        <v>7.1197219629320102E-2</v>
      </c>
      <c r="AR18" s="17">
        <v>1.27510326729768E-2</v>
      </c>
      <c r="AS18" s="17"/>
      <c r="AT18" s="17">
        <v>3.428226351567E-2</v>
      </c>
      <c r="AU18" s="17">
        <v>2.9465974601644698E-2</v>
      </c>
      <c r="AV18" s="17">
        <v>3.89554498203167E-2</v>
      </c>
      <c r="AW18" s="17">
        <v>6.8295812035159706E-2</v>
      </c>
      <c r="AX18" s="17">
        <v>9.7040779443433298E-2</v>
      </c>
      <c r="AY18" s="17"/>
      <c r="AZ18" s="17">
        <v>5.4556342064409201E-2</v>
      </c>
      <c r="BA18" s="17">
        <v>3.1112449520288899E-2</v>
      </c>
      <c r="BB18" s="17">
        <v>0</v>
      </c>
      <c r="BC18" s="17">
        <v>2.1250004438916E-2</v>
      </c>
      <c r="BD18" s="17">
        <v>3.4842439809540701E-2</v>
      </c>
      <c r="BE18" s="17"/>
      <c r="BF18" s="17">
        <v>4.2739950881257302E-2</v>
      </c>
      <c r="BG18" s="17">
        <v>3.3501590128177702E-2</v>
      </c>
      <c r="BH18" s="17">
        <v>2.7504846262862499E-2</v>
      </c>
      <c r="BI18" s="17">
        <v>6.7897547826823099E-2</v>
      </c>
      <c r="BJ18" s="17"/>
      <c r="BK18" s="17">
        <v>0</v>
      </c>
      <c r="BL18" s="17">
        <v>4.70793605349141E-2</v>
      </c>
      <c r="BM18" s="17">
        <v>3.4629973615923397E-2</v>
      </c>
      <c r="BN18" s="17">
        <v>2.9445885508571301E-2</v>
      </c>
      <c r="BO18" s="17">
        <v>9.4171269181444694E-2</v>
      </c>
      <c r="BP18" s="17"/>
      <c r="BQ18" s="17">
        <v>3.9308151798483203E-2</v>
      </c>
      <c r="BR18" s="17">
        <v>3.8501523387930899E-2</v>
      </c>
      <c r="BS18" s="17"/>
      <c r="BT18" s="17">
        <v>4.2196105916966598E-2</v>
      </c>
      <c r="BU18" s="17">
        <v>5.2010447506412399E-2</v>
      </c>
      <c r="BV18" s="17">
        <v>1.7212915958237901E-2</v>
      </c>
      <c r="BW18" s="17">
        <v>2.75186518912841E-2</v>
      </c>
      <c r="BX18" s="17">
        <v>3.0250334455828001E-2</v>
      </c>
      <c r="BY18" s="17">
        <v>3.23969402213104E-2</v>
      </c>
    </row>
    <row r="19" spans="2:77" x14ac:dyDescent="0.35">
      <c r="B19" s="18" t="s">
        <v>470</v>
      </c>
      <c r="C19" s="19">
        <v>4.2677285837591901E-2</v>
      </c>
      <c r="D19" s="19">
        <v>4.7115767267729501E-2</v>
      </c>
      <c r="E19" s="19">
        <v>3.8841376302528E-2</v>
      </c>
      <c r="F19" s="19"/>
      <c r="G19" s="19">
        <v>2.80828117232759E-2</v>
      </c>
      <c r="H19" s="19">
        <v>6.2517687909345199E-2</v>
      </c>
      <c r="I19" s="19">
        <v>6.5134220840618096E-2</v>
      </c>
      <c r="J19" s="19">
        <v>2.17368428954791E-2</v>
      </c>
      <c r="K19" s="19">
        <v>4.4283597858130498E-2</v>
      </c>
      <c r="L19" s="19">
        <v>3.1187150018462801E-2</v>
      </c>
      <c r="M19" s="19"/>
      <c r="N19" s="19">
        <v>3.03508672922209E-2</v>
      </c>
      <c r="O19" s="19">
        <v>5.7011645371563099E-2</v>
      </c>
      <c r="P19" s="19">
        <v>1.8682471448157201E-2</v>
      </c>
      <c r="Q19" s="19">
        <v>5.97099142392317E-2</v>
      </c>
      <c r="R19" s="19"/>
      <c r="S19" s="19">
        <v>4.36276779813718E-2</v>
      </c>
      <c r="T19" s="19">
        <v>4.79109251989853E-2</v>
      </c>
      <c r="U19" s="19">
        <v>5.9708683538249298E-2</v>
      </c>
      <c r="V19" s="19">
        <v>4.4378275535479197E-2</v>
      </c>
      <c r="W19" s="19">
        <v>0</v>
      </c>
      <c r="X19" s="19">
        <v>4.0424209938704297E-2</v>
      </c>
      <c r="Y19" s="19">
        <v>5.04872613310045E-2</v>
      </c>
      <c r="Z19" s="19">
        <v>7.10492345314684E-2</v>
      </c>
      <c r="AA19" s="19">
        <v>1.8229961392692801E-2</v>
      </c>
      <c r="AB19" s="19">
        <v>8.47738019360329E-2</v>
      </c>
      <c r="AC19" s="19">
        <v>2.66920513714053E-2</v>
      </c>
      <c r="AD19" s="19">
        <v>0</v>
      </c>
      <c r="AE19" s="19"/>
      <c r="AF19" s="19">
        <v>3.7643388423337198E-2</v>
      </c>
      <c r="AG19" s="19">
        <v>5.2814010029934702E-2</v>
      </c>
      <c r="AH19" s="19">
        <v>3.4065776971150603E-2</v>
      </c>
      <c r="AI19" s="19"/>
      <c r="AJ19" s="19">
        <v>3.3680404340796097E-2</v>
      </c>
      <c r="AK19" s="19">
        <v>6.0045466326304101E-2</v>
      </c>
      <c r="AL19" s="19">
        <v>5.6146795398127003E-2</v>
      </c>
      <c r="AM19" s="19">
        <v>0</v>
      </c>
      <c r="AN19" s="19">
        <v>3.53603446862936E-2</v>
      </c>
      <c r="AO19" s="19"/>
      <c r="AP19" s="19">
        <v>3.6645491851368402E-2</v>
      </c>
      <c r="AQ19" s="19">
        <v>7.5819923892041702E-2</v>
      </c>
      <c r="AR19" s="19">
        <v>2.6312826399217799E-2</v>
      </c>
      <c r="AS19" s="19"/>
      <c r="AT19" s="19">
        <v>5.5216472689265703E-2</v>
      </c>
      <c r="AU19" s="19">
        <v>2.9589092653538498E-2</v>
      </c>
      <c r="AV19" s="19">
        <v>2.4482247275873802E-2</v>
      </c>
      <c r="AW19" s="19">
        <v>7.0862480019802304E-2</v>
      </c>
      <c r="AX19" s="19">
        <v>0</v>
      </c>
      <c r="AY19" s="19"/>
      <c r="AZ19" s="19">
        <v>5.85156633832839E-2</v>
      </c>
      <c r="BA19" s="19">
        <v>3.0243481663250499E-2</v>
      </c>
      <c r="BB19" s="19">
        <v>0</v>
      </c>
      <c r="BC19" s="19">
        <v>2.3921481048728498E-2</v>
      </c>
      <c r="BD19" s="19">
        <v>4.7257501323475802E-2</v>
      </c>
      <c r="BE19" s="19"/>
      <c r="BF19" s="19">
        <v>4.4949984998893397E-2</v>
      </c>
      <c r="BG19" s="19">
        <v>4.6057755670085403E-2</v>
      </c>
      <c r="BH19" s="19">
        <v>4.3153881145345699E-2</v>
      </c>
      <c r="BI19" s="19">
        <v>3.8041295522586498E-2</v>
      </c>
      <c r="BJ19" s="19"/>
      <c r="BK19" s="19">
        <v>3.6864162541616098E-2</v>
      </c>
      <c r="BL19" s="19">
        <v>3.7775516154208599E-2</v>
      </c>
      <c r="BM19" s="19">
        <v>2.86693759598712E-2</v>
      </c>
      <c r="BN19" s="19">
        <v>4.5550556486648602E-2</v>
      </c>
      <c r="BO19" s="19">
        <v>0.109869842947379</v>
      </c>
      <c r="BP19" s="19"/>
      <c r="BQ19" s="19">
        <v>5.3255611219502202E-2</v>
      </c>
      <c r="BR19" s="19">
        <v>2.7929543261063498E-2</v>
      </c>
      <c r="BS19" s="19"/>
      <c r="BT19" s="19">
        <v>3.16131446175172E-2</v>
      </c>
      <c r="BU19" s="19">
        <v>5.9212725985129402E-2</v>
      </c>
      <c r="BV19" s="19">
        <v>9.5747032698372606E-2</v>
      </c>
      <c r="BW19" s="19">
        <v>3.8156951569607397E-2</v>
      </c>
      <c r="BX19" s="19">
        <v>2.27526107838543E-2</v>
      </c>
      <c r="BY19" s="19">
        <v>2.6811001216154699E-2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1010</v>
      </c>
      <c r="D7" s="10">
        <v>479</v>
      </c>
      <c r="E7" s="10">
        <v>527</v>
      </c>
      <c r="F7" s="10"/>
      <c r="G7" s="10">
        <v>151</v>
      </c>
      <c r="H7" s="10">
        <v>166</v>
      </c>
      <c r="I7" s="10">
        <v>179</v>
      </c>
      <c r="J7" s="10">
        <v>173</v>
      </c>
      <c r="K7" s="10">
        <v>141</v>
      </c>
      <c r="L7" s="10">
        <v>200</v>
      </c>
      <c r="M7" s="10"/>
      <c r="N7" s="10">
        <v>292</v>
      </c>
      <c r="O7" s="10">
        <v>299</v>
      </c>
      <c r="P7" s="10">
        <v>187</v>
      </c>
      <c r="Q7" s="10">
        <v>230</v>
      </c>
      <c r="R7" s="10"/>
      <c r="S7" s="10">
        <v>139</v>
      </c>
      <c r="T7" s="10">
        <v>144</v>
      </c>
      <c r="U7" s="10">
        <v>82</v>
      </c>
      <c r="V7" s="10">
        <v>90</v>
      </c>
      <c r="W7" s="10">
        <v>77</v>
      </c>
      <c r="X7" s="10">
        <v>91</v>
      </c>
      <c r="Y7" s="10">
        <v>89</v>
      </c>
      <c r="Z7" s="10">
        <v>46</v>
      </c>
      <c r="AA7" s="10">
        <v>115</v>
      </c>
      <c r="AB7" s="10">
        <v>76</v>
      </c>
      <c r="AC7" s="10">
        <v>33</v>
      </c>
      <c r="AD7" s="10">
        <v>28</v>
      </c>
      <c r="AE7" s="10"/>
      <c r="AF7" s="10">
        <v>360</v>
      </c>
      <c r="AG7" s="10">
        <v>413</v>
      </c>
      <c r="AH7" s="10">
        <v>141</v>
      </c>
      <c r="AI7" s="10"/>
      <c r="AJ7" s="10">
        <v>358</v>
      </c>
      <c r="AK7" s="10">
        <v>301</v>
      </c>
      <c r="AL7" s="10">
        <v>68</v>
      </c>
      <c r="AM7" s="10">
        <v>9</v>
      </c>
      <c r="AN7" s="10">
        <v>116</v>
      </c>
      <c r="AO7" s="10"/>
      <c r="AP7" s="10">
        <v>206</v>
      </c>
      <c r="AQ7" s="10">
        <v>379</v>
      </c>
      <c r="AR7" s="10">
        <v>72</v>
      </c>
      <c r="AS7" s="10"/>
      <c r="AT7" s="10">
        <v>221</v>
      </c>
      <c r="AU7" s="10">
        <v>247</v>
      </c>
      <c r="AV7" s="10">
        <v>265</v>
      </c>
      <c r="AW7" s="10">
        <v>120</v>
      </c>
      <c r="AX7" s="10">
        <v>19</v>
      </c>
      <c r="AY7" s="10"/>
      <c r="AZ7" s="10">
        <v>464</v>
      </c>
      <c r="BA7" s="10">
        <v>170</v>
      </c>
      <c r="BB7" s="10">
        <v>44</v>
      </c>
      <c r="BC7" s="10">
        <v>206</v>
      </c>
      <c r="BD7" s="10">
        <v>124</v>
      </c>
      <c r="BE7" s="10"/>
      <c r="BF7" s="10">
        <v>171</v>
      </c>
      <c r="BG7" s="10">
        <v>393</v>
      </c>
      <c r="BH7" s="10">
        <v>221</v>
      </c>
      <c r="BI7" s="10">
        <v>180</v>
      </c>
      <c r="BJ7" s="10"/>
      <c r="BK7" s="10">
        <v>24</v>
      </c>
      <c r="BL7" s="10">
        <v>183</v>
      </c>
      <c r="BM7" s="10">
        <v>365</v>
      </c>
      <c r="BN7" s="10">
        <v>361</v>
      </c>
      <c r="BO7" s="10">
        <v>77</v>
      </c>
      <c r="BP7" s="10"/>
      <c r="BQ7" s="10">
        <v>585</v>
      </c>
      <c r="BR7" s="10">
        <v>425</v>
      </c>
      <c r="BS7" s="10"/>
      <c r="BT7" s="10">
        <v>368</v>
      </c>
      <c r="BU7" s="10">
        <v>272</v>
      </c>
      <c r="BV7" s="10">
        <v>71</v>
      </c>
      <c r="BW7" s="10">
        <v>96</v>
      </c>
      <c r="BX7" s="10">
        <v>165</v>
      </c>
      <c r="BY7" s="10">
        <v>33</v>
      </c>
    </row>
    <row r="8" spans="2:77" ht="30" customHeight="1" x14ac:dyDescent="0.35">
      <c r="B8" s="11" t="s">
        <v>19</v>
      </c>
      <c r="C8" s="11">
        <v>1014</v>
      </c>
      <c r="D8" s="11">
        <v>488</v>
      </c>
      <c r="E8" s="11">
        <v>521</v>
      </c>
      <c r="F8" s="11"/>
      <c r="G8" s="11">
        <v>147</v>
      </c>
      <c r="H8" s="11">
        <v>165</v>
      </c>
      <c r="I8" s="11">
        <v>198</v>
      </c>
      <c r="J8" s="11">
        <v>171</v>
      </c>
      <c r="K8" s="11">
        <v>139</v>
      </c>
      <c r="L8" s="11">
        <v>194</v>
      </c>
      <c r="M8" s="11"/>
      <c r="N8" s="11">
        <v>259</v>
      </c>
      <c r="O8" s="11">
        <v>278</v>
      </c>
      <c r="P8" s="11">
        <v>215</v>
      </c>
      <c r="Q8" s="11">
        <v>260</v>
      </c>
      <c r="R8" s="11"/>
      <c r="S8" s="11">
        <v>147</v>
      </c>
      <c r="T8" s="11">
        <v>132</v>
      </c>
      <c r="U8" s="11">
        <v>84</v>
      </c>
      <c r="V8" s="11">
        <v>88</v>
      </c>
      <c r="W8" s="11">
        <v>75</v>
      </c>
      <c r="X8" s="11">
        <v>96</v>
      </c>
      <c r="Y8" s="11">
        <v>84</v>
      </c>
      <c r="Z8" s="11">
        <v>41</v>
      </c>
      <c r="AA8" s="11">
        <v>109</v>
      </c>
      <c r="AB8" s="11">
        <v>90</v>
      </c>
      <c r="AC8" s="11">
        <v>38</v>
      </c>
      <c r="AD8" s="11">
        <v>30</v>
      </c>
      <c r="AE8" s="11"/>
      <c r="AF8" s="11">
        <v>361</v>
      </c>
      <c r="AG8" s="11">
        <v>412</v>
      </c>
      <c r="AH8" s="11">
        <v>145</v>
      </c>
      <c r="AI8" s="11"/>
      <c r="AJ8" s="11">
        <v>350</v>
      </c>
      <c r="AK8" s="11">
        <v>299</v>
      </c>
      <c r="AL8" s="11">
        <v>67</v>
      </c>
      <c r="AM8" s="11">
        <v>9</v>
      </c>
      <c r="AN8" s="11">
        <v>124</v>
      </c>
      <c r="AO8" s="11"/>
      <c r="AP8" s="11">
        <v>202</v>
      </c>
      <c r="AQ8" s="11">
        <v>379</v>
      </c>
      <c r="AR8" s="11">
        <v>73</v>
      </c>
      <c r="AS8" s="11"/>
      <c r="AT8" s="11">
        <v>231</v>
      </c>
      <c r="AU8" s="11">
        <v>251</v>
      </c>
      <c r="AV8" s="11">
        <v>257</v>
      </c>
      <c r="AW8" s="11">
        <v>116</v>
      </c>
      <c r="AX8" s="11">
        <v>19</v>
      </c>
      <c r="AY8" s="11"/>
      <c r="AZ8" s="11">
        <v>464</v>
      </c>
      <c r="BA8" s="11">
        <v>181</v>
      </c>
      <c r="BB8" s="11">
        <v>44</v>
      </c>
      <c r="BC8" s="11">
        <v>198</v>
      </c>
      <c r="BD8" s="11">
        <v>125</v>
      </c>
      <c r="BE8" s="11"/>
      <c r="BF8" s="11">
        <v>178</v>
      </c>
      <c r="BG8" s="11">
        <v>402</v>
      </c>
      <c r="BH8" s="11">
        <v>218</v>
      </c>
      <c r="BI8" s="11">
        <v>172</v>
      </c>
      <c r="BJ8" s="11"/>
      <c r="BK8" s="11">
        <v>24</v>
      </c>
      <c r="BL8" s="11">
        <v>190</v>
      </c>
      <c r="BM8" s="11">
        <v>371</v>
      </c>
      <c r="BN8" s="11">
        <v>350</v>
      </c>
      <c r="BO8" s="11">
        <v>78</v>
      </c>
      <c r="BP8" s="11"/>
      <c r="BQ8" s="11">
        <v>590</v>
      </c>
      <c r="BR8" s="11">
        <v>423</v>
      </c>
      <c r="BS8" s="11"/>
      <c r="BT8" s="11">
        <v>361</v>
      </c>
      <c r="BU8" s="11">
        <v>271</v>
      </c>
      <c r="BV8" s="11">
        <v>76</v>
      </c>
      <c r="BW8" s="11">
        <v>100</v>
      </c>
      <c r="BX8" s="11">
        <v>168</v>
      </c>
      <c r="BY8" s="11">
        <v>33</v>
      </c>
    </row>
    <row r="9" spans="2:77" x14ac:dyDescent="0.35">
      <c r="B9" s="18" t="s">
        <v>466</v>
      </c>
      <c r="C9" s="17">
        <v>7.8875623840874598E-2</v>
      </c>
      <c r="D9" s="17">
        <v>0.10439757510592999</v>
      </c>
      <c r="E9" s="17">
        <v>5.3565990960081203E-2</v>
      </c>
      <c r="F9" s="17"/>
      <c r="G9" s="17">
        <v>7.8334806680892904E-2</v>
      </c>
      <c r="H9" s="17">
        <v>6.3225605896045506E-2</v>
      </c>
      <c r="I9" s="17">
        <v>7.2688510008941803E-2</v>
      </c>
      <c r="J9" s="17">
        <v>0.110059284659504</v>
      </c>
      <c r="K9" s="17">
        <v>6.5081221087852303E-2</v>
      </c>
      <c r="L9" s="17">
        <v>8.1378158736427605E-2</v>
      </c>
      <c r="M9" s="17"/>
      <c r="N9" s="17">
        <v>6.0918686859107597E-2</v>
      </c>
      <c r="O9" s="17">
        <v>6.1988449321896802E-2</v>
      </c>
      <c r="P9" s="17">
        <v>0.109799042851149</v>
      </c>
      <c r="Q9" s="17">
        <v>8.6421778513433106E-2</v>
      </c>
      <c r="R9" s="17"/>
      <c r="S9" s="17">
        <v>4.3300537377115603E-2</v>
      </c>
      <c r="T9" s="17">
        <v>7.9528225703224098E-2</v>
      </c>
      <c r="U9" s="17">
        <v>7.8528309025254803E-2</v>
      </c>
      <c r="V9" s="17">
        <v>9.3788753445187195E-2</v>
      </c>
      <c r="W9" s="17">
        <v>7.6475583976657796E-2</v>
      </c>
      <c r="X9" s="17">
        <v>7.79928227280106E-2</v>
      </c>
      <c r="Y9" s="17">
        <v>9.1776285728339402E-2</v>
      </c>
      <c r="Z9" s="17">
        <v>0.10346926567138701</v>
      </c>
      <c r="AA9" s="17">
        <v>6.5376114048933703E-2</v>
      </c>
      <c r="AB9" s="17">
        <v>6.5267328115184195E-2</v>
      </c>
      <c r="AC9" s="17">
        <v>0.131069377451488</v>
      </c>
      <c r="AD9" s="17">
        <v>0.17140301371561001</v>
      </c>
      <c r="AE9" s="17"/>
      <c r="AF9" s="17">
        <v>0.118427882210137</v>
      </c>
      <c r="AG9" s="17">
        <v>5.7278223487681801E-2</v>
      </c>
      <c r="AH9" s="17">
        <v>6.1879128399490897E-2</v>
      </c>
      <c r="AI9" s="17"/>
      <c r="AJ9" s="17">
        <v>0.108883573615686</v>
      </c>
      <c r="AK9" s="17">
        <v>4.1947794469554101E-2</v>
      </c>
      <c r="AL9" s="17">
        <v>3.4202722307651902E-2</v>
      </c>
      <c r="AM9" s="17">
        <v>0.229388611441319</v>
      </c>
      <c r="AN9" s="17">
        <v>7.6272730868619701E-2</v>
      </c>
      <c r="AO9" s="17"/>
      <c r="AP9" s="17">
        <v>8.2799701823466798E-2</v>
      </c>
      <c r="AQ9" s="17">
        <v>3.9399157943311502E-2</v>
      </c>
      <c r="AR9" s="17">
        <v>3.8649123652911802E-2</v>
      </c>
      <c r="AS9" s="17"/>
      <c r="AT9" s="17">
        <v>6.5964970151325894E-2</v>
      </c>
      <c r="AU9" s="17">
        <v>9.33231880018663E-2</v>
      </c>
      <c r="AV9" s="17">
        <v>7.3305966735897607E-2</v>
      </c>
      <c r="AW9" s="17">
        <v>4.1999278616269897E-2</v>
      </c>
      <c r="AX9" s="17">
        <v>5.1362975274504001E-2</v>
      </c>
      <c r="AY9" s="17"/>
      <c r="AZ9" s="17">
        <v>7.6896123171560707E-2</v>
      </c>
      <c r="BA9" s="17">
        <v>7.5075885099872702E-2</v>
      </c>
      <c r="BB9" s="17">
        <v>0.103101227385536</v>
      </c>
      <c r="BC9" s="17">
        <v>7.9251618893359493E-2</v>
      </c>
      <c r="BD9" s="17">
        <v>8.4120279605301801E-2</v>
      </c>
      <c r="BE9" s="17"/>
      <c r="BF9" s="17">
        <v>0.10107172210269599</v>
      </c>
      <c r="BG9" s="17">
        <v>4.9925854117873099E-2</v>
      </c>
      <c r="BH9" s="17">
        <v>7.6230861997381605E-2</v>
      </c>
      <c r="BI9" s="17">
        <v>0.100875053718454</v>
      </c>
      <c r="BJ9" s="17"/>
      <c r="BK9" s="17">
        <v>0.22126968316800799</v>
      </c>
      <c r="BL9" s="17">
        <v>0.107856364961185</v>
      </c>
      <c r="BM9" s="17">
        <v>7.0621543369885201E-2</v>
      </c>
      <c r="BN9" s="17">
        <v>5.3059863529664998E-2</v>
      </c>
      <c r="BO9" s="17">
        <v>0.119439669850377</v>
      </c>
      <c r="BP9" s="17"/>
      <c r="BQ9" s="17">
        <v>7.7303986160917298E-2</v>
      </c>
      <c r="BR9" s="17">
        <v>8.1066718091692302E-2</v>
      </c>
      <c r="BS9" s="17"/>
      <c r="BT9" s="17">
        <v>8.07708735247291E-2</v>
      </c>
      <c r="BU9" s="17">
        <v>9.0945356546843395E-2</v>
      </c>
      <c r="BV9" s="17">
        <v>5.2983001436714902E-2</v>
      </c>
      <c r="BW9" s="17">
        <v>6.1992388488096802E-2</v>
      </c>
      <c r="BX9" s="17">
        <v>6.5984550000283707E-2</v>
      </c>
      <c r="BY9" s="17">
        <v>0.11635379078062</v>
      </c>
    </row>
    <row r="10" spans="2:77" x14ac:dyDescent="0.35">
      <c r="B10" s="18" t="s">
        <v>333</v>
      </c>
      <c r="C10" s="17">
        <v>2.5656905739620001E-2</v>
      </c>
      <c r="D10" s="17">
        <v>1.54406887637016E-2</v>
      </c>
      <c r="E10" s="17">
        <v>3.5413838069976701E-2</v>
      </c>
      <c r="F10" s="17"/>
      <c r="G10" s="17">
        <v>1.08632376155518E-2</v>
      </c>
      <c r="H10" s="17">
        <v>2.2289784082596902E-2</v>
      </c>
      <c r="I10" s="17">
        <v>8.9715872071675501E-3</v>
      </c>
      <c r="J10" s="17">
        <v>3.6321546486882801E-2</v>
      </c>
      <c r="K10" s="17">
        <v>3.4774875153146902E-2</v>
      </c>
      <c r="L10" s="17">
        <v>4.0892433032419503E-2</v>
      </c>
      <c r="M10" s="17"/>
      <c r="N10" s="17">
        <v>4.3383818486988503E-2</v>
      </c>
      <c r="O10" s="17">
        <v>1.57715190658895E-2</v>
      </c>
      <c r="P10" s="17">
        <v>2.98704551475381E-2</v>
      </c>
      <c r="Q10" s="17">
        <v>1.53126698330534E-2</v>
      </c>
      <c r="R10" s="17"/>
      <c r="S10" s="17">
        <v>1.93901906856709E-2</v>
      </c>
      <c r="T10" s="17">
        <v>3.4838535507883003E-2</v>
      </c>
      <c r="U10" s="17">
        <v>4.1929185882639601E-2</v>
      </c>
      <c r="V10" s="17">
        <v>4.1776790887186999E-2</v>
      </c>
      <c r="W10" s="17">
        <v>0</v>
      </c>
      <c r="X10" s="17">
        <v>1.8459572506240599E-2</v>
      </c>
      <c r="Y10" s="17">
        <v>1.99034209183209E-2</v>
      </c>
      <c r="Z10" s="17">
        <v>4.8532151532929203E-2</v>
      </c>
      <c r="AA10" s="17">
        <v>2.3190730675295999E-2</v>
      </c>
      <c r="AB10" s="17">
        <v>1.13235285700326E-2</v>
      </c>
      <c r="AC10" s="17">
        <v>6.3683048803827497E-2</v>
      </c>
      <c r="AD10" s="17">
        <v>0</v>
      </c>
      <c r="AE10" s="17"/>
      <c r="AF10" s="17">
        <v>3.7094513619106297E-2</v>
      </c>
      <c r="AG10" s="17">
        <v>2.0521297029628099E-2</v>
      </c>
      <c r="AH10" s="17">
        <v>1.7619051868800799E-2</v>
      </c>
      <c r="AI10" s="17"/>
      <c r="AJ10" s="17">
        <v>3.8237025890222001E-2</v>
      </c>
      <c r="AK10" s="17">
        <v>8.8548856289747194E-3</v>
      </c>
      <c r="AL10" s="17">
        <v>4.5522592730907301E-2</v>
      </c>
      <c r="AM10" s="17">
        <v>0</v>
      </c>
      <c r="AN10" s="17">
        <v>2.0654450779020998E-2</v>
      </c>
      <c r="AO10" s="17"/>
      <c r="AP10" s="17">
        <v>5.0342603694449199E-2</v>
      </c>
      <c r="AQ10" s="17">
        <v>8.7295164134980202E-3</v>
      </c>
      <c r="AR10" s="17">
        <v>4.1825418424025401E-2</v>
      </c>
      <c r="AS10" s="17"/>
      <c r="AT10" s="17">
        <v>2.1458705040528901E-2</v>
      </c>
      <c r="AU10" s="17">
        <v>3.1546959434800202E-2</v>
      </c>
      <c r="AV10" s="17">
        <v>1.6908814843462398E-2</v>
      </c>
      <c r="AW10" s="17">
        <v>6.9038253010813896E-3</v>
      </c>
      <c r="AX10" s="17">
        <v>0</v>
      </c>
      <c r="AY10" s="17"/>
      <c r="AZ10" s="17">
        <v>1.90677324889931E-2</v>
      </c>
      <c r="BA10" s="17">
        <v>2.64885791861076E-2</v>
      </c>
      <c r="BB10" s="17">
        <v>1.8478258618293299E-2</v>
      </c>
      <c r="BC10" s="17">
        <v>5.0242199319201597E-2</v>
      </c>
      <c r="BD10" s="17">
        <v>1.3003120183068701E-2</v>
      </c>
      <c r="BE10" s="17"/>
      <c r="BF10" s="17">
        <v>4.83680331090068E-3</v>
      </c>
      <c r="BG10" s="17">
        <v>2.3708591847948601E-2</v>
      </c>
      <c r="BH10" s="17">
        <v>3.9338973801747001E-2</v>
      </c>
      <c r="BI10" s="17">
        <v>3.1145423399984499E-2</v>
      </c>
      <c r="BJ10" s="17"/>
      <c r="BK10" s="17">
        <v>0</v>
      </c>
      <c r="BL10" s="17">
        <v>1.9787401519391699E-2</v>
      </c>
      <c r="BM10" s="17">
        <v>3.4822209713133302E-2</v>
      </c>
      <c r="BN10" s="17">
        <v>2.2551005854766101E-2</v>
      </c>
      <c r="BO10" s="17">
        <v>1.8133013492275699E-2</v>
      </c>
      <c r="BP10" s="17"/>
      <c r="BQ10" s="17">
        <v>3.1883141292632401E-2</v>
      </c>
      <c r="BR10" s="17">
        <v>1.6976616956512699E-2</v>
      </c>
      <c r="BS10" s="17"/>
      <c r="BT10" s="17">
        <v>4.4703858630464402E-2</v>
      </c>
      <c r="BU10" s="17">
        <v>1.9066062605950299E-2</v>
      </c>
      <c r="BV10" s="17">
        <v>0</v>
      </c>
      <c r="BW10" s="17">
        <v>1.89781963739141E-2</v>
      </c>
      <c r="BX10" s="17">
        <v>1.67757786687786E-2</v>
      </c>
      <c r="BY10" s="17">
        <v>0</v>
      </c>
    </row>
    <row r="11" spans="2:77" x14ac:dyDescent="0.35">
      <c r="B11" s="18" t="s">
        <v>98</v>
      </c>
      <c r="C11" s="17">
        <v>3.5345118427577697E-2</v>
      </c>
      <c r="D11" s="17">
        <v>2.41665941877926E-2</v>
      </c>
      <c r="E11" s="17">
        <v>4.6075544881380298E-2</v>
      </c>
      <c r="F11" s="17"/>
      <c r="G11" s="17">
        <v>3.6204410002760798E-2</v>
      </c>
      <c r="H11" s="17">
        <v>3.8389389495453001E-2</v>
      </c>
      <c r="I11" s="17">
        <v>1.60776231600195E-2</v>
      </c>
      <c r="J11" s="17">
        <v>3.2831421179903002E-2</v>
      </c>
      <c r="K11" s="17">
        <v>5.4839996162474099E-2</v>
      </c>
      <c r="L11" s="17">
        <v>4.00280835650203E-2</v>
      </c>
      <c r="M11" s="17"/>
      <c r="N11" s="17">
        <v>3.4055521359561997E-2</v>
      </c>
      <c r="O11" s="17">
        <v>3.4931242516125997E-2</v>
      </c>
      <c r="P11" s="17">
        <v>3.0641517854794201E-2</v>
      </c>
      <c r="Q11" s="17">
        <v>4.1211297278837503E-2</v>
      </c>
      <c r="R11" s="17"/>
      <c r="S11" s="17">
        <v>2.20286810479105E-2</v>
      </c>
      <c r="T11" s="17">
        <v>3.7994549730165597E-2</v>
      </c>
      <c r="U11" s="17">
        <v>2.23266731771509E-2</v>
      </c>
      <c r="V11" s="17">
        <v>1.29007391908536E-2</v>
      </c>
      <c r="W11" s="17">
        <v>9.2566262607743699E-2</v>
      </c>
      <c r="X11" s="17">
        <v>3.9429574885554798E-2</v>
      </c>
      <c r="Y11" s="17">
        <v>3.2737542580899399E-2</v>
      </c>
      <c r="Z11" s="17">
        <v>8.5671420532170695E-2</v>
      </c>
      <c r="AA11" s="17">
        <v>4.1167404523330398E-2</v>
      </c>
      <c r="AB11" s="17">
        <v>1.1721326277518899E-2</v>
      </c>
      <c r="AC11" s="17">
        <v>0</v>
      </c>
      <c r="AD11" s="17">
        <v>6.6938411762042099E-2</v>
      </c>
      <c r="AE11" s="17"/>
      <c r="AF11" s="17">
        <v>3.9838405399225202E-2</v>
      </c>
      <c r="AG11" s="17">
        <v>2.7704130521092701E-2</v>
      </c>
      <c r="AH11" s="17">
        <v>4.5199242519281799E-2</v>
      </c>
      <c r="AI11" s="17"/>
      <c r="AJ11" s="17">
        <v>2.7158880880106501E-2</v>
      </c>
      <c r="AK11" s="17">
        <v>3.61059780755996E-2</v>
      </c>
      <c r="AL11" s="17">
        <v>2.6207123046651602E-2</v>
      </c>
      <c r="AM11" s="17">
        <v>0</v>
      </c>
      <c r="AN11" s="17">
        <v>4.2347938914582203E-2</v>
      </c>
      <c r="AO11" s="17"/>
      <c r="AP11" s="17">
        <v>2.4696556474657402E-2</v>
      </c>
      <c r="AQ11" s="17">
        <v>3.10087921108845E-2</v>
      </c>
      <c r="AR11" s="17">
        <v>2.4048842157897699E-2</v>
      </c>
      <c r="AS11" s="17"/>
      <c r="AT11" s="17">
        <v>3.9064665886069903E-2</v>
      </c>
      <c r="AU11" s="17">
        <v>3.1635826770326399E-2</v>
      </c>
      <c r="AV11" s="17">
        <v>3.0337762439565302E-2</v>
      </c>
      <c r="AW11" s="17">
        <v>1.6496772739375599E-2</v>
      </c>
      <c r="AX11" s="17">
        <v>0.12592640469219599</v>
      </c>
      <c r="AY11" s="17"/>
      <c r="AZ11" s="17">
        <v>3.4273750697569397E-2</v>
      </c>
      <c r="BA11" s="17">
        <v>3.6109383401083897E-2</v>
      </c>
      <c r="BB11" s="17">
        <v>9.1653089368662802E-2</v>
      </c>
      <c r="BC11" s="17">
        <v>4.2725742722834102E-2</v>
      </c>
      <c r="BD11" s="17">
        <v>7.3732951775172303E-3</v>
      </c>
      <c r="BE11" s="17"/>
      <c r="BF11" s="17">
        <v>3.16464813916685E-2</v>
      </c>
      <c r="BG11" s="17">
        <v>3.9635366295093601E-2</v>
      </c>
      <c r="BH11" s="17">
        <v>3.0922167979356801E-2</v>
      </c>
      <c r="BI11" s="17">
        <v>3.2394806236471299E-2</v>
      </c>
      <c r="BJ11" s="17"/>
      <c r="BK11" s="17">
        <v>4.4036388984003999E-2</v>
      </c>
      <c r="BL11" s="17">
        <v>3.6501523781896202E-2</v>
      </c>
      <c r="BM11" s="17">
        <v>3.8370581268891098E-2</v>
      </c>
      <c r="BN11" s="17">
        <v>3.61439904568302E-2</v>
      </c>
      <c r="BO11" s="17">
        <v>1.2007754027813599E-2</v>
      </c>
      <c r="BP11" s="17"/>
      <c r="BQ11" s="17">
        <v>4.0797717544544497E-2</v>
      </c>
      <c r="BR11" s="17">
        <v>2.7743392705702599E-2</v>
      </c>
      <c r="BS11" s="17"/>
      <c r="BT11" s="17">
        <v>2.4991127879124799E-2</v>
      </c>
      <c r="BU11" s="17">
        <v>4.2282288093037503E-2</v>
      </c>
      <c r="BV11" s="17">
        <v>5.4996737428596197E-2</v>
      </c>
      <c r="BW11" s="17">
        <v>3.3499005126018E-2</v>
      </c>
      <c r="BX11" s="17">
        <v>4.1542214412357399E-2</v>
      </c>
      <c r="BY11" s="17">
        <v>0</v>
      </c>
    </row>
    <row r="12" spans="2:77" x14ac:dyDescent="0.35">
      <c r="B12" s="18" t="s">
        <v>99</v>
      </c>
      <c r="C12" s="17">
        <v>6.4946398504410502E-2</v>
      </c>
      <c r="D12" s="17">
        <v>6.2937832561567097E-2</v>
      </c>
      <c r="E12" s="17">
        <v>6.7313212541829703E-2</v>
      </c>
      <c r="F12" s="17"/>
      <c r="G12" s="17">
        <v>6.4299486810959594E-2</v>
      </c>
      <c r="H12" s="17">
        <v>7.0350816745558195E-2</v>
      </c>
      <c r="I12" s="17">
        <v>8.26361224839295E-2</v>
      </c>
      <c r="J12" s="17">
        <v>6.4911561274828306E-2</v>
      </c>
      <c r="K12" s="17">
        <v>6.8311146493493805E-2</v>
      </c>
      <c r="L12" s="17">
        <v>4.0337284188616498E-2</v>
      </c>
      <c r="M12" s="17"/>
      <c r="N12" s="17">
        <v>5.7056407854051999E-2</v>
      </c>
      <c r="O12" s="17">
        <v>8.1457591798086704E-2</v>
      </c>
      <c r="P12" s="17">
        <v>7.0733706232412805E-2</v>
      </c>
      <c r="Q12" s="17">
        <v>5.0818505128859499E-2</v>
      </c>
      <c r="R12" s="17"/>
      <c r="S12" s="17">
        <v>5.9629326214984298E-2</v>
      </c>
      <c r="T12" s="17">
        <v>8.7664655080813406E-2</v>
      </c>
      <c r="U12" s="17">
        <v>6.3399389892349403E-2</v>
      </c>
      <c r="V12" s="17">
        <v>1.9828975037741E-2</v>
      </c>
      <c r="W12" s="17">
        <v>4.7810613575028998E-2</v>
      </c>
      <c r="X12" s="17">
        <v>6.6232819550371594E-2</v>
      </c>
      <c r="Y12" s="17">
        <v>6.7489127654345907E-2</v>
      </c>
      <c r="Z12" s="17">
        <v>4.8532151532929203E-2</v>
      </c>
      <c r="AA12" s="17">
        <v>8.6872619017590205E-2</v>
      </c>
      <c r="AB12" s="17">
        <v>5.76794794985446E-2</v>
      </c>
      <c r="AC12" s="17">
        <v>2.67303407201533E-2</v>
      </c>
      <c r="AD12" s="17">
        <v>0.170527442831163</v>
      </c>
      <c r="AE12" s="17"/>
      <c r="AF12" s="17">
        <v>5.7683669263585403E-2</v>
      </c>
      <c r="AG12" s="17">
        <v>6.96116212705363E-2</v>
      </c>
      <c r="AH12" s="17">
        <v>7.2983229127409704E-2</v>
      </c>
      <c r="AI12" s="17"/>
      <c r="AJ12" s="17">
        <v>8.6020033050800304E-2</v>
      </c>
      <c r="AK12" s="17">
        <v>5.6922243833158803E-2</v>
      </c>
      <c r="AL12" s="17">
        <v>3.06443875504166E-2</v>
      </c>
      <c r="AM12" s="17">
        <v>0</v>
      </c>
      <c r="AN12" s="17">
        <v>7.8855446897673404E-2</v>
      </c>
      <c r="AO12" s="17"/>
      <c r="AP12" s="17">
        <v>8.6576319486692394E-2</v>
      </c>
      <c r="AQ12" s="17">
        <v>5.1650505583790203E-2</v>
      </c>
      <c r="AR12" s="17">
        <v>4.2415006753746501E-2</v>
      </c>
      <c r="AS12" s="17"/>
      <c r="AT12" s="17">
        <v>4.4678137051413401E-2</v>
      </c>
      <c r="AU12" s="17">
        <v>8.1088345185216099E-2</v>
      </c>
      <c r="AV12" s="17">
        <v>4.7866439649611799E-2</v>
      </c>
      <c r="AW12" s="17">
        <v>0.10274683262348901</v>
      </c>
      <c r="AX12" s="17">
        <v>9.8185459620956705E-2</v>
      </c>
      <c r="AY12" s="17"/>
      <c r="AZ12" s="17">
        <v>8.6325861031502402E-2</v>
      </c>
      <c r="BA12" s="17">
        <v>5.7064903360470202E-2</v>
      </c>
      <c r="BB12" s="17">
        <v>1.9888057461550999E-2</v>
      </c>
      <c r="BC12" s="17">
        <v>4.2273965183139701E-2</v>
      </c>
      <c r="BD12" s="17">
        <v>4.9736930615555598E-2</v>
      </c>
      <c r="BE12" s="17"/>
      <c r="BF12" s="17">
        <v>3.2304634344543497E-2</v>
      </c>
      <c r="BG12" s="17">
        <v>6.8102789607253897E-2</v>
      </c>
      <c r="BH12" s="17">
        <v>8.2302254241859704E-2</v>
      </c>
      <c r="BI12" s="17">
        <v>6.74133909323128E-2</v>
      </c>
      <c r="BJ12" s="17"/>
      <c r="BK12" s="17">
        <v>0.13385132154391099</v>
      </c>
      <c r="BL12" s="17">
        <v>4.5375977006270399E-2</v>
      </c>
      <c r="BM12" s="17">
        <v>7.5319764257910302E-2</v>
      </c>
      <c r="BN12" s="17">
        <v>6.6463224532734205E-2</v>
      </c>
      <c r="BO12" s="17">
        <v>3.5576886266333201E-2</v>
      </c>
      <c r="BP12" s="17"/>
      <c r="BQ12" s="17">
        <v>7.2670733156833103E-2</v>
      </c>
      <c r="BR12" s="17">
        <v>5.4177539075706403E-2</v>
      </c>
      <c r="BS12" s="17"/>
      <c r="BT12" s="17">
        <v>5.3461636632184097E-2</v>
      </c>
      <c r="BU12" s="17">
        <v>0.10047175949828301</v>
      </c>
      <c r="BV12" s="17">
        <v>4.23940259617221E-2</v>
      </c>
      <c r="BW12" s="17">
        <v>6.4520775338368905E-2</v>
      </c>
      <c r="BX12" s="17">
        <v>5.7509003037872902E-2</v>
      </c>
      <c r="BY12" s="17">
        <v>0</v>
      </c>
    </row>
    <row r="13" spans="2:77" x14ac:dyDescent="0.35">
      <c r="B13" s="18" t="s">
        <v>341</v>
      </c>
      <c r="C13" s="17">
        <v>8.0221728151290403E-2</v>
      </c>
      <c r="D13" s="17">
        <v>6.6124893934424903E-2</v>
      </c>
      <c r="E13" s="17">
        <v>9.0007567382447695E-2</v>
      </c>
      <c r="F13" s="17"/>
      <c r="G13" s="17">
        <v>0.11812640622458701</v>
      </c>
      <c r="H13" s="17">
        <v>8.3355815024418703E-2</v>
      </c>
      <c r="I13" s="17">
        <v>9.08406035741611E-2</v>
      </c>
      <c r="J13" s="17">
        <v>6.05288377960966E-2</v>
      </c>
      <c r="K13" s="17">
        <v>3.02020837956954E-2</v>
      </c>
      <c r="L13" s="17">
        <v>9.1204970794936502E-2</v>
      </c>
      <c r="M13" s="17"/>
      <c r="N13" s="17">
        <v>8.7230687988809397E-2</v>
      </c>
      <c r="O13" s="17">
        <v>9.0265510831825893E-2</v>
      </c>
      <c r="P13" s="17">
        <v>5.7594268629385298E-2</v>
      </c>
      <c r="Q13" s="17">
        <v>8.1755994729168904E-2</v>
      </c>
      <c r="R13" s="17"/>
      <c r="S13" s="17">
        <v>7.9673064637046598E-2</v>
      </c>
      <c r="T13" s="17">
        <v>0.108069981455836</v>
      </c>
      <c r="U13" s="17">
        <v>7.8443615632875704E-2</v>
      </c>
      <c r="V13" s="17">
        <v>8.0506961875451005E-2</v>
      </c>
      <c r="W13" s="17">
        <v>9.4222083928371295E-2</v>
      </c>
      <c r="X13" s="17">
        <v>9.4047901105816206E-2</v>
      </c>
      <c r="Y13" s="17">
        <v>5.2622049114380703E-2</v>
      </c>
      <c r="Z13" s="17">
        <v>5.51822886769077E-2</v>
      </c>
      <c r="AA13" s="17">
        <v>6.6483271256139106E-2</v>
      </c>
      <c r="AB13" s="17">
        <v>8.9008551892241897E-2</v>
      </c>
      <c r="AC13" s="17">
        <v>2.6767054965577301E-2</v>
      </c>
      <c r="AD13" s="17">
        <v>8.6993975256594497E-2</v>
      </c>
      <c r="AE13" s="17"/>
      <c r="AF13" s="17">
        <v>7.6089920892154203E-2</v>
      </c>
      <c r="AG13" s="17">
        <v>7.3423166857044794E-2</v>
      </c>
      <c r="AH13" s="17">
        <v>6.7556224930495998E-2</v>
      </c>
      <c r="AI13" s="17"/>
      <c r="AJ13" s="17">
        <v>9.2841843658456297E-2</v>
      </c>
      <c r="AK13" s="17">
        <v>5.6508910140709002E-2</v>
      </c>
      <c r="AL13" s="17">
        <v>5.6489061586672398E-2</v>
      </c>
      <c r="AM13" s="17">
        <v>0</v>
      </c>
      <c r="AN13" s="17">
        <v>9.3436362570254006E-2</v>
      </c>
      <c r="AO13" s="17"/>
      <c r="AP13" s="17">
        <v>9.9046230820651199E-2</v>
      </c>
      <c r="AQ13" s="17">
        <v>4.83239015532674E-2</v>
      </c>
      <c r="AR13" s="17">
        <v>9.1287925142081505E-2</v>
      </c>
      <c r="AS13" s="17"/>
      <c r="AT13" s="17">
        <v>8.0281090547967102E-2</v>
      </c>
      <c r="AU13" s="17">
        <v>7.5325728697123701E-2</v>
      </c>
      <c r="AV13" s="17">
        <v>0.106413130168714</v>
      </c>
      <c r="AW13" s="17">
        <v>6.8897119053099795E-2</v>
      </c>
      <c r="AX13" s="17">
        <v>4.5662091482554602E-2</v>
      </c>
      <c r="AY13" s="17"/>
      <c r="AZ13" s="17">
        <v>8.1077219485536506E-2</v>
      </c>
      <c r="BA13" s="17">
        <v>8.5861483681541104E-2</v>
      </c>
      <c r="BB13" s="17">
        <v>0.14395735715890301</v>
      </c>
      <c r="BC13" s="17">
        <v>8.7090896166255899E-2</v>
      </c>
      <c r="BD13" s="17">
        <v>3.7029801669330099E-2</v>
      </c>
      <c r="BE13" s="17"/>
      <c r="BF13" s="17">
        <v>8.6751778731375004E-2</v>
      </c>
      <c r="BG13" s="17">
        <v>7.6616779586401701E-2</v>
      </c>
      <c r="BH13" s="17">
        <v>8.0499982474499507E-2</v>
      </c>
      <c r="BI13" s="17">
        <v>7.7359886250511406E-2</v>
      </c>
      <c r="BJ13" s="17"/>
      <c r="BK13" s="17">
        <v>0</v>
      </c>
      <c r="BL13" s="17">
        <v>9.2855219803393493E-2</v>
      </c>
      <c r="BM13" s="17">
        <v>7.4147933789959999E-2</v>
      </c>
      <c r="BN13" s="17">
        <v>7.9060099243679904E-2</v>
      </c>
      <c r="BO13" s="17">
        <v>0.1079131874062</v>
      </c>
      <c r="BP13" s="17"/>
      <c r="BQ13" s="17">
        <v>6.3671570567058799E-2</v>
      </c>
      <c r="BR13" s="17">
        <v>0.103295083795144</v>
      </c>
      <c r="BS13" s="17"/>
      <c r="BT13" s="17">
        <v>8.5158082269281093E-2</v>
      </c>
      <c r="BU13" s="17">
        <v>7.8104955100529699E-2</v>
      </c>
      <c r="BV13" s="17">
        <v>6.0859857626625199E-2</v>
      </c>
      <c r="BW13" s="17">
        <v>5.8238861187186103E-2</v>
      </c>
      <c r="BX13" s="17">
        <v>8.4073834460881403E-2</v>
      </c>
      <c r="BY13" s="17">
        <v>0.149335051464354</v>
      </c>
    </row>
    <row r="14" spans="2:77" x14ac:dyDescent="0.35">
      <c r="B14" s="18" t="s">
        <v>101</v>
      </c>
      <c r="C14" s="17">
        <v>0.20343658333096301</v>
      </c>
      <c r="D14" s="17">
        <v>0.186113279954009</v>
      </c>
      <c r="E14" s="17">
        <v>0.219709148938597</v>
      </c>
      <c r="F14" s="17"/>
      <c r="G14" s="17">
        <v>0.18901665623012301</v>
      </c>
      <c r="H14" s="17">
        <v>0.20427292087120399</v>
      </c>
      <c r="I14" s="17">
        <v>0.19132562324209501</v>
      </c>
      <c r="J14" s="17">
        <v>0.20805405714859801</v>
      </c>
      <c r="K14" s="17">
        <v>0.20622000399840101</v>
      </c>
      <c r="L14" s="17">
        <v>0.22001154709127199</v>
      </c>
      <c r="M14" s="17"/>
      <c r="N14" s="17">
        <v>0.174142574941033</v>
      </c>
      <c r="O14" s="17">
        <v>0.235275911336042</v>
      </c>
      <c r="P14" s="17">
        <v>0.181637222153368</v>
      </c>
      <c r="Q14" s="17">
        <v>0.214122049365292</v>
      </c>
      <c r="R14" s="17"/>
      <c r="S14" s="17">
        <v>0.24560986876374899</v>
      </c>
      <c r="T14" s="17">
        <v>0.19152365392433501</v>
      </c>
      <c r="U14" s="17">
        <v>0.18357894743939099</v>
      </c>
      <c r="V14" s="17">
        <v>0.171872215314815</v>
      </c>
      <c r="W14" s="17">
        <v>0.18060653180193301</v>
      </c>
      <c r="X14" s="17">
        <v>0.23768371529337601</v>
      </c>
      <c r="Y14" s="17">
        <v>0.26714474880466998</v>
      </c>
      <c r="Z14" s="17">
        <v>0.164832422817104</v>
      </c>
      <c r="AA14" s="17">
        <v>0.17830638948298699</v>
      </c>
      <c r="AB14" s="17">
        <v>0.21394129014980601</v>
      </c>
      <c r="AC14" s="17">
        <v>0.11178963856266901</v>
      </c>
      <c r="AD14" s="17">
        <v>0.19452081721515699</v>
      </c>
      <c r="AE14" s="17"/>
      <c r="AF14" s="17">
        <v>0.18783446503284101</v>
      </c>
      <c r="AG14" s="17">
        <v>0.20037738352373899</v>
      </c>
      <c r="AH14" s="17">
        <v>0.26491696336806397</v>
      </c>
      <c r="AI14" s="17"/>
      <c r="AJ14" s="17">
        <v>0.212079702050882</v>
      </c>
      <c r="AK14" s="17">
        <v>0.156269338907916</v>
      </c>
      <c r="AL14" s="17">
        <v>0.207492205063917</v>
      </c>
      <c r="AM14" s="17">
        <v>0.29544953815035901</v>
      </c>
      <c r="AN14" s="17">
        <v>0.28876617461021098</v>
      </c>
      <c r="AO14" s="17"/>
      <c r="AP14" s="17">
        <v>0.233908604350821</v>
      </c>
      <c r="AQ14" s="17">
        <v>0.154703807594188</v>
      </c>
      <c r="AR14" s="17">
        <v>0.16008378355675101</v>
      </c>
      <c r="AS14" s="17"/>
      <c r="AT14" s="17">
        <v>0.237872619828087</v>
      </c>
      <c r="AU14" s="17">
        <v>0.168323983215698</v>
      </c>
      <c r="AV14" s="17">
        <v>0.224535717912453</v>
      </c>
      <c r="AW14" s="17">
        <v>0.15244389285593801</v>
      </c>
      <c r="AX14" s="17">
        <v>0.110463781572779</v>
      </c>
      <c r="AY14" s="17"/>
      <c r="AZ14" s="17">
        <v>0.18979999471567599</v>
      </c>
      <c r="BA14" s="17">
        <v>0.22982418249467301</v>
      </c>
      <c r="BB14" s="17">
        <v>0.24493392936858899</v>
      </c>
      <c r="BC14" s="17">
        <v>0.19244743403911899</v>
      </c>
      <c r="BD14" s="17">
        <v>0.22259946352288801</v>
      </c>
      <c r="BE14" s="17"/>
      <c r="BF14" s="17">
        <v>0.200208102195257</v>
      </c>
      <c r="BG14" s="17">
        <v>0.20713062048598299</v>
      </c>
      <c r="BH14" s="17">
        <v>0.193079629266423</v>
      </c>
      <c r="BI14" s="17">
        <v>0.199972128525604</v>
      </c>
      <c r="BJ14" s="17"/>
      <c r="BK14" s="17">
        <v>0.28164951480176897</v>
      </c>
      <c r="BL14" s="17">
        <v>0.18464124993922801</v>
      </c>
      <c r="BM14" s="17">
        <v>0.20784511536535699</v>
      </c>
      <c r="BN14" s="17">
        <v>0.20969273342363301</v>
      </c>
      <c r="BO14" s="17">
        <v>0.176481534905198</v>
      </c>
      <c r="BP14" s="17"/>
      <c r="BQ14" s="17">
        <v>0.18853082483792299</v>
      </c>
      <c r="BR14" s="17">
        <v>0.22421740460719</v>
      </c>
      <c r="BS14" s="17"/>
      <c r="BT14" s="17">
        <v>0.20873727544811199</v>
      </c>
      <c r="BU14" s="17">
        <v>0.174560090830609</v>
      </c>
      <c r="BV14" s="17">
        <v>0.22948364849280001</v>
      </c>
      <c r="BW14" s="17">
        <v>0.20229043115527601</v>
      </c>
      <c r="BX14" s="17">
        <v>0.20761497794370101</v>
      </c>
      <c r="BY14" s="17">
        <v>0.262166262741303</v>
      </c>
    </row>
    <row r="15" spans="2:77" x14ac:dyDescent="0.35">
      <c r="B15" s="18" t="s">
        <v>102</v>
      </c>
      <c r="C15" s="17">
        <v>0.10910498314564999</v>
      </c>
      <c r="D15" s="17">
        <v>0.11949069739637699</v>
      </c>
      <c r="E15" s="17">
        <v>0.100198455925236</v>
      </c>
      <c r="F15" s="17"/>
      <c r="G15" s="17">
        <v>0.12829131460732399</v>
      </c>
      <c r="H15" s="17">
        <v>0.134845868797487</v>
      </c>
      <c r="I15" s="17">
        <v>0.10368747834365399</v>
      </c>
      <c r="J15" s="17">
        <v>0.120449029829819</v>
      </c>
      <c r="K15" s="17">
        <v>7.2315761883492993E-2</v>
      </c>
      <c r="L15" s="17">
        <v>9.4634220232568206E-2</v>
      </c>
      <c r="M15" s="17"/>
      <c r="N15" s="17">
        <v>8.2747248081004698E-2</v>
      </c>
      <c r="O15" s="17">
        <v>0.119466045807067</v>
      </c>
      <c r="P15" s="17">
        <v>0.14274255800303501</v>
      </c>
      <c r="Q15" s="17">
        <v>9.7273542578753106E-2</v>
      </c>
      <c r="R15" s="17"/>
      <c r="S15" s="17">
        <v>0.114870735214398</v>
      </c>
      <c r="T15" s="17">
        <v>0.11378586899734799</v>
      </c>
      <c r="U15" s="17">
        <v>0.131742422377046</v>
      </c>
      <c r="V15" s="17">
        <v>0.1103138438122</v>
      </c>
      <c r="W15" s="17">
        <v>0.12621015078060899</v>
      </c>
      <c r="X15" s="17">
        <v>8.80167892694E-2</v>
      </c>
      <c r="Y15" s="17">
        <v>7.9318648074607395E-2</v>
      </c>
      <c r="Z15" s="17">
        <v>0.13187177769800401</v>
      </c>
      <c r="AA15" s="17">
        <v>0.115252229706647</v>
      </c>
      <c r="AB15" s="17">
        <v>0.115192189403064</v>
      </c>
      <c r="AC15" s="17">
        <v>8.9782961316715107E-2</v>
      </c>
      <c r="AD15" s="17">
        <v>5.3778622594124602E-2</v>
      </c>
      <c r="AE15" s="17"/>
      <c r="AF15" s="17">
        <v>9.7958048129114295E-2</v>
      </c>
      <c r="AG15" s="17">
        <v>0.11104165659327001</v>
      </c>
      <c r="AH15" s="17">
        <v>0.13617326860163301</v>
      </c>
      <c r="AI15" s="17"/>
      <c r="AJ15" s="17">
        <v>0.101084844798095</v>
      </c>
      <c r="AK15" s="17">
        <v>9.8648447480157705E-2</v>
      </c>
      <c r="AL15" s="17">
        <v>9.6222868936055306E-2</v>
      </c>
      <c r="AM15" s="17">
        <v>0.137957178598068</v>
      </c>
      <c r="AN15" s="17">
        <v>0.12115327400331399</v>
      </c>
      <c r="AO15" s="17"/>
      <c r="AP15" s="17">
        <v>0.131967391696373</v>
      </c>
      <c r="AQ15" s="17">
        <v>9.6744998150785896E-2</v>
      </c>
      <c r="AR15" s="17">
        <v>0.136974365716829</v>
      </c>
      <c r="AS15" s="17"/>
      <c r="AT15" s="17">
        <v>9.3132075696385902E-2</v>
      </c>
      <c r="AU15" s="17">
        <v>0.16195198281992301</v>
      </c>
      <c r="AV15" s="17">
        <v>0.116746498873949</v>
      </c>
      <c r="AW15" s="17">
        <v>0.10337883649461101</v>
      </c>
      <c r="AX15" s="17">
        <v>0</v>
      </c>
      <c r="AY15" s="17"/>
      <c r="AZ15" s="17">
        <v>0.100120949483959</v>
      </c>
      <c r="BA15" s="17">
        <v>0.15225400812373899</v>
      </c>
      <c r="BB15" s="17">
        <v>0.10405216347195</v>
      </c>
      <c r="BC15" s="17">
        <v>9.3259291980310396E-2</v>
      </c>
      <c r="BD15" s="17">
        <v>0.108924971113788</v>
      </c>
      <c r="BE15" s="17"/>
      <c r="BF15" s="17">
        <v>0.112534530797638</v>
      </c>
      <c r="BG15" s="17">
        <v>0.142784258453482</v>
      </c>
      <c r="BH15" s="17">
        <v>0.10021253416927201</v>
      </c>
      <c r="BI15" s="17">
        <v>5.0033079344189803E-2</v>
      </c>
      <c r="BJ15" s="17"/>
      <c r="BK15" s="17">
        <v>6.9754974063552799E-2</v>
      </c>
      <c r="BL15" s="17">
        <v>9.9592308429091794E-2</v>
      </c>
      <c r="BM15" s="17">
        <v>0.12976139497748601</v>
      </c>
      <c r="BN15" s="17">
        <v>9.5844368195326907E-2</v>
      </c>
      <c r="BO15" s="17">
        <v>0.105422705217302</v>
      </c>
      <c r="BP15" s="17"/>
      <c r="BQ15" s="17">
        <v>8.5376803229837997E-2</v>
      </c>
      <c r="BR15" s="17">
        <v>0.14218555843277</v>
      </c>
      <c r="BS15" s="17"/>
      <c r="BT15" s="17">
        <v>0.111552776176767</v>
      </c>
      <c r="BU15" s="17">
        <v>7.9154370964510806E-2</v>
      </c>
      <c r="BV15" s="17">
        <v>9.7764675734984499E-2</v>
      </c>
      <c r="BW15" s="17">
        <v>0.115647068283158</v>
      </c>
      <c r="BX15" s="17">
        <v>0.15349684655915299</v>
      </c>
      <c r="BY15" s="17">
        <v>0.126215417837865</v>
      </c>
    </row>
    <row r="16" spans="2:77" x14ac:dyDescent="0.35">
      <c r="B16" s="18" t="s">
        <v>467</v>
      </c>
      <c r="C16" s="17">
        <v>0.112448754838924</v>
      </c>
      <c r="D16" s="17">
        <v>0.102462975098443</v>
      </c>
      <c r="E16" s="17">
        <v>0.122639839031912</v>
      </c>
      <c r="F16" s="17"/>
      <c r="G16" s="17">
        <v>0.15870337096523601</v>
      </c>
      <c r="H16" s="17">
        <v>0.107392415226418</v>
      </c>
      <c r="I16" s="17">
        <v>0.122156699510638</v>
      </c>
      <c r="J16" s="17">
        <v>8.2276837757776694E-2</v>
      </c>
      <c r="K16" s="17">
        <v>0.123759888965201</v>
      </c>
      <c r="L16" s="17">
        <v>9.0120852650357297E-2</v>
      </c>
      <c r="M16" s="17"/>
      <c r="N16" s="17">
        <v>0.120266919526743</v>
      </c>
      <c r="O16" s="17">
        <v>8.2606655128012102E-2</v>
      </c>
      <c r="P16" s="17">
        <v>0.117207513248425</v>
      </c>
      <c r="Q16" s="17">
        <v>0.13351203837037701</v>
      </c>
      <c r="R16" s="17"/>
      <c r="S16" s="17">
        <v>0.12696396014240299</v>
      </c>
      <c r="T16" s="17">
        <v>0.12308145020800999</v>
      </c>
      <c r="U16" s="17">
        <v>4.7623596963173399E-2</v>
      </c>
      <c r="V16" s="17">
        <v>0.16196720054081001</v>
      </c>
      <c r="W16" s="17">
        <v>9.6333482636780196E-2</v>
      </c>
      <c r="X16" s="17">
        <v>0.12506208781637701</v>
      </c>
      <c r="Y16" s="17">
        <v>9.4021813322923906E-2</v>
      </c>
      <c r="Z16" s="17">
        <v>0.108204625058873</v>
      </c>
      <c r="AA16" s="17">
        <v>0.14337730197632201</v>
      </c>
      <c r="AB16" s="17">
        <v>5.8475110886641597E-2</v>
      </c>
      <c r="AC16" s="17">
        <v>0.19696963291299299</v>
      </c>
      <c r="AD16" s="17">
        <v>3.21118005388695E-2</v>
      </c>
      <c r="AE16" s="17"/>
      <c r="AF16" s="17">
        <v>9.1793482212958299E-2</v>
      </c>
      <c r="AG16" s="17">
        <v>0.12487241776228</v>
      </c>
      <c r="AH16" s="17">
        <v>8.6035879528076203E-2</v>
      </c>
      <c r="AI16" s="17"/>
      <c r="AJ16" s="17">
        <v>0.108693820191719</v>
      </c>
      <c r="AK16" s="17">
        <v>0.122094950820236</v>
      </c>
      <c r="AL16" s="17">
        <v>0.22029514265417899</v>
      </c>
      <c r="AM16" s="17">
        <v>0</v>
      </c>
      <c r="AN16" s="17">
        <v>7.6376750083664999E-2</v>
      </c>
      <c r="AO16" s="17"/>
      <c r="AP16" s="17">
        <v>7.9925814388723898E-2</v>
      </c>
      <c r="AQ16" s="17">
        <v>0.14004291613436801</v>
      </c>
      <c r="AR16" s="17">
        <v>0.19075625159193199</v>
      </c>
      <c r="AS16" s="17"/>
      <c r="AT16" s="17">
        <v>0.124495100838084</v>
      </c>
      <c r="AU16" s="17">
        <v>0.119263356709675</v>
      </c>
      <c r="AV16" s="17">
        <v>0.14247370332550299</v>
      </c>
      <c r="AW16" s="17">
        <v>0.109041906327166</v>
      </c>
      <c r="AX16" s="17">
        <v>5.1867313235163401E-2</v>
      </c>
      <c r="AY16" s="17"/>
      <c r="AZ16" s="17">
        <v>0.10435428852118001</v>
      </c>
      <c r="BA16" s="17">
        <v>0.12570911490710401</v>
      </c>
      <c r="BB16" s="17">
        <v>0.132360023009442</v>
      </c>
      <c r="BC16" s="17">
        <v>9.8492555241587898E-2</v>
      </c>
      <c r="BD16" s="17">
        <v>0.14060941528960699</v>
      </c>
      <c r="BE16" s="17"/>
      <c r="BF16" s="17">
        <v>0.122552443331335</v>
      </c>
      <c r="BG16" s="17">
        <v>0.120840930521411</v>
      </c>
      <c r="BH16" s="17">
        <v>0.10334933526546899</v>
      </c>
      <c r="BI16" s="17">
        <v>0.10834706983103801</v>
      </c>
      <c r="BJ16" s="17"/>
      <c r="BK16" s="17">
        <v>6.51173092850756E-2</v>
      </c>
      <c r="BL16" s="17">
        <v>0.103601621365619</v>
      </c>
      <c r="BM16" s="17">
        <v>0.13447732086182401</v>
      </c>
      <c r="BN16" s="17">
        <v>0.102343526796818</v>
      </c>
      <c r="BO16" s="17">
        <v>8.9015863756743405E-2</v>
      </c>
      <c r="BP16" s="17"/>
      <c r="BQ16" s="17">
        <v>0.122357878150459</v>
      </c>
      <c r="BR16" s="17">
        <v>9.8633978446480197E-2</v>
      </c>
      <c r="BS16" s="17"/>
      <c r="BT16" s="17">
        <v>8.7057280394206404E-2</v>
      </c>
      <c r="BU16" s="17">
        <v>0.115070430089193</v>
      </c>
      <c r="BV16" s="17">
        <v>0.11150696859657599</v>
      </c>
      <c r="BW16" s="17">
        <v>0.17723910148740801</v>
      </c>
      <c r="BX16" s="17">
        <v>0.12359838975269</v>
      </c>
      <c r="BY16" s="17">
        <v>0.10919381540381699</v>
      </c>
    </row>
    <row r="17" spans="2:77" x14ac:dyDescent="0.35">
      <c r="B17" s="18" t="s">
        <v>468</v>
      </c>
      <c r="C17" s="17">
        <v>0.13730675473929199</v>
      </c>
      <c r="D17" s="17">
        <v>0.14756896667710701</v>
      </c>
      <c r="E17" s="17">
        <v>0.12872702954923099</v>
      </c>
      <c r="F17" s="17"/>
      <c r="G17" s="17">
        <v>0.14756334741865701</v>
      </c>
      <c r="H17" s="17">
        <v>0.11163889454093399</v>
      </c>
      <c r="I17" s="17">
        <v>0.15266340476720799</v>
      </c>
      <c r="J17" s="17">
        <v>0.108977205871627</v>
      </c>
      <c r="K17" s="17">
        <v>0.151482510233173</v>
      </c>
      <c r="L17" s="17">
        <v>0.15039683911731699</v>
      </c>
      <c r="M17" s="17"/>
      <c r="N17" s="17">
        <v>0.18265456561188501</v>
      </c>
      <c r="O17" s="17">
        <v>0.14106073481006601</v>
      </c>
      <c r="P17" s="17">
        <v>0.123849854944122</v>
      </c>
      <c r="Q17" s="17">
        <v>0.100278545776237</v>
      </c>
      <c r="R17" s="17"/>
      <c r="S17" s="17">
        <v>0.14457109864859499</v>
      </c>
      <c r="T17" s="17">
        <v>0.11772732956894</v>
      </c>
      <c r="U17" s="17">
        <v>0.15430298922812599</v>
      </c>
      <c r="V17" s="17">
        <v>0.18384059328244801</v>
      </c>
      <c r="W17" s="17">
        <v>0.15126233677696499</v>
      </c>
      <c r="X17" s="17">
        <v>0.13106608791009</v>
      </c>
      <c r="Y17" s="17">
        <v>0.157546471703358</v>
      </c>
      <c r="Z17" s="17">
        <v>0.110481364674532</v>
      </c>
      <c r="AA17" s="17">
        <v>0.10101054950258299</v>
      </c>
      <c r="AB17" s="17">
        <v>0.140472652186551</v>
      </c>
      <c r="AC17" s="17">
        <v>9.5131292356321798E-2</v>
      </c>
      <c r="AD17" s="17">
        <v>0.144492947753774</v>
      </c>
      <c r="AE17" s="17"/>
      <c r="AF17" s="17">
        <v>0.113930459259457</v>
      </c>
      <c r="AG17" s="17">
        <v>0.140455038272637</v>
      </c>
      <c r="AH17" s="17">
        <v>0.16454068083356899</v>
      </c>
      <c r="AI17" s="17"/>
      <c r="AJ17" s="17">
        <v>0.10057644390845499</v>
      </c>
      <c r="AK17" s="17">
        <v>0.18637442391046799</v>
      </c>
      <c r="AL17" s="17">
        <v>0.16691921132290199</v>
      </c>
      <c r="AM17" s="17">
        <v>0.123043590763807</v>
      </c>
      <c r="AN17" s="17">
        <v>0.11656726200989</v>
      </c>
      <c r="AO17" s="17"/>
      <c r="AP17" s="17">
        <v>0.124095065261877</v>
      </c>
      <c r="AQ17" s="17">
        <v>0.20235339256214199</v>
      </c>
      <c r="AR17" s="17">
        <v>0.155012704836582</v>
      </c>
      <c r="AS17" s="17"/>
      <c r="AT17" s="17">
        <v>0.151387097378026</v>
      </c>
      <c r="AU17" s="17">
        <v>0.11991277793888</v>
      </c>
      <c r="AV17" s="17">
        <v>0.122226776568038</v>
      </c>
      <c r="AW17" s="17">
        <v>0.14222037219807501</v>
      </c>
      <c r="AX17" s="17">
        <v>0.25125294603429899</v>
      </c>
      <c r="AY17" s="17"/>
      <c r="AZ17" s="17">
        <v>0.13504657895453001</v>
      </c>
      <c r="BA17" s="17">
        <v>9.5017531641698905E-2</v>
      </c>
      <c r="BB17" s="17">
        <v>0.141575894157073</v>
      </c>
      <c r="BC17" s="17">
        <v>0.17209509771693199</v>
      </c>
      <c r="BD17" s="17">
        <v>0.143822024589564</v>
      </c>
      <c r="BE17" s="17"/>
      <c r="BF17" s="17">
        <v>0.116139185999013</v>
      </c>
      <c r="BG17" s="17">
        <v>0.1415142636086</v>
      </c>
      <c r="BH17" s="17">
        <v>0.14699595006426</v>
      </c>
      <c r="BI17" s="17">
        <v>0.13959358920232601</v>
      </c>
      <c r="BJ17" s="17"/>
      <c r="BK17" s="17">
        <v>3.9817540301481401E-2</v>
      </c>
      <c r="BL17" s="17">
        <v>0.122321993160687</v>
      </c>
      <c r="BM17" s="17">
        <v>0.118026911360884</v>
      </c>
      <c r="BN17" s="17">
        <v>0.178698224524897</v>
      </c>
      <c r="BO17" s="17">
        <v>0.110113694379379</v>
      </c>
      <c r="BP17" s="17"/>
      <c r="BQ17" s="17">
        <v>0.14623129324351</v>
      </c>
      <c r="BR17" s="17">
        <v>0.12486463448653499</v>
      </c>
      <c r="BS17" s="17"/>
      <c r="BT17" s="17">
        <v>0.13029355159959999</v>
      </c>
      <c r="BU17" s="17">
        <v>0.15279022734803699</v>
      </c>
      <c r="BV17" s="17">
        <v>0.14216822962797099</v>
      </c>
      <c r="BW17" s="17">
        <v>0.14670067546214699</v>
      </c>
      <c r="BX17" s="17">
        <v>0.12744766517079401</v>
      </c>
      <c r="BY17" s="17">
        <v>0.11913763861298</v>
      </c>
    </row>
    <row r="18" spans="2:77" x14ac:dyDescent="0.35">
      <c r="B18" s="18" t="s">
        <v>469</v>
      </c>
      <c r="C18" s="17">
        <v>6.00246018655392E-2</v>
      </c>
      <c r="D18" s="17">
        <v>6.4288753645456304E-2</v>
      </c>
      <c r="E18" s="17">
        <v>5.6481802865175103E-2</v>
      </c>
      <c r="F18" s="17"/>
      <c r="G18" s="17">
        <v>3.2519029286712998E-2</v>
      </c>
      <c r="H18" s="17">
        <v>6.9905194364865406E-2</v>
      </c>
      <c r="I18" s="17">
        <v>4.3804109968475197E-2</v>
      </c>
      <c r="J18" s="17">
        <v>9.0267283582610103E-2</v>
      </c>
      <c r="K18" s="17">
        <v>7.9356741775889902E-2</v>
      </c>
      <c r="L18" s="17">
        <v>4.8574689829399303E-2</v>
      </c>
      <c r="M18" s="17"/>
      <c r="N18" s="17">
        <v>7.5518312174528299E-2</v>
      </c>
      <c r="O18" s="17">
        <v>4.3191999969012497E-2</v>
      </c>
      <c r="P18" s="17">
        <v>5.7876432261565698E-2</v>
      </c>
      <c r="Q18" s="17">
        <v>6.4840982630727698E-2</v>
      </c>
      <c r="R18" s="17"/>
      <c r="S18" s="17">
        <v>6.2381887568984398E-2</v>
      </c>
      <c r="T18" s="17">
        <v>6.11636531490354E-2</v>
      </c>
      <c r="U18" s="17">
        <v>7.9362670288104301E-2</v>
      </c>
      <c r="V18" s="17">
        <v>3.13304587646481E-2</v>
      </c>
      <c r="W18" s="17">
        <v>4.2512483020506003E-2</v>
      </c>
      <c r="X18" s="17">
        <v>9.0277641493781993E-2</v>
      </c>
      <c r="Y18" s="17">
        <v>3.5563613077704899E-2</v>
      </c>
      <c r="Z18" s="17">
        <v>2.6591862224372501E-2</v>
      </c>
      <c r="AA18" s="17">
        <v>6.6417005862412004E-2</v>
      </c>
      <c r="AB18" s="17">
        <v>8.3754800128188298E-2</v>
      </c>
      <c r="AC18" s="17">
        <v>5.4173883269872498E-2</v>
      </c>
      <c r="AD18" s="17">
        <v>4.6642835846480699E-2</v>
      </c>
      <c r="AE18" s="17"/>
      <c r="AF18" s="17">
        <v>9.2901342677765203E-2</v>
      </c>
      <c r="AG18" s="17">
        <v>5.1169351706347302E-2</v>
      </c>
      <c r="AH18" s="17">
        <v>2.7391601849383902E-2</v>
      </c>
      <c r="AI18" s="17"/>
      <c r="AJ18" s="17">
        <v>5.2979050909371203E-2</v>
      </c>
      <c r="AK18" s="17">
        <v>7.8456551822877807E-2</v>
      </c>
      <c r="AL18" s="17">
        <v>8.2312134344365295E-2</v>
      </c>
      <c r="AM18" s="17">
        <v>0.21416108104644599</v>
      </c>
      <c r="AN18" s="17">
        <v>1.85748878061704E-2</v>
      </c>
      <c r="AO18" s="17"/>
      <c r="AP18" s="17">
        <v>3.28751569240293E-2</v>
      </c>
      <c r="AQ18" s="17">
        <v>7.7040930207090894E-2</v>
      </c>
      <c r="AR18" s="17">
        <v>7.09743087451329E-2</v>
      </c>
      <c r="AS18" s="17"/>
      <c r="AT18" s="17">
        <v>4.8248912850262102E-2</v>
      </c>
      <c r="AU18" s="17">
        <v>4.33346627717901E-2</v>
      </c>
      <c r="AV18" s="17">
        <v>6.0298006030857401E-2</v>
      </c>
      <c r="AW18" s="17">
        <v>0.106783166342046</v>
      </c>
      <c r="AX18" s="17">
        <v>9.7708295430037506E-2</v>
      </c>
      <c r="AY18" s="17"/>
      <c r="AZ18" s="17">
        <v>6.7556363343491896E-2</v>
      </c>
      <c r="BA18" s="17">
        <v>7.5482077881474999E-2</v>
      </c>
      <c r="BB18" s="17">
        <v>0</v>
      </c>
      <c r="BC18" s="17">
        <v>4.06796801014849E-2</v>
      </c>
      <c r="BD18" s="17">
        <v>5.2939902771609898E-2</v>
      </c>
      <c r="BE18" s="17"/>
      <c r="BF18" s="17">
        <v>5.2935798456926801E-2</v>
      </c>
      <c r="BG18" s="17">
        <v>5.5836881812202498E-2</v>
      </c>
      <c r="BH18" s="17">
        <v>5.3161048483825399E-2</v>
      </c>
      <c r="BI18" s="17">
        <v>8.8174534228367796E-2</v>
      </c>
      <c r="BJ18" s="17"/>
      <c r="BK18" s="17">
        <v>0</v>
      </c>
      <c r="BL18" s="17">
        <v>9.7209084399139001E-2</v>
      </c>
      <c r="BM18" s="17">
        <v>4.2750141329161002E-2</v>
      </c>
      <c r="BN18" s="17">
        <v>6.1087966195637597E-2</v>
      </c>
      <c r="BO18" s="17">
        <v>6.5150390743202197E-2</v>
      </c>
      <c r="BP18" s="17"/>
      <c r="BQ18" s="17">
        <v>6.9982613461215495E-2</v>
      </c>
      <c r="BR18" s="17">
        <v>4.61416680092736E-2</v>
      </c>
      <c r="BS18" s="17"/>
      <c r="BT18" s="17">
        <v>7.3771196161219202E-2</v>
      </c>
      <c r="BU18" s="17">
        <v>6.5999124900418704E-2</v>
      </c>
      <c r="BV18" s="17">
        <v>2.7762004240761601E-2</v>
      </c>
      <c r="BW18" s="17">
        <v>4.1545157807450502E-2</v>
      </c>
      <c r="BX18" s="17">
        <v>4.7563203160707099E-2</v>
      </c>
      <c r="BY18" s="17">
        <v>6.45177683324058E-2</v>
      </c>
    </row>
    <row r="19" spans="2:77" x14ac:dyDescent="0.35">
      <c r="B19" s="18" t="s">
        <v>470</v>
      </c>
      <c r="C19" s="19">
        <v>9.2632547415858496E-2</v>
      </c>
      <c r="D19" s="19">
        <v>0.107007742675192</v>
      </c>
      <c r="E19" s="19">
        <v>7.9867569854134096E-2</v>
      </c>
      <c r="F19" s="19"/>
      <c r="G19" s="19">
        <v>3.6077934157194201E-2</v>
      </c>
      <c r="H19" s="19">
        <v>9.4333294955020894E-2</v>
      </c>
      <c r="I19" s="19">
        <v>0.115148237733711</v>
      </c>
      <c r="J19" s="19">
        <v>8.5322934412354098E-2</v>
      </c>
      <c r="K19" s="19">
        <v>0.113655770451179</v>
      </c>
      <c r="L19" s="19">
        <v>0.10242092076166601</v>
      </c>
      <c r="M19" s="19"/>
      <c r="N19" s="19">
        <v>8.2025257116286804E-2</v>
      </c>
      <c r="O19" s="19">
        <v>9.3984339415975698E-2</v>
      </c>
      <c r="P19" s="19">
        <v>7.8047428674204805E-2</v>
      </c>
      <c r="Q19" s="19">
        <v>0.11445259579526</v>
      </c>
      <c r="R19" s="19"/>
      <c r="S19" s="19">
        <v>8.1580649699142999E-2</v>
      </c>
      <c r="T19" s="19">
        <v>4.4622096674408598E-2</v>
      </c>
      <c r="U19" s="19">
        <v>0.11876220009388801</v>
      </c>
      <c r="V19" s="19">
        <v>9.1873467848658505E-2</v>
      </c>
      <c r="W19" s="19">
        <v>9.2000470895404599E-2</v>
      </c>
      <c r="X19" s="19">
        <v>3.17309874409809E-2</v>
      </c>
      <c r="Y19" s="19">
        <v>0.101876279020449</v>
      </c>
      <c r="Z19" s="19">
        <v>0.11663066958079001</v>
      </c>
      <c r="AA19" s="19">
        <v>0.112546383947759</v>
      </c>
      <c r="AB19" s="19">
        <v>0.15316374289222801</v>
      </c>
      <c r="AC19" s="19">
        <v>0.20390276964038201</v>
      </c>
      <c r="AD19" s="19">
        <v>3.2590132486184697E-2</v>
      </c>
      <c r="AE19" s="19"/>
      <c r="AF19" s="19">
        <v>8.6447811303656696E-2</v>
      </c>
      <c r="AG19" s="19">
        <v>0.123545712975744</v>
      </c>
      <c r="AH19" s="19">
        <v>5.5704728973794297E-2</v>
      </c>
      <c r="AI19" s="19"/>
      <c r="AJ19" s="19">
        <v>7.1444781046206093E-2</v>
      </c>
      <c r="AK19" s="19">
        <v>0.157816474910348</v>
      </c>
      <c r="AL19" s="19">
        <v>3.3692550456282298E-2</v>
      </c>
      <c r="AM19" s="19">
        <v>0</v>
      </c>
      <c r="AN19" s="19">
        <v>6.6994721456598794E-2</v>
      </c>
      <c r="AO19" s="19"/>
      <c r="AP19" s="19">
        <v>5.3766555078259698E-2</v>
      </c>
      <c r="AQ19" s="19">
        <v>0.15000208174667301</v>
      </c>
      <c r="AR19" s="19">
        <v>4.7972269422109901E-2</v>
      </c>
      <c r="AS19" s="19"/>
      <c r="AT19" s="19">
        <v>9.3416624731850501E-2</v>
      </c>
      <c r="AU19" s="19">
        <v>7.4293188454701703E-2</v>
      </c>
      <c r="AV19" s="19">
        <v>5.8887183451948197E-2</v>
      </c>
      <c r="AW19" s="19">
        <v>0.14908799744884901</v>
      </c>
      <c r="AX19" s="19">
        <v>0.16757073265750999</v>
      </c>
      <c r="AY19" s="19"/>
      <c r="AZ19" s="19">
        <v>0.105481138106001</v>
      </c>
      <c r="BA19" s="19">
        <v>4.1112850222235001E-2</v>
      </c>
      <c r="BB19" s="19">
        <v>0</v>
      </c>
      <c r="BC19" s="19">
        <v>0.101441518635776</v>
      </c>
      <c r="BD19" s="19">
        <v>0.139840795461769</v>
      </c>
      <c r="BE19" s="19"/>
      <c r="BF19" s="19">
        <v>0.13901851933864701</v>
      </c>
      <c r="BG19" s="19">
        <v>7.3903663663750202E-2</v>
      </c>
      <c r="BH19" s="19">
        <v>9.3907262255905705E-2</v>
      </c>
      <c r="BI19" s="19">
        <v>0.104691038330741</v>
      </c>
      <c r="BJ19" s="19"/>
      <c r="BK19" s="19">
        <v>0.144503267852199</v>
      </c>
      <c r="BL19" s="19">
        <v>9.0257255634098393E-2</v>
      </c>
      <c r="BM19" s="19">
        <v>7.3857083705507406E-2</v>
      </c>
      <c r="BN19" s="19">
        <v>9.5054997246012699E-2</v>
      </c>
      <c r="BO19" s="19">
        <v>0.160745299955175</v>
      </c>
      <c r="BP19" s="19"/>
      <c r="BQ19" s="19">
        <v>0.101193438355068</v>
      </c>
      <c r="BR19" s="19">
        <v>8.0697405392992305E-2</v>
      </c>
      <c r="BS19" s="19"/>
      <c r="BT19" s="19">
        <v>9.9502341284311804E-2</v>
      </c>
      <c r="BU19" s="19">
        <v>8.15553340225878E-2</v>
      </c>
      <c r="BV19" s="19">
        <v>0.18008085085324799</v>
      </c>
      <c r="BW19" s="19">
        <v>7.9348339290976705E-2</v>
      </c>
      <c r="BX19" s="19">
        <v>7.4393536832780299E-2</v>
      </c>
      <c r="BY19" s="19">
        <v>5.3080254826654599E-2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I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3" t="s">
        <v>493</v>
      </c>
      <c r="E2" s="29"/>
      <c r="F2" s="29"/>
      <c r="G2" s="29"/>
      <c r="H2" s="29"/>
      <c r="I2" s="29"/>
    </row>
    <row r="6" spans="2:9" ht="50" customHeight="1" x14ac:dyDescent="0.35">
      <c r="B6" s="20" t="s">
        <v>14</v>
      </c>
      <c r="C6" s="20" t="s">
        <v>463</v>
      </c>
      <c r="D6" s="20" t="s">
        <v>465</v>
      </c>
      <c r="E6" s="20" t="s">
        <v>464</v>
      </c>
      <c r="F6" s="20" t="s">
        <v>461</v>
      </c>
      <c r="G6" s="20" t="s">
        <v>462</v>
      </c>
      <c r="H6" s="20" t="s">
        <v>460</v>
      </c>
    </row>
    <row r="7" spans="2:9" x14ac:dyDescent="0.35">
      <c r="B7" s="18" t="s">
        <v>466</v>
      </c>
      <c r="C7" s="17">
        <v>8.9033585276792407E-2</v>
      </c>
      <c r="D7" s="17">
        <v>9.1968873447326599E-2</v>
      </c>
      <c r="E7" s="17">
        <v>8.4834806656742201E-2</v>
      </c>
      <c r="F7" s="17">
        <v>4.9925679436765402E-2</v>
      </c>
      <c r="G7" s="17">
        <v>0.122172773887221</v>
      </c>
      <c r="H7" s="17">
        <v>9.1125971451674406E-2</v>
      </c>
    </row>
    <row r="8" spans="2:9" x14ac:dyDescent="0.35">
      <c r="B8" s="18" t="s">
        <v>333</v>
      </c>
      <c r="C8" s="17">
        <v>3.2453527932709898E-2</v>
      </c>
      <c r="D8" s="17">
        <v>3.98271301227019E-2</v>
      </c>
      <c r="E8" s="17">
        <v>3.4206558909429099E-2</v>
      </c>
      <c r="F8" s="17">
        <v>2.22259746192006E-2</v>
      </c>
      <c r="G8" s="17">
        <v>4.3993246272456002E-2</v>
      </c>
      <c r="H8" s="17">
        <v>3.5974514382866501E-2</v>
      </c>
    </row>
    <row r="9" spans="2:9" x14ac:dyDescent="0.35">
      <c r="B9" s="18" t="s">
        <v>98</v>
      </c>
      <c r="C9" s="17">
        <v>3.7679771107831501E-2</v>
      </c>
      <c r="D9" s="17">
        <v>6.3541079410968204E-2</v>
      </c>
      <c r="E9" s="17">
        <v>4.2215229556568701E-2</v>
      </c>
      <c r="F9" s="17">
        <v>2.5697961431115201E-2</v>
      </c>
      <c r="G9" s="17">
        <v>5.5180161186143301E-2</v>
      </c>
      <c r="H9" s="17">
        <v>4.9456920017679602E-2</v>
      </c>
    </row>
    <row r="10" spans="2:9" x14ac:dyDescent="0.35">
      <c r="B10" s="18" t="s">
        <v>99</v>
      </c>
      <c r="C10" s="17">
        <v>5.5549249876563601E-2</v>
      </c>
      <c r="D10" s="17">
        <v>7.4466198542482195E-2</v>
      </c>
      <c r="E10" s="17">
        <v>5.3991797935824898E-2</v>
      </c>
      <c r="F10" s="17">
        <v>5.3314617567463897E-2</v>
      </c>
      <c r="G10" s="17">
        <v>8.5745230614437007E-2</v>
      </c>
      <c r="H10" s="17">
        <v>7.09426184383221E-2</v>
      </c>
    </row>
    <row r="11" spans="2:9" x14ac:dyDescent="0.35">
      <c r="B11" s="18" t="s">
        <v>341</v>
      </c>
      <c r="C11" s="17">
        <v>7.6876223439616198E-2</v>
      </c>
      <c r="D11" s="17">
        <v>8.5089041905091797E-2</v>
      </c>
      <c r="E11" s="17">
        <v>8.6394980577785094E-2</v>
      </c>
      <c r="F11" s="17">
        <v>4.7033383082820797E-2</v>
      </c>
      <c r="G11" s="17">
        <v>8.11912050287113E-2</v>
      </c>
      <c r="H11" s="17">
        <v>9.2642301996293197E-2</v>
      </c>
    </row>
    <row r="12" spans="2:9" x14ac:dyDescent="0.35">
      <c r="B12" s="18" t="s">
        <v>101</v>
      </c>
      <c r="C12" s="17">
        <v>0.15884629617875901</v>
      </c>
      <c r="D12" s="17">
        <v>0.17422614446304499</v>
      </c>
      <c r="E12" s="17">
        <v>0.166173891142647</v>
      </c>
      <c r="F12" s="17">
        <v>0.15941900829536501</v>
      </c>
      <c r="G12" s="17">
        <v>0.19266840672240601</v>
      </c>
      <c r="H12" s="17">
        <v>0.18401555479634199</v>
      </c>
    </row>
    <row r="13" spans="2:9" x14ac:dyDescent="0.35">
      <c r="B13" s="18" t="s">
        <v>102</v>
      </c>
      <c r="C13" s="17">
        <v>0.11345416730996601</v>
      </c>
      <c r="D13" s="17">
        <v>0.12688518087269399</v>
      </c>
      <c r="E13" s="17">
        <v>0.13562507183049599</v>
      </c>
      <c r="F13" s="17">
        <v>0.10147280987363599</v>
      </c>
      <c r="G13" s="17">
        <v>0.115319218742011</v>
      </c>
      <c r="H13" s="17">
        <v>0.13275560169760001</v>
      </c>
    </row>
    <row r="14" spans="2:9" x14ac:dyDescent="0.35">
      <c r="B14" s="18" t="s">
        <v>467</v>
      </c>
      <c r="C14" s="17">
        <v>0.14982577450589599</v>
      </c>
      <c r="D14" s="17">
        <v>0.12987993636279599</v>
      </c>
      <c r="E14" s="17">
        <v>0.128075673704027</v>
      </c>
      <c r="F14" s="17">
        <v>0.16463217025069801</v>
      </c>
      <c r="G14" s="17">
        <v>0.12242922812717801</v>
      </c>
      <c r="H14" s="17">
        <v>0.13361310569097701</v>
      </c>
    </row>
    <row r="15" spans="2:9" x14ac:dyDescent="0.35">
      <c r="B15" s="18" t="s">
        <v>468</v>
      </c>
      <c r="C15" s="17">
        <v>0.14277064516556301</v>
      </c>
      <c r="D15" s="17">
        <v>0.103429736991292</v>
      </c>
      <c r="E15" s="17">
        <v>0.124907679500536</v>
      </c>
      <c r="F15" s="17">
        <v>0.15217418957148601</v>
      </c>
      <c r="G15" s="17">
        <v>8.9098921979864895E-2</v>
      </c>
      <c r="H15" s="17">
        <v>0.107842649203958</v>
      </c>
    </row>
    <row r="16" spans="2:9" x14ac:dyDescent="0.35">
      <c r="B16" s="18" t="s">
        <v>469</v>
      </c>
      <c r="C16" s="17">
        <v>6.2725886992618496E-2</v>
      </c>
      <c r="D16" s="17">
        <v>5.5228292822175999E-2</v>
      </c>
      <c r="E16" s="17">
        <v>7.4176406253288904E-2</v>
      </c>
      <c r="F16" s="17">
        <v>0.11676799318044701</v>
      </c>
      <c r="G16" s="17">
        <v>5.2360089636284503E-2</v>
      </c>
      <c r="H16" s="17">
        <v>4.70051023942233E-2</v>
      </c>
    </row>
    <row r="17" spans="2:8" x14ac:dyDescent="0.35">
      <c r="B17" s="18" t="s">
        <v>470</v>
      </c>
      <c r="C17" s="17">
        <v>8.0784872213683898E-2</v>
      </c>
      <c r="D17" s="17">
        <v>5.5458385059426102E-2</v>
      </c>
      <c r="E17" s="17">
        <v>6.93979039326547E-2</v>
      </c>
      <c r="F17" s="17">
        <v>0.10733621269100201</v>
      </c>
      <c r="G17" s="17">
        <v>3.9841517803287298E-2</v>
      </c>
      <c r="H17" s="17">
        <v>5.4625659930064303E-2</v>
      </c>
    </row>
    <row r="18" spans="2:8" x14ac:dyDescent="0.35">
      <c r="B18" s="16" t="s">
        <v>472</v>
      </c>
      <c r="C18" s="16"/>
      <c r="D18" s="16"/>
      <c r="E18" s="16"/>
      <c r="F18" s="16"/>
      <c r="G18" s="16"/>
      <c r="H18" s="16"/>
    </row>
    <row r="19" spans="2:8" x14ac:dyDescent="0.35">
      <c r="B19" t="s">
        <v>95</v>
      </c>
    </row>
    <row r="20" spans="2:8" x14ac:dyDescent="0.35">
      <c r="B20" t="s">
        <v>96</v>
      </c>
    </row>
    <row r="24" spans="2:8" x14ac:dyDescent="0.3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8.9033585276792407E-2</v>
      </c>
      <c r="D9" s="17">
        <v>0.103382256231084</v>
      </c>
      <c r="E9" s="17">
        <v>7.3963730926341703E-2</v>
      </c>
      <c r="F9" s="17"/>
      <c r="G9" s="17">
        <v>5.5289325628464801E-2</v>
      </c>
      <c r="H9" s="17">
        <v>6.8441868043065499E-2</v>
      </c>
      <c r="I9" s="17">
        <v>5.3387007733641099E-2</v>
      </c>
      <c r="J9" s="17">
        <v>0.100480895332904</v>
      </c>
      <c r="K9" s="17">
        <v>0.14835110105803001</v>
      </c>
      <c r="L9" s="17">
        <v>0.105483340058571</v>
      </c>
      <c r="M9" s="17"/>
      <c r="N9" s="17">
        <v>6.5888386795718595E-2</v>
      </c>
      <c r="O9" s="17">
        <v>7.5317282023034907E-2</v>
      </c>
      <c r="P9" s="17">
        <v>0.11652960062176899</v>
      </c>
      <c r="Q9" s="17">
        <v>0.107719717154318</v>
      </c>
      <c r="R9" s="17"/>
      <c r="S9" s="17">
        <v>5.8840874195959403E-2</v>
      </c>
      <c r="T9" s="17">
        <v>8.9580702686075403E-2</v>
      </c>
      <c r="U9" s="17">
        <v>0.15500402275029801</v>
      </c>
      <c r="V9" s="17">
        <v>7.4147663891492493E-2</v>
      </c>
      <c r="W9" s="17">
        <v>8.7239345925092401E-2</v>
      </c>
      <c r="X9" s="17">
        <v>3.6480729881852698E-2</v>
      </c>
      <c r="Y9" s="17">
        <v>7.37640192444666E-2</v>
      </c>
      <c r="Z9" s="17">
        <v>0.102128638529942</v>
      </c>
      <c r="AA9" s="17">
        <v>0.10427343979758499</v>
      </c>
      <c r="AB9" s="17">
        <v>8.9010600931226702E-2</v>
      </c>
      <c r="AC9" s="17">
        <v>0.117912541613913</v>
      </c>
      <c r="AD9" s="17">
        <v>0.12333420645028401</v>
      </c>
      <c r="AE9" s="17"/>
      <c r="AF9" s="17">
        <v>0.138071721593647</v>
      </c>
      <c r="AG9" s="17">
        <v>6.3572727495643605E-2</v>
      </c>
      <c r="AH9" s="17">
        <v>5.3796810627529897E-2</v>
      </c>
      <c r="AI9" s="17"/>
      <c r="AJ9" s="17">
        <v>0.13332068606356401</v>
      </c>
      <c r="AK9" s="17">
        <v>2.15062284233958E-2</v>
      </c>
      <c r="AL9" s="17">
        <v>6.6597342031275097E-2</v>
      </c>
      <c r="AM9" s="17">
        <v>0.29321130214077401</v>
      </c>
      <c r="AN9" s="17">
        <v>9.1504839490956794E-2</v>
      </c>
      <c r="AO9" s="17"/>
      <c r="AP9" s="17">
        <v>0.12008865067466901</v>
      </c>
      <c r="AQ9" s="17">
        <v>1.7407774394719699E-2</v>
      </c>
      <c r="AR9" s="17">
        <v>7.1098699051596506E-2</v>
      </c>
      <c r="AS9" s="17"/>
      <c r="AT9" s="17">
        <v>0.123455594034767</v>
      </c>
      <c r="AU9" s="17">
        <v>7.9006612810381294E-2</v>
      </c>
      <c r="AV9" s="17">
        <v>7.2202835624271003E-2</v>
      </c>
      <c r="AW9" s="17">
        <v>3.5510377571880303E-2</v>
      </c>
      <c r="AX9" s="17">
        <v>0.26048577061643902</v>
      </c>
      <c r="AY9" s="17"/>
      <c r="AZ9" s="17">
        <v>9.3130311709607894E-2</v>
      </c>
      <c r="BA9" s="17">
        <v>8.6030734958447194E-2</v>
      </c>
      <c r="BB9" s="17">
        <v>5.34067301656325E-2</v>
      </c>
      <c r="BC9" s="17">
        <v>9.1377679449230004E-2</v>
      </c>
      <c r="BD9" s="17">
        <v>7.8714638596932507E-2</v>
      </c>
      <c r="BE9" s="17"/>
      <c r="BF9" s="17">
        <v>0.13444138118950599</v>
      </c>
      <c r="BG9" s="17">
        <v>7.1225193136059101E-2</v>
      </c>
      <c r="BH9" s="17">
        <v>9.4542819435030803E-2</v>
      </c>
      <c r="BI9" s="17">
        <v>5.7720941171895003E-2</v>
      </c>
      <c r="BJ9" s="17"/>
      <c r="BK9" s="17">
        <v>0.20179142798597899</v>
      </c>
      <c r="BL9" s="17">
        <v>0.109629402978699</v>
      </c>
      <c r="BM9" s="17">
        <v>8.14368095292623E-2</v>
      </c>
      <c r="BN9" s="17">
        <v>8.2058236760681996E-2</v>
      </c>
      <c r="BO9" s="17">
        <v>6.2442448358862097E-2</v>
      </c>
      <c r="BP9" s="17"/>
      <c r="BQ9" s="17">
        <v>8.0112284102903095E-2</v>
      </c>
      <c r="BR9" s="17">
        <v>0.101492910676415</v>
      </c>
      <c r="BS9" s="17"/>
      <c r="BT9" s="17">
        <v>0.100670017722317</v>
      </c>
      <c r="BU9" s="17">
        <v>7.3647308208311196E-2</v>
      </c>
      <c r="BV9" s="17">
        <v>7.7805994416780003E-2</v>
      </c>
      <c r="BW9" s="17">
        <v>0.12631617919419999</v>
      </c>
      <c r="BX9" s="17">
        <v>7.3749059550509199E-2</v>
      </c>
      <c r="BY9" s="17">
        <v>5.0588957204247997E-2</v>
      </c>
    </row>
    <row r="10" spans="2:77" x14ac:dyDescent="0.35">
      <c r="B10" s="18" t="s">
        <v>333</v>
      </c>
      <c r="C10" s="17">
        <v>3.2453527932709898E-2</v>
      </c>
      <c r="D10" s="17">
        <v>2.9836233545768899E-2</v>
      </c>
      <c r="E10" s="17">
        <v>3.5475525105584403E-2</v>
      </c>
      <c r="F10" s="17"/>
      <c r="G10" s="17">
        <v>3.4083667765391901E-2</v>
      </c>
      <c r="H10" s="17">
        <v>2.2374318350376201E-2</v>
      </c>
      <c r="I10" s="17">
        <v>1.62553077018474E-2</v>
      </c>
      <c r="J10" s="17">
        <v>4.0052516336351499E-2</v>
      </c>
      <c r="K10" s="17">
        <v>4.0532241490401001E-2</v>
      </c>
      <c r="L10" s="17">
        <v>4.02170845577643E-2</v>
      </c>
      <c r="M10" s="17"/>
      <c r="N10" s="17">
        <v>3.5920316519202897E-2</v>
      </c>
      <c r="O10" s="17">
        <v>1.9500788759989701E-2</v>
      </c>
      <c r="P10" s="17">
        <v>4.9720598643292903E-2</v>
      </c>
      <c r="Q10" s="17">
        <v>2.8228294372261601E-2</v>
      </c>
      <c r="R10" s="17"/>
      <c r="S10" s="17">
        <v>1.6136786566984401E-2</v>
      </c>
      <c r="T10" s="17">
        <v>6.0746334338164501E-3</v>
      </c>
      <c r="U10" s="17">
        <v>9.5461110942790597E-2</v>
      </c>
      <c r="V10" s="17">
        <v>5.2757986334817999E-2</v>
      </c>
      <c r="W10" s="17">
        <v>3.9764987556795597E-2</v>
      </c>
      <c r="X10" s="17">
        <v>0</v>
      </c>
      <c r="Y10" s="17">
        <v>5.53394056242641E-2</v>
      </c>
      <c r="Z10" s="17">
        <v>5.8853693195304903E-2</v>
      </c>
      <c r="AA10" s="17">
        <v>3.3649877277774097E-2</v>
      </c>
      <c r="AB10" s="17">
        <v>1.19698965488899E-2</v>
      </c>
      <c r="AC10" s="17">
        <v>4.1081834179801803E-2</v>
      </c>
      <c r="AD10" s="17">
        <v>0</v>
      </c>
      <c r="AE10" s="17"/>
      <c r="AF10" s="17">
        <v>4.3738710694201301E-2</v>
      </c>
      <c r="AG10" s="17">
        <v>2.2502927160012901E-2</v>
      </c>
      <c r="AH10" s="17">
        <v>4.1179167961568799E-2</v>
      </c>
      <c r="AI10" s="17"/>
      <c r="AJ10" s="17">
        <v>4.1324349472673098E-2</v>
      </c>
      <c r="AK10" s="17">
        <v>1.46364734088589E-2</v>
      </c>
      <c r="AL10" s="17">
        <v>3.8144343147204898E-2</v>
      </c>
      <c r="AM10" s="17">
        <v>0.12864960942936399</v>
      </c>
      <c r="AN10" s="17">
        <v>3.8259417394689001E-2</v>
      </c>
      <c r="AO10" s="17"/>
      <c r="AP10" s="17">
        <v>3.4823065073068801E-2</v>
      </c>
      <c r="AQ10" s="17">
        <v>2.47751682197898E-3</v>
      </c>
      <c r="AR10" s="17">
        <v>4.6169971451811197E-2</v>
      </c>
      <c r="AS10" s="17"/>
      <c r="AT10" s="17">
        <v>4.2745218924526297E-2</v>
      </c>
      <c r="AU10" s="17">
        <v>4.0655781184954998E-2</v>
      </c>
      <c r="AV10" s="17">
        <v>2.17089758669692E-2</v>
      </c>
      <c r="AW10" s="17">
        <v>8.7107340739752698E-3</v>
      </c>
      <c r="AX10" s="17">
        <v>0</v>
      </c>
      <c r="AY10" s="17"/>
      <c r="AZ10" s="17">
        <v>2.6534748172018001E-2</v>
      </c>
      <c r="BA10" s="17">
        <v>4.9265083972600501E-2</v>
      </c>
      <c r="BB10" s="17">
        <v>2.84651424930926E-2</v>
      </c>
      <c r="BC10" s="17">
        <v>3.7348851525530399E-2</v>
      </c>
      <c r="BD10" s="17">
        <v>2.5801170877258799E-2</v>
      </c>
      <c r="BE10" s="17"/>
      <c r="BF10" s="17">
        <v>3.6153797152430903E-2</v>
      </c>
      <c r="BG10" s="17">
        <v>3.1568029362183198E-2</v>
      </c>
      <c r="BH10" s="17">
        <v>3.8090424404693901E-2</v>
      </c>
      <c r="BI10" s="17">
        <v>2.82414407097594E-2</v>
      </c>
      <c r="BJ10" s="17"/>
      <c r="BK10" s="17">
        <v>2.65597768975015E-2</v>
      </c>
      <c r="BL10" s="17">
        <v>2.9068855199012499E-2</v>
      </c>
      <c r="BM10" s="17">
        <v>3.7777078364775299E-2</v>
      </c>
      <c r="BN10" s="17">
        <v>3.4455857723881003E-2</v>
      </c>
      <c r="BO10" s="17">
        <v>0</v>
      </c>
      <c r="BP10" s="17"/>
      <c r="BQ10" s="17">
        <v>4.0654068844792203E-2</v>
      </c>
      <c r="BR10" s="17">
        <v>2.10008030795702E-2</v>
      </c>
      <c r="BS10" s="17"/>
      <c r="BT10" s="17">
        <v>4.3100626678928201E-2</v>
      </c>
      <c r="BU10" s="17">
        <v>2.7992231369772001E-2</v>
      </c>
      <c r="BV10" s="17">
        <v>3.3545052231339502E-2</v>
      </c>
      <c r="BW10" s="17">
        <v>1.7428853656447699E-2</v>
      </c>
      <c r="BX10" s="17">
        <v>2.4125696109881401E-2</v>
      </c>
      <c r="BY10" s="17">
        <v>0</v>
      </c>
    </row>
    <row r="11" spans="2:77" x14ac:dyDescent="0.35">
      <c r="B11" s="18" t="s">
        <v>98</v>
      </c>
      <c r="C11" s="17">
        <v>3.7679771107831501E-2</v>
      </c>
      <c r="D11" s="17">
        <v>3.5679251954597403E-2</v>
      </c>
      <c r="E11" s="17">
        <v>4.0152437068299199E-2</v>
      </c>
      <c r="F11" s="17"/>
      <c r="G11" s="17">
        <v>3.5089347084534303E-2</v>
      </c>
      <c r="H11" s="17">
        <v>3.6997903930383602E-2</v>
      </c>
      <c r="I11" s="17">
        <v>3.4397742896858999E-2</v>
      </c>
      <c r="J11" s="17">
        <v>3.2431135898117698E-2</v>
      </c>
      <c r="K11" s="17">
        <v>3.3701496806275898E-2</v>
      </c>
      <c r="L11" s="17">
        <v>4.8974304741021199E-2</v>
      </c>
      <c r="M11" s="17"/>
      <c r="N11" s="17">
        <v>2.7150113206201199E-2</v>
      </c>
      <c r="O11" s="17">
        <v>2.2458699039356399E-2</v>
      </c>
      <c r="P11" s="17">
        <v>4.4455715429545198E-2</v>
      </c>
      <c r="Q11" s="17">
        <v>6.0653420388843297E-2</v>
      </c>
      <c r="R11" s="17"/>
      <c r="S11" s="17">
        <v>7.8731693599342692E-3</v>
      </c>
      <c r="T11" s="17">
        <v>7.4659449407881606E-2</v>
      </c>
      <c r="U11" s="17">
        <v>2.2397882667447501E-2</v>
      </c>
      <c r="V11" s="17">
        <v>3.4522127123318001E-2</v>
      </c>
      <c r="W11" s="17">
        <v>1.6663906977290501E-2</v>
      </c>
      <c r="X11" s="17">
        <v>9.4312884734559899E-2</v>
      </c>
      <c r="Y11" s="17">
        <v>6.0832050261737901E-2</v>
      </c>
      <c r="Z11" s="17">
        <v>4.1144627984702697E-2</v>
      </c>
      <c r="AA11" s="17">
        <v>1.7769813982176301E-2</v>
      </c>
      <c r="AB11" s="17">
        <v>2.4296611899166001E-2</v>
      </c>
      <c r="AC11" s="17">
        <v>2.5153171742269199E-2</v>
      </c>
      <c r="AD11" s="17">
        <v>0</v>
      </c>
      <c r="AE11" s="17"/>
      <c r="AF11" s="17">
        <v>6.4146783356597695E-2</v>
      </c>
      <c r="AG11" s="17">
        <v>1.8231005243299198E-2</v>
      </c>
      <c r="AH11" s="17">
        <v>4.0677348018788598E-2</v>
      </c>
      <c r="AI11" s="17"/>
      <c r="AJ11" s="17">
        <v>6.8103697106061303E-2</v>
      </c>
      <c r="AK11" s="17">
        <v>1.39872406462281E-2</v>
      </c>
      <c r="AL11" s="17">
        <v>0</v>
      </c>
      <c r="AM11" s="17">
        <v>0</v>
      </c>
      <c r="AN11" s="17">
        <v>3.2695620840437999E-2</v>
      </c>
      <c r="AO11" s="17"/>
      <c r="AP11" s="17">
        <v>0.101559110480664</v>
      </c>
      <c r="AQ11" s="17">
        <v>5.7057031710129403E-3</v>
      </c>
      <c r="AR11" s="17">
        <v>1.51848567899249E-2</v>
      </c>
      <c r="AS11" s="17"/>
      <c r="AT11" s="17">
        <v>4.4417793651941498E-2</v>
      </c>
      <c r="AU11" s="17">
        <v>4.3740455444592402E-2</v>
      </c>
      <c r="AV11" s="17">
        <v>2.9002103654040001E-2</v>
      </c>
      <c r="AW11" s="17">
        <v>2.3763035808984E-2</v>
      </c>
      <c r="AX11" s="17">
        <v>0</v>
      </c>
      <c r="AY11" s="17"/>
      <c r="AZ11" s="17">
        <v>3.6400070715322599E-2</v>
      </c>
      <c r="BA11" s="17">
        <v>3.01487502810068E-2</v>
      </c>
      <c r="BB11" s="17">
        <v>0</v>
      </c>
      <c r="BC11" s="17">
        <v>5.1286937118864499E-2</v>
      </c>
      <c r="BD11" s="17">
        <v>4.0949597904040298E-2</v>
      </c>
      <c r="BE11" s="17"/>
      <c r="BF11" s="17">
        <v>4.9023667138685403E-2</v>
      </c>
      <c r="BG11" s="17">
        <v>3.5059816171731803E-2</v>
      </c>
      <c r="BH11" s="17">
        <v>3.1455023856809899E-2</v>
      </c>
      <c r="BI11" s="17">
        <v>3.9352695265448101E-2</v>
      </c>
      <c r="BJ11" s="17"/>
      <c r="BK11" s="17">
        <v>0</v>
      </c>
      <c r="BL11" s="17">
        <v>4.5268634362828401E-2</v>
      </c>
      <c r="BM11" s="17">
        <v>3.7332020028156498E-2</v>
      </c>
      <c r="BN11" s="17">
        <v>3.8143976323331497E-2</v>
      </c>
      <c r="BO11" s="17">
        <v>4.07885152994256E-2</v>
      </c>
      <c r="BP11" s="17"/>
      <c r="BQ11" s="17">
        <v>4.037274264257E-2</v>
      </c>
      <c r="BR11" s="17">
        <v>3.3918816512841801E-2</v>
      </c>
      <c r="BS11" s="17"/>
      <c r="BT11" s="17">
        <v>4.2499236045803301E-2</v>
      </c>
      <c r="BU11" s="17">
        <v>3.6223346178254401E-2</v>
      </c>
      <c r="BV11" s="17">
        <v>0</v>
      </c>
      <c r="BW11" s="17">
        <v>7.4447289856347298E-2</v>
      </c>
      <c r="BX11" s="17">
        <v>1.8908120740422099E-2</v>
      </c>
      <c r="BY11" s="17">
        <v>7.9449535962147794E-2</v>
      </c>
    </row>
    <row r="12" spans="2:77" x14ac:dyDescent="0.35">
      <c r="B12" s="18" t="s">
        <v>99</v>
      </c>
      <c r="C12" s="17">
        <v>5.5549249876563601E-2</v>
      </c>
      <c r="D12" s="17">
        <v>6.2952156737721601E-2</v>
      </c>
      <c r="E12" s="17">
        <v>4.8865052921867498E-2</v>
      </c>
      <c r="F12" s="17"/>
      <c r="G12" s="17">
        <v>6.4006261429404604E-2</v>
      </c>
      <c r="H12" s="17">
        <v>5.2460350377533702E-2</v>
      </c>
      <c r="I12" s="17">
        <v>7.0928546516265206E-2</v>
      </c>
      <c r="J12" s="17">
        <v>3.6023698424570601E-2</v>
      </c>
      <c r="K12" s="17">
        <v>6.3561769378483596E-2</v>
      </c>
      <c r="L12" s="17">
        <v>5.18310872638377E-2</v>
      </c>
      <c r="M12" s="17"/>
      <c r="N12" s="17">
        <v>5.3683097150230702E-2</v>
      </c>
      <c r="O12" s="17">
        <v>5.7230357801821001E-2</v>
      </c>
      <c r="P12" s="17">
        <v>5.1316814267475697E-2</v>
      </c>
      <c r="Q12" s="17">
        <v>5.9623869139067302E-2</v>
      </c>
      <c r="R12" s="17"/>
      <c r="S12" s="17">
        <v>5.6957503172989699E-2</v>
      </c>
      <c r="T12" s="17">
        <v>6.4040822111446696E-2</v>
      </c>
      <c r="U12" s="17">
        <v>4.0959952825197599E-2</v>
      </c>
      <c r="V12" s="17">
        <v>5.5427519883356202E-2</v>
      </c>
      <c r="W12" s="17">
        <v>4.4566828721453802E-2</v>
      </c>
      <c r="X12" s="17">
        <v>2.16453215292194E-2</v>
      </c>
      <c r="Y12" s="17">
        <v>8.0840419370688393E-2</v>
      </c>
      <c r="Z12" s="17">
        <v>1.7883647061156801E-2</v>
      </c>
      <c r="AA12" s="17">
        <v>4.7568327512097303E-2</v>
      </c>
      <c r="AB12" s="17">
        <v>6.24789525405475E-2</v>
      </c>
      <c r="AC12" s="17">
        <v>0.13663473035096199</v>
      </c>
      <c r="AD12" s="17">
        <v>3.2133926808866002E-2</v>
      </c>
      <c r="AE12" s="17"/>
      <c r="AF12" s="17">
        <v>6.5206437915945006E-2</v>
      </c>
      <c r="AG12" s="17">
        <v>4.98309908890847E-2</v>
      </c>
      <c r="AH12" s="17">
        <v>6.1715813017941101E-2</v>
      </c>
      <c r="AI12" s="17"/>
      <c r="AJ12" s="17">
        <v>6.9721534811495095E-2</v>
      </c>
      <c r="AK12" s="17">
        <v>1.8556797602810302E-2</v>
      </c>
      <c r="AL12" s="17">
        <v>1.6056748476726699E-2</v>
      </c>
      <c r="AM12" s="17">
        <v>0.21611348059108401</v>
      </c>
      <c r="AN12" s="17">
        <v>7.2228406532254902E-2</v>
      </c>
      <c r="AO12" s="17"/>
      <c r="AP12" s="17">
        <v>6.7672107816153002E-2</v>
      </c>
      <c r="AQ12" s="17">
        <v>1.7300516681273699E-2</v>
      </c>
      <c r="AR12" s="17">
        <v>5.8561777557857297E-2</v>
      </c>
      <c r="AS12" s="17"/>
      <c r="AT12" s="17">
        <v>4.9643877795326898E-2</v>
      </c>
      <c r="AU12" s="17">
        <v>4.8228185648688901E-2</v>
      </c>
      <c r="AV12" s="17">
        <v>6.6420532834893395E-2</v>
      </c>
      <c r="AW12" s="17">
        <v>7.7938154588247099E-2</v>
      </c>
      <c r="AX12" s="17">
        <v>0</v>
      </c>
      <c r="AY12" s="17"/>
      <c r="AZ12" s="17">
        <v>5.2617614231951701E-2</v>
      </c>
      <c r="BA12" s="17">
        <v>3.8548398072253902E-2</v>
      </c>
      <c r="BB12" s="17">
        <v>0.12542811197807199</v>
      </c>
      <c r="BC12" s="17">
        <v>6.3443572991857197E-2</v>
      </c>
      <c r="BD12" s="17">
        <v>5.1711470197896597E-2</v>
      </c>
      <c r="BE12" s="17"/>
      <c r="BF12" s="17">
        <v>6.6349972962618395E-2</v>
      </c>
      <c r="BG12" s="17">
        <v>4.7354932870785599E-2</v>
      </c>
      <c r="BH12" s="17">
        <v>8.1498066222846902E-2</v>
      </c>
      <c r="BI12" s="17">
        <v>3.4261421953945999E-2</v>
      </c>
      <c r="BJ12" s="17"/>
      <c r="BK12" s="17">
        <v>0</v>
      </c>
      <c r="BL12" s="17">
        <v>5.1091173050001E-2</v>
      </c>
      <c r="BM12" s="17">
        <v>6.03967988439622E-2</v>
      </c>
      <c r="BN12" s="17">
        <v>5.1277138654163501E-2</v>
      </c>
      <c r="BO12" s="17">
        <v>9.0892988685745302E-2</v>
      </c>
      <c r="BP12" s="17"/>
      <c r="BQ12" s="17">
        <v>4.4696221588857499E-2</v>
      </c>
      <c r="BR12" s="17">
        <v>7.0706389891475194E-2</v>
      </c>
      <c r="BS12" s="17"/>
      <c r="BT12" s="17">
        <v>5.0589618836753197E-2</v>
      </c>
      <c r="BU12" s="17">
        <v>4.6139088914007198E-2</v>
      </c>
      <c r="BV12" s="17">
        <v>8.8772841652778406E-2</v>
      </c>
      <c r="BW12" s="17">
        <v>8.0790034391106505E-2</v>
      </c>
      <c r="BX12" s="17">
        <v>6.3662736626639294E-2</v>
      </c>
      <c r="BY12" s="17">
        <v>0</v>
      </c>
    </row>
    <row r="13" spans="2:77" x14ac:dyDescent="0.35">
      <c r="B13" s="18" t="s">
        <v>341</v>
      </c>
      <c r="C13" s="17">
        <v>7.6876223439616198E-2</v>
      </c>
      <c r="D13" s="17">
        <v>6.8204092547083803E-2</v>
      </c>
      <c r="E13" s="17">
        <v>8.6501609083742506E-2</v>
      </c>
      <c r="F13" s="17"/>
      <c r="G13" s="17">
        <v>3.5934348388296303E-2</v>
      </c>
      <c r="H13" s="17">
        <v>8.9748976833958702E-2</v>
      </c>
      <c r="I13" s="17">
        <v>6.86650341039831E-2</v>
      </c>
      <c r="J13" s="17">
        <v>8.5165673718713905E-2</v>
      </c>
      <c r="K13" s="17">
        <v>6.6651107839708304E-2</v>
      </c>
      <c r="L13" s="17">
        <v>9.8434317654902806E-2</v>
      </c>
      <c r="M13" s="17"/>
      <c r="N13" s="17">
        <v>5.3382135995290701E-2</v>
      </c>
      <c r="O13" s="17">
        <v>7.7439964764164398E-2</v>
      </c>
      <c r="P13" s="17">
        <v>8.6843253428681599E-2</v>
      </c>
      <c r="Q13" s="17">
        <v>9.5097050419204396E-2</v>
      </c>
      <c r="R13" s="17"/>
      <c r="S13" s="17">
        <v>6.4394329248038701E-2</v>
      </c>
      <c r="T13" s="17">
        <v>7.5602851774444299E-2</v>
      </c>
      <c r="U13" s="17">
        <v>9.03776816312266E-2</v>
      </c>
      <c r="V13" s="17">
        <v>8.7408518856170098E-2</v>
      </c>
      <c r="W13" s="17">
        <v>6.3748396844067107E-2</v>
      </c>
      <c r="X13" s="17">
        <v>7.5680370484144305E-2</v>
      </c>
      <c r="Y13" s="17">
        <v>0.10942639603626</v>
      </c>
      <c r="Z13" s="17">
        <v>5.9262507856141601E-2</v>
      </c>
      <c r="AA13" s="17">
        <v>4.8072061913982E-2</v>
      </c>
      <c r="AB13" s="17">
        <v>6.37095539369677E-2</v>
      </c>
      <c r="AC13" s="17">
        <v>5.1109857852668701E-2</v>
      </c>
      <c r="AD13" s="17">
        <v>0.243747195602977</v>
      </c>
      <c r="AE13" s="17"/>
      <c r="AF13" s="17">
        <v>9.5500896026279605E-2</v>
      </c>
      <c r="AG13" s="17">
        <v>6.24895697649787E-2</v>
      </c>
      <c r="AH13" s="17">
        <v>0.11210123162044699</v>
      </c>
      <c r="AI13" s="17"/>
      <c r="AJ13" s="17">
        <v>8.9105934615990895E-2</v>
      </c>
      <c r="AK13" s="17">
        <v>5.6528731572541201E-2</v>
      </c>
      <c r="AL13" s="17">
        <v>6.1877233383072799E-2</v>
      </c>
      <c r="AM13" s="17">
        <v>7.9973379187782495E-2</v>
      </c>
      <c r="AN13" s="17">
        <v>9.0458590377149803E-2</v>
      </c>
      <c r="AO13" s="17"/>
      <c r="AP13" s="17">
        <v>0.110375950749887</v>
      </c>
      <c r="AQ13" s="17">
        <v>4.34215403830671E-2</v>
      </c>
      <c r="AR13" s="17">
        <v>6.4447008488399807E-2</v>
      </c>
      <c r="AS13" s="17"/>
      <c r="AT13" s="17">
        <v>9.7543526689817694E-2</v>
      </c>
      <c r="AU13" s="17">
        <v>6.9793076672986107E-2</v>
      </c>
      <c r="AV13" s="17">
        <v>6.3400976409864307E-2</v>
      </c>
      <c r="AW13" s="17">
        <v>4.8012150267072999E-2</v>
      </c>
      <c r="AX13" s="17">
        <v>0</v>
      </c>
      <c r="AY13" s="17"/>
      <c r="AZ13" s="17">
        <v>6.7564978297643394E-2</v>
      </c>
      <c r="BA13" s="17">
        <v>8.9884511035545706E-2</v>
      </c>
      <c r="BB13" s="17">
        <v>5.2776142913508101E-2</v>
      </c>
      <c r="BC13" s="17">
        <v>8.6368125257634806E-2</v>
      </c>
      <c r="BD13" s="17">
        <v>8.6099774107458504E-2</v>
      </c>
      <c r="BE13" s="17"/>
      <c r="BF13" s="17">
        <v>8.52582121082779E-2</v>
      </c>
      <c r="BG13" s="17">
        <v>8.5790456883968594E-2</v>
      </c>
      <c r="BH13" s="17">
        <v>8.3815807751055502E-2</v>
      </c>
      <c r="BI13" s="17">
        <v>3.6971812651245002E-2</v>
      </c>
      <c r="BJ13" s="17"/>
      <c r="BK13" s="17">
        <v>0.16315167508289499</v>
      </c>
      <c r="BL13" s="17">
        <v>9.1778240998122207E-2</v>
      </c>
      <c r="BM13" s="17">
        <v>9.0934058477929694E-2</v>
      </c>
      <c r="BN13" s="17">
        <v>4.7381714358872402E-2</v>
      </c>
      <c r="BO13" s="17">
        <v>6.9080949285467902E-2</v>
      </c>
      <c r="BP13" s="17"/>
      <c r="BQ13" s="17">
        <v>8.6417239198492493E-2</v>
      </c>
      <c r="BR13" s="17">
        <v>6.3551416030279806E-2</v>
      </c>
      <c r="BS13" s="17"/>
      <c r="BT13" s="17">
        <v>7.9093322448016007E-2</v>
      </c>
      <c r="BU13" s="17">
        <v>6.7010784719594402E-2</v>
      </c>
      <c r="BV13" s="17">
        <v>0.13345630258569499</v>
      </c>
      <c r="BW13" s="17">
        <v>5.13870253894506E-2</v>
      </c>
      <c r="BX13" s="17">
        <v>7.6429521852441396E-2</v>
      </c>
      <c r="BY13" s="17">
        <v>0.118700822252224</v>
      </c>
    </row>
    <row r="14" spans="2:77" x14ac:dyDescent="0.35">
      <c r="B14" s="18" t="s">
        <v>101</v>
      </c>
      <c r="C14" s="17">
        <v>0.15884629617875901</v>
      </c>
      <c r="D14" s="17">
        <v>0.126606658273822</v>
      </c>
      <c r="E14" s="17">
        <v>0.19302427439632799</v>
      </c>
      <c r="F14" s="17"/>
      <c r="G14" s="17">
        <v>0.18965235421677401</v>
      </c>
      <c r="H14" s="17">
        <v>0.18880412947053599</v>
      </c>
      <c r="I14" s="17">
        <v>0.151968613971357</v>
      </c>
      <c r="J14" s="17">
        <v>9.7019841072288907E-2</v>
      </c>
      <c r="K14" s="17">
        <v>0.13350463773491</v>
      </c>
      <c r="L14" s="17">
        <v>0.18198053922073501</v>
      </c>
      <c r="M14" s="17"/>
      <c r="N14" s="17">
        <v>0.16204366056871999</v>
      </c>
      <c r="O14" s="17">
        <v>0.17600329255725</v>
      </c>
      <c r="P14" s="17">
        <v>0.12744700907016299</v>
      </c>
      <c r="Q14" s="17">
        <v>0.16350232936664599</v>
      </c>
      <c r="R14" s="17"/>
      <c r="S14" s="17">
        <v>0.120556871370282</v>
      </c>
      <c r="T14" s="17">
        <v>0.21492772417189401</v>
      </c>
      <c r="U14" s="17">
        <v>0.124390628204103</v>
      </c>
      <c r="V14" s="17">
        <v>0.14993880042559299</v>
      </c>
      <c r="W14" s="17">
        <v>0.19083845152557699</v>
      </c>
      <c r="X14" s="17">
        <v>0.22479926956818</v>
      </c>
      <c r="Y14" s="17">
        <v>0.13966308575862499</v>
      </c>
      <c r="Z14" s="17">
        <v>7.8112029404352495E-2</v>
      </c>
      <c r="AA14" s="17">
        <v>0.14253287093194</v>
      </c>
      <c r="AB14" s="17">
        <v>0.13455067219539299</v>
      </c>
      <c r="AC14" s="17">
        <v>0.21876452201938901</v>
      </c>
      <c r="AD14" s="17">
        <v>0.10059895568314001</v>
      </c>
      <c r="AE14" s="17"/>
      <c r="AF14" s="17">
        <v>0.157775290102565</v>
      </c>
      <c r="AG14" s="17">
        <v>0.14366128425993199</v>
      </c>
      <c r="AH14" s="17">
        <v>0.18985490943795899</v>
      </c>
      <c r="AI14" s="17"/>
      <c r="AJ14" s="17">
        <v>0.18695683892197501</v>
      </c>
      <c r="AK14" s="17">
        <v>0.10645408321912</v>
      </c>
      <c r="AL14" s="17">
        <v>0.15264233697926299</v>
      </c>
      <c r="AM14" s="17">
        <v>6.3514971074832602E-2</v>
      </c>
      <c r="AN14" s="17">
        <v>0.22086537657139099</v>
      </c>
      <c r="AO14" s="17"/>
      <c r="AP14" s="17">
        <v>0.210865361775914</v>
      </c>
      <c r="AQ14" s="17">
        <v>9.7136336104507406E-2</v>
      </c>
      <c r="AR14" s="17">
        <v>0.140643726179768</v>
      </c>
      <c r="AS14" s="17"/>
      <c r="AT14" s="17">
        <v>0.139750088240291</v>
      </c>
      <c r="AU14" s="17">
        <v>0.15646537239068301</v>
      </c>
      <c r="AV14" s="17">
        <v>0.18854617655648001</v>
      </c>
      <c r="AW14" s="17">
        <v>0.133112560267719</v>
      </c>
      <c r="AX14" s="17">
        <v>0.19641391077647899</v>
      </c>
      <c r="AY14" s="17"/>
      <c r="AZ14" s="17">
        <v>0.137833179743684</v>
      </c>
      <c r="BA14" s="17">
        <v>0.222626861240557</v>
      </c>
      <c r="BB14" s="17">
        <v>0.21059049810130301</v>
      </c>
      <c r="BC14" s="17">
        <v>0.165874446546903</v>
      </c>
      <c r="BD14" s="17">
        <v>0.12969909127617599</v>
      </c>
      <c r="BE14" s="17"/>
      <c r="BF14" s="17">
        <v>0.143541656477601</v>
      </c>
      <c r="BG14" s="17">
        <v>0.18504239795903299</v>
      </c>
      <c r="BH14" s="17">
        <v>0.144821201275635</v>
      </c>
      <c r="BI14" s="17">
        <v>0.143191230659024</v>
      </c>
      <c r="BJ14" s="17"/>
      <c r="BK14" s="17">
        <v>0.11344447552650599</v>
      </c>
      <c r="BL14" s="17">
        <v>0.18253206082627399</v>
      </c>
      <c r="BM14" s="17">
        <v>0.15930448922101201</v>
      </c>
      <c r="BN14" s="17">
        <v>0.14111997380317901</v>
      </c>
      <c r="BO14" s="17">
        <v>0.22362057320846199</v>
      </c>
      <c r="BP14" s="17"/>
      <c r="BQ14" s="17">
        <v>0.16241981769781799</v>
      </c>
      <c r="BR14" s="17">
        <v>0.15385558164500601</v>
      </c>
      <c r="BS14" s="17"/>
      <c r="BT14" s="17">
        <v>0.17342759491875001</v>
      </c>
      <c r="BU14" s="17">
        <v>0.159599779555823</v>
      </c>
      <c r="BV14" s="17">
        <v>0.17445045545795601</v>
      </c>
      <c r="BW14" s="17">
        <v>0.11074861095373401</v>
      </c>
      <c r="BX14" s="17">
        <v>0.17168097206237601</v>
      </c>
      <c r="BY14" s="17">
        <v>4.4156535978235503E-2</v>
      </c>
    </row>
    <row r="15" spans="2:77" x14ac:dyDescent="0.35">
      <c r="B15" s="18" t="s">
        <v>102</v>
      </c>
      <c r="C15" s="17">
        <v>0.11345416730996601</v>
      </c>
      <c r="D15" s="17">
        <v>0.10951782302629</v>
      </c>
      <c r="E15" s="17">
        <v>0.116535867446493</v>
      </c>
      <c r="F15" s="17"/>
      <c r="G15" s="17">
        <v>0.16410862773128601</v>
      </c>
      <c r="H15" s="17">
        <v>9.6767755600839001E-2</v>
      </c>
      <c r="I15" s="17">
        <v>0.12926412524425199</v>
      </c>
      <c r="J15" s="17">
        <v>0.106482616426493</v>
      </c>
      <c r="K15" s="17">
        <v>8.8008702593941099E-2</v>
      </c>
      <c r="L15" s="17">
        <v>0.106409674481195</v>
      </c>
      <c r="M15" s="17"/>
      <c r="N15" s="17">
        <v>0.132855596749579</v>
      </c>
      <c r="O15" s="17">
        <v>0.1488389328784</v>
      </c>
      <c r="P15" s="17">
        <v>7.5798324520025606E-2</v>
      </c>
      <c r="Q15" s="17">
        <v>8.0778159494625107E-2</v>
      </c>
      <c r="R15" s="17"/>
      <c r="S15" s="17">
        <v>0.12771035364724301</v>
      </c>
      <c r="T15" s="17">
        <v>0.106785050222369</v>
      </c>
      <c r="U15" s="17">
        <v>6.7215048093142493E-2</v>
      </c>
      <c r="V15" s="17">
        <v>7.2690913456064293E-2</v>
      </c>
      <c r="W15" s="17">
        <v>0.12380589614181201</v>
      </c>
      <c r="X15" s="17">
        <v>6.7231582979679003E-2</v>
      </c>
      <c r="Y15" s="17">
        <v>0.109922439825359</v>
      </c>
      <c r="Z15" s="17">
        <v>9.2781028122740597E-2</v>
      </c>
      <c r="AA15" s="17">
        <v>0.14595251796629999</v>
      </c>
      <c r="AB15" s="17">
        <v>0.158533688106233</v>
      </c>
      <c r="AC15" s="17">
        <v>7.5924868324418499E-2</v>
      </c>
      <c r="AD15" s="17">
        <v>0.31825905004141902</v>
      </c>
      <c r="AE15" s="17"/>
      <c r="AF15" s="17">
        <v>7.3986792358236603E-2</v>
      </c>
      <c r="AG15" s="17">
        <v>0.123849674950474</v>
      </c>
      <c r="AH15" s="17">
        <v>0.12505056392501601</v>
      </c>
      <c r="AI15" s="17"/>
      <c r="AJ15" s="17">
        <v>9.8651732134562395E-2</v>
      </c>
      <c r="AK15" s="17">
        <v>8.8406123756212901E-2</v>
      </c>
      <c r="AL15" s="17">
        <v>0.19573536827584001</v>
      </c>
      <c r="AM15" s="17">
        <v>7.8418744531506601E-2</v>
      </c>
      <c r="AN15" s="17">
        <v>0.12213917115855499</v>
      </c>
      <c r="AO15" s="17"/>
      <c r="AP15" s="17">
        <v>0.109990478939162</v>
      </c>
      <c r="AQ15" s="17">
        <v>8.9270191752759506E-2</v>
      </c>
      <c r="AR15" s="17">
        <v>0.17973958067672699</v>
      </c>
      <c r="AS15" s="17"/>
      <c r="AT15" s="17">
        <v>0.12029092051528099</v>
      </c>
      <c r="AU15" s="17">
        <v>8.8519779333751797E-2</v>
      </c>
      <c r="AV15" s="17">
        <v>0.111778361109551</v>
      </c>
      <c r="AW15" s="17">
        <v>0.16965309108978699</v>
      </c>
      <c r="AX15" s="17">
        <v>0.17979208822072301</v>
      </c>
      <c r="AY15" s="17"/>
      <c r="AZ15" s="17">
        <v>0.113179107968161</v>
      </c>
      <c r="BA15" s="17">
        <v>0.10616624716693</v>
      </c>
      <c r="BB15" s="17">
        <v>0.169054914711429</v>
      </c>
      <c r="BC15" s="17">
        <v>0.114433358664141</v>
      </c>
      <c r="BD15" s="17">
        <v>0.102325827198118</v>
      </c>
      <c r="BE15" s="17"/>
      <c r="BF15" s="17">
        <v>8.3257636644326505E-2</v>
      </c>
      <c r="BG15" s="17">
        <v>0.121478330066495</v>
      </c>
      <c r="BH15" s="17">
        <v>9.4942627324335893E-2</v>
      </c>
      <c r="BI15" s="17">
        <v>0.15525815909021601</v>
      </c>
      <c r="BJ15" s="17"/>
      <c r="BK15" s="17">
        <v>2.6204782537786301E-2</v>
      </c>
      <c r="BL15" s="17">
        <v>0.105773046498015</v>
      </c>
      <c r="BM15" s="17">
        <v>0.128626119315187</v>
      </c>
      <c r="BN15" s="17">
        <v>0.10812849421884201</v>
      </c>
      <c r="BO15" s="17">
        <v>0.116562678950176</v>
      </c>
      <c r="BP15" s="17"/>
      <c r="BQ15" s="17">
        <v>0.103487928002106</v>
      </c>
      <c r="BR15" s="17">
        <v>0.12737283411952999</v>
      </c>
      <c r="BS15" s="17"/>
      <c r="BT15" s="17">
        <v>0.12538697253218301</v>
      </c>
      <c r="BU15" s="17">
        <v>0.110528548334957</v>
      </c>
      <c r="BV15" s="17">
        <v>9.8536841004519607E-2</v>
      </c>
      <c r="BW15" s="17">
        <v>6.4311987340764501E-2</v>
      </c>
      <c r="BX15" s="17">
        <v>9.5517227248050104E-2</v>
      </c>
      <c r="BY15" s="17">
        <v>0.25614059773679398</v>
      </c>
    </row>
    <row r="16" spans="2:77" x14ac:dyDescent="0.35">
      <c r="B16" s="18" t="s">
        <v>467</v>
      </c>
      <c r="C16" s="17">
        <v>0.14982577450589599</v>
      </c>
      <c r="D16" s="17">
        <v>0.15769489567887501</v>
      </c>
      <c r="E16" s="17">
        <v>0.141511073294766</v>
      </c>
      <c r="F16" s="17"/>
      <c r="G16" s="17">
        <v>0.195477112067626</v>
      </c>
      <c r="H16" s="17">
        <v>0.15710469140925101</v>
      </c>
      <c r="I16" s="17">
        <v>0.211784146725359</v>
      </c>
      <c r="J16" s="17">
        <v>0.16659859753456699</v>
      </c>
      <c r="K16" s="17">
        <v>0.12154426111080301</v>
      </c>
      <c r="L16" s="17">
        <v>7.6430983352259105E-2</v>
      </c>
      <c r="M16" s="17"/>
      <c r="N16" s="17">
        <v>0.19566034361378801</v>
      </c>
      <c r="O16" s="17">
        <v>0.13641248938718301</v>
      </c>
      <c r="P16" s="17">
        <v>0.15684304232618199</v>
      </c>
      <c r="Q16" s="17">
        <v>0.106767345453135</v>
      </c>
      <c r="R16" s="17"/>
      <c r="S16" s="17">
        <v>0.211739734816209</v>
      </c>
      <c r="T16" s="17">
        <v>0.103808423720762</v>
      </c>
      <c r="U16" s="17">
        <v>0.15639071901014501</v>
      </c>
      <c r="V16" s="17">
        <v>0.13638651867964099</v>
      </c>
      <c r="W16" s="17">
        <v>0.14474412411690299</v>
      </c>
      <c r="X16" s="17">
        <v>0.18654579133848301</v>
      </c>
      <c r="Y16" s="17">
        <v>0.113024788033367</v>
      </c>
      <c r="Z16" s="17">
        <v>0.18253709590908801</v>
      </c>
      <c r="AA16" s="17">
        <v>0.20000579915070499</v>
      </c>
      <c r="AB16" s="17">
        <v>0.16865501278519701</v>
      </c>
      <c r="AC16" s="17">
        <v>3.9867536242431403E-2</v>
      </c>
      <c r="AD16" s="17">
        <v>3.6281280118141301E-2</v>
      </c>
      <c r="AE16" s="17"/>
      <c r="AF16" s="17">
        <v>0.11671260841265001</v>
      </c>
      <c r="AG16" s="17">
        <v>0.15423895442888799</v>
      </c>
      <c r="AH16" s="17">
        <v>0.150400310710124</v>
      </c>
      <c r="AI16" s="17"/>
      <c r="AJ16" s="17">
        <v>0.13590572864780401</v>
      </c>
      <c r="AK16" s="17">
        <v>0.16326586845549501</v>
      </c>
      <c r="AL16" s="17">
        <v>0.152618146226183</v>
      </c>
      <c r="AM16" s="17">
        <v>7.7194963562771196E-2</v>
      </c>
      <c r="AN16" s="17">
        <v>0.144322406186216</v>
      </c>
      <c r="AO16" s="17"/>
      <c r="AP16" s="17">
        <v>0.1331827920277</v>
      </c>
      <c r="AQ16" s="17">
        <v>0.17842063419586901</v>
      </c>
      <c r="AR16" s="17">
        <v>0.138260760095756</v>
      </c>
      <c r="AS16" s="17"/>
      <c r="AT16" s="17">
        <v>0.111118815895641</v>
      </c>
      <c r="AU16" s="17">
        <v>0.17717188967431199</v>
      </c>
      <c r="AV16" s="17">
        <v>0.17681026603512601</v>
      </c>
      <c r="AW16" s="17">
        <v>0.18956226289175701</v>
      </c>
      <c r="AX16" s="17">
        <v>0</v>
      </c>
      <c r="AY16" s="17"/>
      <c r="AZ16" s="17">
        <v>0.18102545609884299</v>
      </c>
      <c r="BA16" s="17">
        <v>0.106063579446619</v>
      </c>
      <c r="BB16" s="17">
        <v>0.117029625927894</v>
      </c>
      <c r="BC16" s="17">
        <v>8.2847051155426302E-2</v>
      </c>
      <c r="BD16" s="17">
        <v>0.21445926488688599</v>
      </c>
      <c r="BE16" s="17"/>
      <c r="BF16" s="17">
        <v>0.106840037465719</v>
      </c>
      <c r="BG16" s="17">
        <v>0.14421684132080301</v>
      </c>
      <c r="BH16" s="17">
        <v>0.17467138929881601</v>
      </c>
      <c r="BI16" s="17">
        <v>0.174717413236331</v>
      </c>
      <c r="BJ16" s="17"/>
      <c r="BK16" s="17">
        <v>0.17922704229179301</v>
      </c>
      <c r="BL16" s="17">
        <v>0.148788433309191</v>
      </c>
      <c r="BM16" s="17">
        <v>0.135579787788491</v>
      </c>
      <c r="BN16" s="17">
        <v>0.175612678383504</v>
      </c>
      <c r="BO16" s="17">
        <v>8.1676059685643995E-2</v>
      </c>
      <c r="BP16" s="17"/>
      <c r="BQ16" s="17">
        <v>0.14374559796935099</v>
      </c>
      <c r="BR16" s="17">
        <v>0.15831723740793299</v>
      </c>
      <c r="BS16" s="17"/>
      <c r="BT16" s="17">
        <v>0.11475350619578201</v>
      </c>
      <c r="BU16" s="17">
        <v>0.188346129587915</v>
      </c>
      <c r="BV16" s="17">
        <v>7.69018881223969E-2</v>
      </c>
      <c r="BW16" s="17">
        <v>9.4037632999274104E-2</v>
      </c>
      <c r="BX16" s="17">
        <v>0.18979816062150301</v>
      </c>
      <c r="BY16" s="17">
        <v>0.34032664542601399</v>
      </c>
    </row>
    <row r="17" spans="2:77" x14ac:dyDescent="0.35">
      <c r="B17" s="18" t="s">
        <v>468</v>
      </c>
      <c r="C17" s="17">
        <v>0.14277064516556301</v>
      </c>
      <c r="D17" s="17">
        <v>0.169176629649291</v>
      </c>
      <c r="E17" s="17">
        <v>0.11402312102502001</v>
      </c>
      <c r="F17" s="17"/>
      <c r="G17" s="17">
        <v>0.135282636308762</v>
      </c>
      <c r="H17" s="17">
        <v>0.11923398626043</v>
      </c>
      <c r="I17" s="17">
        <v>0.1585723299441</v>
      </c>
      <c r="J17" s="17">
        <v>0.15559687158657801</v>
      </c>
      <c r="K17" s="17">
        <v>0.13830933264088099</v>
      </c>
      <c r="L17" s="17">
        <v>0.150410879909326</v>
      </c>
      <c r="M17" s="17"/>
      <c r="N17" s="17">
        <v>0.13180943699939901</v>
      </c>
      <c r="O17" s="17">
        <v>0.15236765420967999</v>
      </c>
      <c r="P17" s="17">
        <v>0.16065640227571301</v>
      </c>
      <c r="Q17" s="17">
        <v>0.130595264032172</v>
      </c>
      <c r="R17" s="17"/>
      <c r="S17" s="17">
        <v>0.13562474349141199</v>
      </c>
      <c r="T17" s="17">
        <v>0.13759783237684101</v>
      </c>
      <c r="U17" s="17">
        <v>0.10185722374806599</v>
      </c>
      <c r="V17" s="17">
        <v>0.23633997064934101</v>
      </c>
      <c r="W17" s="17">
        <v>0.16237799551746701</v>
      </c>
      <c r="X17" s="17">
        <v>0.14149189217681801</v>
      </c>
      <c r="Y17" s="17">
        <v>0.16093902510163</v>
      </c>
      <c r="Z17" s="17">
        <v>0.14337051888320401</v>
      </c>
      <c r="AA17" s="17">
        <v>0.115335082123193</v>
      </c>
      <c r="AB17" s="17">
        <v>0.15191281927095901</v>
      </c>
      <c r="AC17" s="17">
        <v>0.111054945991245</v>
      </c>
      <c r="AD17" s="17">
        <v>7.9066030985100205E-2</v>
      </c>
      <c r="AE17" s="17"/>
      <c r="AF17" s="17">
        <v>0.13666101249375201</v>
      </c>
      <c r="AG17" s="17">
        <v>0.16778372238561801</v>
      </c>
      <c r="AH17" s="17">
        <v>0.10854318670535</v>
      </c>
      <c r="AI17" s="17"/>
      <c r="AJ17" s="17">
        <v>0.118430827746121</v>
      </c>
      <c r="AK17" s="17">
        <v>0.20450036034355601</v>
      </c>
      <c r="AL17" s="17">
        <v>0.198820467509529</v>
      </c>
      <c r="AM17" s="17">
        <v>6.2923549481884805E-2</v>
      </c>
      <c r="AN17" s="17">
        <v>0.104346179080074</v>
      </c>
      <c r="AO17" s="17"/>
      <c r="AP17" s="17">
        <v>7.0310272315600594E-2</v>
      </c>
      <c r="AQ17" s="17">
        <v>0.23741961601335501</v>
      </c>
      <c r="AR17" s="17">
        <v>0.181969259370211</v>
      </c>
      <c r="AS17" s="17"/>
      <c r="AT17" s="17">
        <v>0.13591947031771101</v>
      </c>
      <c r="AU17" s="17">
        <v>0.17804913568778699</v>
      </c>
      <c r="AV17" s="17">
        <v>0.112968601887073</v>
      </c>
      <c r="AW17" s="17">
        <v>0.14386151831327301</v>
      </c>
      <c r="AX17" s="17">
        <v>0.104769389158006</v>
      </c>
      <c r="AY17" s="17"/>
      <c r="AZ17" s="17">
        <v>0.14624919159011401</v>
      </c>
      <c r="BA17" s="17">
        <v>0.152833342895806</v>
      </c>
      <c r="BB17" s="17">
        <v>7.4498969438498694E-2</v>
      </c>
      <c r="BC17" s="17">
        <v>0.164428021194538</v>
      </c>
      <c r="BD17" s="17">
        <v>0.10397117935844</v>
      </c>
      <c r="BE17" s="17"/>
      <c r="BF17" s="17">
        <v>0.12657614915983101</v>
      </c>
      <c r="BG17" s="17">
        <v>0.14887272772445101</v>
      </c>
      <c r="BH17" s="17">
        <v>0.113835024825368</v>
      </c>
      <c r="BI17" s="17">
        <v>0.16664124333004199</v>
      </c>
      <c r="BJ17" s="17"/>
      <c r="BK17" s="17">
        <v>0.14846302766453301</v>
      </c>
      <c r="BL17" s="17">
        <v>8.7929459265182197E-2</v>
      </c>
      <c r="BM17" s="17">
        <v>0.125381594094438</v>
      </c>
      <c r="BN17" s="17">
        <v>0.18319559464203</v>
      </c>
      <c r="BO17" s="17">
        <v>0.15238275656782199</v>
      </c>
      <c r="BP17" s="17"/>
      <c r="BQ17" s="17">
        <v>0.145538774831872</v>
      </c>
      <c r="BR17" s="17">
        <v>0.13890472610413299</v>
      </c>
      <c r="BS17" s="17"/>
      <c r="BT17" s="17">
        <v>0.14983271819650701</v>
      </c>
      <c r="BU17" s="17">
        <v>0.14460675249177901</v>
      </c>
      <c r="BV17" s="17">
        <v>0.16061227270655901</v>
      </c>
      <c r="BW17" s="17">
        <v>0.1642120078257</v>
      </c>
      <c r="BX17" s="17">
        <v>0.12873826043255801</v>
      </c>
      <c r="BY17" s="17">
        <v>0</v>
      </c>
    </row>
    <row r="18" spans="2:77" x14ac:dyDescent="0.35">
      <c r="B18" s="18" t="s">
        <v>469</v>
      </c>
      <c r="C18" s="17">
        <v>6.2725886992618496E-2</v>
      </c>
      <c r="D18" s="17">
        <v>6.4027051961885906E-2</v>
      </c>
      <c r="E18" s="17">
        <v>6.22208425726598E-2</v>
      </c>
      <c r="F18" s="17"/>
      <c r="G18" s="17">
        <v>3.5479956655688302E-2</v>
      </c>
      <c r="H18" s="17">
        <v>6.0451878142776201E-2</v>
      </c>
      <c r="I18" s="17">
        <v>5.7364486254522902E-2</v>
      </c>
      <c r="J18" s="17">
        <v>8.7880880704835601E-2</v>
      </c>
      <c r="K18" s="17">
        <v>5.7502939425735401E-2</v>
      </c>
      <c r="L18" s="17">
        <v>7.0255333172399501E-2</v>
      </c>
      <c r="M18" s="17"/>
      <c r="N18" s="17">
        <v>5.4590786780538199E-2</v>
      </c>
      <c r="O18" s="17">
        <v>7.4621417134732707E-2</v>
      </c>
      <c r="P18" s="17">
        <v>5.4704808427965497E-2</v>
      </c>
      <c r="Q18" s="17">
        <v>6.6109551218193702E-2</v>
      </c>
      <c r="R18" s="17"/>
      <c r="S18" s="17">
        <v>6.1638064755346202E-2</v>
      </c>
      <c r="T18" s="17">
        <v>6.9852200494107397E-2</v>
      </c>
      <c r="U18" s="17">
        <v>6.1612147398230101E-2</v>
      </c>
      <c r="V18" s="17">
        <v>4.3605732382617002E-2</v>
      </c>
      <c r="W18" s="17">
        <v>5.9803922299989203E-2</v>
      </c>
      <c r="X18" s="17">
        <v>5.9891515367944098E-2</v>
      </c>
      <c r="Y18" s="17">
        <v>1.25455315317672E-2</v>
      </c>
      <c r="Z18" s="17">
        <v>6.4927798132276393E-2</v>
      </c>
      <c r="AA18" s="17">
        <v>5.9973985881338801E-2</v>
      </c>
      <c r="AB18" s="17">
        <v>7.6174398763852305E-2</v>
      </c>
      <c r="AC18" s="17">
        <v>0.14729522829380801</v>
      </c>
      <c r="AD18" s="17">
        <v>3.3828847072548601E-2</v>
      </c>
      <c r="AE18" s="17"/>
      <c r="AF18" s="17">
        <v>4.6863094158305703E-2</v>
      </c>
      <c r="AG18" s="17">
        <v>7.9838309507971994E-2</v>
      </c>
      <c r="AH18" s="17">
        <v>5.2201200738596402E-2</v>
      </c>
      <c r="AI18" s="17"/>
      <c r="AJ18" s="17">
        <v>2.5324441017454499E-2</v>
      </c>
      <c r="AK18" s="17">
        <v>0.126166711621894</v>
      </c>
      <c r="AL18" s="17">
        <v>4.4268337729300201E-2</v>
      </c>
      <c r="AM18" s="17">
        <v>0</v>
      </c>
      <c r="AN18" s="17">
        <v>3.0504248160389599E-2</v>
      </c>
      <c r="AO18" s="17"/>
      <c r="AP18" s="17">
        <v>8.7130900693668904E-3</v>
      </c>
      <c r="AQ18" s="17">
        <v>0.13535721575684501</v>
      </c>
      <c r="AR18" s="17">
        <v>4.8657319243207903E-2</v>
      </c>
      <c r="AS18" s="17"/>
      <c r="AT18" s="17">
        <v>5.3692388308251598E-2</v>
      </c>
      <c r="AU18" s="17">
        <v>3.9294338868235398E-2</v>
      </c>
      <c r="AV18" s="17">
        <v>7.9261867631970601E-2</v>
      </c>
      <c r="AW18" s="17">
        <v>0.104583037568137</v>
      </c>
      <c r="AX18" s="17">
        <v>5.9772790919185401E-2</v>
      </c>
      <c r="AY18" s="17"/>
      <c r="AZ18" s="17">
        <v>6.6566538986149101E-2</v>
      </c>
      <c r="BA18" s="17">
        <v>5.6396687916190701E-2</v>
      </c>
      <c r="BB18" s="17">
        <v>7.9681372279089099E-2</v>
      </c>
      <c r="BC18" s="17">
        <v>7.0935938112621902E-2</v>
      </c>
      <c r="BD18" s="17">
        <v>4.06729472540946E-2</v>
      </c>
      <c r="BE18" s="17"/>
      <c r="BF18" s="17">
        <v>6.5460024374108805E-2</v>
      </c>
      <c r="BG18" s="17">
        <v>4.9688730274166398E-2</v>
      </c>
      <c r="BH18" s="17">
        <v>6.1729361660012701E-2</v>
      </c>
      <c r="BI18" s="17">
        <v>9.6472078186688306E-2</v>
      </c>
      <c r="BJ18" s="17"/>
      <c r="BK18" s="17">
        <v>0</v>
      </c>
      <c r="BL18" s="17">
        <v>6.6297537103306103E-2</v>
      </c>
      <c r="BM18" s="17">
        <v>6.8161241046996293E-2</v>
      </c>
      <c r="BN18" s="17">
        <v>6.1850172243860899E-2</v>
      </c>
      <c r="BO18" s="17">
        <v>6.1151270390223098E-2</v>
      </c>
      <c r="BP18" s="17"/>
      <c r="BQ18" s="17">
        <v>7.7198964972655701E-2</v>
      </c>
      <c r="BR18" s="17">
        <v>4.2513052051549698E-2</v>
      </c>
      <c r="BS18" s="17"/>
      <c r="BT18" s="17">
        <v>5.9195066219555101E-2</v>
      </c>
      <c r="BU18" s="17">
        <v>7.3343270163520005E-2</v>
      </c>
      <c r="BV18" s="17">
        <v>8.3052862774815397E-2</v>
      </c>
      <c r="BW18" s="17">
        <v>6.7906442897990596E-2</v>
      </c>
      <c r="BX18" s="17">
        <v>4.8998089175854999E-2</v>
      </c>
      <c r="BY18" s="17">
        <v>6.6474161481043501E-2</v>
      </c>
    </row>
    <row r="19" spans="2:77" x14ac:dyDescent="0.35">
      <c r="B19" s="18" t="s">
        <v>470</v>
      </c>
      <c r="C19" s="19">
        <v>8.0784872213683898E-2</v>
      </c>
      <c r="D19" s="19">
        <v>7.2922950393580502E-2</v>
      </c>
      <c r="E19" s="19">
        <v>8.7726466158898106E-2</v>
      </c>
      <c r="F19" s="19"/>
      <c r="G19" s="19">
        <v>5.5596362723770901E-2</v>
      </c>
      <c r="H19" s="19">
        <v>0.10761414158085</v>
      </c>
      <c r="I19" s="19">
        <v>4.74126589078138E-2</v>
      </c>
      <c r="J19" s="19">
        <v>9.2267272964579206E-2</v>
      </c>
      <c r="K19" s="19">
        <v>0.10833240992083</v>
      </c>
      <c r="L19" s="19">
        <v>6.9572455587988496E-2</v>
      </c>
      <c r="M19" s="19"/>
      <c r="N19" s="19">
        <v>8.7016125621331805E-2</v>
      </c>
      <c r="O19" s="19">
        <v>5.9809121444387901E-2</v>
      </c>
      <c r="P19" s="19">
        <v>7.5684430989186299E-2</v>
      </c>
      <c r="Q19" s="19">
        <v>0.10092499896153299</v>
      </c>
      <c r="R19" s="19"/>
      <c r="S19" s="19">
        <v>0.13852756937560201</v>
      </c>
      <c r="T19" s="19">
        <v>5.7070309600361302E-2</v>
      </c>
      <c r="U19" s="19">
        <v>8.4333582729352999E-2</v>
      </c>
      <c r="V19" s="19">
        <v>5.6774248317589197E-2</v>
      </c>
      <c r="W19" s="19">
        <v>6.6446144373552493E-2</v>
      </c>
      <c r="X19" s="19">
        <v>9.1920641939119002E-2</v>
      </c>
      <c r="Y19" s="19">
        <v>8.3702839211834301E-2</v>
      </c>
      <c r="Z19" s="19">
        <v>0.15899841492108999</v>
      </c>
      <c r="AA19" s="19">
        <v>8.4866223462907703E-2</v>
      </c>
      <c r="AB19" s="19">
        <v>5.8707793021567901E-2</v>
      </c>
      <c r="AC19" s="19">
        <v>3.5200763389093399E-2</v>
      </c>
      <c r="AD19" s="19">
        <v>3.2750507237522902E-2</v>
      </c>
      <c r="AE19" s="19"/>
      <c r="AF19" s="19">
        <v>6.1336652887820399E-2</v>
      </c>
      <c r="AG19" s="19">
        <v>0.114000833914098</v>
      </c>
      <c r="AH19" s="19">
        <v>6.4479457236678306E-2</v>
      </c>
      <c r="AI19" s="19"/>
      <c r="AJ19" s="19">
        <v>3.3154229462300101E-2</v>
      </c>
      <c r="AK19" s="19">
        <v>0.18599138094988801</v>
      </c>
      <c r="AL19" s="19">
        <v>7.3239676241604601E-2</v>
      </c>
      <c r="AM19" s="19">
        <v>0</v>
      </c>
      <c r="AN19" s="19">
        <v>5.2675744207887301E-2</v>
      </c>
      <c r="AO19" s="19"/>
      <c r="AP19" s="19">
        <v>3.2419120077814501E-2</v>
      </c>
      <c r="AQ19" s="19">
        <v>0.176082954724611</v>
      </c>
      <c r="AR19" s="19">
        <v>5.5267041094741197E-2</v>
      </c>
      <c r="AS19" s="19"/>
      <c r="AT19" s="19">
        <v>8.1422305626445604E-2</v>
      </c>
      <c r="AU19" s="19">
        <v>7.9075372283627293E-2</v>
      </c>
      <c r="AV19" s="19">
        <v>7.7899302389760894E-2</v>
      </c>
      <c r="AW19" s="19">
        <v>6.5293077559167606E-2</v>
      </c>
      <c r="AX19" s="19">
        <v>0.198766050309167</v>
      </c>
      <c r="AY19" s="19"/>
      <c r="AZ19" s="19">
        <v>7.8898802486505007E-2</v>
      </c>
      <c r="BA19" s="19">
        <v>6.2035803014043697E-2</v>
      </c>
      <c r="BB19" s="19">
        <v>8.9068491991481202E-2</v>
      </c>
      <c r="BC19" s="19">
        <v>7.1656017983253897E-2</v>
      </c>
      <c r="BD19" s="19">
        <v>0.125595038342698</v>
      </c>
      <c r="BE19" s="19"/>
      <c r="BF19" s="19">
        <v>0.103097465326895</v>
      </c>
      <c r="BG19" s="19">
        <v>7.9702544230322803E-2</v>
      </c>
      <c r="BH19" s="19">
        <v>8.0598253945395396E-2</v>
      </c>
      <c r="BI19" s="19">
        <v>6.7171563745406004E-2</v>
      </c>
      <c r="BJ19" s="19"/>
      <c r="BK19" s="19">
        <v>0.14115779201300699</v>
      </c>
      <c r="BL19" s="19">
        <v>8.1843156409368706E-2</v>
      </c>
      <c r="BM19" s="19">
        <v>7.5070003289790702E-2</v>
      </c>
      <c r="BN19" s="19">
        <v>7.6776162887655305E-2</v>
      </c>
      <c r="BO19" s="19">
        <v>0.101401759568173</v>
      </c>
      <c r="BP19" s="19"/>
      <c r="BQ19" s="19">
        <v>7.5356360148582699E-2</v>
      </c>
      <c r="BR19" s="19">
        <v>8.8366232481267307E-2</v>
      </c>
      <c r="BS19" s="19"/>
      <c r="BT19" s="19">
        <v>6.1451320205404898E-2</v>
      </c>
      <c r="BU19" s="19">
        <v>7.2562760476067398E-2</v>
      </c>
      <c r="BV19" s="19">
        <v>7.2865489047159601E-2</v>
      </c>
      <c r="BW19" s="19">
        <v>0.14841393549498499</v>
      </c>
      <c r="BX19" s="19">
        <v>0.108392155579764</v>
      </c>
      <c r="BY19" s="19">
        <v>4.4162743959292899E-2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9.1968873447326599E-2</v>
      </c>
      <c r="D9" s="17">
        <v>0.11287254545582601</v>
      </c>
      <c r="E9" s="17">
        <v>7.2274036573405906E-2</v>
      </c>
      <c r="F9" s="17"/>
      <c r="G9" s="17">
        <v>3.3564400258696697E-2</v>
      </c>
      <c r="H9" s="17">
        <v>6.5636111309401002E-2</v>
      </c>
      <c r="I9" s="17">
        <v>6.2805051749705298E-2</v>
      </c>
      <c r="J9" s="17">
        <v>0.10322963862939</v>
      </c>
      <c r="K9" s="17">
        <v>0.14333323831610001</v>
      </c>
      <c r="L9" s="17">
        <v>0.13053300634354101</v>
      </c>
      <c r="M9" s="17"/>
      <c r="N9" s="17">
        <v>8.9161717143857899E-2</v>
      </c>
      <c r="O9" s="17">
        <v>9.1863329012075098E-2</v>
      </c>
      <c r="P9" s="17">
        <v>0.112120472680159</v>
      </c>
      <c r="Q9" s="17">
        <v>7.8867376858206495E-2</v>
      </c>
      <c r="R9" s="17"/>
      <c r="S9" s="17">
        <v>4.0479872731486503E-2</v>
      </c>
      <c r="T9" s="17">
        <v>9.6199392554237206E-2</v>
      </c>
      <c r="U9" s="17">
        <v>9.9372691927826606E-2</v>
      </c>
      <c r="V9" s="17">
        <v>0.108545286827348</v>
      </c>
      <c r="W9" s="17">
        <v>0.111879695626575</v>
      </c>
      <c r="X9" s="17">
        <v>4.7495465747369403E-2</v>
      </c>
      <c r="Y9" s="17">
        <v>7.1751234617308299E-2</v>
      </c>
      <c r="Z9" s="17">
        <v>0.12601144621228</v>
      </c>
      <c r="AA9" s="17">
        <v>0.113050099395182</v>
      </c>
      <c r="AB9" s="17">
        <v>0.10067171884730799</v>
      </c>
      <c r="AC9" s="17">
        <v>0.12880713477754499</v>
      </c>
      <c r="AD9" s="17">
        <v>0.11098493707615301</v>
      </c>
      <c r="AE9" s="17"/>
      <c r="AF9" s="17">
        <v>0.137345436723086</v>
      </c>
      <c r="AG9" s="17">
        <v>7.2715433944508398E-2</v>
      </c>
      <c r="AH9" s="17">
        <v>6.4607044599675797E-2</v>
      </c>
      <c r="AI9" s="17"/>
      <c r="AJ9" s="17">
        <v>0.15842958225704501</v>
      </c>
      <c r="AK9" s="17">
        <v>1.8564663130362601E-2</v>
      </c>
      <c r="AL9" s="17">
        <v>5.6674178679954702E-2</v>
      </c>
      <c r="AM9" s="17">
        <v>0.23474744634827799</v>
      </c>
      <c r="AN9" s="17">
        <v>8.7720651876603606E-2</v>
      </c>
      <c r="AO9" s="17"/>
      <c r="AP9" s="17">
        <v>0.13704048431031601</v>
      </c>
      <c r="AQ9" s="17">
        <v>1.24791414180943E-2</v>
      </c>
      <c r="AR9" s="17">
        <v>5.3863672269434601E-2</v>
      </c>
      <c r="AS9" s="17"/>
      <c r="AT9" s="17">
        <v>0.11717090236304201</v>
      </c>
      <c r="AU9" s="17">
        <v>8.8364336245189398E-2</v>
      </c>
      <c r="AV9" s="17">
        <v>7.3169948159474904E-2</v>
      </c>
      <c r="AW9" s="17">
        <v>5.4431300230905297E-2</v>
      </c>
      <c r="AX9" s="17">
        <v>0.18957400731805599</v>
      </c>
      <c r="AY9" s="17"/>
      <c r="AZ9" s="17">
        <v>9.7580659516464996E-2</v>
      </c>
      <c r="BA9" s="17">
        <v>8.1706507865066599E-2</v>
      </c>
      <c r="BB9" s="17">
        <v>2.3322325384023401E-2</v>
      </c>
      <c r="BC9" s="17">
        <v>0.113466447002893</v>
      </c>
      <c r="BD9" s="17">
        <v>7.0994430650734699E-2</v>
      </c>
      <c r="BE9" s="17"/>
      <c r="BF9" s="17">
        <v>0.113636288993265</v>
      </c>
      <c r="BG9" s="17">
        <v>6.9071611469438604E-2</v>
      </c>
      <c r="BH9" s="17">
        <v>0.115985448136319</v>
      </c>
      <c r="BI9" s="17">
        <v>8.6985326015476094E-2</v>
      </c>
      <c r="BJ9" s="17"/>
      <c r="BK9" s="17">
        <v>0.12777316159847099</v>
      </c>
      <c r="BL9" s="17">
        <v>8.08706108866033E-2</v>
      </c>
      <c r="BM9" s="17">
        <v>9.8215646674554E-2</v>
      </c>
      <c r="BN9" s="17">
        <v>9.0075942196839301E-2</v>
      </c>
      <c r="BO9" s="17">
        <v>6.9725030409031802E-2</v>
      </c>
      <c r="BP9" s="17"/>
      <c r="BQ9" s="17">
        <v>8.0268162486208494E-2</v>
      </c>
      <c r="BR9" s="17">
        <v>0.10830987151812101</v>
      </c>
      <c r="BS9" s="17"/>
      <c r="BT9" s="17">
        <v>0.10740933913396999</v>
      </c>
      <c r="BU9" s="17">
        <v>8.8931760561046805E-2</v>
      </c>
      <c r="BV9" s="17">
        <v>7.0085450248722106E-2</v>
      </c>
      <c r="BW9" s="17">
        <v>0.10369886537386799</v>
      </c>
      <c r="BX9" s="17">
        <v>7.0651163312497198E-2</v>
      </c>
      <c r="BY9" s="17">
        <v>5.0588957204247997E-2</v>
      </c>
    </row>
    <row r="10" spans="2:77" x14ac:dyDescent="0.35">
      <c r="B10" s="18" t="s">
        <v>333</v>
      </c>
      <c r="C10" s="17">
        <v>3.98271301227019E-2</v>
      </c>
      <c r="D10" s="17">
        <v>4.2297366740963502E-2</v>
      </c>
      <c r="E10" s="17">
        <v>3.78659787763716E-2</v>
      </c>
      <c r="F10" s="17"/>
      <c r="G10" s="17">
        <v>2.2271494564366601E-2</v>
      </c>
      <c r="H10" s="17">
        <v>3.1951580873643998E-2</v>
      </c>
      <c r="I10" s="17">
        <v>2.15500625831954E-2</v>
      </c>
      <c r="J10" s="17">
        <v>4.1100159635358097E-2</v>
      </c>
      <c r="K10" s="17">
        <v>1.9268127412152398E-2</v>
      </c>
      <c r="L10" s="17">
        <v>8.3657201463086098E-2</v>
      </c>
      <c r="M10" s="17"/>
      <c r="N10" s="17">
        <v>5.2617712724909699E-2</v>
      </c>
      <c r="O10" s="17">
        <v>2.3791817032081799E-2</v>
      </c>
      <c r="P10" s="17">
        <v>2.6983049548733901E-2</v>
      </c>
      <c r="Q10" s="17">
        <v>5.3427461163248098E-2</v>
      </c>
      <c r="R10" s="17"/>
      <c r="S10" s="17">
        <v>1.6136786566984401E-2</v>
      </c>
      <c r="T10" s="17">
        <v>4.8285418367560701E-2</v>
      </c>
      <c r="U10" s="17">
        <v>7.8365560281944496E-2</v>
      </c>
      <c r="V10" s="17">
        <v>5.2259565297353198E-2</v>
      </c>
      <c r="W10" s="17">
        <v>5.6531423184774103E-2</v>
      </c>
      <c r="X10" s="17">
        <v>3.2752995087997998E-2</v>
      </c>
      <c r="Y10" s="17">
        <v>3.9854469005114197E-2</v>
      </c>
      <c r="Z10" s="17">
        <v>3.6730923780262499E-2</v>
      </c>
      <c r="AA10" s="17">
        <v>2.4573445703636902E-2</v>
      </c>
      <c r="AB10" s="17">
        <v>2.43552805579242E-2</v>
      </c>
      <c r="AC10" s="17">
        <v>5.9903742541117397E-2</v>
      </c>
      <c r="AD10" s="17">
        <v>0</v>
      </c>
      <c r="AE10" s="17"/>
      <c r="AF10" s="17">
        <v>6.1892389017934597E-2</v>
      </c>
      <c r="AG10" s="17">
        <v>2.7383416574115901E-2</v>
      </c>
      <c r="AH10" s="17">
        <v>3.1185814369816701E-2</v>
      </c>
      <c r="AI10" s="17"/>
      <c r="AJ10" s="17">
        <v>6.38935465674354E-2</v>
      </c>
      <c r="AK10" s="17">
        <v>1.44508233290174E-2</v>
      </c>
      <c r="AL10" s="17">
        <v>1.90048094132691E-2</v>
      </c>
      <c r="AM10" s="17">
        <v>0.140627524746016</v>
      </c>
      <c r="AN10" s="17">
        <v>2.1809121642490801E-2</v>
      </c>
      <c r="AO10" s="17"/>
      <c r="AP10" s="17">
        <v>5.8346619241715997E-2</v>
      </c>
      <c r="AQ10" s="17">
        <v>7.8745387501408595E-3</v>
      </c>
      <c r="AR10" s="17">
        <v>3.0274956785123201E-2</v>
      </c>
      <c r="AS10" s="17"/>
      <c r="AT10" s="17">
        <v>5.7445241121724999E-2</v>
      </c>
      <c r="AU10" s="17">
        <v>4.2479372832697398E-2</v>
      </c>
      <c r="AV10" s="17">
        <v>3.4854515746616098E-2</v>
      </c>
      <c r="AW10" s="17">
        <v>3.01502859930926E-2</v>
      </c>
      <c r="AX10" s="17">
        <v>0</v>
      </c>
      <c r="AY10" s="17"/>
      <c r="AZ10" s="17">
        <v>2.1907481949036699E-2</v>
      </c>
      <c r="BA10" s="17">
        <v>4.6196298267617897E-2</v>
      </c>
      <c r="BB10" s="17">
        <v>2.84651424930926E-2</v>
      </c>
      <c r="BC10" s="17">
        <v>8.5180908101790895E-2</v>
      </c>
      <c r="BD10" s="17">
        <v>2.63842547567202E-2</v>
      </c>
      <c r="BE10" s="17"/>
      <c r="BF10" s="17">
        <v>5.9858424558677702E-2</v>
      </c>
      <c r="BG10" s="17">
        <v>3.3370014718099097E-2</v>
      </c>
      <c r="BH10" s="17">
        <v>4.0790131927291501E-2</v>
      </c>
      <c r="BI10" s="17">
        <v>3.3030160134217799E-2</v>
      </c>
      <c r="BJ10" s="17"/>
      <c r="BK10" s="17">
        <v>2.38512825272028E-2</v>
      </c>
      <c r="BL10" s="17">
        <v>3.9167563212489202E-2</v>
      </c>
      <c r="BM10" s="17">
        <v>3.3692919876957703E-2</v>
      </c>
      <c r="BN10" s="17">
        <v>5.0777599210600599E-2</v>
      </c>
      <c r="BO10" s="17">
        <v>2.7939095964945499E-2</v>
      </c>
      <c r="BP10" s="17"/>
      <c r="BQ10" s="17">
        <v>3.7377560698547599E-2</v>
      </c>
      <c r="BR10" s="17">
        <v>4.3248153799587498E-2</v>
      </c>
      <c r="BS10" s="17"/>
      <c r="BT10" s="17">
        <v>6.1661182324751401E-2</v>
      </c>
      <c r="BU10" s="17">
        <v>3.8570422828217703E-2</v>
      </c>
      <c r="BV10" s="17">
        <v>3.3545052231339502E-2</v>
      </c>
      <c r="BW10" s="17">
        <v>1.9532646799037101E-2</v>
      </c>
      <c r="BX10" s="17">
        <v>1.04169091761261E-2</v>
      </c>
      <c r="BY10" s="17">
        <v>0</v>
      </c>
    </row>
    <row r="11" spans="2:77" x14ac:dyDescent="0.35">
      <c r="B11" s="18" t="s">
        <v>98</v>
      </c>
      <c r="C11" s="17">
        <v>6.3541079410968204E-2</v>
      </c>
      <c r="D11" s="17">
        <v>5.84902694764355E-2</v>
      </c>
      <c r="E11" s="17">
        <v>6.9384421948384303E-2</v>
      </c>
      <c r="F11" s="17"/>
      <c r="G11" s="17">
        <v>8.0383912030380103E-2</v>
      </c>
      <c r="H11" s="17">
        <v>6.4447459384250894E-2</v>
      </c>
      <c r="I11" s="17">
        <v>3.1448064222003802E-2</v>
      </c>
      <c r="J11" s="17">
        <v>5.84391214923849E-2</v>
      </c>
      <c r="K11" s="17">
        <v>6.4703276980745697E-2</v>
      </c>
      <c r="L11" s="17">
        <v>7.7206511954331702E-2</v>
      </c>
      <c r="M11" s="17"/>
      <c r="N11" s="17">
        <v>5.2832580612202001E-2</v>
      </c>
      <c r="O11" s="17">
        <v>5.6484714439982098E-2</v>
      </c>
      <c r="P11" s="17">
        <v>9.3417330782232799E-2</v>
      </c>
      <c r="Q11" s="17">
        <v>5.8742639194110199E-2</v>
      </c>
      <c r="R11" s="17"/>
      <c r="S11" s="17">
        <v>3.7768722473367197E-2</v>
      </c>
      <c r="T11" s="17">
        <v>7.3612846444599395E-2</v>
      </c>
      <c r="U11" s="17">
        <v>6.8672060630053502E-2</v>
      </c>
      <c r="V11" s="17">
        <v>7.0044874827141404E-2</v>
      </c>
      <c r="W11" s="17">
        <v>6.04195868236935E-2</v>
      </c>
      <c r="X11" s="17">
        <v>3.5119524913305999E-2</v>
      </c>
      <c r="Y11" s="17">
        <v>0.100193457914347</v>
      </c>
      <c r="Z11" s="17">
        <v>3.9851779933238997E-2</v>
      </c>
      <c r="AA11" s="17">
        <v>4.0517449778748799E-2</v>
      </c>
      <c r="AB11" s="17">
        <v>8.7088861465186101E-2</v>
      </c>
      <c r="AC11" s="17">
        <v>0.10176524777130901</v>
      </c>
      <c r="AD11" s="17">
        <v>7.6797831172459002E-2</v>
      </c>
      <c r="AE11" s="17"/>
      <c r="AF11" s="17">
        <v>7.12338119675585E-2</v>
      </c>
      <c r="AG11" s="17">
        <v>5.2921042379589799E-2</v>
      </c>
      <c r="AH11" s="17">
        <v>6.6324425994412795E-2</v>
      </c>
      <c r="AI11" s="17"/>
      <c r="AJ11" s="17">
        <v>9.73853944814905E-2</v>
      </c>
      <c r="AK11" s="17">
        <v>2.0518125965887202E-2</v>
      </c>
      <c r="AL11" s="17">
        <v>2.65870591747768E-2</v>
      </c>
      <c r="AM11" s="17">
        <v>0.21996226536483199</v>
      </c>
      <c r="AN11" s="17">
        <v>6.0487119811500303E-2</v>
      </c>
      <c r="AO11" s="17"/>
      <c r="AP11" s="17">
        <v>0.117860261507438</v>
      </c>
      <c r="AQ11" s="17">
        <v>1.5593769293776099E-2</v>
      </c>
      <c r="AR11" s="17">
        <v>6.0599097075880903E-2</v>
      </c>
      <c r="AS11" s="17"/>
      <c r="AT11" s="17">
        <v>6.6488548777276099E-2</v>
      </c>
      <c r="AU11" s="17">
        <v>5.6986659524039203E-2</v>
      </c>
      <c r="AV11" s="17">
        <v>6.3751218761271697E-2</v>
      </c>
      <c r="AW11" s="17">
        <v>4.5956069157381998E-2</v>
      </c>
      <c r="AX11" s="17">
        <v>0</v>
      </c>
      <c r="AY11" s="17"/>
      <c r="AZ11" s="17">
        <v>6.8530340916741594E-2</v>
      </c>
      <c r="BA11" s="17">
        <v>5.9110474164648097E-2</v>
      </c>
      <c r="BB11" s="17">
        <v>0.115202671378778</v>
      </c>
      <c r="BC11" s="17">
        <v>6.7551248648857296E-2</v>
      </c>
      <c r="BD11" s="17">
        <v>3.2367226411083402E-2</v>
      </c>
      <c r="BE11" s="17"/>
      <c r="BF11" s="17">
        <v>5.9218567873623298E-2</v>
      </c>
      <c r="BG11" s="17">
        <v>6.4691657286125803E-2</v>
      </c>
      <c r="BH11" s="17">
        <v>6.2767161978048006E-2</v>
      </c>
      <c r="BI11" s="17">
        <v>5.8206902431850199E-2</v>
      </c>
      <c r="BJ11" s="17"/>
      <c r="BK11" s="17">
        <v>3.0835740913399599E-2</v>
      </c>
      <c r="BL11" s="17">
        <v>7.5449563083267598E-2</v>
      </c>
      <c r="BM11" s="17">
        <v>5.9646774518299799E-2</v>
      </c>
      <c r="BN11" s="17">
        <v>5.5060195607202697E-2</v>
      </c>
      <c r="BO11" s="17">
        <v>0.12462036870033701</v>
      </c>
      <c r="BP11" s="17"/>
      <c r="BQ11" s="17">
        <v>7.3682088379616997E-2</v>
      </c>
      <c r="BR11" s="17">
        <v>4.9378332502402901E-2</v>
      </c>
      <c r="BS11" s="17"/>
      <c r="BT11" s="17">
        <v>7.2509272496382907E-2</v>
      </c>
      <c r="BU11" s="17">
        <v>5.1558479449194602E-2</v>
      </c>
      <c r="BV11" s="17">
        <v>7.6715203258232195E-2</v>
      </c>
      <c r="BW11" s="17">
        <v>0.10643686968876</v>
      </c>
      <c r="BX11" s="17">
        <v>3.8042760778201103E-2</v>
      </c>
      <c r="BY11" s="17">
        <v>4.5492989130685502E-2</v>
      </c>
    </row>
    <row r="12" spans="2:77" x14ac:dyDescent="0.35">
      <c r="B12" s="18" t="s">
        <v>99</v>
      </c>
      <c r="C12" s="17">
        <v>7.4466198542482195E-2</v>
      </c>
      <c r="D12" s="17">
        <v>7.1203088109143303E-2</v>
      </c>
      <c r="E12" s="17">
        <v>7.6785363983812902E-2</v>
      </c>
      <c r="F12" s="17"/>
      <c r="G12" s="17">
        <v>8.2447473935890594E-2</v>
      </c>
      <c r="H12" s="17">
        <v>7.01170537972131E-2</v>
      </c>
      <c r="I12" s="17">
        <v>7.2521072887291496E-2</v>
      </c>
      <c r="J12" s="17">
        <v>2.40006891295278E-2</v>
      </c>
      <c r="K12" s="17">
        <v>0.110422486970257</v>
      </c>
      <c r="L12" s="17">
        <v>8.9519686108697205E-2</v>
      </c>
      <c r="M12" s="17"/>
      <c r="N12" s="17">
        <v>6.8440998721891105E-2</v>
      </c>
      <c r="O12" s="17">
        <v>7.0114295603026705E-2</v>
      </c>
      <c r="P12" s="17">
        <v>8.5679201725642001E-2</v>
      </c>
      <c r="Q12" s="17">
        <v>7.7007029442353894E-2</v>
      </c>
      <c r="R12" s="17"/>
      <c r="S12" s="17">
        <v>7.7248687720756298E-2</v>
      </c>
      <c r="T12" s="17">
        <v>0.111515712437257</v>
      </c>
      <c r="U12" s="17">
        <v>7.0923962566180193E-2</v>
      </c>
      <c r="V12" s="17">
        <v>0.100976752895386</v>
      </c>
      <c r="W12" s="17">
        <v>2.8496936307555301E-2</v>
      </c>
      <c r="X12" s="17">
        <v>3.8758811438704598E-2</v>
      </c>
      <c r="Y12" s="17">
        <v>6.4747127185403999E-2</v>
      </c>
      <c r="Z12" s="17">
        <v>5.4878019430961399E-2</v>
      </c>
      <c r="AA12" s="17">
        <v>8.6314053559152504E-2</v>
      </c>
      <c r="AB12" s="17">
        <v>6.1851983738834999E-2</v>
      </c>
      <c r="AC12" s="17">
        <v>9.0928337308507995E-2</v>
      </c>
      <c r="AD12" s="17">
        <v>3.2133926808866002E-2</v>
      </c>
      <c r="AE12" s="17"/>
      <c r="AF12" s="17">
        <v>7.8197603512249497E-2</v>
      </c>
      <c r="AG12" s="17">
        <v>6.4964953861731303E-2</v>
      </c>
      <c r="AH12" s="17">
        <v>9.2875461156966294E-2</v>
      </c>
      <c r="AI12" s="17"/>
      <c r="AJ12" s="17">
        <v>0.10959717378290899</v>
      </c>
      <c r="AK12" s="17">
        <v>4.71170871655704E-2</v>
      </c>
      <c r="AL12" s="17">
        <v>1.9139533733935801E-2</v>
      </c>
      <c r="AM12" s="17">
        <v>7.8418744531506601E-2</v>
      </c>
      <c r="AN12" s="17">
        <v>8.91789949192274E-2</v>
      </c>
      <c r="AO12" s="17"/>
      <c r="AP12" s="17">
        <v>0.12744585935410199</v>
      </c>
      <c r="AQ12" s="17">
        <v>3.1188048508648199E-2</v>
      </c>
      <c r="AR12" s="17">
        <v>6.9444402424226406E-2</v>
      </c>
      <c r="AS12" s="17"/>
      <c r="AT12" s="17">
        <v>5.9315983621790101E-2</v>
      </c>
      <c r="AU12" s="17">
        <v>0.10768058017998799</v>
      </c>
      <c r="AV12" s="17">
        <v>6.3051612811020896E-2</v>
      </c>
      <c r="AW12" s="17">
        <v>6.5048339907319203E-2</v>
      </c>
      <c r="AX12" s="17">
        <v>7.0911763298382793E-2</v>
      </c>
      <c r="AY12" s="17"/>
      <c r="AZ12" s="17">
        <v>6.9221831837910794E-2</v>
      </c>
      <c r="BA12" s="17">
        <v>2.82386974926861E-2</v>
      </c>
      <c r="BB12" s="17">
        <v>5.95760443725123E-2</v>
      </c>
      <c r="BC12" s="17">
        <v>0.101353704236189</v>
      </c>
      <c r="BD12" s="17">
        <v>0.10185017476203501</v>
      </c>
      <c r="BE12" s="17"/>
      <c r="BF12" s="17">
        <v>7.9294899370224006E-2</v>
      </c>
      <c r="BG12" s="17">
        <v>7.2895884285248805E-2</v>
      </c>
      <c r="BH12" s="17">
        <v>7.5565202528965106E-2</v>
      </c>
      <c r="BI12" s="17">
        <v>7.2294037582855394E-2</v>
      </c>
      <c r="BJ12" s="17"/>
      <c r="BK12" s="17">
        <v>2.2483707306980901E-2</v>
      </c>
      <c r="BL12" s="17">
        <v>7.4544422857304199E-2</v>
      </c>
      <c r="BM12" s="17">
        <v>7.7153820399398401E-2</v>
      </c>
      <c r="BN12" s="17">
        <v>6.9647596561813296E-2</v>
      </c>
      <c r="BO12" s="17">
        <v>0.113483394706739</v>
      </c>
      <c r="BP12" s="17"/>
      <c r="BQ12" s="17">
        <v>7.6321755340450201E-2</v>
      </c>
      <c r="BR12" s="17">
        <v>7.1874761991608999E-2</v>
      </c>
      <c r="BS12" s="17"/>
      <c r="BT12" s="17">
        <v>8.8581211050724501E-2</v>
      </c>
      <c r="BU12" s="17">
        <v>4.0819023065066802E-2</v>
      </c>
      <c r="BV12" s="17">
        <v>4.4010224799433402E-2</v>
      </c>
      <c r="BW12" s="17">
        <v>6.5499143138698701E-2</v>
      </c>
      <c r="BX12" s="17">
        <v>0.10131966874182501</v>
      </c>
      <c r="BY12" s="17">
        <v>0.11952903097268799</v>
      </c>
    </row>
    <row r="13" spans="2:77" x14ac:dyDescent="0.35">
      <c r="B13" s="18" t="s">
        <v>341</v>
      </c>
      <c r="C13" s="17">
        <v>8.5089041905091797E-2</v>
      </c>
      <c r="D13" s="17">
        <v>8.5745903066965806E-2</v>
      </c>
      <c r="E13" s="17">
        <v>8.5509711121348697E-2</v>
      </c>
      <c r="F13" s="17"/>
      <c r="G13" s="17">
        <v>9.7214869547143506E-2</v>
      </c>
      <c r="H13" s="17">
        <v>7.1477555428970205E-2</v>
      </c>
      <c r="I13" s="17">
        <v>0.100630768793734</v>
      </c>
      <c r="J13" s="17">
        <v>8.2412281330605103E-2</v>
      </c>
      <c r="K13" s="17">
        <v>7.0724023210738493E-2</v>
      </c>
      <c r="L13" s="17">
        <v>8.9989823904732105E-2</v>
      </c>
      <c r="M13" s="17"/>
      <c r="N13" s="17">
        <v>9.2847805312996204E-2</v>
      </c>
      <c r="O13" s="17">
        <v>8.9925253730849003E-2</v>
      </c>
      <c r="P13" s="17">
        <v>5.9142142515885301E-2</v>
      </c>
      <c r="Q13" s="17">
        <v>9.2996526912862004E-2</v>
      </c>
      <c r="R13" s="17"/>
      <c r="S13" s="17">
        <v>8.1387295943872395E-2</v>
      </c>
      <c r="T13" s="17">
        <v>0.119861893614224</v>
      </c>
      <c r="U13" s="17">
        <v>9.8094899011753195E-2</v>
      </c>
      <c r="V13" s="17">
        <v>8.3037335207738594E-2</v>
      </c>
      <c r="W13" s="17">
        <v>7.0834116067609004E-2</v>
      </c>
      <c r="X13" s="17">
        <v>0.104984099785664</v>
      </c>
      <c r="Y13" s="17">
        <v>8.1592307633892996E-2</v>
      </c>
      <c r="Z13" s="17">
        <v>5.9627560585422797E-2</v>
      </c>
      <c r="AA13" s="17">
        <v>5.7837423086963199E-2</v>
      </c>
      <c r="AB13" s="17">
        <v>7.3952429352148602E-2</v>
      </c>
      <c r="AC13" s="17">
        <v>9.4549397774662994E-2</v>
      </c>
      <c r="AD13" s="17">
        <v>4.56526766457638E-2</v>
      </c>
      <c r="AE13" s="17"/>
      <c r="AF13" s="17">
        <v>9.48687998561423E-2</v>
      </c>
      <c r="AG13" s="17">
        <v>8.3372274950523406E-2</v>
      </c>
      <c r="AH13" s="17">
        <v>5.4677534372295999E-2</v>
      </c>
      <c r="AI13" s="17"/>
      <c r="AJ13" s="17">
        <v>9.3086491930114201E-2</v>
      </c>
      <c r="AK13" s="17">
        <v>6.8388074190350798E-2</v>
      </c>
      <c r="AL13" s="17">
        <v>0.100249686322281</v>
      </c>
      <c r="AM13" s="17">
        <v>6.3422770697368597E-2</v>
      </c>
      <c r="AN13" s="17">
        <v>7.8540711039911004E-2</v>
      </c>
      <c r="AO13" s="17"/>
      <c r="AP13" s="17">
        <v>0.115184477937107</v>
      </c>
      <c r="AQ13" s="17">
        <v>6.0658754982197603E-2</v>
      </c>
      <c r="AR13" s="17">
        <v>9.0699812811977906E-2</v>
      </c>
      <c r="AS13" s="17"/>
      <c r="AT13" s="17">
        <v>7.3124080598621799E-2</v>
      </c>
      <c r="AU13" s="17">
        <v>8.2850688086571797E-2</v>
      </c>
      <c r="AV13" s="17">
        <v>9.0112631414098102E-2</v>
      </c>
      <c r="AW13" s="17">
        <v>9.5629631612021607E-2</v>
      </c>
      <c r="AX13" s="17">
        <v>4.6279974991234402E-2</v>
      </c>
      <c r="AY13" s="17"/>
      <c r="AZ13" s="17">
        <v>8.5027250369220597E-2</v>
      </c>
      <c r="BA13" s="17">
        <v>0.100402767580667</v>
      </c>
      <c r="BB13" s="17">
        <v>6.5161402112628705E-2</v>
      </c>
      <c r="BC13" s="17">
        <v>8.3959018626714302E-2</v>
      </c>
      <c r="BD13" s="17">
        <v>7.4561732810522696E-2</v>
      </c>
      <c r="BE13" s="17"/>
      <c r="BF13" s="17">
        <v>0.114470801092315</v>
      </c>
      <c r="BG13" s="17">
        <v>7.7827600519208506E-2</v>
      </c>
      <c r="BH13" s="17">
        <v>6.3471543817843507E-2</v>
      </c>
      <c r="BI13" s="17">
        <v>0.104060118402653</v>
      </c>
      <c r="BJ13" s="17"/>
      <c r="BK13" s="17">
        <v>0.15485214215985299</v>
      </c>
      <c r="BL13" s="17">
        <v>9.05060724850585E-2</v>
      </c>
      <c r="BM13" s="17">
        <v>8.7657060371033296E-2</v>
      </c>
      <c r="BN13" s="17">
        <v>7.8604837514292702E-2</v>
      </c>
      <c r="BO13" s="17">
        <v>5.2996993406275401E-2</v>
      </c>
      <c r="BP13" s="17"/>
      <c r="BQ13" s="17">
        <v>7.7239706477964007E-2</v>
      </c>
      <c r="BR13" s="17">
        <v>9.6051279627050803E-2</v>
      </c>
      <c r="BS13" s="17"/>
      <c r="BT13" s="17">
        <v>8.5970260976257706E-2</v>
      </c>
      <c r="BU13" s="17">
        <v>9.1456316020048306E-2</v>
      </c>
      <c r="BV13" s="17">
        <v>9.9449478290653606E-2</v>
      </c>
      <c r="BW13" s="17">
        <v>0.104930635334403</v>
      </c>
      <c r="BX13" s="17">
        <v>6.6396617431236704E-2</v>
      </c>
      <c r="BY13" s="17">
        <v>6.4255963331314406E-2</v>
      </c>
    </row>
    <row r="14" spans="2:77" x14ac:dyDescent="0.35">
      <c r="B14" s="18" t="s">
        <v>101</v>
      </c>
      <c r="C14" s="17">
        <v>0.17422614446304499</v>
      </c>
      <c r="D14" s="17">
        <v>0.14030740319683599</v>
      </c>
      <c r="E14" s="17">
        <v>0.20799320670346699</v>
      </c>
      <c r="F14" s="17"/>
      <c r="G14" s="17">
        <v>0.211622368751338</v>
      </c>
      <c r="H14" s="17">
        <v>0.188833396471217</v>
      </c>
      <c r="I14" s="17">
        <v>0.12697315143024501</v>
      </c>
      <c r="J14" s="17">
        <v>0.194434396769817</v>
      </c>
      <c r="K14" s="17">
        <v>0.17135884513129901</v>
      </c>
      <c r="L14" s="17">
        <v>0.15602868036137199</v>
      </c>
      <c r="M14" s="17"/>
      <c r="N14" s="17">
        <v>0.18135414099157501</v>
      </c>
      <c r="O14" s="17">
        <v>0.167927244036915</v>
      </c>
      <c r="P14" s="17">
        <v>0.160288707279575</v>
      </c>
      <c r="Q14" s="17">
        <v>0.185242418398428</v>
      </c>
      <c r="R14" s="17"/>
      <c r="S14" s="17">
        <v>0.204187507489939</v>
      </c>
      <c r="T14" s="17">
        <v>0.16993419748399299</v>
      </c>
      <c r="U14" s="17">
        <v>0.16010606561520199</v>
      </c>
      <c r="V14" s="17">
        <v>0.12824593870197701</v>
      </c>
      <c r="W14" s="17">
        <v>0.20603043108825</v>
      </c>
      <c r="X14" s="17">
        <v>0.19497799730111701</v>
      </c>
      <c r="Y14" s="17">
        <v>0.19941813438143999</v>
      </c>
      <c r="Z14" s="17">
        <v>9.2197500278201602E-2</v>
      </c>
      <c r="AA14" s="17">
        <v>0.14186451930038901</v>
      </c>
      <c r="AB14" s="17">
        <v>0.19441153856336499</v>
      </c>
      <c r="AC14" s="17">
        <v>0.183787933383256</v>
      </c>
      <c r="AD14" s="17">
        <v>0.246151257465722</v>
      </c>
      <c r="AE14" s="17"/>
      <c r="AF14" s="17">
        <v>0.16700851304554201</v>
      </c>
      <c r="AG14" s="17">
        <v>0.156015209706657</v>
      </c>
      <c r="AH14" s="17">
        <v>0.25778919067082301</v>
      </c>
      <c r="AI14" s="17"/>
      <c r="AJ14" s="17">
        <v>0.17395368479558501</v>
      </c>
      <c r="AK14" s="17">
        <v>0.12612598662222199</v>
      </c>
      <c r="AL14" s="17">
        <v>0.23988173707093199</v>
      </c>
      <c r="AM14" s="17">
        <v>5.84638557924958E-2</v>
      </c>
      <c r="AN14" s="17">
        <v>0.26898258983645401</v>
      </c>
      <c r="AO14" s="17"/>
      <c r="AP14" s="17">
        <v>0.18999144597651099</v>
      </c>
      <c r="AQ14" s="17">
        <v>0.104290132792765</v>
      </c>
      <c r="AR14" s="17">
        <v>0.26406083560888399</v>
      </c>
      <c r="AS14" s="17"/>
      <c r="AT14" s="17">
        <v>0.197554280399414</v>
      </c>
      <c r="AU14" s="17">
        <v>0.15646378898678701</v>
      </c>
      <c r="AV14" s="17">
        <v>0.17536974043192299</v>
      </c>
      <c r="AW14" s="17">
        <v>0.16801387306805701</v>
      </c>
      <c r="AX14" s="17">
        <v>8.9208573019495599E-2</v>
      </c>
      <c r="AY14" s="17"/>
      <c r="AZ14" s="17">
        <v>0.14537916126459599</v>
      </c>
      <c r="BA14" s="17">
        <v>0.224570884408301</v>
      </c>
      <c r="BB14" s="17">
        <v>0.23575696616401201</v>
      </c>
      <c r="BC14" s="17">
        <v>0.16584246927149399</v>
      </c>
      <c r="BD14" s="17">
        <v>0.20545811729247901</v>
      </c>
      <c r="BE14" s="17"/>
      <c r="BF14" s="17">
        <v>0.15007984542135</v>
      </c>
      <c r="BG14" s="17">
        <v>0.20376579177576201</v>
      </c>
      <c r="BH14" s="17">
        <v>0.141533461529539</v>
      </c>
      <c r="BI14" s="17">
        <v>0.15806053177039001</v>
      </c>
      <c r="BJ14" s="17"/>
      <c r="BK14" s="17">
        <v>8.9682638080063604E-2</v>
      </c>
      <c r="BL14" s="17">
        <v>0.163608167251175</v>
      </c>
      <c r="BM14" s="17">
        <v>0.184643527075907</v>
      </c>
      <c r="BN14" s="17">
        <v>0.181588118979531</v>
      </c>
      <c r="BO14" s="17">
        <v>0.14224031022196901</v>
      </c>
      <c r="BP14" s="17"/>
      <c r="BQ14" s="17">
        <v>0.172299395175814</v>
      </c>
      <c r="BR14" s="17">
        <v>0.17691700713713199</v>
      </c>
      <c r="BS14" s="17"/>
      <c r="BT14" s="17">
        <v>0.17041619857305401</v>
      </c>
      <c r="BU14" s="17">
        <v>0.18593040146286099</v>
      </c>
      <c r="BV14" s="17">
        <v>0.15904091069333001</v>
      </c>
      <c r="BW14" s="17">
        <v>0.14692771672663299</v>
      </c>
      <c r="BX14" s="17">
        <v>0.18195255994590001</v>
      </c>
      <c r="BY14" s="17">
        <v>0.132731208219628</v>
      </c>
    </row>
    <row r="15" spans="2:77" x14ac:dyDescent="0.35">
      <c r="B15" s="18" t="s">
        <v>102</v>
      </c>
      <c r="C15" s="17">
        <v>0.12688518087269399</v>
      </c>
      <c r="D15" s="17">
        <v>0.120181299697454</v>
      </c>
      <c r="E15" s="17">
        <v>0.130834750090394</v>
      </c>
      <c r="F15" s="17"/>
      <c r="G15" s="17">
        <v>0.12664511099539799</v>
      </c>
      <c r="H15" s="17">
        <v>0.115262754949673</v>
      </c>
      <c r="I15" s="17">
        <v>0.170111299667937</v>
      </c>
      <c r="J15" s="17">
        <v>0.128909345814822</v>
      </c>
      <c r="K15" s="17">
        <v>0.14751547472959101</v>
      </c>
      <c r="L15" s="17">
        <v>9.1887008944724902E-2</v>
      </c>
      <c r="M15" s="17"/>
      <c r="N15" s="17">
        <v>0.11556122437071401</v>
      </c>
      <c r="O15" s="17">
        <v>0.114374509972872</v>
      </c>
      <c r="P15" s="17">
        <v>0.14511446450837301</v>
      </c>
      <c r="Q15" s="17">
        <v>0.134491765667099</v>
      </c>
      <c r="R15" s="17"/>
      <c r="S15" s="17">
        <v>0.156757595411952</v>
      </c>
      <c r="T15" s="17">
        <v>8.5195059715228796E-2</v>
      </c>
      <c r="U15" s="17">
        <v>0.13884438323118001</v>
      </c>
      <c r="V15" s="17">
        <v>7.0059353451488601E-2</v>
      </c>
      <c r="W15" s="17">
        <v>9.0256383918783906E-2</v>
      </c>
      <c r="X15" s="17">
        <v>0.214832404019002</v>
      </c>
      <c r="Y15" s="17">
        <v>0.17176045082001801</v>
      </c>
      <c r="Z15" s="17">
        <v>0.14558880589973999</v>
      </c>
      <c r="AA15" s="17">
        <v>0.107930886219136</v>
      </c>
      <c r="AB15" s="17">
        <v>0.140990305122635</v>
      </c>
      <c r="AC15" s="17">
        <v>4.2566685300969798E-2</v>
      </c>
      <c r="AD15" s="17">
        <v>0.22892004201591301</v>
      </c>
      <c r="AE15" s="17"/>
      <c r="AF15" s="17">
        <v>0.118859699720018</v>
      </c>
      <c r="AG15" s="17">
        <v>0.125147819457231</v>
      </c>
      <c r="AH15" s="17">
        <v>0.13435283861949501</v>
      </c>
      <c r="AI15" s="17"/>
      <c r="AJ15" s="17">
        <v>0.10476556152809501</v>
      </c>
      <c r="AK15" s="17">
        <v>0.14927338647878899</v>
      </c>
      <c r="AL15" s="17">
        <v>6.2081459407292101E-2</v>
      </c>
      <c r="AM15" s="17">
        <v>0</v>
      </c>
      <c r="AN15" s="17">
        <v>0.15211923588583001</v>
      </c>
      <c r="AO15" s="17"/>
      <c r="AP15" s="17">
        <v>8.92874583167175E-2</v>
      </c>
      <c r="AQ15" s="17">
        <v>0.13694708509411699</v>
      </c>
      <c r="AR15" s="17">
        <v>0.13018444277623401</v>
      </c>
      <c r="AS15" s="17"/>
      <c r="AT15" s="17">
        <v>0.15029824630079899</v>
      </c>
      <c r="AU15" s="17">
        <v>0.132064230260104</v>
      </c>
      <c r="AV15" s="17">
        <v>0.113260605527451</v>
      </c>
      <c r="AW15" s="17">
        <v>9.4089426765815595E-2</v>
      </c>
      <c r="AX15" s="17">
        <v>0</v>
      </c>
      <c r="AY15" s="17"/>
      <c r="AZ15" s="17">
        <v>0.13514162431051799</v>
      </c>
      <c r="BA15" s="17">
        <v>0.12594325076172</v>
      </c>
      <c r="BB15" s="17">
        <v>0.16276628664279599</v>
      </c>
      <c r="BC15" s="17">
        <v>9.8815483084938802E-2</v>
      </c>
      <c r="BD15" s="17">
        <v>0.136687861654744</v>
      </c>
      <c r="BE15" s="17"/>
      <c r="BF15" s="17">
        <v>9.8167013424065405E-2</v>
      </c>
      <c r="BG15" s="17">
        <v>0.139857177477657</v>
      </c>
      <c r="BH15" s="17">
        <v>0.12501517062746001</v>
      </c>
      <c r="BI15" s="17">
        <v>0.119624962817938</v>
      </c>
      <c r="BJ15" s="17"/>
      <c r="BK15" s="17">
        <v>0.21159602559305199</v>
      </c>
      <c r="BL15" s="17">
        <v>0.14815426495011499</v>
      </c>
      <c r="BM15" s="17">
        <v>0.12140542994091801</v>
      </c>
      <c r="BN15" s="17">
        <v>0.112964455731129</v>
      </c>
      <c r="BO15" s="17">
        <v>0.13961944272267501</v>
      </c>
      <c r="BP15" s="17"/>
      <c r="BQ15" s="17">
        <v>0.138725552083177</v>
      </c>
      <c r="BR15" s="17">
        <v>0.110349135862187</v>
      </c>
      <c r="BS15" s="17"/>
      <c r="BT15" s="17">
        <v>0.11336407519429299</v>
      </c>
      <c r="BU15" s="17">
        <v>0.14471119997253101</v>
      </c>
      <c r="BV15" s="17">
        <v>0.153125708493732</v>
      </c>
      <c r="BW15" s="17">
        <v>7.6403237765275203E-2</v>
      </c>
      <c r="BX15" s="17">
        <v>0.152093027525046</v>
      </c>
      <c r="BY15" s="17">
        <v>0.159221274549743</v>
      </c>
    </row>
    <row r="16" spans="2:77" x14ac:dyDescent="0.35">
      <c r="B16" s="18" t="s">
        <v>467</v>
      </c>
      <c r="C16" s="17">
        <v>0.12987993636279599</v>
      </c>
      <c r="D16" s="17">
        <v>0.144178542011729</v>
      </c>
      <c r="E16" s="17">
        <v>0.115037002512155</v>
      </c>
      <c r="F16" s="17"/>
      <c r="G16" s="17">
        <v>0.16183216589757399</v>
      </c>
      <c r="H16" s="17">
        <v>7.9869756884319895E-2</v>
      </c>
      <c r="I16" s="17">
        <v>0.19724934198281199</v>
      </c>
      <c r="J16" s="17">
        <v>0.150288769382632</v>
      </c>
      <c r="K16" s="17">
        <v>0.11274734042135499</v>
      </c>
      <c r="L16" s="17">
        <v>0.10176258950999501</v>
      </c>
      <c r="M16" s="17"/>
      <c r="N16" s="17">
        <v>0.14884111556483801</v>
      </c>
      <c r="O16" s="17">
        <v>0.16172899974758401</v>
      </c>
      <c r="P16" s="17">
        <v>0.10746133304653099</v>
      </c>
      <c r="Q16" s="17">
        <v>9.3056328308584804E-2</v>
      </c>
      <c r="R16" s="17"/>
      <c r="S16" s="17">
        <v>6.6898435560944103E-2</v>
      </c>
      <c r="T16" s="17">
        <v>0.16073472221740201</v>
      </c>
      <c r="U16" s="17">
        <v>0.129258989942859</v>
      </c>
      <c r="V16" s="17">
        <v>0.124243748476792</v>
      </c>
      <c r="W16" s="17">
        <v>0.20080539866637601</v>
      </c>
      <c r="X16" s="17">
        <v>0.13752651183752901</v>
      </c>
      <c r="Y16" s="17">
        <v>9.8062441066763803E-2</v>
      </c>
      <c r="Z16" s="17">
        <v>6.7145021259214704E-2</v>
      </c>
      <c r="AA16" s="17">
        <v>0.18122894821449101</v>
      </c>
      <c r="AB16" s="17">
        <v>0.14872762613548501</v>
      </c>
      <c r="AC16" s="17">
        <v>8.59534936443688E-2</v>
      </c>
      <c r="AD16" s="17">
        <v>8.0656885313918694E-2</v>
      </c>
      <c r="AE16" s="17"/>
      <c r="AF16" s="17">
        <v>0.102214512663893</v>
      </c>
      <c r="AG16" s="17">
        <v>0.150662948866151</v>
      </c>
      <c r="AH16" s="17">
        <v>0.10781144316853999</v>
      </c>
      <c r="AI16" s="17"/>
      <c r="AJ16" s="17">
        <v>0.109200935834255</v>
      </c>
      <c r="AK16" s="17">
        <v>0.13101057548740699</v>
      </c>
      <c r="AL16" s="17">
        <v>0.13868711544029899</v>
      </c>
      <c r="AM16" s="17">
        <v>0.140118513044656</v>
      </c>
      <c r="AN16" s="17">
        <v>0.15419961544046401</v>
      </c>
      <c r="AO16" s="17"/>
      <c r="AP16" s="17">
        <v>0.10401664047909499</v>
      </c>
      <c r="AQ16" s="17">
        <v>0.19339783395229901</v>
      </c>
      <c r="AR16" s="17">
        <v>8.5122711572650903E-2</v>
      </c>
      <c r="AS16" s="17"/>
      <c r="AT16" s="17">
        <v>9.3166670194339204E-2</v>
      </c>
      <c r="AU16" s="17">
        <v>0.155502617723631</v>
      </c>
      <c r="AV16" s="17">
        <v>0.127539937429647</v>
      </c>
      <c r="AW16" s="17">
        <v>0.188033667198127</v>
      </c>
      <c r="AX16" s="17">
        <v>0.168932039202943</v>
      </c>
      <c r="AY16" s="17"/>
      <c r="AZ16" s="17">
        <v>0.12531620005392999</v>
      </c>
      <c r="BA16" s="17">
        <v>0.15507344714705801</v>
      </c>
      <c r="BB16" s="17">
        <v>0.166454022208777</v>
      </c>
      <c r="BC16" s="17">
        <v>0.11437848350884</v>
      </c>
      <c r="BD16" s="17">
        <v>0.13143563306275899</v>
      </c>
      <c r="BE16" s="17"/>
      <c r="BF16" s="17">
        <v>0.107151945073977</v>
      </c>
      <c r="BG16" s="17">
        <v>0.13356881583180499</v>
      </c>
      <c r="BH16" s="17">
        <v>0.15312835060348401</v>
      </c>
      <c r="BI16" s="17">
        <v>0.121892200010809</v>
      </c>
      <c r="BJ16" s="17"/>
      <c r="BK16" s="17">
        <v>9.85410857529984E-2</v>
      </c>
      <c r="BL16" s="17">
        <v>0.13822624132419201</v>
      </c>
      <c r="BM16" s="17">
        <v>0.13437388403665801</v>
      </c>
      <c r="BN16" s="17">
        <v>0.13372494955355099</v>
      </c>
      <c r="BO16" s="17">
        <v>7.9387652073943396E-2</v>
      </c>
      <c r="BP16" s="17"/>
      <c r="BQ16" s="17">
        <v>0.117204156978114</v>
      </c>
      <c r="BR16" s="17">
        <v>0.147582697088979</v>
      </c>
      <c r="BS16" s="17"/>
      <c r="BT16" s="17">
        <v>0.133589159560286</v>
      </c>
      <c r="BU16" s="17">
        <v>0.14680421289003201</v>
      </c>
      <c r="BV16" s="17">
        <v>9.7377242156178101E-2</v>
      </c>
      <c r="BW16" s="17">
        <v>7.8433394784330604E-2</v>
      </c>
      <c r="BX16" s="17">
        <v>0.12555659178169001</v>
      </c>
      <c r="BY16" s="17">
        <v>0.184754073215744</v>
      </c>
    </row>
    <row r="17" spans="2:77" x14ac:dyDescent="0.35">
      <c r="B17" s="18" t="s">
        <v>468</v>
      </c>
      <c r="C17" s="17">
        <v>0.103429736991292</v>
      </c>
      <c r="D17" s="17">
        <v>0.106030925281954</v>
      </c>
      <c r="E17" s="17">
        <v>0.10214228181379099</v>
      </c>
      <c r="F17" s="17"/>
      <c r="G17" s="17">
        <v>8.6164117954263E-2</v>
      </c>
      <c r="H17" s="17">
        <v>0.15120099319629299</v>
      </c>
      <c r="I17" s="17">
        <v>0.120478455125777</v>
      </c>
      <c r="J17" s="17">
        <v>0.112221136411495</v>
      </c>
      <c r="K17" s="17">
        <v>4.4224522803411902E-2</v>
      </c>
      <c r="L17" s="17">
        <v>9.3604488226956398E-2</v>
      </c>
      <c r="M17" s="17"/>
      <c r="N17" s="17">
        <v>8.4247126289339599E-2</v>
      </c>
      <c r="O17" s="17">
        <v>0.12051368377722101</v>
      </c>
      <c r="P17" s="17">
        <v>0.10861509882727501</v>
      </c>
      <c r="Q17" s="17">
        <v>0.10297654092674501</v>
      </c>
      <c r="R17" s="17"/>
      <c r="S17" s="17">
        <v>0.16173142171719601</v>
      </c>
      <c r="T17" s="17">
        <v>6.0384380610494497E-2</v>
      </c>
      <c r="U17" s="17">
        <v>5.7930903237028999E-2</v>
      </c>
      <c r="V17" s="17">
        <v>0.15092684827825301</v>
      </c>
      <c r="W17" s="17">
        <v>7.2566999404308302E-2</v>
      </c>
      <c r="X17" s="17">
        <v>9.5545376548374694E-2</v>
      </c>
      <c r="Y17" s="17">
        <v>6.7596419508446498E-2</v>
      </c>
      <c r="Z17" s="17">
        <v>0.119429766785674</v>
      </c>
      <c r="AA17" s="17">
        <v>0.13110419226709999</v>
      </c>
      <c r="AB17" s="17">
        <v>7.34499180192935E-2</v>
      </c>
      <c r="AC17" s="17">
        <v>0.11920675342945899</v>
      </c>
      <c r="AD17" s="17">
        <v>0.145951936263682</v>
      </c>
      <c r="AE17" s="17"/>
      <c r="AF17" s="17">
        <v>8.2446277338010701E-2</v>
      </c>
      <c r="AG17" s="17">
        <v>0.126075556490166</v>
      </c>
      <c r="AH17" s="17">
        <v>7.9207748672383393E-2</v>
      </c>
      <c r="AI17" s="17"/>
      <c r="AJ17" s="17">
        <v>4.0754257709860402E-2</v>
      </c>
      <c r="AK17" s="17">
        <v>0.190105309057026</v>
      </c>
      <c r="AL17" s="17">
        <v>0.20439622437670199</v>
      </c>
      <c r="AM17" s="17">
        <v>0</v>
      </c>
      <c r="AN17" s="17">
        <v>3.3943198583489501E-2</v>
      </c>
      <c r="AO17" s="17"/>
      <c r="AP17" s="17">
        <v>1.9645343293626199E-2</v>
      </c>
      <c r="AQ17" s="17">
        <v>0.202225673559632</v>
      </c>
      <c r="AR17" s="17">
        <v>9.8153566454595706E-2</v>
      </c>
      <c r="AS17" s="17"/>
      <c r="AT17" s="17">
        <v>7.2883704170226896E-2</v>
      </c>
      <c r="AU17" s="17">
        <v>9.1621718482058107E-2</v>
      </c>
      <c r="AV17" s="17">
        <v>0.13781988892202801</v>
      </c>
      <c r="AW17" s="17">
        <v>0.110341980373002</v>
      </c>
      <c r="AX17" s="17">
        <v>0.26417784588100601</v>
      </c>
      <c r="AY17" s="17"/>
      <c r="AZ17" s="17">
        <v>0.113241879376675</v>
      </c>
      <c r="BA17" s="17">
        <v>0.110593195725932</v>
      </c>
      <c r="BB17" s="17">
        <v>5.5193754663471303E-2</v>
      </c>
      <c r="BC17" s="17">
        <v>9.04098823020799E-2</v>
      </c>
      <c r="BD17" s="17">
        <v>9.5346863905738002E-2</v>
      </c>
      <c r="BE17" s="17"/>
      <c r="BF17" s="17">
        <v>0.113416202288639</v>
      </c>
      <c r="BG17" s="17">
        <v>8.9734438573286404E-2</v>
      </c>
      <c r="BH17" s="17">
        <v>0.128045243401994</v>
      </c>
      <c r="BI17" s="17">
        <v>0.103983365898475</v>
      </c>
      <c r="BJ17" s="17"/>
      <c r="BK17" s="17">
        <v>2.64402112085684E-2</v>
      </c>
      <c r="BL17" s="17">
        <v>0.11528292587118499</v>
      </c>
      <c r="BM17" s="17">
        <v>0.105077671311747</v>
      </c>
      <c r="BN17" s="17">
        <v>0.110241612721192</v>
      </c>
      <c r="BO17" s="17">
        <v>7.1654731727631593E-2</v>
      </c>
      <c r="BP17" s="17"/>
      <c r="BQ17" s="17">
        <v>0.107491720965128</v>
      </c>
      <c r="BR17" s="17">
        <v>9.7756844762723796E-2</v>
      </c>
      <c r="BS17" s="17"/>
      <c r="BT17" s="17">
        <v>7.8865088517813001E-2</v>
      </c>
      <c r="BU17" s="17">
        <v>0.109276217792969</v>
      </c>
      <c r="BV17" s="17">
        <v>0.12709316487518699</v>
      </c>
      <c r="BW17" s="17">
        <v>0.13282287246367</v>
      </c>
      <c r="BX17" s="17">
        <v>0.11679557764559199</v>
      </c>
      <c r="BY17" s="17">
        <v>0.15784875270898899</v>
      </c>
    </row>
    <row r="18" spans="2:77" x14ac:dyDescent="0.35">
      <c r="B18" s="18" t="s">
        <v>469</v>
      </c>
      <c r="C18" s="17">
        <v>5.5228292822175999E-2</v>
      </c>
      <c r="D18" s="17">
        <v>5.7522510648721797E-2</v>
      </c>
      <c r="E18" s="17">
        <v>5.36375486173198E-2</v>
      </c>
      <c r="F18" s="17"/>
      <c r="G18" s="17">
        <v>4.3320638787573702E-2</v>
      </c>
      <c r="H18" s="17">
        <v>8.9124803239759798E-2</v>
      </c>
      <c r="I18" s="17">
        <v>5.4577538867098097E-2</v>
      </c>
      <c r="J18" s="17">
        <v>4.3458315325977701E-2</v>
      </c>
      <c r="K18" s="17">
        <v>5.8765235969468102E-2</v>
      </c>
      <c r="L18" s="17">
        <v>4.0436593818660202E-2</v>
      </c>
      <c r="M18" s="17"/>
      <c r="N18" s="17">
        <v>5.0927842009372601E-2</v>
      </c>
      <c r="O18" s="17">
        <v>5.3309521222263602E-2</v>
      </c>
      <c r="P18" s="17">
        <v>6.3438750148205103E-2</v>
      </c>
      <c r="Q18" s="17">
        <v>5.5594703300896699E-2</v>
      </c>
      <c r="R18" s="17"/>
      <c r="S18" s="17">
        <v>5.6546796575681998E-2</v>
      </c>
      <c r="T18" s="17">
        <v>3.5473087160625603E-2</v>
      </c>
      <c r="U18" s="17">
        <v>6.9151755942670201E-2</v>
      </c>
      <c r="V18" s="17">
        <v>7.53773018194593E-2</v>
      </c>
      <c r="W18" s="17">
        <v>6.1870363980362997E-2</v>
      </c>
      <c r="X18" s="17">
        <v>7.2965211501826305E-2</v>
      </c>
      <c r="Y18" s="17">
        <v>3.8282776848938202E-2</v>
      </c>
      <c r="Z18" s="17">
        <v>9.3120391962371804E-2</v>
      </c>
      <c r="AA18" s="17">
        <v>3.33913438219628E-2</v>
      </c>
      <c r="AB18" s="17">
        <v>7.9086582205384004E-2</v>
      </c>
      <c r="AC18" s="17">
        <v>2.21085566748211E-2</v>
      </c>
      <c r="AD18" s="17">
        <v>3.2750507237522902E-2</v>
      </c>
      <c r="AE18" s="17"/>
      <c r="AF18" s="17">
        <v>3.7819818263989301E-2</v>
      </c>
      <c r="AG18" s="17">
        <v>7.27835009009343E-2</v>
      </c>
      <c r="AH18" s="17">
        <v>5.7152435577387403E-2</v>
      </c>
      <c r="AI18" s="17"/>
      <c r="AJ18" s="17">
        <v>3.3348234188982501E-2</v>
      </c>
      <c r="AK18" s="17">
        <v>9.8055774762034906E-2</v>
      </c>
      <c r="AL18" s="17">
        <v>5.8769590597712397E-2</v>
      </c>
      <c r="AM18" s="17">
        <v>6.4238879474847702E-2</v>
      </c>
      <c r="AN18" s="17">
        <v>2.5703873522530001E-2</v>
      </c>
      <c r="AO18" s="17"/>
      <c r="AP18" s="17">
        <v>1.9163910465257401E-2</v>
      </c>
      <c r="AQ18" s="17">
        <v>0.113175368705387</v>
      </c>
      <c r="AR18" s="17">
        <v>4.8807014710582103E-2</v>
      </c>
      <c r="AS18" s="17"/>
      <c r="AT18" s="17">
        <v>5.73340007913078E-2</v>
      </c>
      <c r="AU18" s="17">
        <v>2.9928964981384101E-2</v>
      </c>
      <c r="AV18" s="17">
        <v>6.8007679620508799E-2</v>
      </c>
      <c r="AW18" s="17">
        <v>7.0843056911172E-2</v>
      </c>
      <c r="AX18" s="17">
        <v>7.1785411783530206E-2</v>
      </c>
      <c r="AY18" s="17"/>
      <c r="AZ18" s="17">
        <v>7.3041151093455506E-2</v>
      </c>
      <c r="BA18" s="17">
        <v>3.3824227021395301E-2</v>
      </c>
      <c r="BB18" s="17">
        <v>5.5253930554640701E-2</v>
      </c>
      <c r="BC18" s="17">
        <v>4.7977332959324201E-2</v>
      </c>
      <c r="BD18" s="17">
        <v>3.2075701902796599E-2</v>
      </c>
      <c r="BE18" s="17"/>
      <c r="BF18" s="17">
        <v>2.40322618033285E-2</v>
      </c>
      <c r="BG18" s="17">
        <v>6.8956309625996401E-2</v>
      </c>
      <c r="BH18" s="17">
        <v>3.5790201266425598E-2</v>
      </c>
      <c r="BI18" s="17">
        <v>8.9561689619613694E-2</v>
      </c>
      <c r="BJ18" s="17"/>
      <c r="BK18" s="17">
        <v>2.49559370542781E-2</v>
      </c>
      <c r="BL18" s="17">
        <v>3.3486712694682098E-2</v>
      </c>
      <c r="BM18" s="17">
        <v>4.82359045679253E-2</v>
      </c>
      <c r="BN18" s="17">
        <v>7.6457652336077195E-2</v>
      </c>
      <c r="BO18" s="17">
        <v>4.9412985274039901E-2</v>
      </c>
      <c r="BP18" s="17"/>
      <c r="BQ18" s="17">
        <v>6.3544151914608896E-2</v>
      </c>
      <c r="BR18" s="17">
        <v>4.36145167159201E-2</v>
      </c>
      <c r="BS18" s="17"/>
      <c r="BT18" s="17">
        <v>4.6460303205080898E-2</v>
      </c>
      <c r="BU18" s="17">
        <v>7.7783141179878695E-2</v>
      </c>
      <c r="BV18" s="17">
        <v>5.65843815163347E-2</v>
      </c>
      <c r="BW18" s="17">
        <v>6.5167651918578304E-2</v>
      </c>
      <c r="BX18" s="17">
        <v>3.9615105223269602E-2</v>
      </c>
      <c r="BY18" s="17">
        <v>4.14150067076667E-2</v>
      </c>
    </row>
    <row r="19" spans="2:77" x14ac:dyDescent="0.35">
      <c r="B19" s="18" t="s">
        <v>470</v>
      </c>
      <c r="C19" s="19">
        <v>5.5458385059426102E-2</v>
      </c>
      <c r="D19" s="19">
        <v>6.1170146313970601E-2</v>
      </c>
      <c r="E19" s="19">
        <v>4.8535697859550399E-2</v>
      </c>
      <c r="F19" s="19"/>
      <c r="G19" s="19">
        <v>5.4533447277374802E-2</v>
      </c>
      <c r="H19" s="19">
        <v>7.2078534465258207E-2</v>
      </c>
      <c r="I19" s="19">
        <v>4.16551926902008E-2</v>
      </c>
      <c r="J19" s="19">
        <v>6.1506146077990001E-2</v>
      </c>
      <c r="K19" s="19">
        <v>5.6937428054880203E-2</v>
      </c>
      <c r="L19" s="19">
        <v>4.5374409363903502E-2</v>
      </c>
      <c r="M19" s="19"/>
      <c r="N19" s="19">
        <v>6.3167736258303603E-2</v>
      </c>
      <c r="O19" s="19">
        <v>4.9966631425129603E-2</v>
      </c>
      <c r="P19" s="19">
        <v>3.7739448937388897E-2</v>
      </c>
      <c r="Q19" s="19">
        <v>6.7597209827466198E-2</v>
      </c>
      <c r="R19" s="19"/>
      <c r="S19" s="19">
        <v>0.100856877807819</v>
      </c>
      <c r="T19" s="19">
        <v>3.8803289394377903E-2</v>
      </c>
      <c r="U19" s="19">
        <v>2.9278727613302101E-2</v>
      </c>
      <c r="V19" s="19">
        <v>3.6282994217062402E-2</v>
      </c>
      <c r="W19" s="19">
        <v>4.0308664931711702E-2</v>
      </c>
      <c r="X19" s="19">
        <v>2.5041601819108798E-2</v>
      </c>
      <c r="Y19" s="19">
        <v>6.6741181018327295E-2</v>
      </c>
      <c r="Z19" s="19">
        <v>0.16541878387263301</v>
      </c>
      <c r="AA19" s="19">
        <v>8.2187638653237499E-2</v>
      </c>
      <c r="AB19" s="19">
        <v>1.54137559924361E-2</v>
      </c>
      <c r="AC19" s="19">
        <v>7.0422717393982398E-2</v>
      </c>
      <c r="AD19" s="19">
        <v>0</v>
      </c>
      <c r="AE19" s="19"/>
      <c r="AF19" s="19">
        <v>4.8113137891576001E-2</v>
      </c>
      <c r="AG19" s="19">
        <v>6.7957842868391793E-2</v>
      </c>
      <c r="AH19" s="19">
        <v>5.4016062798204402E-2</v>
      </c>
      <c r="AI19" s="19"/>
      <c r="AJ19" s="19">
        <v>1.5585136924228599E-2</v>
      </c>
      <c r="AK19" s="19">
        <v>0.13639019381133299</v>
      </c>
      <c r="AL19" s="19">
        <v>7.4528605782845397E-2</v>
      </c>
      <c r="AM19" s="19">
        <v>0</v>
      </c>
      <c r="AN19" s="19">
        <v>2.7314887441499E-2</v>
      </c>
      <c r="AO19" s="19"/>
      <c r="AP19" s="19">
        <v>2.20174991181128E-2</v>
      </c>
      <c r="AQ19" s="19">
        <v>0.12216965294294301</v>
      </c>
      <c r="AR19" s="19">
        <v>6.8789487510410197E-2</v>
      </c>
      <c r="AS19" s="19"/>
      <c r="AT19" s="19">
        <v>5.5218341661458802E-2</v>
      </c>
      <c r="AU19" s="19">
        <v>5.6057042697549499E-2</v>
      </c>
      <c r="AV19" s="19">
        <v>5.3062221175961301E-2</v>
      </c>
      <c r="AW19" s="19">
        <v>7.7462368783105306E-2</v>
      </c>
      <c r="AX19" s="19">
        <v>9.9130384505351804E-2</v>
      </c>
      <c r="AY19" s="19"/>
      <c r="AZ19" s="19">
        <v>6.5612419311450093E-2</v>
      </c>
      <c r="BA19" s="19">
        <v>3.4340249564908998E-2</v>
      </c>
      <c r="BB19" s="19">
        <v>3.2847454025267203E-2</v>
      </c>
      <c r="BC19" s="19">
        <v>3.10650222568781E-2</v>
      </c>
      <c r="BD19" s="19">
        <v>9.2838002790387397E-2</v>
      </c>
      <c r="BE19" s="19"/>
      <c r="BF19" s="19">
        <v>8.0673750100534902E-2</v>
      </c>
      <c r="BG19" s="19">
        <v>4.6260698437372301E-2</v>
      </c>
      <c r="BH19" s="19">
        <v>5.7908084182629202E-2</v>
      </c>
      <c r="BI19" s="19">
        <v>5.2300705315720397E-2</v>
      </c>
      <c r="BJ19" s="19"/>
      <c r="BK19" s="19">
        <v>0.188988067805131</v>
      </c>
      <c r="BL19" s="19">
        <v>4.07034553839292E-2</v>
      </c>
      <c r="BM19" s="19">
        <v>4.9897361226601399E-2</v>
      </c>
      <c r="BN19" s="19">
        <v>4.0857039587771302E-2</v>
      </c>
      <c r="BO19" s="19">
        <v>0.12891999479241301</v>
      </c>
      <c r="BP19" s="19"/>
      <c r="BQ19" s="19">
        <v>5.5845749500370898E-2</v>
      </c>
      <c r="BR19" s="19">
        <v>5.4917398994287901E-2</v>
      </c>
      <c r="BS19" s="19"/>
      <c r="BT19" s="19">
        <v>4.1173908967386E-2</v>
      </c>
      <c r="BU19" s="19">
        <v>2.4158824778154502E-2</v>
      </c>
      <c r="BV19" s="19">
        <v>8.2973183436858097E-2</v>
      </c>
      <c r="BW19" s="19">
        <v>0.100146966006747</v>
      </c>
      <c r="BX19" s="19">
        <v>9.71600184386162E-2</v>
      </c>
      <c r="BY19" s="19">
        <v>4.4162743959292899E-2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8.4834806656742201E-2</v>
      </c>
      <c r="D9" s="17">
        <v>9.5467638721394202E-2</v>
      </c>
      <c r="E9" s="17">
        <v>7.5298116060260697E-2</v>
      </c>
      <c r="F9" s="17"/>
      <c r="G9" s="17">
        <v>3.9888376580072597E-2</v>
      </c>
      <c r="H9" s="17">
        <v>7.2691799830636505E-2</v>
      </c>
      <c r="I9" s="17">
        <v>4.1588287420148702E-2</v>
      </c>
      <c r="J9" s="17">
        <v>0.114209774836147</v>
      </c>
      <c r="K9" s="17">
        <v>0.119003120383238</v>
      </c>
      <c r="L9" s="17">
        <v>0.109360410792192</v>
      </c>
      <c r="M9" s="17"/>
      <c r="N9" s="17">
        <v>6.5344672970076803E-2</v>
      </c>
      <c r="O9" s="17">
        <v>6.4326975614981505E-2</v>
      </c>
      <c r="P9" s="17">
        <v>0.11228501058391099</v>
      </c>
      <c r="Q9" s="17">
        <v>0.106707231690536</v>
      </c>
      <c r="R9" s="17"/>
      <c r="S9" s="17">
        <v>3.25792315633186E-2</v>
      </c>
      <c r="T9" s="17">
        <v>6.2990733085430906E-2</v>
      </c>
      <c r="U9" s="17">
        <v>0.117221307582383</v>
      </c>
      <c r="V9" s="17">
        <v>9.9090721634920206E-2</v>
      </c>
      <c r="W9" s="17">
        <v>3.9215661905779402E-2</v>
      </c>
      <c r="X9" s="17">
        <v>6.1627800784130903E-2</v>
      </c>
      <c r="Y9" s="17">
        <v>9.2001615246330201E-2</v>
      </c>
      <c r="Z9" s="17">
        <v>0.15815595059367299</v>
      </c>
      <c r="AA9" s="17">
        <v>0.10190380609869901</v>
      </c>
      <c r="AB9" s="17">
        <v>7.6772626205927896E-2</v>
      </c>
      <c r="AC9" s="17">
        <v>0.15327402107921101</v>
      </c>
      <c r="AD9" s="17">
        <v>0.12333420645028401</v>
      </c>
      <c r="AE9" s="17"/>
      <c r="AF9" s="17">
        <v>0.130449953777</v>
      </c>
      <c r="AG9" s="17">
        <v>6.1503608037291803E-2</v>
      </c>
      <c r="AH9" s="17">
        <v>5.6493762476502403E-2</v>
      </c>
      <c r="AI9" s="17"/>
      <c r="AJ9" s="17">
        <v>0.12893094396650501</v>
      </c>
      <c r="AK9" s="17">
        <v>3.3375626741234697E-2</v>
      </c>
      <c r="AL9" s="17">
        <v>5.3673496604599399E-2</v>
      </c>
      <c r="AM9" s="17">
        <v>0.20846933783188601</v>
      </c>
      <c r="AN9" s="17">
        <v>6.6021278458219201E-2</v>
      </c>
      <c r="AO9" s="17"/>
      <c r="AP9" s="17">
        <v>0.115389631833935</v>
      </c>
      <c r="AQ9" s="17">
        <v>1.2080937680796801E-2</v>
      </c>
      <c r="AR9" s="17">
        <v>6.4706484316161203E-2</v>
      </c>
      <c r="AS9" s="17"/>
      <c r="AT9" s="17">
        <v>0.12213209879341499</v>
      </c>
      <c r="AU9" s="17">
        <v>8.0219171016135807E-2</v>
      </c>
      <c r="AV9" s="17">
        <v>6.5739527675159407E-2</v>
      </c>
      <c r="AW9" s="17">
        <v>4.4221111645855501E-2</v>
      </c>
      <c r="AX9" s="17">
        <v>0.14173105775627701</v>
      </c>
      <c r="AY9" s="17"/>
      <c r="AZ9" s="17">
        <v>7.9363959567209194E-2</v>
      </c>
      <c r="BA9" s="17">
        <v>8.5368894755320099E-2</v>
      </c>
      <c r="BB9" s="17">
        <v>5.34067301656325E-2</v>
      </c>
      <c r="BC9" s="17">
        <v>9.0995109939286306E-2</v>
      </c>
      <c r="BD9" s="17">
        <v>0.10388972210934901</v>
      </c>
      <c r="BE9" s="17"/>
      <c r="BF9" s="17">
        <v>0.13176132695645701</v>
      </c>
      <c r="BG9" s="17">
        <v>6.3676940245219096E-2</v>
      </c>
      <c r="BH9" s="17">
        <v>0.100104928304554</v>
      </c>
      <c r="BI9" s="17">
        <v>5.2206950137809599E-2</v>
      </c>
      <c r="BJ9" s="17"/>
      <c r="BK9" s="17">
        <v>0.17829555131098901</v>
      </c>
      <c r="BL9" s="17">
        <v>9.3883581281770906E-2</v>
      </c>
      <c r="BM9" s="17">
        <v>9.7132203374940607E-2</v>
      </c>
      <c r="BN9" s="17">
        <v>6.7468766397983895E-2</v>
      </c>
      <c r="BO9" s="17">
        <v>3.0910966731467399E-2</v>
      </c>
      <c r="BP9" s="17"/>
      <c r="BQ9" s="17">
        <v>7.9492538115123204E-2</v>
      </c>
      <c r="BR9" s="17">
        <v>9.2295720803100806E-2</v>
      </c>
      <c r="BS9" s="17"/>
      <c r="BT9" s="17">
        <v>9.2270314893074704E-2</v>
      </c>
      <c r="BU9" s="17">
        <v>7.7997648364210304E-2</v>
      </c>
      <c r="BV9" s="17">
        <v>0.101519998559316</v>
      </c>
      <c r="BW9" s="17">
        <v>0.107492295790662</v>
      </c>
      <c r="BX9" s="17">
        <v>6.4437830683709202E-2</v>
      </c>
      <c r="BY9" s="17">
        <v>5.0588957204247997E-2</v>
      </c>
    </row>
    <row r="10" spans="2:77" x14ac:dyDescent="0.35">
      <c r="B10" s="18" t="s">
        <v>333</v>
      </c>
      <c r="C10" s="17">
        <v>3.4206558909429099E-2</v>
      </c>
      <c r="D10" s="17">
        <v>4.2499454067673199E-2</v>
      </c>
      <c r="E10" s="17">
        <v>2.44858515463269E-2</v>
      </c>
      <c r="F10" s="17"/>
      <c r="G10" s="17">
        <v>2.9937107916999599E-2</v>
      </c>
      <c r="H10" s="17">
        <v>3.10483617528713E-2</v>
      </c>
      <c r="I10" s="17">
        <v>4.8868630497577302E-2</v>
      </c>
      <c r="J10" s="17">
        <v>2.5709796992161301E-2</v>
      </c>
      <c r="K10" s="17">
        <v>2.7890401835570101E-2</v>
      </c>
      <c r="L10" s="17">
        <v>4.0386350136131899E-2</v>
      </c>
      <c r="M10" s="17"/>
      <c r="N10" s="17">
        <v>3.1888007266425301E-2</v>
      </c>
      <c r="O10" s="17">
        <v>3.1054339498814001E-2</v>
      </c>
      <c r="P10" s="17">
        <v>3.8023693476120501E-2</v>
      </c>
      <c r="Q10" s="17">
        <v>3.7218951360383001E-2</v>
      </c>
      <c r="R10" s="17"/>
      <c r="S10" s="17">
        <v>3.07436827405735E-2</v>
      </c>
      <c r="T10" s="17">
        <v>3.1237433971374799E-2</v>
      </c>
      <c r="U10" s="17">
        <v>6.4121084304457898E-2</v>
      </c>
      <c r="V10" s="17">
        <v>4.0601776331889501E-2</v>
      </c>
      <c r="W10" s="17">
        <v>5.6846542767000401E-2</v>
      </c>
      <c r="X10" s="17">
        <v>1.3367149595170999E-2</v>
      </c>
      <c r="Y10" s="17">
        <v>3.9892512125227597E-2</v>
      </c>
      <c r="Z10" s="17">
        <v>8.2655845186940802E-2</v>
      </c>
      <c r="AA10" s="17">
        <v>1.8803629214987901E-2</v>
      </c>
      <c r="AB10" s="17">
        <v>3.6806039860426E-2</v>
      </c>
      <c r="AC10" s="17">
        <v>0</v>
      </c>
      <c r="AD10" s="17">
        <v>0</v>
      </c>
      <c r="AE10" s="17"/>
      <c r="AF10" s="17">
        <v>3.95634029708965E-2</v>
      </c>
      <c r="AG10" s="17">
        <v>2.9992953158526799E-2</v>
      </c>
      <c r="AH10" s="17">
        <v>4.2567613586322002E-2</v>
      </c>
      <c r="AI10" s="17"/>
      <c r="AJ10" s="17">
        <v>4.2359068731296502E-2</v>
      </c>
      <c r="AK10" s="17">
        <v>2.0554495250891799E-2</v>
      </c>
      <c r="AL10" s="17">
        <v>1.90048094132691E-2</v>
      </c>
      <c r="AM10" s="17">
        <v>0.12864960942936399</v>
      </c>
      <c r="AN10" s="17">
        <v>3.9976888881318E-2</v>
      </c>
      <c r="AO10" s="17"/>
      <c r="AP10" s="17">
        <v>5.2872079429554901E-2</v>
      </c>
      <c r="AQ10" s="17">
        <v>1.07846725806877E-2</v>
      </c>
      <c r="AR10" s="17">
        <v>1.5783128709447501E-2</v>
      </c>
      <c r="AS10" s="17"/>
      <c r="AT10" s="17">
        <v>3.0766928191489101E-2</v>
      </c>
      <c r="AU10" s="17">
        <v>5.0701455348680001E-2</v>
      </c>
      <c r="AV10" s="17">
        <v>2.8893265001081699E-2</v>
      </c>
      <c r="AW10" s="17">
        <v>8.5702549354162005E-3</v>
      </c>
      <c r="AX10" s="17">
        <v>0</v>
      </c>
      <c r="AY10" s="17"/>
      <c r="AZ10" s="17">
        <v>2.9259217931725399E-2</v>
      </c>
      <c r="BA10" s="17">
        <v>3.2619034212976801E-2</v>
      </c>
      <c r="BB10" s="17">
        <v>2.84651424930926E-2</v>
      </c>
      <c r="BC10" s="17">
        <v>4.3890734621127303E-2</v>
      </c>
      <c r="BD10" s="17">
        <v>3.32850928308931E-2</v>
      </c>
      <c r="BE10" s="17"/>
      <c r="BF10" s="17">
        <v>6.9474472057711706E-2</v>
      </c>
      <c r="BG10" s="17">
        <v>2.6674315857590801E-2</v>
      </c>
      <c r="BH10" s="17">
        <v>2.5224037544112499E-2</v>
      </c>
      <c r="BI10" s="17">
        <v>2.94165869981978E-2</v>
      </c>
      <c r="BJ10" s="17"/>
      <c r="BK10" s="17">
        <v>7.2468366738397599E-2</v>
      </c>
      <c r="BL10" s="17">
        <v>3.4387630434378799E-2</v>
      </c>
      <c r="BM10" s="17">
        <v>2.8239391079806501E-2</v>
      </c>
      <c r="BN10" s="17">
        <v>4.0656597206543799E-2</v>
      </c>
      <c r="BO10" s="17">
        <v>1.34896093838635E-2</v>
      </c>
      <c r="BP10" s="17"/>
      <c r="BQ10" s="17">
        <v>3.4615047739417197E-2</v>
      </c>
      <c r="BR10" s="17">
        <v>3.3636070910455403E-2</v>
      </c>
      <c r="BS10" s="17"/>
      <c r="BT10" s="17">
        <v>3.4327607270629397E-2</v>
      </c>
      <c r="BU10" s="17">
        <v>2.2203323448006101E-2</v>
      </c>
      <c r="BV10" s="17">
        <v>4.8527742170628399E-2</v>
      </c>
      <c r="BW10" s="17">
        <v>4.9312540707596303E-2</v>
      </c>
      <c r="BX10" s="17">
        <v>3.7480716290006801E-2</v>
      </c>
      <c r="BY10" s="17">
        <v>0</v>
      </c>
    </row>
    <row r="11" spans="2:77" x14ac:dyDescent="0.35">
      <c r="B11" s="18" t="s">
        <v>98</v>
      </c>
      <c r="C11" s="17">
        <v>4.2215229556568701E-2</v>
      </c>
      <c r="D11" s="17">
        <v>3.0923531707182799E-2</v>
      </c>
      <c r="E11" s="17">
        <v>5.4016104600014402E-2</v>
      </c>
      <c r="F11" s="17"/>
      <c r="G11" s="17">
        <v>2.3827290085697901E-2</v>
      </c>
      <c r="H11" s="17">
        <v>4.14657966018133E-2</v>
      </c>
      <c r="I11" s="17">
        <v>5.2681164887651101E-2</v>
      </c>
      <c r="J11" s="17">
        <v>4.4159648092583201E-2</v>
      </c>
      <c r="K11" s="17">
        <v>5.6081454307724203E-2</v>
      </c>
      <c r="L11" s="17">
        <v>3.68603156450917E-2</v>
      </c>
      <c r="M11" s="17"/>
      <c r="N11" s="17">
        <v>3.6379794010266801E-2</v>
      </c>
      <c r="O11" s="17">
        <v>3.6116343301099502E-2</v>
      </c>
      <c r="P11" s="17">
        <v>5.2171322838414899E-2</v>
      </c>
      <c r="Q11" s="17">
        <v>4.7340717666883497E-2</v>
      </c>
      <c r="R11" s="17"/>
      <c r="S11" s="17">
        <v>3.6824917954120698E-2</v>
      </c>
      <c r="T11" s="17">
        <v>6.8915476216318605E-2</v>
      </c>
      <c r="U11" s="17">
        <v>6.4805523486254193E-2</v>
      </c>
      <c r="V11" s="17">
        <v>9.4545651924279901E-3</v>
      </c>
      <c r="W11" s="17">
        <v>5.4633879480506499E-2</v>
      </c>
      <c r="X11" s="17">
        <v>4.4006878670154299E-2</v>
      </c>
      <c r="Y11" s="17">
        <v>4.3910853371437401E-2</v>
      </c>
      <c r="Z11" s="17">
        <v>4.7282590076820903E-2</v>
      </c>
      <c r="AA11" s="17">
        <v>4.4772309323547102E-2</v>
      </c>
      <c r="AB11" s="17">
        <v>2.7254211459948399E-2</v>
      </c>
      <c r="AC11" s="17">
        <v>2.5153171742269199E-2</v>
      </c>
      <c r="AD11" s="17">
        <v>0</v>
      </c>
      <c r="AE11" s="17"/>
      <c r="AF11" s="17">
        <v>5.0678595717300101E-2</v>
      </c>
      <c r="AG11" s="17">
        <v>4.49680356226312E-2</v>
      </c>
      <c r="AH11" s="17">
        <v>4.0520265983609298E-2</v>
      </c>
      <c r="AI11" s="17"/>
      <c r="AJ11" s="17">
        <v>6.0715602827635697E-2</v>
      </c>
      <c r="AK11" s="17">
        <v>2.66652054684153E-2</v>
      </c>
      <c r="AL11" s="17">
        <v>1.30801964709788E-2</v>
      </c>
      <c r="AM11" s="17">
        <v>0</v>
      </c>
      <c r="AN11" s="17">
        <v>5.30177930728295E-2</v>
      </c>
      <c r="AO11" s="17"/>
      <c r="AP11" s="17">
        <v>9.2828046598012304E-2</v>
      </c>
      <c r="AQ11" s="17">
        <v>1.6025813850062302E-2</v>
      </c>
      <c r="AR11" s="17">
        <v>2.3922007817489901E-2</v>
      </c>
      <c r="AS11" s="17"/>
      <c r="AT11" s="17">
        <v>2.4795434758137599E-2</v>
      </c>
      <c r="AU11" s="17">
        <v>4.9647012473931502E-2</v>
      </c>
      <c r="AV11" s="17">
        <v>2.0131260199659402E-2</v>
      </c>
      <c r="AW11" s="17">
        <v>6.1837361754871797E-2</v>
      </c>
      <c r="AX11" s="17">
        <v>0.118754712860162</v>
      </c>
      <c r="AY11" s="17"/>
      <c r="AZ11" s="17">
        <v>5.39122804582172E-2</v>
      </c>
      <c r="BA11" s="17">
        <v>1.9797477413465599E-2</v>
      </c>
      <c r="BB11" s="17">
        <v>3.6481886372948497E-2</v>
      </c>
      <c r="BC11" s="17">
        <v>4.2000556992591101E-2</v>
      </c>
      <c r="BD11" s="17">
        <v>3.2103758988112303E-2</v>
      </c>
      <c r="BE11" s="17"/>
      <c r="BF11" s="17">
        <v>4.69326343075697E-2</v>
      </c>
      <c r="BG11" s="17">
        <v>3.9122266336824897E-2</v>
      </c>
      <c r="BH11" s="17">
        <v>1.8199025275540799E-2</v>
      </c>
      <c r="BI11" s="17">
        <v>6.6191286240328606E-2</v>
      </c>
      <c r="BJ11" s="17"/>
      <c r="BK11" s="17">
        <v>0</v>
      </c>
      <c r="BL11" s="17">
        <v>5.5697021188367703E-2</v>
      </c>
      <c r="BM11" s="17">
        <v>3.8372363286793901E-2</v>
      </c>
      <c r="BN11" s="17">
        <v>4.2386524471210801E-2</v>
      </c>
      <c r="BO11" s="17">
        <v>5.7200570106824798E-2</v>
      </c>
      <c r="BP11" s="17"/>
      <c r="BQ11" s="17">
        <v>5.4052197277814698E-2</v>
      </c>
      <c r="BR11" s="17">
        <v>2.5683937796632299E-2</v>
      </c>
      <c r="BS11" s="17"/>
      <c r="BT11" s="17">
        <v>4.6278989439611597E-2</v>
      </c>
      <c r="BU11" s="17">
        <v>4.79503148457599E-2</v>
      </c>
      <c r="BV11" s="17">
        <v>0</v>
      </c>
      <c r="BW11" s="17">
        <v>7.7839553719826704E-2</v>
      </c>
      <c r="BX11" s="17">
        <v>3.0184300615145699E-2</v>
      </c>
      <c r="BY11" s="17">
        <v>0</v>
      </c>
    </row>
    <row r="12" spans="2:77" x14ac:dyDescent="0.35">
      <c r="B12" s="18" t="s">
        <v>99</v>
      </c>
      <c r="C12" s="17">
        <v>5.3991797935824898E-2</v>
      </c>
      <c r="D12" s="17">
        <v>5.5666564675090097E-2</v>
      </c>
      <c r="E12" s="17">
        <v>5.3003511982083203E-2</v>
      </c>
      <c r="F12" s="17"/>
      <c r="G12" s="17">
        <v>7.3057265382743097E-2</v>
      </c>
      <c r="H12" s="17">
        <v>4.3928432434968599E-2</v>
      </c>
      <c r="I12" s="17">
        <v>4.1982014866460401E-2</v>
      </c>
      <c r="J12" s="17">
        <v>4.72664503819464E-2</v>
      </c>
      <c r="K12" s="17">
        <v>5.4898945121364597E-2</v>
      </c>
      <c r="L12" s="17">
        <v>6.3320252485698003E-2</v>
      </c>
      <c r="M12" s="17"/>
      <c r="N12" s="17">
        <v>5.6981630101077499E-2</v>
      </c>
      <c r="O12" s="17">
        <v>4.68069181627788E-2</v>
      </c>
      <c r="P12" s="17">
        <v>6.9858172742553307E-2</v>
      </c>
      <c r="Q12" s="17">
        <v>4.5336651047935703E-2</v>
      </c>
      <c r="R12" s="17"/>
      <c r="S12" s="17">
        <v>4.2468631734538E-2</v>
      </c>
      <c r="T12" s="17">
        <v>6.4618383195026302E-2</v>
      </c>
      <c r="U12" s="17">
        <v>4.3725253008939001E-2</v>
      </c>
      <c r="V12" s="17">
        <v>7.8467705927836001E-2</v>
      </c>
      <c r="W12" s="17">
        <v>1.29001673279513E-2</v>
      </c>
      <c r="X12" s="17">
        <v>4.9033861770562702E-2</v>
      </c>
      <c r="Y12" s="17">
        <v>5.8905324752589597E-2</v>
      </c>
      <c r="Z12" s="17">
        <v>1.7235970227748299E-2</v>
      </c>
      <c r="AA12" s="17">
        <v>2.4931722594997499E-2</v>
      </c>
      <c r="AB12" s="17">
        <v>8.9126932883477006E-2</v>
      </c>
      <c r="AC12" s="17">
        <v>0.12240167738025</v>
      </c>
      <c r="AD12" s="17">
        <v>3.2368641046845802E-2</v>
      </c>
      <c r="AE12" s="17"/>
      <c r="AF12" s="17">
        <v>6.3547141918035704E-2</v>
      </c>
      <c r="AG12" s="17">
        <v>4.5750406040857797E-2</v>
      </c>
      <c r="AH12" s="17">
        <v>5.7128146248060702E-2</v>
      </c>
      <c r="AI12" s="17"/>
      <c r="AJ12" s="17">
        <v>5.7035830753626199E-2</v>
      </c>
      <c r="AK12" s="17">
        <v>3.28998711874742E-2</v>
      </c>
      <c r="AL12" s="17">
        <v>4.5638414425579199E-2</v>
      </c>
      <c r="AM12" s="17">
        <v>0.215389572191069</v>
      </c>
      <c r="AN12" s="17">
        <v>4.2517373768909197E-2</v>
      </c>
      <c r="AO12" s="17"/>
      <c r="AP12" s="17">
        <v>7.7794110180878506E-2</v>
      </c>
      <c r="AQ12" s="17">
        <v>1.8331765580454799E-2</v>
      </c>
      <c r="AR12" s="17">
        <v>8.0199661868198602E-2</v>
      </c>
      <c r="AS12" s="17"/>
      <c r="AT12" s="17">
        <v>5.9924492057012099E-2</v>
      </c>
      <c r="AU12" s="17">
        <v>7.32350031605635E-2</v>
      </c>
      <c r="AV12" s="17">
        <v>4.7983048952876702E-2</v>
      </c>
      <c r="AW12" s="17">
        <v>6.2669572543688198E-2</v>
      </c>
      <c r="AX12" s="17">
        <v>0</v>
      </c>
      <c r="AY12" s="17"/>
      <c r="AZ12" s="17">
        <v>4.8810810981358199E-2</v>
      </c>
      <c r="BA12" s="17">
        <v>4.7448953487611099E-2</v>
      </c>
      <c r="BB12" s="17">
        <v>8.4453311517104807E-2</v>
      </c>
      <c r="BC12" s="17">
        <v>6.55011361181701E-2</v>
      </c>
      <c r="BD12" s="17">
        <v>4.9535733884054599E-2</v>
      </c>
      <c r="BE12" s="17"/>
      <c r="BF12" s="17">
        <v>4.0499311957241102E-2</v>
      </c>
      <c r="BG12" s="17">
        <v>5.19003882782667E-2</v>
      </c>
      <c r="BH12" s="17">
        <v>7.0290643145286699E-2</v>
      </c>
      <c r="BI12" s="17">
        <v>3.7533579822548603E-2</v>
      </c>
      <c r="BJ12" s="17"/>
      <c r="BK12" s="17">
        <v>6.2864127568808201E-2</v>
      </c>
      <c r="BL12" s="17">
        <v>8.9222070864974801E-2</v>
      </c>
      <c r="BM12" s="17">
        <v>3.8842599155178299E-2</v>
      </c>
      <c r="BN12" s="17">
        <v>5.3847308735209397E-2</v>
      </c>
      <c r="BO12" s="17">
        <v>6.0652505928867902E-2</v>
      </c>
      <c r="BP12" s="17"/>
      <c r="BQ12" s="17">
        <v>4.4856501167606602E-2</v>
      </c>
      <c r="BR12" s="17">
        <v>6.6749985652934204E-2</v>
      </c>
      <c r="BS12" s="17"/>
      <c r="BT12" s="17">
        <v>4.9413500668704403E-2</v>
      </c>
      <c r="BU12" s="17">
        <v>5.3903406163845702E-2</v>
      </c>
      <c r="BV12" s="17">
        <v>5.73605320454161E-2</v>
      </c>
      <c r="BW12" s="17">
        <v>7.8488934131643096E-2</v>
      </c>
      <c r="BX12" s="17">
        <v>4.7511470921191103E-2</v>
      </c>
      <c r="BY12" s="17">
        <v>4.5969369376369099E-2</v>
      </c>
    </row>
    <row r="13" spans="2:77" x14ac:dyDescent="0.35">
      <c r="B13" s="18" t="s">
        <v>341</v>
      </c>
      <c r="C13" s="17">
        <v>8.6394980577785094E-2</v>
      </c>
      <c r="D13" s="17">
        <v>7.2662528443121502E-2</v>
      </c>
      <c r="E13" s="17">
        <v>0.101189996644644</v>
      </c>
      <c r="F13" s="17"/>
      <c r="G13" s="17">
        <v>0.13692986205287</v>
      </c>
      <c r="H13" s="17">
        <v>8.0015855602329905E-2</v>
      </c>
      <c r="I13" s="17">
        <v>7.4642891269047704E-2</v>
      </c>
      <c r="J13" s="17">
        <v>6.6029388174699499E-2</v>
      </c>
      <c r="K13" s="17">
        <v>8.7582367996149699E-2</v>
      </c>
      <c r="L13" s="17">
        <v>8.2117526933656093E-2</v>
      </c>
      <c r="M13" s="17"/>
      <c r="N13" s="17">
        <v>9.4160885183114801E-2</v>
      </c>
      <c r="O13" s="17">
        <v>6.6257569945043199E-2</v>
      </c>
      <c r="P13" s="17">
        <v>8.44842343399448E-2</v>
      </c>
      <c r="Q13" s="17">
        <v>0.101241004335252</v>
      </c>
      <c r="R13" s="17"/>
      <c r="S13" s="17">
        <v>0.10301187489157</v>
      </c>
      <c r="T13" s="17">
        <v>0.10248583614633799</v>
      </c>
      <c r="U13" s="17">
        <v>7.5132534184370006E-2</v>
      </c>
      <c r="V13" s="17">
        <v>8.2520323521447295E-2</v>
      </c>
      <c r="W13" s="17">
        <v>6.0641442984678502E-2</v>
      </c>
      <c r="X13" s="17">
        <v>6.9923154128212803E-2</v>
      </c>
      <c r="Y13" s="17">
        <v>9.0137768029485102E-2</v>
      </c>
      <c r="Z13" s="17">
        <v>2.2005115888770702E-2</v>
      </c>
      <c r="AA13" s="17">
        <v>6.9748095395815099E-2</v>
      </c>
      <c r="AB13" s="17">
        <v>0.117706410996711</v>
      </c>
      <c r="AC13" s="17">
        <v>8.7213237200782195E-2</v>
      </c>
      <c r="AD13" s="17">
        <v>0.155487332861519</v>
      </c>
      <c r="AE13" s="17"/>
      <c r="AF13" s="17">
        <v>8.6523131817283203E-2</v>
      </c>
      <c r="AG13" s="17">
        <v>8.03861951447888E-2</v>
      </c>
      <c r="AH13" s="17">
        <v>9.97583508772555E-2</v>
      </c>
      <c r="AI13" s="17"/>
      <c r="AJ13" s="17">
        <v>0.108271645603297</v>
      </c>
      <c r="AK13" s="17">
        <v>4.17407620152088E-2</v>
      </c>
      <c r="AL13" s="17">
        <v>6.2402998909291997E-2</v>
      </c>
      <c r="AM13" s="17">
        <v>0</v>
      </c>
      <c r="AN13" s="17">
        <v>0.137668392067126</v>
      </c>
      <c r="AO13" s="17"/>
      <c r="AP13" s="17">
        <v>0.102670523327227</v>
      </c>
      <c r="AQ13" s="17">
        <v>3.6856797965113201E-2</v>
      </c>
      <c r="AR13" s="17">
        <v>0.145245604138104</v>
      </c>
      <c r="AS13" s="17"/>
      <c r="AT13" s="17">
        <v>9.1522652936967194E-2</v>
      </c>
      <c r="AU13" s="17">
        <v>8.6497778008401402E-2</v>
      </c>
      <c r="AV13" s="17">
        <v>8.5284341414710599E-2</v>
      </c>
      <c r="AW13" s="17">
        <v>8.6611417103288693E-2</v>
      </c>
      <c r="AX13" s="17">
        <v>4.86484868574249E-2</v>
      </c>
      <c r="AY13" s="17"/>
      <c r="AZ13" s="17">
        <v>7.7339918501790395E-2</v>
      </c>
      <c r="BA13" s="17">
        <v>0.12793236682358</v>
      </c>
      <c r="BB13" s="17">
        <v>9.5293619178948505E-2</v>
      </c>
      <c r="BC13" s="17">
        <v>7.4295882339852307E-2</v>
      </c>
      <c r="BD13" s="17">
        <v>8.4090513397687999E-2</v>
      </c>
      <c r="BE13" s="17"/>
      <c r="BF13" s="17">
        <v>7.4041658298364801E-2</v>
      </c>
      <c r="BG13" s="17">
        <v>0.10132818549104</v>
      </c>
      <c r="BH13" s="17">
        <v>0.10067465867242199</v>
      </c>
      <c r="BI13" s="17">
        <v>6.4515354762752095E-2</v>
      </c>
      <c r="BJ13" s="17"/>
      <c r="BK13" s="17">
        <v>0</v>
      </c>
      <c r="BL13" s="17">
        <v>6.5316764166470198E-2</v>
      </c>
      <c r="BM13" s="17">
        <v>0.12078885171418199</v>
      </c>
      <c r="BN13" s="17">
        <v>5.1142062768342697E-2</v>
      </c>
      <c r="BO13" s="17">
        <v>0.16643946273830701</v>
      </c>
      <c r="BP13" s="17"/>
      <c r="BQ13" s="17">
        <v>9.1714425311656605E-2</v>
      </c>
      <c r="BR13" s="17">
        <v>7.8965941742218396E-2</v>
      </c>
      <c r="BS13" s="17"/>
      <c r="BT13" s="17">
        <v>8.7794761424783804E-2</v>
      </c>
      <c r="BU13" s="17">
        <v>0.104268885701349</v>
      </c>
      <c r="BV13" s="17">
        <v>0.12988390938271299</v>
      </c>
      <c r="BW13" s="17">
        <v>4.3594975639640099E-2</v>
      </c>
      <c r="BX13" s="17">
        <v>6.5513446357064603E-2</v>
      </c>
      <c r="BY13" s="17">
        <v>0.131914486593456</v>
      </c>
    </row>
    <row r="14" spans="2:77" x14ac:dyDescent="0.35">
      <c r="B14" s="18" t="s">
        <v>101</v>
      </c>
      <c r="C14" s="17">
        <v>0.166173891142647</v>
      </c>
      <c r="D14" s="17">
        <v>0.151424918366629</v>
      </c>
      <c r="E14" s="17">
        <v>0.18299214156334601</v>
      </c>
      <c r="F14" s="17"/>
      <c r="G14" s="17">
        <v>0.15221488934122501</v>
      </c>
      <c r="H14" s="17">
        <v>0.16135538237878</v>
      </c>
      <c r="I14" s="17">
        <v>0.156505127760424</v>
      </c>
      <c r="J14" s="17">
        <v>0.15004256037138999</v>
      </c>
      <c r="K14" s="17">
        <v>0.17102042292807601</v>
      </c>
      <c r="L14" s="17">
        <v>0.19551224811078299</v>
      </c>
      <c r="M14" s="17"/>
      <c r="N14" s="17">
        <v>0.14517635533418299</v>
      </c>
      <c r="O14" s="17">
        <v>0.173412801333413</v>
      </c>
      <c r="P14" s="17">
        <v>0.184217494070852</v>
      </c>
      <c r="Q14" s="17">
        <v>0.16796967278535899</v>
      </c>
      <c r="R14" s="17"/>
      <c r="S14" s="17">
        <v>0.185456890307341</v>
      </c>
      <c r="T14" s="17">
        <v>0.19646984035964199</v>
      </c>
      <c r="U14" s="17">
        <v>0.147630535216802</v>
      </c>
      <c r="V14" s="17">
        <v>0.165269166964015</v>
      </c>
      <c r="W14" s="17">
        <v>0.20530719994194399</v>
      </c>
      <c r="X14" s="17">
        <v>0.151361024342615</v>
      </c>
      <c r="Y14" s="17">
        <v>0.19383551172145599</v>
      </c>
      <c r="Z14" s="17">
        <v>9.77719235209486E-2</v>
      </c>
      <c r="AA14" s="17">
        <v>0.148468647292365</v>
      </c>
      <c r="AB14" s="17">
        <v>0.16034980130325499</v>
      </c>
      <c r="AC14" s="17">
        <v>0.15398785258598599</v>
      </c>
      <c r="AD14" s="17">
        <v>0.11291402547961001</v>
      </c>
      <c r="AE14" s="17"/>
      <c r="AF14" s="17">
        <v>0.19840053913483399</v>
      </c>
      <c r="AG14" s="17">
        <v>0.11198814367747199</v>
      </c>
      <c r="AH14" s="17">
        <v>0.26001578841983303</v>
      </c>
      <c r="AI14" s="17"/>
      <c r="AJ14" s="17">
        <v>0.21044047928873699</v>
      </c>
      <c r="AK14" s="17">
        <v>0.10115959241743799</v>
      </c>
      <c r="AL14" s="17">
        <v>9.1651015102990702E-2</v>
      </c>
      <c r="AM14" s="17">
        <v>0.161936927871659</v>
      </c>
      <c r="AN14" s="17">
        <v>0.25413278849802901</v>
      </c>
      <c r="AO14" s="17"/>
      <c r="AP14" s="17">
        <v>0.191931021509407</v>
      </c>
      <c r="AQ14" s="17">
        <v>0.10184300922865699</v>
      </c>
      <c r="AR14" s="17">
        <v>0.118796978780205</v>
      </c>
      <c r="AS14" s="17"/>
      <c r="AT14" s="17">
        <v>0.196735748270529</v>
      </c>
      <c r="AU14" s="17">
        <v>0.174191663992775</v>
      </c>
      <c r="AV14" s="17">
        <v>0.159159322639779</v>
      </c>
      <c r="AW14" s="17">
        <v>0.112708578524382</v>
      </c>
      <c r="AX14" s="17">
        <v>0</v>
      </c>
      <c r="AY14" s="17"/>
      <c r="AZ14" s="17">
        <v>0.14170978583058799</v>
      </c>
      <c r="BA14" s="17">
        <v>0.183371516542889</v>
      </c>
      <c r="BB14" s="17">
        <v>0.162352348441025</v>
      </c>
      <c r="BC14" s="17">
        <v>0.20176084941573699</v>
      </c>
      <c r="BD14" s="17">
        <v>0.17830780593213999</v>
      </c>
      <c r="BE14" s="17"/>
      <c r="BF14" s="17">
        <v>0.16739074951486699</v>
      </c>
      <c r="BG14" s="17">
        <v>0.19589824901912001</v>
      </c>
      <c r="BH14" s="17">
        <v>0.15889398250297701</v>
      </c>
      <c r="BI14" s="17">
        <v>0.12866604564180401</v>
      </c>
      <c r="BJ14" s="17"/>
      <c r="BK14" s="17">
        <v>0.16176487249890201</v>
      </c>
      <c r="BL14" s="17">
        <v>0.176799584452875</v>
      </c>
      <c r="BM14" s="17">
        <v>0.17839046563272001</v>
      </c>
      <c r="BN14" s="17">
        <v>0.16161893608098599</v>
      </c>
      <c r="BO14" s="17">
        <v>9.3885658185870496E-2</v>
      </c>
      <c r="BP14" s="17"/>
      <c r="BQ14" s="17">
        <v>0.162558576436515</v>
      </c>
      <c r="BR14" s="17">
        <v>0.171222973274025</v>
      </c>
      <c r="BS14" s="17"/>
      <c r="BT14" s="17">
        <v>0.18383157434189601</v>
      </c>
      <c r="BU14" s="17">
        <v>0.13695836383589799</v>
      </c>
      <c r="BV14" s="17">
        <v>0.17659724445578401</v>
      </c>
      <c r="BW14" s="17">
        <v>0.121210625224024</v>
      </c>
      <c r="BX14" s="17">
        <v>0.18573734957937901</v>
      </c>
      <c r="BY14" s="17">
        <v>0.235104514195727</v>
      </c>
    </row>
    <row r="15" spans="2:77" x14ac:dyDescent="0.35">
      <c r="B15" s="18" t="s">
        <v>102</v>
      </c>
      <c r="C15" s="17">
        <v>0.13562507183049599</v>
      </c>
      <c r="D15" s="17">
        <v>0.13418732119552301</v>
      </c>
      <c r="E15" s="17">
        <v>0.132149713207287</v>
      </c>
      <c r="F15" s="17"/>
      <c r="G15" s="17">
        <v>0.16574270848768999</v>
      </c>
      <c r="H15" s="17">
        <v>0.137523887576463</v>
      </c>
      <c r="I15" s="17">
        <v>0.129990154214496</v>
      </c>
      <c r="J15" s="17">
        <v>0.121246339563369</v>
      </c>
      <c r="K15" s="17">
        <v>0.14970142939443901</v>
      </c>
      <c r="L15" s="17">
        <v>0.119928034666547</v>
      </c>
      <c r="M15" s="17"/>
      <c r="N15" s="17">
        <v>0.18422644609568201</v>
      </c>
      <c r="O15" s="17">
        <v>0.16262443009539199</v>
      </c>
      <c r="P15" s="17">
        <v>8.9167548880772093E-2</v>
      </c>
      <c r="Q15" s="17">
        <v>8.6106682202436405E-2</v>
      </c>
      <c r="R15" s="17"/>
      <c r="S15" s="17">
        <v>0.108160550051252</v>
      </c>
      <c r="T15" s="17">
        <v>0.13827743713030799</v>
      </c>
      <c r="U15" s="17">
        <v>0.17893721659162401</v>
      </c>
      <c r="V15" s="17">
        <v>8.3960988667552694E-2</v>
      </c>
      <c r="W15" s="17">
        <v>0.13239981372645801</v>
      </c>
      <c r="X15" s="17">
        <v>0.155016775917688</v>
      </c>
      <c r="Y15" s="17">
        <v>0.154159911173402</v>
      </c>
      <c r="Z15" s="17">
        <v>9.5824932187379794E-2</v>
      </c>
      <c r="AA15" s="17">
        <v>0.14132460113995299</v>
      </c>
      <c r="AB15" s="17">
        <v>0.139653786854498</v>
      </c>
      <c r="AC15" s="17">
        <v>0.112696683394368</v>
      </c>
      <c r="AD15" s="17">
        <v>0.24882485378486099</v>
      </c>
      <c r="AE15" s="17"/>
      <c r="AF15" s="17">
        <v>0.11334391923909901</v>
      </c>
      <c r="AG15" s="17">
        <v>0.13932950665598801</v>
      </c>
      <c r="AH15" s="17">
        <v>0.129217000620098</v>
      </c>
      <c r="AI15" s="17"/>
      <c r="AJ15" s="17">
        <v>0.14024361883641501</v>
      </c>
      <c r="AK15" s="17">
        <v>0.106798870316927</v>
      </c>
      <c r="AL15" s="17">
        <v>0.23553993455671501</v>
      </c>
      <c r="AM15" s="17">
        <v>0.14265762400635401</v>
      </c>
      <c r="AN15" s="17">
        <v>0.126013994270569</v>
      </c>
      <c r="AO15" s="17"/>
      <c r="AP15" s="17">
        <v>0.149787569752558</v>
      </c>
      <c r="AQ15" s="17">
        <v>0.100248029972869</v>
      </c>
      <c r="AR15" s="17">
        <v>0.185004155164183</v>
      </c>
      <c r="AS15" s="17"/>
      <c r="AT15" s="17">
        <v>0.12544917923726401</v>
      </c>
      <c r="AU15" s="17">
        <v>0.117886662738399</v>
      </c>
      <c r="AV15" s="17">
        <v>0.15945055493003901</v>
      </c>
      <c r="AW15" s="17">
        <v>0.162896689191108</v>
      </c>
      <c r="AX15" s="17">
        <v>4.0250306267741703E-2</v>
      </c>
      <c r="AY15" s="17"/>
      <c r="AZ15" s="17">
        <v>0.15992601457462</v>
      </c>
      <c r="BA15" s="17">
        <v>0.107463188900439</v>
      </c>
      <c r="BB15" s="17">
        <v>0.15096078874982999</v>
      </c>
      <c r="BC15" s="17">
        <v>0.115592553319785</v>
      </c>
      <c r="BD15" s="17">
        <v>0.116080017254641</v>
      </c>
      <c r="BE15" s="17"/>
      <c r="BF15" s="17">
        <v>8.9149432991477498E-2</v>
      </c>
      <c r="BG15" s="17">
        <v>0.14738036140108601</v>
      </c>
      <c r="BH15" s="17">
        <v>0.10199316820524</v>
      </c>
      <c r="BI15" s="17">
        <v>0.18878001904470401</v>
      </c>
      <c r="BJ15" s="17"/>
      <c r="BK15" s="17">
        <v>0.19851763245399101</v>
      </c>
      <c r="BL15" s="17">
        <v>7.1666694707958195E-2</v>
      </c>
      <c r="BM15" s="17">
        <v>0.12853715156888701</v>
      </c>
      <c r="BN15" s="17">
        <v>0.15557787718538901</v>
      </c>
      <c r="BO15" s="17">
        <v>0.18336594409465501</v>
      </c>
      <c r="BP15" s="17"/>
      <c r="BQ15" s="17">
        <v>0.14251508714025701</v>
      </c>
      <c r="BR15" s="17">
        <v>0.12600260296867399</v>
      </c>
      <c r="BS15" s="17"/>
      <c r="BT15" s="17">
        <v>0.14274016600220099</v>
      </c>
      <c r="BU15" s="17">
        <v>0.16974389952393501</v>
      </c>
      <c r="BV15" s="17">
        <v>8.5379310484558005E-2</v>
      </c>
      <c r="BW15" s="17">
        <v>8.1630466507000801E-2</v>
      </c>
      <c r="BX15" s="17">
        <v>0.12884338861647701</v>
      </c>
      <c r="BY15" s="17">
        <v>4.4156535978235503E-2</v>
      </c>
    </row>
    <row r="16" spans="2:77" x14ac:dyDescent="0.35">
      <c r="B16" s="18" t="s">
        <v>467</v>
      </c>
      <c r="C16" s="17">
        <v>0.128075673704027</v>
      </c>
      <c r="D16" s="17">
        <v>0.14018995361113301</v>
      </c>
      <c r="E16" s="17">
        <v>0.11538946861351999</v>
      </c>
      <c r="F16" s="17"/>
      <c r="G16" s="17">
        <v>0.13799516309068199</v>
      </c>
      <c r="H16" s="17">
        <v>0.141863138101257</v>
      </c>
      <c r="I16" s="17">
        <v>0.153136887972738</v>
      </c>
      <c r="J16" s="17">
        <v>0.12259495680917699</v>
      </c>
      <c r="K16" s="17">
        <v>0.112850270402036</v>
      </c>
      <c r="L16" s="17">
        <v>0.106476443551987</v>
      </c>
      <c r="M16" s="17"/>
      <c r="N16" s="17">
        <v>0.116449036538918</v>
      </c>
      <c r="O16" s="17">
        <v>0.128227835048351</v>
      </c>
      <c r="P16" s="17">
        <v>0.142014962706972</v>
      </c>
      <c r="Q16" s="17">
        <v>0.13009451939091199</v>
      </c>
      <c r="R16" s="17"/>
      <c r="S16" s="17">
        <v>0.124707759257946</v>
      </c>
      <c r="T16" s="17">
        <v>0.12772569915201801</v>
      </c>
      <c r="U16" s="17">
        <v>7.5430169683705306E-2</v>
      </c>
      <c r="V16" s="17">
        <v>0.10326296721473099</v>
      </c>
      <c r="W16" s="17">
        <v>0.16854546800957601</v>
      </c>
      <c r="X16" s="17">
        <v>0.19323441635180399</v>
      </c>
      <c r="Y16" s="17">
        <v>5.9189399862230999E-2</v>
      </c>
      <c r="Z16" s="17">
        <v>4.0216788492844803E-2</v>
      </c>
      <c r="AA16" s="17">
        <v>0.19790368651572199</v>
      </c>
      <c r="AB16" s="17">
        <v>0.14267867971061399</v>
      </c>
      <c r="AC16" s="17">
        <v>0.12934384640493901</v>
      </c>
      <c r="AD16" s="17">
        <v>6.7427244936732203E-2</v>
      </c>
      <c r="AE16" s="17"/>
      <c r="AF16" s="17">
        <v>0.111897235077813</v>
      </c>
      <c r="AG16" s="17">
        <v>0.142745153975501</v>
      </c>
      <c r="AH16" s="17">
        <v>7.3434201250593106E-2</v>
      </c>
      <c r="AI16" s="17"/>
      <c r="AJ16" s="17">
        <v>0.114160803952741</v>
      </c>
      <c r="AK16" s="17">
        <v>0.13739469605236301</v>
      </c>
      <c r="AL16" s="17">
        <v>0.14752145191386001</v>
      </c>
      <c r="AM16" s="17">
        <v>7.9973379187782495E-2</v>
      </c>
      <c r="AN16" s="17">
        <v>0.12630623243795899</v>
      </c>
      <c r="AO16" s="17"/>
      <c r="AP16" s="17">
        <v>9.3296719027752606E-2</v>
      </c>
      <c r="AQ16" s="17">
        <v>0.183503800891575</v>
      </c>
      <c r="AR16" s="17">
        <v>9.0309554695231997E-2</v>
      </c>
      <c r="AS16" s="17"/>
      <c r="AT16" s="17">
        <v>0.106735530137357</v>
      </c>
      <c r="AU16" s="17">
        <v>0.11508877605068001</v>
      </c>
      <c r="AV16" s="17">
        <v>0.13896045504503299</v>
      </c>
      <c r="AW16" s="17">
        <v>0.127952435988507</v>
      </c>
      <c r="AX16" s="17">
        <v>0.236305194238868</v>
      </c>
      <c r="AY16" s="17"/>
      <c r="AZ16" s="17">
        <v>0.120313636843231</v>
      </c>
      <c r="BA16" s="17">
        <v>0.13358142156834199</v>
      </c>
      <c r="BB16" s="17">
        <v>0.13497193481651901</v>
      </c>
      <c r="BC16" s="17">
        <v>0.123748220636984</v>
      </c>
      <c r="BD16" s="17">
        <v>0.14912810675354199</v>
      </c>
      <c r="BE16" s="17"/>
      <c r="BF16" s="17">
        <v>0.12886491218825799</v>
      </c>
      <c r="BG16" s="17">
        <v>0.12554858081692599</v>
      </c>
      <c r="BH16" s="17">
        <v>0.14635247200413001</v>
      </c>
      <c r="BI16" s="17">
        <v>9.87869358679965E-2</v>
      </c>
      <c r="BJ16" s="17"/>
      <c r="BK16" s="17">
        <v>0.10966784617595</v>
      </c>
      <c r="BL16" s="17">
        <v>0.15307844371996099</v>
      </c>
      <c r="BM16" s="17">
        <v>0.122368506902862</v>
      </c>
      <c r="BN16" s="17">
        <v>0.12869995647892399</v>
      </c>
      <c r="BO16" s="17">
        <v>0.11176051808585</v>
      </c>
      <c r="BP16" s="17"/>
      <c r="BQ16" s="17">
        <v>0.11444217812874601</v>
      </c>
      <c r="BR16" s="17">
        <v>0.147115963275675</v>
      </c>
      <c r="BS16" s="17"/>
      <c r="BT16" s="17">
        <v>0.123811308020974</v>
      </c>
      <c r="BU16" s="17">
        <v>0.10604172953737601</v>
      </c>
      <c r="BV16" s="17">
        <v>0.172960927046135</v>
      </c>
      <c r="BW16" s="17">
        <v>0.10648163130159501</v>
      </c>
      <c r="BX16" s="17">
        <v>0.14273978058984901</v>
      </c>
      <c r="BY16" s="17">
        <v>0.21702646511122201</v>
      </c>
    </row>
    <row r="17" spans="2:77" x14ac:dyDescent="0.35">
      <c r="B17" s="18" t="s">
        <v>468</v>
      </c>
      <c r="C17" s="17">
        <v>0.124907679500536</v>
      </c>
      <c r="D17" s="17">
        <v>0.13743250195033099</v>
      </c>
      <c r="E17" s="17">
        <v>0.113989926479791</v>
      </c>
      <c r="F17" s="17"/>
      <c r="G17" s="17">
        <v>9.7807705674385001E-2</v>
      </c>
      <c r="H17" s="17">
        <v>0.12154149822530901</v>
      </c>
      <c r="I17" s="17">
        <v>0.165466430875533</v>
      </c>
      <c r="J17" s="17">
        <v>0.16056845517979801</v>
      </c>
      <c r="K17" s="17">
        <v>8.2877214866566198E-2</v>
      </c>
      <c r="L17" s="17">
        <v>0.11783192674367</v>
      </c>
      <c r="M17" s="17"/>
      <c r="N17" s="17">
        <v>0.13347432367772899</v>
      </c>
      <c r="O17" s="17">
        <v>0.14612041704005199</v>
      </c>
      <c r="P17" s="17">
        <v>9.56256118057289E-2</v>
      </c>
      <c r="Q17" s="17">
        <v>0.117145166028368</v>
      </c>
      <c r="R17" s="17"/>
      <c r="S17" s="17">
        <v>0.115772039983059</v>
      </c>
      <c r="T17" s="17">
        <v>8.8252922345698495E-2</v>
      </c>
      <c r="U17" s="17">
        <v>0.109817320362917</v>
      </c>
      <c r="V17" s="17">
        <v>0.214466851176703</v>
      </c>
      <c r="W17" s="17">
        <v>0.10123053024871501</v>
      </c>
      <c r="X17" s="17">
        <v>9.7455018183565806E-2</v>
      </c>
      <c r="Y17" s="17">
        <v>0.14234570277883599</v>
      </c>
      <c r="Z17" s="17">
        <v>0.13814985307574201</v>
      </c>
      <c r="AA17" s="17">
        <v>0.15710801347182801</v>
      </c>
      <c r="AB17" s="17">
        <v>9.8580844017637004E-2</v>
      </c>
      <c r="AC17" s="17">
        <v>8.4479996789447204E-2</v>
      </c>
      <c r="AD17" s="17">
        <v>0.19219972180398501</v>
      </c>
      <c r="AE17" s="17"/>
      <c r="AF17" s="17">
        <v>0.10897355046684799</v>
      </c>
      <c r="AG17" s="17">
        <v>0.15244913399600399</v>
      </c>
      <c r="AH17" s="17">
        <v>0.11205590864131</v>
      </c>
      <c r="AI17" s="17"/>
      <c r="AJ17" s="17">
        <v>7.2787635450037302E-2</v>
      </c>
      <c r="AK17" s="17">
        <v>0.211664797635816</v>
      </c>
      <c r="AL17" s="17">
        <v>0.14231904661935499</v>
      </c>
      <c r="AM17" s="17">
        <v>6.2923549481884805E-2</v>
      </c>
      <c r="AN17" s="17">
        <v>8.38142134659602E-2</v>
      </c>
      <c r="AO17" s="17"/>
      <c r="AP17" s="17">
        <v>4.33941464724674E-2</v>
      </c>
      <c r="AQ17" s="17">
        <v>0.23253625647194201</v>
      </c>
      <c r="AR17" s="17">
        <v>0.12287186878814001</v>
      </c>
      <c r="AS17" s="17"/>
      <c r="AT17" s="17">
        <v>0.12932273744497</v>
      </c>
      <c r="AU17" s="17">
        <v>0.11103320211674</v>
      </c>
      <c r="AV17" s="17">
        <v>0.12983694584799499</v>
      </c>
      <c r="AW17" s="17">
        <v>0.15774863049929599</v>
      </c>
      <c r="AX17" s="17">
        <v>0.15577140079117399</v>
      </c>
      <c r="AY17" s="17"/>
      <c r="AZ17" s="17">
        <v>0.123324290170903</v>
      </c>
      <c r="BA17" s="17">
        <v>0.13810466708470701</v>
      </c>
      <c r="BB17" s="17">
        <v>8.6034914758286493E-2</v>
      </c>
      <c r="BC17" s="17">
        <v>0.123663545203203</v>
      </c>
      <c r="BD17" s="17">
        <v>0.128600538828503</v>
      </c>
      <c r="BE17" s="17"/>
      <c r="BF17" s="17">
        <v>9.5047552145554701E-2</v>
      </c>
      <c r="BG17" s="17">
        <v>0.116397536329195</v>
      </c>
      <c r="BH17" s="17">
        <v>0.124246548925305</v>
      </c>
      <c r="BI17" s="17">
        <v>0.18075270606222901</v>
      </c>
      <c r="BJ17" s="17"/>
      <c r="BK17" s="17">
        <v>5.03078741856769E-2</v>
      </c>
      <c r="BL17" s="17">
        <v>0.116431274733198</v>
      </c>
      <c r="BM17" s="17">
        <v>0.107340242838248</v>
      </c>
      <c r="BN17" s="17">
        <v>0.15530561886909999</v>
      </c>
      <c r="BO17" s="17">
        <v>0.12773800225888399</v>
      </c>
      <c r="BP17" s="17"/>
      <c r="BQ17" s="17">
        <v>0.12121166188726799</v>
      </c>
      <c r="BR17" s="17">
        <v>0.13006946983009299</v>
      </c>
      <c r="BS17" s="17"/>
      <c r="BT17" s="17">
        <v>0.120919693501934</v>
      </c>
      <c r="BU17" s="17">
        <v>0.15990459104558299</v>
      </c>
      <c r="BV17" s="17">
        <v>5.5005752439850598E-2</v>
      </c>
      <c r="BW17" s="17">
        <v>0.13521647891413599</v>
      </c>
      <c r="BX17" s="17">
        <v>0.10872718486376</v>
      </c>
      <c r="BY17" s="17">
        <v>0.15892153324705099</v>
      </c>
    </row>
    <row r="18" spans="2:77" x14ac:dyDescent="0.35">
      <c r="B18" s="18" t="s">
        <v>469</v>
      </c>
      <c r="C18" s="17">
        <v>7.4176406253288904E-2</v>
      </c>
      <c r="D18" s="17">
        <v>8.1149840671239606E-2</v>
      </c>
      <c r="E18" s="17">
        <v>6.8156313648259401E-2</v>
      </c>
      <c r="F18" s="17"/>
      <c r="G18" s="17">
        <v>6.7501397654178397E-2</v>
      </c>
      <c r="H18" s="17">
        <v>0.100131710390124</v>
      </c>
      <c r="I18" s="17">
        <v>0.101153779680192</v>
      </c>
      <c r="J18" s="17">
        <v>7.1698122495123404E-2</v>
      </c>
      <c r="K18" s="17">
        <v>3.1380236129450602E-2</v>
      </c>
      <c r="L18" s="17">
        <v>6.7479252386546396E-2</v>
      </c>
      <c r="M18" s="17"/>
      <c r="N18" s="17">
        <v>7.7139920933481806E-2</v>
      </c>
      <c r="O18" s="17">
        <v>6.0167343186866999E-2</v>
      </c>
      <c r="P18" s="17">
        <v>8.0783854296552396E-2</v>
      </c>
      <c r="Q18" s="17">
        <v>8.0729392350255599E-2</v>
      </c>
      <c r="R18" s="17"/>
      <c r="S18" s="17">
        <v>0.12645084861153399</v>
      </c>
      <c r="T18" s="17">
        <v>4.0308376271308899E-2</v>
      </c>
      <c r="U18" s="17">
        <v>6.06767220404065E-2</v>
      </c>
      <c r="V18" s="17">
        <v>8.3377005434102494E-2</v>
      </c>
      <c r="W18" s="17">
        <v>9.6773111339938697E-2</v>
      </c>
      <c r="X18" s="17">
        <v>8.5248699329136396E-2</v>
      </c>
      <c r="Y18" s="17">
        <v>7.0718884765657103E-2</v>
      </c>
      <c r="Z18" s="17">
        <v>0.13934131438894701</v>
      </c>
      <c r="AA18" s="17">
        <v>3.1670120153168502E-2</v>
      </c>
      <c r="AB18" s="17">
        <v>6.8470126387393304E-2</v>
      </c>
      <c r="AC18" s="17">
        <v>7.8355885053133498E-2</v>
      </c>
      <c r="AD18" s="17">
        <v>3.4102548805105597E-2</v>
      </c>
      <c r="AE18" s="17"/>
      <c r="AF18" s="17">
        <v>4.5211062901288103E-2</v>
      </c>
      <c r="AG18" s="17">
        <v>0.101923389150034</v>
      </c>
      <c r="AH18" s="17">
        <v>7.45118660312208E-2</v>
      </c>
      <c r="AI18" s="17"/>
      <c r="AJ18" s="17">
        <v>4.6510945935629898E-2</v>
      </c>
      <c r="AK18" s="17">
        <v>0.11936169632737501</v>
      </c>
      <c r="AL18" s="17">
        <v>0.14334306706118899</v>
      </c>
      <c r="AM18" s="17">
        <v>0</v>
      </c>
      <c r="AN18" s="17">
        <v>4.32270223114503E-2</v>
      </c>
      <c r="AO18" s="17"/>
      <c r="AP18" s="17">
        <v>6.0677782252712698E-2</v>
      </c>
      <c r="AQ18" s="17">
        <v>0.12973565787927599</v>
      </c>
      <c r="AR18" s="17">
        <v>9.4715426554597706E-2</v>
      </c>
      <c r="AS18" s="17"/>
      <c r="AT18" s="17">
        <v>5.0545462197957802E-2</v>
      </c>
      <c r="AU18" s="17">
        <v>7.5266051003969797E-2</v>
      </c>
      <c r="AV18" s="17">
        <v>0.107222030997497</v>
      </c>
      <c r="AW18" s="17">
        <v>0.107233339868779</v>
      </c>
      <c r="AX18" s="17">
        <v>0.102842968980662</v>
      </c>
      <c r="AY18" s="17"/>
      <c r="AZ18" s="17">
        <v>9.6379493929060395E-2</v>
      </c>
      <c r="BA18" s="17">
        <v>6.3475933671501006E-2</v>
      </c>
      <c r="BB18" s="17">
        <v>8.6908091502676796E-2</v>
      </c>
      <c r="BC18" s="17">
        <v>6.2672063996770097E-2</v>
      </c>
      <c r="BD18" s="17">
        <v>2.5463335483560601E-2</v>
      </c>
      <c r="BE18" s="17"/>
      <c r="BF18" s="17">
        <v>6.5486139513537794E-2</v>
      </c>
      <c r="BG18" s="17">
        <v>7.0578290480673198E-2</v>
      </c>
      <c r="BH18" s="17">
        <v>5.8498770600010797E-2</v>
      </c>
      <c r="BI18" s="17">
        <v>0.107585831772601</v>
      </c>
      <c r="BJ18" s="17"/>
      <c r="BK18" s="17">
        <v>2.49559370542781E-2</v>
      </c>
      <c r="BL18" s="17">
        <v>7.0931179420297502E-2</v>
      </c>
      <c r="BM18" s="17">
        <v>6.5482771380765706E-2</v>
      </c>
      <c r="BN18" s="17">
        <v>9.6368058650330601E-2</v>
      </c>
      <c r="BO18" s="17">
        <v>4.1073954903048097E-2</v>
      </c>
      <c r="BP18" s="17"/>
      <c r="BQ18" s="17">
        <v>8.9470583888027297E-2</v>
      </c>
      <c r="BR18" s="17">
        <v>5.2816838612131101E-2</v>
      </c>
      <c r="BS18" s="17"/>
      <c r="BT18" s="17">
        <v>5.6549661844106001E-2</v>
      </c>
      <c r="BU18" s="17">
        <v>7.5205193546152294E-2</v>
      </c>
      <c r="BV18" s="17">
        <v>9.9899094368439204E-2</v>
      </c>
      <c r="BW18" s="17">
        <v>9.0389443997302796E-2</v>
      </c>
      <c r="BX18" s="17">
        <v>8.7395274813780496E-2</v>
      </c>
      <c r="BY18" s="17">
        <v>7.7626596957277805E-2</v>
      </c>
    </row>
    <row r="19" spans="2:77" x14ac:dyDescent="0.35">
      <c r="B19" s="18" t="s">
        <v>470</v>
      </c>
      <c r="C19" s="19">
        <v>6.93979039326547E-2</v>
      </c>
      <c r="D19" s="19">
        <v>5.83957465906828E-2</v>
      </c>
      <c r="E19" s="19">
        <v>7.9328855654467401E-2</v>
      </c>
      <c r="F19" s="19"/>
      <c r="G19" s="19">
        <v>7.5098233733456102E-2</v>
      </c>
      <c r="H19" s="19">
        <v>6.8434137105447601E-2</v>
      </c>
      <c r="I19" s="19">
        <v>3.3984630555731699E-2</v>
      </c>
      <c r="J19" s="19">
        <v>7.6474507103606301E-2</v>
      </c>
      <c r="K19" s="19">
        <v>0.10671413663538599</v>
      </c>
      <c r="L19" s="19">
        <v>6.07272385476978E-2</v>
      </c>
      <c r="M19" s="19"/>
      <c r="N19" s="19">
        <v>5.8778927889044402E-2</v>
      </c>
      <c r="O19" s="19">
        <v>8.48850267732075E-2</v>
      </c>
      <c r="P19" s="19">
        <v>5.1368094258178197E-2</v>
      </c>
      <c r="Q19" s="19">
        <v>8.0110011141678802E-2</v>
      </c>
      <c r="R19" s="19"/>
      <c r="S19" s="19">
        <v>9.3823572904746605E-2</v>
      </c>
      <c r="T19" s="19">
        <v>7.8717862126534602E-2</v>
      </c>
      <c r="U19" s="19">
        <v>6.25023335381414E-2</v>
      </c>
      <c r="V19" s="19">
        <v>3.9527927934375602E-2</v>
      </c>
      <c r="W19" s="19">
        <v>7.1506182267452395E-2</v>
      </c>
      <c r="X19" s="19">
        <v>7.9725220926959203E-2</v>
      </c>
      <c r="Y19" s="19">
        <v>5.49025161733473E-2</v>
      </c>
      <c r="Z19" s="19">
        <v>0.16135971636018501</v>
      </c>
      <c r="AA19" s="19">
        <v>6.3365368798917895E-2</v>
      </c>
      <c r="AB19" s="19">
        <v>4.2600540320112297E-2</v>
      </c>
      <c r="AC19" s="19">
        <v>5.30936283696141E-2</v>
      </c>
      <c r="AD19" s="19">
        <v>3.3341424831056898E-2</v>
      </c>
      <c r="AE19" s="19"/>
      <c r="AF19" s="19">
        <v>5.1411466979602097E-2</v>
      </c>
      <c r="AG19" s="19">
        <v>8.8963474540905002E-2</v>
      </c>
      <c r="AH19" s="19">
        <v>5.42970958651946E-2</v>
      </c>
      <c r="AI19" s="19"/>
      <c r="AJ19" s="19">
        <v>1.8543424654079599E-2</v>
      </c>
      <c r="AK19" s="19">
        <v>0.16838438658685601</v>
      </c>
      <c r="AL19" s="19">
        <v>4.5825568922171697E-2</v>
      </c>
      <c r="AM19" s="19">
        <v>0</v>
      </c>
      <c r="AN19" s="19">
        <v>2.7304022767630599E-2</v>
      </c>
      <c r="AO19" s="19"/>
      <c r="AP19" s="19">
        <v>1.93583696154941E-2</v>
      </c>
      <c r="AQ19" s="19">
        <v>0.158053257898567</v>
      </c>
      <c r="AR19" s="19">
        <v>5.8445129168242002E-2</v>
      </c>
      <c r="AS19" s="19"/>
      <c r="AT19" s="19">
        <v>6.2069735974901001E-2</v>
      </c>
      <c r="AU19" s="19">
        <v>6.6233224089724305E-2</v>
      </c>
      <c r="AV19" s="19">
        <v>5.7339247296169703E-2</v>
      </c>
      <c r="AW19" s="19">
        <v>6.7550607944808105E-2</v>
      </c>
      <c r="AX19" s="19">
        <v>0.15569587224768999</v>
      </c>
      <c r="AY19" s="19"/>
      <c r="AZ19" s="19">
        <v>6.9660591211296696E-2</v>
      </c>
      <c r="BA19" s="19">
        <v>6.0836545539168403E-2</v>
      </c>
      <c r="BB19" s="19">
        <v>8.0671232003935694E-2</v>
      </c>
      <c r="BC19" s="19">
        <v>5.5879347416494002E-2</v>
      </c>
      <c r="BD19" s="19">
        <v>9.9515374537517506E-2</v>
      </c>
      <c r="BE19" s="19"/>
      <c r="BF19" s="19">
        <v>9.1351810068960607E-2</v>
      </c>
      <c r="BG19" s="19">
        <v>6.1494885744057197E-2</v>
      </c>
      <c r="BH19" s="19">
        <v>9.5521764820421198E-2</v>
      </c>
      <c r="BI19" s="19">
        <v>4.55647036490286E-2</v>
      </c>
      <c r="BJ19" s="19"/>
      <c r="BK19" s="19">
        <v>0.14115779201300699</v>
      </c>
      <c r="BL19" s="19">
        <v>7.2585755029747207E-2</v>
      </c>
      <c r="BM19" s="19">
        <v>7.4505453065615707E-2</v>
      </c>
      <c r="BN19" s="19">
        <v>4.6928293155978698E-2</v>
      </c>
      <c r="BO19" s="19">
        <v>0.113482807582361</v>
      </c>
      <c r="BP19" s="19"/>
      <c r="BQ19" s="19">
        <v>6.5071202907567793E-2</v>
      </c>
      <c r="BR19" s="19">
        <v>7.5440495134060703E-2</v>
      </c>
      <c r="BS19" s="19"/>
      <c r="BT19" s="19">
        <v>6.2062422592085199E-2</v>
      </c>
      <c r="BU19" s="19">
        <v>4.5822643987884402E-2</v>
      </c>
      <c r="BV19" s="19">
        <v>7.2865489047159601E-2</v>
      </c>
      <c r="BW19" s="19">
        <v>0.10834305406657301</v>
      </c>
      <c r="BX19" s="19">
        <v>0.10142925666963699</v>
      </c>
      <c r="BY19" s="19">
        <v>3.8691541336413698E-2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4.9925679436765402E-2</v>
      </c>
      <c r="D9" s="17">
        <v>4.8839862811393499E-2</v>
      </c>
      <c r="E9" s="17">
        <v>5.16405141282342E-2</v>
      </c>
      <c r="F9" s="17"/>
      <c r="G9" s="17">
        <v>5.1988231335716298E-2</v>
      </c>
      <c r="H9" s="17">
        <v>2.91701774037617E-2</v>
      </c>
      <c r="I9" s="17">
        <v>1.3196829744103101E-2</v>
      </c>
      <c r="J9" s="17">
        <v>8.4921393266452302E-2</v>
      </c>
      <c r="K9" s="17">
        <v>9.0925608881876896E-2</v>
      </c>
      <c r="L9" s="17">
        <v>3.7848170246126703E-2</v>
      </c>
      <c r="M9" s="17"/>
      <c r="N9" s="17">
        <v>3.7548279029541498E-2</v>
      </c>
      <c r="O9" s="17">
        <v>4.2680822014342201E-2</v>
      </c>
      <c r="P9" s="17">
        <v>6.6533216166384301E-2</v>
      </c>
      <c r="Q9" s="17">
        <v>5.82434558544822E-2</v>
      </c>
      <c r="R9" s="17"/>
      <c r="S9" s="17">
        <v>2.6239938711701698E-2</v>
      </c>
      <c r="T9" s="17">
        <v>3.2471875378980102E-2</v>
      </c>
      <c r="U9" s="17">
        <v>6.4755027960300998E-2</v>
      </c>
      <c r="V9" s="17">
        <v>8.3721438516387206E-2</v>
      </c>
      <c r="W9" s="17">
        <v>5.2591813513273099E-2</v>
      </c>
      <c r="X9" s="17">
        <v>6.5152621966719601E-2</v>
      </c>
      <c r="Y9" s="17">
        <v>4.5974380801638098E-2</v>
      </c>
      <c r="Z9" s="17">
        <v>4.35675536999139E-2</v>
      </c>
      <c r="AA9" s="17">
        <v>5.1608225759617897E-2</v>
      </c>
      <c r="AB9" s="17">
        <v>3.7055102060653801E-2</v>
      </c>
      <c r="AC9" s="17">
        <v>5.4118495177668598E-2</v>
      </c>
      <c r="AD9" s="17">
        <v>6.6824213874400601E-2</v>
      </c>
      <c r="AE9" s="17"/>
      <c r="AF9" s="17">
        <v>7.60298214440914E-2</v>
      </c>
      <c r="AG9" s="17">
        <v>2.7110410513636E-2</v>
      </c>
      <c r="AH9" s="17">
        <v>6.3122386366236294E-2</v>
      </c>
      <c r="AI9" s="17"/>
      <c r="AJ9" s="17">
        <v>9.1003205597488299E-2</v>
      </c>
      <c r="AK9" s="17">
        <v>1.47710587240242E-2</v>
      </c>
      <c r="AL9" s="17">
        <v>0</v>
      </c>
      <c r="AM9" s="17">
        <v>0</v>
      </c>
      <c r="AN9" s="17">
        <v>5.6168706470331099E-2</v>
      </c>
      <c r="AO9" s="17"/>
      <c r="AP9" s="17">
        <v>0.102258824966293</v>
      </c>
      <c r="AQ9" s="17">
        <v>6.6415571518082597E-3</v>
      </c>
      <c r="AR9" s="17">
        <v>2.24574259030196E-2</v>
      </c>
      <c r="AS9" s="17"/>
      <c r="AT9" s="17">
        <v>5.8778190284793697E-2</v>
      </c>
      <c r="AU9" s="17">
        <v>7.4217756363382903E-2</v>
      </c>
      <c r="AV9" s="17">
        <v>3.8121779368029102E-2</v>
      </c>
      <c r="AW9" s="17">
        <v>2.85495572241787E-2</v>
      </c>
      <c r="AX9" s="17">
        <v>0.18172938382607601</v>
      </c>
      <c r="AY9" s="17"/>
      <c r="AZ9" s="17">
        <v>5.7477801117309602E-2</v>
      </c>
      <c r="BA9" s="17">
        <v>5.1519769409111599E-2</v>
      </c>
      <c r="BB9" s="17">
        <v>2.8669081032918101E-2</v>
      </c>
      <c r="BC9" s="17">
        <v>2.7465687765017899E-2</v>
      </c>
      <c r="BD9" s="17">
        <v>6.3842916258827001E-2</v>
      </c>
      <c r="BE9" s="17"/>
      <c r="BF9" s="17">
        <v>7.1542253534921593E-2</v>
      </c>
      <c r="BG9" s="17">
        <v>4.5917775280936601E-2</v>
      </c>
      <c r="BH9" s="17">
        <v>5.3135776581707803E-2</v>
      </c>
      <c r="BI9" s="17">
        <v>3.5687235578053901E-2</v>
      </c>
      <c r="BJ9" s="17"/>
      <c r="BK9" s="17">
        <v>0.172674352696364</v>
      </c>
      <c r="BL9" s="17">
        <v>3.9448849296808301E-2</v>
      </c>
      <c r="BM9" s="17">
        <v>5.2734334374208103E-2</v>
      </c>
      <c r="BN9" s="17">
        <v>4.2105060943194203E-2</v>
      </c>
      <c r="BO9" s="17">
        <v>3.0910966731467399E-2</v>
      </c>
      <c r="BP9" s="17"/>
      <c r="BQ9" s="17">
        <v>4.53850322079083E-2</v>
      </c>
      <c r="BR9" s="17">
        <v>5.62670639777113E-2</v>
      </c>
      <c r="BS9" s="17"/>
      <c r="BT9" s="17">
        <v>4.3862559204015703E-2</v>
      </c>
      <c r="BU9" s="17">
        <v>3.3595907320145099E-2</v>
      </c>
      <c r="BV9" s="17">
        <v>6.2253935307049701E-2</v>
      </c>
      <c r="BW9" s="17">
        <v>9.0757551541016598E-2</v>
      </c>
      <c r="BX9" s="17">
        <v>5.5619850849150602E-2</v>
      </c>
      <c r="BY9" s="17">
        <v>5.0588957204247997E-2</v>
      </c>
    </row>
    <row r="10" spans="2:77" x14ac:dyDescent="0.35">
      <c r="B10" s="18" t="s">
        <v>333</v>
      </c>
      <c r="C10" s="17">
        <v>2.22259746192006E-2</v>
      </c>
      <c r="D10" s="17">
        <v>2.2008355958566199E-2</v>
      </c>
      <c r="E10" s="17">
        <v>2.2724201774291901E-2</v>
      </c>
      <c r="F10" s="17"/>
      <c r="G10" s="17">
        <v>2.1778685757215401E-2</v>
      </c>
      <c r="H10" s="17">
        <v>1.43015094333993E-2</v>
      </c>
      <c r="I10" s="17">
        <v>1.6042055713411399E-2</v>
      </c>
      <c r="J10" s="17">
        <v>2.5154674461856898E-2</v>
      </c>
      <c r="K10" s="17">
        <v>3.6710200721453902E-2</v>
      </c>
      <c r="L10" s="17">
        <v>2.1839888281058002E-2</v>
      </c>
      <c r="M10" s="17"/>
      <c r="N10" s="17">
        <v>1.49622922243962E-2</v>
      </c>
      <c r="O10" s="17">
        <v>3.1879612213790102E-3</v>
      </c>
      <c r="P10" s="17">
        <v>4.1437812500623401E-2</v>
      </c>
      <c r="Q10" s="17">
        <v>3.51613575490606E-2</v>
      </c>
      <c r="R10" s="17"/>
      <c r="S10" s="17">
        <v>0</v>
      </c>
      <c r="T10" s="17">
        <v>2.2853396696889901E-2</v>
      </c>
      <c r="U10" s="17">
        <v>3.9262267954207702E-2</v>
      </c>
      <c r="V10" s="17">
        <v>2.8305508277157498E-2</v>
      </c>
      <c r="W10" s="17">
        <v>5.6340566973150402E-2</v>
      </c>
      <c r="X10" s="17">
        <v>0</v>
      </c>
      <c r="Y10" s="17">
        <v>6.2718419301243902E-2</v>
      </c>
      <c r="Z10" s="17">
        <v>8.0741155557803798E-2</v>
      </c>
      <c r="AA10" s="17">
        <v>0</v>
      </c>
      <c r="AB10" s="17">
        <v>0</v>
      </c>
      <c r="AC10" s="17">
        <v>0</v>
      </c>
      <c r="AD10" s="17">
        <v>4.4717910420977398E-2</v>
      </c>
      <c r="AE10" s="17"/>
      <c r="AF10" s="17">
        <v>4.4509526680835403E-2</v>
      </c>
      <c r="AG10" s="17">
        <v>5.32445447470699E-3</v>
      </c>
      <c r="AH10" s="17">
        <v>2.9726918257677201E-2</v>
      </c>
      <c r="AI10" s="17"/>
      <c r="AJ10" s="17">
        <v>4.3411548729710203E-2</v>
      </c>
      <c r="AK10" s="17">
        <v>6.7392280341327599E-3</v>
      </c>
      <c r="AL10" s="17">
        <v>0</v>
      </c>
      <c r="AM10" s="17">
        <v>6.5226838731995501E-2</v>
      </c>
      <c r="AN10" s="17">
        <v>1.4665202035733699E-2</v>
      </c>
      <c r="AO10" s="17"/>
      <c r="AP10" s="17">
        <v>5.7605602402873997E-2</v>
      </c>
      <c r="AQ10" s="17">
        <v>5.4466268647685801E-3</v>
      </c>
      <c r="AR10" s="17">
        <v>1.6758114919448099E-2</v>
      </c>
      <c r="AS10" s="17"/>
      <c r="AT10" s="17">
        <v>3.4382679877688602E-2</v>
      </c>
      <c r="AU10" s="17">
        <v>1.15539953015585E-2</v>
      </c>
      <c r="AV10" s="17">
        <v>3.1168541120725102E-3</v>
      </c>
      <c r="AW10" s="17">
        <v>0</v>
      </c>
      <c r="AX10" s="17">
        <v>0</v>
      </c>
      <c r="AY10" s="17"/>
      <c r="AZ10" s="17">
        <v>2.2488397526560702E-2</v>
      </c>
      <c r="BA10" s="17">
        <v>3.12650968232389E-2</v>
      </c>
      <c r="BB10" s="17">
        <v>0</v>
      </c>
      <c r="BC10" s="17">
        <v>2.25197480717549E-2</v>
      </c>
      <c r="BD10" s="17">
        <v>1.5667772186988699E-2</v>
      </c>
      <c r="BE10" s="17"/>
      <c r="BF10" s="17">
        <v>2.2713546039308301E-2</v>
      </c>
      <c r="BG10" s="17">
        <v>1.80054465285646E-2</v>
      </c>
      <c r="BH10" s="17">
        <v>2.10944763174859E-2</v>
      </c>
      <c r="BI10" s="17">
        <v>3.8722335331510802E-2</v>
      </c>
      <c r="BJ10" s="17"/>
      <c r="BK10" s="17">
        <v>2.65597768975015E-2</v>
      </c>
      <c r="BL10" s="17">
        <v>7.0678058755655896E-3</v>
      </c>
      <c r="BM10" s="17">
        <v>2.2703174421935101E-2</v>
      </c>
      <c r="BN10" s="17">
        <v>1.60377832313689E-2</v>
      </c>
      <c r="BO10" s="17">
        <v>8.6139986137015206E-2</v>
      </c>
      <c r="BP10" s="17"/>
      <c r="BQ10" s="17">
        <v>2.4840258987793601E-2</v>
      </c>
      <c r="BR10" s="17">
        <v>1.8574913075535101E-2</v>
      </c>
      <c r="BS10" s="17"/>
      <c r="BT10" s="17">
        <v>2.8785859309815202E-2</v>
      </c>
      <c r="BU10" s="17">
        <v>1.0647003876279501E-2</v>
      </c>
      <c r="BV10" s="17">
        <v>1.64988407436591E-2</v>
      </c>
      <c r="BW10" s="17">
        <v>6.4234180066518903E-2</v>
      </c>
      <c r="BX10" s="17">
        <v>7.0658140714649599E-3</v>
      </c>
      <c r="BY10" s="17">
        <v>0</v>
      </c>
    </row>
    <row r="11" spans="2:77" x14ac:dyDescent="0.35">
      <c r="B11" s="18" t="s">
        <v>98</v>
      </c>
      <c r="C11" s="17">
        <v>2.5697961431115201E-2</v>
      </c>
      <c r="D11" s="17">
        <v>1.4686249263613E-2</v>
      </c>
      <c r="E11" s="17">
        <v>3.7010574891268001E-2</v>
      </c>
      <c r="F11" s="17"/>
      <c r="G11" s="17">
        <v>4.1465109060563103E-2</v>
      </c>
      <c r="H11" s="17">
        <v>2.34618722181388E-2</v>
      </c>
      <c r="I11" s="17">
        <v>2.88764301258253E-2</v>
      </c>
      <c r="J11" s="17">
        <v>1.41502340917896E-2</v>
      </c>
      <c r="K11" s="17">
        <v>1.19535518319413E-2</v>
      </c>
      <c r="L11" s="17">
        <v>3.3270018889083403E-2</v>
      </c>
      <c r="M11" s="17"/>
      <c r="N11" s="17">
        <v>1.55996224388031E-2</v>
      </c>
      <c r="O11" s="17">
        <v>2.9047392357025002E-2</v>
      </c>
      <c r="P11" s="17">
        <v>3.5494237741654298E-2</v>
      </c>
      <c r="Q11" s="17">
        <v>2.5545573228301501E-2</v>
      </c>
      <c r="R11" s="17"/>
      <c r="S11" s="17">
        <v>1.05384333969248E-2</v>
      </c>
      <c r="T11" s="17">
        <v>4.54504776484718E-2</v>
      </c>
      <c r="U11" s="17">
        <v>4.8419652851038997E-2</v>
      </c>
      <c r="V11" s="17">
        <v>1.5461925601876999E-2</v>
      </c>
      <c r="W11" s="17">
        <v>3.09123751310681E-2</v>
      </c>
      <c r="X11" s="17">
        <v>2.6282235074703401E-2</v>
      </c>
      <c r="Y11" s="17">
        <v>1.2462722247264701E-2</v>
      </c>
      <c r="Z11" s="17">
        <v>2.3353216151340599E-2</v>
      </c>
      <c r="AA11" s="17">
        <v>1.4371727059250701E-2</v>
      </c>
      <c r="AB11" s="17">
        <v>2.4937404690540201E-2</v>
      </c>
      <c r="AC11" s="17">
        <v>4.0612290504869697E-2</v>
      </c>
      <c r="AD11" s="17">
        <v>0</v>
      </c>
      <c r="AE11" s="17"/>
      <c r="AF11" s="17">
        <v>3.2636820598219901E-2</v>
      </c>
      <c r="AG11" s="17">
        <v>1.4592116970068601E-2</v>
      </c>
      <c r="AH11" s="17">
        <v>4.4060883032903002E-2</v>
      </c>
      <c r="AI11" s="17"/>
      <c r="AJ11" s="17">
        <v>3.3609340299747402E-2</v>
      </c>
      <c r="AK11" s="17">
        <v>1.10334751546098E-2</v>
      </c>
      <c r="AL11" s="17">
        <v>1.35719758701603E-2</v>
      </c>
      <c r="AM11" s="17">
        <v>0</v>
      </c>
      <c r="AN11" s="17">
        <v>4.9953312306388199E-2</v>
      </c>
      <c r="AO11" s="17"/>
      <c r="AP11" s="17">
        <v>4.3830097305015601E-2</v>
      </c>
      <c r="AQ11" s="17">
        <v>9.2683656702944005E-3</v>
      </c>
      <c r="AR11" s="17">
        <v>2.5344444143993498E-2</v>
      </c>
      <c r="AS11" s="17"/>
      <c r="AT11" s="17">
        <v>1.7603095680747902E-2</v>
      </c>
      <c r="AU11" s="17">
        <v>2.8407352808365802E-2</v>
      </c>
      <c r="AV11" s="17">
        <v>2.3010489177100898E-2</v>
      </c>
      <c r="AW11" s="17">
        <v>4.3916907575415401E-2</v>
      </c>
      <c r="AX11" s="17">
        <v>0</v>
      </c>
      <c r="AY11" s="17"/>
      <c r="AZ11" s="17">
        <v>2.5220445204802901E-2</v>
      </c>
      <c r="BA11" s="17">
        <v>4.2929982903300898E-2</v>
      </c>
      <c r="BB11" s="17">
        <v>6.5408449433970395E-2</v>
      </c>
      <c r="BC11" s="17">
        <v>1.85002107406727E-2</v>
      </c>
      <c r="BD11" s="17">
        <v>6.6568901505295597E-3</v>
      </c>
      <c r="BE11" s="17"/>
      <c r="BF11" s="17">
        <v>1.78309784231474E-2</v>
      </c>
      <c r="BG11" s="17">
        <v>2.8485025285269101E-2</v>
      </c>
      <c r="BH11" s="17">
        <v>3.3232740880021899E-2</v>
      </c>
      <c r="BI11" s="17">
        <v>2.6566879911613599E-2</v>
      </c>
      <c r="BJ11" s="17"/>
      <c r="BK11" s="17">
        <v>2.3387055595647702E-2</v>
      </c>
      <c r="BL11" s="17">
        <v>2.0688170589034199E-2</v>
      </c>
      <c r="BM11" s="17">
        <v>2.4030928925912499E-2</v>
      </c>
      <c r="BN11" s="17">
        <v>2.5956004602665599E-2</v>
      </c>
      <c r="BO11" s="17">
        <v>4.7494355629231301E-2</v>
      </c>
      <c r="BP11" s="17"/>
      <c r="BQ11" s="17">
        <v>3.06589562729194E-2</v>
      </c>
      <c r="BR11" s="17">
        <v>1.87695271326754E-2</v>
      </c>
      <c r="BS11" s="17"/>
      <c r="BT11" s="17">
        <v>3.23004100624543E-2</v>
      </c>
      <c r="BU11" s="17">
        <v>1.16532175855801E-2</v>
      </c>
      <c r="BV11" s="17">
        <v>3.7809785065609801E-2</v>
      </c>
      <c r="BW11" s="17">
        <v>2.19029445532407E-2</v>
      </c>
      <c r="BX11" s="17">
        <v>3.2644197147738502E-2</v>
      </c>
      <c r="BY11" s="17">
        <v>0</v>
      </c>
    </row>
    <row r="12" spans="2:77" x14ac:dyDescent="0.35">
      <c r="B12" s="18" t="s">
        <v>99</v>
      </c>
      <c r="C12" s="17">
        <v>5.3314617567463897E-2</v>
      </c>
      <c r="D12" s="17">
        <v>3.9416705444290899E-2</v>
      </c>
      <c r="E12" s="17">
        <v>6.7856375100509694E-2</v>
      </c>
      <c r="F12" s="17"/>
      <c r="G12" s="17">
        <v>3.7822467249353002E-2</v>
      </c>
      <c r="H12" s="17">
        <v>6.6704600813754594E-2</v>
      </c>
      <c r="I12" s="17">
        <v>5.3690666738980201E-2</v>
      </c>
      <c r="J12" s="17">
        <v>5.3407198243502298E-2</v>
      </c>
      <c r="K12" s="17">
        <v>6.3388325445025595E-2</v>
      </c>
      <c r="L12" s="17">
        <v>4.4617870965700503E-2</v>
      </c>
      <c r="M12" s="17"/>
      <c r="N12" s="17">
        <v>3.7629005458000603E-2</v>
      </c>
      <c r="O12" s="17">
        <v>4.5783936759605001E-2</v>
      </c>
      <c r="P12" s="17">
        <v>5.1208405691554597E-2</v>
      </c>
      <c r="Q12" s="17">
        <v>8.1336372680544805E-2</v>
      </c>
      <c r="R12" s="17"/>
      <c r="S12" s="17">
        <v>5.9129754355841301E-2</v>
      </c>
      <c r="T12" s="17">
        <v>6.4940052740896703E-2</v>
      </c>
      <c r="U12" s="17">
        <v>5.0173681437395902E-2</v>
      </c>
      <c r="V12" s="17">
        <v>4.7341512953554703E-2</v>
      </c>
      <c r="W12" s="17">
        <v>5.0454176867377E-2</v>
      </c>
      <c r="X12" s="17">
        <v>4.6979564632636799E-2</v>
      </c>
      <c r="Y12" s="17">
        <v>5.8769080188776898E-2</v>
      </c>
      <c r="Z12" s="17">
        <v>3.7060142173777399E-2</v>
      </c>
      <c r="AA12" s="17">
        <v>3.4483601763277097E-2</v>
      </c>
      <c r="AB12" s="17">
        <v>3.7480833498975602E-2</v>
      </c>
      <c r="AC12" s="17">
        <v>7.2198959984563202E-2</v>
      </c>
      <c r="AD12" s="17">
        <v>0.12335340605265301</v>
      </c>
      <c r="AE12" s="17"/>
      <c r="AF12" s="17">
        <v>6.0143557029040402E-2</v>
      </c>
      <c r="AG12" s="17">
        <v>5.1102068462665497E-2</v>
      </c>
      <c r="AH12" s="17">
        <v>6.5145961003278796E-2</v>
      </c>
      <c r="AI12" s="17"/>
      <c r="AJ12" s="17">
        <v>7.2845927535884494E-2</v>
      </c>
      <c r="AK12" s="17">
        <v>3.4400829783601802E-2</v>
      </c>
      <c r="AL12" s="17">
        <v>1.3506862703798E-2</v>
      </c>
      <c r="AM12" s="17">
        <v>0</v>
      </c>
      <c r="AN12" s="17">
        <v>2.1536260055750898E-2</v>
      </c>
      <c r="AO12" s="17"/>
      <c r="AP12" s="17">
        <v>0.103103804685025</v>
      </c>
      <c r="AQ12" s="17">
        <v>2.08180423667161E-2</v>
      </c>
      <c r="AR12" s="17">
        <v>1.1217189705993001E-2</v>
      </c>
      <c r="AS12" s="17"/>
      <c r="AT12" s="17">
        <v>5.1578718011789801E-2</v>
      </c>
      <c r="AU12" s="17">
        <v>7.43868546798577E-2</v>
      </c>
      <c r="AV12" s="17">
        <v>3.8341320031517703E-2</v>
      </c>
      <c r="AW12" s="17">
        <v>4.40884458473004E-2</v>
      </c>
      <c r="AX12" s="17">
        <v>0</v>
      </c>
      <c r="AY12" s="17"/>
      <c r="AZ12" s="17">
        <v>4.9189341688234897E-2</v>
      </c>
      <c r="BA12" s="17">
        <v>6.5613499253211305E-2</v>
      </c>
      <c r="BB12" s="17">
        <v>5.4968580397963103E-2</v>
      </c>
      <c r="BC12" s="17">
        <v>4.6006792741568298E-2</v>
      </c>
      <c r="BD12" s="17">
        <v>5.8929144402754402E-2</v>
      </c>
      <c r="BE12" s="17"/>
      <c r="BF12" s="17">
        <v>5.8557702901218499E-2</v>
      </c>
      <c r="BG12" s="17">
        <v>5.79874137543539E-2</v>
      </c>
      <c r="BH12" s="17">
        <v>4.7490590357807901E-2</v>
      </c>
      <c r="BI12" s="17">
        <v>3.50261231209157E-2</v>
      </c>
      <c r="BJ12" s="17"/>
      <c r="BK12" s="17">
        <v>3.5941842046560701E-2</v>
      </c>
      <c r="BL12" s="17">
        <v>8.3164252577485401E-2</v>
      </c>
      <c r="BM12" s="17">
        <v>5.4938831111403998E-2</v>
      </c>
      <c r="BN12" s="17">
        <v>3.84721419955747E-2</v>
      </c>
      <c r="BO12" s="17">
        <v>6.4964046948092505E-2</v>
      </c>
      <c r="BP12" s="17"/>
      <c r="BQ12" s="17">
        <v>5.4951056651880298E-2</v>
      </c>
      <c r="BR12" s="17">
        <v>5.1029196791728001E-2</v>
      </c>
      <c r="BS12" s="17"/>
      <c r="BT12" s="17">
        <v>5.3198673792549799E-2</v>
      </c>
      <c r="BU12" s="17">
        <v>5.0884951632194302E-2</v>
      </c>
      <c r="BV12" s="17">
        <v>0.102357052028516</v>
      </c>
      <c r="BW12" s="17">
        <v>6.3657201717224401E-2</v>
      </c>
      <c r="BX12" s="17">
        <v>2.60933198850011E-2</v>
      </c>
      <c r="BY12" s="17">
        <v>8.64214974627701E-2</v>
      </c>
    </row>
    <row r="13" spans="2:77" x14ac:dyDescent="0.35">
      <c r="B13" s="18" t="s">
        <v>341</v>
      </c>
      <c r="C13" s="17">
        <v>4.7033383082820797E-2</v>
      </c>
      <c r="D13" s="17">
        <v>3.8358353178739403E-2</v>
      </c>
      <c r="E13" s="17">
        <v>5.4405693483827899E-2</v>
      </c>
      <c r="F13" s="17"/>
      <c r="G13" s="17">
        <v>9.4360369409995495E-2</v>
      </c>
      <c r="H13" s="17">
        <v>6.5618098434813699E-2</v>
      </c>
      <c r="I13" s="17">
        <v>3.4008336080593699E-2</v>
      </c>
      <c r="J13" s="17">
        <v>4.3056729452927503E-2</v>
      </c>
      <c r="K13" s="17">
        <v>1.8353435715709399E-2</v>
      </c>
      <c r="L13" s="17">
        <v>3.10404224298081E-2</v>
      </c>
      <c r="M13" s="17"/>
      <c r="N13" s="17">
        <v>3.62792345732399E-2</v>
      </c>
      <c r="O13" s="17">
        <v>3.84371368808143E-2</v>
      </c>
      <c r="P13" s="17">
        <v>7.2245303794608695E-2</v>
      </c>
      <c r="Q13" s="17">
        <v>4.7771439440651903E-2</v>
      </c>
      <c r="R13" s="17"/>
      <c r="S13" s="17">
        <v>3.4826414226311199E-2</v>
      </c>
      <c r="T13" s="17">
        <v>7.9732520473920002E-2</v>
      </c>
      <c r="U13" s="17">
        <v>5.0434088055489698E-2</v>
      </c>
      <c r="V13" s="17">
        <v>1.8909130384856001E-2</v>
      </c>
      <c r="W13" s="17">
        <v>1.34259534502419E-2</v>
      </c>
      <c r="X13" s="17">
        <v>4.5942453059549998E-2</v>
      </c>
      <c r="Y13" s="17">
        <v>2.7566655492069402E-2</v>
      </c>
      <c r="Z13" s="17">
        <v>3.20816712900878E-2</v>
      </c>
      <c r="AA13" s="17">
        <v>4.6845316487852298E-2</v>
      </c>
      <c r="AB13" s="17">
        <v>2.5498881785283901E-2</v>
      </c>
      <c r="AC13" s="17">
        <v>0.15190215202830501</v>
      </c>
      <c r="AD13" s="17">
        <v>2.7677622150652999E-2</v>
      </c>
      <c r="AE13" s="17"/>
      <c r="AF13" s="17">
        <v>5.95275303639742E-2</v>
      </c>
      <c r="AG13" s="17">
        <v>3.2100290697494198E-2</v>
      </c>
      <c r="AH13" s="17">
        <v>3.9689981148788703E-2</v>
      </c>
      <c r="AI13" s="17"/>
      <c r="AJ13" s="17">
        <v>4.6347368962997598E-2</v>
      </c>
      <c r="AK13" s="17">
        <v>4.1208350303253899E-2</v>
      </c>
      <c r="AL13" s="17">
        <v>2.8770735812680401E-2</v>
      </c>
      <c r="AM13" s="17">
        <v>0</v>
      </c>
      <c r="AN13" s="17">
        <v>5.1285723908113201E-2</v>
      </c>
      <c r="AO13" s="17"/>
      <c r="AP13" s="17">
        <v>7.3944384710396202E-2</v>
      </c>
      <c r="AQ13" s="17">
        <v>2.13454231835816E-2</v>
      </c>
      <c r="AR13" s="17">
        <v>3.9879080889821797E-2</v>
      </c>
      <c r="AS13" s="17"/>
      <c r="AT13" s="17">
        <v>5.0419158831359799E-2</v>
      </c>
      <c r="AU13" s="17">
        <v>5.0541888319513402E-2</v>
      </c>
      <c r="AV13" s="17">
        <v>4.1514273956613702E-2</v>
      </c>
      <c r="AW13" s="17">
        <v>5.8865245738854398E-2</v>
      </c>
      <c r="AX13" s="17">
        <v>0</v>
      </c>
      <c r="AY13" s="17"/>
      <c r="AZ13" s="17">
        <v>4.20868533195689E-2</v>
      </c>
      <c r="BA13" s="17">
        <v>6.9028349937602498E-2</v>
      </c>
      <c r="BB13" s="17">
        <v>6.3412990684882403E-2</v>
      </c>
      <c r="BC13" s="17">
        <v>3.2006688137063297E-2</v>
      </c>
      <c r="BD13" s="17">
        <v>4.9851950886447602E-2</v>
      </c>
      <c r="BE13" s="17"/>
      <c r="BF13" s="17">
        <v>4.0340838148343397E-2</v>
      </c>
      <c r="BG13" s="17">
        <v>5.8809625225324201E-2</v>
      </c>
      <c r="BH13" s="17">
        <v>3.4674972721751497E-2</v>
      </c>
      <c r="BI13" s="17">
        <v>4.4215338397536802E-2</v>
      </c>
      <c r="BJ13" s="17"/>
      <c r="BK13" s="17">
        <v>2.65597768975015E-2</v>
      </c>
      <c r="BL13" s="17">
        <v>6.5305057935762703E-2</v>
      </c>
      <c r="BM13" s="17">
        <v>5.8169312844465901E-2</v>
      </c>
      <c r="BN13" s="17">
        <v>3.46693088679529E-2</v>
      </c>
      <c r="BO13" s="17">
        <v>1.5437187210052E-2</v>
      </c>
      <c r="BP13" s="17"/>
      <c r="BQ13" s="17">
        <v>3.7231020816503299E-2</v>
      </c>
      <c r="BR13" s="17">
        <v>6.0723182225402898E-2</v>
      </c>
      <c r="BS13" s="17"/>
      <c r="BT13" s="17">
        <v>2.7795402639986502E-2</v>
      </c>
      <c r="BU13" s="17">
        <v>5.4690697255261399E-2</v>
      </c>
      <c r="BV13" s="17">
        <v>2.16396119941435E-2</v>
      </c>
      <c r="BW13" s="17">
        <v>6.8576302807694306E-2</v>
      </c>
      <c r="BX13" s="17">
        <v>7.1070365062659693E-2</v>
      </c>
      <c r="BY13" s="17">
        <v>9.4542154578978799E-2</v>
      </c>
    </row>
    <row r="14" spans="2:77" x14ac:dyDescent="0.35">
      <c r="B14" s="18" t="s">
        <v>101</v>
      </c>
      <c r="C14" s="17">
        <v>0.15941900829536501</v>
      </c>
      <c r="D14" s="17">
        <v>0.140565019528999</v>
      </c>
      <c r="E14" s="17">
        <v>0.18024786659533801</v>
      </c>
      <c r="F14" s="17"/>
      <c r="G14" s="17">
        <v>0.20023999577603299</v>
      </c>
      <c r="H14" s="17">
        <v>0.19872274965025599</v>
      </c>
      <c r="I14" s="17">
        <v>0.23672706081842099</v>
      </c>
      <c r="J14" s="17">
        <v>7.5638014630583006E-2</v>
      </c>
      <c r="K14" s="17">
        <v>0.16296415635296399</v>
      </c>
      <c r="L14" s="17">
        <v>0.10703922551021899</v>
      </c>
      <c r="M14" s="17"/>
      <c r="N14" s="17">
        <v>0.16961370859330299</v>
      </c>
      <c r="O14" s="17">
        <v>0.149613425946167</v>
      </c>
      <c r="P14" s="17">
        <v>0.174998888080618</v>
      </c>
      <c r="Q14" s="17">
        <v>0.14604866636198399</v>
      </c>
      <c r="R14" s="17"/>
      <c r="S14" s="17">
        <v>0.15338642179853301</v>
      </c>
      <c r="T14" s="17">
        <v>0.101167636736381</v>
      </c>
      <c r="U14" s="17">
        <v>0.21486819156873499</v>
      </c>
      <c r="V14" s="17">
        <v>0.115273121728849</v>
      </c>
      <c r="W14" s="17">
        <v>0.132946601821504</v>
      </c>
      <c r="X14" s="17">
        <v>0.17812231132404399</v>
      </c>
      <c r="Y14" s="17">
        <v>0.22233158382320201</v>
      </c>
      <c r="Z14" s="17">
        <v>3.5133382300096098E-2</v>
      </c>
      <c r="AA14" s="17">
        <v>0.18149949418811501</v>
      </c>
      <c r="AB14" s="17">
        <v>0.227002408572472</v>
      </c>
      <c r="AC14" s="17">
        <v>0.175683629998552</v>
      </c>
      <c r="AD14" s="17">
        <v>0.16815281266326201</v>
      </c>
      <c r="AE14" s="17"/>
      <c r="AF14" s="17">
        <v>0.11899206874684599</v>
      </c>
      <c r="AG14" s="17">
        <v>0.147944107540635</v>
      </c>
      <c r="AH14" s="17">
        <v>0.27021748282656</v>
      </c>
      <c r="AI14" s="17"/>
      <c r="AJ14" s="17">
        <v>0.14395189993353799</v>
      </c>
      <c r="AK14" s="17">
        <v>0.114536896670767</v>
      </c>
      <c r="AL14" s="17">
        <v>9.54864687805521E-2</v>
      </c>
      <c r="AM14" s="17">
        <v>7.5400686014020196E-2</v>
      </c>
      <c r="AN14" s="17">
        <v>0.29024647971716799</v>
      </c>
      <c r="AO14" s="17"/>
      <c r="AP14" s="17">
        <v>0.184214641511904</v>
      </c>
      <c r="AQ14" s="17">
        <v>7.3267120237546904E-2</v>
      </c>
      <c r="AR14" s="17">
        <v>0.166032080133313</v>
      </c>
      <c r="AS14" s="17"/>
      <c r="AT14" s="17">
        <v>0.16317346663931701</v>
      </c>
      <c r="AU14" s="17">
        <v>0.143839262248393</v>
      </c>
      <c r="AV14" s="17">
        <v>0.15870075095872099</v>
      </c>
      <c r="AW14" s="17">
        <v>0.15088208821361601</v>
      </c>
      <c r="AX14" s="17">
        <v>9.7606753609178795E-2</v>
      </c>
      <c r="AY14" s="17"/>
      <c r="AZ14" s="17">
        <v>0.162116450377121</v>
      </c>
      <c r="BA14" s="17">
        <v>0.21979840666970801</v>
      </c>
      <c r="BB14" s="17">
        <v>0.14268649667866901</v>
      </c>
      <c r="BC14" s="17">
        <v>0.11430705775511101</v>
      </c>
      <c r="BD14" s="17">
        <v>0.15256575325367699</v>
      </c>
      <c r="BE14" s="17"/>
      <c r="BF14" s="17">
        <v>0.173076020679406</v>
      </c>
      <c r="BG14" s="17">
        <v>0.17358588982224099</v>
      </c>
      <c r="BH14" s="17">
        <v>0.133871416189561</v>
      </c>
      <c r="BI14" s="17">
        <v>0.13181607239781001</v>
      </c>
      <c r="BJ14" s="17"/>
      <c r="BK14" s="17">
        <v>0.179416280322584</v>
      </c>
      <c r="BL14" s="17">
        <v>0.166300574785778</v>
      </c>
      <c r="BM14" s="17">
        <v>0.18359374179357399</v>
      </c>
      <c r="BN14" s="17">
        <v>0.13527229893513301</v>
      </c>
      <c r="BO14" s="17">
        <v>0.11619428825999301</v>
      </c>
      <c r="BP14" s="17"/>
      <c r="BQ14" s="17">
        <v>0.15093824372758999</v>
      </c>
      <c r="BR14" s="17">
        <v>0.171263088360362</v>
      </c>
      <c r="BS14" s="17"/>
      <c r="BT14" s="17">
        <v>0.14681554223418999</v>
      </c>
      <c r="BU14" s="17">
        <v>0.151046181206169</v>
      </c>
      <c r="BV14" s="17">
        <v>0.233645243250831</v>
      </c>
      <c r="BW14" s="17">
        <v>0.118838141684281</v>
      </c>
      <c r="BX14" s="17">
        <v>0.20853930355970901</v>
      </c>
      <c r="BY14" s="17">
        <v>0.103972579106328</v>
      </c>
    </row>
    <row r="15" spans="2:77" x14ac:dyDescent="0.35">
      <c r="B15" s="18" t="s">
        <v>102</v>
      </c>
      <c r="C15" s="17">
        <v>0.10147280987363599</v>
      </c>
      <c r="D15" s="17">
        <v>9.2984846014856404E-2</v>
      </c>
      <c r="E15" s="17">
        <v>0.10886790209929199</v>
      </c>
      <c r="F15" s="17"/>
      <c r="G15" s="17">
        <v>0.13583270756938401</v>
      </c>
      <c r="H15" s="17">
        <v>0.154808261354238</v>
      </c>
      <c r="I15" s="17">
        <v>0.105333235955535</v>
      </c>
      <c r="J15" s="17">
        <v>9.0366011839654897E-2</v>
      </c>
      <c r="K15" s="17">
        <v>6.9212362133519001E-2</v>
      </c>
      <c r="L15" s="17">
        <v>5.9604203160457399E-2</v>
      </c>
      <c r="M15" s="17"/>
      <c r="N15" s="17">
        <v>0.125368398956131</v>
      </c>
      <c r="O15" s="17">
        <v>0.119073796631258</v>
      </c>
      <c r="P15" s="17">
        <v>7.1677836166410699E-2</v>
      </c>
      <c r="Q15" s="17">
        <v>7.6276811138060702E-2</v>
      </c>
      <c r="R15" s="17"/>
      <c r="S15" s="17">
        <v>8.0594337609409206E-2</v>
      </c>
      <c r="T15" s="17">
        <v>0.10340276736755501</v>
      </c>
      <c r="U15" s="17">
        <v>8.0897851788359496E-2</v>
      </c>
      <c r="V15" s="17">
        <v>0.10534432905303</v>
      </c>
      <c r="W15" s="17">
        <v>0.119842542797839</v>
      </c>
      <c r="X15" s="17">
        <v>0.14961708416698299</v>
      </c>
      <c r="Y15" s="17">
        <v>7.0740126004306902E-2</v>
      </c>
      <c r="Z15" s="17">
        <v>7.6648437074759199E-2</v>
      </c>
      <c r="AA15" s="17">
        <v>0.12387435379735801</v>
      </c>
      <c r="AB15" s="17">
        <v>0.10218490229904</v>
      </c>
      <c r="AC15" s="17">
        <v>8.0543364910063503E-2</v>
      </c>
      <c r="AD15" s="17">
        <v>0.100151742483729</v>
      </c>
      <c r="AE15" s="17"/>
      <c r="AF15" s="17">
        <v>9.3895530712119604E-2</v>
      </c>
      <c r="AG15" s="17">
        <v>0.10249619350501001</v>
      </c>
      <c r="AH15" s="17">
        <v>6.9811264037207693E-2</v>
      </c>
      <c r="AI15" s="17"/>
      <c r="AJ15" s="17">
        <v>7.7299456944207201E-2</v>
      </c>
      <c r="AK15" s="17">
        <v>0.127160524725173</v>
      </c>
      <c r="AL15" s="17">
        <v>0.12583621667876499</v>
      </c>
      <c r="AM15" s="17">
        <v>7.6473915102216405E-2</v>
      </c>
      <c r="AN15" s="17">
        <v>0.102858896573439</v>
      </c>
      <c r="AO15" s="17"/>
      <c r="AP15" s="17">
        <v>7.8276811823393397E-2</v>
      </c>
      <c r="AQ15" s="17">
        <v>0.107398301230459</v>
      </c>
      <c r="AR15" s="17">
        <v>0.153819948330538</v>
      </c>
      <c r="AS15" s="17"/>
      <c r="AT15" s="17">
        <v>0.10434739666460099</v>
      </c>
      <c r="AU15" s="17">
        <v>7.8610044736946896E-2</v>
      </c>
      <c r="AV15" s="17">
        <v>0.118329442153951</v>
      </c>
      <c r="AW15" s="17">
        <v>0.12862156423389901</v>
      </c>
      <c r="AX15" s="17">
        <v>8.6530281258976105E-2</v>
      </c>
      <c r="AY15" s="17"/>
      <c r="AZ15" s="17">
        <v>0.11787309349807699</v>
      </c>
      <c r="BA15" s="17">
        <v>8.7160048196870205E-2</v>
      </c>
      <c r="BB15" s="17">
        <v>0.173833361924871</v>
      </c>
      <c r="BC15" s="17">
        <v>5.9949557593263897E-2</v>
      </c>
      <c r="BD15" s="17">
        <v>0.103573918337247</v>
      </c>
      <c r="BE15" s="17"/>
      <c r="BF15" s="17">
        <v>7.7757704502507394E-2</v>
      </c>
      <c r="BG15" s="17">
        <v>8.7602276293836406E-2</v>
      </c>
      <c r="BH15" s="17">
        <v>0.104732191902789</v>
      </c>
      <c r="BI15" s="17">
        <v>0.12393056062405799</v>
      </c>
      <c r="BJ15" s="17"/>
      <c r="BK15" s="17">
        <v>7.24084292599049E-2</v>
      </c>
      <c r="BL15" s="17">
        <v>0.10266826447786</v>
      </c>
      <c r="BM15" s="17">
        <v>0.100579766735148</v>
      </c>
      <c r="BN15" s="17">
        <v>9.6432732608626795E-2</v>
      </c>
      <c r="BO15" s="17">
        <v>0.14817799080958299</v>
      </c>
      <c r="BP15" s="17"/>
      <c r="BQ15" s="17">
        <v>0.112178977227919</v>
      </c>
      <c r="BR15" s="17">
        <v>8.6520773141568794E-2</v>
      </c>
      <c r="BS15" s="17"/>
      <c r="BT15" s="17">
        <v>8.5917096066468301E-2</v>
      </c>
      <c r="BU15" s="17">
        <v>0.12534471151201701</v>
      </c>
      <c r="BV15" s="17">
        <v>7.0214506028904097E-2</v>
      </c>
      <c r="BW15" s="17">
        <v>7.5229604186128105E-2</v>
      </c>
      <c r="BX15" s="17">
        <v>0.12679800030931901</v>
      </c>
      <c r="BY15" s="17">
        <v>0.15158175281227401</v>
      </c>
    </row>
    <row r="16" spans="2:77" x14ac:dyDescent="0.35">
      <c r="B16" s="18" t="s">
        <v>467</v>
      </c>
      <c r="C16" s="17">
        <v>0.16463217025069801</v>
      </c>
      <c r="D16" s="17">
        <v>0.16123033120785399</v>
      </c>
      <c r="E16" s="17">
        <v>0.167827766022459</v>
      </c>
      <c r="F16" s="17"/>
      <c r="G16" s="17">
        <v>0.19420644707738799</v>
      </c>
      <c r="H16" s="17">
        <v>0.18138197840519099</v>
      </c>
      <c r="I16" s="17">
        <v>0.19615621246995901</v>
      </c>
      <c r="J16" s="17">
        <v>9.9514722633593206E-2</v>
      </c>
      <c r="K16" s="17">
        <v>0.152192495759396</v>
      </c>
      <c r="L16" s="17">
        <v>0.16743811759972599</v>
      </c>
      <c r="M16" s="17"/>
      <c r="N16" s="17">
        <v>0.15667314984394001</v>
      </c>
      <c r="O16" s="17">
        <v>0.17873325596471301</v>
      </c>
      <c r="P16" s="17">
        <v>0.167611153241773</v>
      </c>
      <c r="Q16" s="17">
        <v>0.15668397748108601</v>
      </c>
      <c r="R16" s="17"/>
      <c r="S16" s="17">
        <v>0.22359169295994899</v>
      </c>
      <c r="T16" s="17">
        <v>0.227373441526033</v>
      </c>
      <c r="U16" s="17">
        <v>0.146148683676049</v>
      </c>
      <c r="V16" s="17">
        <v>0.118840089576239</v>
      </c>
      <c r="W16" s="17">
        <v>0.153602194656216</v>
      </c>
      <c r="X16" s="17">
        <v>0.18299463429892701</v>
      </c>
      <c r="Y16" s="17">
        <v>0.14232208414686501</v>
      </c>
      <c r="Z16" s="17">
        <v>0.10245765987988401</v>
      </c>
      <c r="AA16" s="17">
        <v>0.171751859925862</v>
      </c>
      <c r="AB16" s="17">
        <v>0.15818448319106199</v>
      </c>
      <c r="AC16" s="17">
        <v>0.104094012929994</v>
      </c>
      <c r="AD16" s="17">
        <v>5.4809997385728199E-2</v>
      </c>
      <c r="AE16" s="17"/>
      <c r="AF16" s="17">
        <v>0.13766983844303099</v>
      </c>
      <c r="AG16" s="17">
        <v>0.189485878791291</v>
      </c>
      <c r="AH16" s="17">
        <v>0.110401178929262</v>
      </c>
      <c r="AI16" s="17"/>
      <c r="AJ16" s="17">
        <v>0.16991395676822199</v>
      </c>
      <c r="AK16" s="17">
        <v>0.17465731329957401</v>
      </c>
      <c r="AL16" s="17">
        <v>0.222462075132946</v>
      </c>
      <c r="AM16" s="17">
        <v>0.27591858555593701</v>
      </c>
      <c r="AN16" s="17">
        <v>0.132809775773714</v>
      </c>
      <c r="AO16" s="17"/>
      <c r="AP16" s="17">
        <v>0.13527719576990599</v>
      </c>
      <c r="AQ16" s="17">
        <v>0.190327492209416</v>
      </c>
      <c r="AR16" s="17">
        <v>0.170709919264494</v>
      </c>
      <c r="AS16" s="17"/>
      <c r="AT16" s="17">
        <v>0.12948776187602301</v>
      </c>
      <c r="AU16" s="17">
        <v>0.19793849103375899</v>
      </c>
      <c r="AV16" s="17">
        <v>0.17314279219929099</v>
      </c>
      <c r="AW16" s="17">
        <v>0.18004904167551</v>
      </c>
      <c r="AX16" s="17">
        <v>0.150133935785245</v>
      </c>
      <c r="AY16" s="17"/>
      <c r="AZ16" s="17">
        <v>0.185374664481879</v>
      </c>
      <c r="BA16" s="17">
        <v>0.115848024294278</v>
      </c>
      <c r="BB16" s="17">
        <v>0.18824651414079499</v>
      </c>
      <c r="BC16" s="17">
        <v>0.171066384759821</v>
      </c>
      <c r="BD16" s="17">
        <v>0.14001778852230101</v>
      </c>
      <c r="BE16" s="17"/>
      <c r="BF16" s="17">
        <v>0.104539393395711</v>
      </c>
      <c r="BG16" s="17">
        <v>0.15916345000214899</v>
      </c>
      <c r="BH16" s="17">
        <v>0.21416587131635201</v>
      </c>
      <c r="BI16" s="17">
        <v>0.19361774960149999</v>
      </c>
      <c r="BJ16" s="17"/>
      <c r="BK16" s="17">
        <v>5.1032021218076602E-2</v>
      </c>
      <c r="BL16" s="17">
        <v>0.161643172899924</v>
      </c>
      <c r="BM16" s="17">
        <v>0.15520190225257799</v>
      </c>
      <c r="BN16" s="17">
        <v>0.19601223589130401</v>
      </c>
      <c r="BO16" s="17">
        <v>0.121289963748338</v>
      </c>
      <c r="BP16" s="17"/>
      <c r="BQ16" s="17">
        <v>0.16139675363167699</v>
      </c>
      <c r="BR16" s="17">
        <v>0.16915069368960001</v>
      </c>
      <c r="BS16" s="17"/>
      <c r="BT16" s="17">
        <v>0.16674199591129399</v>
      </c>
      <c r="BU16" s="17">
        <v>0.18788359123724099</v>
      </c>
      <c r="BV16" s="17">
        <v>5.9048403671209199E-2</v>
      </c>
      <c r="BW16" s="17">
        <v>0.12037278631117999</v>
      </c>
      <c r="BX16" s="17">
        <v>0.19208319522289699</v>
      </c>
      <c r="BY16" s="17">
        <v>7.6723687936837703E-2</v>
      </c>
    </row>
    <row r="17" spans="2:77" x14ac:dyDescent="0.35">
      <c r="B17" s="18" t="s">
        <v>468</v>
      </c>
      <c r="C17" s="17">
        <v>0.15217418957148601</v>
      </c>
      <c r="D17" s="17">
        <v>0.17869238850793001</v>
      </c>
      <c r="E17" s="17">
        <v>0.12565178101232399</v>
      </c>
      <c r="F17" s="17"/>
      <c r="G17" s="17">
        <v>0.13484319555323701</v>
      </c>
      <c r="H17" s="17">
        <v>9.7186287971789104E-2</v>
      </c>
      <c r="I17" s="17">
        <v>0.17463997548376001</v>
      </c>
      <c r="J17" s="17">
        <v>0.21457222190365599</v>
      </c>
      <c r="K17" s="17">
        <v>0.15096005040430999</v>
      </c>
      <c r="L17" s="17">
        <v>0.14868122370310699</v>
      </c>
      <c r="M17" s="17"/>
      <c r="N17" s="17">
        <v>0.151097716301451</v>
      </c>
      <c r="O17" s="17">
        <v>0.18709076812241501</v>
      </c>
      <c r="P17" s="17">
        <v>9.3670125232643994E-2</v>
      </c>
      <c r="Q17" s="17">
        <v>0.16509359927341499</v>
      </c>
      <c r="R17" s="17"/>
      <c r="S17" s="17">
        <v>0.20288283986952901</v>
      </c>
      <c r="T17" s="17">
        <v>0.15188331207978401</v>
      </c>
      <c r="U17" s="17">
        <v>7.8757707776554706E-2</v>
      </c>
      <c r="V17" s="17">
        <v>0.21754136686720099</v>
      </c>
      <c r="W17" s="17">
        <v>0.16870452041849901</v>
      </c>
      <c r="X17" s="17">
        <v>0.14592877426249501</v>
      </c>
      <c r="Y17" s="17">
        <v>0.20199653018563701</v>
      </c>
      <c r="Z17" s="17">
        <v>0.19079554139402299</v>
      </c>
      <c r="AA17" s="17">
        <v>0.117686652127148</v>
      </c>
      <c r="AB17" s="17">
        <v>9.8583253167742094E-2</v>
      </c>
      <c r="AC17" s="17">
        <v>7.3893787664376404E-2</v>
      </c>
      <c r="AD17" s="17">
        <v>0.204491674909108</v>
      </c>
      <c r="AE17" s="17"/>
      <c r="AF17" s="17">
        <v>0.153287533250241</v>
      </c>
      <c r="AG17" s="17">
        <v>0.14986124137843199</v>
      </c>
      <c r="AH17" s="17">
        <v>0.15459738943358101</v>
      </c>
      <c r="AI17" s="17"/>
      <c r="AJ17" s="17">
        <v>0.136936311448068</v>
      </c>
      <c r="AK17" s="17">
        <v>0.168942618178306</v>
      </c>
      <c r="AL17" s="17">
        <v>0.17340001614536901</v>
      </c>
      <c r="AM17" s="17">
        <v>0.164039720728865</v>
      </c>
      <c r="AN17" s="17">
        <v>0.13090189766003901</v>
      </c>
      <c r="AO17" s="17"/>
      <c r="AP17" s="17">
        <v>8.42535670433876E-2</v>
      </c>
      <c r="AQ17" s="17">
        <v>0.211670931258337</v>
      </c>
      <c r="AR17" s="17">
        <v>0.11808954950589701</v>
      </c>
      <c r="AS17" s="17"/>
      <c r="AT17" s="17">
        <v>0.15333005430825</v>
      </c>
      <c r="AU17" s="17">
        <v>0.14835190632371101</v>
      </c>
      <c r="AV17" s="17">
        <v>0.135981520747324</v>
      </c>
      <c r="AW17" s="17">
        <v>0.191145294278007</v>
      </c>
      <c r="AX17" s="17">
        <v>0.24634008330562401</v>
      </c>
      <c r="AY17" s="17"/>
      <c r="AZ17" s="17">
        <v>0.137088324039081</v>
      </c>
      <c r="BA17" s="17">
        <v>0.15031487704895299</v>
      </c>
      <c r="BB17" s="17">
        <v>0.202603163797447</v>
      </c>
      <c r="BC17" s="17">
        <v>0.15433723509712699</v>
      </c>
      <c r="BD17" s="17">
        <v>0.19418313871902801</v>
      </c>
      <c r="BE17" s="17"/>
      <c r="BF17" s="17">
        <v>0.18615929795441999</v>
      </c>
      <c r="BG17" s="17">
        <v>0.13604453975860101</v>
      </c>
      <c r="BH17" s="17">
        <v>0.18573365156221799</v>
      </c>
      <c r="BI17" s="17">
        <v>0.120988231976167</v>
      </c>
      <c r="BJ17" s="17"/>
      <c r="BK17" s="17">
        <v>4.7956873771354998E-2</v>
      </c>
      <c r="BL17" s="17">
        <v>0.135569065145736</v>
      </c>
      <c r="BM17" s="17">
        <v>0.15680200516534801</v>
      </c>
      <c r="BN17" s="17">
        <v>0.171817465602356</v>
      </c>
      <c r="BO17" s="17">
        <v>0.113385154891705</v>
      </c>
      <c r="BP17" s="17"/>
      <c r="BQ17" s="17">
        <v>0.13481776901467399</v>
      </c>
      <c r="BR17" s="17">
        <v>0.17641384780911301</v>
      </c>
      <c r="BS17" s="17"/>
      <c r="BT17" s="17">
        <v>0.14393246509295601</v>
      </c>
      <c r="BU17" s="17">
        <v>0.16521893451223499</v>
      </c>
      <c r="BV17" s="17">
        <v>0.230816215558862</v>
      </c>
      <c r="BW17" s="17">
        <v>8.0587422163587705E-2</v>
      </c>
      <c r="BX17" s="17">
        <v>0.132023868314013</v>
      </c>
      <c r="BY17" s="17">
        <v>0.33844955456926401</v>
      </c>
    </row>
    <row r="18" spans="2:77" x14ac:dyDescent="0.35">
      <c r="B18" s="18" t="s">
        <v>469</v>
      </c>
      <c r="C18" s="17">
        <v>0.11676799318044701</v>
      </c>
      <c r="D18" s="17">
        <v>0.14171976886309201</v>
      </c>
      <c r="E18" s="17">
        <v>9.1129374802681296E-2</v>
      </c>
      <c r="F18" s="17"/>
      <c r="G18" s="17">
        <v>2.08374272121261E-2</v>
      </c>
      <c r="H18" s="17">
        <v>0.108303954807297</v>
      </c>
      <c r="I18" s="17">
        <v>0.121024961166411</v>
      </c>
      <c r="J18" s="17">
        <v>0.14496488666230101</v>
      </c>
      <c r="K18" s="17">
        <v>0.105774480935885</v>
      </c>
      <c r="L18" s="17">
        <v>0.16944719279465101</v>
      </c>
      <c r="M18" s="17"/>
      <c r="N18" s="17">
        <v>0.13589294665016</v>
      </c>
      <c r="O18" s="17">
        <v>0.119890199308539</v>
      </c>
      <c r="P18" s="17">
        <v>0.128482233212414</v>
      </c>
      <c r="Q18" s="17">
        <v>8.2280271536503302E-2</v>
      </c>
      <c r="R18" s="17"/>
      <c r="S18" s="17">
        <v>0.131567968228995</v>
      </c>
      <c r="T18" s="17">
        <v>7.9095608494752806E-2</v>
      </c>
      <c r="U18" s="17">
        <v>6.8234617688588503E-2</v>
      </c>
      <c r="V18" s="17">
        <v>0.18796627918811101</v>
      </c>
      <c r="W18" s="17">
        <v>0.103178992675852</v>
      </c>
      <c r="X18" s="17">
        <v>5.2897673121508802E-2</v>
      </c>
      <c r="Y18" s="17">
        <v>6.7375350961618299E-2</v>
      </c>
      <c r="Z18" s="17">
        <v>0.15788978281688101</v>
      </c>
      <c r="AA18" s="17">
        <v>0.14677227826014699</v>
      </c>
      <c r="AB18" s="17">
        <v>0.143731490795138</v>
      </c>
      <c r="AC18" s="17">
        <v>0.157002896977816</v>
      </c>
      <c r="AD18" s="17">
        <v>0.14493618601309999</v>
      </c>
      <c r="AE18" s="17"/>
      <c r="AF18" s="17">
        <v>0.11080690235587801</v>
      </c>
      <c r="AG18" s="17">
        <v>0.165848025628135</v>
      </c>
      <c r="AH18" s="17">
        <v>4.71269591226188E-2</v>
      </c>
      <c r="AI18" s="17"/>
      <c r="AJ18" s="17">
        <v>0.115788099845752</v>
      </c>
      <c r="AK18" s="17">
        <v>0.14159411818821799</v>
      </c>
      <c r="AL18" s="17">
        <v>0.18499803983787799</v>
      </c>
      <c r="AM18" s="17">
        <v>0.284476398074471</v>
      </c>
      <c r="AN18" s="17">
        <v>6.4845767310158495E-2</v>
      </c>
      <c r="AO18" s="17"/>
      <c r="AP18" s="17">
        <v>9.4109288994549206E-2</v>
      </c>
      <c r="AQ18" s="17">
        <v>0.16307394813930801</v>
      </c>
      <c r="AR18" s="17">
        <v>0.157460727314685</v>
      </c>
      <c r="AS18" s="17"/>
      <c r="AT18" s="17">
        <v>0.102045498387381</v>
      </c>
      <c r="AU18" s="17">
        <v>0.109561168440336</v>
      </c>
      <c r="AV18" s="17">
        <v>0.151304654684008</v>
      </c>
      <c r="AW18" s="17">
        <v>8.4650619605190797E-2</v>
      </c>
      <c r="AX18" s="17">
        <v>0.18789911937064799</v>
      </c>
      <c r="AY18" s="17"/>
      <c r="AZ18" s="17">
        <v>0.122307070306304</v>
      </c>
      <c r="BA18" s="17">
        <v>9.0404795196245599E-2</v>
      </c>
      <c r="BB18" s="17">
        <v>0</v>
      </c>
      <c r="BC18" s="17">
        <v>0.16033345560750201</v>
      </c>
      <c r="BD18" s="17">
        <v>9.4727978551990305E-2</v>
      </c>
      <c r="BE18" s="17"/>
      <c r="BF18" s="17">
        <v>0.10752458761463</v>
      </c>
      <c r="BG18" s="17">
        <v>0.123383237167837</v>
      </c>
      <c r="BH18" s="17">
        <v>6.9532107502223495E-2</v>
      </c>
      <c r="BI18" s="17">
        <v>0.16901825025536801</v>
      </c>
      <c r="BJ18" s="17"/>
      <c r="BK18" s="17">
        <v>0.17199018070124</v>
      </c>
      <c r="BL18" s="17">
        <v>9.6464541187370995E-2</v>
      </c>
      <c r="BM18" s="17">
        <v>0.106853109192868</v>
      </c>
      <c r="BN18" s="17">
        <v>0.12948064822598801</v>
      </c>
      <c r="BO18" s="17">
        <v>0.124131983017642</v>
      </c>
      <c r="BP18" s="17"/>
      <c r="BQ18" s="17">
        <v>0.135102868552754</v>
      </c>
      <c r="BR18" s="17">
        <v>9.1161842914645103E-2</v>
      </c>
      <c r="BS18" s="17"/>
      <c r="BT18" s="17">
        <v>0.146193353313017</v>
      </c>
      <c r="BU18" s="17">
        <v>0.12511429969056301</v>
      </c>
      <c r="BV18" s="17">
        <v>8.3107446257986106E-2</v>
      </c>
      <c r="BW18" s="17">
        <v>0.12333893020754801</v>
      </c>
      <c r="BX18" s="17">
        <v>6.1548278387992601E-2</v>
      </c>
      <c r="BY18" s="17">
        <v>3.1844501528996899E-2</v>
      </c>
    </row>
    <row r="19" spans="2:77" x14ac:dyDescent="0.35">
      <c r="B19" s="18" t="s">
        <v>470</v>
      </c>
      <c r="C19" s="19">
        <v>0.10733621269100201</v>
      </c>
      <c r="D19" s="19">
        <v>0.121498119220666</v>
      </c>
      <c r="E19" s="19">
        <v>9.2637950089773602E-2</v>
      </c>
      <c r="F19" s="19"/>
      <c r="G19" s="19">
        <v>6.6625363998987802E-2</v>
      </c>
      <c r="H19" s="19">
        <v>6.0340509507360099E-2</v>
      </c>
      <c r="I19" s="19">
        <v>2.0304235702999499E-2</v>
      </c>
      <c r="J19" s="19">
        <v>0.154253912813684</v>
      </c>
      <c r="K19" s="19">
        <v>0.137565331817918</v>
      </c>
      <c r="L19" s="19">
        <v>0.17917366642006299</v>
      </c>
      <c r="M19" s="19"/>
      <c r="N19" s="19">
        <v>0.119335645931034</v>
      </c>
      <c r="O19" s="19">
        <v>8.6461304793742894E-2</v>
      </c>
      <c r="P19" s="19">
        <v>9.6640788171315398E-2</v>
      </c>
      <c r="Q19" s="19">
        <v>0.12555847545590901</v>
      </c>
      <c r="R19" s="19"/>
      <c r="S19" s="19">
        <v>7.7242198842805296E-2</v>
      </c>
      <c r="T19" s="19">
        <v>9.1628910856335705E-2</v>
      </c>
      <c r="U19" s="19">
        <v>0.15804822924327999</v>
      </c>
      <c r="V19" s="19">
        <v>6.1295297852737497E-2</v>
      </c>
      <c r="W19" s="19">
        <v>0.11800026169498</v>
      </c>
      <c r="X19" s="19">
        <v>0.10608264809243199</v>
      </c>
      <c r="Y19" s="19">
        <v>8.7743066847377399E-2</v>
      </c>
      <c r="Z19" s="19">
        <v>0.220271457661433</v>
      </c>
      <c r="AA19" s="19">
        <v>0.111106490631372</v>
      </c>
      <c r="AB19" s="19">
        <v>0.14534123993909201</v>
      </c>
      <c r="AC19" s="19">
        <v>8.9950409823790906E-2</v>
      </c>
      <c r="AD19" s="19">
        <v>6.48844340463888E-2</v>
      </c>
      <c r="AE19" s="19"/>
      <c r="AF19" s="19">
        <v>0.112500870375723</v>
      </c>
      <c r="AG19" s="19">
        <v>0.114135212037925</v>
      </c>
      <c r="AH19" s="19">
        <v>0.106099595841886</v>
      </c>
      <c r="AI19" s="19"/>
      <c r="AJ19" s="19">
        <v>6.8892883934384003E-2</v>
      </c>
      <c r="AK19" s="19">
        <v>0.164955586938339</v>
      </c>
      <c r="AL19" s="19">
        <v>0.14196760903785199</v>
      </c>
      <c r="AM19" s="19">
        <v>5.84638557924958E-2</v>
      </c>
      <c r="AN19" s="19">
        <v>8.4727978189163694E-2</v>
      </c>
      <c r="AO19" s="19"/>
      <c r="AP19" s="19">
        <v>4.3125780787255298E-2</v>
      </c>
      <c r="AQ19" s="19">
        <v>0.19074219168776499</v>
      </c>
      <c r="AR19" s="19">
        <v>0.118231519888797</v>
      </c>
      <c r="AS19" s="19"/>
      <c r="AT19" s="19">
        <v>0.134853979438048</v>
      </c>
      <c r="AU19" s="19">
        <v>8.25912797441756E-2</v>
      </c>
      <c r="AV19" s="19">
        <v>0.118436122611372</v>
      </c>
      <c r="AW19" s="19">
        <v>8.9231235608029397E-2</v>
      </c>
      <c r="AX19" s="19">
        <v>4.9760442844252802E-2</v>
      </c>
      <c r="AY19" s="19"/>
      <c r="AZ19" s="19">
        <v>7.8777558441061102E-2</v>
      </c>
      <c r="BA19" s="19">
        <v>7.6117150267479894E-2</v>
      </c>
      <c r="BB19" s="19">
        <v>8.0171361908483202E-2</v>
      </c>
      <c r="BC19" s="19">
        <v>0.19350718173109899</v>
      </c>
      <c r="BD19" s="19">
        <v>0.11998274873021</v>
      </c>
      <c r="BE19" s="19"/>
      <c r="BF19" s="19">
        <v>0.13995767680638699</v>
      </c>
      <c r="BG19" s="19">
        <v>0.111015320880887</v>
      </c>
      <c r="BH19" s="19">
        <v>0.10233620466808201</v>
      </c>
      <c r="BI19" s="19">
        <v>8.0411222805465699E-2</v>
      </c>
      <c r="BJ19" s="19"/>
      <c r="BK19" s="19">
        <v>0.19207341059326299</v>
      </c>
      <c r="BL19" s="19">
        <v>0.121680245228674</v>
      </c>
      <c r="BM19" s="19">
        <v>8.4392893182558507E-2</v>
      </c>
      <c r="BN19" s="19">
        <v>0.113744319095836</v>
      </c>
      <c r="BO19" s="19">
        <v>0.13187407661688</v>
      </c>
      <c r="BP19" s="19"/>
      <c r="BQ19" s="19">
        <v>0.11249906290838101</v>
      </c>
      <c r="BR19" s="19">
        <v>0.100125870881659</v>
      </c>
      <c r="BS19" s="19"/>
      <c r="BT19" s="19">
        <v>0.124456642373254</v>
      </c>
      <c r="BU19" s="19">
        <v>8.3920504172314003E-2</v>
      </c>
      <c r="BV19" s="19">
        <v>8.2608960093229003E-2</v>
      </c>
      <c r="BW19" s="19">
        <v>0.17250493476157999</v>
      </c>
      <c r="BX19" s="19">
        <v>8.6513807190054803E-2</v>
      </c>
      <c r="BY19" s="19">
        <v>6.5875314800302398E-2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0.122172773887221</v>
      </c>
      <c r="D9" s="17">
        <v>0.130933741551823</v>
      </c>
      <c r="E9" s="17">
        <v>0.11497605329871401</v>
      </c>
      <c r="F9" s="17"/>
      <c r="G9" s="17">
        <v>6.2239361498854902E-2</v>
      </c>
      <c r="H9" s="17">
        <v>0.116222020106249</v>
      </c>
      <c r="I9" s="17">
        <v>5.7761561069175502E-2</v>
      </c>
      <c r="J9" s="17">
        <v>0.15490093363388499</v>
      </c>
      <c r="K9" s="17">
        <v>0.14965192422238499</v>
      </c>
      <c r="L9" s="17">
        <v>0.16762358680068401</v>
      </c>
      <c r="M9" s="17"/>
      <c r="N9" s="17">
        <v>0.101669485445715</v>
      </c>
      <c r="O9" s="17">
        <v>0.112898871973607</v>
      </c>
      <c r="P9" s="17">
        <v>0.140201683182332</v>
      </c>
      <c r="Q9" s="17">
        <v>0.14107516028608699</v>
      </c>
      <c r="R9" s="17"/>
      <c r="S9" s="17">
        <v>5.6662408737435797E-2</v>
      </c>
      <c r="T9" s="17">
        <v>0.101941256057462</v>
      </c>
      <c r="U9" s="17">
        <v>0.21422947522789401</v>
      </c>
      <c r="V9" s="17">
        <v>0.162689812031477</v>
      </c>
      <c r="W9" s="17">
        <v>0.10940191557253801</v>
      </c>
      <c r="X9" s="17">
        <v>8.6064376418638303E-2</v>
      </c>
      <c r="Y9" s="17">
        <v>0.117865495569318</v>
      </c>
      <c r="Z9" s="17">
        <v>0.14303628334892499</v>
      </c>
      <c r="AA9" s="17">
        <v>0.103855903432575</v>
      </c>
      <c r="AB9" s="17">
        <v>0.113365881489151</v>
      </c>
      <c r="AC9" s="17">
        <v>0.15327402107921101</v>
      </c>
      <c r="AD9" s="17">
        <v>0.23457067526064401</v>
      </c>
      <c r="AE9" s="17"/>
      <c r="AF9" s="17">
        <v>0.18736722782773099</v>
      </c>
      <c r="AG9" s="17">
        <v>9.00821010360498E-2</v>
      </c>
      <c r="AH9" s="17">
        <v>8.7136255611184599E-2</v>
      </c>
      <c r="AI9" s="17"/>
      <c r="AJ9" s="17">
        <v>0.18395350494943299</v>
      </c>
      <c r="AK9" s="17">
        <v>3.4147924896547499E-2</v>
      </c>
      <c r="AL9" s="17">
        <v>6.6753693075578199E-2</v>
      </c>
      <c r="AM9" s="17">
        <v>0.35663407283814302</v>
      </c>
      <c r="AN9" s="17">
        <v>0.118510359878959</v>
      </c>
      <c r="AO9" s="17"/>
      <c r="AP9" s="17">
        <v>0.18387273057471801</v>
      </c>
      <c r="AQ9" s="17">
        <v>1.21186563982479E-2</v>
      </c>
      <c r="AR9" s="17">
        <v>0.10090523045248399</v>
      </c>
      <c r="AS9" s="17"/>
      <c r="AT9" s="17">
        <v>0.18002896365157001</v>
      </c>
      <c r="AU9" s="17">
        <v>0.128159668178153</v>
      </c>
      <c r="AV9" s="17">
        <v>9.7704554978832001E-2</v>
      </c>
      <c r="AW9" s="17">
        <v>5.8395958556092899E-2</v>
      </c>
      <c r="AX9" s="17">
        <v>0.18957400731805599</v>
      </c>
      <c r="AY9" s="17"/>
      <c r="AZ9" s="17">
        <v>0.11898402702006</v>
      </c>
      <c r="BA9" s="17">
        <v>0.117183532508226</v>
      </c>
      <c r="BB9" s="17">
        <v>5.1991406416941402E-2</v>
      </c>
      <c r="BC9" s="17">
        <v>0.14269289132330501</v>
      </c>
      <c r="BD9" s="17">
        <v>0.12832654555300699</v>
      </c>
      <c r="BE9" s="17"/>
      <c r="BF9" s="17">
        <v>0.176139308569596</v>
      </c>
      <c r="BG9" s="17">
        <v>9.3191807341073199E-2</v>
      </c>
      <c r="BH9" s="17">
        <v>0.15139295130744401</v>
      </c>
      <c r="BI9" s="17">
        <v>9.6440122733463099E-2</v>
      </c>
      <c r="BJ9" s="17"/>
      <c r="BK9" s="17">
        <v>0.208101389896723</v>
      </c>
      <c r="BL9" s="17">
        <v>0.12750199364124101</v>
      </c>
      <c r="BM9" s="17">
        <v>0.13310158823586801</v>
      </c>
      <c r="BN9" s="17">
        <v>0.107389590939307</v>
      </c>
      <c r="BO9" s="17">
        <v>7.5391432534034006E-2</v>
      </c>
      <c r="BP9" s="17"/>
      <c r="BQ9" s="17">
        <v>0.120605309621239</v>
      </c>
      <c r="BR9" s="17">
        <v>0.1243618656981</v>
      </c>
      <c r="BS9" s="17"/>
      <c r="BT9" s="17">
        <v>0.12700763625538</v>
      </c>
      <c r="BU9" s="17">
        <v>0.13542371885945001</v>
      </c>
      <c r="BV9" s="17">
        <v>8.2399741612224506E-2</v>
      </c>
      <c r="BW9" s="17">
        <v>0.16593973006017301</v>
      </c>
      <c r="BX9" s="17">
        <v>9.0617847781074498E-2</v>
      </c>
      <c r="BY9" s="17">
        <v>9.6558326580617096E-2</v>
      </c>
    </row>
    <row r="10" spans="2:77" x14ac:dyDescent="0.35">
      <c r="B10" s="18" t="s">
        <v>333</v>
      </c>
      <c r="C10" s="17">
        <v>4.3993246272456002E-2</v>
      </c>
      <c r="D10" s="17">
        <v>5.0526637267889501E-2</v>
      </c>
      <c r="E10" s="17">
        <v>3.8030517787084099E-2</v>
      </c>
      <c r="F10" s="17"/>
      <c r="G10" s="17">
        <v>4.5312858948090701E-2</v>
      </c>
      <c r="H10" s="17">
        <v>2.2538844350173601E-2</v>
      </c>
      <c r="I10" s="17">
        <v>4.27694496348053E-2</v>
      </c>
      <c r="J10" s="17">
        <v>3.3027944982028899E-2</v>
      </c>
      <c r="K10" s="17">
        <v>7.4205294288766793E-2</v>
      </c>
      <c r="L10" s="17">
        <v>5.1161492698705402E-2</v>
      </c>
      <c r="M10" s="17"/>
      <c r="N10" s="17">
        <v>5.5821774854818602E-2</v>
      </c>
      <c r="O10" s="17">
        <v>4.5889135874714798E-2</v>
      </c>
      <c r="P10" s="17">
        <v>3.7734244962693501E-2</v>
      </c>
      <c r="Q10" s="17">
        <v>3.3843784645602198E-2</v>
      </c>
      <c r="R10" s="17"/>
      <c r="S10" s="17">
        <v>2.4345623291559999E-2</v>
      </c>
      <c r="T10" s="17">
        <v>6.2659106685061902E-2</v>
      </c>
      <c r="U10" s="17">
        <v>6.3883974887574704E-2</v>
      </c>
      <c r="V10" s="17">
        <v>2.1856481105556901E-2</v>
      </c>
      <c r="W10" s="17">
        <v>6.3691706512609206E-2</v>
      </c>
      <c r="X10" s="17">
        <v>2.3873784163318999E-2</v>
      </c>
      <c r="Y10" s="17">
        <v>7.0706098814163204E-2</v>
      </c>
      <c r="Z10" s="17">
        <v>6.1240020472068897E-2</v>
      </c>
      <c r="AA10" s="17">
        <v>2.1891086151542099E-2</v>
      </c>
      <c r="AB10" s="17">
        <v>6.1225867626918999E-2</v>
      </c>
      <c r="AC10" s="17">
        <v>3.52782585609695E-2</v>
      </c>
      <c r="AD10" s="17">
        <v>3.2079920751481597E-2</v>
      </c>
      <c r="AE10" s="17"/>
      <c r="AF10" s="17">
        <v>5.6631212805146998E-2</v>
      </c>
      <c r="AG10" s="17">
        <v>3.84618312176844E-2</v>
      </c>
      <c r="AH10" s="17">
        <v>2.4597872176418598E-2</v>
      </c>
      <c r="AI10" s="17"/>
      <c r="AJ10" s="17">
        <v>6.74025040106222E-2</v>
      </c>
      <c r="AK10" s="17">
        <v>1.7381147290745198E-2</v>
      </c>
      <c r="AL10" s="17">
        <v>1.90048094132691E-2</v>
      </c>
      <c r="AM10" s="17">
        <v>0.140627524746016</v>
      </c>
      <c r="AN10" s="17">
        <v>5.4903144911860699E-2</v>
      </c>
      <c r="AO10" s="17"/>
      <c r="AP10" s="17">
        <v>6.0422074759904403E-2</v>
      </c>
      <c r="AQ10" s="17">
        <v>1.1636162329476099E-2</v>
      </c>
      <c r="AR10" s="17">
        <v>1.5783128709447501E-2</v>
      </c>
      <c r="AS10" s="17"/>
      <c r="AT10" s="17">
        <v>3.8600244622020302E-2</v>
      </c>
      <c r="AU10" s="17">
        <v>3.5895389222778698E-2</v>
      </c>
      <c r="AV10" s="17">
        <v>3.1960518190202701E-2</v>
      </c>
      <c r="AW10" s="17">
        <v>3.7959135520753397E-2</v>
      </c>
      <c r="AX10" s="17">
        <v>0</v>
      </c>
      <c r="AY10" s="17"/>
      <c r="AZ10" s="17">
        <v>3.4126970213819198E-2</v>
      </c>
      <c r="BA10" s="17">
        <v>3.5832590074624797E-2</v>
      </c>
      <c r="BB10" s="17">
        <v>0.11931631366619699</v>
      </c>
      <c r="BC10" s="17">
        <v>6.17008710213117E-2</v>
      </c>
      <c r="BD10" s="17">
        <v>4.1658918771943498E-2</v>
      </c>
      <c r="BE10" s="17"/>
      <c r="BF10" s="17">
        <v>4.1621085377917401E-2</v>
      </c>
      <c r="BG10" s="17">
        <v>4.8070226285435697E-2</v>
      </c>
      <c r="BH10" s="17">
        <v>1.84457737912005E-2</v>
      </c>
      <c r="BI10" s="17">
        <v>5.4613688189185203E-2</v>
      </c>
      <c r="BJ10" s="17"/>
      <c r="BK10" s="17">
        <v>2.38512825272028E-2</v>
      </c>
      <c r="BL10" s="17">
        <v>5.6390973131007001E-2</v>
      </c>
      <c r="BM10" s="17">
        <v>2.93910366186079E-2</v>
      </c>
      <c r="BN10" s="17">
        <v>5.5244426965064798E-2</v>
      </c>
      <c r="BO10" s="17">
        <v>5.4340949093221798E-2</v>
      </c>
      <c r="BP10" s="17"/>
      <c r="BQ10" s="17">
        <v>3.9376299637910499E-2</v>
      </c>
      <c r="BR10" s="17">
        <v>5.04411891623174E-2</v>
      </c>
      <c r="BS10" s="17"/>
      <c r="BT10" s="17">
        <v>6.1847943303810202E-2</v>
      </c>
      <c r="BU10" s="17">
        <v>3.5967896864005401E-2</v>
      </c>
      <c r="BV10" s="17">
        <v>5.2371896096314097E-2</v>
      </c>
      <c r="BW10" s="17">
        <v>3.1683543598760397E-2</v>
      </c>
      <c r="BX10" s="17">
        <v>2.3134461577233999E-2</v>
      </c>
      <c r="BY10" s="17">
        <v>0</v>
      </c>
    </row>
    <row r="11" spans="2:77" x14ac:dyDescent="0.35">
      <c r="B11" s="18" t="s">
        <v>98</v>
      </c>
      <c r="C11" s="17">
        <v>5.5180161186143301E-2</v>
      </c>
      <c r="D11" s="17">
        <v>5.5286869354045601E-2</v>
      </c>
      <c r="E11" s="17">
        <v>5.3892976619748602E-2</v>
      </c>
      <c r="F11" s="17"/>
      <c r="G11" s="17">
        <v>4.0475551623486899E-2</v>
      </c>
      <c r="H11" s="17">
        <v>7.4173777502758706E-2</v>
      </c>
      <c r="I11" s="17">
        <v>3.1072160113872399E-2</v>
      </c>
      <c r="J11" s="17">
        <v>5.1958041013876799E-2</v>
      </c>
      <c r="K11" s="17">
        <v>7.5734509635308506E-2</v>
      </c>
      <c r="L11" s="17">
        <v>5.3625266549220903E-2</v>
      </c>
      <c r="M11" s="17"/>
      <c r="N11" s="17">
        <v>4.69279447590423E-2</v>
      </c>
      <c r="O11" s="17">
        <v>6.08738004064742E-2</v>
      </c>
      <c r="P11" s="17">
        <v>4.5264248578503002E-2</v>
      </c>
      <c r="Q11" s="17">
        <v>6.6947162670172006E-2</v>
      </c>
      <c r="R11" s="17"/>
      <c r="S11" s="17">
        <v>8.5321908795730293E-3</v>
      </c>
      <c r="T11" s="17">
        <v>6.7687145493403794E-2</v>
      </c>
      <c r="U11" s="17">
        <v>7.1057454592087205E-2</v>
      </c>
      <c r="V11" s="17">
        <v>8.3557103976412E-2</v>
      </c>
      <c r="W11" s="17">
        <v>4.4549367198883298E-2</v>
      </c>
      <c r="X11" s="17">
        <v>5.6681589873341799E-2</v>
      </c>
      <c r="Y11" s="17">
        <v>5.779536537728E-2</v>
      </c>
      <c r="Z11" s="17">
        <v>5.7878982413090203E-2</v>
      </c>
      <c r="AA11" s="17">
        <v>4.1305889361853303E-2</v>
      </c>
      <c r="AB11" s="17">
        <v>4.7073930017796799E-2</v>
      </c>
      <c r="AC11" s="17">
        <v>0.10799828964137501</v>
      </c>
      <c r="AD11" s="17">
        <v>3.3828847072548601E-2</v>
      </c>
      <c r="AE11" s="17"/>
      <c r="AF11" s="17">
        <v>6.5766007079067504E-2</v>
      </c>
      <c r="AG11" s="17">
        <v>5.7346578883552997E-2</v>
      </c>
      <c r="AH11" s="17">
        <v>3.84360686353983E-2</v>
      </c>
      <c r="AI11" s="17"/>
      <c r="AJ11" s="17">
        <v>8.7113387446857302E-2</v>
      </c>
      <c r="AK11" s="17">
        <v>3.1752075992864698E-2</v>
      </c>
      <c r="AL11" s="17">
        <v>1.9139533733935801E-2</v>
      </c>
      <c r="AM11" s="17">
        <v>0</v>
      </c>
      <c r="AN11" s="17">
        <v>2.5434198814343001E-2</v>
      </c>
      <c r="AO11" s="17"/>
      <c r="AP11" s="17">
        <v>0.103243990602663</v>
      </c>
      <c r="AQ11" s="17">
        <v>1.0423604990348501E-2</v>
      </c>
      <c r="AR11" s="17">
        <v>6.7830783467351705E-2</v>
      </c>
      <c r="AS11" s="17"/>
      <c r="AT11" s="17">
        <v>7.4981195092258202E-2</v>
      </c>
      <c r="AU11" s="17">
        <v>5.72430416834298E-2</v>
      </c>
      <c r="AV11" s="17">
        <v>4.9939589911466298E-2</v>
      </c>
      <c r="AW11" s="17">
        <v>4.7415390313240199E-2</v>
      </c>
      <c r="AX11" s="17">
        <v>0</v>
      </c>
      <c r="AY11" s="17"/>
      <c r="AZ11" s="17">
        <v>5.5134970707743702E-2</v>
      </c>
      <c r="BA11" s="17">
        <v>4.1499584347890202E-2</v>
      </c>
      <c r="BB11" s="17">
        <v>5.8029874843108703E-2</v>
      </c>
      <c r="BC11" s="17">
        <v>5.1505823938092603E-2</v>
      </c>
      <c r="BD11" s="17">
        <v>7.19011162502569E-2</v>
      </c>
      <c r="BE11" s="17"/>
      <c r="BF11" s="17">
        <v>5.9056584027600799E-2</v>
      </c>
      <c r="BG11" s="17">
        <v>4.80177636657457E-2</v>
      </c>
      <c r="BH11" s="17">
        <v>5.7681486557162501E-2</v>
      </c>
      <c r="BI11" s="17">
        <v>5.9239047606634801E-2</v>
      </c>
      <c r="BJ11" s="17"/>
      <c r="BK11" s="17">
        <v>0.112887613602494</v>
      </c>
      <c r="BL11" s="17">
        <v>6.4931498884275393E-2</v>
      </c>
      <c r="BM11" s="17">
        <v>4.2033804038840897E-2</v>
      </c>
      <c r="BN11" s="17">
        <v>6.2174882750500399E-2</v>
      </c>
      <c r="BO11" s="17">
        <v>4.2286362189123503E-2</v>
      </c>
      <c r="BP11" s="17"/>
      <c r="BQ11" s="17">
        <v>5.6402563772528301E-2</v>
      </c>
      <c r="BR11" s="17">
        <v>5.3472976180699898E-2</v>
      </c>
      <c r="BS11" s="17"/>
      <c r="BT11" s="17">
        <v>6.30920443801192E-2</v>
      </c>
      <c r="BU11" s="17">
        <v>4.8187970372410599E-2</v>
      </c>
      <c r="BV11" s="17">
        <v>8.7275036314728202E-2</v>
      </c>
      <c r="BW11" s="17">
        <v>2.17086483098652E-2</v>
      </c>
      <c r="BX11" s="17">
        <v>5.4183060803652899E-2</v>
      </c>
      <c r="BY11" s="17">
        <v>7.3559661596318895E-2</v>
      </c>
    </row>
    <row r="12" spans="2:77" x14ac:dyDescent="0.35">
      <c r="B12" s="18" t="s">
        <v>99</v>
      </c>
      <c r="C12" s="17">
        <v>8.5745230614437007E-2</v>
      </c>
      <c r="D12" s="17">
        <v>7.1039333536626906E-2</v>
      </c>
      <c r="E12" s="17">
        <v>0.101503344659738</v>
      </c>
      <c r="F12" s="17"/>
      <c r="G12" s="17">
        <v>0.10824962208669101</v>
      </c>
      <c r="H12" s="17">
        <v>6.8386583063044806E-2</v>
      </c>
      <c r="I12" s="17">
        <v>7.5737398336075998E-2</v>
      </c>
      <c r="J12" s="17">
        <v>5.06546689273411E-2</v>
      </c>
      <c r="K12" s="17">
        <v>0.11827478684503701</v>
      </c>
      <c r="L12" s="17">
        <v>9.8713430754218304E-2</v>
      </c>
      <c r="M12" s="17"/>
      <c r="N12" s="17">
        <v>5.1180507782003899E-2</v>
      </c>
      <c r="O12" s="17">
        <v>6.9471054031379195E-2</v>
      </c>
      <c r="P12" s="17">
        <v>0.14479707716892701</v>
      </c>
      <c r="Q12" s="17">
        <v>9.3905084142637194E-2</v>
      </c>
      <c r="R12" s="17"/>
      <c r="S12" s="17">
        <v>8.0124837850071601E-2</v>
      </c>
      <c r="T12" s="17">
        <v>0.104598958446375</v>
      </c>
      <c r="U12" s="17">
        <v>5.4826147174027999E-2</v>
      </c>
      <c r="V12" s="17">
        <v>8.6250060952611396E-2</v>
      </c>
      <c r="W12" s="17">
        <v>7.7686168301927497E-2</v>
      </c>
      <c r="X12" s="17">
        <v>4.64000843924132E-2</v>
      </c>
      <c r="Y12" s="17">
        <v>0.11727209255652001</v>
      </c>
      <c r="Z12" s="17">
        <v>2.2005115888770702E-2</v>
      </c>
      <c r="AA12" s="17">
        <v>7.2822541554935394E-2</v>
      </c>
      <c r="AB12" s="17">
        <v>0.113815437051126</v>
      </c>
      <c r="AC12" s="17">
        <v>0.15668284555680301</v>
      </c>
      <c r="AD12" s="17">
        <v>0.10043080604113599</v>
      </c>
      <c r="AE12" s="17"/>
      <c r="AF12" s="17">
        <v>0.11961652078957299</v>
      </c>
      <c r="AG12" s="17">
        <v>6.0880034409185997E-2</v>
      </c>
      <c r="AH12" s="17">
        <v>6.0882475745706099E-2</v>
      </c>
      <c r="AI12" s="17"/>
      <c r="AJ12" s="17">
        <v>0.111580457987336</v>
      </c>
      <c r="AK12" s="17">
        <v>3.3593877877157799E-2</v>
      </c>
      <c r="AL12" s="17">
        <v>8.5668157410688603E-2</v>
      </c>
      <c r="AM12" s="17">
        <v>7.6473915102216405E-2</v>
      </c>
      <c r="AN12" s="17">
        <v>9.3375773343040605E-2</v>
      </c>
      <c r="AO12" s="17"/>
      <c r="AP12" s="17">
        <v>0.14791779818668899</v>
      </c>
      <c r="AQ12" s="17">
        <v>2.0686520218221899E-2</v>
      </c>
      <c r="AR12" s="17">
        <v>0.10276901244924599</v>
      </c>
      <c r="AS12" s="17"/>
      <c r="AT12" s="17">
        <v>5.1959702720262201E-2</v>
      </c>
      <c r="AU12" s="17">
        <v>9.4053245003411598E-2</v>
      </c>
      <c r="AV12" s="17">
        <v>9.7824387658054804E-2</v>
      </c>
      <c r="AW12" s="17">
        <v>3.0582993353337602E-2</v>
      </c>
      <c r="AX12" s="17">
        <v>7.0911763298382793E-2</v>
      </c>
      <c r="AY12" s="17"/>
      <c r="AZ12" s="17">
        <v>8.2430402734352995E-2</v>
      </c>
      <c r="BA12" s="17">
        <v>9.3603402607990105E-2</v>
      </c>
      <c r="BB12" s="17">
        <v>9.7812235870697303E-2</v>
      </c>
      <c r="BC12" s="17">
        <v>0.105107024352542</v>
      </c>
      <c r="BD12" s="17">
        <v>4.9160167793433802E-2</v>
      </c>
      <c r="BE12" s="17"/>
      <c r="BF12" s="17">
        <v>9.4396991674983305E-2</v>
      </c>
      <c r="BG12" s="17">
        <v>9.5723489544530901E-2</v>
      </c>
      <c r="BH12" s="17">
        <v>7.7289343675768798E-2</v>
      </c>
      <c r="BI12" s="17">
        <v>6.7669767191571903E-2</v>
      </c>
      <c r="BJ12" s="17"/>
      <c r="BK12" s="17">
        <v>7.2501126584205405E-2</v>
      </c>
      <c r="BL12" s="17">
        <v>8.7346095626811296E-2</v>
      </c>
      <c r="BM12" s="17">
        <v>0.101935026391167</v>
      </c>
      <c r="BN12" s="17">
        <v>5.5837708719360397E-2</v>
      </c>
      <c r="BO12" s="17">
        <v>0.15415919378774601</v>
      </c>
      <c r="BP12" s="17"/>
      <c r="BQ12" s="17">
        <v>8.0757424222641302E-2</v>
      </c>
      <c r="BR12" s="17">
        <v>9.2711109431260402E-2</v>
      </c>
      <c r="BS12" s="17"/>
      <c r="BT12" s="17">
        <v>0.10489774907059</v>
      </c>
      <c r="BU12" s="17">
        <v>6.6589418218742605E-2</v>
      </c>
      <c r="BV12" s="17">
        <v>8.1481970634315198E-2</v>
      </c>
      <c r="BW12" s="17">
        <v>0.124729593961042</v>
      </c>
      <c r="BX12" s="17">
        <v>5.3673782608408702E-2</v>
      </c>
      <c r="BY12" s="17">
        <v>5.2941330876991301E-2</v>
      </c>
    </row>
    <row r="13" spans="2:77" x14ac:dyDescent="0.35">
      <c r="B13" s="18" t="s">
        <v>341</v>
      </c>
      <c r="C13" s="17">
        <v>8.11912050287113E-2</v>
      </c>
      <c r="D13" s="17">
        <v>8.2825276612824697E-2</v>
      </c>
      <c r="E13" s="17">
        <v>8.0587507184868304E-2</v>
      </c>
      <c r="F13" s="17"/>
      <c r="G13" s="17">
        <v>0.13166560197439001</v>
      </c>
      <c r="H13" s="17">
        <v>7.3626601772242894E-2</v>
      </c>
      <c r="I13" s="17">
        <v>7.0231612781848404E-2</v>
      </c>
      <c r="J13" s="17">
        <v>6.5642100664508304E-2</v>
      </c>
      <c r="K13" s="17">
        <v>6.9048715730757104E-2</v>
      </c>
      <c r="L13" s="17">
        <v>8.2610810484368705E-2</v>
      </c>
      <c r="M13" s="17"/>
      <c r="N13" s="17">
        <v>9.7147319135785601E-2</v>
      </c>
      <c r="O13" s="17">
        <v>6.7768895068064897E-2</v>
      </c>
      <c r="P13" s="17">
        <v>6.9614610583973294E-2</v>
      </c>
      <c r="Q13" s="17">
        <v>8.7469934190908705E-2</v>
      </c>
      <c r="R13" s="17"/>
      <c r="S13" s="17">
        <v>0.12643986809913299</v>
      </c>
      <c r="T13" s="17">
        <v>0.10795634726768701</v>
      </c>
      <c r="U13" s="17">
        <v>2.4670606212384299E-2</v>
      </c>
      <c r="V13" s="17">
        <v>7.9326203097972003E-2</v>
      </c>
      <c r="W13" s="17">
        <v>4.56906290157311E-2</v>
      </c>
      <c r="X13" s="17">
        <v>7.7816929847996805E-2</v>
      </c>
      <c r="Y13" s="17">
        <v>9.3632840271177895E-2</v>
      </c>
      <c r="Z13" s="17">
        <v>7.4705189338914804E-2</v>
      </c>
      <c r="AA13" s="17">
        <v>9.3400478852520397E-2</v>
      </c>
      <c r="AB13" s="17">
        <v>8.9567995454711197E-2</v>
      </c>
      <c r="AC13" s="17">
        <v>1.79121684723118E-2</v>
      </c>
      <c r="AD13" s="17">
        <v>6.14958043307351E-2</v>
      </c>
      <c r="AE13" s="17"/>
      <c r="AF13" s="17">
        <v>8.7931101151575805E-2</v>
      </c>
      <c r="AG13" s="17">
        <v>6.5463172199396596E-2</v>
      </c>
      <c r="AH13" s="17">
        <v>6.4428488740290293E-2</v>
      </c>
      <c r="AI13" s="17"/>
      <c r="AJ13" s="17">
        <v>0.108424521692914</v>
      </c>
      <c r="AK13" s="17">
        <v>5.19045256544102E-2</v>
      </c>
      <c r="AL13" s="17">
        <v>0</v>
      </c>
      <c r="AM13" s="17">
        <v>0</v>
      </c>
      <c r="AN13" s="17">
        <v>8.2043490747418693E-2</v>
      </c>
      <c r="AO13" s="17"/>
      <c r="AP13" s="17">
        <v>0.100128563353632</v>
      </c>
      <c r="AQ13" s="17">
        <v>5.3196421312627001E-2</v>
      </c>
      <c r="AR13" s="17">
        <v>5.3514759336621198E-2</v>
      </c>
      <c r="AS13" s="17"/>
      <c r="AT13" s="17">
        <v>8.7301713856798496E-2</v>
      </c>
      <c r="AU13" s="17">
        <v>0.104171789378584</v>
      </c>
      <c r="AV13" s="17">
        <v>7.1430085066930799E-2</v>
      </c>
      <c r="AW13" s="17">
        <v>7.45928904898219E-2</v>
      </c>
      <c r="AX13" s="17">
        <v>0</v>
      </c>
      <c r="AY13" s="17"/>
      <c r="AZ13" s="17">
        <v>7.8096414418948407E-2</v>
      </c>
      <c r="BA13" s="17">
        <v>8.0483874658768897E-2</v>
      </c>
      <c r="BB13" s="17">
        <v>0.13068344001424601</v>
      </c>
      <c r="BC13" s="17">
        <v>8.0213190476950899E-2</v>
      </c>
      <c r="BD13" s="17">
        <v>8.2949477434374294E-2</v>
      </c>
      <c r="BE13" s="17"/>
      <c r="BF13" s="17">
        <v>6.5896893811156806E-2</v>
      </c>
      <c r="BG13" s="17">
        <v>9.1479502605044102E-2</v>
      </c>
      <c r="BH13" s="17">
        <v>6.15618132098825E-2</v>
      </c>
      <c r="BI13" s="17">
        <v>9.7693079502763805E-2</v>
      </c>
      <c r="BJ13" s="17"/>
      <c r="BK13" s="17">
        <v>0.125211587683036</v>
      </c>
      <c r="BL13" s="17">
        <v>7.3966128821574204E-2</v>
      </c>
      <c r="BM13" s="17">
        <v>8.4854730121369001E-2</v>
      </c>
      <c r="BN13" s="17">
        <v>8.2362964840906702E-2</v>
      </c>
      <c r="BO13" s="17">
        <v>4.4337568298637199E-2</v>
      </c>
      <c r="BP13" s="17"/>
      <c r="BQ13" s="17">
        <v>7.4589300689593005E-2</v>
      </c>
      <c r="BR13" s="17">
        <v>9.0411303399450693E-2</v>
      </c>
      <c r="BS13" s="17"/>
      <c r="BT13" s="17">
        <v>8.8338248936873906E-2</v>
      </c>
      <c r="BU13" s="17">
        <v>7.1430353200289107E-2</v>
      </c>
      <c r="BV13" s="17">
        <v>9.7369618423418097E-2</v>
      </c>
      <c r="BW13" s="17">
        <v>7.3417985118210904E-2</v>
      </c>
      <c r="BX13" s="17">
        <v>8.8216134740554494E-2</v>
      </c>
      <c r="BY13" s="17">
        <v>3.2411461802317403E-2</v>
      </c>
    </row>
    <row r="14" spans="2:77" x14ac:dyDescent="0.35">
      <c r="B14" s="18" t="s">
        <v>101</v>
      </c>
      <c r="C14" s="17">
        <v>0.19266840672240601</v>
      </c>
      <c r="D14" s="17">
        <v>0.14710299184712999</v>
      </c>
      <c r="E14" s="17">
        <v>0.236303168557677</v>
      </c>
      <c r="F14" s="17"/>
      <c r="G14" s="17">
        <v>0.16359109515415499</v>
      </c>
      <c r="H14" s="17">
        <v>0.20614314788321</v>
      </c>
      <c r="I14" s="17">
        <v>0.240897500503127</v>
      </c>
      <c r="J14" s="17">
        <v>0.196067739920882</v>
      </c>
      <c r="K14" s="17">
        <v>0.13684292966713901</v>
      </c>
      <c r="L14" s="17">
        <v>0.20096222518909801</v>
      </c>
      <c r="M14" s="17"/>
      <c r="N14" s="17">
        <v>0.202345743223799</v>
      </c>
      <c r="O14" s="17">
        <v>0.20222850724607899</v>
      </c>
      <c r="P14" s="17">
        <v>0.14008237627358</v>
      </c>
      <c r="Q14" s="17">
        <v>0.211776149184431</v>
      </c>
      <c r="R14" s="17"/>
      <c r="S14" s="17">
        <v>0.20910194650053099</v>
      </c>
      <c r="T14" s="17">
        <v>0.21688555885057201</v>
      </c>
      <c r="U14" s="17">
        <v>0.20166979094495499</v>
      </c>
      <c r="V14" s="17">
        <v>0.157748773475511</v>
      </c>
      <c r="W14" s="17">
        <v>0.19703714697869201</v>
      </c>
      <c r="X14" s="17">
        <v>0.191080206579849</v>
      </c>
      <c r="Y14" s="17">
        <v>0.19690959768445901</v>
      </c>
      <c r="Z14" s="17">
        <v>0.12347685168629099</v>
      </c>
      <c r="AA14" s="17">
        <v>0.19886915226226901</v>
      </c>
      <c r="AB14" s="17">
        <v>0.188308416660594</v>
      </c>
      <c r="AC14" s="17">
        <v>0.15632782312636401</v>
      </c>
      <c r="AD14" s="17">
        <v>0.24579269346885901</v>
      </c>
      <c r="AE14" s="17"/>
      <c r="AF14" s="17">
        <v>0.15314758513506099</v>
      </c>
      <c r="AG14" s="17">
        <v>0.18171671842687701</v>
      </c>
      <c r="AH14" s="17">
        <v>0.332997375485588</v>
      </c>
      <c r="AI14" s="17"/>
      <c r="AJ14" s="17">
        <v>0.199670298285685</v>
      </c>
      <c r="AK14" s="17">
        <v>0.13383152933804399</v>
      </c>
      <c r="AL14" s="17">
        <v>0.221269100910119</v>
      </c>
      <c r="AM14" s="17">
        <v>0.15561370809427799</v>
      </c>
      <c r="AN14" s="17">
        <v>0.31576854113769698</v>
      </c>
      <c r="AO14" s="17"/>
      <c r="AP14" s="17">
        <v>0.18913071072238399</v>
      </c>
      <c r="AQ14" s="17">
        <v>0.15392918150551599</v>
      </c>
      <c r="AR14" s="17">
        <v>0.23868760021142299</v>
      </c>
      <c r="AS14" s="17"/>
      <c r="AT14" s="17">
        <v>0.22889832447688699</v>
      </c>
      <c r="AU14" s="17">
        <v>0.164056935266612</v>
      </c>
      <c r="AV14" s="17">
        <v>0.20533863709164801</v>
      </c>
      <c r="AW14" s="17">
        <v>0.16408831585248501</v>
      </c>
      <c r="AX14" s="17">
        <v>5.9772790919185401E-2</v>
      </c>
      <c r="AY14" s="17"/>
      <c r="AZ14" s="17">
        <v>0.173341580171848</v>
      </c>
      <c r="BA14" s="17">
        <v>0.19510231943652401</v>
      </c>
      <c r="BB14" s="17">
        <v>0.25268049541730297</v>
      </c>
      <c r="BC14" s="17">
        <v>0.22097691416513601</v>
      </c>
      <c r="BD14" s="17">
        <v>0.20046930268751401</v>
      </c>
      <c r="BE14" s="17"/>
      <c r="BF14" s="17">
        <v>0.241611882821022</v>
      </c>
      <c r="BG14" s="17">
        <v>0.200188444878315</v>
      </c>
      <c r="BH14" s="17">
        <v>0.171751436529233</v>
      </c>
      <c r="BI14" s="17">
        <v>0.16217080876887499</v>
      </c>
      <c r="BJ14" s="17"/>
      <c r="BK14" s="17">
        <v>0.119053477995544</v>
      </c>
      <c r="BL14" s="17">
        <v>0.18642967978880301</v>
      </c>
      <c r="BM14" s="17">
        <v>0.199898311360064</v>
      </c>
      <c r="BN14" s="17">
        <v>0.20190651146671301</v>
      </c>
      <c r="BO14" s="17">
        <v>0.153595214058876</v>
      </c>
      <c r="BP14" s="17"/>
      <c r="BQ14" s="17">
        <v>0.19467205432995199</v>
      </c>
      <c r="BR14" s="17">
        <v>0.189870149266234</v>
      </c>
      <c r="BS14" s="17"/>
      <c r="BT14" s="17">
        <v>0.177636681560364</v>
      </c>
      <c r="BU14" s="17">
        <v>0.20616163156873901</v>
      </c>
      <c r="BV14" s="17">
        <v>0.155672955953954</v>
      </c>
      <c r="BW14" s="17">
        <v>0.14634564132255301</v>
      </c>
      <c r="BX14" s="17">
        <v>0.22793729795505999</v>
      </c>
      <c r="BY14" s="17">
        <v>0.211356280994727</v>
      </c>
    </row>
    <row r="15" spans="2:77" x14ac:dyDescent="0.35">
      <c r="B15" s="18" t="s">
        <v>102</v>
      </c>
      <c r="C15" s="17">
        <v>0.115319218742011</v>
      </c>
      <c r="D15" s="17">
        <v>0.12719249769563401</v>
      </c>
      <c r="E15" s="17">
        <v>0.100354566321743</v>
      </c>
      <c r="F15" s="17"/>
      <c r="G15" s="17">
        <v>0.16812060570385901</v>
      </c>
      <c r="H15" s="17">
        <v>0.12730593882291699</v>
      </c>
      <c r="I15" s="17">
        <v>0.154513756972642</v>
      </c>
      <c r="J15" s="17">
        <v>0.106620408952198</v>
      </c>
      <c r="K15" s="17">
        <v>9.0445769929085804E-2</v>
      </c>
      <c r="L15" s="17">
        <v>6.6387285921193598E-2</v>
      </c>
      <c r="M15" s="17"/>
      <c r="N15" s="17">
        <v>0.14143466669697899</v>
      </c>
      <c r="O15" s="17">
        <v>0.114578747594418</v>
      </c>
      <c r="P15" s="17">
        <v>0.13118135709984499</v>
      </c>
      <c r="Q15" s="17">
        <v>7.3560050968877994E-2</v>
      </c>
      <c r="R15" s="17"/>
      <c r="S15" s="17">
        <v>0.118654371748543</v>
      </c>
      <c r="T15" s="17">
        <v>7.0029067539895795E-2</v>
      </c>
      <c r="U15" s="17">
        <v>0.10475188002161299</v>
      </c>
      <c r="V15" s="17">
        <v>0.10296040642979799</v>
      </c>
      <c r="W15" s="17">
        <v>0.158626846217675</v>
      </c>
      <c r="X15" s="17">
        <v>0.21021486703637601</v>
      </c>
      <c r="Y15" s="17">
        <v>9.4940220154304797E-2</v>
      </c>
      <c r="Z15" s="17">
        <v>7.9619799206528397E-2</v>
      </c>
      <c r="AA15" s="17">
        <v>0.14802937389460499</v>
      </c>
      <c r="AB15" s="17">
        <v>0.13141574184567401</v>
      </c>
      <c r="AC15" s="17">
        <v>6.3879691439400796E-2</v>
      </c>
      <c r="AD15" s="17">
        <v>3.38524778981312E-2</v>
      </c>
      <c r="AE15" s="17"/>
      <c r="AF15" s="17">
        <v>8.4482920908162507E-2</v>
      </c>
      <c r="AG15" s="17">
        <v>0.12288066176517499</v>
      </c>
      <c r="AH15" s="17">
        <v>0.113189489967382</v>
      </c>
      <c r="AI15" s="17"/>
      <c r="AJ15" s="17">
        <v>7.9938888745307093E-2</v>
      </c>
      <c r="AK15" s="17">
        <v>0.13159519414293</v>
      </c>
      <c r="AL15" s="17">
        <v>0.19456718557046601</v>
      </c>
      <c r="AM15" s="17">
        <v>0.12775385054968</v>
      </c>
      <c r="AN15" s="17">
        <v>0.11201810417954999</v>
      </c>
      <c r="AO15" s="17"/>
      <c r="AP15" s="17">
        <v>8.7922734697553601E-2</v>
      </c>
      <c r="AQ15" s="17">
        <v>0.13814129499601999</v>
      </c>
      <c r="AR15" s="17">
        <v>0.176547403678746</v>
      </c>
      <c r="AS15" s="17"/>
      <c r="AT15" s="17">
        <v>8.6220596226966595E-2</v>
      </c>
      <c r="AU15" s="17">
        <v>0.114371779532038</v>
      </c>
      <c r="AV15" s="17">
        <v>0.12670723769490499</v>
      </c>
      <c r="AW15" s="17">
        <v>0.193727243618707</v>
      </c>
      <c r="AX15" s="17">
        <v>0.16487880526069101</v>
      </c>
      <c r="AY15" s="17"/>
      <c r="AZ15" s="17">
        <v>0.13483513121017601</v>
      </c>
      <c r="BA15" s="17">
        <v>0.12541186759068901</v>
      </c>
      <c r="BB15" s="17">
        <v>9.0406861552862594E-2</v>
      </c>
      <c r="BC15" s="17">
        <v>6.4527828298353504E-2</v>
      </c>
      <c r="BD15" s="17">
        <v>0.116448355025976</v>
      </c>
      <c r="BE15" s="17"/>
      <c r="BF15" s="17">
        <v>6.3796820997274906E-2</v>
      </c>
      <c r="BG15" s="17">
        <v>0.13692336692096699</v>
      </c>
      <c r="BH15" s="17">
        <v>0.109133742637698</v>
      </c>
      <c r="BI15" s="17">
        <v>0.121905296476126</v>
      </c>
      <c r="BJ15" s="17"/>
      <c r="BK15" s="17">
        <v>5.1160719592064398E-2</v>
      </c>
      <c r="BL15" s="17">
        <v>0.121154702963624</v>
      </c>
      <c r="BM15" s="17">
        <v>0.117605218276567</v>
      </c>
      <c r="BN15" s="17">
        <v>0.111469901090351</v>
      </c>
      <c r="BO15" s="17">
        <v>0.144917764482698</v>
      </c>
      <c r="BP15" s="17"/>
      <c r="BQ15" s="17">
        <v>0.120703796034612</v>
      </c>
      <c r="BR15" s="17">
        <v>0.107799216970938</v>
      </c>
      <c r="BS15" s="17"/>
      <c r="BT15" s="17">
        <v>0.104582844707856</v>
      </c>
      <c r="BU15" s="17">
        <v>0.133460105387638</v>
      </c>
      <c r="BV15" s="17">
        <v>8.4834417920083796E-2</v>
      </c>
      <c r="BW15" s="17">
        <v>7.2661477764419904E-2</v>
      </c>
      <c r="BX15" s="17">
        <v>0.13753856716248999</v>
      </c>
      <c r="BY15" s="17">
        <v>0.23235942976348001</v>
      </c>
    </row>
    <row r="16" spans="2:77" x14ac:dyDescent="0.35">
      <c r="B16" s="18" t="s">
        <v>467</v>
      </c>
      <c r="C16" s="17">
        <v>0.12242922812717801</v>
      </c>
      <c r="D16" s="17">
        <v>0.13572457353054099</v>
      </c>
      <c r="E16" s="17">
        <v>0.110711293809183</v>
      </c>
      <c r="F16" s="17"/>
      <c r="G16" s="17">
        <v>0.122748687756428</v>
      </c>
      <c r="H16" s="17">
        <v>0.109066984949927</v>
      </c>
      <c r="I16" s="17">
        <v>0.14234533535441701</v>
      </c>
      <c r="J16" s="17">
        <v>0.13538103968694601</v>
      </c>
      <c r="K16" s="17">
        <v>0.109537701269018</v>
      </c>
      <c r="L16" s="17">
        <v>0.118697399744399</v>
      </c>
      <c r="M16" s="17"/>
      <c r="N16" s="17">
        <v>0.12182087271549499</v>
      </c>
      <c r="O16" s="17">
        <v>0.14339860936684201</v>
      </c>
      <c r="P16" s="17">
        <v>0.11249670103116401</v>
      </c>
      <c r="Q16" s="17">
        <v>0.10925885579337601</v>
      </c>
      <c r="R16" s="17"/>
      <c r="S16" s="17">
        <v>7.1884467454890202E-2</v>
      </c>
      <c r="T16" s="17">
        <v>0.14119979671886199</v>
      </c>
      <c r="U16" s="17">
        <v>0.116468947250412</v>
      </c>
      <c r="V16" s="17">
        <v>6.1721797541915098E-2</v>
      </c>
      <c r="W16" s="17">
        <v>0.12615014464711999</v>
      </c>
      <c r="X16" s="17">
        <v>0.119307659015361</v>
      </c>
      <c r="Y16" s="17">
        <v>0.14179990637154699</v>
      </c>
      <c r="Z16" s="17">
        <v>0.13240783711835</v>
      </c>
      <c r="AA16" s="17">
        <v>0.14600467596724701</v>
      </c>
      <c r="AB16" s="17">
        <v>0.12514864411012</v>
      </c>
      <c r="AC16" s="17">
        <v>0.214375822340517</v>
      </c>
      <c r="AD16" s="17">
        <v>0.113998310144976</v>
      </c>
      <c r="AE16" s="17"/>
      <c r="AF16" s="17">
        <v>0.108001286318441</v>
      </c>
      <c r="AG16" s="17">
        <v>0.141534441826526</v>
      </c>
      <c r="AH16" s="17">
        <v>0.109200161439322</v>
      </c>
      <c r="AI16" s="17"/>
      <c r="AJ16" s="17">
        <v>7.5009510087776607E-2</v>
      </c>
      <c r="AK16" s="17">
        <v>0.19515997332513799</v>
      </c>
      <c r="AL16" s="17">
        <v>0.15589749085801899</v>
      </c>
      <c r="AM16" s="17">
        <v>0.14289692866966699</v>
      </c>
      <c r="AN16" s="17">
        <v>0.102917939032681</v>
      </c>
      <c r="AO16" s="17"/>
      <c r="AP16" s="17">
        <v>5.7103441484569702E-2</v>
      </c>
      <c r="AQ16" s="17">
        <v>0.20900565407030899</v>
      </c>
      <c r="AR16" s="17">
        <v>9.8140636415009697E-2</v>
      </c>
      <c r="AS16" s="17"/>
      <c r="AT16" s="17">
        <v>9.1696144773712407E-2</v>
      </c>
      <c r="AU16" s="17">
        <v>0.12625447853421001</v>
      </c>
      <c r="AV16" s="17">
        <v>0.14114043577441801</v>
      </c>
      <c r="AW16" s="17">
        <v>0.15069972621689401</v>
      </c>
      <c r="AX16" s="17">
        <v>0.111676695245918</v>
      </c>
      <c r="AY16" s="17"/>
      <c r="AZ16" s="17">
        <v>0.118619513791536</v>
      </c>
      <c r="BA16" s="17">
        <v>0.119528332082022</v>
      </c>
      <c r="BB16" s="17">
        <v>8.8050910491958206E-2</v>
      </c>
      <c r="BC16" s="17">
        <v>0.12646788302135301</v>
      </c>
      <c r="BD16" s="17">
        <v>0.14493990488578601</v>
      </c>
      <c r="BE16" s="17"/>
      <c r="BF16" s="17">
        <v>7.4021141211665295E-2</v>
      </c>
      <c r="BG16" s="17">
        <v>0.120718944857596</v>
      </c>
      <c r="BH16" s="17">
        <v>0.16899330272916399</v>
      </c>
      <c r="BI16" s="17">
        <v>0.110905277850748</v>
      </c>
      <c r="BJ16" s="17"/>
      <c r="BK16" s="17">
        <v>6.0721311563168998E-2</v>
      </c>
      <c r="BL16" s="17">
        <v>0.130824737153204</v>
      </c>
      <c r="BM16" s="17">
        <v>0.11963535930189099</v>
      </c>
      <c r="BN16" s="17">
        <v>0.132702788901847</v>
      </c>
      <c r="BO16" s="17">
        <v>9.8386567668046904E-2</v>
      </c>
      <c r="BP16" s="17"/>
      <c r="BQ16" s="17">
        <v>0.12106052925932299</v>
      </c>
      <c r="BR16" s="17">
        <v>0.124340727832916</v>
      </c>
      <c r="BS16" s="17"/>
      <c r="BT16" s="17">
        <v>0.11840131809738</v>
      </c>
      <c r="BU16" s="17">
        <v>0.11912858115934601</v>
      </c>
      <c r="BV16" s="17">
        <v>0.12844551496429599</v>
      </c>
      <c r="BW16" s="17">
        <v>0.119171185172774</v>
      </c>
      <c r="BX16" s="17">
        <v>0.125407411444033</v>
      </c>
      <c r="BY16" s="17">
        <v>0.189661920873783</v>
      </c>
    </row>
    <row r="17" spans="2:77" x14ac:dyDescent="0.35">
      <c r="B17" s="18" t="s">
        <v>468</v>
      </c>
      <c r="C17" s="17">
        <v>8.9098921979864895E-2</v>
      </c>
      <c r="D17" s="17">
        <v>9.21368405098585E-2</v>
      </c>
      <c r="E17" s="17">
        <v>8.7194454957635295E-2</v>
      </c>
      <c r="F17" s="17"/>
      <c r="G17" s="17">
        <v>8.6748317783603895E-2</v>
      </c>
      <c r="H17" s="17">
        <v>7.5997659678908702E-2</v>
      </c>
      <c r="I17" s="17">
        <v>0.13075055681731701</v>
      </c>
      <c r="J17" s="17">
        <v>0.10016142250413</v>
      </c>
      <c r="K17" s="17">
        <v>7.8631114662308502E-2</v>
      </c>
      <c r="L17" s="17">
        <v>7.1629721888240905E-2</v>
      </c>
      <c r="M17" s="17"/>
      <c r="N17" s="17">
        <v>9.0222541851634599E-2</v>
      </c>
      <c r="O17" s="17">
        <v>9.1971159438188094E-2</v>
      </c>
      <c r="P17" s="17">
        <v>9.4091218518798397E-2</v>
      </c>
      <c r="Q17" s="17">
        <v>8.0921215471547597E-2</v>
      </c>
      <c r="R17" s="17"/>
      <c r="S17" s="17">
        <v>0.137884667840076</v>
      </c>
      <c r="T17" s="17">
        <v>6.2460532144334703E-2</v>
      </c>
      <c r="U17" s="17">
        <v>0.108006425097774</v>
      </c>
      <c r="V17" s="17">
        <v>0.12519777146112901</v>
      </c>
      <c r="W17" s="17">
        <v>7.0242350861351902E-2</v>
      </c>
      <c r="X17" s="17">
        <v>0.103449961160587</v>
      </c>
      <c r="Y17" s="17">
        <v>2.5216512126078901E-2</v>
      </c>
      <c r="Z17" s="17">
        <v>0.105307026121411</v>
      </c>
      <c r="AA17" s="17">
        <v>9.3786184104488204E-2</v>
      </c>
      <c r="AB17" s="17">
        <v>7.5383652800270304E-2</v>
      </c>
      <c r="AC17" s="17">
        <v>4.1741227369586298E-2</v>
      </c>
      <c r="AD17" s="17">
        <v>7.9066030985100205E-2</v>
      </c>
      <c r="AE17" s="17"/>
      <c r="AF17" s="17">
        <v>6.5334282950415407E-2</v>
      </c>
      <c r="AG17" s="17">
        <v>0.115007477316225</v>
      </c>
      <c r="AH17" s="17">
        <v>7.9355031077662494E-2</v>
      </c>
      <c r="AI17" s="17"/>
      <c r="AJ17" s="17">
        <v>5.1108711343857097E-2</v>
      </c>
      <c r="AK17" s="17">
        <v>0.16364707852333599</v>
      </c>
      <c r="AL17" s="17">
        <v>0.11826314563695201</v>
      </c>
      <c r="AM17" s="17">
        <v>0</v>
      </c>
      <c r="AN17" s="17">
        <v>5.18969957956616E-2</v>
      </c>
      <c r="AO17" s="17"/>
      <c r="AP17" s="17">
        <v>3.2897504974244499E-2</v>
      </c>
      <c r="AQ17" s="17">
        <v>0.18689267168111601</v>
      </c>
      <c r="AR17" s="17">
        <v>5.2400868118329898E-2</v>
      </c>
      <c r="AS17" s="17"/>
      <c r="AT17" s="17">
        <v>8.0086667614381601E-2</v>
      </c>
      <c r="AU17" s="17">
        <v>7.6197122846366899E-2</v>
      </c>
      <c r="AV17" s="17">
        <v>9.4284848715073893E-2</v>
      </c>
      <c r="AW17" s="17">
        <v>0.109714766328543</v>
      </c>
      <c r="AX17" s="17">
        <v>0.204419887648599</v>
      </c>
      <c r="AY17" s="17"/>
      <c r="AZ17" s="17">
        <v>9.6080690331106902E-2</v>
      </c>
      <c r="BA17" s="17">
        <v>0.113122988268192</v>
      </c>
      <c r="BB17" s="17">
        <v>5.0445166659379599E-2</v>
      </c>
      <c r="BC17" s="17">
        <v>6.7019262660331494E-2</v>
      </c>
      <c r="BD17" s="17">
        <v>8.11401460460143E-2</v>
      </c>
      <c r="BE17" s="17"/>
      <c r="BF17" s="17">
        <v>7.2380355252318104E-2</v>
      </c>
      <c r="BG17" s="17">
        <v>9.9533819223988199E-2</v>
      </c>
      <c r="BH17" s="17">
        <v>6.6226158305896704E-2</v>
      </c>
      <c r="BI17" s="17">
        <v>0.11108233905925401</v>
      </c>
      <c r="BJ17" s="17"/>
      <c r="BK17" s="17">
        <v>0.124979188087411</v>
      </c>
      <c r="BL17" s="17">
        <v>6.9956843934489393E-2</v>
      </c>
      <c r="BM17" s="17">
        <v>9.1733753287956299E-2</v>
      </c>
      <c r="BN17" s="17">
        <v>9.03023355363409E-2</v>
      </c>
      <c r="BO17" s="17">
        <v>9.0748433927904298E-2</v>
      </c>
      <c r="BP17" s="17"/>
      <c r="BQ17" s="17">
        <v>8.7227217593886103E-2</v>
      </c>
      <c r="BR17" s="17">
        <v>9.1712909955639493E-2</v>
      </c>
      <c r="BS17" s="17"/>
      <c r="BT17" s="17">
        <v>6.9642647386077297E-2</v>
      </c>
      <c r="BU17" s="17">
        <v>0.111846061761707</v>
      </c>
      <c r="BV17" s="17">
        <v>0.12501450993424301</v>
      </c>
      <c r="BW17" s="17">
        <v>0.125428759101362</v>
      </c>
      <c r="BX17" s="17">
        <v>7.6458231590083206E-2</v>
      </c>
      <c r="BY17" s="17">
        <v>3.3640813979557198E-2</v>
      </c>
    </row>
    <row r="18" spans="2:77" x14ac:dyDescent="0.35">
      <c r="B18" s="18" t="s">
        <v>469</v>
      </c>
      <c r="C18" s="17">
        <v>5.2360089636284503E-2</v>
      </c>
      <c r="D18" s="17">
        <v>6.41030159864482E-2</v>
      </c>
      <c r="E18" s="17">
        <v>4.1305036409939697E-2</v>
      </c>
      <c r="F18" s="17"/>
      <c r="G18" s="17">
        <v>4.3411956098342599E-2</v>
      </c>
      <c r="H18" s="17">
        <v>6.7189590456320697E-2</v>
      </c>
      <c r="I18" s="17">
        <v>3.9823734966180503E-2</v>
      </c>
      <c r="J18" s="17">
        <v>6.5472832844525999E-2</v>
      </c>
      <c r="K18" s="17">
        <v>5.0721601056235202E-2</v>
      </c>
      <c r="L18" s="17">
        <v>4.4821305744628899E-2</v>
      </c>
      <c r="M18" s="17"/>
      <c r="N18" s="17">
        <v>3.98797488122032E-2</v>
      </c>
      <c r="O18" s="17">
        <v>6.7716811956038694E-2</v>
      </c>
      <c r="P18" s="17">
        <v>5.1854736112893297E-2</v>
      </c>
      <c r="Q18" s="17">
        <v>5.0654298018995098E-2</v>
      </c>
      <c r="R18" s="17"/>
      <c r="S18" s="17">
        <v>0.108953452681971</v>
      </c>
      <c r="T18" s="17">
        <v>3.6667453131813098E-2</v>
      </c>
      <c r="U18" s="17">
        <v>1.1156570977974499E-2</v>
      </c>
      <c r="V18" s="17">
        <v>9.4005818568630606E-2</v>
      </c>
      <c r="W18" s="17">
        <v>6.1870363980362997E-2</v>
      </c>
      <c r="X18" s="17">
        <v>8.5110541512117693E-2</v>
      </c>
      <c r="Y18" s="17">
        <v>1.6743289092950898E-2</v>
      </c>
      <c r="Z18" s="17">
        <v>5.7870551689190197E-2</v>
      </c>
      <c r="AA18" s="17">
        <v>3.8462238784738201E-2</v>
      </c>
      <c r="AB18" s="17">
        <v>3.9280676951201701E-2</v>
      </c>
      <c r="AC18" s="17">
        <v>1.7329089024368301E-2</v>
      </c>
      <c r="AD18" s="17">
        <v>0</v>
      </c>
      <c r="AE18" s="17"/>
      <c r="AF18" s="17">
        <v>2.82515607225793E-2</v>
      </c>
      <c r="AG18" s="17">
        <v>7.6796956682200296E-2</v>
      </c>
      <c r="AH18" s="17">
        <v>6.2737468848003297E-2</v>
      </c>
      <c r="AI18" s="17"/>
      <c r="AJ18" s="17">
        <v>2.17215832521164E-2</v>
      </c>
      <c r="AK18" s="17">
        <v>0.105250246298995</v>
      </c>
      <c r="AL18" s="17">
        <v>8.7221427047005307E-2</v>
      </c>
      <c r="AM18" s="17">
        <v>0</v>
      </c>
      <c r="AN18" s="17">
        <v>2.4877504146576902E-2</v>
      </c>
      <c r="AO18" s="17"/>
      <c r="AP18" s="17">
        <v>2.8154130704374399E-2</v>
      </c>
      <c r="AQ18" s="17">
        <v>0.108038043222206</v>
      </c>
      <c r="AR18" s="17">
        <v>7.2435717684357304E-2</v>
      </c>
      <c r="AS18" s="17"/>
      <c r="AT18" s="17">
        <v>3.49016036915826E-2</v>
      </c>
      <c r="AU18" s="17">
        <v>5.9726073704033697E-2</v>
      </c>
      <c r="AV18" s="17">
        <v>4.9556356382019197E-2</v>
      </c>
      <c r="AW18" s="17">
        <v>0.10505191449979701</v>
      </c>
      <c r="AX18" s="17">
        <v>9.9635665803815401E-2</v>
      </c>
      <c r="AY18" s="17"/>
      <c r="AZ18" s="17">
        <v>6.4579661533037805E-2</v>
      </c>
      <c r="BA18" s="17">
        <v>5.80309394019266E-2</v>
      </c>
      <c r="BB18" s="17">
        <v>3.2847454025267203E-2</v>
      </c>
      <c r="BC18" s="17">
        <v>4.1287977392388799E-2</v>
      </c>
      <c r="BD18" s="17">
        <v>2.57260989927456E-2</v>
      </c>
      <c r="BE18" s="17"/>
      <c r="BF18" s="17">
        <v>5.4758950765417397E-2</v>
      </c>
      <c r="BG18" s="17">
        <v>3.8782557528681302E-2</v>
      </c>
      <c r="BH18" s="17">
        <v>5.7366594147071799E-2</v>
      </c>
      <c r="BI18" s="17">
        <v>8.3173525368117104E-2</v>
      </c>
      <c r="BJ18" s="17"/>
      <c r="BK18" s="17">
        <v>2.3847649333675901E-2</v>
      </c>
      <c r="BL18" s="17">
        <v>4.84403916730584E-2</v>
      </c>
      <c r="BM18" s="17">
        <v>3.9526769815600597E-2</v>
      </c>
      <c r="BN18" s="17">
        <v>7.0534782142310903E-2</v>
      </c>
      <c r="BO18" s="17">
        <v>5.6619087738500801E-2</v>
      </c>
      <c r="BP18" s="17"/>
      <c r="BQ18" s="17">
        <v>6.6705507915420195E-2</v>
      </c>
      <c r="BR18" s="17">
        <v>3.2325541889308598E-2</v>
      </c>
      <c r="BS18" s="17"/>
      <c r="BT18" s="17">
        <v>4.5822424087430598E-2</v>
      </c>
      <c r="BU18" s="17">
        <v>5.5588833540959497E-2</v>
      </c>
      <c r="BV18" s="17">
        <v>7.1373583981157507E-2</v>
      </c>
      <c r="BW18" s="17">
        <v>5.6751322142523798E-2</v>
      </c>
      <c r="BX18" s="17">
        <v>5.1962985640035798E-2</v>
      </c>
      <c r="BY18" s="17">
        <v>7.7510773532208005E-2</v>
      </c>
    </row>
    <row r="19" spans="2:77" x14ac:dyDescent="0.35">
      <c r="B19" s="18" t="s">
        <v>470</v>
      </c>
      <c r="C19" s="19">
        <v>3.9841517803287298E-2</v>
      </c>
      <c r="D19" s="19">
        <v>4.3128222107179703E-2</v>
      </c>
      <c r="E19" s="19">
        <v>3.51410803936692E-2</v>
      </c>
      <c r="F19" s="19"/>
      <c r="G19" s="19">
        <v>2.7436341372098001E-2</v>
      </c>
      <c r="H19" s="19">
        <v>5.9348851414247401E-2</v>
      </c>
      <c r="I19" s="19">
        <v>1.4096933450539501E-2</v>
      </c>
      <c r="J19" s="19">
        <v>4.0112866869678798E-2</v>
      </c>
      <c r="K19" s="19">
        <v>4.6905652693959202E-2</v>
      </c>
      <c r="L19" s="19">
        <v>4.3767474225242499E-2</v>
      </c>
      <c r="M19" s="19"/>
      <c r="N19" s="19">
        <v>5.1549394722522998E-2</v>
      </c>
      <c r="O19" s="19">
        <v>2.3204407044194401E-2</v>
      </c>
      <c r="P19" s="19">
        <v>3.2681746487289699E-2</v>
      </c>
      <c r="Q19" s="19">
        <v>5.0588304627366201E-2</v>
      </c>
      <c r="R19" s="19"/>
      <c r="S19" s="19">
        <v>5.7416164916215102E-2</v>
      </c>
      <c r="T19" s="19">
        <v>2.79147776645324E-2</v>
      </c>
      <c r="U19" s="19">
        <v>2.9278727613302101E-2</v>
      </c>
      <c r="V19" s="19">
        <v>2.4685771358988098E-2</v>
      </c>
      <c r="W19" s="19">
        <v>4.50533607131096E-2</v>
      </c>
      <c r="X19" s="19">
        <v>0</v>
      </c>
      <c r="Y19" s="19">
        <v>6.7118581982200401E-2</v>
      </c>
      <c r="Z19" s="19">
        <v>0.14245234271646001</v>
      </c>
      <c r="AA19" s="19">
        <v>4.1572475633226198E-2</v>
      </c>
      <c r="AB19" s="19">
        <v>1.54137559924361E-2</v>
      </c>
      <c r="AC19" s="19">
        <v>3.5200763389093399E-2</v>
      </c>
      <c r="AD19" s="19">
        <v>6.48844340463888E-2</v>
      </c>
      <c r="AE19" s="19"/>
      <c r="AF19" s="19">
        <v>4.3470294312245403E-2</v>
      </c>
      <c r="AG19" s="19">
        <v>4.9830026237127803E-2</v>
      </c>
      <c r="AH19" s="19">
        <v>2.7039312273044801E-2</v>
      </c>
      <c r="AI19" s="19"/>
      <c r="AJ19" s="19">
        <v>1.40766321980954E-2</v>
      </c>
      <c r="AK19" s="19">
        <v>0.101736426659831</v>
      </c>
      <c r="AL19" s="19">
        <v>3.2215456343966199E-2</v>
      </c>
      <c r="AM19" s="19">
        <v>0</v>
      </c>
      <c r="AN19" s="19">
        <v>1.8253948012211401E-2</v>
      </c>
      <c r="AO19" s="19"/>
      <c r="AP19" s="19">
        <v>9.2063199392680307E-3</v>
      </c>
      <c r="AQ19" s="19">
        <v>9.5931789275910395E-2</v>
      </c>
      <c r="AR19" s="19">
        <v>2.09848594769847E-2</v>
      </c>
      <c r="AS19" s="19"/>
      <c r="AT19" s="19">
        <v>4.5324843273560601E-2</v>
      </c>
      <c r="AU19" s="19">
        <v>3.9870476650381598E-2</v>
      </c>
      <c r="AV19" s="19">
        <v>3.4113348536449498E-2</v>
      </c>
      <c r="AW19" s="19">
        <v>2.7771665250329199E-2</v>
      </c>
      <c r="AX19" s="19">
        <v>9.9130384505351804E-2</v>
      </c>
      <c r="AY19" s="19"/>
      <c r="AZ19" s="19">
        <v>4.3770637867371801E-2</v>
      </c>
      <c r="BA19" s="19">
        <v>2.0200569023147E-2</v>
      </c>
      <c r="BB19" s="19">
        <v>2.7735841042039199E-2</v>
      </c>
      <c r="BC19" s="19">
        <v>3.8500333350233701E-2</v>
      </c>
      <c r="BD19" s="19">
        <v>5.7279966558948903E-2</v>
      </c>
      <c r="BE19" s="19"/>
      <c r="BF19" s="19">
        <v>5.6319985491047601E-2</v>
      </c>
      <c r="BG19" s="19">
        <v>2.7370077148622898E-2</v>
      </c>
      <c r="BH19" s="19">
        <v>6.0157397109478497E-2</v>
      </c>
      <c r="BI19" s="19">
        <v>3.5107047253261199E-2</v>
      </c>
      <c r="BJ19" s="19"/>
      <c r="BK19" s="19">
        <v>7.7684653134474702E-2</v>
      </c>
      <c r="BL19" s="19">
        <v>3.3056954381911897E-2</v>
      </c>
      <c r="BM19" s="19">
        <v>4.0284402552070199E-2</v>
      </c>
      <c r="BN19" s="19">
        <v>3.0074106647297798E-2</v>
      </c>
      <c r="BO19" s="19">
        <v>8.5217426221210493E-2</v>
      </c>
      <c r="BP19" s="19"/>
      <c r="BQ19" s="19">
        <v>3.7899996922895002E-2</v>
      </c>
      <c r="BR19" s="19">
        <v>4.2553010213135303E-2</v>
      </c>
      <c r="BS19" s="19"/>
      <c r="BT19" s="19">
        <v>3.8730462214118397E-2</v>
      </c>
      <c r="BU19" s="19">
        <v>1.6215429066713499E-2</v>
      </c>
      <c r="BV19" s="19">
        <v>3.3760754165265403E-2</v>
      </c>
      <c r="BW19" s="19">
        <v>6.2162113448316E-2</v>
      </c>
      <c r="BX19" s="19">
        <v>7.0870218697373005E-2</v>
      </c>
      <c r="BY19" s="19">
        <v>0</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Y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499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995</v>
      </c>
      <c r="D7" s="10">
        <v>495</v>
      </c>
      <c r="E7" s="10">
        <v>494</v>
      </c>
      <c r="F7" s="10"/>
      <c r="G7" s="10">
        <v>138</v>
      </c>
      <c r="H7" s="10">
        <v>188</v>
      </c>
      <c r="I7" s="10">
        <v>133</v>
      </c>
      <c r="J7" s="10">
        <v>169</v>
      </c>
      <c r="K7" s="10">
        <v>147</v>
      </c>
      <c r="L7" s="10">
        <v>220</v>
      </c>
      <c r="M7" s="10"/>
      <c r="N7" s="10">
        <v>311</v>
      </c>
      <c r="O7" s="10">
        <v>283</v>
      </c>
      <c r="P7" s="10">
        <v>176</v>
      </c>
      <c r="Q7" s="10">
        <v>224</v>
      </c>
      <c r="R7" s="10"/>
      <c r="S7" s="10">
        <v>113</v>
      </c>
      <c r="T7" s="10">
        <v>156</v>
      </c>
      <c r="U7" s="10">
        <v>83</v>
      </c>
      <c r="V7" s="10">
        <v>95</v>
      </c>
      <c r="W7" s="10">
        <v>69</v>
      </c>
      <c r="X7" s="10">
        <v>84</v>
      </c>
      <c r="Y7" s="10">
        <v>71</v>
      </c>
      <c r="Z7" s="10">
        <v>50</v>
      </c>
      <c r="AA7" s="10">
        <v>121</v>
      </c>
      <c r="AB7" s="10">
        <v>76</v>
      </c>
      <c r="AC7" s="10">
        <v>50</v>
      </c>
      <c r="AD7" s="10">
        <v>27</v>
      </c>
      <c r="AE7" s="10"/>
      <c r="AF7" s="10">
        <v>357</v>
      </c>
      <c r="AG7" s="10">
        <v>417</v>
      </c>
      <c r="AH7" s="10">
        <v>127</v>
      </c>
      <c r="AI7" s="10"/>
      <c r="AJ7" s="10">
        <v>352</v>
      </c>
      <c r="AK7" s="10">
        <v>278</v>
      </c>
      <c r="AL7" s="10">
        <v>68</v>
      </c>
      <c r="AM7" s="10">
        <v>14</v>
      </c>
      <c r="AN7" s="10">
        <v>134</v>
      </c>
      <c r="AO7" s="10"/>
      <c r="AP7" s="10">
        <v>215</v>
      </c>
      <c r="AQ7" s="10">
        <v>345</v>
      </c>
      <c r="AR7" s="10">
        <v>78</v>
      </c>
      <c r="AS7" s="10"/>
      <c r="AT7" s="10">
        <v>238</v>
      </c>
      <c r="AU7" s="10">
        <v>207</v>
      </c>
      <c r="AV7" s="10">
        <v>270</v>
      </c>
      <c r="AW7" s="10">
        <v>125</v>
      </c>
      <c r="AX7" s="10">
        <v>18</v>
      </c>
      <c r="AY7" s="10"/>
      <c r="AZ7" s="10">
        <v>457</v>
      </c>
      <c r="BA7" s="10">
        <v>159</v>
      </c>
      <c r="BB7" s="10">
        <v>35</v>
      </c>
      <c r="BC7" s="10">
        <v>216</v>
      </c>
      <c r="BD7" s="10">
        <v>125</v>
      </c>
      <c r="BE7" s="10"/>
      <c r="BF7" s="10">
        <v>174</v>
      </c>
      <c r="BG7" s="10">
        <v>386</v>
      </c>
      <c r="BH7" s="10">
        <v>194</v>
      </c>
      <c r="BI7" s="10">
        <v>190</v>
      </c>
      <c r="BJ7" s="10"/>
      <c r="BK7" s="10">
        <v>36</v>
      </c>
      <c r="BL7" s="10">
        <v>147</v>
      </c>
      <c r="BM7" s="10">
        <v>384</v>
      </c>
      <c r="BN7" s="10">
        <v>361</v>
      </c>
      <c r="BO7" s="10">
        <v>67</v>
      </c>
      <c r="BP7" s="10"/>
      <c r="BQ7" s="10">
        <v>579</v>
      </c>
      <c r="BR7" s="10">
        <v>416</v>
      </c>
      <c r="BS7" s="10"/>
      <c r="BT7" s="10">
        <v>391</v>
      </c>
      <c r="BU7" s="10">
        <v>236</v>
      </c>
      <c r="BV7" s="10">
        <v>59</v>
      </c>
      <c r="BW7" s="10">
        <v>93</v>
      </c>
      <c r="BX7" s="10">
        <v>182</v>
      </c>
      <c r="BY7" s="10">
        <v>25</v>
      </c>
    </row>
    <row r="8" spans="2:77" ht="30" customHeight="1" x14ac:dyDescent="0.35">
      <c r="B8" s="11" t="s">
        <v>19</v>
      </c>
      <c r="C8" s="11">
        <v>985</v>
      </c>
      <c r="D8" s="11">
        <v>489</v>
      </c>
      <c r="E8" s="11">
        <v>490</v>
      </c>
      <c r="F8" s="11"/>
      <c r="G8" s="11">
        <v>138</v>
      </c>
      <c r="H8" s="11">
        <v>185</v>
      </c>
      <c r="I8" s="11">
        <v>147</v>
      </c>
      <c r="J8" s="11">
        <v>163</v>
      </c>
      <c r="K8" s="11">
        <v>141</v>
      </c>
      <c r="L8" s="11">
        <v>211</v>
      </c>
      <c r="M8" s="11"/>
      <c r="N8" s="11">
        <v>277</v>
      </c>
      <c r="O8" s="11">
        <v>262</v>
      </c>
      <c r="P8" s="11">
        <v>202</v>
      </c>
      <c r="Q8" s="11">
        <v>243</v>
      </c>
      <c r="R8" s="11"/>
      <c r="S8" s="11">
        <v>119</v>
      </c>
      <c r="T8" s="11">
        <v>138</v>
      </c>
      <c r="U8" s="11">
        <v>86</v>
      </c>
      <c r="V8" s="11">
        <v>93</v>
      </c>
      <c r="W8" s="11">
        <v>64</v>
      </c>
      <c r="X8" s="11">
        <v>87</v>
      </c>
      <c r="Y8" s="11">
        <v>67</v>
      </c>
      <c r="Z8" s="11">
        <v>45</v>
      </c>
      <c r="AA8" s="11">
        <v>115</v>
      </c>
      <c r="AB8" s="11">
        <v>85</v>
      </c>
      <c r="AC8" s="11">
        <v>57</v>
      </c>
      <c r="AD8" s="11">
        <v>30</v>
      </c>
      <c r="AE8" s="11"/>
      <c r="AF8" s="11">
        <v>357</v>
      </c>
      <c r="AG8" s="11">
        <v>406</v>
      </c>
      <c r="AH8" s="11">
        <v>129</v>
      </c>
      <c r="AI8" s="11"/>
      <c r="AJ8" s="11">
        <v>343</v>
      </c>
      <c r="AK8" s="11">
        <v>273</v>
      </c>
      <c r="AL8" s="11">
        <v>62</v>
      </c>
      <c r="AM8" s="11">
        <v>13</v>
      </c>
      <c r="AN8" s="11">
        <v>139</v>
      </c>
      <c r="AO8" s="11"/>
      <c r="AP8" s="11">
        <v>208</v>
      </c>
      <c r="AQ8" s="11">
        <v>338</v>
      </c>
      <c r="AR8" s="11">
        <v>75</v>
      </c>
      <c r="AS8" s="11"/>
      <c r="AT8" s="11">
        <v>242</v>
      </c>
      <c r="AU8" s="11">
        <v>209</v>
      </c>
      <c r="AV8" s="11">
        <v>262</v>
      </c>
      <c r="AW8" s="11">
        <v>117</v>
      </c>
      <c r="AX8" s="11">
        <v>17</v>
      </c>
      <c r="AY8" s="11"/>
      <c r="AZ8" s="11">
        <v>453</v>
      </c>
      <c r="BA8" s="11">
        <v>163</v>
      </c>
      <c r="BB8" s="11">
        <v>34</v>
      </c>
      <c r="BC8" s="11">
        <v>205</v>
      </c>
      <c r="BD8" s="11">
        <v>127</v>
      </c>
      <c r="BE8" s="11"/>
      <c r="BF8" s="11">
        <v>177</v>
      </c>
      <c r="BG8" s="11">
        <v>389</v>
      </c>
      <c r="BH8" s="11">
        <v>193</v>
      </c>
      <c r="BI8" s="11">
        <v>175</v>
      </c>
      <c r="BJ8" s="11"/>
      <c r="BK8" s="11">
        <v>36</v>
      </c>
      <c r="BL8" s="11">
        <v>148</v>
      </c>
      <c r="BM8" s="11">
        <v>390</v>
      </c>
      <c r="BN8" s="11">
        <v>348</v>
      </c>
      <c r="BO8" s="11">
        <v>63</v>
      </c>
      <c r="BP8" s="11"/>
      <c r="BQ8" s="11">
        <v>574</v>
      </c>
      <c r="BR8" s="11">
        <v>411</v>
      </c>
      <c r="BS8" s="11"/>
      <c r="BT8" s="11">
        <v>380</v>
      </c>
      <c r="BU8" s="11">
        <v>232</v>
      </c>
      <c r="BV8" s="11">
        <v>64</v>
      </c>
      <c r="BW8" s="11">
        <v>96</v>
      </c>
      <c r="BX8" s="11">
        <v>178</v>
      </c>
      <c r="BY8" s="11">
        <v>26</v>
      </c>
    </row>
    <row r="9" spans="2:77" x14ac:dyDescent="0.35">
      <c r="B9" s="18" t="s">
        <v>466</v>
      </c>
      <c r="C9" s="17">
        <v>9.1125971451674406E-2</v>
      </c>
      <c r="D9" s="17">
        <v>9.8023208169381607E-2</v>
      </c>
      <c r="E9" s="17">
        <v>8.5396265433306306E-2</v>
      </c>
      <c r="F9" s="17"/>
      <c r="G9" s="17">
        <v>5.4654404201607998E-2</v>
      </c>
      <c r="H9" s="17">
        <v>6.6294520427955E-2</v>
      </c>
      <c r="I9" s="17">
        <v>4.0519165503401802E-2</v>
      </c>
      <c r="J9" s="17">
        <v>0.12166903361879799</v>
      </c>
      <c r="K9" s="17">
        <v>0.11919879163213599</v>
      </c>
      <c r="L9" s="17">
        <v>0.129538358257036</v>
      </c>
      <c r="M9" s="17"/>
      <c r="N9" s="17">
        <v>7.7732887962424793E-2</v>
      </c>
      <c r="O9" s="17">
        <v>8.5228287512919707E-2</v>
      </c>
      <c r="P9" s="17">
        <v>0.11061862094477901</v>
      </c>
      <c r="Q9" s="17">
        <v>9.6913557239454398E-2</v>
      </c>
      <c r="R9" s="17"/>
      <c r="S9" s="17">
        <v>4.0479872731486503E-2</v>
      </c>
      <c r="T9" s="17">
        <v>7.5364206749084506E-2</v>
      </c>
      <c r="U9" s="17">
        <v>0.13665686555266399</v>
      </c>
      <c r="V9" s="17">
        <v>0.126035778359118</v>
      </c>
      <c r="W9" s="17">
        <v>8.2990502156427406E-2</v>
      </c>
      <c r="X9" s="17">
        <v>5.8841964054183099E-2</v>
      </c>
      <c r="Y9" s="17">
        <v>7.1751234617308299E-2</v>
      </c>
      <c r="Z9" s="17">
        <v>0.162212778461545</v>
      </c>
      <c r="AA9" s="17">
        <v>8.5349942037814805E-2</v>
      </c>
      <c r="AB9" s="17">
        <v>7.6539932832675503E-2</v>
      </c>
      <c r="AC9" s="17">
        <v>0.13522953401476401</v>
      </c>
      <c r="AD9" s="17">
        <v>0.15570284749713001</v>
      </c>
      <c r="AE9" s="17"/>
      <c r="AF9" s="17">
        <v>0.15151913635563899</v>
      </c>
      <c r="AG9" s="17">
        <v>5.7183751341883401E-2</v>
      </c>
      <c r="AH9" s="17">
        <v>6.7804403387672699E-2</v>
      </c>
      <c r="AI9" s="17"/>
      <c r="AJ9" s="17">
        <v>0.148314941424285</v>
      </c>
      <c r="AK9" s="17">
        <v>2.48474247666409E-2</v>
      </c>
      <c r="AL9" s="17">
        <v>3.6808205599391103E-2</v>
      </c>
      <c r="AM9" s="17">
        <v>0.20846933783188601</v>
      </c>
      <c r="AN9" s="17">
        <v>7.8419567420335901E-2</v>
      </c>
      <c r="AO9" s="17"/>
      <c r="AP9" s="17">
        <v>0.16076907717358599</v>
      </c>
      <c r="AQ9" s="17">
        <v>9.5745623871968596E-3</v>
      </c>
      <c r="AR9" s="17">
        <v>3.3300237949746299E-2</v>
      </c>
      <c r="AS9" s="17"/>
      <c r="AT9" s="17">
        <v>0.115804654681712</v>
      </c>
      <c r="AU9" s="17">
        <v>0.10965673207865401</v>
      </c>
      <c r="AV9" s="17">
        <v>7.4808580702317801E-2</v>
      </c>
      <c r="AW9" s="17">
        <v>3.5510377571880303E-2</v>
      </c>
      <c r="AX9" s="17">
        <v>0.18957400731805599</v>
      </c>
      <c r="AY9" s="17"/>
      <c r="AZ9" s="17">
        <v>9.4492546610492403E-2</v>
      </c>
      <c r="BA9" s="17">
        <v>7.9784225496753097E-2</v>
      </c>
      <c r="BB9" s="17">
        <v>2.3322325384023401E-2</v>
      </c>
      <c r="BC9" s="17">
        <v>0.11313980135662</v>
      </c>
      <c r="BD9" s="17">
        <v>7.8448307919763705E-2</v>
      </c>
      <c r="BE9" s="17"/>
      <c r="BF9" s="17">
        <v>0.14320111016734599</v>
      </c>
      <c r="BG9" s="17">
        <v>6.9486039177594106E-2</v>
      </c>
      <c r="BH9" s="17">
        <v>0.102859478561215</v>
      </c>
      <c r="BI9" s="17">
        <v>6.5947040085345701E-2</v>
      </c>
      <c r="BJ9" s="17"/>
      <c r="BK9" s="17">
        <v>0.20901996193657499</v>
      </c>
      <c r="BL9" s="17">
        <v>0.10151930714594599</v>
      </c>
      <c r="BM9" s="17">
        <v>9.4084359228935294E-2</v>
      </c>
      <c r="BN9" s="17">
        <v>7.8948068297417198E-2</v>
      </c>
      <c r="BO9" s="17">
        <v>4.9177152125109903E-2</v>
      </c>
      <c r="BP9" s="17"/>
      <c r="BQ9" s="17">
        <v>8.5531639848067303E-2</v>
      </c>
      <c r="BR9" s="17">
        <v>9.8938912241828603E-2</v>
      </c>
      <c r="BS9" s="17"/>
      <c r="BT9" s="17">
        <v>9.5985452915140407E-2</v>
      </c>
      <c r="BU9" s="17">
        <v>8.4011539128993507E-2</v>
      </c>
      <c r="BV9" s="17">
        <v>6.6847335813512807E-2</v>
      </c>
      <c r="BW9" s="17">
        <v>0.15079413801695901</v>
      </c>
      <c r="BX9" s="17">
        <v>7.2498646662352104E-2</v>
      </c>
      <c r="BY9" s="17">
        <v>5.0588957204247997E-2</v>
      </c>
    </row>
    <row r="10" spans="2:77" x14ac:dyDescent="0.35">
      <c r="B10" s="18" t="s">
        <v>333</v>
      </c>
      <c r="C10" s="17">
        <v>3.5974514382866501E-2</v>
      </c>
      <c r="D10" s="17">
        <v>3.7061823446393499E-2</v>
      </c>
      <c r="E10" s="17">
        <v>3.3465986843511701E-2</v>
      </c>
      <c r="F10" s="17"/>
      <c r="G10" s="17">
        <v>2.16737314366242E-2</v>
      </c>
      <c r="H10" s="17">
        <v>2.2297488400432199E-2</v>
      </c>
      <c r="I10" s="17">
        <v>3.9111979171818502E-2</v>
      </c>
      <c r="J10" s="17">
        <v>3.11715257892889E-2</v>
      </c>
      <c r="K10" s="17">
        <v>5.6988895842681499E-2</v>
      </c>
      <c r="L10" s="17">
        <v>4.4854774853262697E-2</v>
      </c>
      <c r="M10" s="17"/>
      <c r="N10" s="17">
        <v>5.1662714183307798E-2</v>
      </c>
      <c r="O10" s="17">
        <v>2.0640761995488002E-2</v>
      </c>
      <c r="P10" s="17">
        <v>4.84247248467429E-2</v>
      </c>
      <c r="Q10" s="17">
        <v>2.4401298112124201E-2</v>
      </c>
      <c r="R10" s="17"/>
      <c r="S10" s="17">
        <v>1.5839613483686201E-2</v>
      </c>
      <c r="T10" s="17">
        <v>5.8290872142935199E-2</v>
      </c>
      <c r="U10" s="17">
        <v>4.2504490180756901E-2</v>
      </c>
      <c r="V10" s="17">
        <v>4.2686771054734798E-2</v>
      </c>
      <c r="W10" s="17">
        <v>5.6512262780529003E-2</v>
      </c>
      <c r="X10" s="17">
        <v>2.224636051985E-2</v>
      </c>
      <c r="Y10" s="17">
        <v>7.93043869312067E-2</v>
      </c>
      <c r="Z10" s="17">
        <v>3.9951164265093098E-2</v>
      </c>
      <c r="AA10" s="17">
        <v>1.8803629214987901E-2</v>
      </c>
      <c r="AB10" s="17">
        <v>1.250942796126E-2</v>
      </c>
      <c r="AC10" s="17">
        <v>3.54368562394521E-2</v>
      </c>
      <c r="AD10" s="17">
        <v>0</v>
      </c>
      <c r="AE10" s="17"/>
      <c r="AF10" s="17">
        <v>4.9772179401517798E-2</v>
      </c>
      <c r="AG10" s="17">
        <v>3.0914400495386098E-2</v>
      </c>
      <c r="AH10" s="17">
        <v>3.2463586609934203E-2</v>
      </c>
      <c r="AI10" s="17"/>
      <c r="AJ10" s="17">
        <v>5.7232961632220497E-2</v>
      </c>
      <c r="AK10" s="17">
        <v>0</v>
      </c>
      <c r="AL10" s="17">
        <v>4.8141754360974502E-2</v>
      </c>
      <c r="AM10" s="17">
        <v>0.140627524746016</v>
      </c>
      <c r="AN10" s="17">
        <v>3.4711189566866203E-2</v>
      </c>
      <c r="AO10" s="17"/>
      <c r="AP10" s="17">
        <v>7.2176944573655102E-2</v>
      </c>
      <c r="AQ10" s="17">
        <v>0</v>
      </c>
      <c r="AR10" s="17">
        <v>4.11378083905794E-2</v>
      </c>
      <c r="AS10" s="17"/>
      <c r="AT10" s="17">
        <v>3.93129732812132E-2</v>
      </c>
      <c r="AU10" s="17">
        <v>3.7650675599549203E-2</v>
      </c>
      <c r="AV10" s="17">
        <v>3.7445141688037503E-2</v>
      </c>
      <c r="AW10" s="17">
        <v>6.9736852546613999E-3</v>
      </c>
      <c r="AX10" s="17">
        <v>0</v>
      </c>
      <c r="AY10" s="17"/>
      <c r="AZ10" s="17">
        <v>2.7023294872014499E-2</v>
      </c>
      <c r="BA10" s="17">
        <v>4.9833589960364098E-2</v>
      </c>
      <c r="BB10" s="17">
        <v>0</v>
      </c>
      <c r="BC10" s="17">
        <v>4.9487957378564998E-2</v>
      </c>
      <c r="BD10" s="17">
        <v>3.1520460170225202E-2</v>
      </c>
      <c r="BE10" s="17"/>
      <c r="BF10" s="17">
        <v>4.4283470631043202E-2</v>
      </c>
      <c r="BG10" s="17">
        <v>2.70998232127646E-2</v>
      </c>
      <c r="BH10" s="17">
        <v>2.81751620234903E-2</v>
      </c>
      <c r="BI10" s="17">
        <v>4.6324268023379002E-2</v>
      </c>
      <c r="BJ10" s="17"/>
      <c r="BK10" s="17">
        <v>0</v>
      </c>
      <c r="BL10" s="17">
        <v>3.32502788225396E-2</v>
      </c>
      <c r="BM10" s="17">
        <v>3.00606215091875E-2</v>
      </c>
      <c r="BN10" s="17">
        <v>4.0118855442684898E-2</v>
      </c>
      <c r="BO10" s="17">
        <v>7.6142159886357294E-2</v>
      </c>
      <c r="BP10" s="17"/>
      <c r="BQ10" s="17">
        <v>3.9928755084932703E-2</v>
      </c>
      <c r="BR10" s="17">
        <v>3.0452094429186699E-2</v>
      </c>
      <c r="BS10" s="17"/>
      <c r="BT10" s="17">
        <v>5.5232051029461798E-2</v>
      </c>
      <c r="BU10" s="17">
        <v>2.89375654504881E-2</v>
      </c>
      <c r="BV10" s="17">
        <v>3.3545052231339502E-2</v>
      </c>
      <c r="BW10" s="17">
        <v>3.1350873988931098E-2</v>
      </c>
      <c r="BX10" s="17">
        <v>9.6937740941779697E-3</v>
      </c>
      <c r="BY10" s="17">
        <v>3.3480166585778702E-2</v>
      </c>
    </row>
    <row r="11" spans="2:77" x14ac:dyDescent="0.35">
      <c r="B11" s="18" t="s">
        <v>98</v>
      </c>
      <c r="C11" s="17">
        <v>4.9456920017679602E-2</v>
      </c>
      <c r="D11" s="17">
        <v>4.7398270565121699E-2</v>
      </c>
      <c r="E11" s="17">
        <v>5.2136530838994402E-2</v>
      </c>
      <c r="F11" s="17"/>
      <c r="G11" s="17">
        <v>4.0228217199467398E-2</v>
      </c>
      <c r="H11" s="17">
        <v>4.9176796083095699E-2</v>
      </c>
      <c r="I11" s="17">
        <v>5.00732516945641E-2</v>
      </c>
      <c r="J11" s="17">
        <v>4.9280735659736598E-2</v>
      </c>
      <c r="K11" s="17">
        <v>3.4357921562064499E-2</v>
      </c>
      <c r="L11" s="17">
        <v>6.5522915476707203E-2</v>
      </c>
      <c r="M11" s="17"/>
      <c r="N11" s="17">
        <v>4.2628624102490201E-2</v>
      </c>
      <c r="O11" s="17">
        <v>4.43808537453491E-2</v>
      </c>
      <c r="P11" s="17">
        <v>3.8631480747992102E-2</v>
      </c>
      <c r="Q11" s="17">
        <v>7.1969499237022699E-2</v>
      </c>
      <c r="R11" s="17"/>
      <c r="S11" s="17">
        <v>4.3131408561790097E-2</v>
      </c>
      <c r="T11" s="17">
        <v>5.933623864241E-2</v>
      </c>
      <c r="U11" s="17">
        <v>6.1670499590671703E-2</v>
      </c>
      <c r="V11" s="17">
        <v>3.56147129983422E-2</v>
      </c>
      <c r="W11" s="17">
        <v>2.5361504544813299E-2</v>
      </c>
      <c r="X11" s="17">
        <v>6.78204551359399E-2</v>
      </c>
      <c r="Y11" s="17">
        <v>5.64612734763663E-2</v>
      </c>
      <c r="Z11" s="17">
        <v>3.9851779933238997E-2</v>
      </c>
      <c r="AA11" s="17">
        <v>2.67136972771186E-2</v>
      </c>
      <c r="AB11" s="17">
        <v>4.8703632343878901E-2</v>
      </c>
      <c r="AC11" s="17">
        <v>9.71808804308643E-2</v>
      </c>
      <c r="AD11" s="17">
        <v>3.3215151117750398E-2</v>
      </c>
      <c r="AE11" s="17"/>
      <c r="AF11" s="17">
        <v>7.0019998885956003E-2</v>
      </c>
      <c r="AG11" s="17">
        <v>3.6708263552231502E-2</v>
      </c>
      <c r="AH11" s="17">
        <v>5.2451162066929603E-2</v>
      </c>
      <c r="AI11" s="17"/>
      <c r="AJ11" s="17">
        <v>8.6236878891975705E-2</v>
      </c>
      <c r="AK11" s="17">
        <v>1.44496841150669E-2</v>
      </c>
      <c r="AL11" s="17">
        <v>3.2646396437733899E-2</v>
      </c>
      <c r="AM11" s="17">
        <v>8.4741964308887599E-2</v>
      </c>
      <c r="AN11" s="17">
        <v>5.10853087967858E-2</v>
      </c>
      <c r="AO11" s="17"/>
      <c r="AP11" s="17">
        <v>0.102026177340087</v>
      </c>
      <c r="AQ11" s="17">
        <v>5.7976958033968302E-3</v>
      </c>
      <c r="AR11" s="17">
        <v>5.1558080931493E-2</v>
      </c>
      <c r="AS11" s="17"/>
      <c r="AT11" s="17">
        <v>6.4747129082890501E-2</v>
      </c>
      <c r="AU11" s="17">
        <v>4.84170004320367E-2</v>
      </c>
      <c r="AV11" s="17">
        <v>3.7206525817442201E-2</v>
      </c>
      <c r="AW11" s="17">
        <v>3.98697788621446E-2</v>
      </c>
      <c r="AX11" s="17">
        <v>0</v>
      </c>
      <c r="AY11" s="17"/>
      <c r="AZ11" s="17">
        <v>3.9909739197710098E-2</v>
      </c>
      <c r="BA11" s="17">
        <v>3.2091516159792999E-2</v>
      </c>
      <c r="BB11" s="17">
        <v>9.4077530466888507E-2</v>
      </c>
      <c r="BC11" s="17">
        <v>6.3205184330278399E-2</v>
      </c>
      <c r="BD11" s="17">
        <v>7.2550842728630202E-2</v>
      </c>
      <c r="BE11" s="17"/>
      <c r="BF11" s="17">
        <v>6.0406724081027798E-2</v>
      </c>
      <c r="BG11" s="17">
        <v>5.0280489178559998E-2</v>
      </c>
      <c r="BH11" s="17">
        <v>3.4366741662431199E-2</v>
      </c>
      <c r="BI11" s="17">
        <v>6.18745371498974E-2</v>
      </c>
      <c r="BJ11" s="17"/>
      <c r="BK11" s="17">
        <v>6.3505922402022796E-2</v>
      </c>
      <c r="BL11" s="17">
        <v>7.4641541102841602E-2</v>
      </c>
      <c r="BM11" s="17">
        <v>2.60224908701089E-2</v>
      </c>
      <c r="BN11" s="17">
        <v>6.65462262996485E-2</v>
      </c>
      <c r="BO11" s="17">
        <v>3.29366087467068E-2</v>
      </c>
      <c r="BP11" s="17"/>
      <c r="BQ11" s="17">
        <v>5.3786028480656001E-2</v>
      </c>
      <c r="BR11" s="17">
        <v>4.34109666327245E-2</v>
      </c>
      <c r="BS11" s="17"/>
      <c r="BT11" s="17">
        <v>5.4635103028243003E-2</v>
      </c>
      <c r="BU11" s="17">
        <v>4.7515326767634397E-2</v>
      </c>
      <c r="BV11" s="17">
        <v>7.3445672829122996E-2</v>
      </c>
      <c r="BW11" s="17">
        <v>7.7697226944444697E-2</v>
      </c>
      <c r="BX11" s="17">
        <v>2.0172873011933799E-2</v>
      </c>
      <c r="BY11" s="17">
        <v>4.5969369376369099E-2</v>
      </c>
    </row>
    <row r="12" spans="2:77" x14ac:dyDescent="0.35">
      <c r="B12" s="18" t="s">
        <v>99</v>
      </c>
      <c r="C12" s="17">
        <v>7.09426184383221E-2</v>
      </c>
      <c r="D12" s="17">
        <v>7.6770964291745694E-2</v>
      </c>
      <c r="E12" s="17">
        <v>6.6024212415669997E-2</v>
      </c>
      <c r="F12" s="17"/>
      <c r="G12" s="17">
        <v>7.6326755157489101E-2</v>
      </c>
      <c r="H12" s="17">
        <v>6.8847079768452002E-2</v>
      </c>
      <c r="I12" s="17">
        <v>4.4395092551503201E-2</v>
      </c>
      <c r="J12" s="17">
        <v>7.9815340047801206E-2</v>
      </c>
      <c r="K12" s="17">
        <v>9.88992761831783E-2</v>
      </c>
      <c r="L12" s="17">
        <v>6.2170454957124997E-2</v>
      </c>
      <c r="M12" s="17"/>
      <c r="N12" s="17">
        <v>7.5572309912229504E-2</v>
      </c>
      <c r="O12" s="17">
        <v>5.2802451738303897E-2</v>
      </c>
      <c r="P12" s="17">
        <v>7.4774580461576007E-2</v>
      </c>
      <c r="Q12" s="17">
        <v>8.2357984727011793E-2</v>
      </c>
      <c r="R12" s="17"/>
      <c r="S12" s="17">
        <v>9.0285432193271703E-2</v>
      </c>
      <c r="T12" s="17">
        <v>8.1166211348728201E-2</v>
      </c>
      <c r="U12" s="17">
        <v>9.7250925596121002E-2</v>
      </c>
      <c r="V12" s="17">
        <v>0.107351775925717</v>
      </c>
      <c r="W12" s="17">
        <v>4.0889708514197202E-2</v>
      </c>
      <c r="X12" s="17">
        <v>2.1269920558835701E-2</v>
      </c>
      <c r="Y12" s="17">
        <v>0.122411012999663</v>
      </c>
      <c r="Z12" s="17">
        <v>1.7566691150048001E-2</v>
      </c>
      <c r="AA12" s="17">
        <v>4.6747135186219001E-2</v>
      </c>
      <c r="AB12" s="17">
        <v>7.3154917931005897E-2</v>
      </c>
      <c r="AC12" s="17">
        <v>6.3045568618582196E-2</v>
      </c>
      <c r="AD12" s="17">
        <v>3.2079920751481597E-2</v>
      </c>
      <c r="AE12" s="17"/>
      <c r="AF12" s="17">
        <v>8.9151818372824307E-2</v>
      </c>
      <c r="AG12" s="17">
        <v>5.03126702025617E-2</v>
      </c>
      <c r="AH12" s="17">
        <v>8.0219363483903697E-2</v>
      </c>
      <c r="AI12" s="17"/>
      <c r="AJ12" s="17">
        <v>0.105193537938436</v>
      </c>
      <c r="AK12" s="17">
        <v>3.3191204032724402E-2</v>
      </c>
      <c r="AL12" s="17">
        <v>3.1250821135434002E-2</v>
      </c>
      <c r="AM12" s="17">
        <v>6.3422770697368597E-2</v>
      </c>
      <c r="AN12" s="17">
        <v>7.5600966121296798E-2</v>
      </c>
      <c r="AO12" s="17"/>
      <c r="AP12" s="17">
        <v>8.4577004741548598E-2</v>
      </c>
      <c r="AQ12" s="17">
        <v>1.9081140169890501E-2</v>
      </c>
      <c r="AR12" s="17">
        <v>0.10015560549763899</v>
      </c>
      <c r="AS12" s="17"/>
      <c r="AT12" s="17">
        <v>6.2527336390208105E-2</v>
      </c>
      <c r="AU12" s="17">
        <v>8.1688976029861193E-2</v>
      </c>
      <c r="AV12" s="17">
        <v>5.3265176422174598E-2</v>
      </c>
      <c r="AW12" s="17">
        <v>0.10498076857770799</v>
      </c>
      <c r="AX12" s="17">
        <v>0</v>
      </c>
      <c r="AY12" s="17"/>
      <c r="AZ12" s="17">
        <v>6.7723135510641394E-2</v>
      </c>
      <c r="BA12" s="17">
        <v>6.5185321476965E-2</v>
      </c>
      <c r="BB12" s="17">
        <v>0.113460345672211</v>
      </c>
      <c r="BC12" s="17">
        <v>7.5168144676179605E-2</v>
      </c>
      <c r="BD12" s="17">
        <v>6.7292016790397396E-2</v>
      </c>
      <c r="BE12" s="17"/>
      <c r="BF12" s="17">
        <v>5.65311632845086E-2</v>
      </c>
      <c r="BG12" s="17">
        <v>6.9856967156328706E-2</v>
      </c>
      <c r="BH12" s="17">
        <v>9.8514608402281503E-2</v>
      </c>
      <c r="BI12" s="17">
        <v>5.1568582054858599E-2</v>
      </c>
      <c r="BJ12" s="17"/>
      <c r="BK12" s="17">
        <v>0</v>
      </c>
      <c r="BL12" s="17">
        <v>7.8779363966587607E-2</v>
      </c>
      <c r="BM12" s="17">
        <v>7.8391585049743501E-2</v>
      </c>
      <c r="BN12" s="17">
        <v>7.0930324536772102E-2</v>
      </c>
      <c r="BO12" s="17">
        <v>4.6954481266543599E-2</v>
      </c>
      <c r="BP12" s="17"/>
      <c r="BQ12" s="17">
        <v>6.0761348343313502E-2</v>
      </c>
      <c r="BR12" s="17">
        <v>8.5161593296655694E-2</v>
      </c>
      <c r="BS12" s="17"/>
      <c r="BT12" s="17">
        <v>7.9441974015230496E-2</v>
      </c>
      <c r="BU12" s="17">
        <v>6.1994526354227697E-2</v>
      </c>
      <c r="BV12" s="17">
        <v>9.76330268475087E-2</v>
      </c>
      <c r="BW12" s="17">
        <v>3.4507853276267798E-2</v>
      </c>
      <c r="BX12" s="17">
        <v>7.2312995796799603E-2</v>
      </c>
      <c r="BY12" s="17">
        <v>7.38264685099842E-2</v>
      </c>
    </row>
    <row r="13" spans="2:77" x14ac:dyDescent="0.35">
      <c r="B13" s="18" t="s">
        <v>341</v>
      </c>
      <c r="C13" s="17">
        <v>9.2642301996293197E-2</v>
      </c>
      <c r="D13" s="17">
        <v>8.6457282504296698E-2</v>
      </c>
      <c r="E13" s="17">
        <v>9.9985406194982404E-2</v>
      </c>
      <c r="F13" s="17"/>
      <c r="G13" s="17">
        <v>0.115793895325691</v>
      </c>
      <c r="H13" s="17">
        <v>8.4074844202940799E-2</v>
      </c>
      <c r="I13" s="17">
        <v>0.10343929348476801</v>
      </c>
      <c r="J13" s="17">
        <v>5.6196879605373902E-2</v>
      </c>
      <c r="K13" s="17">
        <v>0.113097423146488</v>
      </c>
      <c r="L13" s="17">
        <v>9.2119456480341699E-2</v>
      </c>
      <c r="M13" s="17"/>
      <c r="N13" s="17">
        <v>7.1627031822446202E-2</v>
      </c>
      <c r="O13" s="17">
        <v>9.5936444592549297E-2</v>
      </c>
      <c r="P13" s="17">
        <v>7.4377283888722806E-2</v>
      </c>
      <c r="Q13" s="17">
        <v>0.12869007509573999</v>
      </c>
      <c r="R13" s="17"/>
      <c r="S13" s="17">
        <v>0.107259472710722</v>
      </c>
      <c r="T13" s="17">
        <v>9.4035549852649905E-2</v>
      </c>
      <c r="U13" s="17">
        <v>9.9692745555694601E-2</v>
      </c>
      <c r="V13" s="17">
        <v>6.8988738810397798E-2</v>
      </c>
      <c r="W13" s="17">
        <v>7.8177014800882294E-2</v>
      </c>
      <c r="X13" s="17">
        <v>7.2807848540896405E-2</v>
      </c>
      <c r="Y13" s="17">
        <v>6.7983109455145102E-2</v>
      </c>
      <c r="Z13" s="17">
        <v>4.1829354471487001E-2</v>
      </c>
      <c r="AA13" s="17">
        <v>0.11210674222717799</v>
      </c>
      <c r="AB13" s="17">
        <v>0.13497925349350801</v>
      </c>
      <c r="AC13" s="17">
        <v>0.107128783650017</v>
      </c>
      <c r="AD13" s="17">
        <v>7.9110439534256102E-2</v>
      </c>
      <c r="AE13" s="17"/>
      <c r="AF13" s="17">
        <v>9.21003722378924E-2</v>
      </c>
      <c r="AG13" s="17">
        <v>9.4312594435282199E-2</v>
      </c>
      <c r="AH13" s="17">
        <v>9.0247917723695198E-2</v>
      </c>
      <c r="AI13" s="17"/>
      <c r="AJ13" s="17">
        <v>0.10217109827413</v>
      </c>
      <c r="AK13" s="17">
        <v>6.83057219244112E-2</v>
      </c>
      <c r="AL13" s="17">
        <v>4.3830019771567398E-2</v>
      </c>
      <c r="AM13" s="17">
        <v>0.15366887866498799</v>
      </c>
      <c r="AN13" s="17">
        <v>8.9112986577476405E-2</v>
      </c>
      <c r="AO13" s="17"/>
      <c r="AP13" s="17">
        <v>0.14755420952478501</v>
      </c>
      <c r="AQ13" s="17">
        <v>5.1779519558904301E-2</v>
      </c>
      <c r="AR13" s="17">
        <v>0.119511877941108</v>
      </c>
      <c r="AS13" s="17"/>
      <c r="AT13" s="17">
        <v>8.2661574917528305E-2</v>
      </c>
      <c r="AU13" s="17">
        <v>0.100373918083278</v>
      </c>
      <c r="AV13" s="17">
        <v>9.8629749268230801E-2</v>
      </c>
      <c r="AW13" s="17">
        <v>8.5257955921540396E-2</v>
      </c>
      <c r="AX13" s="17">
        <v>7.0911763298382793E-2</v>
      </c>
      <c r="AY13" s="17"/>
      <c r="AZ13" s="17">
        <v>9.66436163124616E-2</v>
      </c>
      <c r="BA13" s="17">
        <v>9.2295961480306402E-2</v>
      </c>
      <c r="BB13" s="17">
        <v>6.7557778136909302E-2</v>
      </c>
      <c r="BC13" s="17">
        <v>9.4432437961866594E-2</v>
      </c>
      <c r="BD13" s="17">
        <v>7.7450208111295493E-2</v>
      </c>
      <c r="BE13" s="17"/>
      <c r="BF13" s="17">
        <v>0.114054077764516</v>
      </c>
      <c r="BG13" s="17">
        <v>0.104860351169673</v>
      </c>
      <c r="BH13" s="17">
        <v>5.4874468626437002E-2</v>
      </c>
      <c r="BI13" s="17">
        <v>8.3002022462823302E-2</v>
      </c>
      <c r="BJ13" s="17"/>
      <c r="BK13" s="17">
        <v>0.147491262796518</v>
      </c>
      <c r="BL13" s="17">
        <v>7.9421013583404601E-2</v>
      </c>
      <c r="BM13" s="17">
        <v>0.104665229431461</v>
      </c>
      <c r="BN13" s="17">
        <v>6.5292563913735099E-2</v>
      </c>
      <c r="BO13" s="17">
        <v>0.16882216405414199</v>
      </c>
      <c r="BP13" s="17"/>
      <c r="BQ13" s="17">
        <v>9.46840465842195E-2</v>
      </c>
      <c r="BR13" s="17">
        <v>8.97908389968885E-2</v>
      </c>
      <c r="BS13" s="17"/>
      <c r="BT13" s="17">
        <v>0.104670517235516</v>
      </c>
      <c r="BU13" s="17">
        <v>8.6450638763776705E-2</v>
      </c>
      <c r="BV13" s="17">
        <v>0.108627769798037</v>
      </c>
      <c r="BW13" s="17">
        <v>7.4518989199745603E-2</v>
      </c>
      <c r="BX13" s="17">
        <v>8.4806955814726206E-2</v>
      </c>
      <c r="BY13" s="17">
        <v>4.00794950105402E-2</v>
      </c>
    </row>
    <row r="14" spans="2:77" x14ac:dyDescent="0.35">
      <c r="B14" s="18" t="s">
        <v>101</v>
      </c>
      <c r="C14" s="17">
        <v>0.18401555479634199</v>
      </c>
      <c r="D14" s="17">
        <v>0.148104977242487</v>
      </c>
      <c r="E14" s="17">
        <v>0.21989389887268901</v>
      </c>
      <c r="F14" s="17"/>
      <c r="G14" s="17">
        <v>0.189200603974848</v>
      </c>
      <c r="H14" s="17">
        <v>0.211343452939249</v>
      </c>
      <c r="I14" s="17">
        <v>0.15287668276464</v>
      </c>
      <c r="J14" s="17">
        <v>0.119118460338345</v>
      </c>
      <c r="K14" s="17">
        <v>0.192173224408413</v>
      </c>
      <c r="L14" s="17">
        <v>0.22307955994744999</v>
      </c>
      <c r="M14" s="17"/>
      <c r="N14" s="17">
        <v>0.18066054597218201</v>
      </c>
      <c r="O14" s="17">
        <v>0.191575011720759</v>
      </c>
      <c r="P14" s="17">
        <v>0.20717039908811499</v>
      </c>
      <c r="Q14" s="17">
        <v>0.15697018775573601</v>
      </c>
      <c r="R14" s="17"/>
      <c r="S14" s="17">
        <v>0.14766937176697401</v>
      </c>
      <c r="T14" s="17">
        <v>0.24435222439724699</v>
      </c>
      <c r="U14" s="17">
        <v>0.16364001321691499</v>
      </c>
      <c r="V14" s="17">
        <v>0.13535223670178301</v>
      </c>
      <c r="W14" s="17">
        <v>0.22942847976296499</v>
      </c>
      <c r="X14" s="17">
        <v>0.23645276245228999</v>
      </c>
      <c r="Y14" s="17">
        <v>0.151571357092155</v>
      </c>
      <c r="Z14" s="17">
        <v>8.5010838908858896E-2</v>
      </c>
      <c r="AA14" s="17">
        <v>0.14174844507176601</v>
      </c>
      <c r="AB14" s="17">
        <v>0.27342342545172699</v>
      </c>
      <c r="AC14" s="17">
        <v>0.16990466828456299</v>
      </c>
      <c r="AD14" s="17">
        <v>0.16808258686220201</v>
      </c>
      <c r="AE14" s="17"/>
      <c r="AF14" s="17">
        <v>0.18355973003067799</v>
      </c>
      <c r="AG14" s="17">
        <v>0.16258290321595101</v>
      </c>
      <c r="AH14" s="17">
        <v>0.242074758493589</v>
      </c>
      <c r="AI14" s="17"/>
      <c r="AJ14" s="17">
        <v>0.203787420188316</v>
      </c>
      <c r="AK14" s="17">
        <v>0.12293091759168299</v>
      </c>
      <c r="AL14" s="17">
        <v>0.17584582037687199</v>
      </c>
      <c r="AM14" s="17">
        <v>0</v>
      </c>
      <c r="AN14" s="17">
        <v>0.29012527237073898</v>
      </c>
      <c r="AO14" s="17"/>
      <c r="AP14" s="17">
        <v>0.210838170990929</v>
      </c>
      <c r="AQ14" s="17">
        <v>0.103435427984228</v>
      </c>
      <c r="AR14" s="17">
        <v>0.204991735454364</v>
      </c>
      <c r="AS14" s="17"/>
      <c r="AT14" s="17">
        <v>0.211960880353806</v>
      </c>
      <c r="AU14" s="17">
        <v>0.17467356751729099</v>
      </c>
      <c r="AV14" s="17">
        <v>0.184054289831866</v>
      </c>
      <c r="AW14" s="17">
        <v>0.141383454861299</v>
      </c>
      <c r="AX14" s="17">
        <v>8.6530281258976105E-2</v>
      </c>
      <c r="AY14" s="17"/>
      <c r="AZ14" s="17">
        <v>0.16416274227258901</v>
      </c>
      <c r="BA14" s="17">
        <v>0.22782880268870001</v>
      </c>
      <c r="BB14" s="17">
        <v>0.23413352848172</v>
      </c>
      <c r="BC14" s="17">
        <v>0.211005377645786</v>
      </c>
      <c r="BD14" s="17">
        <v>0.14522280353404299</v>
      </c>
      <c r="BE14" s="17"/>
      <c r="BF14" s="17">
        <v>0.172127545080799</v>
      </c>
      <c r="BG14" s="17">
        <v>0.207850310432348</v>
      </c>
      <c r="BH14" s="17">
        <v>0.17467555564506701</v>
      </c>
      <c r="BI14" s="17">
        <v>0.157512575786488</v>
      </c>
      <c r="BJ14" s="17"/>
      <c r="BK14" s="17">
        <v>0.15503785270503601</v>
      </c>
      <c r="BL14" s="17">
        <v>0.167391662944364</v>
      </c>
      <c r="BM14" s="17">
        <v>0.200445460912517</v>
      </c>
      <c r="BN14" s="17">
        <v>0.17829280395585501</v>
      </c>
      <c r="BO14" s="17">
        <v>0.169624242196731</v>
      </c>
      <c r="BP14" s="17"/>
      <c r="BQ14" s="17">
        <v>0.180456678365981</v>
      </c>
      <c r="BR14" s="17">
        <v>0.18898581626814301</v>
      </c>
      <c r="BS14" s="17"/>
      <c r="BT14" s="17">
        <v>0.19984532581468401</v>
      </c>
      <c r="BU14" s="17">
        <v>0.17061278034199401</v>
      </c>
      <c r="BV14" s="17">
        <v>0.13799546029660101</v>
      </c>
      <c r="BW14" s="17">
        <v>0.15816184167240499</v>
      </c>
      <c r="BX14" s="17">
        <v>0.208599586184465</v>
      </c>
      <c r="BY14" s="17">
        <v>0.132075133987234</v>
      </c>
    </row>
    <row r="15" spans="2:77" x14ac:dyDescent="0.35">
      <c r="B15" s="18" t="s">
        <v>102</v>
      </c>
      <c r="C15" s="17">
        <v>0.13275560169760001</v>
      </c>
      <c r="D15" s="17">
        <v>0.13748147352364301</v>
      </c>
      <c r="E15" s="17">
        <v>0.12971898616115099</v>
      </c>
      <c r="F15" s="17"/>
      <c r="G15" s="17">
        <v>0.20059134814100801</v>
      </c>
      <c r="H15" s="17">
        <v>0.11566937436574699</v>
      </c>
      <c r="I15" s="17">
        <v>0.21638990463319899</v>
      </c>
      <c r="J15" s="17">
        <v>0.14060600510048599</v>
      </c>
      <c r="K15" s="17">
        <v>9.1315613536879003E-2</v>
      </c>
      <c r="L15" s="17">
        <v>6.6908331163775106E-2</v>
      </c>
      <c r="M15" s="17"/>
      <c r="N15" s="17">
        <v>0.16416563453383301</v>
      </c>
      <c r="O15" s="17">
        <v>0.12054253663997901</v>
      </c>
      <c r="P15" s="17">
        <v>0.108909401385773</v>
      </c>
      <c r="Q15" s="17">
        <v>0.130531545427059</v>
      </c>
      <c r="R15" s="17"/>
      <c r="S15" s="17">
        <v>0.184577548267983</v>
      </c>
      <c r="T15" s="17">
        <v>0.110523751232669</v>
      </c>
      <c r="U15" s="17">
        <v>0.102547932948524</v>
      </c>
      <c r="V15" s="17">
        <v>5.5859879593993501E-2</v>
      </c>
      <c r="W15" s="17">
        <v>6.3952500534041903E-2</v>
      </c>
      <c r="X15" s="17">
        <v>0.19214035407560101</v>
      </c>
      <c r="Y15" s="17">
        <v>0.11384877295621799</v>
      </c>
      <c r="Z15" s="17">
        <v>0.18194412997088399</v>
      </c>
      <c r="AA15" s="17">
        <v>0.20973246011397001</v>
      </c>
      <c r="AB15" s="17">
        <v>8.3175702689468001E-2</v>
      </c>
      <c r="AC15" s="17">
        <v>7.9928574397399504E-2</v>
      </c>
      <c r="AD15" s="17">
        <v>0.242971287275251</v>
      </c>
      <c r="AE15" s="17"/>
      <c r="AF15" s="17">
        <v>9.9217124507588003E-2</v>
      </c>
      <c r="AG15" s="17">
        <v>0.13990895729737801</v>
      </c>
      <c r="AH15" s="17">
        <v>0.137624420187105</v>
      </c>
      <c r="AI15" s="17"/>
      <c r="AJ15" s="17">
        <v>8.9313101462239197E-2</v>
      </c>
      <c r="AK15" s="17">
        <v>0.14362116588180501</v>
      </c>
      <c r="AL15" s="17">
        <v>0.174931529963855</v>
      </c>
      <c r="AM15" s="17">
        <v>0.14193371560633899</v>
      </c>
      <c r="AN15" s="17">
        <v>0.18223803158697699</v>
      </c>
      <c r="AO15" s="17"/>
      <c r="AP15" s="17">
        <v>9.7534205576197394E-2</v>
      </c>
      <c r="AQ15" s="17">
        <v>0.14192561598384301</v>
      </c>
      <c r="AR15" s="17">
        <v>0.13263335793315401</v>
      </c>
      <c r="AS15" s="17"/>
      <c r="AT15" s="17">
        <v>0.12712550591449401</v>
      </c>
      <c r="AU15" s="17">
        <v>0.115317448631209</v>
      </c>
      <c r="AV15" s="17">
        <v>0.139527334727613</v>
      </c>
      <c r="AW15" s="17">
        <v>0.18427181854211599</v>
      </c>
      <c r="AX15" s="17">
        <v>4.8958266751753902E-2</v>
      </c>
      <c r="AY15" s="17"/>
      <c r="AZ15" s="17">
        <v>0.14512663232647199</v>
      </c>
      <c r="BA15" s="17">
        <v>0.13696628385673801</v>
      </c>
      <c r="BB15" s="17">
        <v>0.10021550433019</v>
      </c>
      <c r="BC15" s="17">
        <v>8.2216230378693897E-2</v>
      </c>
      <c r="BD15" s="17">
        <v>0.17599746793743501</v>
      </c>
      <c r="BE15" s="17"/>
      <c r="BF15" s="17">
        <v>9.7109324163132907E-2</v>
      </c>
      <c r="BG15" s="17">
        <v>0.140260663075196</v>
      </c>
      <c r="BH15" s="17">
        <v>0.12364884846770501</v>
      </c>
      <c r="BI15" s="17">
        <v>0.16713655106985401</v>
      </c>
      <c r="BJ15" s="17"/>
      <c r="BK15" s="17">
        <v>0.13716351432190299</v>
      </c>
      <c r="BL15" s="17">
        <v>0.17592624149368699</v>
      </c>
      <c r="BM15" s="17">
        <v>0.12813657962288599</v>
      </c>
      <c r="BN15" s="17">
        <v>0.122783313264943</v>
      </c>
      <c r="BO15" s="17">
        <v>0.112696323862621</v>
      </c>
      <c r="BP15" s="17"/>
      <c r="BQ15" s="17">
        <v>0.13516160637404001</v>
      </c>
      <c r="BR15" s="17">
        <v>0.12939541974740301</v>
      </c>
      <c r="BS15" s="17"/>
      <c r="BT15" s="17">
        <v>9.9990302087791499E-2</v>
      </c>
      <c r="BU15" s="17">
        <v>0.178320647869918</v>
      </c>
      <c r="BV15" s="17">
        <v>0.120767392470716</v>
      </c>
      <c r="BW15" s="17">
        <v>0.108018953092819</v>
      </c>
      <c r="BX15" s="17">
        <v>0.13251235938955899</v>
      </c>
      <c r="BY15" s="17">
        <v>0.28285286896169798</v>
      </c>
    </row>
    <row r="16" spans="2:77" x14ac:dyDescent="0.35">
      <c r="B16" s="18" t="s">
        <v>467</v>
      </c>
      <c r="C16" s="17">
        <v>0.13361310569097701</v>
      </c>
      <c r="D16" s="17">
        <v>0.150336501726408</v>
      </c>
      <c r="E16" s="17">
        <v>0.112053578872483</v>
      </c>
      <c r="F16" s="17"/>
      <c r="G16" s="17">
        <v>0.173284448049118</v>
      </c>
      <c r="H16" s="17">
        <v>0.124211070305081</v>
      </c>
      <c r="I16" s="17">
        <v>0.12899629019356601</v>
      </c>
      <c r="J16" s="17">
        <v>0.16588917752945101</v>
      </c>
      <c r="K16" s="17">
        <v>0.10582880386952399</v>
      </c>
      <c r="L16" s="17">
        <v>0.112690231228929</v>
      </c>
      <c r="M16" s="17"/>
      <c r="N16" s="17">
        <v>0.120239177482084</v>
      </c>
      <c r="O16" s="17">
        <v>0.17528671213229599</v>
      </c>
      <c r="P16" s="17">
        <v>0.13345613209772</v>
      </c>
      <c r="Q16" s="17">
        <v>0.104540368312773</v>
      </c>
      <c r="R16" s="17"/>
      <c r="S16" s="17">
        <v>0.104654034339867</v>
      </c>
      <c r="T16" s="17">
        <v>0.109849678384038</v>
      </c>
      <c r="U16" s="17">
        <v>0.136721454905017</v>
      </c>
      <c r="V16" s="17">
        <v>0.15381343941980599</v>
      </c>
      <c r="W16" s="17">
        <v>0.189475018649641</v>
      </c>
      <c r="X16" s="17">
        <v>0.105428806163103</v>
      </c>
      <c r="Y16" s="17">
        <v>0.142369239587847</v>
      </c>
      <c r="Z16" s="17">
        <v>7.4933454088190396E-2</v>
      </c>
      <c r="AA16" s="17">
        <v>0.16255350080141101</v>
      </c>
      <c r="AB16" s="17">
        <v>0.145397078406173</v>
      </c>
      <c r="AC16" s="17">
        <v>0.16545714495584901</v>
      </c>
      <c r="AD16" s="17">
        <v>0.111545877099383</v>
      </c>
      <c r="AE16" s="17"/>
      <c r="AF16" s="17">
        <v>9.8476064525019794E-2</v>
      </c>
      <c r="AG16" s="17">
        <v>0.15870087215377299</v>
      </c>
      <c r="AH16" s="17">
        <v>9.9350490830971597E-2</v>
      </c>
      <c r="AI16" s="17"/>
      <c r="AJ16" s="17">
        <v>0.11077613186529001</v>
      </c>
      <c r="AK16" s="17">
        <v>0.18791196396813301</v>
      </c>
      <c r="AL16" s="17">
        <v>0.135597547423881</v>
      </c>
      <c r="AM16" s="17">
        <v>0.12716242895673299</v>
      </c>
      <c r="AN16" s="17">
        <v>8.3203791786501599E-2</v>
      </c>
      <c r="AO16" s="17"/>
      <c r="AP16" s="17">
        <v>8.3716760076167102E-2</v>
      </c>
      <c r="AQ16" s="17">
        <v>0.21747174516597101</v>
      </c>
      <c r="AR16" s="17">
        <v>0.109788450823381</v>
      </c>
      <c r="AS16" s="17"/>
      <c r="AT16" s="17">
        <v>0.124088545964869</v>
      </c>
      <c r="AU16" s="17">
        <v>0.15442401474929801</v>
      </c>
      <c r="AV16" s="17">
        <v>0.13238352428215</v>
      </c>
      <c r="AW16" s="17">
        <v>0.14785261668640501</v>
      </c>
      <c r="AX16" s="17">
        <v>3.98912834623881E-2</v>
      </c>
      <c r="AY16" s="17"/>
      <c r="AZ16" s="17">
        <v>0.14500920670342099</v>
      </c>
      <c r="BA16" s="17">
        <v>0.12461113424581401</v>
      </c>
      <c r="BB16" s="17">
        <v>0.22752853347971799</v>
      </c>
      <c r="BC16" s="17">
        <v>0.120976818475273</v>
      </c>
      <c r="BD16" s="17">
        <v>0.10226427497547</v>
      </c>
      <c r="BE16" s="17"/>
      <c r="BF16" s="17">
        <v>8.8288165763563201E-2</v>
      </c>
      <c r="BG16" s="17">
        <v>0.15243756074161299</v>
      </c>
      <c r="BH16" s="17">
        <v>0.14593988845837799</v>
      </c>
      <c r="BI16" s="17">
        <v>0.115925269334227</v>
      </c>
      <c r="BJ16" s="17"/>
      <c r="BK16" s="17">
        <v>0</v>
      </c>
      <c r="BL16" s="17">
        <v>0.10357377525198801</v>
      </c>
      <c r="BM16" s="17">
        <v>0.143282836505366</v>
      </c>
      <c r="BN16" s="17">
        <v>0.156003785574094</v>
      </c>
      <c r="BO16" s="17">
        <v>9.6668892117553806E-2</v>
      </c>
      <c r="BP16" s="17"/>
      <c r="BQ16" s="17">
        <v>0.112631425751114</v>
      </c>
      <c r="BR16" s="17">
        <v>0.16291573461315501</v>
      </c>
      <c r="BS16" s="17"/>
      <c r="BT16" s="17">
        <v>0.124144126355614</v>
      </c>
      <c r="BU16" s="17">
        <v>0.131697550934879</v>
      </c>
      <c r="BV16" s="17">
        <v>0.14625895022590499</v>
      </c>
      <c r="BW16" s="17">
        <v>9.4566616610184506E-2</v>
      </c>
      <c r="BX16" s="17">
        <v>0.17028106180847299</v>
      </c>
      <c r="BY16" s="17">
        <v>0.124844331317679</v>
      </c>
    </row>
    <row r="17" spans="2:77" x14ac:dyDescent="0.35">
      <c r="B17" s="18" t="s">
        <v>468</v>
      </c>
      <c r="C17" s="17">
        <v>0.107842649203958</v>
      </c>
      <c r="D17" s="17">
        <v>0.108934992702126</v>
      </c>
      <c r="E17" s="17">
        <v>0.108116546288709</v>
      </c>
      <c r="F17" s="17"/>
      <c r="G17" s="17">
        <v>7.2407579613539094E-2</v>
      </c>
      <c r="H17" s="17">
        <v>0.149778991309479</v>
      </c>
      <c r="I17" s="17">
        <v>0.102179229436064</v>
      </c>
      <c r="J17" s="17">
        <v>0.13292520560364199</v>
      </c>
      <c r="K17" s="17">
        <v>6.1651251005158503E-2</v>
      </c>
      <c r="L17" s="17">
        <v>0.109490073019997</v>
      </c>
      <c r="M17" s="17"/>
      <c r="N17" s="17">
        <v>0.11148589534478499</v>
      </c>
      <c r="O17" s="17">
        <v>9.7570458005707003E-2</v>
      </c>
      <c r="P17" s="17">
        <v>0.126130266797982</v>
      </c>
      <c r="Q17" s="17">
        <v>9.9982807575429294E-2</v>
      </c>
      <c r="R17" s="17"/>
      <c r="S17" s="17">
        <v>0.100998112285689</v>
      </c>
      <c r="T17" s="17">
        <v>9.8240063584553505E-2</v>
      </c>
      <c r="U17" s="17">
        <v>8.3124277269224306E-2</v>
      </c>
      <c r="V17" s="17">
        <v>0.16920176315515401</v>
      </c>
      <c r="W17" s="17">
        <v>0.101651337443429</v>
      </c>
      <c r="X17" s="17">
        <v>0.13721539898317101</v>
      </c>
      <c r="Y17" s="17">
        <v>0.102870589552607</v>
      </c>
      <c r="Z17" s="17">
        <v>0.14463580204215401</v>
      </c>
      <c r="AA17" s="17">
        <v>0.10950278839660101</v>
      </c>
      <c r="AB17" s="17">
        <v>0.10754877671843099</v>
      </c>
      <c r="AC17" s="17">
        <v>1.5122329857183999E-2</v>
      </c>
      <c r="AD17" s="17">
        <v>0.111816538222623</v>
      </c>
      <c r="AE17" s="17"/>
      <c r="AF17" s="17">
        <v>7.4643888086250804E-2</v>
      </c>
      <c r="AG17" s="17">
        <v>0.14203568732149699</v>
      </c>
      <c r="AH17" s="17">
        <v>0.11324264050608999</v>
      </c>
      <c r="AI17" s="17"/>
      <c r="AJ17" s="17">
        <v>4.7284275749526802E-2</v>
      </c>
      <c r="AK17" s="17">
        <v>0.186328081469642</v>
      </c>
      <c r="AL17" s="17">
        <v>0.225772921029501</v>
      </c>
      <c r="AM17" s="17">
        <v>0</v>
      </c>
      <c r="AN17" s="17">
        <v>7.4223798339318206E-2</v>
      </c>
      <c r="AO17" s="17"/>
      <c r="AP17" s="17">
        <v>1.8985250415751598E-2</v>
      </c>
      <c r="AQ17" s="17">
        <v>0.22075002046004499</v>
      </c>
      <c r="AR17" s="17">
        <v>0.120986937620765</v>
      </c>
      <c r="AS17" s="17"/>
      <c r="AT17" s="17">
        <v>9.2971330367722704E-2</v>
      </c>
      <c r="AU17" s="17">
        <v>9.0412915175434594E-2</v>
      </c>
      <c r="AV17" s="17">
        <v>0.137628513991878</v>
      </c>
      <c r="AW17" s="17">
        <v>0.13107490606258701</v>
      </c>
      <c r="AX17" s="17">
        <v>0.30806503272176</v>
      </c>
      <c r="AY17" s="17"/>
      <c r="AZ17" s="17">
        <v>0.102738770870911</v>
      </c>
      <c r="BA17" s="17">
        <v>0.107372411498111</v>
      </c>
      <c r="BB17" s="17">
        <v>5.0792699995179103E-2</v>
      </c>
      <c r="BC17" s="17">
        <v>0.118732055895717</v>
      </c>
      <c r="BD17" s="17">
        <v>0.12665609360511701</v>
      </c>
      <c r="BE17" s="17"/>
      <c r="BF17" s="17">
        <v>0.109762953143523</v>
      </c>
      <c r="BG17" s="17">
        <v>9.0441923625796602E-2</v>
      </c>
      <c r="BH17" s="17">
        <v>0.120349413765395</v>
      </c>
      <c r="BI17" s="17">
        <v>0.14594226938265301</v>
      </c>
      <c r="BJ17" s="17"/>
      <c r="BK17" s="17">
        <v>0.122661081009922</v>
      </c>
      <c r="BL17" s="17">
        <v>6.7768708773837102E-2</v>
      </c>
      <c r="BM17" s="17">
        <v>0.115004531136555</v>
      </c>
      <c r="BN17" s="17">
        <v>0.121729731114762</v>
      </c>
      <c r="BO17" s="17">
        <v>7.2775525590297499E-2</v>
      </c>
      <c r="BP17" s="17"/>
      <c r="BQ17" s="17">
        <v>0.12297006487524</v>
      </c>
      <c r="BR17" s="17">
        <v>8.6715978258751103E-2</v>
      </c>
      <c r="BS17" s="17"/>
      <c r="BT17" s="17">
        <v>9.1953850223924896E-2</v>
      </c>
      <c r="BU17" s="17">
        <v>0.106459597254316</v>
      </c>
      <c r="BV17" s="17">
        <v>9.8510727114153998E-2</v>
      </c>
      <c r="BW17" s="17">
        <v>0.16350938241709101</v>
      </c>
      <c r="BX17" s="17">
        <v>0.114785796023606</v>
      </c>
      <c r="BY17" s="17">
        <v>0.13342892375076101</v>
      </c>
    </row>
    <row r="18" spans="2:77" x14ac:dyDescent="0.35">
      <c r="B18" s="18" t="s">
        <v>469</v>
      </c>
      <c r="C18" s="17">
        <v>4.70051023942233E-2</v>
      </c>
      <c r="D18" s="17">
        <v>5.8865690025193998E-2</v>
      </c>
      <c r="E18" s="17">
        <v>3.5764922547519798E-2</v>
      </c>
      <c r="F18" s="17"/>
      <c r="G18" s="17">
        <v>2.2268186385015001E-2</v>
      </c>
      <c r="H18" s="17">
        <v>4.1650192162823702E-2</v>
      </c>
      <c r="I18" s="17">
        <v>8.2788655906945105E-2</v>
      </c>
      <c r="J18" s="17">
        <v>5.4564512074189699E-2</v>
      </c>
      <c r="K18" s="17">
        <v>4.9166609477204297E-2</v>
      </c>
      <c r="L18" s="17">
        <v>3.57224007590475E-2</v>
      </c>
      <c r="M18" s="17"/>
      <c r="N18" s="17">
        <v>4.1157511209082502E-2</v>
      </c>
      <c r="O18" s="17">
        <v>6.2069353447499698E-2</v>
      </c>
      <c r="P18" s="17">
        <v>3.3483077667215498E-2</v>
      </c>
      <c r="Q18" s="17">
        <v>4.88750472815156E-2</v>
      </c>
      <c r="R18" s="17"/>
      <c r="S18" s="17">
        <v>8.0771202557978802E-2</v>
      </c>
      <c r="T18" s="17">
        <v>1.7767581791571702E-2</v>
      </c>
      <c r="U18" s="17">
        <v>3.55455297721122E-2</v>
      </c>
      <c r="V18" s="17">
        <v>7.8181919249999704E-2</v>
      </c>
      <c r="W18" s="17">
        <v>4.3391581568331103E-2</v>
      </c>
      <c r="X18" s="17">
        <v>5.0264426397996102E-2</v>
      </c>
      <c r="Y18" s="17">
        <v>5.4084880655391999E-2</v>
      </c>
      <c r="Z18" s="17">
        <v>1.7946048376322399E-2</v>
      </c>
      <c r="AA18" s="17">
        <v>3.7936650502660499E-2</v>
      </c>
      <c r="AB18" s="17">
        <v>2.9164855798880601E-2</v>
      </c>
      <c r="AC18" s="17">
        <v>9.6364896162230998E-2</v>
      </c>
      <c r="AD18" s="17">
        <v>0</v>
      </c>
      <c r="AE18" s="17"/>
      <c r="AF18" s="17">
        <v>4.0640848479468798E-2</v>
      </c>
      <c r="AG18" s="17">
        <v>5.66505625235975E-2</v>
      </c>
      <c r="AH18" s="17">
        <v>5.2822727275167902E-2</v>
      </c>
      <c r="AI18" s="17"/>
      <c r="AJ18" s="17">
        <v>2.9425201183885901E-2</v>
      </c>
      <c r="AK18" s="17">
        <v>9.8705155411708698E-2</v>
      </c>
      <c r="AL18" s="17">
        <v>1.28789071241196E-2</v>
      </c>
      <c r="AM18" s="17">
        <v>0</v>
      </c>
      <c r="AN18" s="17">
        <v>2.8185052225782901E-2</v>
      </c>
      <c r="AO18" s="17"/>
      <c r="AP18" s="17">
        <v>1.2680726423239299E-2</v>
      </c>
      <c r="AQ18" s="17">
        <v>0.11002088093581799</v>
      </c>
      <c r="AR18" s="17">
        <v>1.0695684674168799E-2</v>
      </c>
      <c r="AS18" s="17"/>
      <c r="AT18" s="17">
        <v>2.4929500640123701E-2</v>
      </c>
      <c r="AU18" s="17">
        <v>2.6282423900750199E-2</v>
      </c>
      <c r="AV18" s="17">
        <v>6.3567675831194104E-2</v>
      </c>
      <c r="AW18" s="17">
        <v>5.87131125597724E-2</v>
      </c>
      <c r="AX18" s="17">
        <v>0.206699423527583</v>
      </c>
      <c r="AY18" s="17"/>
      <c r="AZ18" s="17">
        <v>5.4644198332315902E-2</v>
      </c>
      <c r="BA18" s="17">
        <v>5.3695412329813098E-2</v>
      </c>
      <c r="BB18" s="17">
        <v>3.2847454025267203E-2</v>
      </c>
      <c r="BC18" s="17">
        <v>3.3121196751759202E-2</v>
      </c>
      <c r="BD18" s="17">
        <v>3.8321621885005201E-2</v>
      </c>
      <c r="BE18" s="17"/>
      <c r="BF18" s="17">
        <v>4.5706497139229002E-2</v>
      </c>
      <c r="BG18" s="17">
        <v>4.0008355312582601E-2</v>
      </c>
      <c r="BH18" s="17">
        <v>4.4271654854518901E-2</v>
      </c>
      <c r="BI18" s="17">
        <v>6.23819602863942E-2</v>
      </c>
      <c r="BJ18" s="17"/>
      <c r="BK18" s="17">
        <v>0</v>
      </c>
      <c r="BL18" s="17">
        <v>6.5467930378234604E-2</v>
      </c>
      <c r="BM18" s="17">
        <v>3.2586318876039702E-2</v>
      </c>
      <c r="BN18" s="17">
        <v>5.8132708294112399E-2</v>
      </c>
      <c r="BO18" s="17">
        <v>5.78885180037262E-2</v>
      </c>
      <c r="BP18" s="17"/>
      <c r="BQ18" s="17">
        <v>5.4181210330294001E-2</v>
      </c>
      <c r="BR18" s="17">
        <v>3.6983081823950603E-2</v>
      </c>
      <c r="BS18" s="17"/>
      <c r="BT18" s="17">
        <v>4.4581205839930402E-2</v>
      </c>
      <c r="BU18" s="17">
        <v>7.4326134162367802E-2</v>
      </c>
      <c r="BV18" s="17">
        <v>4.06825232699215E-2</v>
      </c>
      <c r="BW18" s="17">
        <v>2.3546027828819399E-2</v>
      </c>
      <c r="BX18" s="17">
        <v>3.4272571636836197E-2</v>
      </c>
      <c r="BY18" s="17">
        <v>4.4162743959292899E-2</v>
      </c>
    </row>
    <row r="19" spans="2:77" x14ac:dyDescent="0.35">
      <c r="B19" s="18" t="s">
        <v>470</v>
      </c>
      <c r="C19" s="19">
        <v>5.4625659930064303E-2</v>
      </c>
      <c r="D19" s="19">
        <v>5.0564815803202399E-2</v>
      </c>
      <c r="E19" s="19">
        <v>5.7443665530983498E-2</v>
      </c>
      <c r="F19" s="19"/>
      <c r="G19" s="19">
        <v>3.3570830515592599E-2</v>
      </c>
      <c r="H19" s="19">
        <v>6.6656190034743906E-2</v>
      </c>
      <c r="I19" s="19">
        <v>3.9230454659530102E-2</v>
      </c>
      <c r="J19" s="19">
        <v>4.8763124632888101E-2</v>
      </c>
      <c r="K19" s="19">
        <v>7.7322189336273398E-2</v>
      </c>
      <c r="L19" s="19">
        <v>5.79034438563302E-2</v>
      </c>
      <c r="M19" s="19"/>
      <c r="N19" s="19">
        <v>6.3067667475135106E-2</v>
      </c>
      <c r="O19" s="19">
        <v>5.3967128469148598E-2</v>
      </c>
      <c r="P19" s="19">
        <v>4.4024032073381597E-2</v>
      </c>
      <c r="Q19" s="19">
        <v>5.4767629236134298E-2</v>
      </c>
      <c r="R19" s="19"/>
      <c r="S19" s="19">
        <v>8.4333931100550902E-2</v>
      </c>
      <c r="T19" s="19">
        <v>5.1073621874113601E-2</v>
      </c>
      <c r="U19" s="19">
        <v>4.0645265412298903E-2</v>
      </c>
      <c r="V19" s="19">
        <v>2.69129847309557E-2</v>
      </c>
      <c r="W19" s="19">
        <v>8.81700892447429E-2</v>
      </c>
      <c r="X19" s="19">
        <v>3.55117031181343E-2</v>
      </c>
      <c r="Y19" s="19">
        <v>3.7344142676091499E-2</v>
      </c>
      <c r="Z19" s="19">
        <v>0.19411795833217699</v>
      </c>
      <c r="AA19" s="19">
        <v>4.8805009170272702E-2</v>
      </c>
      <c r="AB19" s="19">
        <v>1.5402996372991799E-2</v>
      </c>
      <c r="AC19" s="19">
        <v>3.5200763389093399E-2</v>
      </c>
      <c r="AD19" s="19">
        <v>6.5475351639922894E-2</v>
      </c>
      <c r="AE19" s="19"/>
      <c r="AF19" s="19">
        <v>5.0898839117164502E-2</v>
      </c>
      <c r="AG19" s="19">
        <v>7.0689337460458704E-2</v>
      </c>
      <c r="AH19" s="19">
        <v>3.1698529434940802E-2</v>
      </c>
      <c r="AI19" s="19"/>
      <c r="AJ19" s="19">
        <v>2.0264451389694901E-2</v>
      </c>
      <c r="AK19" s="19">
        <v>0.11970868083818501</v>
      </c>
      <c r="AL19" s="19">
        <v>8.2296076776670501E-2</v>
      </c>
      <c r="AM19" s="19">
        <v>7.9973379187782495E-2</v>
      </c>
      <c r="AN19" s="19">
        <v>1.30940352079199E-2</v>
      </c>
      <c r="AO19" s="19"/>
      <c r="AP19" s="19">
        <v>9.1414731640541893E-3</v>
      </c>
      <c r="AQ19" s="19">
        <v>0.120163391550706</v>
      </c>
      <c r="AR19" s="19">
        <v>7.5240222783600999E-2</v>
      </c>
      <c r="AS19" s="19"/>
      <c r="AT19" s="19">
        <v>5.3870568405432501E-2</v>
      </c>
      <c r="AU19" s="19">
        <v>6.1102327802638801E-2</v>
      </c>
      <c r="AV19" s="19">
        <v>4.1483487437096199E-2</v>
      </c>
      <c r="AW19" s="19">
        <v>6.4111525099885894E-2</v>
      </c>
      <c r="AX19" s="19">
        <v>4.9369941661099002E-2</v>
      </c>
      <c r="AY19" s="19"/>
      <c r="AZ19" s="19">
        <v>6.2526116990970798E-2</v>
      </c>
      <c r="BA19" s="19">
        <v>3.0335340806641999E-2</v>
      </c>
      <c r="BB19" s="19">
        <v>5.6064300027893102E-2</v>
      </c>
      <c r="BC19" s="19">
        <v>3.8514795149261198E-2</v>
      </c>
      <c r="BD19" s="19">
        <v>8.4275902342619002E-2</v>
      </c>
      <c r="BE19" s="19"/>
      <c r="BF19" s="19">
        <v>6.8528968781312094E-2</v>
      </c>
      <c r="BG19" s="19">
        <v>4.7417516917542701E-2</v>
      </c>
      <c r="BH19" s="19">
        <v>7.2324179533080901E-2</v>
      </c>
      <c r="BI19" s="19">
        <v>4.2384924364080201E-2</v>
      </c>
      <c r="BJ19" s="19"/>
      <c r="BK19" s="19">
        <v>0.16512040482802301</v>
      </c>
      <c r="BL19" s="19">
        <v>5.2260176536570301E-2</v>
      </c>
      <c r="BM19" s="19">
        <v>4.7319986857200402E-2</v>
      </c>
      <c r="BN19" s="19">
        <v>4.1221619305975697E-2</v>
      </c>
      <c r="BO19" s="19">
        <v>0.11631393215021101</v>
      </c>
      <c r="BP19" s="19"/>
      <c r="BQ19" s="19">
        <v>5.9907195962142598E-2</v>
      </c>
      <c r="BR19" s="19">
        <v>4.7249563691313098E-2</v>
      </c>
      <c r="BS19" s="19"/>
      <c r="BT19" s="19">
        <v>4.9520091454462997E-2</v>
      </c>
      <c r="BU19" s="19">
        <v>2.9673692971404798E-2</v>
      </c>
      <c r="BV19" s="19">
        <v>7.5686089103183002E-2</v>
      </c>
      <c r="BW19" s="19">
        <v>8.3328096952332495E-2</v>
      </c>
      <c r="BX19" s="19">
        <v>8.0063379577071506E-2</v>
      </c>
      <c r="BY19" s="19">
        <v>3.8691541336413698E-2</v>
      </c>
    </row>
    <row r="20" spans="2:77" x14ac:dyDescent="0.35">
      <c r="B20" s="16" t="s">
        <v>472</v>
      </c>
    </row>
    <row r="21" spans="2:77" x14ac:dyDescent="0.35">
      <c r="B21" t="s">
        <v>95</v>
      </c>
    </row>
    <row r="22" spans="2:77" x14ac:dyDescent="0.35">
      <c r="B22" t="s">
        <v>96</v>
      </c>
    </row>
    <row r="24" spans="2:77" x14ac:dyDescent="0.35">
      <c r="B24"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G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3" t="s">
        <v>504</v>
      </c>
      <c r="E2" s="29"/>
      <c r="F2" s="29"/>
      <c r="G2" s="29"/>
    </row>
    <row r="6" spans="2:7" ht="50" customHeight="1" x14ac:dyDescent="0.35">
      <c r="B6" s="20" t="s">
        <v>14</v>
      </c>
      <c r="C6" s="20" t="s">
        <v>500</v>
      </c>
      <c r="D6" s="20" t="s">
        <v>501</v>
      </c>
      <c r="E6" s="20" t="s">
        <v>502</v>
      </c>
      <c r="F6" s="20" t="s">
        <v>503</v>
      </c>
    </row>
    <row r="7" spans="2:7" x14ac:dyDescent="0.35">
      <c r="B7" s="18" t="s">
        <v>331</v>
      </c>
      <c r="C7" s="17">
        <v>7.0537830295612003E-2</v>
      </c>
      <c r="D7" s="17">
        <v>8.5788769782447094E-2</v>
      </c>
      <c r="E7" s="17">
        <v>9.2458915054328503E-2</v>
      </c>
      <c r="F7" s="17">
        <v>6.9715491630554502E-2</v>
      </c>
    </row>
    <row r="8" spans="2:7" x14ac:dyDescent="0.35">
      <c r="B8" s="18" t="s">
        <v>332</v>
      </c>
      <c r="C8" s="17">
        <v>0.18612622790069799</v>
      </c>
      <c r="D8" s="17">
        <v>0.28790689794431101</v>
      </c>
      <c r="E8" s="17">
        <v>0.28592622576251597</v>
      </c>
      <c r="F8" s="17">
        <v>0.239853181044477</v>
      </c>
    </row>
    <row r="9" spans="2:7" x14ac:dyDescent="0.35">
      <c r="B9" s="18" t="s">
        <v>129</v>
      </c>
      <c r="C9" s="17">
        <v>0.25778521470749099</v>
      </c>
      <c r="D9" s="17">
        <v>0.31636794608859298</v>
      </c>
      <c r="E9" s="17">
        <v>0.248076520557933</v>
      </c>
      <c r="F9" s="17">
        <v>0.23538532285219299</v>
      </c>
    </row>
    <row r="10" spans="2:7" x14ac:dyDescent="0.35">
      <c r="B10" s="18" t="s">
        <v>333</v>
      </c>
      <c r="C10" s="17">
        <v>0.29108256298835899</v>
      </c>
      <c r="D10" s="17">
        <v>0.196300062813835</v>
      </c>
      <c r="E10" s="17">
        <v>0.23402269075233501</v>
      </c>
      <c r="F10" s="17">
        <v>0.27895383575463001</v>
      </c>
    </row>
    <row r="11" spans="2:7" x14ac:dyDescent="0.35">
      <c r="B11" s="18" t="s">
        <v>98</v>
      </c>
      <c r="C11" s="17">
        <v>0.19446816410784001</v>
      </c>
      <c r="D11" s="17">
        <v>0.113636323370814</v>
      </c>
      <c r="E11" s="17">
        <v>0.139515647872888</v>
      </c>
      <c r="F11" s="17">
        <v>0.17609216871814601</v>
      </c>
    </row>
    <row r="12" spans="2:7" x14ac:dyDescent="0.35">
      <c r="B12" s="16"/>
      <c r="C12" s="16"/>
      <c r="D12" s="16"/>
      <c r="E12" s="16"/>
      <c r="F12" s="16"/>
    </row>
    <row r="13" spans="2:7" x14ac:dyDescent="0.35">
      <c r="B13" t="s">
        <v>95</v>
      </c>
    </row>
    <row r="14" spans="2:7" x14ac:dyDescent="0.35">
      <c r="B14" t="s">
        <v>96</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7.0537830295612003E-2</v>
      </c>
      <c r="D9" s="17">
        <v>8.0167254438529401E-2</v>
      </c>
      <c r="E9" s="17">
        <v>6.1042329080230301E-2</v>
      </c>
      <c r="F9" s="17"/>
      <c r="G9" s="17">
        <v>6.9473127128592299E-2</v>
      </c>
      <c r="H9" s="17">
        <v>9.4536087386411394E-2</v>
      </c>
      <c r="I9" s="17">
        <v>7.1697540286822597E-2</v>
      </c>
      <c r="J9" s="17">
        <v>7.1536493067748105E-2</v>
      </c>
      <c r="K9" s="17">
        <v>6.8708660568868901E-2</v>
      </c>
      <c r="L9" s="17">
        <v>5.1275470541630397E-2</v>
      </c>
      <c r="M9" s="17"/>
      <c r="N9" s="17">
        <v>8.0448002325749293E-2</v>
      </c>
      <c r="O9" s="17">
        <v>6.2055927024639398E-2</v>
      </c>
      <c r="P9" s="17">
        <v>6.9946510589544403E-2</v>
      </c>
      <c r="Q9" s="17">
        <v>7.0164004167149296E-2</v>
      </c>
      <c r="R9" s="17"/>
      <c r="S9" s="17">
        <v>8.9333303166645797E-2</v>
      </c>
      <c r="T9" s="17">
        <v>7.5508181009787095E-2</v>
      </c>
      <c r="U9" s="17">
        <v>6.5320869986356403E-2</v>
      </c>
      <c r="V9" s="17">
        <v>5.60195928529343E-2</v>
      </c>
      <c r="W9" s="17">
        <v>8.2025749330275399E-2</v>
      </c>
      <c r="X9" s="17">
        <v>7.0719431687550405E-2</v>
      </c>
      <c r="Y9" s="17">
        <v>5.61055967363423E-2</v>
      </c>
      <c r="Z9" s="17">
        <v>6.2937548991017403E-2</v>
      </c>
      <c r="AA9" s="17">
        <v>6.9116044714744598E-2</v>
      </c>
      <c r="AB9" s="17">
        <v>6.4469535761042904E-2</v>
      </c>
      <c r="AC9" s="17">
        <v>7.1827370097027998E-2</v>
      </c>
      <c r="AD9" s="17">
        <v>6.1347044342077099E-2</v>
      </c>
      <c r="AE9" s="17"/>
      <c r="AF9" s="17">
        <v>6.8758248935999702E-2</v>
      </c>
      <c r="AG9" s="17">
        <v>8.28264005323536E-2</v>
      </c>
      <c r="AH9" s="17">
        <v>5.2030406012976198E-2</v>
      </c>
      <c r="AI9" s="17"/>
      <c r="AJ9" s="17">
        <v>4.9070477454061998E-2</v>
      </c>
      <c r="AK9" s="17">
        <v>0.107787252785893</v>
      </c>
      <c r="AL9" s="17">
        <v>7.6849323013168006E-2</v>
      </c>
      <c r="AM9" s="17">
        <v>6.0507485452447399E-2</v>
      </c>
      <c r="AN9" s="17">
        <v>6.2311515869738598E-2</v>
      </c>
      <c r="AO9" s="17"/>
      <c r="AP9" s="17">
        <v>4.32848330568599E-2</v>
      </c>
      <c r="AQ9" s="17">
        <v>0.116526946031864</v>
      </c>
      <c r="AR9" s="17">
        <v>7.0582322504328193E-2</v>
      </c>
      <c r="AS9" s="17"/>
      <c r="AT9" s="17">
        <v>6.9716878522067205E-2</v>
      </c>
      <c r="AU9" s="17">
        <v>5.7794575512144203E-2</v>
      </c>
      <c r="AV9" s="17">
        <v>7.0382489295624504E-2</v>
      </c>
      <c r="AW9" s="17">
        <v>9.7893958271825607E-2</v>
      </c>
      <c r="AX9" s="17">
        <v>9.9471834860918304E-2</v>
      </c>
      <c r="AY9" s="17"/>
      <c r="AZ9" s="17">
        <v>8.7004663239903093E-2</v>
      </c>
      <c r="BA9" s="17">
        <v>6.6658091892003404E-2</v>
      </c>
      <c r="BB9" s="17">
        <v>5.2138466005103599E-2</v>
      </c>
      <c r="BC9" s="17">
        <v>5.2853657305633503E-2</v>
      </c>
      <c r="BD9" s="17">
        <v>5.1962370439306502E-2</v>
      </c>
      <c r="BE9" s="17"/>
      <c r="BF9" s="17">
        <v>8.8776431420953497E-2</v>
      </c>
      <c r="BG9" s="17">
        <v>6.0805378999762599E-2</v>
      </c>
      <c r="BH9" s="17">
        <v>6.9685216492169702E-2</v>
      </c>
      <c r="BI9" s="17">
        <v>8.5871576649924994E-2</v>
      </c>
      <c r="BJ9" s="17"/>
      <c r="BK9" s="17">
        <v>0.111098665354231</v>
      </c>
      <c r="BL9" s="17">
        <v>6.5776863288425802E-2</v>
      </c>
      <c r="BM9" s="17">
        <v>6.1052126387823799E-2</v>
      </c>
      <c r="BN9" s="17">
        <v>5.9280466941177397E-2</v>
      </c>
      <c r="BO9" s="17">
        <v>0.167716466895663</v>
      </c>
      <c r="BP9" s="17"/>
      <c r="BQ9" s="17">
        <v>7.8226289567175797E-2</v>
      </c>
      <c r="BR9" s="17">
        <v>6.01244345916934E-2</v>
      </c>
      <c r="BS9" s="17"/>
      <c r="BT9" s="17">
        <v>6.7027942835054602E-2</v>
      </c>
      <c r="BU9" s="17">
        <v>6.1465782203181697E-2</v>
      </c>
      <c r="BV9" s="17">
        <v>8.6195060788814198E-2</v>
      </c>
      <c r="BW9" s="17">
        <v>8.7030880898007798E-2</v>
      </c>
      <c r="BX9" s="17">
        <v>7.77403626039503E-2</v>
      </c>
      <c r="BY9" s="17">
        <v>6.7475299391729304E-2</v>
      </c>
    </row>
    <row r="10" spans="2:77" x14ac:dyDescent="0.35">
      <c r="B10" s="18" t="s">
        <v>332</v>
      </c>
      <c r="C10" s="17">
        <v>0.18612622790069799</v>
      </c>
      <c r="D10" s="17">
        <v>0.19353753182759401</v>
      </c>
      <c r="E10" s="17">
        <v>0.17954969175750801</v>
      </c>
      <c r="F10" s="17"/>
      <c r="G10" s="17">
        <v>0.207035793505771</v>
      </c>
      <c r="H10" s="17">
        <v>0.264233000206125</v>
      </c>
      <c r="I10" s="17">
        <v>0.224645344434653</v>
      </c>
      <c r="J10" s="17">
        <v>0.19314895778682001</v>
      </c>
      <c r="K10" s="17">
        <v>0.14076859737897701</v>
      </c>
      <c r="L10" s="17">
        <v>0.102314445601208</v>
      </c>
      <c r="M10" s="17"/>
      <c r="N10" s="17">
        <v>0.17681375894380399</v>
      </c>
      <c r="O10" s="17">
        <v>0.19696818458329099</v>
      </c>
      <c r="P10" s="17">
        <v>0.208826896708181</v>
      </c>
      <c r="Q10" s="17">
        <v>0.16752426429359199</v>
      </c>
      <c r="R10" s="17"/>
      <c r="S10" s="17">
        <v>0.21858950986853701</v>
      </c>
      <c r="T10" s="17">
        <v>0.14924686315739999</v>
      </c>
      <c r="U10" s="17">
        <v>0.17019287531781699</v>
      </c>
      <c r="V10" s="17">
        <v>0.16444608536302799</v>
      </c>
      <c r="W10" s="17">
        <v>0.156855934167937</v>
      </c>
      <c r="X10" s="17">
        <v>0.17855801906351801</v>
      </c>
      <c r="Y10" s="17">
        <v>0.17650504435167499</v>
      </c>
      <c r="Z10" s="17">
        <v>0.26017207531442699</v>
      </c>
      <c r="AA10" s="17">
        <v>0.24428391173740599</v>
      </c>
      <c r="AB10" s="17">
        <v>0.18493799008998199</v>
      </c>
      <c r="AC10" s="17">
        <v>0.18000771447088401</v>
      </c>
      <c r="AD10" s="17">
        <v>0.12065687392300201</v>
      </c>
      <c r="AE10" s="17"/>
      <c r="AF10" s="17">
        <v>0.13469114994293899</v>
      </c>
      <c r="AG10" s="17">
        <v>0.22705733764300101</v>
      </c>
      <c r="AH10" s="17">
        <v>0.19152279319889201</v>
      </c>
      <c r="AI10" s="17"/>
      <c r="AJ10" s="17">
        <v>9.7021440130743403E-2</v>
      </c>
      <c r="AK10" s="17">
        <v>0.31835373425180002</v>
      </c>
      <c r="AL10" s="17">
        <v>0.22557637928468599</v>
      </c>
      <c r="AM10" s="17">
        <v>0.10187039888173401</v>
      </c>
      <c r="AN10" s="17">
        <v>0.12753140295573201</v>
      </c>
      <c r="AO10" s="17"/>
      <c r="AP10" s="17">
        <v>0.10650071905446</v>
      </c>
      <c r="AQ10" s="17">
        <v>0.31887406280773101</v>
      </c>
      <c r="AR10" s="17">
        <v>0.16744950395925001</v>
      </c>
      <c r="AS10" s="17"/>
      <c r="AT10" s="17">
        <v>0.159361916751531</v>
      </c>
      <c r="AU10" s="17">
        <v>0.18066869413093001</v>
      </c>
      <c r="AV10" s="17">
        <v>0.218207398799077</v>
      </c>
      <c r="AW10" s="17">
        <v>0.224486758672888</v>
      </c>
      <c r="AX10" s="17">
        <v>0.14926557329141099</v>
      </c>
      <c r="AY10" s="17"/>
      <c r="AZ10" s="17">
        <v>0.2163240150005</v>
      </c>
      <c r="BA10" s="17">
        <v>0.18541688302596801</v>
      </c>
      <c r="BB10" s="17">
        <v>0.226268227237886</v>
      </c>
      <c r="BC10" s="17">
        <v>0.10675754161751599</v>
      </c>
      <c r="BD10" s="17">
        <v>0.18976492660015401</v>
      </c>
      <c r="BE10" s="17"/>
      <c r="BF10" s="17">
        <v>0.186813377523736</v>
      </c>
      <c r="BG10" s="17">
        <v>0.19244964542201101</v>
      </c>
      <c r="BH10" s="17">
        <v>0.18359913780619999</v>
      </c>
      <c r="BI10" s="17">
        <v>0.18985966094043</v>
      </c>
      <c r="BJ10" s="17"/>
      <c r="BK10" s="17">
        <v>0.20057017494827301</v>
      </c>
      <c r="BL10" s="17">
        <v>0.23306474480853301</v>
      </c>
      <c r="BM10" s="17">
        <v>0.17400214928671701</v>
      </c>
      <c r="BN10" s="17">
        <v>0.18192146881014801</v>
      </c>
      <c r="BO10" s="17">
        <v>0.159436889294681</v>
      </c>
      <c r="BP10" s="17"/>
      <c r="BQ10" s="17">
        <v>0.18519233213320899</v>
      </c>
      <c r="BR10" s="17">
        <v>0.187391114119066</v>
      </c>
      <c r="BS10" s="17"/>
      <c r="BT10" s="17">
        <v>0.13446965612725501</v>
      </c>
      <c r="BU10" s="17">
        <v>0.20845042339584899</v>
      </c>
      <c r="BV10" s="17">
        <v>0.18479374622293701</v>
      </c>
      <c r="BW10" s="17">
        <v>0.23199553790284999</v>
      </c>
      <c r="BX10" s="17">
        <v>0.23899200837624501</v>
      </c>
      <c r="BY10" s="17">
        <v>0.17118428916555301</v>
      </c>
    </row>
    <row r="11" spans="2:77" x14ac:dyDescent="0.35">
      <c r="B11" s="18" t="s">
        <v>129</v>
      </c>
      <c r="C11" s="17">
        <v>0.25778521470749099</v>
      </c>
      <c r="D11" s="17">
        <v>0.22753922308806099</v>
      </c>
      <c r="E11" s="17">
        <v>0.28662199451808501</v>
      </c>
      <c r="F11" s="17"/>
      <c r="G11" s="17">
        <v>0.26418382403479601</v>
      </c>
      <c r="H11" s="17">
        <v>0.27651815517565298</v>
      </c>
      <c r="I11" s="17">
        <v>0.295575529162103</v>
      </c>
      <c r="J11" s="17">
        <v>0.25823453300731197</v>
      </c>
      <c r="K11" s="17">
        <v>0.25051309391122101</v>
      </c>
      <c r="L11" s="17">
        <v>0.21222362210290099</v>
      </c>
      <c r="M11" s="17"/>
      <c r="N11" s="17">
        <v>0.241659027890059</v>
      </c>
      <c r="O11" s="17">
        <v>0.27391560979264001</v>
      </c>
      <c r="P11" s="17">
        <v>0.22791504733010601</v>
      </c>
      <c r="Q11" s="17">
        <v>0.28258830087846698</v>
      </c>
      <c r="R11" s="17"/>
      <c r="S11" s="17">
        <v>0.24837639605696801</v>
      </c>
      <c r="T11" s="17">
        <v>0.249003211827067</v>
      </c>
      <c r="U11" s="17">
        <v>0.24034058497146801</v>
      </c>
      <c r="V11" s="17">
        <v>0.25311348883748302</v>
      </c>
      <c r="W11" s="17">
        <v>0.23911432402872099</v>
      </c>
      <c r="X11" s="17">
        <v>0.24056345602735199</v>
      </c>
      <c r="Y11" s="17">
        <v>0.266646838433657</v>
      </c>
      <c r="Z11" s="17">
        <v>0.24266220196234001</v>
      </c>
      <c r="AA11" s="17">
        <v>0.26072618355969401</v>
      </c>
      <c r="AB11" s="17">
        <v>0.279560046944476</v>
      </c>
      <c r="AC11" s="17">
        <v>0.31703817199909101</v>
      </c>
      <c r="AD11" s="17">
        <v>0.317541622045178</v>
      </c>
      <c r="AE11" s="17"/>
      <c r="AF11" s="17">
        <v>0.20124180888830501</v>
      </c>
      <c r="AG11" s="17">
        <v>0.27152829360660102</v>
      </c>
      <c r="AH11" s="17">
        <v>0.34087548714899102</v>
      </c>
      <c r="AI11" s="17"/>
      <c r="AJ11" s="17">
        <v>0.20556860862376999</v>
      </c>
      <c r="AK11" s="17">
        <v>0.274820376774145</v>
      </c>
      <c r="AL11" s="17">
        <v>0.26401921093887498</v>
      </c>
      <c r="AM11" s="17">
        <v>0.21112418271460801</v>
      </c>
      <c r="AN11" s="17">
        <v>0.33280214504907701</v>
      </c>
      <c r="AO11" s="17"/>
      <c r="AP11" s="17">
        <v>0.18815966979715801</v>
      </c>
      <c r="AQ11" s="17">
        <v>0.28812658486007198</v>
      </c>
      <c r="AR11" s="17">
        <v>0.29656583751790999</v>
      </c>
      <c r="AS11" s="17"/>
      <c r="AT11" s="17">
        <v>0.28605418603216898</v>
      </c>
      <c r="AU11" s="17">
        <v>0.24500329205722099</v>
      </c>
      <c r="AV11" s="17">
        <v>0.25225446716102101</v>
      </c>
      <c r="AW11" s="17">
        <v>0.24347469343829001</v>
      </c>
      <c r="AX11" s="17">
        <v>0.27332755511512702</v>
      </c>
      <c r="AY11" s="17"/>
      <c r="AZ11" s="17">
        <v>0.26126089975497901</v>
      </c>
      <c r="BA11" s="17">
        <v>0.29786730805306899</v>
      </c>
      <c r="BB11" s="17">
        <v>0.243249881815989</v>
      </c>
      <c r="BC11" s="17">
        <v>0.21274102543881601</v>
      </c>
      <c r="BD11" s="17">
        <v>0.27053010204553501</v>
      </c>
      <c r="BE11" s="17"/>
      <c r="BF11" s="17">
        <v>0.247238475043394</v>
      </c>
      <c r="BG11" s="17">
        <v>0.26338059046343998</v>
      </c>
      <c r="BH11" s="17">
        <v>0.260518877813537</v>
      </c>
      <c r="BI11" s="17">
        <v>0.22735009472885001</v>
      </c>
      <c r="BJ11" s="17"/>
      <c r="BK11" s="17">
        <v>0.25783013789347198</v>
      </c>
      <c r="BL11" s="17">
        <v>0.25679769638794198</v>
      </c>
      <c r="BM11" s="17">
        <v>0.28294145538378501</v>
      </c>
      <c r="BN11" s="17">
        <v>0.24263785024040899</v>
      </c>
      <c r="BO11" s="17">
        <v>0.20546463789272801</v>
      </c>
      <c r="BP11" s="17"/>
      <c r="BQ11" s="17">
        <v>0.24527524923369001</v>
      </c>
      <c r="BR11" s="17">
        <v>0.27472895026226701</v>
      </c>
      <c r="BS11" s="17"/>
      <c r="BT11" s="17">
        <v>0.222912095169013</v>
      </c>
      <c r="BU11" s="17">
        <v>0.286347067176211</v>
      </c>
      <c r="BV11" s="17">
        <v>0.28529633501218998</v>
      </c>
      <c r="BW11" s="17">
        <v>0.23439855665491299</v>
      </c>
      <c r="BX11" s="17">
        <v>0.28130308847421698</v>
      </c>
      <c r="BY11" s="17">
        <v>0.293992259523076</v>
      </c>
    </row>
    <row r="12" spans="2:77" x14ac:dyDescent="0.35">
      <c r="B12" s="18" t="s">
        <v>333</v>
      </c>
      <c r="C12" s="17">
        <v>0.29108256298835899</v>
      </c>
      <c r="D12" s="17">
        <v>0.29075118658677201</v>
      </c>
      <c r="E12" s="17">
        <v>0.29279714149827102</v>
      </c>
      <c r="F12" s="17"/>
      <c r="G12" s="17">
        <v>0.29261195917897398</v>
      </c>
      <c r="H12" s="17">
        <v>0.238675724941599</v>
      </c>
      <c r="I12" s="17">
        <v>0.266583880992116</v>
      </c>
      <c r="J12" s="17">
        <v>0.278309153034626</v>
      </c>
      <c r="K12" s="17">
        <v>0.27619202497669398</v>
      </c>
      <c r="L12" s="17">
        <v>0.37271568101866198</v>
      </c>
      <c r="M12" s="17"/>
      <c r="N12" s="17">
        <v>0.310604774944296</v>
      </c>
      <c r="O12" s="17">
        <v>0.28699108131030199</v>
      </c>
      <c r="P12" s="17">
        <v>0.29036751994110999</v>
      </c>
      <c r="Q12" s="17">
        <v>0.27576432050553301</v>
      </c>
      <c r="R12" s="17"/>
      <c r="S12" s="17">
        <v>0.28260367761101901</v>
      </c>
      <c r="T12" s="17">
        <v>0.313407676893802</v>
      </c>
      <c r="U12" s="17">
        <v>0.30275985116757098</v>
      </c>
      <c r="V12" s="17">
        <v>0.33645735363177398</v>
      </c>
      <c r="W12" s="17">
        <v>0.26968968852520803</v>
      </c>
      <c r="X12" s="17">
        <v>0.30753967266020099</v>
      </c>
      <c r="Y12" s="17">
        <v>0.30555840944382801</v>
      </c>
      <c r="Z12" s="17">
        <v>0.239678403232681</v>
      </c>
      <c r="AA12" s="17">
        <v>0.23950790378151801</v>
      </c>
      <c r="AB12" s="17">
        <v>0.29506995476401798</v>
      </c>
      <c r="AC12" s="17">
        <v>0.28553908648452903</v>
      </c>
      <c r="AD12" s="17">
        <v>0.28324914602009599</v>
      </c>
      <c r="AE12" s="17"/>
      <c r="AF12" s="17">
        <v>0.30936684740977999</v>
      </c>
      <c r="AG12" s="17">
        <v>0.28499110933567201</v>
      </c>
      <c r="AH12" s="17">
        <v>0.26889063358248899</v>
      </c>
      <c r="AI12" s="17"/>
      <c r="AJ12" s="17">
        <v>0.352984059267201</v>
      </c>
      <c r="AK12" s="17">
        <v>0.21889815123555101</v>
      </c>
      <c r="AL12" s="17">
        <v>0.28038961746048902</v>
      </c>
      <c r="AM12" s="17">
        <v>0.33089369714446498</v>
      </c>
      <c r="AN12" s="17">
        <v>0.30904481023233699</v>
      </c>
      <c r="AO12" s="17"/>
      <c r="AP12" s="17">
        <v>0.38262916753743198</v>
      </c>
      <c r="AQ12" s="17">
        <v>0.20853931295369699</v>
      </c>
      <c r="AR12" s="17">
        <v>0.25436307578352202</v>
      </c>
      <c r="AS12" s="17"/>
      <c r="AT12" s="17">
        <v>0.27308214113317503</v>
      </c>
      <c r="AU12" s="17">
        <v>0.306874525286015</v>
      </c>
      <c r="AV12" s="17">
        <v>0.293702578551018</v>
      </c>
      <c r="AW12" s="17">
        <v>0.29032345201267901</v>
      </c>
      <c r="AX12" s="17">
        <v>0.36371669647850202</v>
      </c>
      <c r="AY12" s="17"/>
      <c r="AZ12" s="17">
        <v>0.27141354315956301</v>
      </c>
      <c r="BA12" s="17">
        <v>0.258926361275092</v>
      </c>
      <c r="BB12" s="17">
        <v>0.31297037655954701</v>
      </c>
      <c r="BC12" s="17">
        <v>0.36963981795437401</v>
      </c>
      <c r="BD12" s="17">
        <v>0.27697837616336601</v>
      </c>
      <c r="BE12" s="17"/>
      <c r="BF12" s="17">
        <v>0.25586442081076499</v>
      </c>
      <c r="BG12" s="17">
        <v>0.29385045679411798</v>
      </c>
      <c r="BH12" s="17">
        <v>0.30339654705880498</v>
      </c>
      <c r="BI12" s="17">
        <v>0.31147170021368398</v>
      </c>
      <c r="BJ12" s="17"/>
      <c r="BK12" s="17">
        <v>0.21146126654460101</v>
      </c>
      <c r="BL12" s="17">
        <v>0.24928918565327199</v>
      </c>
      <c r="BM12" s="17">
        <v>0.29875312403371002</v>
      </c>
      <c r="BN12" s="17">
        <v>0.31166622945647798</v>
      </c>
      <c r="BO12" s="17">
        <v>0.27737887413164802</v>
      </c>
      <c r="BP12" s="17"/>
      <c r="BQ12" s="17">
        <v>0.296273043956156</v>
      </c>
      <c r="BR12" s="17">
        <v>0.28405247668599098</v>
      </c>
      <c r="BS12" s="17"/>
      <c r="BT12" s="17">
        <v>0.33664513454811701</v>
      </c>
      <c r="BU12" s="17">
        <v>0.28841701266228797</v>
      </c>
      <c r="BV12" s="17">
        <v>0.285545278843503</v>
      </c>
      <c r="BW12" s="17">
        <v>0.26688170476558098</v>
      </c>
      <c r="BX12" s="17">
        <v>0.22888894847479199</v>
      </c>
      <c r="BY12" s="17">
        <v>0.25891956913129399</v>
      </c>
    </row>
    <row r="13" spans="2:77" x14ac:dyDescent="0.35">
      <c r="B13" s="18" t="s">
        <v>98</v>
      </c>
      <c r="C13" s="19">
        <v>0.19446816410784001</v>
      </c>
      <c r="D13" s="19">
        <v>0.20800480405904401</v>
      </c>
      <c r="E13" s="19">
        <v>0.17998884314590599</v>
      </c>
      <c r="F13" s="19"/>
      <c r="G13" s="19">
        <v>0.16669529615186801</v>
      </c>
      <c r="H13" s="19">
        <v>0.12603703229021099</v>
      </c>
      <c r="I13" s="19">
        <v>0.14149770512430601</v>
      </c>
      <c r="J13" s="19">
        <v>0.19877086310349301</v>
      </c>
      <c r="K13" s="19">
        <v>0.26381762316423901</v>
      </c>
      <c r="L13" s="19">
        <v>0.26147078073559898</v>
      </c>
      <c r="M13" s="19"/>
      <c r="N13" s="19">
        <v>0.190474435896092</v>
      </c>
      <c r="O13" s="19">
        <v>0.18006919728912599</v>
      </c>
      <c r="P13" s="19">
        <v>0.20294402543105799</v>
      </c>
      <c r="Q13" s="19">
        <v>0.203959110155259</v>
      </c>
      <c r="R13" s="19"/>
      <c r="S13" s="19">
        <v>0.16109711329682999</v>
      </c>
      <c r="T13" s="19">
        <v>0.212834067111944</v>
      </c>
      <c r="U13" s="19">
        <v>0.22138581855678799</v>
      </c>
      <c r="V13" s="19">
        <v>0.18996347931478</v>
      </c>
      <c r="W13" s="19">
        <v>0.25231430394785898</v>
      </c>
      <c r="X13" s="19">
        <v>0.20261942056137799</v>
      </c>
      <c r="Y13" s="19">
        <v>0.19518411103449701</v>
      </c>
      <c r="Z13" s="19">
        <v>0.19454977049953501</v>
      </c>
      <c r="AA13" s="19">
        <v>0.18636595620663801</v>
      </c>
      <c r="AB13" s="19">
        <v>0.17596247244048099</v>
      </c>
      <c r="AC13" s="19">
        <v>0.14558765694846801</v>
      </c>
      <c r="AD13" s="19">
        <v>0.21720531366964599</v>
      </c>
      <c r="AE13" s="19"/>
      <c r="AF13" s="19">
        <v>0.28594194482297702</v>
      </c>
      <c r="AG13" s="19">
        <v>0.13359685888237299</v>
      </c>
      <c r="AH13" s="19">
        <v>0.146680680056651</v>
      </c>
      <c r="AI13" s="19"/>
      <c r="AJ13" s="19">
        <v>0.29535541452422298</v>
      </c>
      <c r="AK13" s="19">
        <v>8.0140484952610502E-2</v>
      </c>
      <c r="AL13" s="19">
        <v>0.15316546930278199</v>
      </c>
      <c r="AM13" s="19">
        <v>0.295604235806746</v>
      </c>
      <c r="AN13" s="19">
        <v>0.168310125893115</v>
      </c>
      <c r="AO13" s="19"/>
      <c r="AP13" s="19">
        <v>0.27942561055408999</v>
      </c>
      <c r="AQ13" s="19">
        <v>6.7933093346635706E-2</v>
      </c>
      <c r="AR13" s="19">
        <v>0.21103926023499001</v>
      </c>
      <c r="AS13" s="19"/>
      <c r="AT13" s="19">
        <v>0.21178487756105699</v>
      </c>
      <c r="AU13" s="19">
        <v>0.20965891301369</v>
      </c>
      <c r="AV13" s="19">
        <v>0.165453066193259</v>
      </c>
      <c r="AW13" s="19">
        <v>0.143821137604318</v>
      </c>
      <c r="AX13" s="19">
        <v>0.114218340254042</v>
      </c>
      <c r="AY13" s="19"/>
      <c r="AZ13" s="19">
        <v>0.16399687884505401</v>
      </c>
      <c r="BA13" s="19">
        <v>0.191131355753867</v>
      </c>
      <c r="BB13" s="19">
        <v>0.16537304838147401</v>
      </c>
      <c r="BC13" s="19">
        <v>0.25800795768366103</v>
      </c>
      <c r="BD13" s="19">
        <v>0.210764224751638</v>
      </c>
      <c r="BE13" s="19"/>
      <c r="BF13" s="19">
        <v>0.221307295201151</v>
      </c>
      <c r="BG13" s="19">
        <v>0.18951392832066799</v>
      </c>
      <c r="BH13" s="19">
        <v>0.18280022082928801</v>
      </c>
      <c r="BI13" s="19">
        <v>0.18544696746711101</v>
      </c>
      <c r="BJ13" s="19"/>
      <c r="BK13" s="19">
        <v>0.21903975525942301</v>
      </c>
      <c r="BL13" s="19">
        <v>0.195071509861827</v>
      </c>
      <c r="BM13" s="19">
        <v>0.18325114490796399</v>
      </c>
      <c r="BN13" s="19">
        <v>0.20449398455178799</v>
      </c>
      <c r="BO13" s="19">
        <v>0.190003131785281</v>
      </c>
      <c r="BP13" s="19"/>
      <c r="BQ13" s="19">
        <v>0.195033085109768</v>
      </c>
      <c r="BR13" s="19">
        <v>0.19370302434098299</v>
      </c>
      <c r="BS13" s="19"/>
      <c r="BT13" s="19">
        <v>0.23894517132056101</v>
      </c>
      <c r="BU13" s="19">
        <v>0.15531971456247001</v>
      </c>
      <c r="BV13" s="19">
        <v>0.158169579132555</v>
      </c>
      <c r="BW13" s="19">
        <v>0.179693319778648</v>
      </c>
      <c r="BX13" s="19">
        <v>0.17307559207079601</v>
      </c>
      <c r="BY13" s="19">
        <v>0.208428582788348</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506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8.5788769782447094E-2</v>
      </c>
      <c r="D9" s="17">
        <v>9.3825059906573E-2</v>
      </c>
      <c r="E9" s="17">
        <v>7.6846718917905496E-2</v>
      </c>
      <c r="F9" s="17"/>
      <c r="G9" s="17">
        <v>0.113607140785442</v>
      </c>
      <c r="H9" s="17">
        <v>9.9718327228726297E-2</v>
      </c>
      <c r="I9" s="17">
        <v>8.9576860298112307E-2</v>
      </c>
      <c r="J9" s="17">
        <v>8.7805897169883407E-2</v>
      </c>
      <c r="K9" s="17">
        <v>7.1564215190475094E-2</v>
      </c>
      <c r="L9" s="17">
        <v>6.0772739027245497E-2</v>
      </c>
      <c r="M9" s="17"/>
      <c r="N9" s="17">
        <v>0.101975976588985</v>
      </c>
      <c r="O9" s="17">
        <v>8.5362032009895505E-2</v>
      </c>
      <c r="P9" s="17">
        <v>7.6147865843415097E-2</v>
      </c>
      <c r="Q9" s="17">
        <v>7.8426827638949995E-2</v>
      </c>
      <c r="R9" s="17"/>
      <c r="S9" s="17">
        <v>0.123387402889306</v>
      </c>
      <c r="T9" s="17">
        <v>9.2720022501636704E-2</v>
      </c>
      <c r="U9" s="17">
        <v>5.4584187384690501E-2</v>
      </c>
      <c r="V9" s="17">
        <v>7.1282708106015294E-2</v>
      </c>
      <c r="W9" s="17">
        <v>7.6358915479364006E-2</v>
      </c>
      <c r="X9" s="17">
        <v>8.2518923844387998E-2</v>
      </c>
      <c r="Y9" s="17">
        <v>6.6770377221158403E-2</v>
      </c>
      <c r="Z9" s="17">
        <v>7.0882645151250701E-2</v>
      </c>
      <c r="AA9" s="17">
        <v>9.0246825656941004E-2</v>
      </c>
      <c r="AB9" s="17">
        <v>8.7083496785194406E-2</v>
      </c>
      <c r="AC9" s="17">
        <v>9.3477813542515997E-2</v>
      </c>
      <c r="AD9" s="17">
        <v>7.6611034560153696E-2</v>
      </c>
      <c r="AE9" s="17"/>
      <c r="AF9" s="17">
        <v>7.5574414555497404E-2</v>
      </c>
      <c r="AG9" s="17">
        <v>9.5182371335013199E-2</v>
      </c>
      <c r="AH9" s="17">
        <v>7.74995150601204E-2</v>
      </c>
      <c r="AI9" s="17"/>
      <c r="AJ9" s="17">
        <v>4.9078936764109599E-2</v>
      </c>
      <c r="AK9" s="17">
        <v>0.13243878286124999</v>
      </c>
      <c r="AL9" s="17">
        <v>0.106336618529166</v>
      </c>
      <c r="AM9" s="17">
        <v>5.1886638683647901E-2</v>
      </c>
      <c r="AN9" s="17">
        <v>7.6599667185325099E-2</v>
      </c>
      <c r="AO9" s="17"/>
      <c r="AP9" s="17">
        <v>4.8403261478163699E-2</v>
      </c>
      <c r="AQ9" s="17">
        <v>0.14903000916040901</v>
      </c>
      <c r="AR9" s="17">
        <v>0.105713145442866</v>
      </c>
      <c r="AS9" s="17"/>
      <c r="AT9" s="17">
        <v>7.4649191713056201E-2</v>
      </c>
      <c r="AU9" s="17">
        <v>8.2854956107090302E-2</v>
      </c>
      <c r="AV9" s="17">
        <v>8.2016099700261996E-2</v>
      </c>
      <c r="AW9" s="17">
        <v>0.12323456959824799</v>
      </c>
      <c r="AX9" s="17">
        <v>0.12520645975095501</v>
      </c>
      <c r="AY9" s="17"/>
      <c r="AZ9" s="17">
        <v>0.101051031848422</v>
      </c>
      <c r="BA9" s="17">
        <v>6.8335255068827802E-2</v>
      </c>
      <c r="BB9" s="17">
        <v>0.108550632590943</v>
      </c>
      <c r="BC9" s="17">
        <v>6.4929806537407694E-2</v>
      </c>
      <c r="BD9" s="17">
        <v>7.9691003502709606E-2</v>
      </c>
      <c r="BE9" s="17"/>
      <c r="BF9" s="17">
        <v>0.10209198116938201</v>
      </c>
      <c r="BG9" s="17">
        <v>7.5830569775714896E-2</v>
      </c>
      <c r="BH9" s="17">
        <v>9.4938380666771904E-2</v>
      </c>
      <c r="BI9" s="17">
        <v>9.1310437660887298E-2</v>
      </c>
      <c r="BJ9" s="17"/>
      <c r="BK9" s="17">
        <v>7.7964479780804799E-2</v>
      </c>
      <c r="BL9" s="17">
        <v>7.8233300193429306E-2</v>
      </c>
      <c r="BM9" s="17">
        <v>7.4911559559252494E-2</v>
      </c>
      <c r="BN9" s="17">
        <v>8.0538541733949795E-2</v>
      </c>
      <c r="BO9" s="17">
        <v>0.18833845006378799</v>
      </c>
      <c r="BP9" s="17"/>
      <c r="BQ9" s="17">
        <v>8.5869507898424596E-2</v>
      </c>
      <c r="BR9" s="17">
        <v>8.5679416540091799E-2</v>
      </c>
      <c r="BS9" s="17"/>
      <c r="BT9" s="17">
        <v>7.3857050496857299E-2</v>
      </c>
      <c r="BU9" s="17">
        <v>7.4270968042560503E-2</v>
      </c>
      <c r="BV9" s="17">
        <v>0.104504400610923</v>
      </c>
      <c r="BW9" s="17">
        <v>0.11272653970417899</v>
      </c>
      <c r="BX9" s="17">
        <v>0.10115451205406099</v>
      </c>
      <c r="BY9" s="17">
        <v>0.12157234523607301</v>
      </c>
    </row>
    <row r="10" spans="2:77" x14ac:dyDescent="0.35">
      <c r="B10" s="18" t="s">
        <v>332</v>
      </c>
      <c r="C10" s="17">
        <v>0.28790689794431101</v>
      </c>
      <c r="D10" s="17">
        <v>0.291484500940492</v>
      </c>
      <c r="E10" s="17">
        <v>0.28491749677082101</v>
      </c>
      <c r="F10" s="17"/>
      <c r="G10" s="17">
        <v>0.37011782535490401</v>
      </c>
      <c r="H10" s="17">
        <v>0.37145979552702402</v>
      </c>
      <c r="I10" s="17">
        <v>0.32125450060956201</v>
      </c>
      <c r="J10" s="17">
        <v>0.25920003808332198</v>
      </c>
      <c r="K10" s="17">
        <v>0.23636461150419499</v>
      </c>
      <c r="L10" s="17">
        <v>0.19625198456947601</v>
      </c>
      <c r="M10" s="17"/>
      <c r="N10" s="17">
        <v>0.28326767120226598</v>
      </c>
      <c r="O10" s="17">
        <v>0.29194960579012902</v>
      </c>
      <c r="P10" s="17">
        <v>0.30467065555016998</v>
      </c>
      <c r="Q10" s="17">
        <v>0.27271293928059298</v>
      </c>
      <c r="R10" s="17"/>
      <c r="S10" s="17">
        <v>0.30173077506371798</v>
      </c>
      <c r="T10" s="17">
        <v>0.28258898971268798</v>
      </c>
      <c r="U10" s="17">
        <v>0.29111666399028402</v>
      </c>
      <c r="V10" s="17">
        <v>0.27586702936796598</v>
      </c>
      <c r="W10" s="17">
        <v>0.27486342794616597</v>
      </c>
      <c r="X10" s="17">
        <v>0.30704344153781699</v>
      </c>
      <c r="Y10" s="17">
        <v>0.27256500680540702</v>
      </c>
      <c r="Z10" s="17">
        <v>0.29837879139962098</v>
      </c>
      <c r="AA10" s="17">
        <v>0.30408541511364001</v>
      </c>
      <c r="AB10" s="17">
        <v>0.283745484048745</v>
      </c>
      <c r="AC10" s="17">
        <v>0.30676797766035802</v>
      </c>
      <c r="AD10" s="17">
        <v>0.195671581436688</v>
      </c>
      <c r="AE10" s="17"/>
      <c r="AF10" s="17">
        <v>0.22717622329097201</v>
      </c>
      <c r="AG10" s="17">
        <v>0.323082454532159</v>
      </c>
      <c r="AH10" s="17">
        <v>0.268301754200308</v>
      </c>
      <c r="AI10" s="17"/>
      <c r="AJ10" s="17">
        <v>0.22019832308885601</v>
      </c>
      <c r="AK10" s="17">
        <v>0.393510109736254</v>
      </c>
      <c r="AL10" s="17">
        <v>0.30824141689658802</v>
      </c>
      <c r="AM10" s="17">
        <v>0.18031300312068901</v>
      </c>
      <c r="AN10" s="17">
        <v>0.2371871366586</v>
      </c>
      <c r="AO10" s="17"/>
      <c r="AP10" s="17">
        <v>0.23352327999148301</v>
      </c>
      <c r="AQ10" s="17">
        <v>0.39642359099240898</v>
      </c>
      <c r="AR10" s="17">
        <v>0.32013236098897702</v>
      </c>
      <c r="AS10" s="17"/>
      <c r="AT10" s="17">
        <v>0.27054531976830098</v>
      </c>
      <c r="AU10" s="17">
        <v>0.29379528039288599</v>
      </c>
      <c r="AV10" s="17">
        <v>0.30435893441588602</v>
      </c>
      <c r="AW10" s="17">
        <v>0.33288999835169703</v>
      </c>
      <c r="AX10" s="17">
        <v>0.24181923802417399</v>
      </c>
      <c r="AY10" s="17"/>
      <c r="AZ10" s="17">
        <v>0.32511064246478399</v>
      </c>
      <c r="BA10" s="17">
        <v>0.307069458485556</v>
      </c>
      <c r="BB10" s="17">
        <v>0.34268229296049402</v>
      </c>
      <c r="BC10" s="17">
        <v>0.19803942035432101</v>
      </c>
      <c r="BD10" s="17">
        <v>0.25906839869988502</v>
      </c>
      <c r="BE10" s="17"/>
      <c r="BF10" s="17">
        <v>0.251563742631012</v>
      </c>
      <c r="BG10" s="17">
        <v>0.29834246663749397</v>
      </c>
      <c r="BH10" s="17">
        <v>0.30742637762581998</v>
      </c>
      <c r="BI10" s="17">
        <v>0.29699343029550002</v>
      </c>
      <c r="BJ10" s="17"/>
      <c r="BK10" s="17">
        <v>0.30624800718427703</v>
      </c>
      <c r="BL10" s="17">
        <v>0.31666261047007199</v>
      </c>
      <c r="BM10" s="17">
        <v>0.28925954627191203</v>
      </c>
      <c r="BN10" s="17">
        <v>0.285666968760519</v>
      </c>
      <c r="BO10" s="17">
        <v>0.22024091761509201</v>
      </c>
      <c r="BP10" s="17"/>
      <c r="BQ10" s="17">
        <v>0.28462548993702003</v>
      </c>
      <c r="BR10" s="17">
        <v>0.29235129946079103</v>
      </c>
      <c r="BS10" s="17"/>
      <c r="BT10" s="17">
        <v>0.23161678260447699</v>
      </c>
      <c r="BU10" s="17">
        <v>0.32309219804935202</v>
      </c>
      <c r="BV10" s="17">
        <v>0.29671123762195001</v>
      </c>
      <c r="BW10" s="17">
        <v>0.32545588485904903</v>
      </c>
      <c r="BX10" s="17">
        <v>0.33535425688574</v>
      </c>
      <c r="BY10" s="17">
        <v>0.27856928724915297</v>
      </c>
    </row>
    <row r="11" spans="2:77" x14ac:dyDescent="0.35">
      <c r="B11" s="18" t="s">
        <v>129</v>
      </c>
      <c r="C11" s="17">
        <v>0.31636794608859298</v>
      </c>
      <c r="D11" s="17">
        <v>0.296855031222649</v>
      </c>
      <c r="E11" s="17">
        <v>0.33652596713670602</v>
      </c>
      <c r="F11" s="17"/>
      <c r="G11" s="17">
        <v>0.19740481912160099</v>
      </c>
      <c r="H11" s="17">
        <v>0.25077337680677703</v>
      </c>
      <c r="I11" s="17">
        <v>0.30106274461844401</v>
      </c>
      <c r="J11" s="17">
        <v>0.31964235375340999</v>
      </c>
      <c r="K11" s="17">
        <v>0.37723654598189499</v>
      </c>
      <c r="L11" s="17">
        <v>0.41779508788123199</v>
      </c>
      <c r="M11" s="17"/>
      <c r="N11" s="17">
        <v>0.30204369217133897</v>
      </c>
      <c r="O11" s="17">
        <v>0.30937396194344502</v>
      </c>
      <c r="P11" s="17">
        <v>0.28920693346773102</v>
      </c>
      <c r="Q11" s="17">
        <v>0.36368805686080002</v>
      </c>
      <c r="R11" s="17"/>
      <c r="S11" s="17">
        <v>0.28990060616094598</v>
      </c>
      <c r="T11" s="17">
        <v>0.31531952421527698</v>
      </c>
      <c r="U11" s="17">
        <v>0.30150709233699102</v>
      </c>
      <c r="V11" s="17">
        <v>0.37119576460918902</v>
      </c>
      <c r="W11" s="17">
        <v>0.30398670313181297</v>
      </c>
      <c r="X11" s="17">
        <v>0.33197397903915499</v>
      </c>
      <c r="Y11" s="17">
        <v>0.33286429907281601</v>
      </c>
      <c r="Z11" s="17">
        <v>0.33584427034626702</v>
      </c>
      <c r="AA11" s="17">
        <v>0.28912889319108398</v>
      </c>
      <c r="AB11" s="17">
        <v>0.31781409313398801</v>
      </c>
      <c r="AC11" s="17">
        <v>0.30639059583939598</v>
      </c>
      <c r="AD11" s="17">
        <v>0.34379247448014799</v>
      </c>
      <c r="AE11" s="17"/>
      <c r="AF11" s="17">
        <v>0.357777840830592</v>
      </c>
      <c r="AG11" s="17">
        <v>0.28929018549043201</v>
      </c>
      <c r="AH11" s="17">
        <v>0.35641661594448898</v>
      </c>
      <c r="AI11" s="17"/>
      <c r="AJ11" s="17">
        <v>0.375107635869874</v>
      </c>
      <c r="AK11" s="17">
        <v>0.25832655271542199</v>
      </c>
      <c r="AL11" s="17">
        <v>0.28337864899904702</v>
      </c>
      <c r="AM11" s="17">
        <v>0.32756692340851201</v>
      </c>
      <c r="AN11" s="17">
        <v>0.36142726202000902</v>
      </c>
      <c r="AO11" s="17"/>
      <c r="AP11" s="17">
        <v>0.34418525935126398</v>
      </c>
      <c r="AQ11" s="17">
        <v>0.25489014566773899</v>
      </c>
      <c r="AR11" s="17">
        <v>0.22519272231106399</v>
      </c>
      <c r="AS11" s="17"/>
      <c r="AT11" s="17">
        <v>0.36724583010720102</v>
      </c>
      <c r="AU11" s="17">
        <v>0.31443563803379099</v>
      </c>
      <c r="AV11" s="17">
        <v>0.29590464767105501</v>
      </c>
      <c r="AW11" s="17">
        <v>0.24651620389552201</v>
      </c>
      <c r="AX11" s="17">
        <v>0.31590241045742301</v>
      </c>
      <c r="AY11" s="17"/>
      <c r="AZ11" s="17">
        <v>0.27932731372505198</v>
      </c>
      <c r="BA11" s="17">
        <v>0.30002745492743699</v>
      </c>
      <c r="BB11" s="17">
        <v>0.237538604610953</v>
      </c>
      <c r="BC11" s="17">
        <v>0.41802109389178699</v>
      </c>
      <c r="BD11" s="17">
        <v>0.33440168471102899</v>
      </c>
      <c r="BE11" s="17"/>
      <c r="BF11" s="17">
        <v>0.31854624825535899</v>
      </c>
      <c r="BG11" s="17">
        <v>0.32764287097422701</v>
      </c>
      <c r="BH11" s="17">
        <v>0.30270333252452802</v>
      </c>
      <c r="BI11" s="17">
        <v>0.28048840037935102</v>
      </c>
      <c r="BJ11" s="17"/>
      <c r="BK11" s="17">
        <v>0.29507162933817899</v>
      </c>
      <c r="BL11" s="17">
        <v>0.29616250853703402</v>
      </c>
      <c r="BM11" s="17">
        <v>0.31798348095337098</v>
      </c>
      <c r="BN11" s="17">
        <v>0.32838428493664701</v>
      </c>
      <c r="BO11" s="17">
        <v>0.30247553037132302</v>
      </c>
      <c r="BP11" s="17"/>
      <c r="BQ11" s="17">
        <v>0.32591359378589302</v>
      </c>
      <c r="BR11" s="17">
        <v>0.30343913900108899</v>
      </c>
      <c r="BS11" s="17"/>
      <c r="BT11" s="17">
        <v>0.37820959626505102</v>
      </c>
      <c r="BU11" s="17">
        <v>0.28611902495158198</v>
      </c>
      <c r="BV11" s="17">
        <v>0.29955759049081399</v>
      </c>
      <c r="BW11" s="17">
        <v>0.26893194354354799</v>
      </c>
      <c r="BX11" s="17">
        <v>0.267781465191685</v>
      </c>
      <c r="BY11" s="17">
        <v>0.29021660585549303</v>
      </c>
    </row>
    <row r="12" spans="2:77" x14ac:dyDescent="0.35">
      <c r="B12" s="18" t="s">
        <v>333</v>
      </c>
      <c r="C12" s="17">
        <v>0.196300062813835</v>
      </c>
      <c r="D12" s="17">
        <v>0.19734776333180201</v>
      </c>
      <c r="E12" s="17">
        <v>0.19501173929274701</v>
      </c>
      <c r="F12" s="17"/>
      <c r="G12" s="17">
        <v>0.206396544596816</v>
      </c>
      <c r="H12" s="17">
        <v>0.19185546786329999</v>
      </c>
      <c r="I12" s="17">
        <v>0.19175552549977201</v>
      </c>
      <c r="J12" s="17">
        <v>0.20455458665961501</v>
      </c>
      <c r="K12" s="17">
        <v>0.158143540671075</v>
      </c>
      <c r="L12" s="17">
        <v>0.21564346704457901</v>
      </c>
      <c r="M12" s="17"/>
      <c r="N12" s="17">
        <v>0.21443781235589901</v>
      </c>
      <c r="O12" s="17">
        <v>0.19848111778178501</v>
      </c>
      <c r="P12" s="17">
        <v>0.206685425998719</v>
      </c>
      <c r="Q12" s="17">
        <v>0.16526428019259901</v>
      </c>
      <c r="R12" s="17"/>
      <c r="S12" s="17">
        <v>0.18161267122377001</v>
      </c>
      <c r="T12" s="17">
        <v>0.19315972657549099</v>
      </c>
      <c r="U12" s="17">
        <v>0.21569424441922899</v>
      </c>
      <c r="V12" s="17">
        <v>0.190018885900028</v>
      </c>
      <c r="W12" s="17">
        <v>0.21109009312013399</v>
      </c>
      <c r="X12" s="17">
        <v>0.18522695410735701</v>
      </c>
      <c r="Y12" s="17">
        <v>0.18772061802822801</v>
      </c>
      <c r="Z12" s="17">
        <v>0.19971280536969199</v>
      </c>
      <c r="AA12" s="17">
        <v>0.20907458985334301</v>
      </c>
      <c r="AB12" s="17">
        <v>0.209833806580011</v>
      </c>
      <c r="AC12" s="17">
        <v>0.20353468538075001</v>
      </c>
      <c r="AD12" s="17">
        <v>0.162971874860671</v>
      </c>
      <c r="AE12" s="17"/>
      <c r="AF12" s="17">
        <v>0.19553348096357001</v>
      </c>
      <c r="AG12" s="17">
        <v>0.194163694976621</v>
      </c>
      <c r="AH12" s="17">
        <v>0.199576807088687</v>
      </c>
      <c r="AI12" s="17"/>
      <c r="AJ12" s="17">
        <v>0.21648472070997199</v>
      </c>
      <c r="AK12" s="17">
        <v>0.15537804057235699</v>
      </c>
      <c r="AL12" s="17">
        <v>0.19870568885772999</v>
      </c>
      <c r="AM12" s="17">
        <v>0.18945825879290601</v>
      </c>
      <c r="AN12" s="17">
        <v>0.202605473501839</v>
      </c>
      <c r="AO12" s="17"/>
      <c r="AP12" s="17">
        <v>0.24013518686197699</v>
      </c>
      <c r="AQ12" s="17">
        <v>0.14619310810762401</v>
      </c>
      <c r="AR12" s="17">
        <v>0.25087577179000797</v>
      </c>
      <c r="AS12" s="17"/>
      <c r="AT12" s="17">
        <v>0.16317700428646401</v>
      </c>
      <c r="AU12" s="17">
        <v>0.20640421007463</v>
      </c>
      <c r="AV12" s="17">
        <v>0.213973558340772</v>
      </c>
      <c r="AW12" s="17">
        <v>0.19912365266920401</v>
      </c>
      <c r="AX12" s="17">
        <v>0.22215936979199999</v>
      </c>
      <c r="AY12" s="17"/>
      <c r="AZ12" s="17">
        <v>0.18617793665438301</v>
      </c>
      <c r="BA12" s="17">
        <v>0.20577838799840201</v>
      </c>
      <c r="BB12" s="17">
        <v>0.197109773878759</v>
      </c>
      <c r="BC12" s="17">
        <v>0.209126262675536</v>
      </c>
      <c r="BD12" s="17">
        <v>0.20096415525641401</v>
      </c>
      <c r="BE12" s="17"/>
      <c r="BF12" s="17">
        <v>0.18431361079606201</v>
      </c>
      <c r="BG12" s="17">
        <v>0.19283751623405401</v>
      </c>
      <c r="BH12" s="17">
        <v>0.187042136284992</v>
      </c>
      <c r="BI12" s="17">
        <v>0.22669609721838899</v>
      </c>
      <c r="BJ12" s="17"/>
      <c r="BK12" s="17">
        <v>0.15529931912494499</v>
      </c>
      <c r="BL12" s="17">
        <v>0.180094983728118</v>
      </c>
      <c r="BM12" s="17">
        <v>0.20397051715491499</v>
      </c>
      <c r="BN12" s="17">
        <v>0.20119873276906799</v>
      </c>
      <c r="BO12" s="17">
        <v>0.18667347833788001</v>
      </c>
      <c r="BP12" s="17"/>
      <c r="BQ12" s="17">
        <v>0.197907945860791</v>
      </c>
      <c r="BR12" s="17">
        <v>0.19412231538458</v>
      </c>
      <c r="BS12" s="17"/>
      <c r="BT12" s="17">
        <v>0.19539229968235799</v>
      </c>
      <c r="BU12" s="17">
        <v>0.22167986899306</v>
      </c>
      <c r="BV12" s="17">
        <v>0.193582203158503</v>
      </c>
      <c r="BW12" s="17">
        <v>0.178903839030291</v>
      </c>
      <c r="BX12" s="17">
        <v>0.175539225836079</v>
      </c>
      <c r="BY12" s="17">
        <v>0.18253032418665499</v>
      </c>
    </row>
    <row r="13" spans="2:77" x14ac:dyDescent="0.35">
      <c r="B13" s="18" t="s">
        <v>98</v>
      </c>
      <c r="C13" s="19">
        <v>0.113636323370814</v>
      </c>
      <c r="D13" s="19">
        <v>0.120487644598485</v>
      </c>
      <c r="E13" s="19">
        <v>0.10669807788182099</v>
      </c>
      <c r="F13" s="19"/>
      <c r="G13" s="19">
        <v>0.11247367014123701</v>
      </c>
      <c r="H13" s="19">
        <v>8.6193032574172504E-2</v>
      </c>
      <c r="I13" s="19">
        <v>9.6350368974109493E-2</v>
      </c>
      <c r="J13" s="19">
        <v>0.12879712433377</v>
      </c>
      <c r="K13" s="19">
        <v>0.15669108665236001</v>
      </c>
      <c r="L13" s="19">
        <v>0.109536721477467</v>
      </c>
      <c r="M13" s="19"/>
      <c r="N13" s="19">
        <v>9.8274847681509903E-2</v>
      </c>
      <c r="O13" s="19">
        <v>0.114833282474745</v>
      </c>
      <c r="P13" s="19">
        <v>0.123289119139965</v>
      </c>
      <c r="Q13" s="19">
        <v>0.11990789602705899</v>
      </c>
      <c r="R13" s="19"/>
      <c r="S13" s="19">
        <v>0.10336854466226</v>
      </c>
      <c r="T13" s="19">
        <v>0.116211736994907</v>
      </c>
      <c r="U13" s="19">
        <v>0.13709781186880499</v>
      </c>
      <c r="V13" s="19">
        <v>9.1635612016801593E-2</v>
      </c>
      <c r="W13" s="19">
        <v>0.13370086032252401</v>
      </c>
      <c r="X13" s="19">
        <v>9.3236701471283601E-2</v>
      </c>
      <c r="Y13" s="19">
        <v>0.140079698872391</v>
      </c>
      <c r="Z13" s="19">
        <v>9.5181487733168604E-2</v>
      </c>
      <c r="AA13" s="19">
        <v>0.10746427618499201</v>
      </c>
      <c r="AB13" s="19">
        <v>0.10152311945206099</v>
      </c>
      <c r="AC13" s="19">
        <v>8.9828927576980605E-2</v>
      </c>
      <c r="AD13" s="19">
        <v>0.22095303466234001</v>
      </c>
      <c r="AE13" s="19"/>
      <c r="AF13" s="19">
        <v>0.143938040359369</v>
      </c>
      <c r="AG13" s="19">
        <v>9.8281293665774802E-2</v>
      </c>
      <c r="AH13" s="19">
        <v>9.8205307706394504E-2</v>
      </c>
      <c r="AI13" s="19"/>
      <c r="AJ13" s="19">
        <v>0.13913038356718799</v>
      </c>
      <c r="AK13" s="19">
        <v>6.0346514114717101E-2</v>
      </c>
      <c r="AL13" s="19">
        <v>0.10333762671747</v>
      </c>
      <c r="AM13" s="19">
        <v>0.25077517599424498</v>
      </c>
      <c r="AN13" s="19">
        <v>0.12218046063422699</v>
      </c>
      <c r="AO13" s="19"/>
      <c r="AP13" s="19">
        <v>0.13375301231711301</v>
      </c>
      <c r="AQ13" s="19">
        <v>5.3463146071818901E-2</v>
      </c>
      <c r="AR13" s="19">
        <v>9.8085999467084906E-2</v>
      </c>
      <c r="AS13" s="19"/>
      <c r="AT13" s="19">
        <v>0.12438265412497899</v>
      </c>
      <c r="AU13" s="19">
        <v>0.10250991539160299</v>
      </c>
      <c r="AV13" s="19">
        <v>0.103746759872025</v>
      </c>
      <c r="AW13" s="19">
        <v>9.8235575485329699E-2</v>
      </c>
      <c r="AX13" s="19">
        <v>9.4912521975448E-2</v>
      </c>
      <c r="AY13" s="19"/>
      <c r="AZ13" s="19">
        <v>0.108333075307359</v>
      </c>
      <c r="BA13" s="19">
        <v>0.11878944351977699</v>
      </c>
      <c r="BB13" s="19">
        <v>0.114118695958852</v>
      </c>
      <c r="BC13" s="19">
        <v>0.10988341654094801</v>
      </c>
      <c r="BD13" s="19">
        <v>0.12587475782996199</v>
      </c>
      <c r="BE13" s="19"/>
      <c r="BF13" s="19">
        <v>0.14348441714818599</v>
      </c>
      <c r="BG13" s="19">
        <v>0.105346576378511</v>
      </c>
      <c r="BH13" s="19">
        <v>0.107889772897887</v>
      </c>
      <c r="BI13" s="19">
        <v>0.104511634445872</v>
      </c>
      <c r="BJ13" s="19"/>
      <c r="BK13" s="19">
        <v>0.16541656457179399</v>
      </c>
      <c r="BL13" s="19">
        <v>0.12884659707134599</v>
      </c>
      <c r="BM13" s="19">
        <v>0.11387489606055</v>
      </c>
      <c r="BN13" s="19">
        <v>0.10421147179981601</v>
      </c>
      <c r="BO13" s="19">
        <v>0.102271623611917</v>
      </c>
      <c r="BP13" s="19"/>
      <c r="BQ13" s="19">
        <v>0.105683462517872</v>
      </c>
      <c r="BR13" s="19">
        <v>0.124407829613449</v>
      </c>
      <c r="BS13" s="19"/>
      <c r="BT13" s="19">
        <v>0.120924270951257</v>
      </c>
      <c r="BU13" s="19">
        <v>9.4837939963445E-2</v>
      </c>
      <c r="BV13" s="19">
        <v>0.10564456811781001</v>
      </c>
      <c r="BW13" s="19">
        <v>0.113981792862933</v>
      </c>
      <c r="BX13" s="19">
        <v>0.12017054003243501</v>
      </c>
      <c r="BY13" s="19">
        <v>0.12711143747262699</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9.2458915054328503E-2</v>
      </c>
      <c r="D9" s="17">
        <v>0.101837371630916</v>
      </c>
      <c r="E9" s="17">
        <v>8.3349704492881302E-2</v>
      </c>
      <c r="F9" s="17"/>
      <c r="G9" s="17">
        <v>0.105382011352502</v>
      </c>
      <c r="H9" s="17">
        <v>0.121872824183638</v>
      </c>
      <c r="I9" s="17">
        <v>9.9627506190580195E-2</v>
      </c>
      <c r="J9" s="17">
        <v>9.3821098457592803E-2</v>
      </c>
      <c r="K9" s="17">
        <v>7.1978087678978495E-2</v>
      </c>
      <c r="L9" s="17">
        <v>6.6794463790627798E-2</v>
      </c>
      <c r="M9" s="17"/>
      <c r="N9" s="17">
        <v>0.10216461492205001</v>
      </c>
      <c r="O9" s="17">
        <v>9.6727446492066604E-2</v>
      </c>
      <c r="P9" s="17">
        <v>8.7772371109058098E-2</v>
      </c>
      <c r="Q9" s="17">
        <v>8.2946332506805207E-2</v>
      </c>
      <c r="R9" s="17"/>
      <c r="S9" s="17">
        <v>0.12950829152638901</v>
      </c>
      <c r="T9" s="17">
        <v>9.1464896670843607E-2</v>
      </c>
      <c r="U9" s="17">
        <v>6.8225449562526394E-2</v>
      </c>
      <c r="V9" s="17">
        <v>6.3335688974809207E-2</v>
      </c>
      <c r="W9" s="17">
        <v>7.7277669374329797E-2</v>
      </c>
      <c r="X9" s="17">
        <v>8.6362586516164505E-2</v>
      </c>
      <c r="Y9" s="17">
        <v>8.4935592569736096E-2</v>
      </c>
      <c r="Z9" s="17">
        <v>9.8902198460878402E-2</v>
      </c>
      <c r="AA9" s="17">
        <v>0.10913924575988999</v>
      </c>
      <c r="AB9" s="17">
        <v>7.9515739107174604E-2</v>
      </c>
      <c r="AC9" s="17">
        <v>0.11867642486072701</v>
      </c>
      <c r="AD9" s="17">
        <v>7.5369566254183201E-2</v>
      </c>
      <c r="AE9" s="17"/>
      <c r="AF9" s="17">
        <v>7.8209396151666499E-2</v>
      </c>
      <c r="AG9" s="17">
        <v>0.113218418987082</v>
      </c>
      <c r="AH9" s="17">
        <v>7.64669127455265E-2</v>
      </c>
      <c r="AI9" s="17"/>
      <c r="AJ9" s="17">
        <v>5.2115759126110502E-2</v>
      </c>
      <c r="AK9" s="17">
        <v>0.153947052524702</v>
      </c>
      <c r="AL9" s="17">
        <v>0.101105064875263</v>
      </c>
      <c r="AM9" s="17">
        <v>5.1886638683647901E-2</v>
      </c>
      <c r="AN9" s="17">
        <v>6.6698133798322096E-2</v>
      </c>
      <c r="AO9" s="17"/>
      <c r="AP9" s="17">
        <v>5.1913063389472498E-2</v>
      </c>
      <c r="AQ9" s="17">
        <v>0.163374769033404</v>
      </c>
      <c r="AR9" s="17">
        <v>9.6103755744294E-2</v>
      </c>
      <c r="AS9" s="17"/>
      <c r="AT9" s="17">
        <v>7.8913478390155806E-2</v>
      </c>
      <c r="AU9" s="17">
        <v>9.4747089524338399E-2</v>
      </c>
      <c r="AV9" s="17">
        <v>9.2706349771100802E-2</v>
      </c>
      <c r="AW9" s="17">
        <v>0.12911239237861599</v>
      </c>
      <c r="AX9" s="17">
        <v>0.110164094474933</v>
      </c>
      <c r="AY9" s="17"/>
      <c r="AZ9" s="17">
        <v>0.111548971977331</v>
      </c>
      <c r="BA9" s="17">
        <v>7.8759140949098597E-2</v>
      </c>
      <c r="BB9" s="17">
        <v>9.3340319495006999E-2</v>
      </c>
      <c r="BC9" s="17">
        <v>6.6573764864237994E-2</v>
      </c>
      <c r="BD9" s="17">
        <v>8.5279937734311001E-2</v>
      </c>
      <c r="BE9" s="17"/>
      <c r="BF9" s="17">
        <v>0.105973995799147</v>
      </c>
      <c r="BG9" s="17">
        <v>8.45896110619795E-2</v>
      </c>
      <c r="BH9" s="17">
        <v>9.5571985321291297E-2</v>
      </c>
      <c r="BI9" s="17">
        <v>0.10469743764785</v>
      </c>
      <c r="BJ9" s="17"/>
      <c r="BK9" s="17">
        <v>0.12077330796852</v>
      </c>
      <c r="BL9" s="17">
        <v>9.7152027986563999E-2</v>
      </c>
      <c r="BM9" s="17">
        <v>6.9764964214557898E-2</v>
      </c>
      <c r="BN9" s="17">
        <v>9.6082588349649597E-2</v>
      </c>
      <c r="BO9" s="17">
        <v>0.16840989359866501</v>
      </c>
      <c r="BP9" s="17"/>
      <c r="BQ9" s="17">
        <v>9.3859857105039302E-2</v>
      </c>
      <c r="BR9" s="17">
        <v>9.0561452452651195E-2</v>
      </c>
      <c r="BS9" s="17"/>
      <c r="BT9" s="17">
        <v>7.73385373523168E-2</v>
      </c>
      <c r="BU9" s="17">
        <v>8.3234461983550598E-2</v>
      </c>
      <c r="BV9" s="17">
        <v>0.10121654299386</v>
      </c>
      <c r="BW9" s="17">
        <v>0.13234326609783401</v>
      </c>
      <c r="BX9" s="17">
        <v>0.10763037057066401</v>
      </c>
      <c r="BY9" s="17">
        <v>0.11412598845145</v>
      </c>
    </row>
    <row r="10" spans="2:77" x14ac:dyDescent="0.35">
      <c r="B10" s="18" t="s">
        <v>332</v>
      </c>
      <c r="C10" s="17">
        <v>0.28592622576251597</v>
      </c>
      <c r="D10" s="17">
        <v>0.285950012354386</v>
      </c>
      <c r="E10" s="17">
        <v>0.28573632554689798</v>
      </c>
      <c r="F10" s="17"/>
      <c r="G10" s="17">
        <v>0.36632256770621102</v>
      </c>
      <c r="H10" s="17">
        <v>0.373757077909111</v>
      </c>
      <c r="I10" s="17">
        <v>0.33727688607800999</v>
      </c>
      <c r="J10" s="17">
        <v>0.277365709657316</v>
      </c>
      <c r="K10" s="17">
        <v>0.218736114134298</v>
      </c>
      <c r="L10" s="17">
        <v>0.17149265297040001</v>
      </c>
      <c r="M10" s="17"/>
      <c r="N10" s="17">
        <v>0.27920489751597399</v>
      </c>
      <c r="O10" s="17">
        <v>0.27365482165487698</v>
      </c>
      <c r="P10" s="17">
        <v>0.31336559122218399</v>
      </c>
      <c r="Q10" s="17">
        <v>0.28092064277183298</v>
      </c>
      <c r="R10" s="17"/>
      <c r="S10" s="17">
        <v>0.29658194075738797</v>
      </c>
      <c r="T10" s="17">
        <v>0.27352382307080297</v>
      </c>
      <c r="U10" s="17">
        <v>0.27178144619767097</v>
      </c>
      <c r="V10" s="17">
        <v>0.29067318335978298</v>
      </c>
      <c r="W10" s="17">
        <v>0.27367372725952199</v>
      </c>
      <c r="X10" s="17">
        <v>0.29944297109314699</v>
      </c>
      <c r="Y10" s="17">
        <v>0.278099116706925</v>
      </c>
      <c r="Z10" s="17">
        <v>0.30940681402743803</v>
      </c>
      <c r="AA10" s="17">
        <v>0.28924169820066498</v>
      </c>
      <c r="AB10" s="17">
        <v>0.31443322261886097</v>
      </c>
      <c r="AC10" s="17">
        <v>0.25074244331626</v>
      </c>
      <c r="AD10" s="17">
        <v>0.25186051420654398</v>
      </c>
      <c r="AE10" s="17"/>
      <c r="AF10" s="17">
        <v>0.22188784866799199</v>
      </c>
      <c r="AG10" s="17">
        <v>0.32261141639662699</v>
      </c>
      <c r="AH10" s="17">
        <v>0.29872156824010498</v>
      </c>
      <c r="AI10" s="17"/>
      <c r="AJ10" s="17">
        <v>0.19692133358507</v>
      </c>
      <c r="AK10" s="17">
        <v>0.39273487959275399</v>
      </c>
      <c r="AL10" s="17">
        <v>0.35380788405096197</v>
      </c>
      <c r="AM10" s="17">
        <v>0.133891256297857</v>
      </c>
      <c r="AN10" s="17">
        <v>0.27283016330770798</v>
      </c>
      <c r="AO10" s="17"/>
      <c r="AP10" s="17">
        <v>0.19427135281914901</v>
      </c>
      <c r="AQ10" s="17">
        <v>0.41844713731778699</v>
      </c>
      <c r="AR10" s="17">
        <v>0.32346929047754402</v>
      </c>
      <c r="AS10" s="17"/>
      <c r="AT10" s="17">
        <v>0.26289186826989702</v>
      </c>
      <c r="AU10" s="17">
        <v>0.298544006457101</v>
      </c>
      <c r="AV10" s="17">
        <v>0.30905810308131398</v>
      </c>
      <c r="AW10" s="17">
        <v>0.31800926365888399</v>
      </c>
      <c r="AX10" s="17">
        <v>0.18306935362418</v>
      </c>
      <c r="AY10" s="17"/>
      <c r="AZ10" s="17">
        <v>0.32435807335870598</v>
      </c>
      <c r="BA10" s="17">
        <v>0.31260749806422899</v>
      </c>
      <c r="BB10" s="17">
        <v>0.34664254750664403</v>
      </c>
      <c r="BC10" s="17">
        <v>0.17395233914039501</v>
      </c>
      <c r="BD10" s="17">
        <v>0.26853698949303101</v>
      </c>
      <c r="BE10" s="17"/>
      <c r="BF10" s="17">
        <v>0.24502855369204199</v>
      </c>
      <c r="BG10" s="17">
        <v>0.287667436402123</v>
      </c>
      <c r="BH10" s="17">
        <v>0.31224509068019901</v>
      </c>
      <c r="BI10" s="17">
        <v>0.309673735580832</v>
      </c>
      <c r="BJ10" s="17"/>
      <c r="BK10" s="17">
        <v>0.25030969023711702</v>
      </c>
      <c r="BL10" s="17">
        <v>0.31473623875100298</v>
      </c>
      <c r="BM10" s="17">
        <v>0.28430313649371802</v>
      </c>
      <c r="BN10" s="17">
        <v>0.28554600326992902</v>
      </c>
      <c r="BO10" s="17">
        <v>0.248696117851605</v>
      </c>
      <c r="BP10" s="17"/>
      <c r="BQ10" s="17">
        <v>0.27981552634648499</v>
      </c>
      <c r="BR10" s="17">
        <v>0.29420267346149498</v>
      </c>
      <c r="BS10" s="17"/>
      <c r="BT10" s="17">
        <v>0.22010906411936401</v>
      </c>
      <c r="BU10" s="17">
        <v>0.34432622124977302</v>
      </c>
      <c r="BV10" s="17">
        <v>0.32095099358701501</v>
      </c>
      <c r="BW10" s="17">
        <v>0.272331160573071</v>
      </c>
      <c r="BX10" s="17">
        <v>0.33700725467152498</v>
      </c>
      <c r="BY10" s="17">
        <v>0.29320539565768999</v>
      </c>
    </row>
    <row r="11" spans="2:77" x14ac:dyDescent="0.35">
      <c r="B11" s="18" t="s">
        <v>129</v>
      </c>
      <c r="C11" s="17">
        <v>0.248076520557933</v>
      </c>
      <c r="D11" s="17">
        <v>0.232515739891303</v>
      </c>
      <c r="E11" s="17">
        <v>0.26293906794461203</v>
      </c>
      <c r="F11" s="17"/>
      <c r="G11" s="17">
        <v>0.17855929873027401</v>
      </c>
      <c r="H11" s="17">
        <v>0.20982452964284801</v>
      </c>
      <c r="I11" s="17">
        <v>0.23005069263037001</v>
      </c>
      <c r="J11" s="17">
        <v>0.24369842558235799</v>
      </c>
      <c r="K11" s="17">
        <v>0.28208103844189703</v>
      </c>
      <c r="L11" s="17">
        <v>0.32080626166510601</v>
      </c>
      <c r="M11" s="17"/>
      <c r="N11" s="17">
        <v>0.241249394927185</v>
      </c>
      <c r="O11" s="17">
        <v>0.25354783944784898</v>
      </c>
      <c r="P11" s="17">
        <v>0.21772983079420599</v>
      </c>
      <c r="Q11" s="17">
        <v>0.27667796127071698</v>
      </c>
      <c r="R11" s="17"/>
      <c r="S11" s="17">
        <v>0.22086688468840299</v>
      </c>
      <c r="T11" s="17">
        <v>0.25861448738309001</v>
      </c>
      <c r="U11" s="17">
        <v>0.25611755270042302</v>
      </c>
      <c r="V11" s="17">
        <v>0.28002078101869099</v>
      </c>
      <c r="W11" s="17">
        <v>0.258566708268676</v>
      </c>
      <c r="X11" s="17">
        <v>0.22625735181208401</v>
      </c>
      <c r="Y11" s="17">
        <v>0.27166132239339702</v>
      </c>
      <c r="Z11" s="17">
        <v>0.22992806335622801</v>
      </c>
      <c r="AA11" s="17">
        <v>0.243633452114842</v>
      </c>
      <c r="AB11" s="17">
        <v>0.231996800752234</v>
      </c>
      <c r="AC11" s="17">
        <v>0.23232197068285601</v>
      </c>
      <c r="AD11" s="17">
        <v>0.30507062300846699</v>
      </c>
      <c r="AE11" s="17"/>
      <c r="AF11" s="17">
        <v>0.28225375290216198</v>
      </c>
      <c r="AG11" s="17">
        <v>0.20911322804548299</v>
      </c>
      <c r="AH11" s="17">
        <v>0.29408192378675202</v>
      </c>
      <c r="AI11" s="17"/>
      <c r="AJ11" s="17">
        <v>0.28031581411974499</v>
      </c>
      <c r="AK11" s="17">
        <v>0.20206545297227699</v>
      </c>
      <c r="AL11" s="17">
        <v>0.205130139082565</v>
      </c>
      <c r="AM11" s="17">
        <v>0.30750036106787798</v>
      </c>
      <c r="AN11" s="17">
        <v>0.30228569483698797</v>
      </c>
      <c r="AO11" s="17"/>
      <c r="AP11" s="17">
        <v>0.26807967573438202</v>
      </c>
      <c r="AQ11" s="17">
        <v>0.183571077488725</v>
      </c>
      <c r="AR11" s="17">
        <v>0.200304925549073</v>
      </c>
      <c r="AS11" s="17"/>
      <c r="AT11" s="17">
        <v>0.29568399650461602</v>
      </c>
      <c r="AU11" s="17">
        <v>0.23658316302535001</v>
      </c>
      <c r="AV11" s="17">
        <v>0.23018311929711299</v>
      </c>
      <c r="AW11" s="17">
        <v>0.19130243006884401</v>
      </c>
      <c r="AX11" s="17">
        <v>0.20371994025682699</v>
      </c>
      <c r="AY11" s="17"/>
      <c r="AZ11" s="17">
        <v>0.22069305297938399</v>
      </c>
      <c r="BA11" s="17">
        <v>0.24323316123106301</v>
      </c>
      <c r="BB11" s="17">
        <v>0.19747785905947501</v>
      </c>
      <c r="BC11" s="17">
        <v>0.31660047704643002</v>
      </c>
      <c r="BD11" s="17">
        <v>0.262750281305765</v>
      </c>
      <c r="BE11" s="17"/>
      <c r="BF11" s="17">
        <v>0.25715903083729602</v>
      </c>
      <c r="BG11" s="17">
        <v>0.25318384784632603</v>
      </c>
      <c r="BH11" s="17">
        <v>0.23772892325498399</v>
      </c>
      <c r="BI11" s="17">
        <v>0.21485181936880399</v>
      </c>
      <c r="BJ11" s="17"/>
      <c r="BK11" s="17">
        <v>0.25977174816002002</v>
      </c>
      <c r="BL11" s="17">
        <v>0.22952562214303701</v>
      </c>
      <c r="BM11" s="17">
        <v>0.27530870357742598</v>
      </c>
      <c r="BN11" s="17">
        <v>0.233806094680483</v>
      </c>
      <c r="BO11" s="17">
        <v>0.214188984601657</v>
      </c>
      <c r="BP11" s="17"/>
      <c r="BQ11" s="17">
        <v>0.257768008405178</v>
      </c>
      <c r="BR11" s="17">
        <v>0.23495018479306201</v>
      </c>
      <c r="BS11" s="17"/>
      <c r="BT11" s="17">
        <v>0.28392885277618402</v>
      </c>
      <c r="BU11" s="17">
        <v>0.23305399136726701</v>
      </c>
      <c r="BV11" s="17">
        <v>0.27832063959519499</v>
      </c>
      <c r="BW11" s="17">
        <v>0.228881797262625</v>
      </c>
      <c r="BX11" s="17">
        <v>0.202980019077248</v>
      </c>
      <c r="BY11" s="17">
        <v>0.194548887209926</v>
      </c>
    </row>
    <row r="12" spans="2:77" x14ac:dyDescent="0.35">
      <c r="B12" s="18" t="s">
        <v>333</v>
      </c>
      <c r="C12" s="17">
        <v>0.23402269075233501</v>
      </c>
      <c r="D12" s="17">
        <v>0.232025804975417</v>
      </c>
      <c r="E12" s="17">
        <v>0.23688480815344801</v>
      </c>
      <c r="F12" s="17"/>
      <c r="G12" s="17">
        <v>0.237043130841397</v>
      </c>
      <c r="H12" s="17">
        <v>0.20588543572864601</v>
      </c>
      <c r="I12" s="17">
        <v>0.21938604993012301</v>
      </c>
      <c r="J12" s="17">
        <v>0.23071371816278699</v>
      </c>
      <c r="K12" s="17">
        <v>0.22781374632474499</v>
      </c>
      <c r="L12" s="17">
        <v>0.27350710308874199</v>
      </c>
      <c r="M12" s="17"/>
      <c r="N12" s="17">
        <v>0.24565801193862999</v>
      </c>
      <c r="O12" s="17">
        <v>0.24647373301395201</v>
      </c>
      <c r="P12" s="17">
        <v>0.23769403644439599</v>
      </c>
      <c r="Q12" s="17">
        <v>0.20667409477353499</v>
      </c>
      <c r="R12" s="17"/>
      <c r="S12" s="17">
        <v>0.22979483979697199</v>
      </c>
      <c r="T12" s="17">
        <v>0.231832189978742</v>
      </c>
      <c r="U12" s="17">
        <v>0.234902887107066</v>
      </c>
      <c r="V12" s="17">
        <v>0.23622959784379199</v>
      </c>
      <c r="W12" s="17">
        <v>0.217383075998623</v>
      </c>
      <c r="X12" s="17">
        <v>0.24924452114168599</v>
      </c>
      <c r="Y12" s="17">
        <v>0.21366889829020999</v>
      </c>
      <c r="Z12" s="17">
        <v>0.22106862217234999</v>
      </c>
      <c r="AA12" s="17">
        <v>0.23072575541269399</v>
      </c>
      <c r="AB12" s="17">
        <v>0.25548819413646501</v>
      </c>
      <c r="AC12" s="17">
        <v>0.289891660162925</v>
      </c>
      <c r="AD12" s="17">
        <v>0.17361656552975599</v>
      </c>
      <c r="AE12" s="17"/>
      <c r="AF12" s="17">
        <v>0.22568416796736801</v>
      </c>
      <c r="AG12" s="17">
        <v>0.23895449590677201</v>
      </c>
      <c r="AH12" s="17">
        <v>0.24010466042819201</v>
      </c>
      <c r="AI12" s="17"/>
      <c r="AJ12" s="17">
        <v>0.27803378169085302</v>
      </c>
      <c r="AK12" s="17">
        <v>0.178560139587783</v>
      </c>
      <c r="AL12" s="17">
        <v>0.21880089361428201</v>
      </c>
      <c r="AM12" s="17">
        <v>0.23624323171125899</v>
      </c>
      <c r="AN12" s="17">
        <v>0.23135941223348799</v>
      </c>
      <c r="AO12" s="17"/>
      <c r="AP12" s="17">
        <v>0.298582402811712</v>
      </c>
      <c r="AQ12" s="17">
        <v>0.17496018462877999</v>
      </c>
      <c r="AR12" s="17">
        <v>0.240950596218658</v>
      </c>
      <c r="AS12" s="17"/>
      <c r="AT12" s="17">
        <v>0.21355752014427001</v>
      </c>
      <c r="AU12" s="17">
        <v>0.23134879731218599</v>
      </c>
      <c r="AV12" s="17">
        <v>0.24464228290822199</v>
      </c>
      <c r="AW12" s="17">
        <v>0.244994669112063</v>
      </c>
      <c r="AX12" s="17">
        <v>0.37344594489378402</v>
      </c>
      <c r="AY12" s="17"/>
      <c r="AZ12" s="17">
        <v>0.22485341162499101</v>
      </c>
      <c r="BA12" s="17">
        <v>0.218466017662167</v>
      </c>
      <c r="BB12" s="17">
        <v>0.25813357513691498</v>
      </c>
      <c r="BC12" s="17">
        <v>0.27490119928094903</v>
      </c>
      <c r="BD12" s="17">
        <v>0.216920826458702</v>
      </c>
      <c r="BE12" s="17"/>
      <c r="BF12" s="17">
        <v>0.211272535150001</v>
      </c>
      <c r="BG12" s="17">
        <v>0.242346838550593</v>
      </c>
      <c r="BH12" s="17">
        <v>0.23017210687137199</v>
      </c>
      <c r="BI12" s="17">
        <v>0.23995487440019</v>
      </c>
      <c r="BJ12" s="17"/>
      <c r="BK12" s="17">
        <v>0.16315852514654899</v>
      </c>
      <c r="BL12" s="17">
        <v>0.19883625065685101</v>
      </c>
      <c r="BM12" s="17">
        <v>0.24290509355526199</v>
      </c>
      <c r="BN12" s="17">
        <v>0.25025201579650702</v>
      </c>
      <c r="BO12" s="17">
        <v>0.217180024018409</v>
      </c>
      <c r="BP12" s="17"/>
      <c r="BQ12" s="17">
        <v>0.231346552023529</v>
      </c>
      <c r="BR12" s="17">
        <v>0.237647304027547</v>
      </c>
      <c r="BS12" s="17"/>
      <c r="BT12" s="17">
        <v>0.25499976975292499</v>
      </c>
      <c r="BU12" s="17">
        <v>0.232825876729368</v>
      </c>
      <c r="BV12" s="17">
        <v>0.173733865946951</v>
      </c>
      <c r="BW12" s="17">
        <v>0.22824218959027201</v>
      </c>
      <c r="BX12" s="17">
        <v>0.21893236787921699</v>
      </c>
      <c r="BY12" s="17">
        <v>0.228412440019892</v>
      </c>
    </row>
    <row r="13" spans="2:77" x14ac:dyDescent="0.35">
      <c r="B13" s="18" t="s">
        <v>98</v>
      </c>
      <c r="C13" s="19">
        <v>0.139515647872888</v>
      </c>
      <c r="D13" s="19">
        <v>0.14767107114797701</v>
      </c>
      <c r="E13" s="19">
        <v>0.131090093862161</v>
      </c>
      <c r="F13" s="19"/>
      <c r="G13" s="19">
        <v>0.112692991369616</v>
      </c>
      <c r="H13" s="19">
        <v>8.8660132535757399E-2</v>
      </c>
      <c r="I13" s="19">
        <v>0.113658865170917</v>
      </c>
      <c r="J13" s="19">
        <v>0.15440104813994601</v>
      </c>
      <c r="K13" s="19">
        <v>0.199391013420082</v>
      </c>
      <c r="L13" s="19">
        <v>0.16739951848512399</v>
      </c>
      <c r="M13" s="19"/>
      <c r="N13" s="19">
        <v>0.13172308069616201</v>
      </c>
      <c r="O13" s="19">
        <v>0.12959615939125599</v>
      </c>
      <c r="P13" s="19">
        <v>0.143438170430156</v>
      </c>
      <c r="Q13" s="19">
        <v>0.15278096867711</v>
      </c>
      <c r="R13" s="19"/>
      <c r="S13" s="19">
        <v>0.123248043230848</v>
      </c>
      <c r="T13" s="19">
        <v>0.14456460289652101</v>
      </c>
      <c r="U13" s="19">
        <v>0.16897266443231301</v>
      </c>
      <c r="V13" s="19">
        <v>0.12974074880292399</v>
      </c>
      <c r="W13" s="19">
        <v>0.173098819098849</v>
      </c>
      <c r="X13" s="19">
        <v>0.13869256943691899</v>
      </c>
      <c r="Y13" s="19">
        <v>0.15163507003973301</v>
      </c>
      <c r="Z13" s="19">
        <v>0.14069430198310501</v>
      </c>
      <c r="AA13" s="19">
        <v>0.127259848511909</v>
      </c>
      <c r="AB13" s="19">
        <v>0.118566043385266</v>
      </c>
      <c r="AC13" s="19">
        <v>0.10836750097723299</v>
      </c>
      <c r="AD13" s="19">
        <v>0.19408273100105</v>
      </c>
      <c r="AE13" s="19"/>
      <c r="AF13" s="19">
        <v>0.19196483431081199</v>
      </c>
      <c r="AG13" s="19">
        <v>0.11610244066403599</v>
      </c>
      <c r="AH13" s="19">
        <v>9.0624934799424295E-2</v>
      </c>
      <c r="AI13" s="19"/>
      <c r="AJ13" s="19">
        <v>0.192613311478221</v>
      </c>
      <c r="AK13" s="19">
        <v>7.2692475322483102E-2</v>
      </c>
      <c r="AL13" s="19">
        <v>0.12115601837692801</v>
      </c>
      <c r="AM13" s="19">
        <v>0.27047851223935898</v>
      </c>
      <c r="AN13" s="19">
        <v>0.12682659582349401</v>
      </c>
      <c r="AO13" s="19"/>
      <c r="AP13" s="19">
        <v>0.18715350524528501</v>
      </c>
      <c r="AQ13" s="19">
        <v>5.9646831531303998E-2</v>
      </c>
      <c r="AR13" s="19">
        <v>0.139171432010431</v>
      </c>
      <c r="AS13" s="19"/>
      <c r="AT13" s="19">
        <v>0.148953136691062</v>
      </c>
      <c r="AU13" s="19">
        <v>0.138776943681025</v>
      </c>
      <c r="AV13" s="19">
        <v>0.12341014494225</v>
      </c>
      <c r="AW13" s="19">
        <v>0.116581244781593</v>
      </c>
      <c r="AX13" s="19">
        <v>0.12960066675027501</v>
      </c>
      <c r="AY13" s="19"/>
      <c r="AZ13" s="19">
        <v>0.118546490059589</v>
      </c>
      <c r="BA13" s="19">
        <v>0.146934182093443</v>
      </c>
      <c r="BB13" s="19">
        <v>0.10440569880195801</v>
      </c>
      <c r="BC13" s="19">
        <v>0.167972219667989</v>
      </c>
      <c r="BD13" s="19">
        <v>0.16651196500819099</v>
      </c>
      <c r="BE13" s="19"/>
      <c r="BF13" s="19">
        <v>0.18056588452151401</v>
      </c>
      <c r="BG13" s="19">
        <v>0.13221226613897799</v>
      </c>
      <c r="BH13" s="19">
        <v>0.12428189387215501</v>
      </c>
      <c r="BI13" s="19">
        <v>0.13082213300232501</v>
      </c>
      <c r="BJ13" s="19"/>
      <c r="BK13" s="19">
        <v>0.20598672848779401</v>
      </c>
      <c r="BL13" s="19">
        <v>0.159749860462545</v>
      </c>
      <c r="BM13" s="19">
        <v>0.12771810215903501</v>
      </c>
      <c r="BN13" s="19">
        <v>0.13431329790343199</v>
      </c>
      <c r="BO13" s="19">
        <v>0.15152497992966399</v>
      </c>
      <c r="BP13" s="19"/>
      <c r="BQ13" s="19">
        <v>0.137210056119768</v>
      </c>
      <c r="BR13" s="19">
        <v>0.142638385265245</v>
      </c>
      <c r="BS13" s="19"/>
      <c r="BT13" s="19">
        <v>0.16362377599920999</v>
      </c>
      <c r="BU13" s="19">
        <v>0.106559448670041</v>
      </c>
      <c r="BV13" s="19">
        <v>0.12577795787698001</v>
      </c>
      <c r="BW13" s="19">
        <v>0.13820158647619901</v>
      </c>
      <c r="BX13" s="19">
        <v>0.13344998780134601</v>
      </c>
      <c r="BY13" s="19">
        <v>0.16970728866104201</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331</v>
      </c>
      <c r="C9" s="17">
        <v>6.9715491630554502E-2</v>
      </c>
      <c r="D9" s="17">
        <v>8.0048235951563504E-2</v>
      </c>
      <c r="E9" s="17">
        <v>6.0065033763596898E-2</v>
      </c>
      <c r="F9" s="17"/>
      <c r="G9" s="17">
        <v>7.2056337589465294E-2</v>
      </c>
      <c r="H9" s="17">
        <v>9.43555604036799E-2</v>
      </c>
      <c r="I9" s="17">
        <v>7.7385691584254401E-2</v>
      </c>
      <c r="J9" s="17">
        <v>6.7780660537055504E-2</v>
      </c>
      <c r="K9" s="17">
        <v>5.7010595619134997E-2</v>
      </c>
      <c r="L9" s="17">
        <v>5.2045861094786303E-2</v>
      </c>
      <c r="M9" s="17"/>
      <c r="N9" s="17">
        <v>8.3232809387444595E-2</v>
      </c>
      <c r="O9" s="17">
        <v>6.5731018196703295E-2</v>
      </c>
      <c r="P9" s="17">
        <v>5.8962062674289703E-2</v>
      </c>
      <c r="Q9" s="17">
        <v>6.8753259575599704E-2</v>
      </c>
      <c r="R9" s="17"/>
      <c r="S9" s="17">
        <v>0.10362143987467699</v>
      </c>
      <c r="T9" s="17">
        <v>6.5323710232848303E-2</v>
      </c>
      <c r="U9" s="17">
        <v>4.2132718391044897E-2</v>
      </c>
      <c r="V9" s="17">
        <v>3.3758866308541899E-2</v>
      </c>
      <c r="W9" s="17">
        <v>7.0954351157080695E-2</v>
      </c>
      <c r="X9" s="17">
        <v>7.1281876729882607E-2</v>
      </c>
      <c r="Y9" s="17">
        <v>4.6898175306602799E-2</v>
      </c>
      <c r="Z9" s="17">
        <v>7.5100267575553603E-2</v>
      </c>
      <c r="AA9" s="17">
        <v>8.0346918410458407E-2</v>
      </c>
      <c r="AB9" s="17">
        <v>7.69546586420852E-2</v>
      </c>
      <c r="AC9" s="17">
        <v>9.4367457295307197E-2</v>
      </c>
      <c r="AD9" s="17">
        <v>5.6533091554459597E-2</v>
      </c>
      <c r="AE9" s="17"/>
      <c r="AF9" s="17">
        <v>6.3317951477019394E-2</v>
      </c>
      <c r="AG9" s="17">
        <v>8.3219182486331297E-2</v>
      </c>
      <c r="AH9" s="17">
        <v>5.6045768898095899E-2</v>
      </c>
      <c r="AI9" s="17"/>
      <c r="AJ9" s="17">
        <v>3.7079074405355503E-2</v>
      </c>
      <c r="AK9" s="17">
        <v>0.11972015392799</v>
      </c>
      <c r="AL9" s="17">
        <v>8.1688503639195706E-2</v>
      </c>
      <c r="AM9" s="17">
        <v>3.6725462404382E-2</v>
      </c>
      <c r="AN9" s="17">
        <v>4.7505198248141901E-2</v>
      </c>
      <c r="AO9" s="17"/>
      <c r="AP9" s="17">
        <v>4.33042439738879E-2</v>
      </c>
      <c r="AQ9" s="17">
        <v>0.120560551433125</v>
      </c>
      <c r="AR9" s="17">
        <v>7.5524746218917499E-2</v>
      </c>
      <c r="AS9" s="17"/>
      <c r="AT9" s="17">
        <v>7.0519072248545894E-2</v>
      </c>
      <c r="AU9" s="17">
        <v>6.4712548301692596E-2</v>
      </c>
      <c r="AV9" s="17">
        <v>6.2649605058132996E-2</v>
      </c>
      <c r="AW9" s="17">
        <v>0.106393860189269</v>
      </c>
      <c r="AX9" s="17">
        <v>0.10974301457287</v>
      </c>
      <c r="AY9" s="17"/>
      <c r="AZ9" s="17">
        <v>8.7931635373346501E-2</v>
      </c>
      <c r="BA9" s="17">
        <v>5.8377094233368197E-2</v>
      </c>
      <c r="BB9" s="17">
        <v>5.39812477076244E-2</v>
      </c>
      <c r="BC9" s="17">
        <v>4.9846038539630197E-2</v>
      </c>
      <c r="BD9" s="17">
        <v>5.5769979393588701E-2</v>
      </c>
      <c r="BE9" s="17"/>
      <c r="BF9" s="17">
        <v>7.8841935497744695E-2</v>
      </c>
      <c r="BG9" s="17">
        <v>5.8829902968582801E-2</v>
      </c>
      <c r="BH9" s="17">
        <v>8.2087542331112304E-2</v>
      </c>
      <c r="BI9" s="17">
        <v>7.8736791202845102E-2</v>
      </c>
      <c r="BJ9" s="17"/>
      <c r="BK9" s="17">
        <v>0.100271206013053</v>
      </c>
      <c r="BL9" s="17">
        <v>6.4555618959624098E-2</v>
      </c>
      <c r="BM9" s="17">
        <v>5.1707064760681501E-2</v>
      </c>
      <c r="BN9" s="17">
        <v>6.8602362852783205E-2</v>
      </c>
      <c r="BO9" s="17">
        <v>0.16580753777346899</v>
      </c>
      <c r="BP9" s="17"/>
      <c r="BQ9" s="17">
        <v>7.4364461049560696E-2</v>
      </c>
      <c r="BR9" s="17">
        <v>6.3418838885760803E-2</v>
      </c>
      <c r="BS9" s="17"/>
      <c r="BT9" s="17">
        <v>6.7575515431863103E-2</v>
      </c>
      <c r="BU9" s="17">
        <v>6.17129308978005E-2</v>
      </c>
      <c r="BV9" s="17">
        <v>7.5304072377374007E-2</v>
      </c>
      <c r="BW9" s="17">
        <v>0.105593462591535</v>
      </c>
      <c r="BX9" s="17">
        <v>6.8389310451821395E-2</v>
      </c>
      <c r="BY9" s="17">
        <v>5.8262945244964302E-2</v>
      </c>
    </row>
    <row r="10" spans="2:77" x14ac:dyDescent="0.35">
      <c r="B10" s="18" t="s">
        <v>332</v>
      </c>
      <c r="C10" s="17">
        <v>0.239853181044477</v>
      </c>
      <c r="D10" s="17">
        <v>0.234115596701643</v>
      </c>
      <c r="E10" s="17">
        <v>0.24544658607254599</v>
      </c>
      <c r="F10" s="17"/>
      <c r="G10" s="17">
        <v>0.32496494210504201</v>
      </c>
      <c r="H10" s="17">
        <v>0.33480685106355301</v>
      </c>
      <c r="I10" s="17">
        <v>0.284926572910912</v>
      </c>
      <c r="J10" s="17">
        <v>0.22181849816501401</v>
      </c>
      <c r="K10" s="17">
        <v>0.150407565696387</v>
      </c>
      <c r="L10" s="17">
        <v>0.14417824570125501</v>
      </c>
      <c r="M10" s="17"/>
      <c r="N10" s="17">
        <v>0.22288650459325801</v>
      </c>
      <c r="O10" s="17">
        <v>0.25211243310653297</v>
      </c>
      <c r="P10" s="17">
        <v>0.26976432588617799</v>
      </c>
      <c r="Q10" s="17">
        <v>0.22061184604981501</v>
      </c>
      <c r="R10" s="17"/>
      <c r="S10" s="17">
        <v>0.24287619279745501</v>
      </c>
      <c r="T10" s="17">
        <v>0.22539757187075499</v>
      </c>
      <c r="U10" s="17">
        <v>0.217948945620136</v>
      </c>
      <c r="V10" s="17">
        <v>0.25247608467043298</v>
      </c>
      <c r="W10" s="17">
        <v>0.23055310976403801</v>
      </c>
      <c r="X10" s="17">
        <v>0.240257418270965</v>
      </c>
      <c r="Y10" s="17">
        <v>0.243164231423765</v>
      </c>
      <c r="Z10" s="17">
        <v>0.297123013386551</v>
      </c>
      <c r="AA10" s="17">
        <v>0.25451837954911999</v>
      </c>
      <c r="AB10" s="17">
        <v>0.23380341953243999</v>
      </c>
      <c r="AC10" s="17">
        <v>0.24209128006875</v>
      </c>
      <c r="AD10" s="17">
        <v>0.20500681233283</v>
      </c>
      <c r="AE10" s="17"/>
      <c r="AF10" s="17">
        <v>0.17185605293168399</v>
      </c>
      <c r="AG10" s="17">
        <v>0.27985773944123599</v>
      </c>
      <c r="AH10" s="17">
        <v>0.25006415311326702</v>
      </c>
      <c r="AI10" s="17"/>
      <c r="AJ10" s="17">
        <v>0.13941063565116801</v>
      </c>
      <c r="AK10" s="17">
        <v>0.36801596480290999</v>
      </c>
      <c r="AL10" s="17">
        <v>0.26777146204520302</v>
      </c>
      <c r="AM10" s="17">
        <v>9.0729375293076897E-2</v>
      </c>
      <c r="AN10" s="17">
        <v>0.21884950248753601</v>
      </c>
      <c r="AO10" s="17"/>
      <c r="AP10" s="17">
        <v>0.134778937349504</v>
      </c>
      <c r="AQ10" s="17">
        <v>0.38746582120406098</v>
      </c>
      <c r="AR10" s="17">
        <v>0.24809090315620999</v>
      </c>
      <c r="AS10" s="17"/>
      <c r="AT10" s="17">
        <v>0.17846734903439199</v>
      </c>
      <c r="AU10" s="17">
        <v>0.26108414714376199</v>
      </c>
      <c r="AV10" s="17">
        <v>0.27435913630867198</v>
      </c>
      <c r="AW10" s="17">
        <v>0.283250346997445</v>
      </c>
      <c r="AX10" s="17">
        <v>0.19974029528315701</v>
      </c>
      <c r="AY10" s="17"/>
      <c r="AZ10" s="17">
        <v>0.27396747900123603</v>
      </c>
      <c r="BA10" s="17">
        <v>0.27399978729289898</v>
      </c>
      <c r="BB10" s="17">
        <v>0.30058778980339002</v>
      </c>
      <c r="BC10" s="17">
        <v>0.13427285496393301</v>
      </c>
      <c r="BD10" s="17">
        <v>0.22233582466937701</v>
      </c>
      <c r="BE10" s="17"/>
      <c r="BF10" s="17">
        <v>0.23119737786754399</v>
      </c>
      <c r="BG10" s="17">
        <v>0.244330395582738</v>
      </c>
      <c r="BH10" s="17">
        <v>0.26628202808371798</v>
      </c>
      <c r="BI10" s="17">
        <v>0.23425163672816299</v>
      </c>
      <c r="BJ10" s="17"/>
      <c r="BK10" s="17">
        <v>0.22729329069687099</v>
      </c>
      <c r="BL10" s="17">
        <v>0.27726198220377901</v>
      </c>
      <c r="BM10" s="17">
        <v>0.237187805752473</v>
      </c>
      <c r="BN10" s="17">
        <v>0.23661241473980901</v>
      </c>
      <c r="BO10" s="17">
        <v>0.192806570754332</v>
      </c>
      <c r="BP10" s="17"/>
      <c r="BQ10" s="17">
        <v>0.23345856641979501</v>
      </c>
      <c r="BR10" s="17">
        <v>0.24851416891069</v>
      </c>
      <c r="BS10" s="17"/>
      <c r="BT10" s="17">
        <v>0.16691797875550099</v>
      </c>
      <c r="BU10" s="17">
        <v>0.27149851993341301</v>
      </c>
      <c r="BV10" s="17">
        <v>0.24332553131252699</v>
      </c>
      <c r="BW10" s="17">
        <v>0.29181031507105798</v>
      </c>
      <c r="BX10" s="17">
        <v>0.31580932543231799</v>
      </c>
      <c r="BY10" s="17">
        <v>0.27544681781038299</v>
      </c>
    </row>
    <row r="11" spans="2:77" x14ac:dyDescent="0.35">
      <c r="B11" s="18" t="s">
        <v>129</v>
      </c>
      <c r="C11" s="17">
        <v>0.23538532285219299</v>
      </c>
      <c r="D11" s="17">
        <v>0.213418046655066</v>
      </c>
      <c r="E11" s="17">
        <v>0.25692456448141598</v>
      </c>
      <c r="F11" s="17"/>
      <c r="G11" s="17">
        <v>0.20340159061720101</v>
      </c>
      <c r="H11" s="17">
        <v>0.209386670422718</v>
      </c>
      <c r="I11" s="17">
        <v>0.27415040529854701</v>
      </c>
      <c r="J11" s="17">
        <v>0.25075809890908202</v>
      </c>
      <c r="K11" s="17">
        <v>0.265479261361798</v>
      </c>
      <c r="L11" s="17">
        <v>0.213719045673323</v>
      </c>
      <c r="M11" s="17"/>
      <c r="N11" s="17">
        <v>0.21807156091566601</v>
      </c>
      <c r="O11" s="17">
        <v>0.230351281647211</v>
      </c>
      <c r="P11" s="17">
        <v>0.23404162123408401</v>
      </c>
      <c r="Q11" s="17">
        <v>0.26086926828034002</v>
      </c>
      <c r="R11" s="17"/>
      <c r="S11" s="17">
        <v>0.22252133716679701</v>
      </c>
      <c r="T11" s="17">
        <v>0.18586985502365699</v>
      </c>
      <c r="U11" s="17">
        <v>0.25537314524730997</v>
      </c>
      <c r="V11" s="17">
        <v>0.24520441222563799</v>
      </c>
      <c r="W11" s="17">
        <v>0.241203272728962</v>
      </c>
      <c r="X11" s="17">
        <v>0.24577743957579901</v>
      </c>
      <c r="Y11" s="17">
        <v>0.26322948725738299</v>
      </c>
      <c r="Z11" s="17">
        <v>0.23573831932467301</v>
      </c>
      <c r="AA11" s="17">
        <v>0.24118511105771001</v>
      </c>
      <c r="AB11" s="17">
        <v>0.25913057879666301</v>
      </c>
      <c r="AC11" s="17">
        <v>0.23755546613480599</v>
      </c>
      <c r="AD11" s="17">
        <v>0.211270120398693</v>
      </c>
      <c r="AE11" s="17"/>
      <c r="AF11" s="17">
        <v>0.21403846911011501</v>
      </c>
      <c r="AG11" s="17">
        <v>0.22964586192918199</v>
      </c>
      <c r="AH11" s="17">
        <v>0.31588073620356799</v>
      </c>
      <c r="AI11" s="17"/>
      <c r="AJ11" s="17">
        <v>0.198279235247146</v>
      </c>
      <c r="AK11" s="17">
        <v>0.24851234868222599</v>
      </c>
      <c r="AL11" s="17">
        <v>0.23980148831963999</v>
      </c>
      <c r="AM11" s="17">
        <v>0.205734401445409</v>
      </c>
      <c r="AN11" s="17">
        <v>0.30473859488224803</v>
      </c>
      <c r="AO11" s="17"/>
      <c r="AP11" s="17">
        <v>0.17983827056544699</v>
      </c>
      <c r="AQ11" s="17">
        <v>0.24552029985277199</v>
      </c>
      <c r="AR11" s="17">
        <v>0.22403870282782201</v>
      </c>
      <c r="AS11" s="17"/>
      <c r="AT11" s="17">
        <v>0.28235611281680001</v>
      </c>
      <c r="AU11" s="17">
        <v>0.22396892896707199</v>
      </c>
      <c r="AV11" s="17">
        <v>0.23935945231361899</v>
      </c>
      <c r="AW11" s="17">
        <v>0.191584973134412</v>
      </c>
      <c r="AX11" s="17">
        <v>0.15079888072077899</v>
      </c>
      <c r="AY11" s="17"/>
      <c r="AZ11" s="17">
        <v>0.23245362042347301</v>
      </c>
      <c r="BA11" s="17">
        <v>0.25120757465022298</v>
      </c>
      <c r="BB11" s="17">
        <v>0.199924838551406</v>
      </c>
      <c r="BC11" s="17">
        <v>0.21500600907958101</v>
      </c>
      <c r="BD11" s="17">
        <v>0.26790525959112299</v>
      </c>
      <c r="BE11" s="17"/>
      <c r="BF11" s="17">
        <v>0.24099535983901901</v>
      </c>
      <c r="BG11" s="17">
        <v>0.24079900090921499</v>
      </c>
      <c r="BH11" s="17">
        <v>0.21827856671381901</v>
      </c>
      <c r="BI11" s="17">
        <v>0.211103207411897</v>
      </c>
      <c r="BJ11" s="17"/>
      <c r="BK11" s="17">
        <v>0.255879437206956</v>
      </c>
      <c r="BL11" s="17">
        <v>0.24717887080269299</v>
      </c>
      <c r="BM11" s="17">
        <v>0.247203095572264</v>
      </c>
      <c r="BN11" s="17">
        <v>0.22780952947545299</v>
      </c>
      <c r="BO11" s="17">
        <v>0.17674216579636501</v>
      </c>
      <c r="BP11" s="17"/>
      <c r="BQ11" s="17">
        <v>0.24071773714986999</v>
      </c>
      <c r="BR11" s="17">
        <v>0.22816299934397999</v>
      </c>
      <c r="BS11" s="17"/>
      <c r="BT11" s="17">
        <v>0.223122267191497</v>
      </c>
      <c r="BU11" s="17">
        <v>0.246250353496277</v>
      </c>
      <c r="BV11" s="17">
        <v>0.29441505527971501</v>
      </c>
      <c r="BW11" s="17">
        <v>0.23034494284666801</v>
      </c>
      <c r="BX11" s="17">
        <v>0.22342598264831301</v>
      </c>
      <c r="BY11" s="17">
        <v>0.22200949847046</v>
      </c>
    </row>
    <row r="12" spans="2:77" x14ac:dyDescent="0.35">
      <c r="B12" s="18" t="s">
        <v>333</v>
      </c>
      <c r="C12" s="17">
        <v>0.27895383575463001</v>
      </c>
      <c r="D12" s="17">
        <v>0.276307675176092</v>
      </c>
      <c r="E12" s="17">
        <v>0.28125629790002099</v>
      </c>
      <c r="F12" s="17"/>
      <c r="G12" s="17">
        <v>0.27880973546572702</v>
      </c>
      <c r="H12" s="17">
        <v>0.25002846501204201</v>
      </c>
      <c r="I12" s="17">
        <v>0.2411862860881</v>
      </c>
      <c r="J12" s="17">
        <v>0.28212647497378401</v>
      </c>
      <c r="K12" s="17">
        <v>0.27880190274598299</v>
      </c>
      <c r="L12" s="17">
        <v>0.33060319396527599</v>
      </c>
      <c r="M12" s="17"/>
      <c r="N12" s="17">
        <v>0.303814333188762</v>
      </c>
      <c r="O12" s="17">
        <v>0.28566555053829001</v>
      </c>
      <c r="P12" s="17">
        <v>0.26650997611931798</v>
      </c>
      <c r="Q12" s="17">
        <v>0.25681605049143402</v>
      </c>
      <c r="R12" s="17"/>
      <c r="S12" s="17">
        <v>0.28071783312929699</v>
      </c>
      <c r="T12" s="17">
        <v>0.31263292288121303</v>
      </c>
      <c r="U12" s="17">
        <v>0.28994696519015301</v>
      </c>
      <c r="V12" s="17">
        <v>0.29490791482015399</v>
      </c>
      <c r="W12" s="17">
        <v>0.24460149419535501</v>
      </c>
      <c r="X12" s="17">
        <v>0.27496836011390702</v>
      </c>
      <c r="Y12" s="17">
        <v>0.25913471079869899</v>
      </c>
      <c r="Z12" s="17">
        <v>0.26095969186031998</v>
      </c>
      <c r="AA12" s="17">
        <v>0.26317279740152399</v>
      </c>
      <c r="AB12" s="17">
        <v>0.277632364841088</v>
      </c>
      <c r="AC12" s="17">
        <v>0.26035701522510102</v>
      </c>
      <c r="AD12" s="17">
        <v>0.30950587757918102</v>
      </c>
      <c r="AE12" s="17"/>
      <c r="AF12" s="17">
        <v>0.288601248397513</v>
      </c>
      <c r="AG12" s="17">
        <v>0.27810331183012299</v>
      </c>
      <c r="AH12" s="17">
        <v>0.261843260716422</v>
      </c>
      <c r="AI12" s="17"/>
      <c r="AJ12" s="17">
        <v>0.344258521874998</v>
      </c>
      <c r="AK12" s="17">
        <v>0.19288499975953299</v>
      </c>
      <c r="AL12" s="17">
        <v>0.283905821592287</v>
      </c>
      <c r="AM12" s="17">
        <v>0.25439748989023703</v>
      </c>
      <c r="AN12" s="17">
        <v>0.29534894403850298</v>
      </c>
      <c r="AO12" s="17"/>
      <c r="AP12" s="17">
        <v>0.37166256226361699</v>
      </c>
      <c r="AQ12" s="17">
        <v>0.18971655995317599</v>
      </c>
      <c r="AR12" s="17">
        <v>0.31861564438302198</v>
      </c>
      <c r="AS12" s="17"/>
      <c r="AT12" s="17">
        <v>0.26455767621166199</v>
      </c>
      <c r="AU12" s="17">
        <v>0.279265209134407</v>
      </c>
      <c r="AV12" s="17">
        <v>0.262207135427867</v>
      </c>
      <c r="AW12" s="17">
        <v>0.29042398018948601</v>
      </c>
      <c r="AX12" s="17">
        <v>0.392663515604877</v>
      </c>
      <c r="AY12" s="17"/>
      <c r="AZ12" s="17">
        <v>0.258608130085552</v>
      </c>
      <c r="BA12" s="17">
        <v>0.25851054091319597</v>
      </c>
      <c r="BB12" s="17">
        <v>0.33600392083425001</v>
      </c>
      <c r="BC12" s="17">
        <v>0.338033586761533</v>
      </c>
      <c r="BD12" s="17">
        <v>0.271369400689628</v>
      </c>
      <c r="BE12" s="17"/>
      <c r="BF12" s="17">
        <v>0.25209915873475502</v>
      </c>
      <c r="BG12" s="17">
        <v>0.28102993329182002</v>
      </c>
      <c r="BH12" s="17">
        <v>0.26774840730161398</v>
      </c>
      <c r="BI12" s="17">
        <v>0.29512438012123898</v>
      </c>
      <c r="BJ12" s="17"/>
      <c r="BK12" s="17">
        <v>0.21749343803316001</v>
      </c>
      <c r="BL12" s="17">
        <v>0.240854753479083</v>
      </c>
      <c r="BM12" s="17">
        <v>0.30183195431722998</v>
      </c>
      <c r="BN12" s="17">
        <v>0.27699177483972498</v>
      </c>
      <c r="BO12" s="17">
        <v>0.282593609680446</v>
      </c>
      <c r="BP12" s="17"/>
      <c r="BQ12" s="17">
        <v>0.27549342095796497</v>
      </c>
      <c r="BR12" s="17">
        <v>0.28364068747674798</v>
      </c>
      <c r="BS12" s="17"/>
      <c r="BT12" s="17">
        <v>0.31083713367388699</v>
      </c>
      <c r="BU12" s="17">
        <v>0.28590815280381199</v>
      </c>
      <c r="BV12" s="17">
        <v>0.24135744741113899</v>
      </c>
      <c r="BW12" s="17">
        <v>0.23248129599835399</v>
      </c>
      <c r="BX12" s="17">
        <v>0.24373393234615101</v>
      </c>
      <c r="BY12" s="17">
        <v>0.27497432014921003</v>
      </c>
    </row>
    <row r="13" spans="2:77" x14ac:dyDescent="0.35">
      <c r="B13" s="18" t="s">
        <v>98</v>
      </c>
      <c r="C13" s="19">
        <v>0.17609216871814601</v>
      </c>
      <c r="D13" s="19">
        <v>0.196110445515635</v>
      </c>
      <c r="E13" s="19">
        <v>0.15630751778242</v>
      </c>
      <c r="F13" s="19"/>
      <c r="G13" s="19">
        <v>0.12076739422256499</v>
      </c>
      <c r="H13" s="19">
        <v>0.111422453098007</v>
      </c>
      <c r="I13" s="19">
        <v>0.12235104411818699</v>
      </c>
      <c r="J13" s="19">
        <v>0.17751626741506499</v>
      </c>
      <c r="K13" s="19">
        <v>0.24830067457669699</v>
      </c>
      <c r="L13" s="19">
        <v>0.25945365356535999</v>
      </c>
      <c r="M13" s="19"/>
      <c r="N13" s="19">
        <v>0.17199479191486999</v>
      </c>
      <c r="O13" s="19">
        <v>0.166139716511262</v>
      </c>
      <c r="P13" s="19">
        <v>0.170722014086131</v>
      </c>
      <c r="Q13" s="19">
        <v>0.19294957560281101</v>
      </c>
      <c r="R13" s="19"/>
      <c r="S13" s="19">
        <v>0.15026319703177399</v>
      </c>
      <c r="T13" s="19">
        <v>0.21077593999152699</v>
      </c>
      <c r="U13" s="19">
        <v>0.194598225551356</v>
      </c>
      <c r="V13" s="19">
        <v>0.17365272197523399</v>
      </c>
      <c r="W13" s="19">
        <v>0.212687772154564</v>
      </c>
      <c r="X13" s="19">
        <v>0.16771490530944699</v>
      </c>
      <c r="Y13" s="19">
        <v>0.18757339521354999</v>
      </c>
      <c r="Z13" s="19">
        <v>0.13107870785290199</v>
      </c>
      <c r="AA13" s="19">
        <v>0.16077679358118799</v>
      </c>
      <c r="AB13" s="19">
        <v>0.15247897818772399</v>
      </c>
      <c r="AC13" s="19">
        <v>0.165628781276035</v>
      </c>
      <c r="AD13" s="19">
        <v>0.217684098134836</v>
      </c>
      <c r="AE13" s="19"/>
      <c r="AF13" s="19">
        <v>0.26218627808366801</v>
      </c>
      <c r="AG13" s="19">
        <v>0.129173904313128</v>
      </c>
      <c r="AH13" s="19">
        <v>0.11616608106864799</v>
      </c>
      <c r="AI13" s="19"/>
      <c r="AJ13" s="19">
        <v>0.280972532821332</v>
      </c>
      <c r="AK13" s="19">
        <v>7.08665328273409E-2</v>
      </c>
      <c r="AL13" s="19">
        <v>0.12683272440367399</v>
      </c>
      <c r="AM13" s="19">
        <v>0.41241327096689601</v>
      </c>
      <c r="AN13" s="19">
        <v>0.133557760343571</v>
      </c>
      <c r="AO13" s="19"/>
      <c r="AP13" s="19">
        <v>0.27041598584754301</v>
      </c>
      <c r="AQ13" s="19">
        <v>5.6736767556865499E-2</v>
      </c>
      <c r="AR13" s="19">
        <v>0.13373000341402899</v>
      </c>
      <c r="AS13" s="19"/>
      <c r="AT13" s="19">
        <v>0.20409978968859999</v>
      </c>
      <c r="AU13" s="19">
        <v>0.17096916645306701</v>
      </c>
      <c r="AV13" s="19">
        <v>0.161424670891709</v>
      </c>
      <c r="AW13" s="19">
        <v>0.12834683948938699</v>
      </c>
      <c r="AX13" s="19">
        <v>0.147054293818318</v>
      </c>
      <c r="AY13" s="19"/>
      <c r="AZ13" s="19">
        <v>0.14703913511639199</v>
      </c>
      <c r="BA13" s="19">
        <v>0.15790500291031401</v>
      </c>
      <c r="BB13" s="19">
        <v>0.109502203103329</v>
      </c>
      <c r="BC13" s="19">
        <v>0.26284151065532302</v>
      </c>
      <c r="BD13" s="19">
        <v>0.182619535656284</v>
      </c>
      <c r="BE13" s="19"/>
      <c r="BF13" s="19">
        <v>0.19686616806093701</v>
      </c>
      <c r="BG13" s="19">
        <v>0.175010767247645</v>
      </c>
      <c r="BH13" s="19">
        <v>0.16560345556973599</v>
      </c>
      <c r="BI13" s="19">
        <v>0.18078398453585601</v>
      </c>
      <c r="BJ13" s="19"/>
      <c r="BK13" s="19">
        <v>0.19906262804996</v>
      </c>
      <c r="BL13" s="19">
        <v>0.170148774554821</v>
      </c>
      <c r="BM13" s="19">
        <v>0.16207007959735201</v>
      </c>
      <c r="BN13" s="19">
        <v>0.189983918092229</v>
      </c>
      <c r="BO13" s="19">
        <v>0.18205011599538801</v>
      </c>
      <c r="BP13" s="19"/>
      <c r="BQ13" s="19">
        <v>0.17596581442280901</v>
      </c>
      <c r="BR13" s="19">
        <v>0.17626330538282101</v>
      </c>
      <c r="BS13" s="19"/>
      <c r="BT13" s="19">
        <v>0.231547104947251</v>
      </c>
      <c r="BU13" s="19">
        <v>0.13463004286869701</v>
      </c>
      <c r="BV13" s="19">
        <v>0.14559789361924499</v>
      </c>
      <c r="BW13" s="19">
        <v>0.13976998349238601</v>
      </c>
      <c r="BX13" s="19">
        <v>0.14864144912139701</v>
      </c>
      <c r="BY13" s="19">
        <v>0.169306418324982</v>
      </c>
    </row>
    <row r="14" spans="2:77" x14ac:dyDescent="0.35">
      <c r="B14" s="16"/>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509</v>
      </c>
      <c r="C9" s="17">
        <v>0.119599590768945</v>
      </c>
      <c r="D9" s="17">
        <v>0.131396961811936</v>
      </c>
      <c r="E9" s="17">
        <v>0.10741691014624299</v>
      </c>
      <c r="F9" s="17"/>
      <c r="G9" s="17">
        <v>0.17535502683443799</v>
      </c>
      <c r="H9" s="17">
        <v>0.13282999971710999</v>
      </c>
      <c r="I9" s="17">
        <v>0.121675404728283</v>
      </c>
      <c r="J9" s="17">
        <v>0.102095138272893</v>
      </c>
      <c r="K9" s="17">
        <v>0.10855249217261299</v>
      </c>
      <c r="L9" s="17">
        <v>9.1691790916539506E-2</v>
      </c>
      <c r="M9" s="17"/>
      <c r="N9" s="17">
        <v>0.11224249013245</v>
      </c>
      <c r="O9" s="17">
        <v>0.104990321369586</v>
      </c>
      <c r="P9" s="17">
        <v>0.136366257860665</v>
      </c>
      <c r="Q9" s="17">
        <v>0.127697943136306</v>
      </c>
      <c r="R9" s="17"/>
      <c r="S9" s="17">
        <v>0.11539467561085701</v>
      </c>
      <c r="T9" s="17">
        <v>0.10283739718727</v>
      </c>
      <c r="U9" s="17">
        <v>0.12747735368475099</v>
      </c>
      <c r="V9" s="17">
        <v>0.122015606132062</v>
      </c>
      <c r="W9" s="17">
        <v>0.126967936873848</v>
      </c>
      <c r="X9" s="17">
        <v>0.13154544108822799</v>
      </c>
      <c r="Y9" s="17">
        <v>0.13650406214500699</v>
      </c>
      <c r="Z9" s="17">
        <v>0.114127895583859</v>
      </c>
      <c r="AA9" s="17">
        <v>0.123339521507947</v>
      </c>
      <c r="AB9" s="17">
        <v>9.8134139902273196E-2</v>
      </c>
      <c r="AC9" s="17">
        <v>0.13975382189835001</v>
      </c>
      <c r="AD9" s="17">
        <v>0.1098078941609</v>
      </c>
      <c r="AE9" s="17"/>
      <c r="AF9" s="17">
        <v>0.128796520845183</v>
      </c>
      <c r="AG9" s="17">
        <v>0.108386467396467</v>
      </c>
      <c r="AH9" s="17">
        <v>0.10979416843333401</v>
      </c>
      <c r="AI9" s="17"/>
      <c r="AJ9" s="17">
        <v>0.14260744647397799</v>
      </c>
      <c r="AK9" s="17">
        <v>9.6239153038660194E-2</v>
      </c>
      <c r="AL9" s="17">
        <v>0.100305807676895</v>
      </c>
      <c r="AM9" s="17">
        <v>0.201407581198563</v>
      </c>
      <c r="AN9" s="17">
        <v>9.1434624202013703E-2</v>
      </c>
      <c r="AO9" s="17"/>
      <c r="AP9" s="17">
        <v>0.172270045201844</v>
      </c>
      <c r="AQ9" s="17">
        <v>7.5132994234610201E-2</v>
      </c>
      <c r="AR9" s="17">
        <v>0.14032163493546199</v>
      </c>
      <c r="AS9" s="17"/>
      <c r="AT9" s="17">
        <v>0.10959401782096299</v>
      </c>
      <c r="AU9" s="17">
        <v>0.120912644241845</v>
      </c>
      <c r="AV9" s="17">
        <v>0.110547275334719</v>
      </c>
      <c r="AW9" s="17">
        <v>0.14092176760547701</v>
      </c>
      <c r="AX9" s="17">
        <v>9.1383065918973994E-2</v>
      </c>
      <c r="AY9" s="17"/>
      <c r="AZ9" s="17">
        <v>0.126530803431886</v>
      </c>
      <c r="BA9" s="17">
        <v>0.15324453893619799</v>
      </c>
      <c r="BB9" s="17">
        <v>0.12473069697052599</v>
      </c>
      <c r="BC9" s="17">
        <v>9.2701579460633704E-2</v>
      </c>
      <c r="BD9" s="17">
        <v>8.7214153657851998E-2</v>
      </c>
      <c r="BE9" s="17"/>
      <c r="BF9" s="17">
        <v>0.137218361006126</v>
      </c>
      <c r="BG9" s="17">
        <v>0.11327764397859599</v>
      </c>
      <c r="BH9" s="17">
        <v>0.120656354458429</v>
      </c>
      <c r="BI9" s="17">
        <v>0.12627088624798</v>
      </c>
      <c r="BJ9" s="17"/>
      <c r="BK9" s="17">
        <v>0.207999583687458</v>
      </c>
      <c r="BL9" s="17">
        <v>0.112216933368138</v>
      </c>
      <c r="BM9" s="17">
        <v>0.106681173066835</v>
      </c>
      <c r="BN9" s="17">
        <v>0.11499054853169099</v>
      </c>
      <c r="BO9" s="17">
        <v>0.18551429248184101</v>
      </c>
      <c r="BP9" s="17"/>
      <c r="BQ9" s="17">
        <v>0.116384671004701</v>
      </c>
      <c r="BR9" s="17">
        <v>0.123953939342429</v>
      </c>
      <c r="BS9" s="17"/>
      <c r="BT9" s="17">
        <v>0.11970780512066299</v>
      </c>
      <c r="BU9" s="17">
        <v>0.10626024867355099</v>
      </c>
      <c r="BV9" s="17">
        <v>0.125804665026614</v>
      </c>
      <c r="BW9" s="17">
        <v>0.121556187677873</v>
      </c>
      <c r="BX9" s="17">
        <v>0.127573194581103</v>
      </c>
      <c r="BY9" s="17">
        <v>0.15639470177423301</v>
      </c>
    </row>
    <row r="10" spans="2:77" ht="43.5" x14ac:dyDescent="0.35">
      <c r="B10" s="18" t="s">
        <v>510</v>
      </c>
      <c r="C10" s="17">
        <v>0.142902942562357</v>
      </c>
      <c r="D10" s="17">
        <v>0.14011182065975999</v>
      </c>
      <c r="E10" s="17">
        <v>0.14410454730223601</v>
      </c>
      <c r="F10" s="17"/>
      <c r="G10" s="17">
        <v>0.217816379389182</v>
      </c>
      <c r="H10" s="17">
        <v>0.17376353188058</v>
      </c>
      <c r="I10" s="17">
        <v>0.15775744374415901</v>
      </c>
      <c r="J10" s="17">
        <v>0.128578485862339</v>
      </c>
      <c r="K10" s="17">
        <v>0.113517098534595</v>
      </c>
      <c r="L10" s="17">
        <v>8.7268230770034205E-2</v>
      </c>
      <c r="M10" s="17"/>
      <c r="N10" s="17">
        <v>0.17425701759993001</v>
      </c>
      <c r="O10" s="17">
        <v>0.16217902323382599</v>
      </c>
      <c r="P10" s="17">
        <v>0.13447985826676601</v>
      </c>
      <c r="Q10" s="17">
        <v>9.7030927684046503E-2</v>
      </c>
      <c r="R10" s="17"/>
      <c r="S10" s="17">
        <v>0.18362420059182699</v>
      </c>
      <c r="T10" s="17">
        <v>0.150544298193313</v>
      </c>
      <c r="U10" s="17">
        <v>0.15900336026152401</v>
      </c>
      <c r="V10" s="17">
        <v>0.102347596492776</v>
      </c>
      <c r="W10" s="17">
        <v>0.155933306722078</v>
      </c>
      <c r="X10" s="17">
        <v>0.127902163944773</v>
      </c>
      <c r="Y10" s="17">
        <v>0.14028468619972401</v>
      </c>
      <c r="Z10" s="17">
        <v>0.13616979892613601</v>
      </c>
      <c r="AA10" s="17">
        <v>0.134816010291228</v>
      </c>
      <c r="AB10" s="17">
        <v>0.125789311582816</v>
      </c>
      <c r="AC10" s="17">
        <v>0.119250388587715</v>
      </c>
      <c r="AD10" s="17">
        <v>0.149521149719333</v>
      </c>
      <c r="AE10" s="17"/>
      <c r="AF10" s="17">
        <v>0.112226983276265</v>
      </c>
      <c r="AG10" s="17">
        <v>0.15284984482286401</v>
      </c>
      <c r="AH10" s="17">
        <v>0.157672686832593</v>
      </c>
      <c r="AI10" s="17"/>
      <c r="AJ10" s="17">
        <v>0.126518198444351</v>
      </c>
      <c r="AK10" s="17">
        <v>0.15408468606242801</v>
      </c>
      <c r="AL10" s="17">
        <v>0.17644117989727801</v>
      </c>
      <c r="AM10" s="17">
        <v>5.9355687569921198E-2</v>
      </c>
      <c r="AN10" s="17">
        <v>0.12490030117091599</v>
      </c>
      <c r="AO10" s="17"/>
      <c r="AP10" s="17">
        <v>0.127843898019249</v>
      </c>
      <c r="AQ10" s="17">
        <v>0.15773955197067999</v>
      </c>
      <c r="AR10" s="17">
        <v>0.21536253232482699</v>
      </c>
      <c r="AS10" s="17"/>
      <c r="AT10" s="17">
        <v>9.4850669520373396E-2</v>
      </c>
      <c r="AU10" s="17">
        <v>0.129121783499619</v>
      </c>
      <c r="AV10" s="17">
        <v>0.18684902247554599</v>
      </c>
      <c r="AW10" s="17">
        <v>0.198139430202846</v>
      </c>
      <c r="AX10" s="17">
        <v>0.16522718056039001</v>
      </c>
      <c r="AY10" s="17"/>
      <c r="AZ10" s="17">
        <v>0.16534040816425499</v>
      </c>
      <c r="BA10" s="17">
        <v>0.14444024910728101</v>
      </c>
      <c r="BB10" s="17">
        <v>0.22261139064305099</v>
      </c>
      <c r="BC10" s="17">
        <v>8.5582130625956904E-2</v>
      </c>
      <c r="BD10" s="17">
        <v>0.12639066892084899</v>
      </c>
      <c r="BE10" s="17"/>
      <c r="BF10" s="17">
        <v>0.121700472672213</v>
      </c>
      <c r="BG10" s="17">
        <v>0.14867732217289401</v>
      </c>
      <c r="BH10" s="17">
        <v>0.13139769076246199</v>
      </c>
      <c r="BI10" s="17">
        <v>0.165475239497755</v>
      </c>
      <c r="BJ10" s="17"/>
      <c r="BK10" s="17">
        <v>0.10257871520667899</v>
      </c>
      <c r="BL10" s="17">
        <v>0.162301376120327</v>
      </c>
      <c r="BM10" s="17">
        <v>0.14611825768096001</v>
      </c>
      <c r="BN10" s="17">
        <v>0.13371731903593101</v>
      </c>
      <c r="BO10" s="17">
        <v>0.14745755837087399</v>
      </c>
      <c r="BP10" s="17"/>
      <c r="BQ10" s="17">
        <v>0.126734813665658</v>
      </c>
      <c r="BR10" s="17">
        <v>0.164801364345769</v>
      </c>
      <c r="BS10" s="17"/>
      <c r="BT10" s="17">
        <v>0.11367606030552301</v>
      </c>
      <c r="BU10" s="17">
        <v>0.170773613639019</v>
      </c>
      <c r="BV10" s="17">
        <v>0.121058539570519</v>
      </c>
      <c r="BW10" s="17">
        <v>0.14748731474757401</v>
      </c>
      <c r="BX10" s="17">
        <v>0.16962957788897201</v>
      </c>
      <c r="BY10" s="17">
        <v>0.16786750264563899</v>
      </c>
    </row>
    <row r="11" spans="2:77" ht="29" x14ac:dyDescent="0.35">
      <c r="B11" s="18" t="s">
        <v>511</v>
      </c>
      <c r="C11" s="17">
        <v>0.54791725717576201</v>
      </c>
      <c r="D11" s="17">
        <v>0.53335506216047002</v>
      </c>
      <c r="E11" s="17">
        <v>0.56427551308575696</v>
      </c>
      <c r="F11" s="17"/>
      <c r="G11" s="17">
        <v>0.34808537161247499</v>
      </c>
      <c r="H11" s="17">
        <v>0.42413019691263398</v>
      </c>
      <c r="I11" s="17">
        <v>0.50289528181002197</v>
      </c>
      <c r="J11" s="17">
        <v>0.59791552477433096</v>
      </c>
      <c r="K11" s="17">
        <v>0.635680163106214</v>
      </c>
      <c r="L11" s="17">
        <v>0.71843120959955797</v>
      </c>
      <c r="M11" s="17"/>
      <c r="N11" s="17">
        <v>0.53728920781387601</v>
      </c>
      <c r="O11" s="17">
        <v>0.53570669369076995</v>
      </c>
      <c r="P11" s="17">
        <v>0.52557772028470895</v>
      </c>
      <c r="Q11" s="17">
        <v>0.59066795220867097</v>
      </c>
      <c r="R11" s="17"/>
      <c r="S11" s="17">
        <v>0.47584461109490001</v>
      </c>
      <c r="T11" s="17">
        <v>0.56503301989645205</v>
      </c>
      <c r="U11" s="17">
        <v>0.56207640934616898</v>
      </c>
      <c r="V11" s="17">
        <v>0.60736232369730203</v>
      </c>
      <c r="W11" s="17">
        <v>0.55909300759699299</v>
      </c>
      <c r="X11" s="17">
        <v>0.54322664899564899</v>
      </c>
      <c r="Y11" s="17">
        <v>0.55474924276016802</v>
      </c>
      <c r="Z11" s="17">
        <v>0.58296106541439197</v>
      </c>
      <c r="AA11" s="17">
        <v>0.54267652259345101</v>
      </c>
      <c r="AB11" s="17">
        <v>0.56932031454298004</v>
      </c>
      <c r="AC11" s="17">
        <v>0.52091352958312098</v>
      </c>
      <c r="AD11" s="17">
        <v>0.51665661207652103</v>
      </c>
      <c r="AE11" s="17"/>
      <c r="AF11" s="17">
        <v>0.595362560201665</v>
      </c>
      <c r="AG11" s="17">
        <v>0.54849698790998802</v>
      </c>
      <c r="AH11" s="17">
        <v>0.535262263399094</v>
      </c>
      <c r="AI11" s="17"/>
      <c r="AJ11" s="17">
        <v>0.59849473214113902</v>
      </c>
      <c r="AK11" s="17">
        <v>0.51614440300252595</v>
      </c>
      <c r="AL11" s="17">
        <v>0.531114581138044</v>
      </c>
      <c r="AM11" s="17">
        <v>0.58482609266751595</v>
      </c>
      <c r="AN11" s="17">
        <v>0.57065848231870497</v>
      </c>
      <c r="AO11" s="17"/>
      <c r="AP11" s="17">
        <v>0.58811410109255902</v>
      </c>
      <c r="AQ11" s="17">
        <v>0.535758535999869</v>
      </c>
      <c r="AR11" s="17">
        <v>0.45765113410622299</v>
      </c>
      <c r="AS11" s="17"/>
      <c r="AT11" s="17">
        <v>0.607859732488638</v>
      </c>
      <c r="AU11" s="17">
        <v>0.57368390214185405</v>
      </c>
      <c r="AV11" s="17">
        <v>0.51524728171878398</v>
      </c>
      <c r="AW11" s="17">
        <v>0.45025503409598699</v>
      </c>
      <c r="AX11" s="17">
        <v>0.46924372244825902</v>
      </c>
      <c r="AY11" s="17"/>
      <c r="AZ11" s="17">
        <v>0.489014056437029</v>
      </c>
      <c r="BA11" s="17">
        <v>0.50019115529712099</v>
      </c>
      <c r="BB11" s="17">
        <v>0.39120173601557401</v>
      </c>
      <c r="BC11" s="17">
        <v>0.72740375374714905</v>
      </c>
      <c r="BD11" s="17">
        <v>0.59424871933837997</v>
      </c>
      <c r="BE11" s="17"/>
      <c r="BF11" s="17">
        <v>0.56286279705410702</v>
      </c>
      <c r="BG11" s="17">
        <v>0.55384066416939703</v>
      </c>
      <c r="BH11" s="17">
        <v>0.55522439900436005</v>
      </c>
      <c r="BI11" s="17">
        <v>0.50880061746092797</v>
      </c>
      <c r="BJ11" s="17"/>
      <c r="BK11" s="17">
        <v>0.48190750452148701</v>
      </c>
      <c r="BL11" s="17">
        <v>0.50438607301323801</v>
      </c>
      <c r="BM11" s="17">
        <v>0.55989846395985399</v>
      </c>
      <c r="BN11" s="17">
        <v>0.58222753728003795</v>
      </c>
      <c r="BO11" s="17">
        <v>0.44127318475627803</v>
      </c>
      <c r="BP11" s="17"/>
      <c r="BQ11" s="17">
        <v>0.57281963838939898</v>
      </c>
      <c r="BR11" s="17">
        <v>0.51418899766523496</v>
      </c>
      <c r="BS11" s="17"/>
      <c r="BT11" s="17">
        <v>0.61964297177512995</v>
      </c>
      <c r="BU11" s="17">
        <v>0.52107718932130498</v>
      </c>
      <c r="BV11" s="17">
        <v>0.54633507859420205</v>
      </c>
      <c r="BW11" s="17">
        <v>0.532377768178527</v>
      </c>
      <c r="BX11" s="17">
        <v>0.46441514482101998</v>
      </c>
      <c r="BY11" s="17">
        <v>0.45014488265710501</v>
      </c>
    </row>
    <row r="12" spans="2:77" ht="43.5" x14ac:dyDescent="0.35">
      <c r="B12" s="18" t="s">
        <v>512</v>
      </c>
      <c r="C12" s="17">
        <v>7.7221979417156805E-2</v>
      </c>
      <c r="D12" s="17">
        <v>9.0472361404925095E-2</v>
      </c>
      <c r="E12" s="17">
        <v>6.3601784746409207E-2</v>
      </c>
      <c r="F12" s="17"/>
      <c r="G12" s="17">
        <v>0.123997895427818</v>
      </c>
      <c r="H12" s="17">
        <v>0.10448479855082</v>
      </c>
      <c r="I12" s="17">
        <v>9.9128304141487905E-2</v>
      </c>
      <c r="J12" s="17">
        <v>8.0090150340566504E-2</v>
      </c>
      <c r="K12" s="17">
        <v>4.1752676978104003E-2</v>
      </c>
      <c r="L12" s="17">
        <v>2.76047152814894E-2</v>
      </c>
      <c r="M12" s="17"/>
      <c r="N12" s="17">
        <v>8.2298931458195099E-2</v>
      </c>
      <c r="O12" s="17">
        <v>7.5405786800420593E-2</v>
      </c>
      <c r="P12" s="17">
        <v>8.9211758435062197E-2</v>
      </c>
      <c r="Q12" s="17">
        <v>6.4146914118168905E-2</v>
      </c>
      <c r="R12" s="17"/>
      <c r="S12" s="17">
        <v>9.8472777747330598E-2</v>
      </c>
      <c r="T12" s="17">
        <v>6.9042240846170805E-2</v>
      </c>
      <c r="U12" s="17">
        <v>5.0533462072061497E-2</v>
      </c>
      <c r="V12" s="17">
        <v>7.9180584894533598E-2</v>
      </c>
      <c r="W12" s="17">
        <v>8.6146215173083407E-2</v>
      </c>
      <c r="X12" s="17">
        <v>8.0112753559752697E-2</v>
      </c>
      <c r="Y12" s="17">
        <v>5.3170151004329098E-2</v>
      </c>
      <c r="Z12" s="17">
        <v>7.5457064362412896E-2</v>
      </c>
      <c r="AA12" s="17">
        <v>7.6675871678230895E-2</v>
      </c>
      <c r="AB12" s="17">
        <v>9.5189861415961793E-2</v>
      </c>
      <c r="AC12" s="17">
        <v>7.6564943302485103E-2</v>
      </c>
      <c r="AD12" s="17">
        <v>6.5028806165603706E-2</v>
      </c>
      <c r="AE12" s="17"/>
      <c r="AF12" s="17">
        <v>7.3822656040710102E-2</v>
      </c>
      <c r="AG12" s="17">
        <v>7.0543851694578705E-2</v>
      </c>
      <c r="AH12" s="17">
        <v>6.4882695711840896E-2</v>
      </c>
      <c r="AI12" s="17"/>
      <c r="AJ12" s="17">
        <v>6.5976444519975697E-2</v>
      </c>
      <c r="AK12" s="17">
        <v>8.9435479296636894E-2</v>
      </c>
      <c r="AL12" s="17">
        <v>9.2745014192370495E-2</v>
      </c>
      <c r="AM12" s="17">
        <v>3.5757798135067902E-2</v>
      </c>
      <c r="AN12" s="17">
        <v>6.9384363193207205E-2</v>
      </c>
      <c r="AO12" s="17"/>
      <c r="AP12" s="17">
        <v>5.8892094524413699E-2</v>
      </c>
      <c r="AQ12" s="17">
        <v>9.0854152727123202E-2</v>
      </c>
      <c r="AR12" s="17">
        <v>0.110689882188791</v>
      </c>
      <c r="AS12" s="17"/>
      <c r="AT12" s="17">
        <v>5.3824513174468298E-2</v>
      </c>
      <c r="AU12" s="17">
        <v>8.8229778847761897E-2</v>
      </c>
      <c r="AV12" s="17">
        <v>7.8086449348798395E-2</v>
      </c>
      <c r="AW12" s="17">
        <v>0.112427879407832</v>
      </c>
      <c r="AX12" s="17">
        <v>0.129265098906784</v>
      </c>
      <c r="AY12" s="17"/>
      <c r="AZ12" s="17">
        <v>0.10156891229691099</v>
      </c>
      <c r="BA12" s="17">
        <v>7.6867586704765595E-2</v>
      </c>
      <c r="BB12" s="17">
        <v>0.110495794015605</v>
      </c>
      <c r="BC12" s="17">
        <v>2.58228466529167E-2</v>
      </c>
      <c r="BD12" s="17">
        <v>6.2981943399807699E-2</v>
      </c>
      <c r="BE12" s="17"/>
      <c r="BF12" s="17">
        <v>5.6078326323750899E-2</v>
      </c>
      <c r="BG12" s="17">
        <v>8.2962212759235904E-2</v>
      </c>
      <c r="BH12" s="17">
        <v>8.7301217608042103E-2</v>
      </c>
      <c r="BI12" s="17">
        <v>8.3956043832647695E-2</v>
      </c>
      <c r="BJ12" s="17"/>
      <c r="BK12" s="17">
        <v>4.9659657564800397E-2</v>
      </c>
      <c r="BL12" s="17">
        <v>9.2670032379421105E-2</v>
      </c>
      <c r="BM12" s="17">
        <v>7.8403052190782099E-2</v>
      </c>
      <c r="BN12" s="17">
        <v>6.8411566798749296E-2</v>
      </c>
      <c r="BO12" s="17">
        <v>9.3357161330792804E-2</v>
      </c>
      <c r="BP12" s="17"/>
      <c r="BQ12" s="17">
        <v>7.0598897795577001E-2</v>
      </c>
      <c r="BR12" s="17">
        <v>8.61924073363039E-2</v>
      </c>
      <c r="BS12" s="17"/>
      <c r="BT12" s="17">
        <v>5.3938589486718903E-2</v>
      </c>
      <c r="BU12" s="17">
        <v>0.101243230506359</v>
      </c>
      <c r="BV12" s="17">
        <v>8.7723763912451097E-2</v>
      </c>
      <c r="BW12" s="17">
        <v>6.2717033311171497E-2</v>
      </c>
      <c r="BX12" s="17">
        <v>0.101251820892011</v>
      </c>
      <c r="BY12" s="17">
        <v>6.3317274547391805E-2</v>
      </c>
    </row>
    <row r="13" spans="2:77" ht="29" x14ac:dyDescent="0.35">
      <c r="B13" s="18" t="s">
        <v>513</v>
      </c>
      <c r="C13" s="17">
        <v>5.2777109239282499E-2</v>
      </c>
      <c r="D13" s="17">
        <v>5.88799151325664E-2</v>
      </c>
      <c r="E13" s="17">
        <v>4.7151903153858497E-2</v>
      </c>
      <c r="F13" s="17"/>
      <c r="G13" s="17">
        <v>4.8071701095224503E-2</v>
      </c>
      <c r="H13" s="17">
        <v>8.8141078146042801E-2</v>
      </c>
      <c r="I13" s="17">
        <v>5.3933670207486101E-2</v>
      </c>
      <c r="J13" s="17">
        <v>4.6238246527133799E-2</v>
      </c>
      <c r="K13" s="17">
        <v>5.3850411428831901E-2</v>
      </c>
      <c r="L13" s="17">
        <v>3.0927852162331199E-2</v>
      </c>
      <c r="M13" s="17"/>
      <c r="N13" s="17">
        <v>5.7834762920492E-2</v>
      </c>
      <c r="O13" s="17">
        <v>4.8491840589645001E-2</v>
      </c>
      <c r="P13" s="17">
        <v>5.5421715783908802E-2</v>
      </c>
      <c r="Q13" s="17">
        <v>5.0181373950276303E-2</v>
      </c>
      <c r="R13" s="17"/>
      <c r="S13" s="17">
        <v>6.7744568875732505E-2</v>
      </c>
      <c r="T13" s="17">
        <v>5.5383942743029699E-2</v>
      </c>
      <c r="U13" s="17">
        <v>4.0757174685522098E-2</v>
      </c>
      <c r="V13" s="17">
        <v>4.36611785958574E-2</v>
      </c>
      <c r="W13" s="17">
        <v>3.2512209368183602E-2</v>
      </c>
      <c r="X13" s="17">
        <v>5.8216918845318398E-2</v>
      </c>
      <c r="Y13" s="17">
        <v>4.0325678625120397E-2</v>
      </c>
      <c r="Z13" s="17">
        <v>6.3309867962896199E-2</v>
      </c>
      <c r="AA13" s="17">
        <v>6.3466047697511796E-2</v>
      </c>
      <c r="AB13" s="17">
        <v>5.51720771641077E-2</v>
      </c>
      <c r="AC13" s="17">
        <v>4.8046818465029797E-2</v>
      </c>
      <c r="AD13" s="17">
        <v>4.28127889855109E-2</v>
      </c>
      <c r="AE13" s="17"/>
      <c r="AF13" s="17">
        <v>4.3367532019869301E-2</v>
      </c>
      <c r="AG13" s="17">
        <v>7.1207553144607999E-2</v>
      </c>
      <c r="AH13" s="17">
        <v>3.4347392327321799E-2</v>
      </c>
      <c r="AI13" s="17"/>
      <c r="AJ13" s="17">
        <v>2.95745066384542E-2</v>
      </c>
      <c r="AK13" s="17">
        <v>9.8961073100834795E-2</v>
      </c>
      <c r="AL13" s="17">
        <v>7.5165764463186097E-2</v>
      </c>
      <c r="AM13" s="17">
        <v>6.0522762134712201E-2</v>
      </c>
      <c r="AN13" s="17">
        <v>2.0949303076490899E-2</v>
      </c>
      <c r="AO13" s="17"/>
      <c r="AP13" s="17">
        <v>2.3551156613639601E-2</v>
      </c>
      <c r="AQ13" s="17">
        <v>9.9031224930498707E-2</v>
      </c>
      <c r="AR13" s="17">
        <v>4.6961580550147999E-2</v>
      </c>
      <c r="AS13" s="17"/>
      <c r="AT13" s="17">
        <v>5.9031435962845102E-2</v>
      </c>
      <c r="AU13" s="17">
        <v>3.6536666472128297E-2</v>
      </c>
      <c r="AV13" s="17">
        <v>5.85321349207562E-2</v>
      </c>
      <c r="AW13" s="17">
        <v>6.4592787758409403E-2</v>
      </c>
      <c r="AX13" s="17">
        <v>0.100071712706888</v>
      </c>
      <c r="AY13" s="17"/>
      <c r="AZ13" s="17">
        <v>6.8614429478990102E-2</v>
      </c>
      <c r="BA13" s="17">
        <v>5.0271337357333003E-2</v>
      </c>
      <c r="BB13" s="17">
        <v>4.36809804991301E-2</v>
      </c>
      <c r="BC13" s="17">
        <v>3.01663120162192E-2</v>
      </c>
      <c r="BD13" s="17">
        <v>3.7514009139432203E-2</v>
      </c>
      <c r="BE13" s="17"/>
      <c r="BF13" s="17">
        <v>4.6346522329270202E-2</v>
      </c>
      <c r="BG13" s="17">
        <v>4.6426357211388498E-2</v>
      </c>
      <c r="BH13" s="17">
        <v>5.9711040051510601E-2</v>
      </c>
      <c r="BI13" s="17">
        <v>7.3808225116624299E-2</v>
      </c>
      <c r="BJ13" s="17"/>
      <c r="BK13" s="17">
        <v>9.9290202538699607E-2</v>
      </c>
      <c r="BL13" s="17">
        <v>4.5719903985709097E-2</v>
      </c>
      <c r="BM13" s="17">
        <v>4.3632950189946403E-2</v>
      </c>
      <c r="BN13" s="17">
        <v>5.5046124400795503E-2</v>
      </c>
      <c r="BO13" s="17">
        <v>8.3213208152187204E-2</v>
      </c>
      <c r="BP13" s="17"/>
      <c r="BQ13" s="17">
        <v>6.06014249786411E-2</v>
      </c>
      <c r="BR13" s="17">
        <v>4.2179706947292901E-2</v>
      </c>
      <c r="BS13" s="17"/>
      <c r="BT13" s="17">
        <v>4.9089579126074402E-2</v>
      </c>
      <c r="BU13" s="17">
        <v>5.0577263597239103E-2</v>
      </c>
      <c r="BV13" s="17">
        <v>4.33094253793068E-2</v>
      </c>
      <c r="BW13" s="17">
        <v>7.4247649737248705E-2</v>
      </c>
      <c r="BX13" s="17">
        <v>6.02106893283956E-2</v>
      </c>
      <c r="BY13" s="17">
        <v>3.05169311037813E-2</v>
      </c>
    </row>
    <row r="14" spans="2:77" x14ac:dyDescent="0.35">
      <c r="B14" s="18" t="s">
        <v>92</v>
      </c>
      <c r="C14" s="19">
        <v>5.9581120836496297E-2</v>
      </c>
      <c r="D14" s="19">
        <v>4.57838788303426E-2</v>
      </c>
      <c r="E14" s="19">
        <v>7.3449341565496901E-2</v>
      </c>
      <c r="F14" s="19"/>
      <c r="G14" s="19">
        <v>8.66736256408627E-2</v>
      </c>
      <c r="H14" s="19">
        <v>7.6650394792813201E-2</v>
      </c>
      <c r="I14" s="19">
        <v>6.4609895368562306E-2</v>
      </c>
      <c r="J14" s="19">
        <v>4.50824542227364E-2</v>
      </c>
      <c r="K14" s="19">
        <v>4.6647157779641298E-2</v>
      </c>
      <c r="L14" s="19">
        <v>4.4076201270048201E-2</v>
      </c>
      <c r="M14" s="19"/>
      <c r="N14" s="19">
        <v>3.6077590075056197E-2</v>
      </c>
      <c r="O14" s="19">
        <v>7.3226334315751596E-2</v>
      </c>
      <c r="P14" s="19">
        <v>5.8942689368888801E-2</v>
      </c>
      <c r="Q14" s="19">
        <v>7.0274888902531002E-2</v>
      </c>
      <c r="R14" s="19"/>
      <c r="S14" s="19">
        <v>5.89191660793532E-2</v>
      </c>
      <c r="T14" s="19">
        <v>5.7159101133764802E-2</v>
      </c>
      <c r="U14" s="19">
        <v>6.01522399499725E-2</v>
      </c>
      <c r="V14" s="19">
        <v>4.5432710187468403E-2</v>
      </c>
      <c r="W14" s="19">
        <v>3.93473242658137E-2</v>
      </c>
      <c r="X14" s="19">
        <v>5.8996073566278402E-2</v>
      </c>
      <c r="Y14" s="19">
        <v>7.4966179265651897E-2</v>
      </c>
      <c r="Z14" s="19">
        <v>2.7974307750303601E-2</v>
      </c>
      <c r="AA14" s="19">
        <v>5.9026026231631598E-2</v>
      </c>
      <c r="AB14" s="19">
        <v>5.6394295391860798E-2</v>
      </c>
      <c r="AC14" s="19">
        <v>9.5470498163298001E-2</v>
      </c>
      <c r="AD14" s="19">
        <v>0.11617274889213</v>
      </c>
      <c r="AE14" s="19"/>
      <c r="AF14" s="19">
        <v>4.6423747616307E-2</v>
      </c>
      <c r="AG14" s="19">
        <v>4.8515295031494203E-2</v>
      </c>
      <c r="AH14" s="19">
        <v>9.8040793295815998E-2</v>
      </c>
      <c r="AI14" s="19"/>
      <c r="AJ14" s="19">
        <v>3.68286717821023E-2</v>
      </c>
      <c r="AK14" s="19">
        <v>4.5135205498914602E-2</v>
      </c>
      <c r="AL14" s="19">
        <v>2.4227652632225899E-2</v>
      </c>
      <c r="AM14" s="19">
        <v>5.8130078294219699E-2</v>
      </c>
      <c r="AN14" s="19">
        <v>0.122672926038667</v>
      </c>
      <c r="AO14" s="19"/>
      <c r="AP14" s="19">
        <v>2.9328704548294799E-2</v>
      </c>
      <c r="AQ14" s="19">
        <v>4.1483540137218597E-2</v>
      </c>
      <c r="AR14" s="19">
        <v>2.90132358945485E-2</v>
      </c>
      <c r="AS14" s="19"/>
      <c r="AT14" s="19">
        <v>7.4839631032711698E-2</v>
      </c>
      <c r="AU14" s="19">
        <v>5.1515224796792103E-2</v>
      </c>
      <c r="AV14" s="19">
        <v>5.0737836201397102E-2</v>
      </c>
      <c r="AW14" s="19">
        <v>3.3663100929448402E-2</v>
      </c>
      <c r="AX14" s="19">
        <v>4.4809219458705703E-2</v>
      </c>
      <c r="AY14" s="19"/>
      <c r="AZ14" s="19">
        <v>4.8931390190929798E-2</v>
      </c>
      <c r="BA14" s="19">
        <v>7.4985132597300705E-2</v>
      </c>
      <c r="BB14" s="19">
        <v>0.107279401856114</v>
      </c>
      <c r="BC14" s="19">
        <v>3.8323377497124098E-2</v>
      </c>
      <c r="BD14" s="19">
        <v>9.1650505543678998E-2</v>
      </c>
      <c r="BE14" s="19"/>
      <c r="BF14" s="19">
        <v>7.5793520614532595E-2</v>
      </c>
      <c r="BG14" s="19">
        <v>5.4815799708488801E-2</v>
      </c>
      <c r="BH14" s="19">
        <v>4.5709298115195501E-2</v>
      </c>
      <c r="BI14" s="19">
        <v>4.1688987844065002E-2</v>
      </c>
      <c r="BJ14" s="19"/>
      <c r="BK14" s="19">
        <v>5.8564336480876403E-2</v>
      </c>
      <c r="BL14" s="19">
        <v>8.2705681133166398E-2</v>
      </c>
      <c r="BM14" s="19">
        <v>6.5266102911622201E-2</v>
      </c>
      <c r="BN14" s="19">
        <v>4.5606903952795999E-2</v>
      </c>
      <c r="BO14" s="19">
        <v>4.9184594908027103E-2</v>
      </c>
      <c r="BP14" s="19"/>
      <c r="BQ14" s="19">
        <v>5.2860554166024698E-2</v>
      </c>
      <c r="BR14" s="19">
        <v>6.8683584362969799E-2</v>
      </c>
      <c r="BS14" s="19"/>
      <c r="BT14" s="19">
        <v>4.3944994185891602E-2</v>
      </c>
      <c r="BU14" s="19">
        <v>5.0068454262526998E-2</v>
      </c>
      <c r="BV14" s="19">
        <v>7.5768527516906603E-2</v>
      </c>
      <c r="BW14" s="19">
        <v>6.1614046347605401E-2</v>
      </c>
      <c r="BX14" s="19">
        <v>7.6919572488498705E-2</v>
      </c>
      <c r="BY14" s="19">
        <v>0.13175870727184899</v>
      </c>
    </row>
    <row r="15" spans="2:77" x14ac:dyDescent="0.35">
      <c r="B15" s="16"/>
    </row>
    <row r="16" spans="2:77" x14ac:dyDescent="0.35">
      <c r="B16" t="s">
        <v>95</v>
      </c>
    </row>
    <row r="17" spans="2:2" x14ac:dyDescent="0.35">
      <c r="B17" t="s">
        <v>96</v>
      </c>
    </row>
    <row r="19" spans="2:2" x14ac:dyDescent="0.35">
      <c r="B19"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522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29" x14ac:dyDescent="0.35">
      <c r="B9" s="18" t="s">
        <v>515</v>
      </c>
      <c r="C9" s="17">
        <v>0.45855252612976999</v>
      </c>
      <c r="D9" s="17">
        <v>0.456198871465057</v>
      </c>
      <c r="E9" s="17">
        <v>0.46141813417007399</v>
      </c>
      <c r="F9" s="17"/>
      <c r="G9" s="17">
        <v>0.40330839868441598</v>
      </c>
      <c r="H9" s="17">
        <v>0.39429942389098599</v>
      </c>
      <c r="I9" s="17">
        <v>0.42018909862828302</v>
      </c>
      <c r="J9" s="17">
        <v>0.46081481086710402</v>
      </c>
      <c r="K9" s="17">
        <v>0.481618605714352</v>
      </c>
      <c r="L9" s="17">
        <v>0.561225711177335</v>
      </c>
      <c r="M9" s="17"/>
      <c r="N9" s="17">
        <v>0.489793856834495</v>
      </c>
      <c r="O9" s="17">
        <v>0.44393000098899399</v>
      </c>
      <c r="P9" s="17">
        <v>0.459886293353159</v>
      </c>
      <c r="Q9" s="17">
        <v>0.44124758573970702</v>
      </c>
      <c r="R9" s="17"/>
      <c r="S9" s="17">
        <v>0.41183916211871402</v>
      </c>
      <c r="T9" s="17">
        <v>0.48504439587649101</v>
      </c>
      <c r="U9" s="17">
        <v>0.46114834018126499</v>
      </c>
      <c r="V9" s="17">
        <v>0.51559525089335101</v>
      </c>
      <c r="W9" s="17">
        <v>0.44951443437490701</v>
      </c>
      <c r="X9" s="17">
        <v>0.48868295871478501</v>
      </c>
      <c r="Y9" s="17">
        <v>0.43919396037431802</v>
      </c>
      <c r="Z9" s="17">
        <v>0.430393231160342</v>
      </c>
      <c r="AA9" s="17">
        <v>0.43299457338136499</v>
      </c>
      <c r="AB9" s="17">
        <v>0.46113403620376098</v>
      </c>
      <c r="AC9" s="17">
        <v>0.48352539865232702</v>
      </c>
      <c r="AD9" s="17">
        <v>0.44776507392224102</v>
      </c>
      <c r="AE9" s="17"/>
      <c r="AF9" s="17">
        <v>0.53319281875177305</v>
      </c>
      <c r="AG9" s="17">
        <v>0.41798315303517097</v>
      </c>
      <c r="AH9" s="17">
        <v>0.40748189456268802</v>
      </c>
      <c r="AI9" s="17"/>
      <c r="AJ9" s="17">
        <v>0.536782526358628</v>
      </c>
      <c r="AK9" s="17">
        <v>0.39515360261476301</v>
      </c>
      <c r="AL9" s="17">
        <v>0.43742295349068899</v>
      </c>
      <c r="AM9" s="17">
        <v>0.43389366840789001</v>
      </c>
      <c r="AN9" s="17">
        <v>0.44946585072634399</v>
      </c>
      <c r="AO9" s="17"/>
      <c r="AP9" s="17">
        <v>0.50118332353238204</v>
      </c>
      <c r="AQ9" s="17">
        <v>0.42621474497598999</v>
      </c>
      <c r="AR9" s="17">
        <v>0.45798652117100702</v>
      </c>
      <c r="AS9" s="17"/>
      <c r="AT9" s="17">
        <v>0.47852572761534501</v>
      </c>
      <c r="AU9" s="17">
        <v>0.46524179394862702</v>
      </c>
      <c r="AV9" s="17">
        <v>0.44110054417897798</v>
      </c>
      <c r="AW9" s="17">
        <v>0.43640167000972702</v>
      </c>
      <c r="AX9" s="17">
        <v>0.34627336336589498</v>
      </c>
      <c r="AY9" s="17"/>
      <c r="AZ9" s="17">
        <v>0.419646546369011</v>
      </c>
      <c r="BA9" s="17">
        <v>0.40672236082240998</v>
      </c>
      <c r="BB9" s="17">
        <v>0.43094020876647499</v>
      </c>
      <c r="BC9" s="17">
        <v>0.57652150089712995</v>
      </c>
      <c r="BD9" s="17">
        <v>0.493314505731129</v>
      </c>
      <c r="BE9" s="17"/>
      <c r="BF9" s="17">
        <v>0.45017606078281303</v>
      </c>
      <c r="BG9" s="17">
        <v>0.455876942666816</v>
      </c>
      <c r="BH9" s="17">
        <v>0.44954313901903897</v>
      </c>
      <c r="BI9" s="17">
        <v>0.48426642239679502</v>
      </c>
      <c r="BJ9" s="17"/>
      <c r="BK9" s="17">
        <v>0.44719664460337799</v>
      </c>
      <c r="BL9" s="17">
        <v>0.41044253843117801</v>
      </c>
      <c r="BM9" s="17">
        <v>0.46944502457981901</v>
      </c>
      <c r="BN9" s="17">
        <v>0.48590106592883803</v>
      </c>
      <c r="BO9" s="17">
        <v>0.37754649890179998</v>
      </c>
      <c r="BP9" s="17"/>
      <c r="BQ9" s="17">
        <v>0.45898268188944402</v>
      </c>
      <c r="BR9" s="17">
        <v>0.45796991497432399</v>
      </c>
      <c r="BS9" s="17"/>
      <c r="BT9" s="17">
        <v>0.49674476089212799</v>
      </c>
      <c r="BU9" s="17">
        <v>0.47069628263340602</v>
      </c>
      <c r="BV9" s="17">
        <v>0.41300950695366601</v>
      </c>
      <c r="BW9" s="17">
        <v>0.41264118472830102</v>
      </c>
      <c r="BX9" s="17">
        <v>0.416723535418137</v>
      </c>
      <c r="BY9" s="17">
        <v>0.444331388321559</v>
      </c>
    </row>
    <row r="10" spans="2:77" ht="43.5" x14ac:dyDescent="0.35">
      <c r="B10" s="18" t="s">
        <v>516</v>
      </c>
      <c r="C10" s="17">
        <v>0.38801069193294402</v>
      </c>
      <c r="D10" s="17">
        <v>0.38398655231468398</v>
      </c>
      <c r="E10" s="17">
        <v>0.39252583510245997</v>
      </c>
      <c r="F10" s="17"/>
      <c r="G10" s="17">
        <v>0.39386427598609602</v>
      </c>
      <c r="H10" s="17">
        <v>0.35640861549484798</v>
      </c>
      <c r="I10" s="17">
        <v>0.36845509382851899</v>
      </c>
      <c r="J10" s="17">
        <v>0.349862670694642</v>
      </c>
      <c r="K10" s="17">
        <v>0.37130470316535802</v>
      </c>
      <c r="L10" s="17">
        <v>0.46776510480802402</v>
      </c>
      <c r="M10" s="17"/>
      <c r="N10" s="17">
        <v>0.41920331092575702</v>
      </c>
      <c r="O10" s="17">
        <v>0.39700132626738999</v>
      </c>
      <c r="P10" s="17">
        <v>0.36882849177230398</v>
      </c>
      <c r="Q10" s="17">
        <v>0.36242582652292399</v>
      </c>
      <c r="R10" s="17"/>
      <c r="S10" s="17">
        <v>0.39561417873198401</v>
      </c>
      <c r="T10" s="17">
        <v>0.40438384337276101</v>
      </c>
      <c r="U10" s="17">
        <v>0.368021488140093</v>
      </c>
      <c r="V10" s="17">
        <v>0.419185173093854</v>
      </c>
      <c r="W10" s="17">
        <v>0.41518450805171703</v>
      </c>
      <c r="X10" s="17">
        <v>0.38444894353864101</v>
      </c>
      <c r="Y10" s="17">
        <v>0.37421865475044103</v>
      </c>
      <c r="Z10" s="17">
        <v>0.36039645092022898</v>
      </c>
      <c r="AA10" s="17">
        <v>0.36046078698369</v>
      </c>
      <c r="AB10" s="17">
        <v>0.37932020821276202</v>
      </c>
      <c r="AC10" s="17">
        <v>0.36542864157315702</v>
      </c>
      <c r="AD10" s="17">
        <v>0.42689553912483302</v>
      </c>
      <c r="AE10" s="17"/>
      <c r="AF10" s="17">
        <v>0.38678676950142599</v>
      </c>
      <c r="AG10" s="17">
        <v>0.39962938544085302</v>
      </c>
      <c r="AH10" s="17">
        <v>0.352747064740557</v>
      </c>
      <c r="AI10" s="17"/>
      <c r="AJ10" s="17">
        <v>0.38175196022824298</v>
      </c>
      <c r="AK10" s="17">
        <v>0.41797618182354002</v>
      </c>
      <c r="AL10" s="17">
        <v>0.38106207127529301</v>
      </c>
      <c r="AM10" s="17">
        <v>0.30925763143792401</v>
      </c>
      <c r="AN10" s="17">
        <v>0.37505987541243901</v>
      </c>
      <c r="AO10" s="17"/>
      <c r="AP10" s="17">
        <v>0.34973909098367101</v>
      </c>
      <c r="AQ10" s="17">
        <v>0.44730197129011201</v>
      </c>
      <c r="AR10" s="17">
        <v>0.40007477641488698</v>
      </c>
      <c r="AS10" s="17"/>
      <c r="AT10" s="17">
        <v>0.339871664532852</v>
      </c>
      <c r="AU10" s="17">
        <v>0.40841290746817699</v>
      </c>
      <c r="AV10" s="17">
        <v>0.39730585460366402</v>
      </c>
      <c r="AW10" s="17">
        <v>0.41697193326266602</v>
      </c>
      <c r="AX10" s="17">
        <v>0.38269710511098698</v>
      </c>
      <c r="AY10" s="17"/>
      <c r="AZ10" s="17">
        <v>0.35736633203963297</v>
      </c>
      <c r="BA10" s="17">
        <v>0.38090399702089001</v>
      </c>
      <c r="BB10" s="17">
        <v>0.35505221607769899</v>
      </c>
      <c r="BC10" s="17">
        <v>0.47407719025899597</v>
      </c>
      <c r="BD10" s="17">
        <v>0.38574914865644599</v>
      </c>
      <c r="BE10" s="17"/>
      <c r="BF10" s="17">
        <v>0.36689716724284899</v>
      </c>
      <c r="BG10" s="17">
        <v>0.39219004299729598</v>
      </c>
      <c r="BH10" s="17">
        <v>0.38960119231576001</v>
      </c>
      <c r="BI10" s="17">
        <v>0.411071787260676</v>
      </c>
      <c r="BJ10" s="17"/>
      <c r="BK10" s="17">
        <v>0.29116364012031498</v>
      </c>
      <c r="BL10" s="17">
        <v>0.35902703123195001</v>
      </c>
      <c r="BM10" s="17">
        <v>0.40149281972120499</v>
      </c>
      <c r="BN10" s="17">
        <v>0.40540623752481902</v>
      </c>
      <c r="BO10" s="17">
        <v>0.33967867718740302</v>
      </c>
      <c r="BP10" s="17"/>
      <c r="BQ10" s="17">
        <v>0.38777475053975202</v>
      </c>
      <c r="BR10" s="17">
        <v>0.38833025545060801</v>
      </c>
      <c r="BS10" s="17"/>
      <c r="BT10" s="17">
        <v>0.42040367025545</v>
      </c>
      <c r="BU10" s="17">
        <v>0.39341693548692802</v>
      </c>
      <c r="BV10" s="17">
        <v>0.32428686874338097</v>
      </c>
      <c r="BW10" s="17">
        <v>0.360405863306481</v>
      </c>
      <c r="BX10" s="17">
        <v>0.37199722531034901</v>
      </c>
      <c r="BY10" s="17">
        <v>0.28765243806983198</v>
      </c>
    </row>
    <row r="11" spans="2:77" ht="43.5" x14ac:dyDescent="0.35">
      <c r="B11" s="18" t="s">
        <v>517</v>
      </c>
      <c r="C11" s="17">
        <v>0.26400004911590602</v>
      </c>
      <c r="D11" s="17">
        <v>0.24584244244634301</v>
      </c>
      <c r="E11" s="17">
        <v>0.281080076361511</v>
      </c>
      <c r="F11" s="17"/>
      <c r="G11" s="17">
        <v>0.330784360291771</v>
      </c>
      <c r="H11" s="17">
        <v>0.29665742142336499</v>
      </c>
      <c r="I11" s="17">
        <v>0.313521341995324</v>
      </c>
      <c r="J11" s="17">
        <v>0.232716144639599</v>
      </c>
      <c r="K11" s="17">
        <v>0.23768279082057001</v>
      </c>
      <c r="L11" s="17">
        <v>0.19598528216314801</v>
      </c>
      <c r="M11" s="17"/>
      <c r="N11" s="17">
        <v>0.28862184677359698</v>
      </c>
      <c r="O11" s="17">
        <v>0.27920390653476201</v>
      </c>
      <c r="P11" s="17">
        <v>0.252340174304517</v>
      </c>
      <c r="Q11" s="17">
        <v>0.231120162932827</v>
      </c>
      <c r="R11" s="17"/>
      <c r="S11" s="17">
        <v>0.29488930878000602</v>
      </c>
      <c r="T11" s="17">
        <v>0.25685738679671699</v>
      </c>
      <c r="U11" s="17">
        <v>0.27630930005784898</v>
      </c>
      <c r="V11" s="17">
        <v>0.26564353237979099</v>
      </c>
      <c r="W11" s="17">
        <v>0.243971107310996</v>
      </c>
      <c r="X11" s="17">
        <v>0.25554458956744303</v>
      </c>
      <c r="Y11" s="17">
        <v>0.23751632157614599</v>
      </c>
      <c r="Z11" s="17">
        <v>0.25083530991624298</v>
      </c>
      <c r="AA11" s="17">
        <v>0.25789342817773597</v>
      </c>
      <c r="AB11" s="17">
        <v>0.29282796343320899</v>
      </c>
      <c r="AC11" s="17">
        <v>0.212792297327665</v>
      </c>
      <c r="AD11" s="17">
        <v>0.294535719970624</v>
      </c>
      <c r="AE11" s="17"/>
      <c r="AF11" s="17">
        <v>0.21206529041694699</v>
      </c>
      <c r="AG11" s="17">
        <v>0.28325963876049498</v>
      </c>
      <c r="AH11" s="17">
        <v>0.29145735617319901</v>
      </c>
      <c r="AI11" s="17"/>
      <c r="AJ11" s="17">
        <v>0.210562741117296</v>
      </c>
      <c r="AK11" s="17">
        <v>0.30594372716381302</v>
      </c>
      <c r="AL11" s="17">
        <v>0.29136982580298598</v>
      </c>
      <c r="AM11" s="17">
        <v>0.16703809886138701</v>
      </c>
      <c r="AN11" s="17">
        <v>0.26933364100351298</v>
      </c>
      <c r="AO11" s="17"/>
      <c r="AP11" s="17">
        <v>0.19399132013922099</v>
      </c>
      <c r="AQ11" s="17">
        <v>0.31783656099981</v>
      </c>
      <c r="AR11" s="17">
        <v>0.29121775906156999</v>
      </c>
      <c r="AS11" s="17"/>
      <c r="AT11" s="17">
        <v>0.19518728469371199</v>
      </c>
      <c r="AU11" s="17">
        <v>0.28919485288507701</v>
      </c>
      <c r="AV11" s="17">
        <v>0.296391070359172</v>
      </c>
      <c r="AW11" s="17">
        <v>0.30920097751495401</v>
      </c>
      <c r="AX11" s="17">
        <v>0.249863992917363</v>
      </c>
      <c r="AY11" s="17"/>
      <c r="AZ11" s="17">
        <v>0.27027113135968001</v>
      </c>
      <c r="BA11" s="17">
        <v>0.31048035648133099</v>
      </c>
      <c r="BB11" s="17">
        <v>0.27581709709019298</v>
      </c>
      <c r="BC11" s="17">
        <v>0.20040557010013901</v>
      </c>
      <c r="BD11" s="17">
        <v>0.28134919781616502</v>
      </c>
      <c r="BE11" s="17"/>
      <c r="BF11" s="17">
        <v>0.24697370052772499</v>
      </c>
      <c r="BG11" s="17">
        <v>0.26703257249826301</v>
      </c>
      <c r="BH11" s="17">
        <v>0.26944117096266501</v>
      </c>
      <c r="BI11" s="17">
        <v>0.28035490778422101</v>
      </c>
      <c r="BJ11" s="17"/>
      <c r="BK11" s="17">
        <v>0.28489565993509802</v>
      </c>
      <c r="BL11" s="17">
        <v>0.284180624828682</v>
      </c>
      <c r="BM11" s="17">
        <v>0.26172491623037297</v>
      </c>
      <c r="BN11" s="17">
        <v>0.260572607325046</v>
      </c>
      <c r="BO11" s="17">
        <v>0.23876693705353699</v>
      </c>
      <c r="BP11" s="17"/>
      <c r="BQ11" s="17">
        <v>0.24109768311205301</v>
      </c>
      <c r="BR11" s="17">
        <v>0.29501944992565898</v>
      </c>
      <c r="BS11" s="17"/>
      <c r="BT11" s="17">
        <v>0.220584330481047</v>
      </c>
      <c r="BU11" s="17">
        <v>0.29037669280677098</v>
      </c>
      <c r="BV11" s="17">
        <v>0.282021776004789</v>
      </c>
      <c r="BW11" s="17">
        <v>0.289546171192548</v>
      </c>
      <c r="BX11" s="17">
        <v>0.28595567668684102</v>
      </c>
      <c r="BY11" s="17">
        <v>0.31618475941264501</v>
      </c>
    </row>
    <row r="12" spans="2:77" ht="43.5" x14ac:dyDescent="0.35">
      <c r="B12" s="18" t="s">
        <v>518</v>
      </c>
      <c r="C12" s="17">
        <v>0.21454424882742301</v>
      </c>
      <c r="D12" s="17">
        <v>0.25119082654057701</v>
      </c>
      <c r="E12" s="17">
        <v>0.178734759335681</v>
      </c>
      <c r="F12" s="17"/>
      <c r="G12" s="17">
        <v>0.239070826310044</v>
      </c>
      <c r="H12" s="17">
        <v>0.211892977588757</v>
      </c>
      <c r="I12" s="17">
        <v>0.194812391904779</v>
      </c>
      <c r="J12" s="17">
        <v>0.18042252327026401</v>
      </c>
      <c r="K12" s="17">
        <v>0.237967824530498</v>
      </c>
      <c r="L12" s="17">
        <v>0.22845405689355</v>
      </c>
      <c r="M12" s="17"/>
      <c r="N12" s="17">
        <v>0.25069616005717998</v>
      </c>
      <c r="O12" s="17">
        <v>0.18942731577587499</v>
      </c>
      <c r="P12" s="17">
        <v>0.205462070033119</v>
      </c>
      <c r="Q12" s="17">
        <v>0.21165587291677701</v>
      </c>
      <c r="R12" s="17"/>
      <c r="S12" s="17">
        <v>0.22297832284938901</v>
      </c>
      <c r="T12" s="17">
        <v>0.21140618595451599</v>
      </c>
      <c r="U12" s="17">
        <v>0.223619027638643</v>
      </c>
      <c r="V12" s="17">
        <v>0.234354847606705</v>
      </c>
      <c r="W12" s="17">
        <v>0.21381649632261601</v>
      </c>
      <c r="X12" s="17">
        <v>0.23030611672231599</v>
      </c>
      <c r="Y12" s="17">
        <v>0.21707632218183601</v>
      </c>
      <c r="Z12" s="17">
        <v>0.17898522147961701</v>
      </c>
      <c r="AA12" s="17">
        <v>0.20756228169087701</v>
      </c>
      <c r="AB12" s="17">
        <v>0.174973546970939</v>
      </c>
      <c r="AC12" s="17">
        <v>0.227235605341081</v>
      </c>
      <c r="AD12" s="17">
        <v>0.22333890280524801</v>
      </c>
      <c r="AE12" s="17"/>
      <c r="AF12" s="17">
        <v>0.22941973650641301</v>
      </c>
      <c r="AG12" s="17">
        <v>0.201868570402776</v>
      </c>
      <c r="AH12" s="17">
        <v>0.19135957048958499</v>
      </c>
      <c r="AI12" s="17"/>
      <c r="AJ12" s="17">
        <v>0.25876807407802799</v>
      </c>
      <c r="AK12" s="17">
        <v>0.17881300289375701</v>
      </c>
      <c r="AL12" s="17">
        <v>0.22179546461394101</v>
      </c>
      <c r="AM12" s="17">
        <v>0.29075013717617598</v>
      </c>
      <c r="AN12" s="17">
        <v>0.178426987313659</v>
      </c>
      <c r="AO12" s="17"/>
      <c r="AP12" s="17">
        <v>0.26746692999445998</v>
      </c>
      <c r="AQ12" s="17">
        <v>0.165026535453516</v>
      </c>
      <c r="AR12" s="17">
        <v>0.237972350453899</v>
      </c>
      <c r="AS12" s="17"/>
      <c r="AT12" s="17">
        <v>0.19546270400687099</v>
      </c>
      <c r="AU12" s="17">
        <v>0.23190419774986701</v>
      </c>
      <c r="AV12" s="17">
        <v>0.23045594055480401</v>
      </c>
      <c r="AW12" s="17">
        <v>0.20656428136202001</v>
      </c>
      <c r="AX12" s="17">
        <v>0.28090734182473398</v>
      </c>
      <c r="AY12" s="17"/>
      <c r="AZ12" s="17">
        <v>0.21504404391586099</v>
      </c>
      <c r="BA12" s="17">
        <v>0.202894490842154</v>
      </c>
      <c r="BB12" s="17">
        <v>0.20107937937569001</v>
      </c>
      <c r="BC12" s="17">
        <v>0.228487579729822</v>
      </c>
      <c r="BD12" s="17">
        <v>0.20958593181907501</v>
      </c>
      <c r="BE12" s="17"/>
      <c r="BF12" s="17">
        <v>0.20798145418830599</v>
      </c>
      <c r="BG12" s="17">
        <v>0.213085475545822</v>
      </c>
      <c r="BH12" s="17">
        <v>0.199278707386909</v>
      </c>
      <c r="BI12" s="17">
        <v>0.24535226497284901</v>
      </c>
      <c r="BJ12" s="17"/>
      <c r="BK12" s="17">
        <v>0.21344952991350899</v>
      </c>
      <c r="BL12" s="17">
        <v>0.20034352430608901</v>
      </c>
      <c r="BM12" s="17">
        <v>0.19476952963515201</v>
      </c>
      <c r="BN12" s="17">
        <v>0.226428931504491</v>
      </c>
      <c r="BO12" s="17">
        <v>0.28934869946437702</v>
      </c>
      <c r="BP12" s="17"/>
      <c r="BQ12" s="17">
        <v>0.20853838911835301</v>
      </c>
      <c r="BR12" s="17">
        <v>0.22267869963008</v>
      </c>
      <c r="BS12" s="17"/>
      <c r="BT12" s="17">
        <v>0.23726738237099701</v>
      </c>
      <c r="BU12" s="17">
        <v>0.18839790488363201</v>
      </c>
      <c r="BV12" s="17">
        <v>0.2188737724075</v>
      </c>
      <c r="BW12" s="17">
        <v>0.178665581967343</v>
      </c>
      <c r="BX12" s="17">
        <v>0.221867803405293</v>
      </c>
      <c r="BY12" s="17">
        <v>0.225971245583833</v>
      </c>
    </row>
    <row r="13" spans="2:77" ht="29" x14ac:dyDescent="0.35">
      <c r="B13" s="18" t="s">
        <v>519</v>
      </c>
      <c r="C13" s="17">
        <v>0.208260581205126</v>
      </c>
      <c r="D13" s="17">
        <v>0.241053380432764</v>
      </c>
      <c r="E13" s="17">
        <v>0.17511612615198499</v>
      </c>
      <c r="F13" s="17"/>
      <c r="G13" s="17">
        <v>0.227288470140353</v>
      </c>
      <c r="H13" s="17">
        <v>0.199973997870321</v>
      </c>
      <c r="I13" s="17">
        <v>0.24130541686850801</v>
      </c>
      <c r="J13" s="17">
        <v>0.18707560803270201</v>
      </c>
      <c r="K13" s="17">
        <v>0.199472388899961</v>
      </c>
      <c r="L13" s="17">
        <v>0.198639148944631</v>
      </c>
      <c r="M13" s="17"/>
      <c r="N13" s="17">
        <v>0.226464215231335</v>
      </c>
      <c r="O13" s="17">
        <v>0.20826690727393499</v>
      </c>
      <c r="P13" s="17">
        <v>0.216305361241452</v>
      </c>
      <c r="Q13" s="17">
        <v>0.17993752099160901</v>
      </c>
      <c r="R13" s="17"/>
      <c r="S13" s="17">
        <v>0.22693762437505099</v>
      </c>
      <c r="T13" s="17">
        <v>0.226720029795732</v>
      </c>
      <c r="U13" s="17">
        <v>0.214101746761308</v>
      </c>
      <c r="V13" s="17">
        <v>0.18060343483980701</v>
      </c>
      <c r="W13" s="17">
        <v>0.22598055772692299</v>
      </c>
      <c r="X13" s="17">
        <v>0.19725825195489599</v>
      </c>
      <c r="Y13" s="17">
        <v>0.222225483108828</v>
      </c>
      <c r="Z13" s="17">
        <v>0.17836396065981699</v>
      </c>
      <c r="AA13" s="17">
        <v>0.19261648477422599</v>
      </c>
      <c r="AB13" s="17">
        <v>0.193456014030711</v>
      </c>
      <c r="AC13" s="17">
        <v>0.19312473765098401</v>
      </c>
      <c r="AD13" s="17">
        <v>0.22975923102829901</v>
      </c>
      <c r="AE13" s="17"/>
      <c r="AF13" s="17">
        <v>0.220187777338718</v>
      </c>
      <c r="AG13" s="17">
        <v>0.20014353932023901</v>
      </c>
      <c r="AH13" s="17">
        <v>0.19120176600308</v>
      </c>
      <c r="AI13" s="17"/>
      <c r="AJ13" s="17">
        <v>0.24713013637557699</v>
      </c>
      <c r="AK13" s="17">
        <v>0.184436318001927</v>
      </c>
      <c r="AL13" s="17">
        <v>0.19897742496424101</v>
      </c>
      <c r="AM13" s="17">
        <v>0.27593499589246101</v>
      </c>
      <c r="AN13" s="17">
        <v>0.14339311700000901</v>
      </c>
      <c r="AO13" s="17"/>
      <c r="AP13" s="17">
        <v>0.26846100578830501</v>
      </c>
      <c r="AQ13" s="17">
        <v>0.15583181552147199</v>
      </c>
      <c r="AR13" s="17">
        <v>0.25119780811516501</v>
      </c>
      <c r="AS13" s="17"/>
      <c r="AT13" s="17">
        <v>0.18067819257762899</v>
      </c>
      <c r="AU13" s="17">
        <v>0.21016204704361599</v>
      </c>
      <c r="AV13" s="17">
        <v>0.21558921320925201</v>
      </c>
      <c r="AW13" s="17">
        <v>0.24268643456625399</v>
      </c>
      <c r="AX13" s="17">
        <v>0.273553222129653</v>
      </c>
      <c r="AY13" s="17"/>
      <c r="AZ13" s="17">
        <v>0.21206406876027201</v>
      </c>
      <c r="BA13" s="17">
        <v>0.18582269369854501</v>
      </c>
      <c r="BB13" s="17">
        <v>0.21815595872756199</v>
      </c>
      <c r="BC13" s="17">
        <v>0.21089334878787699</v>
      </c>
      <c r="BD13" s="17">
        <v>0.210488461167363</v>
      </c>
      <c r="BE13" s="17"/>
      <c r="BF13" s="17">
        <v>0.21443689968681001</v>
      </c>
      <c r="BG13" s="17">
        <v>0.195481008762944</v>
      </c>
      <c r="BH13" s="17">
        <v>0.20993758006854099</v>
      </c>
      <c r="BI13" s="17">
        <v>0.229164138711936</v>
      </c>
      <c r="BJ13" s="17"/>
      <c r="BK13" s="17">
        <v>0.23520998533634499</v>
      </c>
      <c r="BL13" s="17">
        <v>0.18930772195338999</v>
      </c>
      <c r="BM13" s="17">
        <v>0.20483527378180899</v>
      </c>
      <c r="BN13" s="17">
        <v>0.20687632890324201</v>
      </c>
      <c r="BO13" s="17">
        <v>0.26249892523533602</v>
      </c>
      <c r="BP13" s="17"/>
      <c r="BQ13" s="17">
        <v>0.191474974000752</v>
      </c>
      <c r="BR13" s="17">
        <v>0.23099532737152301</v>
      </c>
      <c r="BS13" s="17"/>
      <c r="BT13" s="17">
        <v>0.21268227336319701</v>
      </c>
      <c r="BU13" s="17">
        <v>0.19638570338344599</v>
      </c>
      <c r="BV13" s="17">
        <v>0.16019258000481401</v>
      </c>
      <c r="BW13" s="17">
        <v>0.23940592376490599</v>
      </c>
      <c r="BX13" s="17">
        <v>0.22352391566542501</v>
      </c>
      <c r="BY13" s="17">
        <v>0.176857984459173</v>
      </c>
    </row>
    <row r="14" spans="2:77" ht="29" x14ac:dyDescent="0.35">
      <c r="B14" s="18" t="s">
        <v>520</v>
      </c>
      <c r="C14" s="17">
        <v>0.16032425951212501</v>
      </c>
      <c r="D14" s="17">
        <v>0.179335871160551</v>
      </c>
      <c r="E14" s="17">
        <v>0.140827187222022</v>
      </c>
      <c r="F14" s="17"/>
      <c r="G14" s="17">
        <v>0.20624573447401201</v>
      </c>
      <c r="H14" s="17">
        <v>0.19230209955317301</v>
      </c>
      <c r="I14" s="17">
        <v>0.17528474554561699</v>
      </c>
      <c r="J14" s="17">
        <v>0.15874765163669</v>
      </c>
      <c r="K14" s="17">
        <v>0.13847199026489501</v>
      </c>
      <c r="L14" s="17">
        <v>0.10759977169856801</v>
      </c>
      <c r="M14" s="17"/>
      <c r="N14" s="17">
        <v>0.180322507765869</v>
      </c>
      <c r="O14" s="17">
        <v>0.16279171269293</v>
      </c>
      <c r="P14" s="17">
        <v>0.15861109492789499</v>
      </c>
      <c r="Q14" s="17">
        <v>0.137498324700183</v>
      </c>
      <c r="R14" s="17"/>
      <c r="S14" s="17">
        <v>0.1985540205544</v>
      </c>
      <c r="T14" s="17">
        <v>0.17795328920515499</v>
      </c>
      <c r="U14" s="17">
        <v>0.117996763896573</v>
      </c>
      <c r="V14" s="17">
        <v>0.152926497734583</v>
      </c>
      <c r="W14" s="17">
        <v>0.18927434024144299</v>
      </c>
      <c r="X14" s="17">
        <v>0.147761676429573</v>
      </c>
      <c r="Y14" s="17">
        <v>0.16666961825893101</v>
      </c>
      <c r="Z14" s="17">
        <v>0.167099605427597</v>
      </c>
      <c r="AA14" s="17">
        <v>0.15392052429438099</v>
      </c>
      <c r="AB14" s="17">
        <v>0.14459494103721801</v>
      </c>
      <c r="AC14" s="17">
        <v>0.11065798524093599</v>
      </c>
      <c r="AD14" s="17">
        <v>0.13817060058363001</v>
      </c>
      <c r="AE14" s="17"/>
      <c r="AF14" s="17">
        <v>0.14733017729941</v>
      </c>
      <c r="AG14" s="17">
        <v>0.170399530155638</v>
      </c>
      <c r="AH14" s="17">
        <v>0.13484509360004601</v>
      </c>
      <c r="AI14" s="17"/>
      <c r="AJ14" s="17">
        <v>0.16043738980903999</v>
      </c>
      <c r="AK14" s="17">
        <v>0.158023368446117</v>
      </c>
      <c r="AL14" s="17">
        <v>0.19377774467247999</v>
      </c>
      <c r="AM14" s="17">
        <v>0.120098724806596</v>
      </c>
      <c r="AN14" s="17">
        <v>0.134978302669782</v>
      </c>
      <c r="AO14" s="17"/>
      <c r="AP14" s="17">
        <v>0.179272560139591</v>
      </c>
      <c r="AQ14" s="17">
        <v>0.14020989468006201</v>
      </c>
      <c r="AR14" s="17">
        <v>0.22050988806323199</v>
      </c>
      <c r="AS14" s="17"/>
      <c r="AT14" s="17">
        <v>0.139132554952133</v>
      </c>
      <c r="AU14" s="17">
        <v>0.14442132427193599</v>
      </c>
      <c r="AV14" s="17">
        <v>0.17502513983697501</v>
      </c>
      <c r="AW14" s="17">
        <v>0.21595593801648799</v>
      </c>
      <c r="AX14" s="17">
        <v>0.20530552122344001</v>
      </c>
      <c r="AY14" s="17"/>
      <c r="AZ14" s="17">
        <v>0.18323301813153001</v>
      </c>
      <c r="BA14" s="17">
        <v>0.15458548373319</v>
      </c>
      <c r="BB14" s="17">
        <v>0.23324723237691999</v>
      </c>
      <c r="BC14" s="17">
        <v>0.1049441287415</v>
      </c>
      <c r="BD14" s="17">
        <v>0.145734374547178</v>
      </c>
      <c r="BE14" s="17"/>
      <c r="BF14" s="17">
        <v>0.15024360854843999</v>
      </c>
      <c r="BG14" s="17">
        <v>0.15072115632107799</v>
      </c>
      <c r="BH14" s="17">
        <v>0.174487521611362</v>
      </c>
      <c r="BI14" s="17">
        <v>0.174876525964062</v>
      </c>
      <c r="BJ14" s="17"/>
      <c r="BK14" s="17">
        <v>0.14147248944882199</v>
      </c>
      <c r="BL14" s="17">
        <v>0.14408667561944499</v>
      </c>
      <c r="BM14" s="17">
        <v>0.15399356476790099</v>
      </c>
      <c r="BN14" s="17">
        <v>0.16704508293748699</v>
      </c>
      <c r="BO14" s="17">
        <v>0.203962330651907</v>
      </c>
      <c r="BP14" s="17"/>
      <c r="BQ14" s="17">
        <v>0.14660088332677701</v>
      </c>
      <c r="BR14" s="17">
        <v>0.17891146165030899</v>
      </c>
      <c r="BS14" s="17"/>
      <c r="BT14" s="17">
        <v>0.14077478379584901</v>
      </c>
      <c r="BU14" s="17">
        <v>0.174342600251636</v>
      </c>
      <c r="BV14" s="17">
        <v>0.175728243973517</v>
      </c>
      <c r="BW14" s="17">
        <v>0.14755719354268801</v>
      </c>
      <c r="BX14" s="17">
        <v>0.16846856232711399</v>
      </c>
      <c r="BY14" s="17">
        <v>0.21674345638787201</v>
      </c>
    </row>
    <row r="15" spans="2:77" ht="29" x14ac:dyDescent="0.35">
      <c r="B15" s="18" t="s">
        <v>521</v>
      </c>
      <c r="C15" s="17">
        <v>0.123955320349496</v>
      </c>
      <c r="D15" s="17">
        <v>0.13479793516101801</v>
      </c>
      <c r="E15" s="17">
        <v>0.11078896958465199</v>
      </c>
      <c r="F15" s="17"/>
      <c r="G15" s="17">
        <v>0.20073600207706399</v>
      </c>
      <c r="H15" s="17">
        <v>0.12976794102212799</v>
      </c>
      <c r="I15" s="17">
        <v>0.13236895801246101</v>
      </c>
      <c r="J15" s="17">
        <v>0.112358581517555</v>
      </c>
      <c r="K15" s="17">
        <v>0.11767203142495</v>
      </c>
      <c r="L15" s="17">
        <v>7.4927526025204999E-2</v>
      </c>
      <c r="M15" s="17"/>
      <c r="N15" s="17">
        <v>0.11461231999602201</v>
      </c>
      <c r="O15" s="17">
        <v>0.13384036317575801</v>
      </c>
      <c r="P15" s="17">
        <v>0.126442333808198</v>
      </c>
      <c r="Q15" s="17">
        <v>0.122248742566211</v>
      </c>
      <c r="R15" s="17"/>
      <c r="S15" s="17">
        <v>0.14545455057228601</v>
      </c>
      <c r="T15" s="17">
        <v>0.11607531496371799</v>
      </c>
      <c r="U15" s="17">
        <v>0.12710269228753501</v>
      </c>
      <c r="V15" s="17">
        <v>0.121028683288966</v>
      </c>
      <c r="W15" s="17">
        <v>0.13283381997913199</v>
      </c>
      <c r="X15" s="17">
        <v>0.11696948335265001</v>
      </c>
      <c r="Y15" s="17">
        <v>0.120187645156778</v>
      </c>
      <c r="Z15" s="17">
        <v>0.13820308744865101</v>
      </c>
      <c r="AA15" s="17">
        <v>9.5010575828780905E-2</v>
      </c>
      <c r="AB15" s="17">
        <v>0.11654269901026</v>
      </c>
      <c r="AC15" s="17">
        <v>0.11816618094373001</v>
      </c>
      <c r="AD15" s="17">
        <v>0.187674121615895</v>
      </c>
      <c r="AE15" s="17"/>
      <c r="AF15" s="17">
        <v>0.11050119595454699</v>
      </c>
      <c r="AG15" s="17">
        <v>0.121807461669312</v>
      </c>
      <c r="AH15" s="17">
        <v>0.114715499489472</v>
      </c>
      <c r="AI15" s="17"/>
      <c r="AJ15" s="17">
        <v>0.11802663863471601</v>
      </c>
      <c r="AK15" s="17">
        <v>0.103208710919654</v>
      </c>
      <c r="AL15" s="17">
        <v>9.0910456318054E-2</v>
      </c>
      <c r="AM15" s="17">
        <v>0.131670000562225</v>
      </c>
      <c r="AN15" s="17">
        <v>0.13259401984598199</v>
      </c>
      <c r="AO15" s="17"/>
      <c r="AP15" s="17">
        <v>0.13073047117213801</v>
      </c>
      <c r="AQ15" s="17">
        <v>9.1360234521477596E-2</v>
      </c>
      <c r="AR15" s="17">
        <v>0.14256048413533601</v>
      </c>
      <c r="AS15" s="17"/>
      <c r="AT15" s="17">
        <v>0.10554416571500499</v>
      </c>
      <c r="AU15" s="17">
        <v>0.13726893159290399</v>
      </c>
      <c r="AV15" s="17">
        <v>0.123403623166532</v>
      </c>
      <c r="AW15" s="17">
        <v>0.123229964762639</v>
      </c>
      <c r="AX15" s="17">
        <v>0.21828685065539299</v>
      </c>
      <c r="AY15" s="17"/>
      <c r="AZ15" s="17">
        <v>0.13612850004825799</v>
      </c>
      <c r="BA15" s="17">
        <v>0.15006005663104</v>
      </c>
      <c r="BB15" s="17">
        <v>0.21642518260490101</v>
      </c>
      <c r="BC15" s="17">
        <v>6.7855044829075603E-2</v>
      </c>
      <c r="BD15" s="17">
        <v>0.101074982115578</v>
      </c>
      <c r="BE15" s="17"/>
      <c r="BF15" s="17">
        <v>0.144322247864305</v>
      </c>
      <c r="BG15" s="17">
        <v>0.115639373451957</v>
      </c>
      <c r="BH15" s="17">
        <v>0.12519443216637799</v>
      </c>
      <c r="BI15" s="17">
        <v>0.11652567026362499</v>
      </c>
      <c r="BJ15" s="17"/>
      <c r="BK15" s="17">
        <v>0.19634380204634599</v>
      </c>
      <c r="BL15" s="17">
        <v>0.156644006018931</v>
      </c>
      <c r="BM15" s="17">
        <v>0.116337918005369</v>
      </c>
      <c r="BN15" s="17">
        <v>0.10763425174770801</v>
      </c>
      <c r="BO15" s="17">
        <v>0.13954936523199399</v>
      </c>
      <c r="BP15" s="17"/>
      <c r="BQ15" s="17">
        <v>0.104508599516143</v>
      </c>
      <c r="BR15" s="17">
        <v>0.15029432950967</v>
      </c>
      <c r="BS15" s="17"/>
      <c r="BT15" s="17">
        <v>0.10963894785686699</v>
      </c>
      <c r="BU15" s="17">
        <v>0.11855388206412899</v>
      </c>
      <c r="BV15" s="17">
        <v>0.131706308594223</v>
      </c>
      <c r="BW15" s="17">
        <v>0.15565972298769301</v>
      </c>
      <c r="BX15" s="17">
        <v>0.12882681646799601</v>
      </c>
      <c r="BY15" s="17">
        <v>0.149991944040857</v>
      </c>
    </row>
    <row r="16" spans="2:77" x14ac:dyDescent="0.35">
      <c r="B16" s="18" t="s">
        <v>92</v>
      </c>
      <c r="C16" s="17">
        <v>9.8675652506991396E-2</v>
      </c>
      <c r="D16" s="17">
        <v>7.4767104089890901E-2</v>
      </c>
      <c r="E16" s="17">
        <v>0.12267780408887</v>
      </c>
      <c r="F16" s="17"/>
      <c r="G16" s="17">
        <v>9.2755106951528901E-2</v>
      </c>
      <c r="H16" s="17">
        <v>0.10203203694217899</v>
      </c>
      <c r="I16" s="17">
        <v>8.7058300003155398E-2</v>
      </c>
      <c r="J16" s="17">
        <v>9.6374696491568296E-2</v>
      </c>
      <c r="K16" s="17">
        <v>0.119966783725062</v>
      </c>
      <c r="L16" s="17">
        <v>9.6954780753437497E-2</v>
      </c>
      <c r="M16" s="17"/>
      <c r="N16" s="17">
        <v>6.9662465981738697E-2</v>
      </c>
      <c r="O16" s="17">
        <v>0.104140236492446</v>
      </c>
      <c r="P16" s="17">
        <v>8.7195218766183302E-2</v>
      </c>
      <c r="Q16" s="17">
        <v>0.13208492851944201</v>
      </c>
      <c r="R16" s="17"/>
      <c r="S16" s="17">
        <v>7.2127516307257902E-2</v>
      </c>
      <c r="T16" s="17">
        <v>8.4816613267894095E-2</v>
      </c>
      <c r="U16" s="17">
        <v>0.120617762745633</v>
      </c>
      <c r="V16" s="17">
        <v>6.9832350300856993E-2</v>
      </c>
      <c r="W16" s="17">
        <v>8.8563373626026898E-2</v>
      </c>
      <c r="X16" s="17">
        <v>0.124320505585664</v>
      </c>
      <c r="Y16" s="17">
        <v>0.11246236220624201</v>
      </c>
      <c r="Z16" s="17">
        <v>0.128035526643766</v>
      </c>
      <c r="AA16" s="17">
        <v>0.117692142819897</v>
      </c>
      <c r="AB16" s="17">
        <v>9.8844411442818303E-2</v>
      </c>
      <c r="AC16" s="17">
        <v>9.11055284469795E-2</v>
      </c>
      <c r="AD16" s="17">
        <v>0.123757118844738</v>
      </c>
      <c r="AE16" s="17"/>
      <c r="AF16" s="17">
        <v>8.1512047393201503E-2</v>
      </c>
      <c r="AG16" s="17">
        <v>9.5559824359185697E-2</v>
      </c>
      <c r="AH16" s="17">
        <v>0.13396616746446599</v>
      </c>
      <c r="AI16" s="17"/>
      <c r="AJ16" s="17">
        <v>6.3551741229623496E-2</v>
      </c>
      <c r="AK16" s="17">
        <v>9.4257591756505693E-2</v>
      </c>
      <c r="AL16" s="17">
        <v>9.9248904562176596E-2</v>
      </c>
      <c r="AM16" s="17">
        <v>8.6709378721651006E-2</v>
      </c>
      <c r="AN16" s="17">
        <v>0.148599519406209</v>
      </c>
      <c r="AO16" s="17"/>
      <c r="AP16" s="17">
        <v>6.5891051781535301E-2</v>
      </c>
      <c r="AQ16" s="17">
        <v>9.3359341533776993E-2</v>
      </c>
      <c r="AR16" s="17">
        <v>7.3418766600803598E-2</v>
      </c>
      <c r="AS16" s="17"/>
      <c r="AT16" s="17">
        <v>0.129641770189346</v>
      </c>
      <c r="AU16" s="17">
        <v>9.3051583571865798E-2</v>
      </c>
      <c r="AV16" s="17">
        <v>8.6082497678744097E-2</v>
      </c>
      <c r="AW16" s="17">
        <v>6.1395152187047101E-2</v>
      </c>
      <c r="AX16" s="17">
        <v>3.1182820966042701E-2</v>
      </c>
      <c r="AY16" s="17"/>
      <c r="AZ16" s="17">
        <v>8.4782587831839507E-2</v>
      </c>
      <c r="BA16" s="17">
        <v>0.116938128450481</v>
      </c>
      <c r="BB16" s="17">
        <v>0.11036545475798901</v>
      </c>
      <c r="BC16" s="17">
        <v>9.1861702743297094E-2</v>
      </c>
      <c r="BD16" s="17">
        <v>0.12979313921598201</v>
      </c>
      <c r="BE16" s="17"/>
      <c r="BF16" s="17">
        <v>0.128754243867511</v>
      </c>
      <c r="BG16" s="17">
        <v>0.102031392883923</v>
      </c>
      <c r="BH16" s="17">
        <v>8.3065667032700796E-2</v>
      </c>
      <c r="BI16" s="17">
        <v>5.9352141922843799E-2</v>
      </c>
      <c r="BJ16" s="17"/>
      <c r="BK16" s="17">
        <v>0.12644217954863801</v>
      </c>
      <c r="BL16" s="17">
        <v>0.12324216409157</v>
      </c>
      <c r="BM16" s="17">
        <v>0.10005814352506499</v>
      </c>
      <c r="BN16" s="17">
        <v>9.0268347092123696E-2</v>
      </c>
      <c r="BO16" s="17">
        <v>6.6549297506173194E-2</v>
      </c>
      <c r="BP16" s="17"/>
      <c r="BQ16" s="17">
        <v>0.100299888887719</v>
      </c>
      <c r="BR16" s="17">
        <v>9.6475755810942795E-2</v>
      </c>
      <c r="BS16" s="17"/>
      <c r="BT16" s="17">
        <v>9.6562165456630905E-2</v>
      </c>
      <c r="BU16" s="17">
        <v>7.3899928926231401E-2</v>
      </c>
      <c r="BV16" s="17">
        <v>0.14960275171096399</v>
      </c>
      <c r="BW16" s="17">
        <v>9.8568920882571798E-2</v>
      </c>
      <c r="BX16" s="17">
        <v>9.9528523731039098E-2</v>
      </c>
      <c r="BY16" s="17">
        <v>0.19262335906839401</v>
      </c>
    </row>
    <row r="17" spans="2:77" x14ac:dyDescent="0.35">
      <c r="B17" s="18" t="s">
        <v>170</v>
      </c>
      <c r="C17" s="19">
        <v>3.4015230079497798E-2</v>
      </c>
      <c r="D17" s="19">
        <v>3.4877862227182498E-2</v>
      </c>
      <c r="E17" s="19">
        <v>3.2819380543192299E-2</v>
      </c>
      <c r="F17" s="19"/>
      <c r="G17" s="19">
        <v>2.0546952633440901E-2</v>
      </c>
      <c r="H17" s="19">
        <v>3.8808451564211401E-2</v>
      </c>
      <c r="I17" s="19">
        <v>4.4954969899868698E-2</v>
      </c>
      <c r="J17" s="19">
        <v>3.3438271200737099E-2</v>
      </c>
      <c r="K17" s="19">
        <v>2.5590034666781499E-2</v>
      </c>
      <c r="L17" s="19">
        <v>3.6339108271345101E-2</v>
      </c>
      <c r="M17" s="19"/>
      <c r="N17" s="19">
        <v>2.3196364110911499E-2</v>
      </c>
      <c r="O17" s="19">
        <v>4.2417839599429498E-2</v>
      </c>
      <c r="P17" s="19">
        <v>2.7312142527107799E-2</v>
      </c>
      <c r="Q17" s="19">
        <v>4.2445436664372199E-2</v>
      </c>
      <c r="R17" s="19"/>
      <c r="S17" s="19">
        <v>3.4772774914865801E-2</v>
      </c>
      <c r="T17" s="19">
        <v>4.06717675402406E-2</v>
      </c>
      <c r="U17" s="19">
        <v>2.11472638425871E-2</v>
      </c>
      <c r="V17" s="19">
        <v>3.8992198196818498E-2</v>
      </c>
      <c r="W17" s="19">
        <v>2.0600482936854399E-2</v>
      </c>
      <c r="X17" s="19">
        <v>3.7159027034542998E-2</v>
      </c>
      <c r="Y17" s="19">
        <v>4.1363314982207501E-2</v>
      </c>
      <c r="Z17" s="19">
        <v>1.6390895730354502E-2</v>
      </c>
      <c r="AA17" s="19">
        <v>4.5441044047052598E-2</v>
      </c>
      <c r="AB17" s="19">
        <v>2.8553755473020401E-2</v>
      </c>
      <c r="AC17" s="19">
        <v>4.1916234865667999E-2</v>
      </c>
      <c r="AD17" s="19">
        <v>8.0927681411376295E-3</v>
      </c>
      <c r="AE17" s="19"/>
      <c r="AF17" s="19">
        <v>3.4991623459105503E-2</v>
      </c>
      <c r="AG17" s="19">
        <v>3.1173335103048198E-2</v>
      </c>
      <c r="AH17" s="19">
        <v>5.1477878891777601E-2</v>
      </c>
      <c r="AI17" s="19"/>
      <c r="AJ17" s="19">
        <v>3.48182676930157E-2</v>
      </c>
      <c r="AK17" s="19">
        <v>3.4816365610310901E-2</v>
      </c>
      <c r="AL17" s="19">
        <v>1.7562885668915E-2</v>
      </c>
      <c r="AM17" s="19">
        <v>9.2361071167079506E-2</v>
      </c>
      <c r="AN17" s="19">
        <v>4.6463700937741201E-2</v>
      </c>
      <c r="AO17" s="19"/>
      <c r="AP17" s="19">
        <v>3.1181112773263801E-2</v>
      </c>
      <c r="AQ17" s="19">
        <v>3.2683616465717102E-2</v>
      </c>
      <c r="AR17" s="19">
        <v>1.9575366061989601E-2</v>
      </c>
      <c r="AS17" s="19"/>
      <c r="AT17" s="19">
        <v>3.0619539122596399E-2</v>
      </c>
      <c r="AU17" s="19">
        <v>2.2012715817860001E-2</v>
      </c>
      <c r="AV17" s="19">
        <v>4.5078148087320601E-2</v>
      </c>
      <c r="AW17" s="19">
        <v>2.74853163957899E-2</v>
      </c>
      <c r="AX17" s="19">
        <v>3.01195564020246E-2</v>
      </c>
      <c r="AY17" s="19"/>
      <c r="AZ17" s="19">
        <v>3.9267133020386299E-2</v>
      </c>
      <c r="BA17" s="19">
        <v>2.2987743120046401E-2</v>
      </c>
      <c r="BB17" s="19">
        <v>3.0275549174775901E-2</v>
      </c>
      <c r="BC17" s="19">
        <v>3.1540767269059002E-2</v>
      </c>
      <c r="BD17" s="19">
        <v>3.4419519684983101E-2</v>
      </c>
      <c r="BE17" s="19"/>
      <c r="BF17" s="19">
        <v>3.4920262296305501E-2</v>
      </c>
      <c r="BG17" s="19">
        <v>3.2766959799026898E-2</v>
      </c>
      <c r="BH17" s="19">
        <v>3.4421563665960303E-2</v>
      </c>
      <c r="BI17" s="19">
        <v>2.9582371340237001E-2</v>
      </c>
      <c r="BJ17" s="19"/>
      <c r="BK17" s="19">
        <v>4.8793728963124901E-2</v>
      </c>
      <c r="BL17" s="19">
        <v>3.8738822237071702E-2</v>
      </c>
      <c r="BM17" s="19">
        <v>3.5639639840815598E-2</v>
      </c>
      <c r="BN17" s="19">
        <v>3.1385440037788703E-2</v>
      </c>
      <c r="BO17" s="19">
        <v>2.15904296296822E-2</v>
      </c>
      <c r="BP17" s="19"/>
      <c r="BQ17" s="19">
        <v>3.6956324150092597E-2</v>
      </c>
      <c r="BR17" s="19">
        <v>3.0031756241920698E-2</v>
      </c>
      <c r="BS17" s="19"/>
      <c r="BT17" s="19">
        <v>3.0465624607265099E-2</v>
      </c>
      <c r="BU17" s="19">
        <v>3.21198976298286E-2</v>
      </c>
      <c r="BV17" s="19">
        <v>2.6980393797976999E-2</v>
      </c>
      <c r="BW17" s="19">
        <v>3.3989246599651503E-2</v>
      </c>
      <c r="BX17" s="19">
        <v>4.8555704503950803E-2</v>
      </c>
      <c r="BY17" s="19">
        <v>2.31748966887378E-2</v>
      </c>
    </row>
    <row r="18" spans="2:77" x14ac:dyDescent="0.35">
      <c r="B18" s="16"/>
    </row>
    <row r="19" spans="2:77" x14ac:dyDescent="0.35">
      <c r="B19" t="s">
        <v>95</v>
      </c>
    </row>
    <row r="20" spans="2:77" x14ac:dyDescent="0.35">
      <c r="B20" t="s">
        <v>96</v>
      </c>
    </row>
    <row r="22" spans="2:77" x14ac:dyDescent="0.35">
      <c r="B22"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287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72.5" x14ac:dyDescent="0.35">
      <c r="B9" s="18" t="s">
        <v>523</v>
      </c>
      <c r="C9" s="17">
        <v>0.59529190411499899</v>
      </c>
      <c r="D9" s="17">
        <v>0.59366714316793701</v>
      </c>
      <c r="E9" s="17">
        <v>0.59537841285793003</v>
      </c>
      <c r="F9" s="17"/>
      <c r="G9" s="17">
        <v>0.60887689983577697</v>
      </c>
      <c r="H9" s="17">
        <v>0.55582008195835497</v>
      </c>
      <c r="I9" s="17">
        <v>0.56937948887899203</v>
      </c>
      <c r="J9" s="17">
        <v>0.57854667344518595</v>
      </c>
      <c r="K9" s="17">
        <v>0.59419943480264303</v>
      </c>
      <c r="L9" s="17">
        <v>0.65357205881719604</v>
      </c>
      <c r="M9" s="17"/>
      <c r="N9" s="17">
        <v>0.62293366629144398</v>
      </c>
      <c r="O9" s="17">
        <v>0.61135280459049501</v>
      </c>
      <c r="P9" s="17">
        <v>0.53651966999585099</v>
      </c>
      <c r="Q9" s="17">
        <v>0.60294511646927296</v>
      </c>
      <c r="R9" s="17"/>
      <c r="S9" s="17">
        <v>0.59093610720859002</v>
      </c>
      <c r="T9" s="17">
        <v>0.62274394261271604</v>
      </c>
      <c r="U9" s="17">
        <v>0.59956160283262605</v>
      </c>
      <c r="V9" s="17">
        <v>0.58736675999336896</v>
      </c>
      <c r="W9" s="17">
        <v>0.62111063640747399</v>
      </c>
      <c r="X9" s="17">
        <v>0.57869117439857298</v>
      </c>
      <c r="Y9" s="17">
        <v>0.57852238462442196</v>
      </c>
      <c r="Z9" s="17">
        <v>0.58259356643263704</v>
      </c>
      <c r="AA9" s="17">
        <v>0.62296818594729297</v>
      </c>
      <c r="AB9" s="17">
        <v>0.56020038119495197</v>
      </c>
      <c r="AC9" s="17">
        <v>0.61921945077574503</v>
      </c>
      <c r="AD9" s="17">
        <v>0.52414124752039204</v>
      </c>
      <c r="AE9" s="17"/>
      <c r="AF9" s="17">
        <v>0.56440704736467195</v>
      </c>
      <c r="AG9" s="17">
        <v>0.62884820969638899</v>
      </c>
      <c r="AH9" s="17">
        <v>0.57135759668510899</v>
      </c>
      <c r="AI9" s="17"/>
      <c r="AJ9" s="17">
        <v>0.59136540840437302</v>
      </c>
      <c r="AK9" s="17">
        <v>0.62757001118466804</v>
      </c>
      <c r="AL9" s="17">
        <v>0.65397983448612096</v>
      </c>
      <c r="AM9" s="17">
        <v>0.39086495285376899</v>
      </c>
      <c r="AN9" s="17">
        <v>0.53622202275613695</v>
      </c>
      <c r="AO9" s="17"/>
      <c r="AP9" s="17">
        <v>0.55831497598648405</v>
      </c>
      <c r="AQ9" s="17">
        <v>0.61807454944742302</v>
      </c>
      <c r="AR9" s="17">
        <v>0.70787672446027405</v>
      </c>
      <c r="AS9" s="17"/>
      <c r="AT9" s="17">
        <v>0.57858045936306501</v>
      </c>
      <c r="AU9" s="17">
        <v>0.57323567320147595</v>
      </c>
      <c r="AV9" s="17">
        <v>0.60646010643825399</v>
      </c>
      <c r="AW9" s="17">
        <v>0.62936763645918303</v>
      </c>
      <c r="AX9" s="17">
        <v>0.67082213936493096</v>
      </c>
      <c r="AY9" s="17"/>
      <c r="AZ9" s="17">
        <v>0.56647383439288101</v>
      </c>
      <c r="BA9" s="17">
        <v>0.58829650971345404</v>
      </c>
      <c r="BB9" s="17">
        <v>0.60495108276432796</v>
      </c>
      <c r="BC9" s="17">
        <v>0.66004669340033595</v>
      </c>
      <c r="BD9" s="17">
        <v>0.60603891446989</v>
      </c>
      <c r="BE9" s="17"/>
      <c r="BF9" s="17">
        <v>0.61578482903630505</v>
      </c>
      <c r="BG9" s="17">
        <v>0.57996449153058405</v>
      </c>
      <c r="BH9" s="17">
        <v>0.58594696339519203</v>
      </c>
      <c r="BI9" s="17">
        <v>0.62373800683019198</v>
      </c>
      <c r="BJ9" s="17"/>
      <c r="BK9" s="17">
        <v>0.460887235793151</v>
      </c>
      <c r="BL9" s="17">
        <v>0.574529710615449</v>
      </c>
      <c r="BM9" s="17">
        <v>0.60323696439992003</v>
      </c>
      <c r="BN9" s="17">
        <v>0.61165725154292305</v>
      </c>
      <c r="BO9" s="17">
        <v>0.57953960110973501</v>
      </c>
      <c r="BP9" s="17"/>
      <c r="BQ9" s="17">
        <v>0.60733350113297002</v>
      </c>
      <c r="BR9" s="17">
        <v>0.57898253571930203</v>
      </c>
      <c r="BS9" s="17"/>
      <c r="BT9" s="17">
        <v>0.62407226620300604</v>
      </c>
      <c r="BU9" s="17">
        <v>0.57186359569120104</v>
      </c>
      <c r="BV9" s="17">
        <v>0.56283489161834199</v>
      </c>
      <c r="BW9" s="17">
        <v>0.59072782309160199</v>
      </c>
      <c r="BX9" s="17">
        <v>0.59299384440675995</v>
      </c>
      <c r="BY9" s="17">
        <v>0.56429450637294698</v>
      </c>
    </row>
    <row r="10" spans="2:77" ht="58" x14ac:dyDescent="0.35">
      <c r="B10" s="18" t="s">
        <v>524</v>
      </c>
      <c r="C10" s="17">
        <v>0.237193606179643</v>
      </c>
      <c r="D10" s="17">
        <v>0.26599220120760497</v>
      </c>
      <c r="E10" s="17">
        <v>0.21057249504150499</v>
      </c>
      <c r="F10" s="17"/>
      <c r="G10" s="17">
        <v>0.21827702822841599</v>
      </c>
      <c r="H10" s="17">
        <v>0.28066756152502798</v>
      </c>
      <c r="I10" s="17">
        <v>0.244100272352126</v>
      </c>
      <c r="J10" s="17">
        <v>0.245069969270448</v>
      </c>
      <c r="K10" s="17">
        <v>0.24562416499997999</v>
      </c>
      <c r="L10" s="17">
        <v>0.19693328314130901</v>
      </c>
      <c r="M10" s="17"/>
      <c r="N10" s="17">
        <v>0.23810490073100299</v>
      </c>
      <c r="O10" s="17">
        <v>0.22180890515075599</v>
      </c>
      <c r="P10" s="17">
        <v>0.28765841734895797</v>
      </c>
      <c r="Q10" s="17">
        <v>0.206806184237596</v>
      </c>
      <c r="R10" s="17"/>
      <c r="S10" s="17">
        <v>0.25192695348829802</v>
      </c>
      <c r="T10" s="17">
        <v>0.20830295787401101</v>
      </c>
      <c r="U10" s="17">
        <v>0.196742956911379</v>
      </c>
      <c r="V10" s="17">
        <v>0.23413475902813899</v>
      </c>
      <c r="W10" s="17">
        <v>0.25067165678202502</v>
      </c>
      <c r="X10" s="17">
        <v>0.261818270573625</v>
      </c>
      <c r="Y10" s="17">
        <v>0.24196702193696101</v>
      </c>
      <c r="Z10" s="17">
        <v>0.25587307599447701</v>
      </c>
      <c r="AA10" s="17">
        <v>0.226852575883495</v>
      </c>
      <c r="AB10" s="17">
        <v>0.25285315493561</v>
      </c>
      <c r="AC10" s="17">
        <v>0.24477653168899499</v>
      </c>
      <c r="AD10" s="17">
        <v>0.24608142140375699</v>
      </c>
      <c r="AE10" s="17"/>
      <c r="AF10" s="17">
        <v>0.27691456726754599</v>
      </c>
      <c r="AG10" s="17">
        <v>0.214958500470322</v>
      </c>
      <c r="AH10" s="17">
        <v>0.22129840291773101</v>
      </c>
      <c r="AI10" s="17"/>
      <c r="AJ10" s="17">
        <v>0.249465855960669</v>
      </c>
      <c r="AK10" s="17">
        <v>0.244640351407897</v>
      </c>
      <c r="AL10" s="17">
        <v>0.22614814558740701</v>
      </c>
      <c r="AM10" s="17">
        <v>0.42053117760516101</v>
      </c>
      <c r="AN10" s="17">
        <v>0.20898956025425799</v>
      </c>
      <c r="AO10" s="17"/>
      <c r="AP10" s="17">
        <v>0.26794919967653902</v>
      </c>
      <c r="AQ10" s="17">
        <v>0.25824461529131298</v>
      </c>
      <c r="AR10" s="17">
        <v>0.18361047091576099</v>
      </c>
      <c r="AS10" s="17"/>
      <c r="AT10" s="17">
        <v>0.22120284521445399</v>
      </c>
      <c r="AU10" s="17">
        <v>0.25186579703069001</v>
      </c>
      <c r="AV10" s="17">
        <v>0.23448748051003901</v>
      </c>
      <c r="AW10" s="17">
        <v>0.246717866007204</v>
      </c>
      <c r="AX10" s="17">
        <v>0.18565304541272201</v>
      </c>
      <c r="AY10" s="17"/>
      <c r="AZ10" s="17">
        <v>0.274938563778789</v>
      </c>
      <c r="BA10" s="17">
        <v>0.221923591618091</v>
      </c>
      <c r="BB10" s="17">
        <v>0.20285694326902801</v>
      </c>
      <c r="BC10" s="17">
        <v>0.20077457426451001</v>
      </c>
      <c r="BD10" s="17">
        <v>0.19404962061283501</v>
      </c>
      <c r="BE10" s="17"/>
      <c r="BF10" s="17">
        <v>0.20957346381234601</v>
      </c>
      <c r="BG10" s="17">
        <v>0.247087720358282</v>
      </c>
      <c r="BH10" s="17">
        <v>0.25570376526470301</v>
      </c>
      <c r="BI10" s="17">
        <v>0.245992176031502</v>
      </c>
      <c r="BJ10" s="17"/>
      <c r="BK10" s="17">
        <v>0.361091853769961</v>
      </c>
      <c r="BL10" s="17">
        <v>0.23154684815116899</v>
      </c>
      <c r="BM10" s="17">
        <v>0.22526455717482799</v>
      </c>
      <c r="BN10" s="17">
        <v>0.23314857971561301</v>
      </c>
      <c r="BO10" s="17">
        <v>0.27527089348030498</v>
      </c>
      <c r="BP10" s="17"/>
      <c r="BQ10" s="17">
        <v>0.23349331214453301</v>
      </c>
      <c r="BR10" s="17">
        <v>0.242205354912054</v>
      </c>
      <c r="BS10" s="17"/>
      <c r="BT10" s="17">
        <v>0.21745055789370399</v>
      </c>
      <c r="BU10" s="17">
        <v>0.28163357218475599</v>
      </c>
      <c r="BV10" s="17">
        <v>0.248843149750889</v>
      </c>
      <c r="BW10" s="17">
        <v>0.231536290668338</v>
      </c>
      <c r="BX10" s="17">
        <v>0.229823686967317</v>
      </c>
      <c r="BY10" s="17">
        <v>0.17869415687078199</v>
      </c>
    </row>
    <row r="11" spans="2:77" x14ac:dyDescent="0.35">
      <c r="B11" s="18" t="s">
        <v>92</v>
      </c>
      <c r="C11" s="19">
        <v>0.16751448970535701</v>
      </c>
      <c r="D11" s="19">
        <v>0.14034065562445799</v>
      </c>
      <c r="E11" s="19">
        <v>0.19404909210056501</v>
      </c>
      <c r="F11" s="19"/>
      <c r="G11" s="19">
        <v>0.17284607193580701</v>
      </c>
      <c r="H11" s="19">
        <v>0.163512356516616</v>
      </c>
      <c r="I11" s="19">
        <v>0.18652023876888199</v>
      </c>
      <c r="J11" s="19">
        <v>0.17638335728436699</v>
      </c>
      <c r="K11" s="19">
        <v>0.160176400197377</v>
      </c>
      <c r="L11" s="19">
        <v>0.149494658041495</v>
      </c>
      <c r="M11" s="19"/>
      <c r="N11" s="19">
        <v>0.13896143297755301</v>
      </c>
      <c r="O11" s="19">
        <v>0.16683829025874899</v>
      </c>
      <c r="P11" s="19">
        <v>0.17582191265519101</v>
      </c>
      <c r="Q11" s="19">
        <v>0.19024869929313101</v>
      </c>
      <c r="R11" s="19"/>
      <c r="S11" s="19">
        <v>0.15713693930311201</v>
      </c>
      <c r="T11" s="19">
        <v>0.168953099513273</v>
      </c>
      <c r="U11" s="19">
        <v>0.20369544025599501</v>
      </c>
      <c r="V11" s="19">
        <v>0.178498480978491</v>
      </c>
      <c r="W11" s="19">
        <v>0.12821770681050099</v>
      </c>
      <c r="X11" s="19">
        <v>0.15949055502780299</v>
      </c>
      <c r="Y11" s="19">
        <v>0.179510593438617</v>
      </c>
      <c r="Z11" s="19">
        <v>0.161533357572886</v>
      </c>
      <c r="AA11" s="19">
        <v>0.150179238169213</v>
      </c>
      <c r="AB11" s="19">
        <v>0.186946463869438</v>
      </c>
      <c r="AC11" s="19">
        <v>0.13600401753526001</v>
      </c>
      <c r="AD11" s="19">
        <v>0.22977733107585099</v>
      </c>
      <c r="AE11" s="19"/>
      <c r="AF11" s="19">
        <v>0.158678385367782</v>
      </c>
      <c r="AG11" s="19">
        <v>0.15619328983328901</v>
      </c>
      <c r="AH11" s="19">
        <v>0.20734400039716</v>
      </c>
      <c r="AI11" s="19"/>
      <c r="AJ11" s="19">
        <v>0.15916873563495801</v>
      </c>
      <c r="AK11" s="19">
        <v>0.12778963740743501</v>
      </c>
      <c r="AL11" s="19">
        <v>0.11987201992647201</v>
      </c>
      <c r="AM11" s="19">
        <v>0.18860386954107</v>
      </c>
      <c r="AN11" s="19">
        <v>0.25478841698960603</v>
      </c>
      <c r="AO11" s="19"/>
      <c r="AP11" s="19">
        <v>0.17373582433697701</v>
      </c>
      <c r="AQ11" s="19">
        <v>0.123680835261265</v>
      </c>
      <c r="AR11" s="19">
        <v>0.108512804623965</v>
      </c>
      <c r="AS11" s="19"/>
      <c r="AT11" s="19">
        <v>0.20021669542248</v>
      </c>
      <c r="AU11" s="19">
        <v>0.17489852976783399</v>
      </c>
      <c r="AV11" s="19">
        <v>0.159052413051707</v>
      </c>
      <c r="AW11" s="19">
        <v>0.123914497533613</v>
      </c>
      <c r="AX11" s="19">
        <v>0.143524815222347</v>
      </c>
      <c r="AY11" s="19"/>
      <c r="AZ11" s="19">
        <v>0.15858760182833101</v>
      </c>
      <c r="BA11" s="19">
        <v>0.18977989866845499</v>
      </c>
      <c r="BB11" s="19">
        <v>0.192191973966643</v>
      </c>
      <c r="BC11" s="19">
        <v>0.13917873233515399</v>
      </c>
      <c r="BD11" s="19">
        <v>0.19991146491727499</v>
      </c>
      <c r="BE11" s="19"/>
      <c r="BF11" s="19">
        <v>0.174641707151349</v>
      </c>
      <c r="BG11" s="19">
        <v>0.17294778811113401</v>
      </c>
      <c r="BH11" s="19">
        <v>0.15834927134010501</v>
      </c>
      <c r="BI11" s="19">
        <v>0.13026981713830599</v>
      </c>
      <c r="BJ11" s="19"/>
      <c r="BK11" s="19">
        <v>0.178020910436889</v>
      </c>
      <c r="BL11" s="19">
        <v>0.19392344123338201</v>
      </c>
      <c r="BM11" s="19">
        <v>0.17149847842525201</v>
      </c>
      <c r="BN11" s="19">
        <v>0.15519416874146399</v>
      </c>
      <c r="BO11" s="19">
        <v>0.14518950540995901</v>
      </c>
      <c r="BP11" s="19"/>
      <c r="BQ11" s="19">
        <v>0.159173186722497</v>
      </c>
      <c r="BR11" s="19">
        <v>0.178812109368645</v>
      </c>
      <c r="BS11" s="19"/>
      <c r="BT11" s="19">
        <v>0.15847717590329</v>
      </c>
      <c r="BU11" s="19">
        <v>0.146502832124043</v>
      </c>
      <c r="BV11" s="19">
        <v>0.188321958630769</v>
      </c>
      <c r="BW11" s="19">
        <v>0.17773588624006001</v>
      </c>
      <c r="BX11" s="19">
        <v>0.17718246862592299</v>
      </c>
      <c r="BY11" s="19">
        <v>0.25701133675627102</v>
      </c>
    </row>
    <row r="12" spans="2:77" x14ac:dyDescent="0.35">
      <c r="B12" s="16"/>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ht="58" x14ac:dyDescent="0.35">
      <c r="B9" s="18" t="s">
        <v>525</v>
      </c>
      <c r="C9" s="17">
        <v>0.28236484849120902</v>
      </c>
      <c r="D9" s="17">
        <v>0.29356497732440601</v>
      </c>
      <c r="E9" s="17">
        <v>0.27179263666365899</v>
      </c>
      <c r="F9" s="17"/>
      <c r="G9" s="17">
        <v>0.34645952310422901</v>
      </c>
      <c r="H9" s="17">
        <v>0.350656871270143</v>
      </c>
      <c r="I9" s="17">
        <v>0.28614290068035703</v>
      </c>
      <c r="J9" s="17">
        <v>0.30125059795356801</v>
      </c>
      <c r="K9" s="17">
        <v>0.226765359034032</v>
      </c>
      <c r="L9" s="17">
        <v>0.20308208168792999</v>
      </c>
      <c r="M9" s="17"/>
      <c r="N9" s="17">
        <v>0.28783480572866699</v>
      </c>
      <c r="O9" s="17">
        <v>0.28365974121951298</v>
      </c>
      <c r="P9" s="17">
        <v>0.28295542957897302</v>
      </c>
      <c r="Q9" s="17">
        <v>0.27462352235086601</v>
      </c>
      <c r="R9" s="17"/>
      <c r="S9" s="17">
        <v>0.308493835139034</v>
      </c>
      <c r="T9" s="17">
        <v>0.245615084393706</v>
      </c>
      <c r="U9" s="17">
        <v>0.244885497600457</v>
      </c>
      <c r="V9" s="17">
        <v>0.23008592239668901</v>
      </c>
      <c r="W9" s="17">
        <v>0.28354795537453897</v>
      </c>
      <c r="X9" s="17">
        <v>0.27649903518318802</v>
      </c>
      <c r="Y9" s="17">
        <v>0.27867127407586501</v>
      </c>
      <c r="Z9" s="17">
        <v>0.39026080593291401</v>
      </c>
      <c r="AA9" s="17">
        <v>0.316489351762683</v>
      </c>
      <c r="AB9" s="17">
        <v>0.326908340829415</v>
      </c>
      <c r="AC9" s="17">
        <v>0.23768725741958699</v>
      </c>
      <c r="AD9" s="17">
        <v>0.27322657329063599</v>
      </c>
      <c r="AE9" s="17"/>
      <c r="AF9" s="17">
        <v>0.19120836381485401</v>
      </c>
      <c r="AG9" s="17">
        <v>0.35710328813574199</v>
      </c>
      <c r="AH9" s="17">
        <v>0.28501881394324302</v>
      </c>
      <c r="AI9" s="17"/>
      <c r="AJ9" s="17">
        <v>0.12900631870759999</v>
      </c>
      <c r="AK9" s="17">
        <v>0.48836008553619997</v>
      </c>
      <c r="AL9" s="17">
        <v>0.346043322248962</v>
      </c>
      <c r="AM9" s="17">
        <v>0.23539432043655401</v>
      </c>
      <c r="AN9" s="17">
        <v>0.23246795575517701</v>
      </c>
      <c r="AO9" s="17"/>
      <c r="AP9" s="17">
        <v>7.7096150435448804E-2</v>
      </c>
      <c r="AQ9" s="17">
        <v>0.53286376436967697</v>
      </c>
      <c r="AR9" s="17">
        <v>0.246148874203208</v>
      </c>
      <c r="AS9" s="17"/>
      <c r="AT9" s="17">
        <v>0.25556261210507503</v>
      </c>
      <c r="AU9" s="17">
        <v>0.266080786090792</v>
      </c>
      <c r="AV9" s="17">
        <v>0.31086432464576502</v>
      </c>
      <c r="AW9" s="17">
        <v>0.341938889227488</v>
      </c>
      <c r="AX9" s="17">
        <v>0.25610306441508301</v>
      </c>
      <c r="AY9" s="17"/>
      <c r="AZ9" s="17">
        <v>0.31734426637091501</v>
      </c>
      <c r="BA9" s="17">
        <v>0.28870314025687899</v>
      </c>
      <c r="BB9" s="17">
        <v>0.29247681989311602</v>
      </c>
      <c r="BC9" s="17">
        <v>0.21020052246364401</v>
      </c>
      <c r="BD9" s="17">
        <v>0.263873991934932</v>
      </c>
      <c r="BE9" s="17"/>
      <c r="BF9" s="17">
        <v>0.26750223605622597</v>
      </c>
      <c r="BG9" s="17">
        <v>0.27443573158957402</v>
      </c>
      <c r="BH9" s="17">
        <v>0.29456406949286601</v>
      </c>
      <c r="BI9" s="17">
        <v>0.314589972886959</v>
      </c>
      <c r="BJ9" s="17"/>
      <c r="BK9" s="17">
        <v>0.314154417244976</v>
      </c>
      <c r="BL9" s="17">
        <v>0.31077128756467198</v>
      </c>
      <c r="BM9" s="17">
        <v>0.27555488081094998</v>
      </c>
      <c r="BN9" s="17">
        <v>0.271645597293591</v>
      </c>
      <c r="BO9" s="17">
        <v>0.29375125215440101</v>
      </c>
      <c r="BP9" s="17"/>
      <c r="BQ9" s="17">
        <v>0.26867848137494299</v>
      </c>
      <c r="BR9" s="17">
        <v>0.30090192484119999</v>
      </c>
      <c r="BS9" s="17"/>
      <c r="BT9" s="17">
        <v>0.22664410626244999</v>
      </c>
      <c r="BU9" s="17">
        <v>0.31231485856895802</v>
      </c>
      <c r="BV9" s="17">
        <v>0.328329505781702</v>
      </c>
      <c r="BW9" s="17">
        <v>0.31919405578779297</v>
      </c>
      <c r="BX9" s="17">
        <v>0.30977012014162603</v>
      </c>
      <c r="BY9" s="17">
        <v>0.35884006661443701</v>
      </c>
    </row>
    <row r="10" spans="2:77" ht="58" x14ac:dyDescent="0.35">
      <c r="B10" s="18" t="s">
        <v>526</v>
      </c>
      <c r="C10" s="17">
        <v>0.46917810806651</v>
      </c>
      <c r="D10" s="17">
        <v>0.49259566811806399</v>
      </c>
      <c r="E10" s="17">
        <v>0.44590964441673397</v>
      </c>
      <c r="F10" s="17"/>
      <c r="G10" s="17">
        <v>0.44478199835390098</v>
      </c>
      <c r="H10" s="17">
        <v>0.43454122154217401</v>
      </c>
      <c r="I10" s="17">
        <v>0.48093289950246798</v>
      </c>
      <c r="J10" s="17">
        <v>0.41852372239462199</v>
      </c>
      <c r="K10" s="17">
        <v>0.49448484311783297</v>
      </c>
      <c r="L10" s="17">
        <v>0.528267131393103</v>
      </c>
      <c r="M10" s="17"/>
      <c r="N10" s="17">
        <v>0.49835139679878099</v>
      </c>
      <c r="O10" s="17">
        <v>0.46985090487342002</v>
      </c>
      <c r="P10" s="17">
        <v>0.47471169426419202</v>
      </c>
      <c r="Q10" s="17">
        <v>0.43569763761372599</v>
      </c>
      <c r="R10" s="17"/>
      <c r="S10" s="17">
        <v>0.50233466592481801</v>
      </c>
      <c r="T10" s="17">
        <v>0.48800672840946002</v>
      </c>
      <c r="U10" s="17">
        <v>0.45684132586812198</v>
      </c>
      <c r="V10" s="17">
        <v>0.43193571058762198</v>
      </c>
      <c r="W10" s="17">
        <v>0.498401406398644</v>
      </c>
      <c r="X10" s="17">
        <v>0.50467936463898</v>
      </c>
      <c r="Y10" s="17">
        <v>0.47732464198948399</v>
      </c>
      <c r="Z10" s="17">
        <v>0.41135851719132899</v>
      </c>
      <c r="AA10" s="17">
        <v>0.45080537868628301</v>
      </c>
      <c r="AB10" s="17">
        <v>0.41074458514176199</v>
      </c>
      <c r="AC10" s="17">
        <v>0.50523017832320904</v>
      </c>
      <c r="AD10" s="17">
        <v>0.44075959901768302</v>
      </c>
      <c r="AE10" s="17"/>
      <c r="AF10" s="17">
        <v>0.51858664845496205</v>
      </c>
      <c r="AG10" s="17">
        <v>0.45191636954000203</v>
      </c>
      <c r="AH10" s="17">
        <v>0.409675010730015</v>
      </c>
      <c r="AI10" s="17"/>
      <c r="AJ10" s="17">
        <v>0.58572422589787299</v>
      </c>
      <c r="AK10" s="17">
        <v>0.36512244792203802</v>
      </c>
      <c r="AL10" s="17">
        <v>0.47310926019919902</v>
      </c>
      <c r="AM10" s="17">
        <v>0.42834335831832498</v>
      </c>
      <c r="AN10" s="17">
        <v>0.401812817611162</v>
      </c>
      <c r="AO10" s="17"/>
      <c r="AP10" s="17">
        <v>0.65603995067713095</v>
      </c>
      <c r="AQ10" s="17">
        <v>0.35106635185527901</v>
      </c>
      <c r="AR10" s="17">
        <v>0.55007222455962801</v>
      </c>
      <c r="AS10" s="17"/>
      <c r="AT10" s="17">
        <v>0.43722396104295602</v>
      </c>
      <c r="AU10" s="17">
        <v>0.47546213288315198</v>
      </c>
      <c r="AV10" s="17">
        <v>0.46528788701991602</v>
      </c>
      <c r="AW10" s="17">
        <v>0.475872824197276</v>
      </c>
      <c r="AX10" s="17">
        <v>0.61937189403585502</v>
      </c>
      <c r="AY10" s="17"/>
      <c r="AZ10" s="17">
        <v>0.464512091838439</v>
      </c>
      <c r="BA10" s="17">
        <v>0.45086432519208802</v>
      </c>
      <c r="BB10" s="17">
        <v>0.45895361847168997</v>
      </c>
      <c r="BC10" s="17">
        <v>0.53331066138355199</v>
      </c>
      <c r="BD10" s="17">
        <v>0.410791037245613</v>
      </c>
      <c r="BE10" s="17"/>
      <c r="BF10" s="17">
        <v>0.44152924163921398</v>
      </c>
      <c r="BG10" s="17">
        <v>0.470246901616236</v>
      </c>
      <c r="BH10" s="17">
        <v>0.48381411248732298</v>
      </c>
      <c r="BI10" s="17">
        <v>0.50106154329304198</v>
      </c>
      <c r="BJ10" s="17"/>
      <c r="BK10" s="17">
        <v>0.40690799991787702</v>
      </c>
      <c r="BL10" s="17">
        <v>0.42375157000529401</v>
      </c>
      <c r="BM10" s="17">
        <v>0.45610758747578301</v>
      </c>
      <c r="BN10" s="17">
        <v>0.50224170362054499</v>
      </c>
      <c r="BO10" s="17">
        <v>0.50060230755498603</v>
      </c>
      <c r="BP10" s="17"/>
      <c r="BQ10" s="17">
        <v>0.49052118596739303</v>
      </c>
      <c r="BR10" s="17">
        <v>0.44027063676813499</v>
      </c>
      <c r="BS10" s="17"/>
      <c r="BT10" s="17">
        <v>0.51591860018401403</v>
      </c>
      <c r="BU10" s="17">
        <v>0.44526028625205</v>
      </c>
      <c r="BV10" s="17">
        <v>0.38985637363297398</v>
      </c>
      <c r="BW10" s="17">
        <v>0.45054450741668201</v>
      </c>
      <c r="BX10" s="17">
        <v>0.47236892698994898</v>
      </c>
      <c r="BY10" s="17">
        <v>0.36106030835626102</v>
      </c>
    </row>
    <row r="11" spans="2:77" x14ac:dyDescent="0.35">
      <c r="B11" s="18" t="s">
        <v>92</v>
      </c>
      <c r="C11" s="19">
        <v>0.24845704344228201</v>
      </c>
      <c r="D11" s="19">
        <v>0.213839354557531</v>
      </c>
      <c r="E11" s="19">
        <v>0.28229771891960698</v>
      </c>
      <c r="F11" s="19"/>
      <c r="G11" s="19">
        <v>0.20875847854186899</v>
      </c>
      <c r="H11" s="19">
        <v>0.21480190718768299</v>
      </c>
      <c r="I11" s="19">
        <v>0.23292419981717599</v>
      </c>
      <c r="J11" s="19">
        <v>0.28022567965181</v>
      </c>
      <c r="K11" s="19">
        <v>0.27874979784813497</v>
      </c>
      <c r="L11" s="19">
        <v>0.26865078691896699</v>
      </c>
      <c r="M11" s="19"/>
      <c r="N11" s="19">
        <v>0.213813797472553</v>
      </c>
      <c r="O11" s="19">
        <v>0.246489353907067</v>
      </c>
      <c r="P11" s="19">
        <v>0.24233287615683599</v>
      </c>
      <c r="Q11" s="19">
        <v>0.289678840035408</v>
      </c>
      <c r="R11" s="19"/>
      <c r="S11" s="19">
        <v>0.18917149893614801</v>
      </c>
      <c r="T11" s="19">
        <v>0.26637818719683398</v>
      </c>
      <c r="U11" s="19">
        <v>0.29827317653142099</v>
      </c>
      <c r="V11" s="19">
        <v>0.33797836701568901</v>
      </c>
      <c r="W11" s="19">
        <v>0.218050638226818</v>
      </c>
      <c r="X11" s="19">
        <v>0.218821600177832</v>
      </c>
      <c r="Y11" s="19">
        <v>0.24400408393465101</v>
      </c>
      <c r="Z11" s="19">
        <v>0.198380676875757</v>
      </c>
      <c r="AA11" s="19">
        <v>0.23270526955103399</v>
      </c>
      <c r="AB11" s="19">
        <v>0.26234707402882301</v>
      </c>
      <c r="AC11" s="19">
        <v>0.25708256425720399</v>
      </c>
      <c r="AD11" s="19">
        <v>0.28601382769168099</v>
      </c>
      <c r="AE11" s="19"/>
      <c r="AF11" s="19">
        <v>0.29020498773018399</v>
      </c>
      <c r="AG11" s="19">
        <v>0.19098034232425601</v>
      </c>
      <c r="AH11" s="19">
        <v>0.30530617532674198</v>
      </c>
      <c r="AI11" s="19"/>
      <c r="AJ11" s="19">
        <v>0.28526945539452703</v>
      </c>
      <c r="AK11" s="19">
        <v>0.14651746654176201</v>
      </c>
      <c r="AL11" s="19">
        <v>0.180847417551839</v>
      </c>
      <c r="AM11" s="19">
        <v>0.33626232124512201</v>
      </c>
      <c r="AN11" s="19">
        <v>0.36571922663366002</v>
      </c>
      <c r="AO11" s="19"/>
      <c r="AP11" s="19">
        <v>0.26686389888742101</v>
      </c>
      <c r="AQ11" s="19">
        <v>0.116069883775044</v>
      </c>
      <c r="AR11" s="19">
        <v>0.203778901237164</v>
      </c>
      <c r="AS11" s="19"/>
      <c r="AT11" s="19">
        <v>0.30721342685197001</v>
      </c>
      <c r="AU11" s="19">
        <v>0.25845708102605602</v>
      </c>
      <c r="AV11" s="19">
        <v>0.22384778833431901</v>
      </c>
      <c r="AW11" s="19">
        <v>0.182188286575236</v>
      </c>
      <c r="AX11" s="19">
        <v>0.12452504154906199</v>
      </c>
      <c r="AY11" s="19"/>
      <c r="AZ11" s="19">
        <v>0.21814364179064699</v>
      </c>
      <c r="BA11" s="19">
        <v>0.26043253455103299</v>
      </c>
      <c r="BB11" s="19">
        <v>0.248569561635195</v>
      </c>
      <c r="BC11" s="19">
        <v>0.256488816152804</v>
      </c>
      <c r="BD11" s="19">
        <v>0.325334970819455</v>
      </c>
      <c r="BE11" s="19"/>
      <c r="BF11" s="19">
        <v>0.29096852230456</v>
      </c>
      <c r="BG11" s="19">
        <v>0.25531736679418998</v>
      </c>
      <c r="BH11" s="19">
        <v>0.22162181801981101</v>
      </c>
      <c r="BI11" s="19">
        <v>0.18434848381999899</v>
      </c>
      <c r="BJ11" s="19"/>
      <c r="BK11" s="19">
        <v>0.27893758283714698</v>
      </c>
      <c r="BL11" s="19">
        <v>0.26547714243003401</v>
      </c>
      <c r="BM11" s="19">
        <v>0.26833753171326802</v>
      </c>
      <c r="BN11" s="19">
        <v>0.22611269908586401</v>
      </c>
      <c r="BO11" s="19">
        <v>0.20564644029061299</v>
      </c>
      <c r="BP11" s="19"/>
      <c r="BQ11" s="19">
        <v>0.24080033265766501</v>
      </c>
      <c r="BR11" s="19">
        <v>0.25882743839066502</v>
      </c>
      <c r="BS11" s="19"/>
      <c r="BT11" s="19">
        <v>0.25743729355353601</v>
      </c>
      <c r="BU11" s="19">
        <v>0.24242485517899101</v>
      </c>
      <c r="BV11" s="19">
        <v>0.28181412058532401</v>
      </c>
      <c r="BW11" s="19">
        <v>0.23026143679552499</v>
      </c>
      <c r="BX11" s="19">
        <v>0.217860952868425</v>
      </c>
      <c r="BY11" s="19">
        <v>0.28009962502930302</v>
      </c>
    </row>
    <row r="12" spans="2:77" x14ac:dyDescent="0.35">
      <c r="B12" s="16"/>
    </row>
    <row r="13" spans="2:77" x14ac:dyDescent="0.35">
      <c r="B13" t="s">
        <v>95</v>
      </c>
    </row>
    <row r="14" spans="2:77" x14ac:dyDescent="0.35">
      <c r="B14" t="s">
        <v>96</v>
      </c>
    </row>
    <row r="16" spans="2:77" x14ac:dyDescent="0.35">
      <c r="B16"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532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1009</v>
      </c>
      <c r="D7" s="10">
        <v>492</v>
      </c>
      <c r="E7" s="10">
        <v>515</v>
      </c>
      <c r="F7" s="10"/>
      <c r="G7" s="10">
        <v>131</v>
      </c>
      <c r="H7" s="10">
        <v>167</v>
      </c>
      <c r="I7" s="10">
        <v>151</v>
      </c>
      <c r="J7" s="10">
        <v>186</v>
      </c>
      <c r="K7" s="10">
        <v>145</v>
      </c>
      <c r="L7" s="10">
        <v>229</v>
      </c>
      <c r="M7" s="10"/>
      <c r="N7" s="10">
        <v>312</v>
      </c>
      <c r="O7" s="10">
        <v>271</v>
      </c>
      <c r="P7" s="10">
        <v>185</v>
      </c>
      <c r="Q7" s="10">
        <v>238</v>
      </c>
      <c r="R7" s="10"/>
      <c r="S7" s="10">
        <v>131</v>
      </c>
      <c r="T7" s="10">
        <v>140</v>
      </c>
      <c r="U7" s="10">
        <v>80</v>
      </c>
      <c r="V7" s="10">
        <v>100</v>
      </c>
      <c r="W7" s="10">
        <v>73</v>
      </c>
      <c r="X7" s="10">
        <v>81</v>
      </c>
      <c r="Y7" s="10">
        <v>84</v>
      </c>
      <c r="Z7" s="10">
        <v>53</v>
      </c>
      <c r="AA7" s="10">
        <v>116</v>
      </c>
      <c r="AB7" s="10">
        <v>84</v>
      </c>
      <c r="AC7" s="10">
        <v>43</v>
      </c>
      <c r="AD7" s="10">
        <v>24</v>
      </c>
      <c r="AE7" s="10"/>
      <c r="AF7" s="10">
        <v>393</v>
      </c>
      <c r="AG7" s="10">
        <v>392</v>
      </c>
      <c r="AH7" s="10">
        <v>135</v>
      </c>
      <c r="AI7" s="10"/>
      <c r="AJ7" s="10">
        <v>381</v>
      </c>
      <c r="AK7" s="10">
        <v>272</v>
      </c>
      <c r="AL7" s="10">
        <v>76</v>
      </c>
      <c r="AM7" s="10">
        <v>15</v>
      </c>
      <c r="AN7" s="10">
        <v>118</v>
      </c>
      <c r="AO7" s="10"/>
      <c r="AP7" s="10">
        <v>204</v>
      </c>
      <c r="AQ7" s="10">
        <v>350</v>
      </c>
      <c r="AR7" s="10">
        <v>80</v>
      </c>
      <c r="AS7" s="10"/>
      <c r="AT7" s="10">
        <v>245</v>
      </c>
      <c r="AU7" s="10">
        <v>219</v>
      </c>
      <c r="AV7" s="10">
        <v>288</v>
      </c>
      <c r="AW7" s="10">
        <v>110</v>
      </c>
      <c r="AX7" s="10">
        <v>16</v>
      </c>
      <c r="AY7" s="10"/>
      <c r="AZ7" s="10">
        <v>463</v>
      </c>
      <c r="BA7" s="10">
        <v>154</v>
      </c>
      <c r="BB7" s="10">
        <v>37</v>
      </c>
      <c r="BC7" s="10">
        <v>220</v>
      </c>
      <c r="BD7" s="10">
        <v>133</v>
      </c>
      <c r="BE7" s="10"/>
      <c r="BF7" s="10">
        <v>191</v>
      </c>
      <c r="BG7" s="10">
        <v>371</v>
      </c>
      <c r="BH7" s="10">
        <v>225</v>
      </c>
      <c r="BI7" s="10">
        <v>178</v>
      </c>
      <c r="BJ7" s="10"/>
      <c r="BK7" s="10">
        <v>28</v>
      </c>
      <c r="BL7" s="10">
        <v>169</v>
      </c>
      <c r="BM7" s="10">
        <v>367</v>
      </c>
      <c r="BN7" s="10">
        <v>382</v>
      </c>
      <c r="BO7" s="10">
        <v>63</v>
      </c>
      <c r="BP7" s="10"/>
      <c r="BQ7" s="10">
        <v>594</v>
      </c>
      <c r="BR7" s="10">
        <v>415</v>
      </c>
      <c r="BS7" s="10"/>
      <c r="BT7" s="10">
        <v>369</v>
      </c>
      <c r="BU7" s="10">
        <v>257</v>
      </c>
      <c r="BV7" s="10">
        <v>71</v>
      </c>
      <c r="BW7" s="10">
        <v>91</v>
      </c>
      <c r="BX7" s="10">
        <v>185</v>
      </c>
      <c r="BY7" s="10">
        <v>29</v>
      </c>
    </row>
    <row r="8" spans="2:77" ht="30" customHeight="1" x14ac:dyDescent="0.35">
      <c r="B8" s="11" t="s">
        <v>19</v>
      </c>
      <c r="C8" s="11">
        <v>1009</v>
      </c>
      <c r="D8" s="11">
        <v>495</v>
      </c>
      <c r="E8" s="11">
        <v>512</v>
      </c>
      <c r="F8" s="11"/>
      <c r="G8" s="11">
        <v>132</v>
      </c>
      <c r="H8" s="11">
        <v>164</v>
      </c>
      <c r="I8" s="11">
        <v>172</v>
      </c>
      <c r="J8" s="11">
        <v>180</v>
      </c>
      <c r="K8" s="11">
        <v>138</v>
      </c>
      <c r="L8" s="11">
        <v>224</v>
      </c>
      <c r="M8" s="11"/>
      <c r="N8" s="11">
        <v>273</v>
      </c>
      <c r="O8" s="11">
        <v>252</v>
      </c>
      <c r="P8" s="11">
        <v>216</v>
      </c>
      <c r="Q8" s="11">
        <v>265</v>
      </c>
      <c r="R8" s="11"/>
      <c r="S8" s="11">
        <v>135</v>
      </c>
      <c r="T8" s="11">
        <v>126</v>
      </c>
      <c r="U8" s="11">
        <v>81</v>
      </c>
      <c r="V8" s="11">
        <v>100</v>
      </c>
      <c r="W8" s="11">
        <v>72</v>
      </c>
      <c r="X8" s="11">
        <v>83</v>
      </c>
      <c r="Y8" s="11">
        <v>78</v>
      </c>
      <c r="Z8" s="11">
        <v>47</v>
      </c>
      <c r="AA8" s="11">
        <v>109</v>
      </c>
      <c r="AB8" s="11">
        <v>98</v>
      </c>
      <c r="AC8" s="11">
        <v>50</v>
      </c>
      <c r="AD8" s="11">
        <v>28</v>
      </c>
      <c r="AE8" s="11"/>
      <c r="AF8" s="11">
        <v>397</v>
      </c>
      <c r="AG8" s="11">
        <v>386</v>
      </c>
      <c r="AH8" s="11">
        <v>136</v>
      </c>
      <c r="AI8" s="11"/>
      <c r="AJ8" s="11">
        <v>375</v>
      </c>
      <c r="AK8" s="11">
        <v>268</v>
      </c>
      <c r="AL8" s="11">
        <v>74</v>
      </c>
      <c r="AM8" s="11">
        <v>15</v>
      </c>
      <c r="AN8" s="11">
        <v>122</v>
      </c>
      <c r="AO8" s="11"/>
      <c r="AP8" s="11">
        <v>199</v>
      </c>
      <c r="AQ8" s="11">
        <v>350</v>
      </c>
      <c r="AR8" s="11">
        <v>82</v>
      </c>
      <c r="AS8" s="11"/>
      <c r="AT8" s="11">
        <v>252</v>
      </c>
      <c r="AU8" s="11">
        <v>225</v>
      </c>
      <c r="AV8" s="11">
        <v>280</v>
      </c>
      <c r="AW8" s="11">
        <v>103</v>
      </c>
      <c r="AX8" s="11">
        <v>15</v>
      </c>
      <c r="AY8" s="11"/>
      <c r="AZ8" s="11">
        <v>465</v>
      </c>
      <c r="BA8" s="11">
        <v>160</v>
      </c>
      <c r="BB8" s="11">
        <v>37</v>
      </c>
      <c r="BC8" s="11">
        <v>213</v>
      </c>
      <c r="BD8" s="11">
        <v>132</v>
      </c>
      <c r="BE8" s="11"/>
      <c r="BF8" s="11">
        <v>198</v>
      </c>
      <c r="BG8" s="11">
        <v>381</v>
      </c>
      <c r="BH8" s="11">
        <v>220</v>
      </c>
      <c r="BI8" s="11">
        <v>167</v>
      </c>
      <c r="BJ8" s="11"/>
      <c r="BK8" s="11">
        <v>27</v>
      </c>
      <c r="BL8" s="11">
        <v>175</v>
      </c>
      <c r="BM8" s="11">
        <v>375</v>
      </c>
      <c r="BN8" s="11">
        <v>371</v>
      </c>
      <c r="BO8" s="11">
        <v>62</v>
      </c>
      <c r="BP8" s="11"/>
      <c r="BQ8" s="11">
        <v>597</v>
      </c>
      <c r="BR8" s="11">
        <v>412</v>
      </c>
      <c r="BS8" s="11"/>
      <c r="BT8" s="11">
        <v>363</v>
      </c>
      <c r="BU8" s="11">
        <v>251</v>
      </c>
      <c r="BV8" s="11">
        <v>76</v>
      </c>
      <c r="BW8" s="11">
        <v>95</v>
      </c>
      <c r="BX8" s="11">
        <v>187</v>
      </c>
      <c r="BY8" s="11">
        <v>30</v>
      </c>
    </row>
    <row r="9" spans="2:77" ht="29" x14ac:dyDescent="0.35">
      <c r="B9" s="18" t="s">
        <v>528</v>
      </c>
      <c r="C9" s="17">
        <v>0.31726190473600901</v>
      </c>
      <c r="D9" s="17">
        <v>0.33040451754677702</v>
      </c>
      <c r="E9" s="17">
        <v>0.30588156045146497</v>
      </c>
      <c r="F9" s="17"/>
      <c r="G9" s="17">
        <v>0.33897106005899802</v>
      </c>
      <c r="H9" s="17">
        <v>0.36139905843985798</v>
      </c>
      <c r="I9" s="17">
        <v>0.36396016254897101</v>
      </c>
      <c r="J9" s="17">
        <v>0.34752923010794701</v>
      </c>
      <c r="K9" s="17">
        <v>0.25860192267419801</v>
      </c>
      <c r="L9" s="17">
        <v>0.248311181994194</v>
      </c>
      <c r="M9" s="17"/>
      <c r="N9" s="17">
        <v>0.31973263999408003</v>
      </c>
      <c r="O9" s="17">
        <v>0.34978239739002698</v>
      </c>
      <c r="P9" s="17">
        <v>0.279039030580785</v>
      </c>
      <c r="Q9" s="17">
        <v>0.31848121546528102</v>
      </c>
      <c r="R9" s="17"/>
      <c r="S9" s="17">
        <v>0.35465525942187098</v>
      </c>
      <c r="T9" s="17">
        <v>0.31721611103974701</v>
      </c>
      <c r="U9" s="17">
        <v>0.26810286608592898</v>
      </c>
      <c r="V9" s="17">
        <v>0.19196098691767899</v>
      </c>
      <c r="W9" s="17">
        <v>0.34816442854527702</v>
      </c>
      <c r="X9" s="17">
        <v>0.27333951926512201</v>
      </c>
      <c r="Y9" s="17">
        <v>0.32238002680074601</v>
      </c>
      <c r="Z9" s="17">
        <v>0.35185881323915102</v>
      </c>
      <c r="AA9" s="17">
        <v>0.33866070059271802</v>
      </c>
      <c r="AB9" s="17">
        <v>0.43097526830541799</v>
      </c>
      <c r="AC9" s="17">
        <v>0.25340367840045402</v>
      </c>
      <c r="AD9" s="17">
        <v>0.33414609502537401</v>
      </c>
      <c r="AE9" s="17"/>
      <c r="AF9" s="17">
        <v>0.18396467954460699</v>
      </c>
      <c r="AG9" s="17">
        <v>0.43785529499916298</v>
      </c>
      <c r="AH9" s="17">
        <v>0.32798385809696601</v>
      </c>
      <c r="AI9" s="17"/>
      <c r="AJ9" s="17">
        <v>0.11249896180190599</v>
      </c>
      <c r="AK9" s="17">
        <v>0.61208804479605305</v>
      </c>
      <c r="AL9" s="17">
        <v>0.36369355322312402</v>
      </c>
      <c r="AM9" s="17">
        <v>5.3327327172961903E-2</v>
      </c>
      <c r="AN9" s="17">
        <v>0.24676895400016999</v>
      </c>
      <c r="AO9" s="17"/>
      <c r="AP9" s="17">
        <v>4.5359313096938497E-2</v>
      </c>
      <c r="AQ9" s="17">
        <v>0.650835094646391</v>
      </c>
      <c r="AR9" s="17">
        <v>0.245992325004283</v>
      </c>
      <c r="AS9" s="17"/>
      <c r="AT9" s="17">
        <v>0.25142521944329399</v>
      </c>
      <c r="AU9" s="17">
        <v>0.32727579627836401</v>
      </c>
      <c r="AV9" s="17">
        <v>0.35666042226665201</v>
      </c>
      <c r="AW9" s="17">
        <v>0.28957811706259001</v>
      </c>
      <c r="AX9" s="17">
        <v>0.63691211591774</v>
      </c>
      <c r="AY9" s="17"/>
      <c r="AZ9" s="17">
        <v>0.37478744761039101</v>
      </c>
      <c r="BA9" s="17">
        <v>0.27660107690597002</v>
      </c>
      <c r="BB9" s="17">
        <v>0.26263635987599099</v>
      </c>
      <c r="BC9" s="17">
        <v>0.26478979223420301</v>
      </c>
      <c r="BD9" s="17">
        <v>0.259985679553496</v>
      </c>
      <c r="BE9" s="17"/>
      <c r="BF9" s="17">
        <v>0.30155541964798699</v>
      </c>
      <c r="BG9" s="17">
        <v>0.29263457093440198</v>
      </c>
      <c r="BH9" s="17">
        <v>0.35112908132002901</v>
      </c>
      <c r="BI9" s="17">
        <v>0.36488353092792403</v>
      </c>
      <c r="BJ9" s="17"/>
      <c r="BK9" s="17">
        <v>0.33449702568110801</v>
      </c>
      <c r="BL9" s="17">
        <v>0.34617045981519501</v>
      </c>
      <c r="BM9" s="17">
        <v>0.32719867885329901</v>
      </c>
      <c r="BN9" s="17">
        <v>0.30467237495998201</v>
      </c>
      <c r="BO9" s="17">
        <v>0.24382837812414501</v>
      </c>
      <c r="BP9" s="17"/>
      <c r="BQ9" s="17">
        <v>0.29694674651663899</v>
      </c>
      <c r="BR9" s="17">
        <v>0.34667227155830799</v>
      </c>
      <c r="BS9" s="17"/>
      <c r="BT9" s="17">
        <v>0.25160611452641801</v>
      </c>
      <c r="BU9" s="17">
        <v>0.35860438270926398</v>
      </c>
      <c r="BV9" s="17">
        <v>0.42835796594821901</v>
      </c>
      <c r="BW9" s="17">
        <v>0.33814976162683902</v>
      </c>
      <c r="BX9" s="17">
        <v>0.34363639527308898</v>
      </c>
      <c r="BY9" s="17">
        <v>0.32243067403915399</v>
      </c>
    </row>
    <row r="10" spans="2:77" ht="29" x14ac:dyDescent="0.35">
      <c r="B10" s="18" t="s">
        <v>529</v>
      </c>
      <c r="C10" s="17">
        <v>0.199651757952721</v>
      </c>
      <c r="D10" s="17">
        <v>0.20191826079990699</v>
      </c>
      <c r="E10" s="17">
        <v>0.19829658351323001</v>
      </c>
      <c r="F10" s="17"/>
      <c r="G10" s="17">
        <v>0.22224719315404701</v>
      </c>
      <c r="H10" s="17">
        <v>0.24176730102665001</v>
      </c>
      <c r="I10" s="17">
        <v>0.242051894189272</v>
      </c>
      <c r="J10" s="17">
        <v>0.19230327993023399</v>
      </c>
      <c r="K10" s="17">
        <v>0.18442785844238399</v>
      </c>
      <c r="L10" s="17">
        <v>0.13837139386953501</v>
      </c>
      <c r="M10" s="17"/>
      <c r="N10" s="17">
        <v>0.21365874179036401</v>
      </c>
      <c r="O10" s="17">
        <v>0.19334133154298899</v>
      </c>
      <c r="P10" s="17">
        <v>0.21032787589857799</v>
      </c>
      <c r="Q10" s="17">
        <v>0.18476766292862601</v>
      </c>
      <c r="R10" s="17"/>
      <c r="S10" s="17">
        <v>0.20763244857320201</v>
      </c>
      <c r="T10" s="17">
        <v>0.22820926868696001</v>
      </c>
      <c r="U10" s="17">
        <v>0.195986148471998</v>
      </c>
      <c r="V10" s="17">
        <v>0.23294171570302999</v>
      </c>
      <c r="W10" s="17">
        <v>0.152900195388118</v>
      </c>
      <c r="X10" s="17">
        <v>0.25899074337175898</v>
      </c>
      <c r="Y10" s="17">
        <v>0.16828358787386799</v>
      </c>
      <c r="Z10" s="17">
        <v>0.174914914030009</v>
      </c>
      <c r="AA10" s="17">
        <v>0.22732338458906501</v>
      </c>
      <c r="AB10" s="17">
        <v>0.13783712429389899</v>
      </c>
      <c r="AC10" s="17">
        <v>0.157239364678356</v>
      </c>
      <c r="AD10" s="17">
        <v>0.18287891189292499</v>
      </c>
      <c r="AE10" s="17"/>
      <c r="AF10" s="17">
        <v>0.20190515576999099</v>
      </c>
      <c r="AG10" s="17">
        <v>0.21749038737585699</v>
      </c>
      <c r="AH10" s="17">
        <v>0.182794843026066</v>
      </c>
      <c r="AI10" s="17"/>
      <c r="AJ10" s="17">
        <v>0.204474697984529</v>
      </c>
      <c r="AK10" s="17">
        <v>0.180577661672981</v>
      </c>
      <c r="AL10" s="17">
        <v>0.32450292348267201</v>
      </c>
      <c r="AM10" s="17">
        <v>0.27437616280643101</v>
      </c>
      <c r="AN10" s="17">
        <v>0.19836609077303999</v>
      </c>
      <c r="AO10" s="17"/>
      <c r="AP10" s="17">
        <v>0.23608760910098001</v>
      </c>
      <c r="AQ10" s="17">
        <v>0.17411340732837699</v>
      </c>
      <c r="AR10" s="17">
        <v>0.30051840062733598</v>
      </c>
      <c r="AS10" s="17"/>
      <c r="AT10" s="17">
        <v>0.198541000204356</v>
      </c>
      <c r="AU10" s="17">
        <v>0.18609821273044799</v>
      </c>
      <c r="AV10" s="17">
        <v>0.21903400834329501</v>
      </c>
      <c r="AW10" s="17">
        <v>0.234198035437897</v>
      </c>
      <c r="AX10" s="17">
        <v>5.55800234706392E-2</v>
      </c>
      <c r="AY10" s="17"/>
      <c r="AZ10" s="17">
        <v>0.207424846973736</v>
      </c>
      <c r="BA10" s="17">
        <v>0.25927549724015198</v>
      </c>
      <c r="BB10" s="17">
        <v>0.156046710094221</v>
      </c>
      <c r="BC10" s="17">
        <v>0.15835926304389</v>
      </c>
      <c r="BD10" s="17">
        <v>0.18214773506776399</v>
      </c>
      <c r="BE10" s="17"/>
      <c r="BF10" s="17">
        <v>0.15962233942616</v>
      </c>
      <c r="BG10" s="17">
        <v>0.220226381571446</v>
      </c>
      <c r="BH10" s="17">
        <v>0.19449703563909301</v>
      </c>
      <c r="BI10" s="17">
        <v>0.20167528549654301</v>
      </c>
      <c r="BJ10" s="17"/>
      <c r="BK10" s="17">
        <v>0.22296652043207299</v>
      </c>
      <c r="BL10" s="17">
        <v>0.23814659749481201</v>
      </c>
      <c r="BM10" s="17">
        <v>0.18949519249965499</v>
      </c>
      <c r="BN10" s="17">
        <v>0.190813889995575</v>
      </c>
      <c r="BO10" s="17">
        <v>0.19553407148343799</v>
      </c>
      <c r="BP10" s="17"/>
      <c r="BQ10" s="17">
        <v>0.20588759342613799</v>
      </c>
      <c r="BR10" s="17">
        <v>0.19062410447661701</v>
      </c>
      <c r="BS10" s="17"/>
      <c r="BT10" s="17">
        <v>0.133196546127611</v>
      </c>
      <c r="BU10" s="17">
        <v>0.22184775763115</v>
      </c>
      <c r="BV10" s="17">
        <v>0.25924763041935001</v>
      </c>
      <c r="BW10" s="17">
        <v>0.22318937809324799</v>
      </c>
      <c r="BX10" s="17">
        <v>0.235424045328508</v>
      </c>
      <c r="BY10" s="17">
        <v>0.35554315637376499</v>
      </c>
    </row>
    <row r="11" spans="2:77" ht="29" x14ac:dyDescent="0.35">
      <c r="B11" s="18" t="s">
        <v>530</v>
      </c>
      <c r="C11" s="17">
        <v>0.231425763299727</v>
      </c>
      <c r="D11" s="17">
        <v>0.24530577276665799</v>
      </c>
      <c r="E11" s="17">
        <v>0.21897257078900301</v>
      </c>
      <c r="F11" s="17"/>
      <c r="G11" s="17">
        <v>0.17148431585874599</v>
      </c>
      <c r="H11" s="17">
        <v>0.18655776524496101</v>
      </c>
      <c r="I11" s="17">
        <v>0.109619766510598</v>
      </c>
      <c r="J11" s="17">
        <v>0.227211928487737</v>
      </c>
      <c r="K11" s="17">
        <v>0.28913704634100201</v>
      </c>
      <c r="L11" s="17">
        <v>0.36066911897658699</v>
      </c>
      <c r="M11" s="17"/>
      <c r="N11" s="17">
        <v>0.24149221926474601</v>
      </c>
      <c r="O11" s="17">
        <v>0.23525917464192</v>
      </c>
      <c r="P11" s="17">
        <v>0.23944345520701901</v>
      </c>
      <c r="Q11" s="17">
        <v>0.20936367886773299</v>
      </c>
      <c r="R11" s="17"/>
      <c r="S11" s="17">
        <v>0.26233381617942197</v>
      </c>
      <c r="T11" s="17">
        <v>0.21020483457737699</v>
      </c>
      <c r="U11" s="17">
        <v>0.301436972132124</v>
      </c>
      <c r="V11" s="17">
        <v>0.22984959422755</v>
      </c>
      <c r="W11" s="17">
        <v>0.32199451392906903</v>
      </c>
      <c r="X11" s="17">
        <v>0.34653655258579502</v>
      </c>
      <c r="Y11" s="17">
        <v>0.27788400383492101</v>
      </c>
      <c r="Z11" s="17">
        <v>0.147085785716638</v>
      </c>
      <c r="AA11" s="17">
        <v>0.17739244835158199</v>
      </c>
      <c r="AB11" s="17">
        <v>0.10311029865013301</v>
      </c>
      <c r="AC11" s="17">
        <v>0.16886976784258201</v>
      </c>
      <c r="AD11" s="17">
        <v>0.19137604222716001</v>
      </c>
      <c r="AE11" s="17"/>
      <c r="AF11" s="17">
        <v>0.346799421698407</v>
      </c>
      <c r="AG11" s="17">
        <v>0.16974377264882001</v>
      </c>
      <c r="AH11" s="17">
        <v>0.116571560795901</v>
      </c>
      <c r="AI11" s="17"/>
      <c r="AJ11" s="17">
        <v>0.44836325365445601</v>
      </c>
      <c r="AK11" s="17">
        <v>7.3940879191908504E-2</v>
      </c>
      <c r="AL11" s="17">
        <v>7.2356597318948404E-2</v>
      </c>
      <c r="AM11" s="17">
        <v>0.32576339496485801</v>
      </c>
      <c r="AN11" s="17">
        <v>0.16132893166881601</v>
      </c>
      <c r="AO11" s="17"/>
      <c r="AP11" s="17">
        <v>0.58041865655410096</v>
      </c>
      <c r="AQ11" s="17">
        <v>5.4430899902529903E-2</v>
      </c>
      <c r="AR11" s="17">
        <v>0.12862546018224599</v>
      </c>
      <c r="AS11" s="17"/>
      <c r="AT11" s="17">
        <v>0.257180394169779</v>
      </c>
      <c r="AU11" s="17">
        <v>0.23767749874114899</v>
      </c>
      <c r="AV11" s="17">
        <v>0.200199206693915</v>
      </c>
      <c r="AW11" s="17">
        <v>0.235948593075957</v>
      </c>
      <c r="AX11" s="17">
        <v>0.17178600050814399</v>
      </c>
      <c r="AY11" s="17"/>
      <c r="AZ11" s="17">
        <v>0.20113476933750099</v>
      </c>
      <c r="BA11" s="17">
        <v>0.17851681721250101</v>
      </c>
      <c r="BB11" s="17">
        <v>0.13057241887631299</v>
      </c>
      <c r="BC11" s="17">
        <v>0.347511162808888</v>
      </c>
      <c r="BD11" s="17">
        <v>0.24635280909005</v>
      </c>
      <c r="BE11" s="17"/>
      <c r="BF11" s="17">
        <v>0.231671007489026</v>
      </c>
      <c r="BG11" s="17">
        <v>0.234722585979767</v>
      </c>
      <c r="BH11" s="17">
        <v>0.250130357740179</v>
      </c>
      <c r="BI11" s="17">
        <v>0.21870027372743001</v>
      </c>
      <c r="BJ11" s="17"/>
      <c r="BK11" s="17">
        <v>0.10447332770887</v>
      </c>
      <c r="BL11" s="17">
        <v>0.168492892848041</v>
      </c>
      <c r="BM11" s="17">
        <v>0.19364422919726601</v>
      </c>
      <c r="BN11" s="17">
        <v>0.285270594150898</v>
      </c>
      <c r="BO11" s="17">
        <v>0.36916353318284401</v>
      </c>
      <c r="BP11" s="17"/>
      <c r="BQ11" s="17">
        <v>0.242488765057779</v>
      </c>
      <c r="BR11" s="17">
        <v>0.215409794516879</v>
      </c>
      <c r="BS11" s="17"/>
      <c r="BT11" s="17">
        <v>0.34359546834591298</v>
      </c>
      <c r="BU11" s="17">
        <v>0.21517519854546999</v>
      </c>
      <c r="BV11" s="17">
        <v>6.0178854756472999E-2</v>
      </c>
      <c r="BW11" s="17">
        <v>0.198905235804023</v>
      </c>
      <c r="BX11" s="17">
        <v>0.141482035452799</v>
      </c>
      <c r="BY11" s="17">
        <v>9.4658487755820503E-2</v>
      </c>
    </row>
    <row r="12" spans="2:77" ht="29" x14ac:dyDescent="0.35">
      <c r="B12" s="18" t="s">
        <v>531</v>
      </c>
      <c r="C12" s="17">
        <v>0.148005539056726</v>
      </c>
      <c r="D12" s="17">
        <v>0.15538833876986</v>
      </c>
      <c r="E12" s="17">
        <v>0.141486059129071</v>
      </c>
      <c r="F12" s="17"/>
      <c r="G12" s="17">
        <v>0.125616257135889</v>
      </c>
      <c r="H12" s="17">
        <v>0.121295773552054</v>
      </c>
      <c r="I12" s="17">
        <v>0.15912808376868401</v>
      </c>
      <c r="J12" s="17">
        <v>0.11707047601609</v>
      </c>
      <c r="K12" s="17">
        <v>0.18879226274230401</v>
      </c>
      <c r="L12" s="17">
        <v>0.171822284763223</v>
      </c>
      <c r="M12" s="17"/>
      <c r="N12" s="17">
        <v>0.15937037476383001</v>
      </c>
      <c r="O12" s="17">
        <v>0.121529277944864</v>
      </c>
      <c r="P12" s="17">
        <v>0.149663939959638</v>
      </c>
      <c r="Q12" s="17">
        <v>0.15462762935631799</v>
      </c>
      <c r="R12" s="17"/>
      <c r="S12" s="17">
        <v>0.135391678758982</v>
      </c>
      <c r="T12" s="17">
        <v>0.17277782789287399</v>
      </c>
      <c r="U12" s="17">
        <v>0.149724261790564</v>
      </c>
      <c r="V12" s="17">
        <v>0.20224805700477499</v>
      </c>
      <c r="W12" s="17">
        <v>8.1610254679097494E-2</v>
      </c>
      <c r="X12" s="17">
        <v>6.0354710000186197E-2</v>
      </c>
      <c r="Y12" s="17">
        <v>0.116616603385505</v>
      </c>
      <c r="Z12" s="17">
        <v>0.15122469973281999</v>
      </c>
      <c r="AA12" s="17">
        <v>0.15266373652769599</v>
      </c>
      <c r="AB12" s="17">
        <v>0.195889100189233</v>
      </c>
      <c r="AC12" s="17">
        <v>0.20553931638154499</v>
      </c>
      <c r="AD12" s="17">
        <v>0.123863159926699</v>
      </c>
      <c r="AE12" s="17"/>
      <c r="AF12" s="17">
        <v>0.17254733235808301</v>
      </c>
      <c r="AG12" s="17">
        <v>0.116034267222906</v>
      </c>
      <c r="AH12" s="17">
        <v>0.148539311327195</v>
      </c>
      <c r="AI12" s="17"/>
      <c r="AJ12" s="17">
        <v>0.174529848950742</v>
      </c>
      <c r="AK12" s="17">
        <v>7.4489659275780107E-2</v>
      </c>
      <c r="AL12" s="17">
        <v>0.163831373727826</v>
      </c>
      <c r="AM12" s="17">
        <v>0.29237662799302599</v>
      </c>
      <c r="AN12" s="17">
        <v>0.15501638076684901</v>
      </c>
      <c r="AO12" s="17"/>
      <c r="AP12" s="17">
        <v>9.6744615568435499E-2</v>
      </c>
      <c r="AQ12" s="17">
        <v>6.8391120237379394E-2</v>
      </c>
      <c r="AR12" s="17">
        <v>0.21070189460716901</v>
      </c>
      <c r="AS12" s="17"/>
      <c r="AT12" s="17">
        <v>0.15436577989831801</v>
      </c>
      <c r="AU12" s="17">
        <v>0.12854432107763999</v>
      </c>
      <c r="AV12" s="17">
        <v>0.147967372834688</v>
      </c>
      <c r="AW12" s="17">
        <v>0.166093329565253</v>
      </c>
      <c r="AX12" s="17">
        <v>4.6313428868228597E-2</v>
      </c>
      <c r="AY12" s="17"/>
      <c r="AZ12" s="17">
        <v>0.13636511824977601</v>
      </c>
      <c r="BA12" s="17">
        <v>0.12702177999311001</v>
      </c>
      <c r="BB12" s="17">
        <v>0.164068967228922</v>
      </c>
      <c r="BC12" s="17">
        <v>0.158811224852487</v>
      </c>
      <c r="BD12" s="17">
        <v>0.18849034313143101</v>
      </c>
      <c r="BE12" s="17"/>
      <c r="BF12" s="17">
        <v>0.183820405647421</v>
      </c>
      <c r="BG12" s="17">
        <v>0.139427030013377</v>
      </c>
      <c r="BH12" s="17">
        <v>0.119708290973393</v>
      </c>
      <c r="BI12" s="17">
        <v>0.139277999468991</v>
      </c>
      <c r="BJ12" s="17"/>
      <c r="BK12" s="17">
        <v>0.28771877614020402</v>
      </c>
      <c r="BL12" s="17">
        <v>0.13699173692455999</v>
      </c>
      <c r="BM12" s="17">
        <v>0.15681506712912499</v>
      </c>
      <c r="BN12" s="17">
        <v>0.13662878216329699</v>
      </c>
      <c r="BO12" s="17">
        <v>0.13407959266400701</v>
      </c>
      <c r="BP12" s="17"/>
      <c r="BQ12" s="17">
        <v>0.14720535228002099</v>
      </c>
      <c r="BR12" s="17">
        <v>0.14916397387545099</v>
      </c>
      <c r="BS12" s="17"/>
      <c r="BT12" s="17">
        <v>0.178649615475306</v>
      </c>
      <c r="BU12" s="17">
        <v>0.122598634044187</v>
      </c>
      <c r="BV12" s="17">
        <v>0.110178616101336</v>
      </c>
      <c r="BW12" s="17">
        <v>0.107381397828626</v>
      </c>
      <c r="BX12" s="17">
        <v>0.172694539847974</v>
      </c>
      <c r="BY12" s="17">
        <v>6.3283813756972299E-2</v>
      </c>
    </row>
    <row r="13" spans="2:77" x14ac:dyDescent="0.35">
      <c r="B13" s="18" t="s">
        <v>92</v>
      </c>
      <c r="C13" s="19">
        <v>0.103655034954817</v>
      </c>
      <c r="D13" s="19">
        <v>6.6983110116798694E-2</v>
      </c>
      <c r="E13" s="19">
        <v>0.13536322611723201</v>
      </c>
      <c r="F13" s="19"/>
      <c r="G13" s="19">
        <v>0.14168117379232001</v>
      </c>
      <c r="H13" s="19">
        <v>8.8980101736477302E-2</v>
      </c>
      <c r="I13" s="19">
        <v>0.12524009298247499</v>
      </c>
      <c r="J13" s="19">
        <v>0.115885085457992</v>
      </c>
      <c r="K13" s="19">
        <v>7.9040909800111997E-2</v>
      </c>
      <c r="L13" s="19">
        <v>8.0826020396461098E-2</v>
      </c>
      <c r="M13" s="19"/>
      <c r="N13" s="19">
        <v>6.5746024186979501E-2</v>
      </c>
      <c r="O13" s="19">
        <v>0.100087818480201</v>
      </c>
      <c r="P13" s="19">
        <v>0.12152569835398</v>
      </c>
      <c r="Q13" s="19">
        <v>0.13275981338204201</v>
      </c>
      <c r="R13" s="19"/>
      <c r="S13" s="19">
        <v>3.9986797066523097E-2</v>
      </c>
      <c r="T13" s="19">
        <v>7.15919578030422E-2</v>
      </c>
      <c r="U13" s="19">
        <v>8.4749751519384894E-2</v>
      </c>
      <c r="V13" s="19">
        <v>0.142999646146966</v>
      </c>
      <c r="W13" s="19">
        <v>9.5330607458437897E-2</v>
      </c>
      <c r="X13" s="19">
        <v>6.0778474777138297E-2</v>
      </c>
      <c r="Y13" s="19">
        <v>0.11483577810496</v>
      </c>
      <c r="Z13" s="19">
        <v>0.17491578728138199</v>
      </c>
      <c r="AA13" s="19">
        <v>0.103959729938939</v>
      </c>
      <c r="AB13" s="19">
        <v>0.13218820856131699</v>
      </c>
      <c r="AC13" s="19">
        <v>0.214947872697063</v>
      </c>
      <c r="AD13" s="19">
        <v>0.16773579092784399</v>
      </c>
      <c r="AE13" s="19"/>
      <c r="AF13" s="19">
        <v>9.4783410628911796E-2</v>
      </c>
      <c r="AG13" s="19">
        <v>5.8876277753253797E-2</v>
      </c>
      <c r="AH13" s="19">
        <v>0.22411042675387299</v>
      </c>
      <c r="AI13" s="19"/>
      <c r="AJ13" s="19">
        <v>6.0133237608367598E-2</v>
      </c>
      <c r="AK13" s="19">
        <v>5.8903755063277698E-2</v>
      </c>
      <c r="AL13" s="19">
        <v>7.5615552247429094E-2</v>
      </c>
      <c r="AM13" s="19">
        <v>5.4156487062722497E-2</v>
      </c>
      <c r="AN13" s="19">
        <v>0.238519642791125</v>
      </c>
      <c r="AO13" s="19"/>
      <c r="AP13" s="19">
        <v>4.13898056795452E-2</v>
      </c>
      <c r="AQ13" s="19">
        <v>5.2229477885323103E-2</v>
      </c>
      <c r="AR13" s="19">
        <v>0.114161919578967</v>
      </c>
      <c r="AS13" s="19"/>
      <c r="AT13" s="19">
        <v>0.138487606284253</v>
      </c>
      <c r="AU13" s="19">
        <v>0.120404171172398</v>
      </c>
      <c r="AV13" s="19">
        <v>7.6138989861450707E-2</v>
      </c>
      <c r="AW13" s="19">
        <v>7.4181924858302994E-2</v>
      </c>
      <c r="AX13" s="19">
        <v>8.9408431235248303E-2</v>
      </c>
      <c r="AY13" s="19"/>
      <c r="AZ13" s="19">
        <v>8.0287817828596106E-2</v>
      </c>
      <c r="BA13" s="19">
        <v>0.15858482864826701</v>
      </c>
      <c r="BB13" s="19">
        <v>0.28667554392455402</v>
      </c>
      <c r="BC13" s="19">
        <v>7.0528557060532099E-2</v>
      </c>
      <c r="BD13" s="19">
        <v>0.12302343315726</v>
      </c>
      <c r="BE13" s="19"/>
      <c r="BF13" s="19">
        <v>0.123330827789405</v>
      </c>
      <c r="BG13" s="19">
        <v>0.112989431501008</v>
      </c>
      <c r="BH13" s="19">
        <v>8.45352343273061E-2</v>
      </c>
      <c r="BI13" s="19">
        <v>7.5462910379111195E-2</v>
      </c>
      <c r="BJ13" s="19"/>
      <c r="BK13" s="19">
        <v>5.0344350037744602E-2</v>
      </c>
      <c r="BL13" s="19">
        <v>0.110198312917391</v>
      </c>
      <c r="BM13" s="19">
        <v>0.132846832320655</v>
      </c>
      <c r="BN13" s="19">
        <v>8.2614358730248597E-2</v>
      </c>
      <c r="BO13" s="19">
        <v>5.7394424545566002E-2</v>
      </c>
      <c r="BP13" s="19"/>
      <c r="BQ13" s="19">
        <v>0.107471542719422</v>
      </c>
      <c r="BR13" s="19">
        <v>9.8129855572745797E-2</v>
      </c>
      <c r="BS13" s="19"/>
      <c r="BT13" s="19">
        <v>9.2952255524752295E-2</v>
      </c>
      <c r="BU13" s="19">
        <v>8.1774027069928895E-2</v>
      </c>
      <c r="BV13" s="19">
        <v>0.14203693277462201</v>
      </c>
      <c r="BW13" s="19">
        <v>0.132374226647264</v>
      </c>
      <c r="BX13" s="19">
        <v>0.10676298409762899</v>
      </c>
      <c r="BY13" s="19">
        <v>0.16408386807428799</v>
      </c>
    </row>
    <row r="14" spans="2:77" x14ac:dyDescent="0.35">
      <c r="B14" s="16" t="s">
        <v>472</v>
      </c>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533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996</v>
      </c>
      <c r="D7" s="10">
        <v>487</v>
      </c>
      <c r="E7" s="10">
        <v>506</v>
      </c>
      <c r="F7" s="10"/>
      <c r="G7" s="10">
        <v>148</v>
      </c>
      <c r="H7" s="10">
        <v>168</v>
      </c>
      <c r="I7" s="10">
        <v>151</v>
      </c>
      <c r="J7" s="10">
        <v>169</v>
      </c>
      <c r="K7" s="10">
        <v>145</v>
      </c>
      <c r="L7" s="10">
        <v>215</v>
      </c>
      <c r="M7" s="10"/>
      <c r="N7" s="10">
        <v>314</v>
      </c>
      <c r="O7" s="10">
        <v>270</v>
      </c>
      <c r="P7" s="10">
        <v>194</v>
      </c>
      <c r="Q7" s="10">
        <v>213</v>
      </c>
      <c r="R7" s="10"/>
      <c r="S7" s="10">
        <v>136</v>
      </c>
      <c r="T7" s="10">
        <v>141</v>
      </c>
      <c r="U7" s="10">
        <v>82</v>
      </c>
      <c r="V7" s="10">
        <v>89</v>
      </c>
      <c r="W7" s="10">
        <v>73</v>
      </c>
      <c r="X7" s="10">
        <v>94</v>
      </c>
      <c r="Y7" s="10">
        <v>86</v>
      </c>
      <c r="Z7" s="10">
        <v>43</v>
      </c>
      <c r="AA7" s="10">
        <v>118</v>
      </c>
      <c r="AB7" s="10">
        <v>72</v>
      </c>
      <c r="AC7" s="10">
        <v>43</v>
      </c>
      <c r="AD7" s="10">
        <v>19</v>
      </c>
      <c r="AE7" s="10"/>
      <c r="AF7" s="10">
        <v>351</v>
      </c>
      <c r="AG7" s="10">
        <v>422</v>
      </c>
      <c r="AH7" s="10">
        <v>122</v>
      </c>
      <c r="AI7" s="10"/>
      <c r="AJ7" s="10">
        <v>352</v>
      </c>
      <c r="AK7" s="10">
        <v>295</v>
      </c>
      <c r="AL7" s="10">
        <v>79</v>
      </c>
      <c r="AM7" s="10">
        <v>17</v>
      </c>
      <c r="AN7" s="10">
        <v>107</v>
      </c>
      <c r="AO7" s="10"/>
      <c r="AP7" s="10">
        <v>213</v>
      </c>
      <c r="AQ7" s="10">
        <v>354</v>
      </c>
      <c r="AR7" s="10">
        <v>79</v>
      </c>
      <c r="AS7" s="10"/>
      <c r="AT7" s="10">
        <v>202</v>
      </c>
      <c r="AU7" s="10">
        <v>262</v>
      </c>
      <c r="AV7" s="10">
        <v>246</v>
      </c>
      <c r="AW7" s="10">
        <v>129</v>
      </c>
      <c r="AX7" s="10">
        <v>16</v>
      </c>
      <c r="AY7" s="10"/>
      <c r="AZ7" s="10">
        <v>461</v>
      </c>
      <c r="BA7" s="10">
        <v>146</v>
      </c>
      <c r="BB7" s="10">
        <v>54</v>
      </c>
      <c r="BC7" s="10">
        <v>211</v>
      </c>
      <c r="BD7" s="10">
        <v>120</v>
      </c>
      <c r="BE7" s="10"/>
      <c r="BF7" s="10">
        <v>165</v>
      </c>
      <c r="BG7" s="10">
        <v>373</v>
      </c>
      <c r="BH7" s="10">
        <v>197</v>
      </c>
      <c r="BI7" s="10">
        <v>198</v>
      </c>
      <c r="BJ7" s="10"/>
      <c r="BK7" s="10">
        <v>31</v>
      </c>
      <c r="BL7" s="10">
        <v>131</v>
      </c>
      <c r="BM7" s="10">
        <v>353</v>
      </c>
      <c r="BN7" s="10">
        <v>397</v>
      </c>
      <c r="BO7" s="10">
        <v>84</v>
      </c>
      <c r="BP7" s="10"/>
      <c r="BQ7" s="10">
        <v>564</v>
      </c>
      <c r="BR7" s="10">
        <v>432</v>
      </c>
      <c r="BS7" s="10"/>
      <c r="BT7" s="10">
        <v>392</v>
      </c>
      <c r="BU7" s="10">
        <v>247</v>
      </c>
      <c r="BV7" s="10">
        <v>57</v>
      </c>
      <c r="BW7" s="10">
        <v>84</v>
      </c>
      <c r="BX7" s="10">
        <v>169</v>
      </c>
      <c r="BY7" s="10">
        <v>33</v>
      </c>
    </row>
    <row r="8" spans="2:77" ht="30" customHeight="1" x14ac:dyDescent="0.35">
      <c r="B8" s="11" t="s">
        <v>19</v>
      </c>
      <c r="C8" s="11">
        <v>996</v>
      </c>
      <c r="D8" s="11">
        <v>491</v>
      </c>
      <c r="E8" s="11">
        <v>502</v>
      </c>
      <c r="F8" s="11"/>
      <c r="G8" s="11">
        <v>145</v>
      </c>
      <c r="H8" s="11">
        <v>171</v>
      </c>
      <c r="I8" s="11">
        <v>171</v>
      </c>
      <c r="J8" s="11">
        <v>165</v>
      </c>
      <c r="K8" s="11">
        <v>140</v>
      </c>
      <c r="L8" s="11">
        <v>205</v>
      </c>
      <c r="M8" s="11"/>
      <c r="N8" s="11">
        <v>278</v>
      </c>
      <c r="O8" s="11">
        <v>250</v>
      </c>
      <c r="P8" s="11">
        <v>226</v>
      </c>
      <c r="Q8" s="11">
        <v>238</v>
      </c>
      <c r="R8" s="11"/>
      <c r="S8" s="11">
        <v>145</v>
      </c>
      <c r="T8" s="11">
        <v>127</v>
      </c>
      <c r="U8" s="11">
        <v>85</v>
      </c>
      <c r="V8" s="11">
        <v>89</v>
      </c>
      <c r="W8" s="11">
        <v>69</v>
      </c>
      <c r="X8" s="11">
        <v>99</v>
      </c>
      <c r="Y8" s="11">
        <v>82</v>
      </c>
      <c r="Z8" s="11">
        <v>39</v>
      </c>
      <c r="AA8" s="11">
        <v>109</v>
      </c>
      <c r="AB8" s="11">
        <v>82</v>
      </c>
      <c r="AC8" s="11">
        <v>49</v>
      </c>
      <c r="AD8" s="11">
        <v>22</v>
      </c>
      <c r="AE8" s="11"/>
      <c r="AF8" s="11">
        <v>353</v>
      </c>
      <c r="AG8" s="11">
        <v>415</v>
      </c>
      <c r="AH8" s="11">
        <v>128</v>
      </c>
      <c r="AI8" s="11"/>
      <c r="AJ8" s="11">
        <v>341</v>
      </c>
      <c r="AK8" s="11">
        <v>294</v>
      </c>
      <c r="AL8" s="11">
        <v>79</v>
      </c>
      <c r="AM8" s="11">
        <v>18</v>
      </c>
      <c r="AN8" s="11">
        <v>113</v>
      </c>
      <c r="AO8" s="11"/>
      <c r="AP8" s="11">
        <v>207</v>
      </c>
      <c r="AQ8" s="11">
        <v>351</v>
      </c>
      <c r="AR8" s="11">
        <v>79</v>
      </c>
      <c r="AS8" s="11"/>
      <c r="AT8" s="11">
        <v>212</v>
      </c>
      <c r="AU8" s="11">
        <v>267</v>
      </c>
      <c r="AV8" s="11">
        <v>239</v>
      </c>
      <c r="AW8" s="11">
        <v>121</v>
      </c>
      <c r="AX8" s="11">
        <v>16</v>
      </c>
      <c r="AY8" s="11"/>
      <c r="AZ8" s="11">
        <v>466</v>
      </c>
      <c r="BA8" s="11">
        <v>154</v>
      </c>
      <c r="BB8" s="11">
        <v>53</v>
      </c>
      <c r="BC8" s="11">
        <v>199</v>
      </c>
      <c r="BD8" s="11">
        <v>120</v>
      </c>
      <c r="BE8" s="11"/>
      <c r="BF8" s="11">
        <v>167</v>
      </c>
      <c r="BG8" s="11">
        <v>389</v>
      </c>
      <c r="BH8" s="11">
        <v>192</v>
      </c>
      <c r="BI8" s="11">
        <v>185</v>
      </c>
      <c r="BJ8" s="11"/>
      <c r="BK8" s="11">
        <v>32</v>
      </c>
      <c r="BL8" s="11">
        <v>135</v>
      </c>
      <c r="BM8" s="11">
        <v>360</v>
      </c>
      <c r="BN8" s="11">
        <v>389</v>
      </c>
      <c r="BO8" s="11">
        <v>81</v>
      </c>
      <c r="BP8" s="11"/>
      <c r="BQ8" s="11">
        <v>566</v>
      </c>
      <c r="BR8" s="11">
        <v>430</v>
      </c>
      <c r="BS8" s="11"/>
      <c r="BT8" s="11">
        <v>383</v>
      </c>
      <c r="BU8" s="11">
        <v>242</v>
      </c>
      <c r="BV8" s="11">
        <v>61</v>
      </c>
      <c r="BW8" s="11">
        <v>89</v>
      </c>
      <c r="BX8" s="11">
        <v>173</v>
      </c>
      <c r="BY8" s="11">
        <v>32</v>
      </c>
    </row>
    <row r="9" spans="2:77" ht="29" x14ac:dyDescent="0.35">
      <c r="B9" s="18" t="s">
        <v>528</v>
      </c>
      <c r="C9" s="17">
        <v>0.33722203579389298</v>
      </c>
      <c r="D9" s="17">
        <v>0.33393340115578901</v>
      </c>
      <c r="E9" s="17">
        <v>0.338981480554431</v>
      </c>
      <c r="F9" s="17"/>
      <c r="G9" s="17">
        <v>0.35074610032250703</v>
      </c>
      <c r="H9" s="17">
        <v>0.33156195798487698</v>
      </c>
      <c r="I9" s="17">
        <v>0.38141942203371298</v>
      </c>
      <c r="J9" s="17">
        <v>0.375154639373735</v>
      </c>
      <c r="K9" s="17">
        <v>0.327085835040482</v>
      </c>
      <c r="L9" s="17">
        <v>0.27218292287283602</v>
      </c>
      <c r="M9" s="17"/>
      <c r="N9" s="17">
        <v>0.34499304994364999</v>
      </c>
      <c r="O9" s="17">
        <v>0.36134223274029098</v>
      </c>
      <c r="P9" s="17">
        <v>0.28088613757731501</v>
      </c>
      <c r="Q9" s="17">
        <v>0.351017648280396</v>
      </c>
      <c r="R9" s="17"/>
      <c r="S9" s="17">
        <v>0.305222888153653</v>
      </c>
      <c r="T9" s="17">
        <v>0.271641643529073</v>
      </c>
      <c r="U9" s="17">
        <v>0.291652444359215</v>
      </c>
      <c r="V9" s="17">
        <v>0.33186870321777401</v>
      </c>
      <c r="W9" s="17">
        <v>0.25957377747614802</v>
      </c>
      <c r="X9" s="17">
        <v>0.30482083191965298</v>
      </c>
      <c r="Y9" s="17">
        <v>0.33712204832745601</v>
      </c>
      <c r="Z9" s="17">
        <v>0.49811945455450402</v>
      </c>
      <c r="AA9" s="17">
        <v>0.397251188001571</v>
      </c>
      <c r="AB9" s="17">
        <v>0.394345329997003</v>
      </c>
      <c r="AC9" s="17">
        <v>0.539757444110467</v>
      </c>
      <c r="AD9" s="17">
        <v>0.275114465835402</v>
      </c>
      <c r="AE9" s="17"/>
      <c r="AF9" s="17">
        <v>0.19132598442093099</v>
      </c>
      <c r="AG9" s="17">
        <v>0.45720488202173598</v>
      </c>
      <c r="AH9" s="17">
        <v>0.30126632292570099</v>
      </c>
      <c r="AI9" s="17"/>
      <c r="AJ9" s="17">
        <v>0.11379245189926999</v>
      </c>
      <c r="AK9" s="17">
        <v>0.61120858600084704</v>
      </c>
      <c r="AL9" s="17">
        <v>0.44849705678308499</v>
      </c>
      <c r="AM9" s="17">
        <v>0.153372050714462</v>
      </c>
      <c r="AN9" s="17">
        <v>0.25124860881488897</v>
      </c>
      <c r="AO9" s="17"/>
      <c r="AP9" s="17">
        <v>2.35888112610429E-2</v>
      </c>
      <c r="AQ9" s="17">
        <v>0.64735456623990595</v>
      </c>
      <c r="AR9" s="17">
        <v>0.37787670873741303</v>
      </c>
      <c r="AS9" s="17"/>
      <c r="AT9" s="17">
        <v>0.30685690565089502</v>
      </c>
      <c r="AU9" s="17">
        <v>0.34908092839336502</v>
      </c>
      <c r="AV9" s="17">
        <v>0.34954418558633399</v>
      </c>
      <c r="AW9" s="17">
        <v>0.36380507126219702</v>
      </c>
      <c r="AX9" s="17">
        <v>0.45411694178766698</v>
      </c>
      <c r="AY9" s="17"/>
      <c r="AZ9" s="17">
        <v>0.36172821015665702</v>
      </c>
      <c r="BA9" s="17">
        <v>0.30622388807372902</v>
      </c>
      <c r="BB9" s="17">
        <v>0.33220498358113298</v>
      </c>
      <c r="BC9" s="17">
        <v>0.259384504858792</v>
      </c>
      <c r="BD9" s="17">
        <v>0.42455196224314601</v>
      </c>
      <c r="BE9" s="17"/>
      <c r="BF9" s="17">
        <v>0.330787126157991</v>
      </c>
      <c r="BG9" s="17">
        <v>0.32359560406466698</v>
      </c>
      <c r="BH9" s="17">
        <v>0.34700100225258901</v>
      </c>
      <c r="BI9" s="17">
        <v>0.37678609811560798</v>
      </c>
      <c r="BJ9" s="17"/>
      <c r="BK9" s="17">
        <v>0.56999343336888397</v>
      </c>
      <c r="BL9" s="17">
        <v>0.41799904105669</v>
      </c>
      <c r="BM9" s="17">
        <v>0.32211839194458303</v>
      </c>
      <c r="BN9" s="17">
        <v>0.31491359849768402</v>
      </c>
      <c r="BO9" s="17">
        <v>0.28473100509690102</v>
      </c>
      <c r="BP9" s="17"/>
      <c r="BQ9" s="17">
        <v>0.33389894783544399</v>
      </c>
      <c r="BR9" s="17">
        <v>0.34160211241567401</v>
      </c>
      <c r="BS9" s="17"/>
      <c r="BT9" s="17">
        <v>0.29873899658525399</v>
      </c>
      <c r="BU9" s="17">
        <v>0.41578270418063101</v>
      </c>
      <c r="BV9" s="17">
        <v>0.25098771699429401</v>
      </c>
      <c r="BW9" s="17">
        <v>0.29208258187552399</v>
      </c>
      <c r="BX9" s="17">
        <v>0.35561336365593699</v>
      </c>
      <c r="BY9" s="17">
        <v>0.461302361797988</v>
      </c>
    </row>
    <row r="10" spans="2:77" ht="29" x14ac:dyDescent="0.35">
      <c r="B10" s="18" t="s">
        <v>529</v>
      </c>
      <c r="C10" s="17">
        <v>0.18749441271309999</v>
      </c>
      <c r="D10" s="17">
        <v>0.20290433376962499</v>
      </c>
      <c r="E10" s="17">
        <v>0.17346139764460899</v>
      </c>
      <c r="F10" s="17"/>
      <c r="G10" s="17">
        <v>0.24328365022390899</v>
      </c>
      <c r="H10" s="17">
        <v>0.258324740903698</v>
      </c>
      <c r="I10" s="17">
        <v>0.181849703519813</v>
      </c>
      <c r="J10" s="17">
        <v>0.15856025251337899</v>
      </c>
      <c r="K10" s="17">
        <v>0.12528617893767499</v>
      </c>
      <c r="L10" s="17">
        <v>0.15971265783156099</v>
      </c>
      <c r="M10" s="17"/>
      <c r="N10" s="17">
        <v>0.16983867349164</v>
      </c>
      <c r="O10" s="17">
        <v>0.17912218329874899</v>
      </c>
      <c r="P10" s="17">
        <v>0.22113217114848299</v>
      </c>
      <c r="Q10" s="17">
        <v>0.18890991397253401</v>
      </c>
      <c r="R10" s="17"/>
      <c r="S10" s="17">
        <v>0.218045177376783</v>
      </c>
      <c r="T10" s="17">
        <v>0.25169573004004397</v>
      </c>
      <c r="U10" s="17">
        <v>0.18178550687768899</v>
      </c>
      <c r="V10" s="17">
        <v>0.22071084922019901</v>
      </c>
      <c r="W10" s="17">
        <v>0.227268252408</v>
      </c>
      <c r="X10" s="17">
        <v>0.21760380499079701</v>
      </c>
      <c r="Y10" s="17">
        <v>0.130529542018575</v>
      </c>
      <c r="Z10" s="17">
        <v>0.11656233945415399</v>
      </c>
      <c r="AA10" s="17">
        <v>0.17913978881747</v>
      </c>
      <c r="AB10" s="17">
        <v>9.9694478609670095E-2</v>
      </c>
      <c r="AC10" s="17">
        <v>9.1072492421548398E-2</v>
      </c>
      <c r="AD10" s="17">
        <v>0.16116985707097101</v>
      </c>
      <c r="AE10" s="17"/>
      <c r="AF10" s="17">
        <v>0.18825674556025199</v>
      </c>
      <c r="AG10" s="17">
        <v>0.162285420844059</v>
      </c>
      <c r="AH10" s="17">
        <v>0.22603916677246899</v>
      </c>
      <c r="AI10" s="17"/>
      <c r="AJ10" s="17">
        <v>0.20403057320166701</v>
      </c>
      <c r="AK10" s="17">
        <v>0.16620477310426199</v>
      </c>
      <c r="AL10" s="17">
        <v>0.217433967807735</v>
      </c>
      <c r="AM10" s="17">
        <v>0</v>
      </c>
      <c r="AN10" s="17">
        <v>0.21323203376373701</v>
      </c>
      <c r="AO10" s="17"/>
      <c r="AP10" s="17">
        <v>0.21327312425316899</v>
      </c>
      <c r="AQ10" s="17">
        <v>0.184669545281305</v>
      </c>
      <c r="AR10" s="17">
        <v>0.233390158380122</v>
      </c>
      <c r="AS10" s="17"/>
      <c r="AT10" s="17">
        <v>0.17189502654352201</v>
      </c>
      <c r="AU10" s="17">
        <v>0.17888285427075001</v>
      </c>
      <c r="AV10" s="17">
        <v>0.24088732742798799</v>
      </c>
      <c r="AW10" s="17">
        <v>0.17575883354838001</v>
      </c>
      <c r="AX10" s="17">
        <v>0.109343864637352</v>
      </c>
      <c r="AY10" s="17"/>
      <c r="AZ10" s="17">
        <v>0.20343647073274901</v>
      </c>
      <c r="BA10" s="17">
        <v>0.181572458659573</v>
      </c>
      <c r="BB10" s="17">
        <v>0.31359147512542201</v>
      </c>
      <c r="BC10" s="17">
        <v>0.16283538629695599</v>
      </c>
      <c r="BD10" s="17">
        <v>0.12527673433634701</v>
      </c>
      <c r="BE10" s="17"/>
      <c r="BF10" s="17">
        <v>0.177539779017858</v>
      </c>
      <c r="BG10" s="17">
        <v>0.202155851696248</v>
      </c>
      <c r="BH10" s="17">
        <v>0.18154867300966401</v>
      </c>
      <c r="BI10" s="17">
        <v>0.199565589495691</v>
      </c>
      <c r="BJ10" s="17"/>
      <c r="BK10" s="17">
        <v>0.250857880330149</v>
      </c>
      <c r="BL10" s="17">
        <v>0.14104570362140101</v>
      </c>
      <c r="BM10" s="17">
        <v>0.193013706799256</v>
      </c>
      <c r="BN10" s="17">
        <v>0.19573324094935601</v>
      </c>
      <c r="BO10" s="17">
        <v>0.17561532738607499</v>
      </c>
      <c r="BP10" s="17"/>
      <c r="BQ10" s="17">
        <v>0.18264799457734199</v>
      </c>
      <c r="BR10" s="17">
        <v>0.193882351594414</v>
      </c>
      <c r="BS10" s="17"/>
      <c r="BT10" s="17">
        <v>0.15889240330318199</v>
      </c>
      <c r="BU10" s="17">
        <v>0.18228525319942099</v>
      </c>
      <c r="BV10" s="17">
        <v>0.18982552913906101</v>
      </c>
      <c r="BW10" s="17">
        <v>0.246262159360468</v>
      </c>
      <c r="BX10" s="17">
        <v>0.230241166236554</v>
      </c>
      <c r="BY10" s="17">
        <v>0.152093109390078</v>
      </c>
    </row>
    <row r="11" spans="2:77" ht="29" x14ac:dyDescent="0.35">
      <c r="B11" s="18" t="s">
        <v>530</v>
      </c>
      <c r="C11" s="17">
        <v>0.23680813468009199</v>
      </c>
      <c r="D11" s="17">
        <v>0.25991885971436401</v>
      </c>
      <c r="E11" s="17">
        <v>0.21329069452444399</v>
      </c>
      <c r="F11" s="17"/>
      <c r="G11" s="17">
        <v>0.16183550624134799</v>
      </c>
      <c r="H11" s="17">
        <v>0.16256935647231899</v>
      </c>
      <c r="I11" s="17">
        <v>0.230306955931049</v>
      </c>
      <c r="J11" s="17">
        <v>0.21906610653393199</v>
      </c>
      <c r="K11" s="17">
        <v>0.27497503035466497</v>
      </c>
      <c r="L11" s="17">
        <v>0.34483971454178303</v>
      </c>
      <c r="M11" s="17"/>
      <c r="N11" s="17">
        <v>0.32567631354806498</v>
      </c>
      <c r="O11" s="17">
        <v>0.20238165310886799</v>
      </c>
      <c r="P11" s="17">
        <v>0.232717061307879</v>
      </c>
      <c r="Q11" s="17">
        <v>0.173260776283648</v>
      </c>
      <c r="R11" s="17"/>
      <c r="S11" s="17">
        <v>0.261117672334854</v>
      </c>
      <c r="T11" s="17">
        <v>0.28893482999818898</v>
      </c>
      <c r="U11" s="17">
        <v>0.23714756977885501</v>
      </c>
      <c r="V11" s="17">
        <v>0.19313712840335101</v>
      </c>
      <c r="W11" s="17">
        <v>0.24350837519587901</v>
      </c>
      <c r="X11" s="17">
        <v>0.287663247897057</v>
      </c>
      <c r="Y11" s="17">
        <v>0.25600955556728999</v>
      </c>
      <c r="Z11" s="17">
        <v>0.167703404245369</v>
      </c>
      <c r="AA11" s="17">
        <v>0.21355594261367</v>
      </c>
      <c r="AB11" s="17">
        <v>0.193735666996078</v>
      </c>
      <c r="AC11" s="17">
        <v>0.159406297669592</v>
      </c>
      <c r="AD11" s="17">
        <v>0.19778600177885</v>
      </c>
      <c r="AE11" s="17"/>
      <c r="AF11" s="17">
        <v>0.336755946372916</v>
      </c>
      <c r="AG11" s="17">
        <v>0.19776636644650999</v>
      </c>
      <c r="AH11" s="17">
        <v>0.17848344306727401</v>
      </c>
      <c r="AI11" s="17"/>
      <c r="AJ11" s="17">
        <v>0.48029365303473298</v>
      </c>
      <c r="AK11" s="17">
        <v>6.1596836868219103E-2</v>
      </c>
      <c r="AL11" s="17">
        <v>0.168840408581998</v>
      </c>
      <c r="AM11" s="17">
        <v>0.341060281926166</v>
      </c>
      <c r="AN11" s="17">
        <v>0.17774520156913501</v>
      </c>
      <c r="AO11" s="17"/>
      <c r="AP11" s="17">
        <v>0.61023245785233404</v>
      </c>
      <c r="AQ11" s="17">
        <v>4.5217341557533097E-2</v>
      </c>
      <c r="AR11" s="17">
        <v>0.17285829874433101</v>
      </c>
      <c r="AS11" s="17"/>
      <c r="AT11" s="17">
        <v>0.22928054644916299</v>
      </c>
      <c r="AU11" s="17">
        <v>0.24118575301661499</v>
      </c>
      <c r="AV11" s="17">
        <v>0.164388017928011</v>
      </c>
      <c r="AW11" s="17">
        <v>0.330200946978565</v>
      </c>
      <c r="AX11" s="17">
        <v>0.114312059556892</v>
      </c>
      <c r="AY11" s="17"/>
      <c r="AZ11" s="17">
        <v>0.227650654680812</v>
      </c>
      <c r="BA11" s="17">
        <v>0.21338559328996001</v>
      </c>
      <c r="BB11" s="17">
        <v>0.112917922558159</v>
      </c>
      <c r="BC11" s="17">
        <v>0.34918975648440098</v>
      </c>
      <c r="BD11" s="17">
        <v>0.16990966441005001</v>
      </c>
      <c r="BE11" s="17"/>
      <c r="BF11" s="17">
        <v>0.17728945418992301</v>
      </c>
      <c r="BG11" s="17">
        <v>0.23841730982314199</v>
      </c>
      <c r="BH11" s="17">
        <v>0.23325492354557101</v>
      </c>
      <c r="BI11" s="17">
        <v>0.28381290261710901</v>
      </c>
      <c r="BJ11" s="17"/>
      <c r="BK11" s="17">
        <v>6.5414536725384206E-2</v>
      </c>
      <c r="BL11" s="17">
        <v>0.13095814654351601</v>
      </c>
      <c r="BM11" s="17">
        <v>0.217396131491191</v>
      </c>
      <c r="BN11" s="17">
        <v>0.27293200679114998</v>
      </c>
      <c r="BO11" s="17">
        <v>0.39401398016490502</v>
      </c>
      <c r="BP11" s="17"/>
      <c r="BQ11" s="17">
        <v>0.25939049359602001</v>
      </c>
      <c r="BR11" s="17">
        <v>0.20704290920635299</v>
      </c>
      <c r="BS11" s="17"/>
      <c r="BT11" s="17">
        <v>0.30499221298916701</v>
      </c>
      <c r="BU11" s="17">
        <v>0.20641382233997199</v>
      </c>
      <c r="BV11" s="17">
        <v>0.172628629574375</v>
      </c>
      <c r="BW11" s="17">
        <v>0.16188823609007</v>
      </c>
      <c r="BX11" s="17">
        <v>0.215240712559437</v>
      </c>
      <c r="BY11" s="17">
        <v>0.13079783552471599</v>
      </c>
    </row>
    <row r="12" spans="2:77" ht="29" x14ac:dyDescent="0.35">
      <c r="B12" s="18" t="s">
        <v>531</v>
      </c>
      <c r="C12" s="17">
        <v>0.13746025494007</v>
      </c>
      <c r="D12" s="17">
        <v>0.120522605643733</v>
      </c>
      <c r="E12" s="17">
        <v>0.15479340899296501</v>
      </c>
      <c r="F12" s="17"/>
      <c r="G12" s="17">
        <v>0.103851984341718</v>
      </c>
      <c r="H12" s="17">
        <v>0.114114140575962</v>
      </c>
      <c r="I12" s="17">
        <v>0.13723626800768801</v>
      </c>
      <c r="J12" s="17">
        <v>0.16381085258919001</v>
      </c>
      <c r="K12" s="17">
        <v>0.18458241333223999</v>
      </c>
      <c r="L12" s="17">
        <v>0.127429716640754</v>
      </c>
      <c r="M12" s="17"/>
      <c r="N12" s="17">
        <v>0.10788845943030299</v>
      </c>
      <c r="O12" s="17">
        <v>0.141849215701601</v>
      </c>
      <c r="P12" s="17">
        <v>0.154245842331238</v>
      </c>
      <c r="Q12" s="17">
        <v>0.154373631992482</v>
      </c>
      <c r="R12" s="17"/>
      <c r="S12" s="17">
        <v>9.5287431457981298E-2</v>
      </c>
      <c r="T12" s="17">
        <v>0.122200505397131</v>
      </c>
      <c r="U12" s="17">
        <v>0.20908397512555699</v>
      </c>
      <c r="V12" s="17">
        <v>9.93106288450019E-2</v>
      </c>
      <c r="W12" s="17">
        <v>0.20011478066312799</v>
      </c>
      <c r="X12" s="17">
        <v>9.8714022919929603E-2</v>
      </c>
      <c r="Y12" s="17">
        <v>0.15383831138083401</v>
      </c>
      <c r="Z12" s="17">
        <v>9.7637897841253304E-2</v>
      </c>
      <c r="AA12" s="17">
        <v>0.149973443994045</v>
      </c>
      <c r="AB12" s="17">
        <v>0.20294544352704399</v>
      </c>
      <c r="AC12" s="17">
        <v>7.2027133128385795E-2</v>
      </c>
      <c r="AD12" s="17">
        <v>0.20509048843868</v>
      </c>
      <c r="AE12" s="17"/>
      <c r="AF12" s="17">
        <v>0.19613435404603199</v>
      </c>
      <c r="AG12" s="17">
        <v>8.2365063155388205E-2</v>
      </c>
      <c r="AH12" s="17">
        <v>0.186702577441971</v>
      </c>
      <c r="AI12" s="17"/>
      <c r="AJ12" s="17">
        <v>0.123990866622672</v>
      </c>
      <c r="AK12" s="17">
        <v>0.100185600274006</v>
      </c>
      <c r="AL12" s="17">
        <v>9.2040806848628906E-2</v>
      </c>
      <c r="AM12" s="17">
        <v>0.37058831622996702</v>
      </c>
      <c r="AN12" s="17">
        <v>0.216548141595585</v>
      </c>
      <c r="AO12" s="17"/>
      <c r="AP12" s="17">
        <v>9.3803207999159297E-2</v>
      </c>
      <c r="AQ12" s="17">
        <v>5.7875959912588301E-2</v>
      </c>
      <c r="AR12" s="17">
        <v>0.157535728372107</v>
      </c>
      <c r="AS12" s="17"/>
      <c r="AT12" s="17">
        <v>0.14732615975183</v>
      </c>
      <c r="AU12" s="17">
        <v>0.155621961979763</v>
      </c>
      <c r="AV12" s="17">
        <v>0.141754338137173</v>
      </c>
      <c r="AW12" s="17">
        <v>8.8677640057136103E-2</v>
      </c>
      <c r="AX12" s="17">
        <v>0.19713827106446399</v>
      </c>
      <c r="AY12" s="17"/>
      <c r="AZ12" s="17">
        <v>0.123509797587411</v>
      </c>
      <c r="BA12" s="17">
        <v>0.18093329604660599</v>
      </c>
      <c r="BB12" s="17">
        <v>0.117275013177324</v>
      </c>
      <c r="BC12" s="17">
        <v>0.14402591549339799</v>
      </c>
      <c r="BD12" s="17">
        <v>0.13031042650313601</v>
      </c>
      <c r="BE12" s="17"/>
      <c r="BF12" s="17">
        <v>0.16648800427096699</v>
      </c>
      <c r="BG12" s="17">
        <v>0.15344091132339699</v>
      </c>
      <c r="BH12" s="17">
        <v>0.154579637863407</v>
      </c>
      <c r="BI12" s="17">
        <v>8.1871027513267303E-2</v>
      </c>
      <c r="BJ12" s="17"/>
      <c r="BK12" s="17">
        <v>5.90357320098399E-2</v>
      </c>
      <c r="BL12" s="17">
        <v>0.19088656159852599</v>
      </c>
      <c r="BM12" s="17">
        <v>0.146591048792546</v>
      </c>
      <c r="BN12" s="17">
        <v>0.127368829904906</v>
      </c>
      <c r="BO12" s="17">
        <v>8.7361096725101603E-2</v>
      </c>
      <c r="BP12" s="17"/>
      <c r="BQ12" s="17">
        <v>0.14328432761533899</v>
      </c>
      <c r="BR12" s="17">
        <v>0.12978369479858201</v>
      </c>
      <c r="BS12" s="17"/>
      <c r="BT12" s="17">
        <v>0.147266721741693</v>
      </c>
      <c r="BU12" s="17">
        <v>0.113891940803811</v>
      </c>
      <c r="BV12" s="17">
        <v>0.19124549261516699</v>
      </c>
      <c r="BW12" s="17">
        <v>0.17727543098311699</v>
      </c>
      <c r="BX12" s="17">
        <v>0.11127071890892801</v>
      </c>
      <c r="BY12" s="17">
        <v>0.10217103650963801</v>
      </c>
    </row>
    <row r="13" spans="2:77" x14ac:dyDescent="0.35">
      <c r="B13" s="18" t="s">
        <v>92</v>
      </c>
      <c r="C13" s="19">
        <v>0.101015161872844</v>
      </c>
      <c r="D13" s="19">
        <v>8.2720799716488796E-2</v>
      </c>
      <c r="E13" s="19">
        <v>0.11947301828355</v>
      </c>
      <c r="F13" s="19"/>
      <c r="G13" s="19">
        <v>0.140282758870518</v>
      </c>
      <c r="H13" s="19">
        <v>0.133429804063144</v>
      </c>
      <c r="I13" s="19">
        <v>6.9187650507736398E-2</v>
      </c>
      <c r="J13" s="19">
        <v>8.3408148989764605E-2</v>
      </c>
      <c r="K13" s="19">
        <v>8.8070542334938398E-2</v>
      </c>
      <c r="L13" s="19">
        <v>9.5834988113065497E-2</v>
      </c>
      <c r="M13" s="19"/>
      <c r="N13" s="19">
        <v>5.1603503586341699E-2</v>
      </c>
      <c r="O13" s="19">
        <v>0.115304715150491</v>
      </c>
      <c r="P13" s="19">
        <v>0.11101878763508501</v>
      </c>
      <c r="Q13" s="19">
        <v>0.13243802947093999</v>
      </c>
      <c r="R13" s="19"/>
      <c r="S13" s="19">
        <v>0.120326830676729</v>
      </c>
      <c r="T13" s="19">
        <v>6.5527291035563803E-2</v>
      </c>
      <c r="U13" s="19">
        <v>8.0330503858683303E-2</v>
      </c>
      <c r="V13" s="19">
        <v>0.154972690313674</v>
      </c>
      <c r="W13" s="19">
        <v>6.9534814256844296E-2</v>
      </c>
      <c r="X13" s="19">
        <v>9.1198092272563105E-2</v>
      </c>
      <c r="Y13" s="19">
        <v>0.122500542705845</v>
      </c>
      <c r="Z13" s="19">
        <v>0.119976903904719</v>
      </c>
      <c r="AA13" s="19">
        <v>6.0079636573243202E-2</v>
      </c>
      <c r="AB13" s="19">
        <v>0.10927908087020401</v>
      </c>
      <c r="AC13" s="19">
        <v>0.13773663267000699</v>
      </c>
      <c r="AD13" s="19">
        <v>0.160839186876097</v>
      </c>
      <c r="AE13" s="19"/>
      <c r="AF13" s="19">
        <v>8.7526969599868901E-2</v>
      </c>
      <c r="AG13" s="19">
        <v>0.100378267532306</v>
      </c>
      <c r="AH13" s="19">
        <v>0.107508489792585</v>
      </c>
      <c r="AI13" s="19"/>
      <c r="AJ13" s="19">
        <v>7.7892455241657305E-2</v>
      </c>
      <c r="AK13" s="19">
        <v>6.0804203752665799E-2</v>
      </c>
      <c r="AL13" s="19">
        <v>7.3187759978553202E-2</v>
      </c>
      <c r="AM13" s="19">
        <v>0.13497935112940501</v>
      </c>
      <c r="AN13" s="19">
        <v>0.14122601425665399</v>
      </c>
      <c r="AO13" s="19"/>
      <c r="AP13" s="19">
        <v>5.9102398634294499E-2</v>
      </c>
      <c r="AQ13" s="19">
        <v>6.4882587008668294E-2</v>
      </c>
      <c r="AR13" s="19">
        <v>5.8339105766027501E-2</v>
      </c>
      <c r="AS13" s="19"/>
      <c r="AT13" s="19">
        <v>0.14464136160459001</v>
      </c>
      <c r="AU13" s="19">
        <v>7.52285023395073E-2</v>
      </c>
      <c r="AV13" s="19">
        <v>0.10342613092049301</v>
      </c>
      <c r="AW13" s="19">
        <v>4.1557508153721903E-2</v>
      </c>
      <c r="AX13" s="19">
        <v>0.12508886295362601</v>
      </c>
      <c r="AY13" s="19"/>
      <c r="AZ13" s="19">
        <v>8.3674866842371604E-2</v>
      </c>
      <c r="BA13" s="19">
        <v>0.117884763930132</v>
      </c>
      <c r="BB13" s="19">
        <v>0.12401060555796201</v>
      </c>
      <c r="BC13" s="19">
        <v>8.4564436866452694E-2</v>
      </c>
      <c r="BD13" s="19">
        <v>0.14995121250732099</v>
      </c>
      <c r="BE13" s="19"/>
      <c r="BF13" s="19">
        <v>0.14789563636326</v>
      </c>
      <c r="BG13" s="19">
        <v>8.2390323092545695E-2</v>
      </c>
      <c r="BH13" s="19">
        <v>8.3615763328769799E-2</v>
      </c>
      <c r="BI13" s="19">
        <v>5.7964382258323802E-2</v>
      </c>
      <c r="BJ13" s="19"/>
      <c r="BK13" s="19">
        <v>5.4698417565742598E-2</v>
      </c>
      <c r="BL13" s="19">
        <v>0.11911054717986599</v>
      </c>
      <c r="BM13" s="19">
        <v>0.120880720972424</v>
      </c>
      <c r="BN13" s="19">
        <v>8.9052323856904994E-2</v>
      </c>
      <c r="BO13" s="19">
        <v>5.82785906270177E-2</v>
      </c>
      <c r="BP13" s="19"/>
      <c r="BQ13" s="19">
        <v>8.07782363758556E-2</v>
      </c>
      <c r="BR13" s="19">
        <v>0.127688931984976</v>
      </c>
      <c r="BS13" s="19"/>
      <c r="BT13" s="19">
        <v>9.0109665380704196E-2</v>
      </c>
      <c r="BU13" s="19">
        <v>8.1626279476164604E-2</v>
      </c>
      <c r="BV13" s="19">
        <v>0.195312631677103</v>
      </c>
      <c r="BW13" s="19">
        <v>0.12249159169082099</v>
      </c>
      <c r="BX13" s="19">
        <v>8.7634038639144096E-2</v>
      </c>
      <c r="BY13" s="19">
        <v>0.15363565677758001</v>
      </c>
    </row>
    <row r="14" spans="2:77" x14ac:dyDescent="0.35">
      <c r="B14" s="16" t="s">
        <v>472</v>
      </c>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534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1000</v>
      </c>
      <c r="D7" s="10">
        <v>480</v>
      </c>
      <c r="E7" s="10">
        <v>517</v>
      </c>
      <c r="F7" s="10"/>
      <c r="G7" s="10">
        <v>157</v>
      </c>
      <c r="H7" s="10">
        <v>175</v>
      </c>
      <c r="I7" s="10">
        <v>150</v>
      </c>
      <c r="J7" s="10">
        <v>168</v>
      </c>
      <c r="K7" s="10">
        <v>149</v>
      </c>
      <c r="L7" s="10">
        <v>201</v>
      </c>
      <c r="M7" s="10"/>
      <c r="N7" s="10">
        <v>277</v>
      </c>
      <c r="O7" s="10">
        <v>293</v>
      </c>
      <c r="P7" s="10">
        <v>178</v>
      </c>
      <c r="Q7" s="10">
        <v>250</v>
      </c>
      <c r="R7" s="10"/>
      <c r="S7" s="10">
        <v>133</v>
      </c>
      <c r="T7" s="10">
        <v>145</v>
      </c>
      <c r="U7" s="10">
        <v>79</v>
      </c>
      <c r="V7" s="10">
        <v>82</v>
      </c>
      <c r="W7" s="10">
        <v>68</v>
      </c>
      <c r="X7" s="10">
        <v>75</v>
      </c>
      <c r="Y7" s="10">
        <v>94</v>
      </c>
      <c r="Z7" s="10">
        <v>41</v>
      </c>
      <c r="AA7" s="10">
        <v>107</v>
      </c>
      <c r="AB7" s="10">
        <v>89</v>
      </c>
      <c r="AC7" s="10">
        <v>50</v>
      </c>
      <c r="AD7" s="10">
        <v>37</v>
      </c>
      <c r="AE7" s="10"/>
      <c r="AF7" s="10">
        <v>367</v>
      </c>
      <c r="AG7" s="10">
        <v>400</v>
      </c>
      <c r="AH7" s="10">
        <v>138</v>
      </c>
      <c r="AI7" s="10"/>
      <c r="AJ7" s="10">
        <v>338</v>
      </c>
      <c r="AK7" s="10">
        <v>286</v>
      </c>
      <c r="AL7" s="10">
        <v>59</v>
      </c>
      <c r="AM7" s="10">
        <v>15</v>
      </c>
      <c r="AN7" s="10">
        <v>121</v>
      </c>
      <c r="AO7" s="10"/>
      <c r="AP7" s="10">
        <v>202</v>
      </c>
      <c r="AQ7" s="10">
        <v>373</v>
      </c>
      <c r="AR7" s="10">
        <v>69</v>
      </c>
      <c r="AS7" s="10"/>
      <c r="AT7" s="10">
        <v>244</v>
      </c>
      <c r="AU7" s="10">
        <v>217</v>
      </c>
      <c r="AV7" s="10">
        <v>280</v>
      </c>
      <c r="AW7" s="10">
        <v>108</v>
      </c>
      <c r="AX7" s="10">
        <v>18</v>
      </c>
      <c r="AY7" s="10"/>
      <c r="AZ7" s="10">
        <v>454</v>
      </c>
      <c r="BA7" s="10">
        <v>186</v>
      </c>
      <c r="BB7" s="10">
        <v>44</v>
      </c>
      <c r="BC7" s="10">
        <v>201</v>
      </c>
      <c r="BD7" s="10">
        <v>111</v>
      </c>
      <c r="BE7" s="10"/>
      <c r="BF7" s="10">
        <v>178</v>
      </c>
      <c r="BG7" s="10">
        <v>372</v>
      </c>
      <c r="BH7" s="10">
        <v>217</v>
      </c>
      <c r="BI7" s="10">
        <v>175</v>
      </c>
      <c r="BJ7" s="10"/>
      <c r="BK7" s="10">
        <v>32</v>
      </c>
      <c r="BL7" s="10">
        <v>151</v>
      </c>
      <c r="BM7" s="10">
        <v>395</v>
      </c>
      <c r="BN7" s="10">
        <v>342</v>
      </c>
      <c r="BO7" s="10">
        <v>80</v>
      </c>
      <c r="BP7" s="10"/>
      <c r="BQ7" s="10">
        <v>554</v>
      </c>
      <c r="BR7" s="10">
        <v>446</v>
      </c>
      <c r="BS7" s="10"/>
      <c r="BT7" s="10">
        <v>375</v>
      </c>
      <c r="BU7" s="10">
        <v>248</v>
      </c>
      <c r="BV7" s="10">
        <v>75</v>
      </c>
      <c r="BW7" s="10">
        <v>84</v>
      </c>
      <c r="BX7" s="10">
        <v>182</v>
      </c>
      <c r="BY7" s="10">
        <v>32</v>
      </c>
    </row>
    <row r="8" spans="2:77" ht="30" customHeight="1" x14ac:dyDescent="0.35">
      <c r="B8" s="11" t="s">
        <v>19</v>
      </c>
      <c r="C8" s="11">
        <v>1012</v>
      </c>
      <c r="D8" s="11">
        <v>490</v>
      </c>
      <c r="E8" s="11">
        <v>519</v>
      </c>
      <c r="F8" s="11"/>
      <c r="G8" s="11">
        <v>158</v>
      </c>
      <c r="H8" s="11">
        <v>175</v>
      </c>
      <c r="I8" s="11">
        <v>169</v>
      </c>
      <c r="J8" s="11">
        <v>169</v>
      </c>
      <c r="K8" s="11">
        <v>146</v>
      </c>
      <c r="L8" s="11">
        <v>195</v>
      </c>
      <c r="M8" s="11"/>
      <c r="N8" s="11">
        <v>248</v>
      </c>
      <c r="O8" s="11">
        <v>275</v>
      </c>
      <c r="P8" s="11">
        <v>203</v>
      </c>
      <c r="Q8" s="11">
        <v>283</v>
      </c>
      <c r="R8" s="11"/>
      <c r="S8" s="11">
        <v>142</v>
      </c>
      <c r="T8" s="11">
        <v>134</v>
      </c>
      <c r="U8" s="11">
        <v>82</v>
      </c>
      <c r="V8" s="11">
        <v>81</v>
      </c>
      <c r="W8" s="11">
        <v>63</v>
      </c>
      <c r="X8" s="11">
        <v>82</v>
      </c>
      <c r="Y8" s="11">
        <v>90</v>
      </c>
      <c r="Z8" s="11">
        <v>37</v>
      </c>
      <c r="AA8" s="11">
        <v>104</v>
      </c>
      <c r="AB8" s="11">
        <v>101</v>
      </c>
      <c r="AC8" s="11">
        <v>56</v>
      </c>
      <c r="AD8" s="11">
        <v>40</v>
      </c>
      <c r="AE8" s="11"/>
      <c r="AF8" s="11">
        <v>375</v>
      </c>
      <c r="AG8" s="11">
        <v>399</v>
      </c>
      <c r="AH8" s="11">
        <v>141</v>
      </c>
      <c r="AI8" s="11"/>
      <c r="AJ8" s="11">
        <v>339</v>
      </c>
      <c r="AK8" s="11">
        <v>287</v>
      </c>
      <c r="AL8" s="11">
        <v>55</v>
      </c>
      <c r="AM8" s="11">
        <v>15</v>
      </c>
      <c r="AN8" s="11">
        <v>127</v>
      </c>
      <c r="AO8" s="11"/>
      <c r="AP8" s="11">
        <v>203</v>
      </c>
      <c r="AQ8" s="11">
        <v>373</v>
      </c>
      <c r="AR8" s="11">
        <v>69</v>
      </c>
      <c r="AS8" s="11"/>
      <c r="AT8" s="11">
        <v>257</v>
      </c>
      <c r="AU8" s="11">
        <v>226</v>
      </c>
      <c r="AV8" s="11">
        <v>275</v>
      </c>
      <c r="AW8" s="11">
        <v>104</v>
      </c>
      <c r="AX8" s="11">
        <v>17</v>
      </c>
      <c r="AY8" s="11"/>
      <c r="AZ8" s="11">
        <v>462</v>
      </c>
      <c r="BA8" s="11">
        <v>197</v>
      </c>
      <c r="BB8" s="11">
        <v>44</v>
      </c>
      <c r="BC8" s="11">
        <v>194</v>
      </c>
      <c r="BD8" s="11">
        <v>112</v>
      </c>
      <c r="BE8" s="11"/>
      <c r="BF8" s="11">
        <v>186</v>
      </c>
      <c r="BG8" s="11">
        <v>380</v>
      </c>
      <c r="BH8" s="11">
        <v>219</v>
      </c>
      <c r="BI8" s="11">
        <v>170</v>
      </c>
      <c r="BJ8" s="11"/>
      <c r="BK8" s="11">
        <v>35</v>
      </c>
      <c r="BL8" s="11">
        <v>156</v>
      </c>
      <c r="BM8" s="11">
        <v>404</v>
      </c>
      <c r="BN8" s="11">
        <v>340</v>
      </c>
      <c r="BO8" s="11">
        <v>78</v>
      </c>
      <c r="BP8" s="11"/>
      <c r="BQ8" s="11">
        <v>556</v>
      </c>
      <c r="BR8" s="11">
        <v>456</v>
      </c>
      <c r="BS8" s="11"/>
      <c r="BT8" s="11">
        <v>371</v>
      </c>
      <c r="BU8" s="11">
        <v>251</v>
      </c>
      <c r="BV8" s="11">
        <v>81</v>
      </c>
      <c r="BW8" s="11">
        <v>88</v>
      </c>
      <c r="BX8" s="11">
        <v>185</v>
      </c>
      <c r="BY8" s="11">
        <v>32</v>
      </c>
    </row>
    <row r="9" spans="2:77" ht="29" x14ac:dyDescent="0.35">
      <c r="B9" s="18" t="s">
        <v>528</v>
      </c>
      <c r="C9" s="17">
        <v>0.31309611768240397</v>
      </c>
      <c r="D9" s="17">
        <v>0.30514900296480801</v>
      </c>
      <c r="E9" s="17">
        <v>0.31837851843815501</v>
      </c>
      <c r="F9" s="17"/>
      <c r="G9" s="17">
        <v>0.38035146967740502</v>
      </c>
      <c r="H9" s="17">
        <v>0.32224127772587402</v>
      </c>
      <c r="I9" s="17">
        <v>0.31469848575579801</v>
      </c>
      <c r="J9" s="17">
        <v>0.35430471284344101</v>
      </c>
      <c r="K9" s="17">
        <v>0.237208364356504</v>
      </c>
      <c r="L9" s="17">
        <v>0.27039649526042803</v>
      </c>
      <c r="M9" s="17"/>
      <c r="N9" s="17">
        <v>0.286651456847619</v>
      </c>
      <c r="O9" s="17">
        <v>0.36114826377623799</v>
      </c>
      <c r="P9" s="17">
        <v>0.31248286280493198</v>
      </c>
      <c r="Q9" s="17">
        <v>0.29252998245803702</v>
      </c>
      <c r="R9" s="17"/>
      <c r="S9" s="17">
        <v>0.37633192837917301</v>
      </c>
      <c r="T9" s="17">
        <v>0.26718505397340298</v>
      </c>
      <c r="U9" s="17">
        <v>0.29434159439333102</v>
      </c>
      <c r="V9" s="17">
        <v>0.26165396363944898</v>
      </c>
      <c r="W9" s="17">
        <v>0.29330450712710698</v>
      </c>
      <c r="X9" s="17">
        <v>0.33485395399331502</v>
      </c>
      <c r="Y9" s="17">
        <v>0.23538625840352301</v>
      </c>
      <c r="Z9" s="17">
        <v>0.35539389199008697</v>
      </c>
      <c r="AA9" s="17">
        <v>0.34789248410372098</v>
      </c>
      <c r="AB9" s="17">
        <v>0.36113852758799297</v>
      </c>
      <c r="AC9" s="17">
        <v>0.33192307368833102</v>
      </c>
      <c r="AD9" s="17">
        <v>0.26803884605985201</v>
      </c>
      <c r="AE9" s="17"/>
      <c r="AF9" s="17">
        <v>0.243608679981346</v>
      </c>
      <c r="AG9" s="17">
        <v>0.381182198491821</v>
      </c>
      <c r="AH9" s="17">
        <v>0.29896859293871703</v>
      </c>
      <c r="AI9" s="17"/>
      <c r="AJ9" s="17">
        <v>0.13315414796425301</v>
      </c>
      <c r="AK9" s="17">
        <v>0.54914129497057695</v>
      </c>
      <c r="AL9" s="17">
        <v>0.37459686003027898</v>
      </c>
      <c r="AM9" s="17">
        <v>0.27681792331648702</v>
      </c>
      <c r="AN9" s="17">
        <v>0.24139981286043499</v>
      </c>
      <c r="AO9" s="17"/>
      <c r="AP9" s="17">
        <v>8.7747430529634005E-2</v>
      </c>
      <c r="AQ9" s="17">
        <v>0.55733829896385401</v>
      </c>
      <c r="AR9" s="17">
        <v>0.281532707879733</v>
      </c>
      <c r="AS9" s="17"/>
      <c r="AT9" s="17">
        <v>0.31922700102499402</v>
      </c>
      <c r="AU9" s="17">
        <v>0.25924233331547097</v>
      </c>
      <c r="AV9" s="17">
        <v>0.34333536789076202</v>
      </c>
      <c r="AW9" s="17">
        <v>0.41826370885308201</v>
      </c>
      <c r="AX9" s="17">
        <v>0.34872522753292501</v>
      </c>
      <c r="AY9" s="17"/>
      <c r="AZ9" s="17">
        <v>0.33288643164347698</v>
      </c>
      <c r="BA9" s="17">
        <v>0.29998312805778099</v>
      </c>
      <c r="BB9" s="17">
        <v>0.41326532397905003</v>
      </c>
      <c r="BC9" s="17">
        <v>0.254406837824317</v>
      </c>
      <c r="BD9" s="17">
        <v>0.30978632060841099</v>
      </c>
      <c r="BE9" s="17"/>
      <c r="BF9" s="17">
        <v>0.31608722835533498</v>
      </c>
      <c r="BG9" s="17">
        <v>0.31353742931832002</v>
      </c>
      <c r="BH9" s="17">
        <v>0.38139018365411698</v>
      </c>
      <c r="BI9" s="17">
        <v>0.24187466850561701</v>
      </c>
      <c r="BJ9" s="17"/>
      <c r="BK9" s="17">
        <v>0.376474218835814</v>
      </c>
      <c r="BL9" s="17">
        <v>0.37213004742577599</v>
      </c>
      <c r="BM9" s="17">
        <v>0.312079989503177</v>
      </c>
      <c r="BN9" s="17">
        <v>0.27701697144874399</v>
      </c>
      <c r="BO9" s="17">
        <v>0.32921939061862199</v>
      </c>
      <c r="BP9" s="17"/>
      <c r="BQ9" s="17">
        <v>0.32672346010013298</v>
      </c>
      <c r="BR9" s="17">
        <v>0.29649884012677102</v>
      </c>
      <c r="BS9" s="17"/>
      <c r="BT9" s="17">
        <v>0.26116510701963702</v>
      </c>
      <c r="BU9" s="17">
        <v>0.33586725742323498</v>
      </c>
      <c r="BV9" s="17">
        <v>0.35410884799238102</v>
      </c>
      <c r="BW9" s="17">
        <v>0.35325302570052902</v>
      </c>
      <c r="BX9" s="17">
        <v>0.37376920345473802</v>
      </c>
      <c r="BY9" s="17">
        <v>0.21109639804802199</v>
      </c>
    </row>
    <row r="10" spans="2:77" ht="29" x14ac:dyDescent="0.35">
      <c r="B10" s="18" t="s">
        <v>529</v>
      </c>
      <c r="C10" s="17">
        <v>0.216399287516025</v>
      </c>
      <c r="D10" s="17">
        <v>0.225883842557277</v>
      </c>
      <c r="E10" s="17">
        <v>0.208774403616</v>
      </c>
      <c r="F10" s="17"/>
      <c r="G10" s="17">
        <v>0.19689158605583601</v>
      </c>
      <c r="H10" s="17">
        <v>0.28352187053622302</v>
      </c>
      <c r="I10" s="17">
        <v>0.223876623422742</v>
      </c>
      <c r="J10" s="17">
        <v>0.186086664063742</v>
      </c>
      <c r="K10" s="17">
        <v>0.22777445160041301</v>
      </c>
      <c r="L10" s="17">
        <v>0.183382561432057</v>
      </c>
      <c r="M10" s="17"/>
      <c r="N10" s="17">
        <v>0.26430202933319202</v>
      </c>
      <c r="O10" s="17">
        <v>0.19997778994841101</v>
      </c>
      <c r="P10" s="17">
        <v>0.235220609142992</v>
      </c>
      <c r="Q10" s="17">
        <v>0.178612032311634</v>
      </c>
      <c r="R10" s="17"/>
      <c r="S10" s="17">
        <v>0.24425489667846101</v>
      </c>
      <c r="T10" s="17">
        <v>0.17930106610108301</v>
      </c>
      <c r="U10" s="17">
        <v>0.17558703184076299</v>
      </c>
      <c r="V10" s="17">
        <v>0.263621202898707</v>
      </c>
      <c r="W10" s="17">
        <v>0.172509720901907</v>
      </c>
      <c r="X10" s="17">
        <v>0.166497900985761</v>
      </c>
      <c r="Y10" s="17">
        <v>0.19154274175177699</v>
      </c>
      <c r="Z10" s="17">
        <v>0.20665820962089301</v>
      </c>
      <c r="AA10" s="17">
        <v>0.23730727883008701</v>
      </c>
      <c r="AB10" s="17">
        <v>0.21936308025498899</v>
      </c>
      <c r="AC10" s="17">
        <v>0.20890362287039699</v>
      </c>
      <c r="AD10" s="17">
        <v>0.41645027835522502</v>
      </c>
      <c r="AE10" s="17"/>
      <c r="AF10" s="17">
        <v>0.21932624497065101</v>
      </c>
      <c r="AG10" s="17">
        <v>0.227249391689434</v>
      </c>
      <c r="AH10" s="17">
        <v>0.18357120882719599</v>
      </c>
      <c r="AI10" s="17"/>
      <c r="AJ10" s="17">
        <v>0.246888759353249</v>
      </c>
      <c r="AK10" s="17">
        <v>0.15281820409890401</v>
      </c>
      <c r="AL10" s="17">
        <v>0.33914754076078901</v>
      </c>
      <c r="AM10" s="17">
        <v>0.122391113417325</v>
      </c>
      <c r="AN10" s="17">
        <v>0.15871328436028101</v>
      </c>
      <c r="AO10" s="17"/>
      <c r="AP10" s="17">
        <v>0.243677956869053</v>
      </c>
      <c r="AQ10" s="17">
        <v>0.16512305883838399</v>
      </c>
      <c r="AR10" s="17">
        <v>0.30646900231899299</v>
      </c>
      <c r="AS10" s="17"/>
      <c r="AT10" s="17">
        <v>0.175169993606618</v>
      </c>
      <c r="AU10" s="17">
        <v>0.214162493354985</v>
      </c>
      <c r="AV10" s="17">
        <v>0.254968912802227</v>
      </c>
      <c r="AW10" s="17">
        <v>0.21507039117954799</v>
      </c>
      <c r="AX10" s="17">
        <v>0.19241950066484301</v>
      </c>
      <c r="AY10" s="17"/>
      <c r="AZ10" s="17">
        <v>0.22962929097965401</v>
      </c>
      <c r="BA10" s="17">
        <v>0.197949807897671</v>
      </c>
      <c r="BB10" s="17">
        <v>0.176742280864114</v>
      </c>
      <c r="BC10" s="17">
        <v>0.21373596909221901</v>
      </c>
      <c r="BD10" s="17">
        <v>0.221300619445811</v>
      </c>
      <c r="BE10" s="17"/>
      <c r="BF10" s="17">
        <v>0.23533414282505899</v>
      </c>
      <c r="BG10" s="17">
        <v>0.208099931160561</v>
      </c>
      <c r="BH10" s="17">
        <v>0.20715156535859899</v>
      </c>
      <c r="BI10" s="17">
        <v>0.263967022790082</v>
      </c>
      <c r="BJ10" s="17"/>
      <c r="BK10" s="17">
        <v>8.5148323106453205E-2</v>
      </c>
      <c r="BL10" s="17">
        <v>0.21763485691072301</v>
      </c>
      <c r="BM10" s="17">
        <v>0.205674486135107</v>
      </c>
      <c r="BN10" s="17">
        <v>0.24305789285716201</v>
      </c>
      <c r="BO10" s="17">
        <v>0.21143306152560001</v>
      </c>
      <c r="BP10" s="17"/>
      <c r="BQ10" s="17">
        <v>0.19946784680653601</v>
      </c>
      <c r="BR10" s="17">
        <v>0.23702075663729399</v>
      </c>
      <c r="BS10" s="17"/>
      <c r="BT10" s="17">
        <v>0.204142501288303</v>
      </c>
      <c r="BU10" s="17">
        <v>0.25205524672132101</v>
      </c>
      <c r="BV10" s="17">
        <v>0.170627600999567</v>
      </c>
      <c r="BW10" s="17">
        <v>0.182368669172251</v>
      </c>
      <c r="BX10" s="17">
        <v>0.20906221445614201</v>
      </c>
      <c r="BY10" s="17">
        <v>0.358864259800384</v>
      </c>
    </row>
    <row r="11" spans="2:77" ht="29" x14ac:dyDescent="0.35">
      <c r="B11" s="18" t="s">
        <v>530</v>
      </c>
      <c r="C11" s="17">
        <v>0.241905917626656</v>
      </c>
      <c r="D11" s="17">
        <v>0.27054364034165801</v>
      </c>
      <c r="E11" s="17">
        <v>0.21432598812474199</v>
      </c>
      <c r="F11" s="17"/>
      <c r="G11" s="17">
        <v>0.21164973925574801</v>
      </c>
      <c r="H11" s="17">
        <v>0.17743522669857401</v>
      </c>
      <c r="I11" s="17">
        <v>0.209107530795442</v>
      </c>
      <c r="J11" s="17">
        <v>0.21934308328952101</v>
      </c>
      <c r="K11" s="17">
        <v>0.28859787224271399</v>
      </c>
      <c r="L11" s="17">
        <v>0.33688716135993602</v>
      </c>
      <c r="M11" s="17"/>
      <c r="N11" s="17">
        <v>0.259928220091106</v>
      </c>
      <c r="O11" s="17">
        <v>0.23907758942481899</v>
      </c>
      <c r="P11" s="17">
        <v>0.22019684196202399</v>
      </c>
      <c r="Q11" s="17">
        <v>0.24168258119230901</v>
      </c>
      <c r="R11" s="17"/>
      <c r="S11" s="17">
        <v>0.174830608425008</v>
      </c>
      <c r="T11" s="17">
        <v>0.281201409464788</v>
      </c>
      <c r="U11" s="17">
        <v>0.22348247841942501</v>
      </c>
      <c r="V11" s="17">
        <v>0.266415550452062</v>
      </c>
      <c r="W11" s="17">
        <v>0.25782199265568601</v>
      </c>
      <c r="X11" s="17">
        <v>0.251412610847012</v>
      </c>
      <c r="Y11" s="17">
        <v>0.31361577283575098</v>
      </c>
      <c r="Z11" s="17">
        <v>0.31304185583109401</v>
      </c>
      <c r="AA11" s="17">
        <v>0.23939345969115799</v>
      </c>
      <c r="AB11" s="17">
        <v>0.169829203823394</v>
      </c>
      <c r="AC11" s="17">
        <v>0.27412091005175998</v>
      </c>
      <c r="AD11" s="17">
        <v>0.209437102042692</v>
      </c>
      <c r="AE11" s="17"/>
      <c r="AF11" s="17">
        <v>0.33439954709444403</v>
      </c>
      <c r="AG11" s="17">
        <v>0.18255701953216</v>
      </c>
      <c r="AH11" s="17">
        <v>0.18067281992921999</v>
      </c>
      <c r="AI11" s="17"/>
      <c r="AJ11" s="17">
        <v>0.455769331154807</v>
      </c>
      <c r="AK11" s="17">
        <v>7.8701521910586894E-2</v>
      </c>
      <c r="AL11" s="17">
        <v>0.13954138585589901</v>
      </c>
      <c r="AM11" s="17">
        <v>0.40291583787190199</v>
      </c>
      <c r="AN11" s="17">
        <v>0.18844162736751599</v>
      </c>
      <c r="AO11" s="17"/>
      <c r="AP11" s="17">
        <v>0.55901041020939501</v>
      </c>
      <c r="AQ11" s="17">
        <v>8.3290747118091896E-2</v>
      </c>
      <c r="AR11" s="17">
        <v>0.163529262565975</v>
      </c>
      <c r="AS11" s="17"/>
      <c r="AT11" s="17">
        <v>0.26517554965990298</v>
      </c>
      <c r="AU11" s="17">
        <v>0.29338410142000398</v>
      </c>
      <c r="AV11" s="17">
        <v>0.19785743392261201</v>
      </c>
      <c r="AW11" s="17">
        <v>0.16252399656479699</v>
      </c>
      <c r="AX11" s="17">
        <v>0.17406609396329401</v>
      </c>
      <c r="AY11" s="17"/>
      <c r="AZ11" s="17">
        <v>0.23510431501222201</v>
      </c>
      <c r="BA11" s="17">
        <v>0.22033427000087299</v>
      </c>
      <c r="BB11" s="17">
        <v>0.1745830254188</v>
      </c>
      <c r="BC11" s="17">
        <v>0.32691385394009598</v>
      </c>
      <c r="BD11" s="17">
        <v>0.194732666365211</v>
      </c>
      <c r="BE11" s="17"/>
      <c r="BF11" s="17">
        <v>0.207813911884976</v>
      </c>
      <c r="BG11" s="17">
        <v>0.27001110398151601</v>
      </c>
      <c r="BH11" s="17">
        <v>0.20475637031697899</v>
      </c>
      <c r="BI11" s="17">
        <v>0.28356573434668297</v>
      </c>
      <c r="BJ11" s="17"/>
      <c r="BK11" s="17">
        <v>0.152964498544402</v>
      </c>
      <c r="BL11" s="17">
        <v>0.17611809954148999</v>
      </c>
      <c r="BM11" s="17">
        <v>0.22986887340614401</v>
      </c>
      <c r="BN11" s="17">
        <v>0.28154345013583798</v>
      </c>
      <c r="BO11" s="17">
        <v>0.30301925574756999</v>
      </c>
      <c r="BP11" s="17"/>
      <c r="BQ11" s="17">
        <v>0.251179050061065</v>
      </c>
      <c r="BR11" s="17">
        <v>0.23061180406392601</v>
      </c>
      <c r="BS11" s="17"/>
      <c r="BT11" s="17">
        <v>0.32404993814335298</v>
      </c>
      <c r="BU11" s="17">
        <v>0.21106570547953099</v>
      </c>
      <c r="BV11" s="17">
        <v>0.150809547279801</v>
      </c>
      <c r="BW11" s="17">
        <v>0.20864542041595599</v>
      </c>
      <c r="BX11" s="17">
        <v>0.20190889636330001</v>
      </c>
      <c r="BY11" s="17">
        <v>8.7020246568287399E-2</v>
      </c>
    </row>
    <row r="12" spans="2:77" ht="29" x14ac:dyDescent="0.35">
      <c r="B12" s="18" t="s">
        <v>531</v>
      </c>
      <c r="C12" s="17">
        <v>0.12220735187488101</v>
      </c>
      <c r="D12" s="17">
        <v>0.10514873719285001</v>
      </c>
      <c r="E12" s="17">
        <v>0.13907970198420799</v>
      </c>
      <c r="F12" s="17"/>
      <c r="G12" s="17">
        <v>0.114593886847966</v>
      </c>
      <c r="H12" s="17">
        <v>0.10444676528213299</v>
      </c>
      <c r="I12" s="17">
        <v>0.112357800961692</v>
      </c>
      <c r="J12" s="17">
        <v>0.12966043835854499</v>
      </c>
      <c r="K12" s="17">
        <v>0.161374843582414</v>
      </c>
      <c r="L12" s="17">
        <v>0.116939827189922</v>
      </c>
      <c r="M12" s="17"/>
      <c r="N12" s="17">
        <v>0.133782281846097</v>
      </c>
      <c r="O12" s="17">
        <v>0.100189171601928</v>
      </c>
      <c r="P12" s="17">
        <v>0.11106862460160399</v>
      </c>
      <c r="Q12" s="17">
        <v>0.13918742964906899</v>
      </c>
      <c r="R12" s="17"/>
      <c r="S12" s="17">
        <v>0.131955147126089</v>
      </c>
      <c r="T12" s="17">
        <v>0.10928189264759899</v>
      </c>
      <c r="U12" s="17">
        <v>0.150541240804696</v>
      </c>
      <c r="V12" s="17">
        <v>0.106366103008553</v>
      </c>
      <c r="W12" s="17">
        <v>0.166794927907463</v>
      </c>
      <c r="X12" s="17">
        <v>7.01341496960632E-2</v>
      </c>
      <c r="Y12" s="17">
        <v>0.184005954799183</v>
      </c>
      <c r="Z12" s="17">
        <v>7.3030133904105399E-2</v>
      </c>
      <c r="AA12" s="17">
        <v>8.3063835590064306E-2</v>
      </c>
      <c r="AB12" s="17">
        <v>0.18804715076217099</v>
      </c>
      <c r="AC12" s="17">
        <v>5.8177775338028197E-2</v>
      </c>
      <c r="AD12" s="17">
        <v>7.2168474569631894E-2</v>
      </c>
      <c r="AE12" s="17"/>
      <c r="AF12" s="17">
        <v>0.107373350491609</v>
      </c>
      <c r="AG12" s="17">
        <v>0.127606087885234</v>
      </c>
      <c r="AH12" s="17">
        <v>0.152659290542493</v>
      </c>
      <c r="AI12" s="17"/>
      <c r="AJ12" s="17">
        <v>9.8663523220032495E-2</v>
      </c>
      <c r="AK12" s="17">
        <v>0.13007176739596499</v>
      </c>
      <c r="AL12" s="17">
        <v>9.5437561151089506E-2</v>
      </c>
      <c r="AM12" s="17">
        <v>0.13848725425728101</v>
      </c>
      <c r="AN12" s="17">
        <v>0.17570008551191901</v>
      </c>
      <c r="AO12" s="17"/>
      <c r="AP12" s="17">
        <v>7.4836707271129801E-2</v>
      </c>
      <c r="AQ12" s="17">
        <v>0.10515138221980801</v>
      </c>
      <c r="AR12" s="17">
        <v>0.169833839515598</v>
      </c>
      <c r="AS12" s="17"/>
      <c r="AT12" s="17">
        <v>0.108894485262854</v>
      </c>
      <c r="AU12" s="17">
        <v>0.123603310607746</v>
      </c>
      <c r="AV12" s="17">
        <v>0.10539790821738799</v>
      </c>
      <c r="AW12" s="17">
        <v>0.18827484377919201</v>
      </c>
      <c r="AX12" s="17">
        <v>0.23505473329194601</v>
      </c>
      <c r="AY12" s="17"/>
      <c r="AZ12" s="17">
        <v>0.111373485725344</v>
      </c>
      <c r="BA12" s="17">
        <v>0.13414606410006299</v>
      </c>
      <c r="BB12" s="17">
        <v>8.4831461237342906E-2</v>
      </c>
      <c r="BC12" s="17">
        <v>0.13822116227536699</v>
      </c>
      <c r="BD12" s="17">
        <v>0.13662964238719</v>
      </c>
      <c r="BE12" s="17"/>
      <c r="BF12" s="17">
        <v>8.8070073810145394E-2</v>
      </c>
      <c r="BG12" s="17">
        <v>0.101607714170716</v>
      </c>
      <c r="BH12" s="17">
        <v>0.134038761703794</v>
      </c>
      <c r="BI12" s="17">
        <v>0.138039139248509</v>
      </c>
      <c r="BJ12" s="17"/>
      <c r="BK12" s="17">
        <v>0.160249455657271</v>
      </c>
      <c r="BL12" s="17">
        <v>0.107916364118003</v>
      </c>
      <c r="BM12" s="17">
        <v>0.13305663508226601</v>
      </c>
      <c r="BN12" s="17">
        <v>0.11829168200965599</v>
      </c>
      <c r="BO12" s="17">
        <v>9.4769316076244295E-2</v>
      </c>
      <c r="BP12" s="17"/>
      <c r="BQ12" s="17">
        <v>0.12501456269330699</v>
      </c>
      <c r="BR12" s="17">
        <v>0.118788339151609</v>
      </c>
      <c r="BS12" s="17"/>
      <c r="BT12" s="17">
        <v>0.142217526745892</v>
      </c>
      <c r="BU12" s="17">
        <v>0.11489634954866999</v>
      </c>
      <c r="BV12" s="17">
        <v>0.10126113022397</v>
      </c>
      <c r="BW12" s="17">
        <v>9.2630600854537198E-2</v>
      </c>
      <c r="BX12" s="17">
        <v>0.10685002671050201</v>
      </c>
      <c r="BY12" s="17">
        <v>0.12612609212221099</v>
      </c>
    </row>
    <row r="13" spans="2:77" x14ac:dyDescent="0.35">
      <c r="B13" s="18" t="s">
        <v>92</v>
      </c>
      <c r="C13" s="19">
        <v>0.10639132530003501</v>
      </c>
      <c r="D13" s="19">
        <v>9.3274776943407106E-2</v>
      </c>
      <c r="E13" s="19">
        <v>0.11944138783689499</v>
      </c>
      <c r="F13" s="19"/>
      <c r="G13" s="19">
        <v>9.6513318163044107E-2</v>
      </c>
      <c r="H13" s="19">
        <v>0.112354859757196</v>
      </c>
      <c r="I13" s="19">
        <v>0.139959559064327</v>
      </c>
      <c r="J13" s="19">
        <v>0.110605101444752</v>
      </c>
      <c r="K13" s="19">
        <v>8.5044468217954805E-2</v>
      </c>
      <c r="L13" s="19">
        <v>9.23939547576558E-2</v>
      </c>
      <c r="M13" s="19"/>
      <c r="N13" s="19">
        <v>5.53360118819856E-2</v>
      </c>
      <c r="O13" s="19">
        <v>9.9607185248604693E-2</v>
      </c>
      <c r="P13" s="19">
        <v>0.121031061488448</v>
      </c>
      <c r="Q13" s="19">
        <v>0.147987974388951</v>
      </c>
      <c r="R13" s="19"/>
      <c r="S13" s="19">
        <v>7.2627419391269099E-2</v>
      </c>
      <c r="T13" s="19">
        <v>0.16303057781312699</v>
      </c>
      <c r="U13" s="19">
        <v>0.15604765454178501</v>
      </c>
      <c r="V13" s="19">
        <v>0.10194318000123</v>
      </c>
      <c r="W13" s="19">
        <v>0.109568851407837</v>
      </c>
      <c r="X13" s="19">
        <v>0.17710138447784901</v>
      </c>
      <c r="Y13" s="19">
        <v>7.54492722097653E-2</v>
      </c>
      <c r="Z13" s="19">
        <v>5.1875908653820801E-2</v>
      </c>
      <c r="AA13" s="19">
        <v>9.23429417849706E-2</v>
      </c>
      <c r="AB13" s="19">
        <v>6.1622037571453597E-2</v>
      </c>
      <c r="AC13" s="19">
        <v>0.12687461805148401</v>
      </c>
      <c r="AD13" s="19">
        <v>3.39052989725993E-2</v>
      </c>
      <c r="AE13" s="19"/>
      <c r="AF13" s="19">
        <v>9.5292177461949804E-2</v>
      </c>
      <c r="AG13" s="19">
        <v>8.1405302401351604E-2</v>
      </c>
      <c r="AH13" s="19">
        <v>0.18412808776237399</v>
      </c>
      <c r="AI13" s="19"/>
      <c r="AJ13" s="19">
        <v>6.5524238307657995E-2</v>
      </c>
      <c r="AK13" s="19">
        <v>8.9267211623966697E-2</v>
      </c>
      <c r="AL13" s="19">
        <v>5.1276652201943398E-2</v>
      </c>
      <c r="AM13" s="19">
        <v>5.9387871137004902E-2</v>
      </c>
      <c r="AN13" s="19">
        <v>0.235745189899848</v>
      </c>
      <c r="AO13" s="19"/>
      <c r="AP13" s="19">
        <v>3.4727495120788703E-2</v>
      </c>
      <c r="AQ13" s="19">
        <v>8.9096512859861393E-2</v>
      </c>
      <c r="AR13" s="19">
        <v>7.8635187719700794E-2</v>
      </c>
      <c r="AS13" s="19"/>
      <c r="AT13" s="19">
        <v>0.131532970445631</v>
      </c>
      <c r="AU13" s="19">
        <v>0.109607761301794</v>
      </c>
      <c r="AV13" s="19">
        <v>9.8440377167011303E-2</v>
      </c>
      <c r="AW13" s="19">
        <v>1.5867059623381401E-2</v>
      </c>
      <c r="AX13" s="19">
        <v>4.9734444546991302E-2</v>
      </c>
      <c r="AY13" s="19"/>
      <c r="AZ13" s="19">
        <v>9.1006476639303904E-2</v>
      </c>
      <c r="BA13" s="19">
        <v>0.14758672994361299</v>
      </c>
      <c r="BB13" s="19">
        <v>0.150577908500692</v>
      </c>
      <c r="BC13" s="19">
        <v>6.6722176868001803E-2</v>
      </c>
      <c r="BD13" s="19">
        <v>0.13755075119337701</v>
      </c>
      <c r="BE13" s="19"/>
      <c r="BF13" s="19">
        <v>0.152694643124484</v>
      </c>
      <c r="BG13" s="19">
        <v>0.10674382136888599</v>
      </c>
      <c r="BH13" s="19">
        <v>7.2663118966510995E-2</v>
      </c>
      <c r="BI13" s="19">
        <v>7.2553435109108694E-2</v>
      </c>
      <c r="BJ13" s="19"/>
      <c r="BK13" s="19">
        <v>0.22516350385605999</v>
      </c>
      <c r="BL13" s="19">
        <v>0.126200632004008</v>
      </c>
      <c r="BM13" s="19">
        <v>0.119320015873306</v>
      </c>
      <c r="BN13" s="19">
        <v>8.0090003548600103E-2</v>
      </c>
      <c r="BO13" s="19">
        <v>6.1558976031962802E-2</v>
      </c>
      <c r="BP13" s="19"/>
      <c r="BQ13" s="19">
        <v>9.7615080338959603E-2</v>
      </c>
      <c r="BR13" s="19">
        <v>0.11708026002040101</v>
      </c>
      <c r="BS13" s="19"/>
      <c r="BT13" s="19">
        <v>6.8424926802814506E-2</v>
      </c>
      <c r="BU13" s="19">
        <v>8.6115440827241804E-2</v>
      </c>
      <c r="BV13" s="19">
        <v>0.22319287350427999</v>
      </c>
      <c r="BW13" s="19">
        <v>0.16310228385672601</v>
      </c>
      <c r="BX13" s="19">
        <v>0.108409659015318</v>
      </c>
      <c r="BY13" s="19">
        <v>0.216893003461096</v>
      </c>
    </row>
    <row r="14" spans="2:77" x14ac:dyDescent="0.35">
      <c r="B14" s="16" t="s">
        <v>472</v>
      </c>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535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1007</v>
      </c>
      <c r="D7" s="10">
        <v>503</v>
      </c>
      <c r="E7" s="10">
        <v>499</v>
      </c>
      <c r="F7" s="10"/>
      <c r="G7" s="10">
        <v>131</v>
      </c>
      <c r="H7" s="10">
        <v>174</v>
      </c>
      <c r="I7" s="10">
        <v>156</v>
      </c>
      <c r="J7" s="10">
        <v>175</v>
      </c>
      <c r="K7" s="10">
        <v>142</v>
      </c>
      <c r="L7" s="10">
        <v>229</v>
      </c>
      <c r="M7" s="10"/>
      <c r="N7" s="10">
        <v>316</v>
      </c>
      <c r="O7" s="10">
        <v>287</v>
      </c>
      <c r="P7" s="10">
        <v>204</v>
      </c>
      <c r="Q7" s="10">
        <v>196</v>
      </c>
      <c r="R7" s="10"/>
      <c r="S7" s="10">
        <v>131</v>
      </c>
      <c r="T7" s="10">
        <v>150</v>
      </c>
      <c r="U7" s="10">
        <v>70</v>
      </c>
      <c r="V7" s="10">
        <v>93</v>
      </c>
      <c r="W7" s="10">
        <v>81</v>
      </c>
      <c r="X7" s="10">
        <v>93</v>
      </c>
      <c r="Y7" s="10">
        <v>81</v>
      </c>
      <c r="Z7" s="10">
        <v>41</v>
      </c>
      <c r="AA7" s="10">
        <v>127</v>
      </c>
      <c r="AB7" s="10">
        <v>69</v>
      </c>
      <c r="AC7" s="10">
        <v>42</v>
      </c>
      <c r="AD7" s="10">
        <v>29</v>
      </c>
      <c r="AE7" s="10"/>
      <c r="AF7" s="10">
        <v>377</v>
      </c>
      <c r="AG7" s="10">
        <v>435</v>
      </c>
      <c r="AH7" s="10">
        <v>108</v>
      </c>
      <c r="AI7" s="10"/>
      <c r="AJ7" s="10">
        <v>367</v>
      </c>
      <c r="AK7" s="10">
        <v>315</v>
      </c>
      <c r="AL7" s="10">
        <v>69</v>
      </c>
      <c r="AM7" s="10">
        <v>11</v>
      </c>
      <c r="AN7" s="10">
        <v>110</v>
      </c>
      <c r="AO7" s="10"/>
      <c r="AP7" s="10">
        <v>216</v>
      </c>
      <c r="AQ7" s="10">
        <v>377</v>
      </c>
      <c r="AR7" s="10">
        <v>69</v>
      </c>
      <c r="AS7" s="10"/>
      <c r="AT7" s="10">
        <v>220</v>
      </c>
      <c r="AU7" s="10">
        <v>232</v>
      </c>
      <c r="AV7" s="10">
        <v>269</v>
      </c>
      <c r="AW7" s="10">
        <v>139</v>
      </c>
      <c r="AX7" s="10">
        <v>17</v>
      </c>
      <c r="AY7" s="10"/>
      <c r="AZ7" s="10">
        <v>451</v>
      </c>
      <c r="BA7" s="10">
        <v>161</v>
      </c>
      <c r="BB7" s="10">
        <v>39</v>
      </c>
      <c r="BC7" s="10">
        <v>232</v>
      </c>
      <c r="BD7" s="10">
        <v>121</v>
      </c>
      <c r="BE7" s="10"/>
      <c r="BF7" s="10">
        <v>185</v>
      </c>
      <c r="BG7" s="10">
        <v>404</v>
      </c>
      <c r="BH7" s="10">
        <v>191</v>
      </c>
      <c r="BI7" s="10">
        <v>179</v>
      </c>
      <c r="BJ7" s="10"/>
      <c r="BK7" s="10">
        <v>38</v>
      </c>
      <c r="BL7" s="10">
        <v>172</v>
      </c>
      <c r="BM7" s="10">
        <v>357</v>
      </c>
      <c r="BN7" s="10">
        <v>365</v>
      </c>
      <c r="BO7" s="10">
        <v>75</v>
      </c>
      <c r="BP7" s="10"/>
      <c r="BQ7" s="10">
        <v>593</v>
      </c>
      <c r="BR7" s="10">
        <v>414</v>
      </c>
      <c r="BS7" s="10"/>
      <c r="BT7" s="10">
        <v>389</v>
      </c>
      <c r="BU7" s="10">
        <v>240</v>
      </c>
      <c r="BV7" s="10">
        <v>62</v>
      </c>
      <c r="BW7" s="10">
        <v>96</v>
      </c>
      <c r="BX7" s="10">
        <v>189</v>
      </c>
      <c r="BY7" s="10">
        <v>23</v>
      </c>
    </row>
    <row r="8" spans="2:77" ht="30" customHeight="1" x14ac:dyDescent="0.35">
      <c r="B8" s="11" t="s">
        <v>19</v>
      </c>
      <c r="C8" s="11">
        <v>994</v>
      </c>
      <c r="D8" s="11">
        <v>499</v>
      </c>
      <c r="E8" s="11">
        <v>491</v>
      </c>
      <c r="F8" s="11"/>
      <c r="G8" s="11">
        <v>126</v>
      </c>
      <c r="H8" s="11">
        <v>172</v>
      </c>
      <c r="I8" s="11">
        <v>170</v>
      </c>
      <c r="J8" s="11">
        <v>170</v>
      </c>
      <c r="K8" s="11">
        <v>137</v>
      </c>
      <c r="L8" s="11">
        <v>219</v>
      </c>
      <c r="M8" s="11"/>
      <c r="N8" s="11">
        <v>280</v>
      </c>
      <c r="O8" s="11">
        <v>265</v>
      </c>
      <c r="P8" s="11">
        <v>234</v>
      </c>
      <c r="Q8" s="11">
        <v>212</v>
      </c>
      <c r="R8" s="11"/>
      <c r="S8" s="11">
        <v>138</v>
      </c>
      <c r="T8" s="11">
        <v>134</v>
      </c>
      <c r="U8" s="11">
        <v>72</v>
      </c>
      <c r="V8" s="11">
        <v>91</v>
      </c>
      <c r="W8" s="11">
        <v>76</v>
      </c>
      <c r="X8" s="11">
        <v>98</v>
      </c>
      <c r="Y8" s="11">
        <v>74</v>
      </c>
      <c r="Z8" s="11">
        <v>37</v>
      </c>
      <c r="AA8" s="11">
        <v>118</v>
      </c>
      <c r="AB8" s="11">
        <v>80</v>
      </c>
      <c r="AC8" s="11">
        <v>46</v>
      </c>
      <c r="AD8" s="11">
        <v>30</v>
      </c>
      <c r="AE8" s="11"/>
      <c r="AF8" s="11">
        <v>370</v>
      </c>
      <c r="AG8" s="11">
        <v>426</v>
      </c>
      <c r="AH8" s="11">
        <v>113</v>
      </c>
      <c r="AI8" s="11"/>
      <c r="AJ8" s="11">
        <v>357</v>
      </c>
      <c r="AK8" s="11">
        <v>309</v>
      </c>
      <c r="AL8" s="11">
        <v>66</v>
      </c>
      <c r="AM8" s="11">
        <v>10</v>
      </c>
      <c r="AN8" s="11">
        <v>115</v>
      </c>
      <c r="AO8" s="11"/>
      <c r="AP8" s="11">
        <v>209</v>
      </c>
      <c r="AQ8" s="11">
        <v>369</v>
      </c>
      <c r="AR8" s="11">
        <v>68</v>
      </c>
      <c r="AS8" s="11"/>
      <c r="AT8" s="11">
        <v>225</v>
      </c>
      <c r="AU8" s="11">
        <v>231</v>
      </c>
      <c r="AV8" s="11">
        <v>260</v>
      </c>
      <c r="AW8" s="11">
        <v>131</v>
      </c>
      <c r="AX8" s="11">
        <v>15</v>
      </c>
      <c r="AY8" s="11"/>
      <c r="AZ8" s="11">
        <v>445</v>
      </c>
      <c r="BA8" s="11">
        <v>165</v>
      </c>
      <c r="BB8" s="11">
        <v>38</v>
      </c>
      <c r="BC8" s="11">
        <v>220</v>
      </c>
      <c r="BD8" s="11">
        <v>122</v>
      </c>
      <c r="BE8" s="11"/>
      <c r="BF8" s="11">
        <v>188</v>
      </c>
      <c r="BG8" s="11">
        <v>405</v>
      </c>
      <c r="BH8" s="11">
        <v>189</v>
      </c>
      <c r="BI8" s="11">
        <v>165</v>
      </c>
      <c r="BJ8" s="11"/>
      <c r="BK8" s="11">
        <v>38</v>
      </c>
      <c r="BL8" s="11">
        <v>176</v>
      </c>
      <c r="BM8" s="11">
        <v>363</v>
      </c>
      <c r="BN8" s="11">
        <v>347</v>
      </c>
      <c r="BO8" s="11">
        <v>70</v>
      </c>
      <c r="BP8" s="11"/>
      <c r="BQ8" s="11">
        <v>587</v>
      </c>
      <c r="BR8" s="11">
        <v>407</v>
      </c>
      <c r="BS8" s="11"/>
      <c r="BT8" s="11">
        <v>370</v>
      </c>
      <c r="BU8" s="11">
        <v>237</v>
      </c>
      <c r="BV8" s="11">
        <v>66</v>
      </c>
      <c r="BW8" s="11">
        <v>99</v>
      </c>
      <c r="BX8" s="11">
        <v>191</v>
      </c>
      <c r="BY8" s="11">
        <v>23</v>
      </c>
    </row>
    <row r="9" spans="2:77" ht="29" x14ac:dyDescent="0.35">
      <c r="B9" s="18" t="s">
        <v>528</v>
      </c>
      <c r="C9" s="17">
        <v>0.27810594278685602</v>
      </c>
      <c r="D9" s="17">
        <v>0.27493464448277699</v>
      </c>
      <c r="E9" s="17">
        <v>0.28220736474424302</v>
      </c>
      <c r="F9" s="17"/>
      <c r="G9" s="17">
        <v>0.29339122954899499</v>
      </c>
      <c r="H9" s="17">
        <v>0.33961159037078797</v>
      </c>
      <c r="I9" s="17">
        <v>0.28403161097157398</v>
      </c>
      <c r="J9" s="17">
        <v>0.30858701731739901</v>
      </c>
      <c r="K9" s="17">
        <v>0.22154982029471401</v>
      </c>
      <c r="L9" s="17">
        <v>0.22800523612975901</v>
      </c>
      <c r="M9" s="17"/>
      <c r="N9" s="17">
        <v>0.29354025402113998</v>
      </c>
      <c r="O9" s="17">
        <v>0.27108404526861102</v>
      </c>
      <c r="P9" s="17">
        <v>0.30263566644165302</v>
      </c>
      <c r="Q9" s="17">
        <v>0.24436933333893099</v>
      </c>
      <c r="R9" s="17"/>
      <c r="S9" s="17">
        <v>0.257979015155191</v>
      </c>
      <c r="T9" s="17">
        <v>0.22902896869825801</v>
      </c>
      <c r="U9" s="17">
        <v>0.28303527718254601</v>
      </c>
      <c r="V9" s="17">
        <v>0.242957523295634</v>
      </c>
      <c r="W9" s="17">
        <v>0.36194102424742902</v>
      </c>
      <c r="X9" s="17">
        <v>0.301953789018026</v>
      </c>
      <c r="Y9" s="17">
        <v>0.34824251920717297</v>
      </c>
      <c r="Z9" s="17">
        <v>0.34603429467496699</v>
      </c>
      <c r="AA9" s="17">
        <v>0.30638833468834098</v>
      </c>
      <c r="AB9" s="17">
        <v>0.24726014392918499</v>
      </c>
      <c r="AC9" s="17">
        <v>0.22529525276076501</v>
      </c>
      <c r="AD9" s="17">
        <v>0.188159035041225</v>
      </c>
      <c r="AE9" s="17"/>
      <c r="AF9" s="17">
        <v>0.21188468547110301</v>
      </c>
      <c r="AG9" s="17">
        <v>0.32528650599236503</v>
      </c>
      <c r="AH9" s="17">
        <v>0.30614847886379598</v>
      </c>
      <c r="AI9" s="17"/>
      <c r="AJ9" s="17">
        <v>0.12576570536517301</v>
      </c>
      <c r="AK9" s="17">
        <v>0.46316745839911</v>
      </c>
      <c r="AL9" s="17">
        <v>0.34320187924589002</v>
      </c>
      <c r="AM9" s="17">
        <v>0.25200954161900502</v>
      </c>
      <c r="AN9" s="17">
        <v>0.25192042907425999</v>
      </c>
      <c r="AO9" s="17"/>
      <c r="AP9" s="17">
        <v>6.7003132843136304E-2</v>
      </c>
      <c r="AQ9" s="17">
        <v>0.52120921985699298</v>
      </c>
      <c r="AR9" s="17">
        <v>0.30205850839644599</v>
      </c>
      <c r="AS9" s="17"/>
      <c r="AT9" s="17">
        <v>0.21064958767337699</v>
      </c>
      <c r="AU9" s="17">
        <v>0.30183104449754</v>
      </c>
      <c r="AV9" s="17">
        <v>0.31503188638851198</v>
      </c>
      <c r="AW9" s="17">
        <v>0.304161415778823</v>
      </c>
      <c r="AX9" s="17">
        <v>0.16314492431012201</v>
      </c>
      <c r="AY9" s="17"/>
      <c r="AZ9" s="17">
        <v>0.29013176289706799</v>
      </c>
      <c r="BA9" s="17">
        <v>0.307857970774012</v>
      </c>
      <c r="BB9" s="17">
        <v>0.34954201421960102</v>
      </c>
      <c r="BC9" s="17">
        <v>0.223710660316712</v>
      </c>
      <c r="BD9" s="17">
        <v>0.26688560194024702</v>
      </c>
      <c r="BE9" s="17"/>
      <c r="BF9" s="17">
        <v>0.216364882426859</v>
      </c>
      <c r="BG9" s="17">
        <v>0.290202947752559</v>
      </c>
      <c r="BH9" s="17">
        <v>0.306119831683282</v>
      </c>
      <c r="BI9" s="17">
        <v>0.31142646212562902</v>
      </c>
      <c r="BJ9" s="17"/>
      <c r="BK9" s="17">
        <v>0.30064090167616703</v>
      </c>
      <c r="BL9" s="17">
        <v>0.29216799775077101</v>
      </c>
      <c r="BM9" s="17">
        <v>0.26584802945053998</v>
      </c>
      <c r="BN9" s="17">
        <v>0.287187779984446</v>
      </c>
      <c r="BO9" s="17">
        <v>0.248889855714511</v>
      </c>
      <c r="BP9" s="17"/>
      <c r="BQ9" s="17">
        <v>0.28364792494465102</v>
      </c>
      <c r="BR9" s="17">
        <v>0.27011185933436499</v>
      </c>
      <c r="BS9" s="17"/>
      <c r="BT9" s="17">
        <v>0.24679351059351701</v>
      </c>
      <c r="BU9" s="17">
        <v>0.31154147134614901</v>
      </c>
      <c r="BV9" s="17">
        <v>0.29582413881618103</v>
      </c>
      <c r="BW9" s="17">
        <v>0.25148393297687499</v>
      </c>
      <c r="BX9" s="17">
        <v>0.31670294226627799</v>
      </c>
      <c r="BY9" s="17">
        <v>0.232571642458727</v>
      </c>
    </row>
    <row r="10" spans="2:77" ht="29" x14ac:dyDescent="0.35">
      <c r="B10" s="18" t="s">
        <v>529</v>
      </c>
      <c r="C10" s="17">
        <v>0.22420060576097001</v>
      </c>
      <c r="D10" s="17">
        <v>0.23141422217021901</v>
      </c>
      <c r="E10" s="17">
        <v>0.21293804852276799</v>
      </c>
      <c r="F10" s="17"/>
      <c r="G10" s="17">
        <v>0.31017832593678502</v>
      </c>
      <c r="H10" s="17">
        <v>0.23439439555061301</v>
      </c>
      <c r="I10" s="17">
        <v>0.290150049250605</v>
      </c>
      <c r="J10" s="17">
        <v>0.204239951140611</v>
      </c>
      <c r="K10" s="17">
        <v>0.117701817911281</v>
      </c>
      <c r="L10" s="17">
        <v>0.19769301800278499</v>
      </c>
      <c r="M10" s="17"/>
      <c r="N10" s="17">
        <v>0.241434384769215</v>
      </c>
      <c r="O10" s="17">
        <v>0.219741797477123</v>
      </c>
      <c r="P10" s="17">
        <v>0.208726449938898</v>
      </c>
      <c r="Q10" s="17">
        <v>0.22360251687289401</v>
      </c>
      <c r="R10" s="17"/>
      <c r="S10" s="17">
        <v>0.225975368617582</v>
      </c>
      <c r="T10" s="17">
        <v>0.25025973886237901</v>
      </c>
      <c r="U10" s="17">
        <v>0.128456215854338</v>
      </c>
      <c r="V10" s="17">
        <v>0.15951686451195199</v>
      </c>
      <c r="W10" s="17">
        <v>0.194619621969114</v>
      </c>
      <c r="X10" s="17">
        <v>0.28955455213763098</v>
      </c>
      <c r="Y10" s="17">
        <v>0.22806027544326499</v>
      </c>
      <c r="Z10" s="17">
        <v>0.24906439984308701</v>
      </c>
      <c r="AA10" s="17">
        <v>0.26075524521267002</v>
      </c>
      <c r="AB10" s="17">
        <v>0.212782549129058</v>
      </c>
      <c r="AC10" s="17">
        <v>0.21204605662214299</v>
      </c>
      <c r="AD10" s="17">
        <v>0.25339163116568297</v>
      </c>
      <c r="AE10" s="17"/>
      <c r="AF10" s="17">
        <v>0.18893634849209101</v>
      </c>
      <c r="AG10" s="17">
        <v>0.23629823602137401</v>
      </c>
      <c r="AH10" s="17">
        <v>0.24153416183415499</v>
      </c>
      <c r="AI10" s="17"/>
      <c r="AJ10" s="17">
        <v>0.18606958985997299</v>
      </c>
      <c r="AK10" s="17">
        <v>0.22799017116498599</v>
      </c>
      <c r="AL10" s="17">
        <v>0.23568507146859499</v>
      </c>
      <c r="AM10" s="17">
        <v>0.104856442706332</v>
      </c>
      <c r="AN10" s="17">
        <v>0.25510642567671798</v>
      </c>
      <c r="AO10" s="17"/>
      <c r="AP10" s="17">
        <v>0.15766690024865801</v>
      </c>
      <c r="AQ10" s="17">
        <v>0.24713364335750801</v>
      </c>
      <c r="AR10" s="17">
        <v>0.18822001887152001</v>
      </c>
      <c r="AS10" s="17"/>
      <c r="AT10" s="17">
        <v>0.189348325235561</v>
      </c>
      <c r="AU10" s="17">
        <v>0.24497986266678801</v>
      </c>
      <c r="AV10" s="17">
        <v>0.21736718687200099</v>
      </c>
      <c r="AW10" s="17">
        <v>0.30682049960146701</v>
      </c>
      <c r="AX10" s="17">
        <v>0.15899648557340201</v>
      </c>
      <c r="AY10" s="17"/>
      <c r="AZ10" s="17">
        <v>0.23930645512934201</v>
      </c>
      <c r="BA10" s="17">
        <v>0.236484923236747</v>
      </c>
      <c r="BB10" s="17">
        <v>0.31264738058826702</v>
      </c>
      <c r="BC10" s="17">
        <v>0.19856317525877201</v>
      </c>
      <c r="BD10" s="17">
        <v>0.169755198209986</v>
      </c>
      <c r="BE10" s="17"/>
      <c r="BF10" s="17">
        <v>0.21763481017310299</v>
      </c>
      <c r="BG10" s="17">
        <v>0.22836496001071199</v>
      </c>
      <c r="BH10" s="17">
        <v>0.235418077867487</v>
      </c>
      <c r="BI10" s="17">
        <v>0.207362257998637</v>
      </c>
      <c r="BJ10" s="17"/>
      <c r="BK10" s="17">
        <v>0.15430619805727799</v>
      </c>
      <c r="BL10" s="17">
        <v>0.19578708881097201</v>
      </c>
      <c r="BM10" s="17">
        <v>0.236566415418794</v>
      </c>
      <c r="BN10" s="17">
        <v>0.23308219466249699</v>
      </c>
      <c r="BO10" s="17">
        <v>0.22578460943568199</v>
      </c>
      <c r="BP10" s="17"/>
      <c r="BQ10" s="17">
        <v>0.204580530836177</v>
      </c>
      <c r="BR10" s="17">
        <v>0.25250176441271699</v>
      </c>
      <c r="BS10" s="17"/>
      <c r="BT10" s="17">
        <v>0.19568483755472099</v>
      </c>
      <c r="BU10" s="17">
        <v>0.28156372950889003</v>
      </c>
      <c r="BV10" s="17">
        <v>0.151396635905271</v>
      </c>
      <c r="BW10" s="17">
        <v>0.221184384754435</v>
      </c>
      <c r="BX10" s="17">
        <v>0.20456918879170499</v>
      </c>
      <c r="BY10" s="17">
        <v>0.40631576151145898</v>
      </c>
    </row>
    <row r="11" spans="2:77" ht="29" x14ac:dyDescent="0.35">
      <c r="B11" s="18" t="s">
        <v>530</v>
      </c>
      <c r="C11" s="17">
        <v>0.26785922572019299</v>
      </c>
      <c r="D11" s="17">
        <v>0.286353844410283</v>
      </c>
      <c r="E11" s="17">
        <v>0.251716097630032</v>
      </c>
      <c r="F11" s="17"/>
      <c r="G11" s="17">
        <v>0.19756971982575999</v>
      </c>
      <c r="H11" s="17">
        <v>0.18949301843159</v>
      </c>
      <c r="I11" s="17">
        <v>0.23121170666992599</v>
      </c>
      <c r="J11" s="17">
        <v>0.24943230986524001</v>
      </c>
      <c r="K11" s="17">
        <v>0.31343325584904003</v>
      </c>
      <c r="L11" s="17">
        <v>0.38429141158555802</v>
      </c>
      <c r="M11" s="17"/>
      <c r="N11" s="17">
        <v>0.295250459855805</v>
      </c>
      <c r="O11" s="17">
        <v>0.27742940962389101</v>
      </c>
      <c r="P11" s="17">
        <v>0.26186843686403499</v>
      </c>
      <c r="Q11" s="17">
        <v>0.23108593276988501</v>
      </c>
      <c r="R11" s="17"/>
      <c r="S11" s="17">
        <v>0.27909000972032599</v>
      </c>
      <c r="T11" s="17">
        <v>0.31201698781446102</v>
      </c>
      <c r="U11" s="17">
        <v>0.34866922792654698</v>
      </c>
      <c r="V11" s="17">
        <v>0.34089090192629601</v>
      </c>
      <c r="W11" s="17">
        <v>0.25336626687367803</v>
      </c>
      <c r="X11" s="17">
        <v>0.23378798854386701</v>
      </c>
      <c r="Y11" s="17">
        <v>0.18223100387170099</v>
      </c>
      <c r="Z11" s="17">
        <v>0.27725537343277801</v>
      </c>
      <c r="AA11" s="17">
        <v>0.17827909211342999</v>
      </c>
      <c r="AB11" s="17">
        <v>0.23135554172213299</v>
      </c>
      <c r="AC11" s="17">
        <v>0.39483471505534301</v>
      </c>
      <c r="AD11" s="17">
        <v>0.20715188180827299</v>
      </c>
      <c r="AE11" s="17"/>
      <c r="AF11" s="17">
        <v>0.38868358955948001</v>
      </c>
      <c r="AG11" s="17">
        <v>0.20123033541202801</v>
      </c>
      <c r="AH11" s="17">
        <v>0.18592624896714899</v>
      </c>
      <c r="AI11" s="17"/>
      <c r="AJ11" s="17">
        <v>0.51912275040344402</v>
      </c>
      <c r="AK11" s="17">
        <v>9.0842221135796694E-2</v>
      </c>
      <c r="AL11" s="17">
        <v>0.17659193884044699</v>
      </c>
      <c r="AM11" s="17">
        <v>0.44776552768778799</v>
      </c>
      <c r="AN11" s="17">
        <v>0.16554595154224799</v>
      </c>
      <c r="AO11" s="17"/>
      <c r="AP11" s="17">
        <v>0.65562832576484098</v>
      </c>
      <c r="AQ11" s="17">
        <v>6.8895435746050407E-2</v>
      </c>
      <c r="AR11" s="17">
        <v>0.241232023040865</v>
      </c>
      <c r="AS11" s="17"/>
      <c r="AT11" s="17">
        <v>0.270769756000312</v>
      </c>
      <c r="AU11" s="17">
        <v>0.26765186948665898</v>
      </c>
      <c r="AV11" s="17">
        <v>0.24668898768772299</v>
      </c>
      <c r="AW11" s="17">
        <v>0.22809188419262</v>
      </c>
      <c r="AX11" s="17">
        <v>0.50425550411340303</v>
      </c>
      <c r="AY11" s="17"/>
      <c r="AZ11" s="17">
        <v>0.259559520949116</v>
      </c>
      <c r="BA11" s="17">
        <v>0.22405616839055001</v>
      </c>
      <c r="BB11" s="17">
        <v>0.16954897879695399</v>
      </c>
      <c r="BC11" s="17">
        <v>0.37228613343410899</v>
      </c>
      <c r="BD11" s="17">
        <v>0.206270805086023</v>
      </c>
      <c r="BE11" s="17"/>
      <c r="BF11" s="17">
        <v>0.27968640832777603</v>
      </c>
      <c r="BG11" s="17">
        <v>0.26182956555308101</v>
      </c>
      <c r="BH11" s="17">
        <v>0.241550713512861</v>
      </c>
      <c r="BI11" s="17">
        <v>0.32639690240746799</v>
      </c>
      <c r="BJ11" s="17"/>
      <c r="BK11" s="17">
        <v>0.38765691076182102</v>
      </c>
      <c r="BL11" s="17">
        <v>0.176566532459593</v>
      </c>
      <c r="BM11" s="17">
        <v>0.25484027985375901</v>
      </c>
      <c r="BN11" s="17">
        <v>0.30099321147111502</v>
      </c>
      <c r="BO11" s="17">
        <v>0.334947679875021</v>
      </c>
      <c r="BP11" s="17"/>
      <c r="BQ11" s="17">
        <v>0.293742023647938</v>
      </c>
      <c r="BR11" s="17">
        <v>0.230524344313671</v>
      </c>
      <c r="BS11" s="17"/>
      <c r="BT11" s="17">
        <v>0.33781991101759301</v>
      </c>
      <c r="BU11" s="17">
        <v>0.21366783460598501</v>
      </c>
      <c r="BV11" s="17">
        <v>0.30509014067781398</v>
      </c>
      <c r="BW11" s="17">
        <v>0.23095838178351899</v>
      </c>
      <c r="BX11" s="17">
        <v>0.228393119044149</v>
      </c>
      <c r="BY11" s="17">
        <v>0.17749878484404599</v>
      </c>
    </row>
    <row r="12" spans="2:77" ht="29" x14ac:dyDescent="0.35">
      <c r="B12" s="18" t="s">
        <v>531</v>
      </c>
      <c r="C12" s="17">
        <v>0.122327954541376</v>
      </c>
      <c r="D12" s="17">
        <v>0.13993761372642699</v>
      </c>
      <c r="E12" s="17">
        <v>0.103767529370074</v>
      </c>
      <c r="F12" s="17"/>
      <c r="G12" s="17">
        <v>0.103221831615371</v>
      </c>
      <c r="H12" s="17">
        <v>0.115680084532336</v>
      </c>
      <c r="I12" s="17">
        <v>9.9381060888924996E-2</v>
      </c>
      <c r="J12" s="17">
        <v>0.12410167668208499</v>
      </c>
      <c r="K12" s="17">
        <v>0.22191865905035099</v>
      </c>
      <c r="L12" s="17">
        <v>9.2593300428254602E-2</v>
      </c>
      <c r="M12" s="17"/>
      <c r="N12" s="17">
        <v>8.8626977530618004E-2</v>
      </c>
      <c r="O12" s="17">
        <v>0.136468907549921</v>
      </c>
      <c r="P12" s="17">
        <v>0.11320071172815099</v>
      </c>
      <c r="Q12" s="17">
        <v>0.14814590566406999</v>
      </c>
      <c r="R12" s="17"/>
      <c r="S12" s="17">
        <v>0.13907385151926599</v>
      </c>
      <c r="T12" s="17">
        <v>0.11967152277656901</v>
      </c>
      <c r="U12" s="17">
        <v>9.9483923721984793E-2</v>
      </c>
      <c r="V12" s="17">
        <v>0.13005096441059899</v>
      </c>
      <c r="W12" s="17">
        <v>0.167512042519533</v>
      </c>
      <c r="X12" s="17">
        <v>5.0460620275399597E-2</v>
      </c>
      <c r="Y12" s="17">
        <v>0.14051859733126101</v>
      </c>
      <c r="Z12" s="17">
        <v>5.7030968447988599E-2</v>
      </c>
      <c r="AA12" s="17">
        <v>0.11989303788019399</v>
      </c>
      <c r="AB12" s="17">
        <v>0.15028348016433801</v>
      </c>
      <c r="AC12" s="17">
        <v>0.117104248765778</v>
      </c>
      <c r="AD12" s="17">
        <v>0.18620071281751999</v>
      </c>
      <c r="AE12" s="17"/>
      <c r="AF12" s="17">
        <v>0.124496998229468</v>
      </c>
      <c r="AG12" s="17">
        <v>0.115345229813008</v>
      </c>
      <c r="AH12" s="17">
        <v>0.135260055098325</v>
      </c>
      <c r="AI12" s="17"/>
      <c r="AJ12" s="17">
        <v>9.5223533398538507E-2</v>
      </c>
      <c r="AK12" s="17">
        <v>0.12335393193599301</v>
      </c>
      <c r="AL12" s="17">
        <v>0.154856251182832</v>
      </c>
      <c r="AM12" s="17">
        <v>0</v>
      </c>
      <c r="AN12" s="17">
        <v>0.129036142684575</v>
      </c>
      <c r="AO12" s="17"/>
      <c r="AP12" s="17">
        <v>5.5662511009811101E-2</v>
      </c>
      <c r="AQ12" s="17">
        <v>8.3134221754741597E-2</v>
      </c>
      <c r="AR12" s="17">
        <v>0.20911258467754401</v>
      </c>
      <c r="AS12" s="17"/>
      <c r="AT12" s="17">
        <v>0.15830701726176899</v>
      </c>
      <c r="AU12" s="17">
        <v>8.9718970219321501E-2</v>
      </c>
      <c r="AV12" s="17">
        <v>0.12004587214706799</v>
      </c>
      <c r="AW12" s="17">
        <v>0.118636414163638</v>
      </c>
      <c r="AX12" s="17">
        <v>4.4543541915795098E-2</v>
      </c>
      <c r="AY12" s="17"/>
      <c r="AZ12" s="17">
        <v>0.128241463039554</v>
      </c>
      <c r="BA12" s="17">
        <v>0.10962853638966399</v>
      </c>
      <c r="BB12" s="17">
        <v>8.4729075439318402E-2</v>
      </c>
      <c r="BC12" s="17">
        <v>0.108248238378772</v>
      </c>
      <c r="BD12" s="17">
        <v>0.15041581515277699</v>
      </c>
      <c r="BE12" s="17"/>
      <c r="BF12" s="17">
        <v>0.143079359702739</v>
      </c>
      <c r="BG12" s="17">
        <v>0.119381437748026</v>
      </c>
      <c r="BH12" s="17">
        <v>0.14731840850415401</v>
      </c>
      <c r="BI12" s="17">
        <v>8.4798900821436304E-2</v>
      </c>
      <c r="BJ12" s="17"/>
      <c r="BK12" s="17">
        <v>0.10140541639807001</v>
      </c>
      <c r="BL12" s="17">
        <v>0.16704118479741301</v>
      </c>
      <c r="BM12" s="17">
        <v>0.12563919411873001</v>
      </c>
      <c r="BN12" s="17">
        <v>0.103212257957515</v>
      </c>
      <c r="BO12" s="17">
        <v>9.8978409251710101E-2</v>
      </c>
      <c r="BP12" s="17"/>
      <c r="BQ12" s="17">
        <v>0.11392314413567101</v>
      </c>
      <c r="BR12" s="17">
        <v>0.13445155109447199</v>
      </c>
      <c r="BS12" s="17"/>
      <c r="BT12" s="17">
        <v>0.11244393038913</v>
      </c>
      <c r="BU12" s="17">
        <v>9.9179640665266994E-2</v>
      </c>
      <c r="BV12" s="17">
        <v>8.1511464773641407E-2</v>
      </c>
      <c r="BW12" s="17">
        <v>0.19213583415521801</v>
      </c>
      <c r="BX12" s="17">
        <v>0.14841388602466801</v>
      </c>
      <c r="BY12" s="17">
        <v>8.4040515792392995E-2</v>
      </c>
    </row>
    <row r="13" spans="2:77" x14ac:dyDescent="0.35">
      <c r="B13" s="18" t="s">
        <v>92</v>
      </c>
      <c r="C13" s="19">
        <v>0.10750627119060401</v>
      </c>
      <c r="D13" s="19">
        <v>6.7359675210294095E-2</v>
      </c>
      <c r="E13" s="19">
        <v>0.149370959732883</v>
      </c>
      <c r="F13" s="19"/>
      <c r="G13" s="19">
        <v>9.5638893073088801E-2</v>
      </c>
      <c r="H13" s="19">
        <v>0.120820911114673</v>
      </c>
      <c r="I13" s="19">
        <v>9.5225572218968796E-2</v>
      </c>
      <c r="J13" s="19">
        <v>0.113639044994665</v>
      </c>
      <c r="K13" s="19">
        <v>0.12539644689461399</v>
      </c>
      <c r="L13" s="19">
        <v>9.7417033853643198E-2</v>
      </c>
      <c r="M13" s="19"/>
      <c r="N13" s="19">
        <v>8.1147923823222598E-2</v>
      </c>
      <c r="O13" s="19">
        <v>9.5275840080455004E-2</v>
      </c>
      <c r="P13" s="19">
        <v>0.113568735027263</v>
      </c>
      <c r="Q13" s="19">
        <v>0.15279631135421901</v>
      </c>
      <c r="R13" s="19"/>
      <c r="S13" s="19">
        <v>9.7881754987636002E-2</v>
      </c>
      <c r="T13" s="19">
        <v>8.9022781848333898E-2</v>
      </c>
      <c r="U13" s="19">
        <v>0.14035535531458501</v>
      </c>
      <c r="V13" s="19">
        <v>0.12658374585551799</v>
      </c>
      <c r="W13" s="19">
        <v>2.2561044390244901E-2</v>
      </c>
      <c r="X13" s="19">
        <v>0.124243050025076</v>
      </c>
      <c r="Y13" s="19">
        <v>0.10094760414660001</v>
      </c>
      <c r="Z13" s="19">
        <v>7.0614963601180497E-2</v>
      </c>
      <c r="AA13" s="19">
        <v>0.13468429010536501</v>
      </c>
      <c r="AB13" s="19">
        <v>0.158318285055286</v>
      </c>
      <c r="AC13" s="19">
        <v>5.0719726795972697E-2</v>
      </c>
      <c r="AD13" s="19">
        <v>0.1650967391673</v>
      </c>
      <c r="AE13" s="19"/>
      <c r="AF13" s="19">
        <v>8.5998378247858998E-2</v>
      </c>
      <c r="AG13" s="19">
        <v>0.121839692761225</v>
      </c>
      <c r="AH13" s="19">
        <v>0.13113105523657501</v>
      </c>
      <c r="AI13" s="19"/>
      <c r="AJ13" s="19">
        <v>7.3818420972871696E-2</v>
      </c>
      <c r="AK13" s="19">
        <v>9.4646217364113897E-2</v>
      </c>
      <c r="AL13" s="19">
        <v>8.9664859262236704E-2</v>
      </c>
      <c r="AM13" s="19">
        <v>0.19536848798687501</v>
      </c>
      <c r="AN13" s="19">
        <v>0.19839105102219801</v>
      </c>
      <c r="AO13" s="19"/>
      <c r="AP13" s="19">
        <v>6.4039130133553404E-2</v>
      </c>
      <c r="AQ13" s="19">
        <v>7.96274792847073E-2</v>
      </c>
      <c r="AR13" s="19">
        <v>5.9376865013624797E-2</v>
      </c>
      <c r="AS13" s="19"/>
      <c r="AT13" s="19">
        <v>0.17092531382897999</v>
      </c>
      <c r="AU13" s="19">
        <v>9.5818253129691999E-2</v>
      </c>
      <c r="AV13" s="19">
        <v>0.100866066904696</v>
      </c>
      <c r="AW13" s="19">
        <v>4.22897862634515E-2</v>
      </c>
      <c r="AX13" s="19">
        <v>0.12905954408727799</v>
      </c>
      <c r="AY13" s="19"/>
      <c r="AZ13" s="19">
        <v>8.2760797984919102E-2</v>
      </c>
      <c r="BA13" s="19">
        <v>0.121972401209026</v>
      </c>
      <c r="BB13" s="19">
        <v>8.3532550955859694E-2</v>
      </c>
      <c r="BC13" s="19">
        <v>9.7191792611634506E-2</v>
      </c>
      <c r="BD13" s="19">
        <v>0.20667257961096699</v>
      </c>
      <c r="BE13" s="19"/>
      <c r="BF13" s="19">
        <v>0.14323453936952299</v>
      </c>
      <c r="BG13" s="19">
        <v>0.100221088935622</v>
      </c>
      <c r="BH13" s="19">
        <v>6.9592968432216198E-2</v>
      </c>
      <c r="BI13" s="19">
        <v>7.0015476646829999E-2</v>
      </c>
      <c r="BJ13" s="19"/>
      <c r="BK13" s="19">
        <v>5.5990573106664498E-2</v>
      </c>
      <c r="BL13" s="19">
        <v>0.168437196181251</v>
      </c>
      <c r="BM13" s="19">
        <v>0.117106081158177</v>
      </c>
      <c r="BN13" s="19">
        <v>7.5524555924427306E-2</v>
      </c>
      <c r="BO13" s="19">
        <v>9.1399445723075595E-2</v>
      </c>
      <c r="BP13" s="19"/>
      <c r="BQ13" s="19">
        <v>0.104106376435562</v>
      </c>
      <c r="BR13" s="19">
        <v>0.11241048084477399</v>
      </c>
      <c r="BS13" s="19"/>
      <c r="BT13" s="19">
        <v>0.10725781044504</v>
      </c>
      <c r="BU13" s="19">
        <v>9.4047323873709496E-2</v>
      </c>
      <c r="BV13" s="19">
        <v>0.166177619827092</v>
      </c>
      <c r="BW13" s="19">
        <v>0.104237466329951</v>
      </c>
      <c r="BX13" s="19">
        <v>0.1019208638732</v>
      </c>
      <c r="BY13" s="19">
        <v>9.9573295393375005E-2</v>
      </c>
    </row>
    <row r="14" spans="2:77" x14ac:dyDescent="0.35">
      <c r="B14" s="16" t="s">
        <v>472</v>
      </c>
    </row>
    <row r="15" spans="2:77" x14ac:dyDescent="0.35">
      <c r="B15" t="s">
        <v>95</v>
      </c>
    </row>
    <row r="16" spans="2:77" x14ac:dyDescent="0.35">
      <c r="B16" t="s">
        <v>96</v>
      </c>
    </row>
    <row r="18" spans="2:2" x14ac:dyDescent="0.35">
      <c r="B18"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6" width="10.7265625" customWidth="1"/>
    <col min="57" max="57" width="2.1796875" customWidth="1"/>
    <col min="58" max="61" width="10.7265625" customWidth="1"/>
    <col min="62" max="62" width="2.1796875" customWidth="1"/>
    <col min="63" max="67" width="10.7265625" customWidth="1"/>
    <col min="68" max="68" width="2.1796875" customWidth="1"/>
    <col min="69" max="70" width="10.7265625" customWidth="1"/>
    <col min="71" max="71" width="2.1796875" customWidth="1"/>
    <col min="72" max="77" width="10.7265625" customWidth="1"/>
    <col min="78" max="78" width="2.1796875" customWidth="1"/>
  </cols>
  <sheetData>
    <row r="2" spans="2:77" ht="40" customHeight="1" x14ac:dyDescent="0.35">
      <c r="D2" s="33" t="s">
        <v>539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row>
    <row r="5" spans="2:77" ht="30" customHeight="1" x14ac:dyDescent="0.35">
      <c r="B5" s="15"/>
      <c r="C5" s="15"/>
      <c r="D5" s="32" t="s">
        <v>77</v>
      </c>
      <c r="E5" s="32"/>
      <c r="F5" s="15"/>
      <c r="G5" s="32" t="s">
        <v>78</v>
      </c>
      <c r="H5" s="32"/>
      <c r="I5" s="32"/>
      <c r="J5" s="32"/>
      <c r="K5" s="32"/>
      <c r="L5" s="32"/>
      <c r="M5" s="15"/>
      <c r="N5" s="32" t="s">
        <v>79</v>
      </c>
      <c r="O5" s="32"/>
      <c r="P5" s="32"/>
      <c r="Q5" s="32"/>
      <c r="R5" s="15"/>
      <c r="S5" s="32" t="s">
        <v>80</v>
      </c>
      <c r="T5" s="32"/>
      <c r="U5" s="32"/>
      <c r="V5" s="32"/>
      <c r="W5" s="32"/>
      <c r="X5" s="32"/>
      <c r="Y5" s="32"/>
      <c r="Z5" s="32"/>
      <c r="AA5" s="32"/>
      <c r="AB5" s="32"/>
      <c r="AC5" s="32"/>
      <c r="AD5" s="32"/>
      <c r="AE5" s="15"/>
      <c r="AF5" s="32" t="s">
        <v>81</v>
      </c>
      <c r="AG5" s="32"/>
      <c r="AH5" s="32"/>
      <c r="AI5" s="15"/>
      <c r="AJ5" s="32" t="s">
        <v>82</v>
      </c>
      <c r="AK5" s="32"/>
      <c r="AL5" s="32"/>
      <c r="AM5" s="32"/>
      <c r="AN5" s="32"/>
      <c r="AO5" s="15"/>
      <c r="AP5" s="32" t="s">
        <v>83</v>
      </c>
      <c r="AQ5" s="32"/>
      <c r="AR5" s="32"/>
      <c r="AS5" s="15"/>
      <c r="AT5" s="32" t="s">
        <v>84</v>
      </c>
      <c r="AU5" s="32"/>
      <c r="AV5" s="32"/>
      <c r="AW5" s="32"/>
      <c r="AX5" s="32"/>
      <c r="AY5" s="15"/>
      <c r="AZ5" s="32" t="s">
        <v>85</v>
      </c>
      <c r="BA5" s="32"/>
      <c r="BB5" s="32"/>
      <c r="BC5" s="32"/>
      <c r="BD5" s="32"/>
      <c r="BE5" s="15"/>
      <c r="BF5" s="32" t="s">
        <v>86</v>
      </c>
      <c r="BG5" s="32"/>
      <c r="BH5" s="32"/>
      <c r="BI5" s="32"/>
      <c r="BJ5" s="15"/>
      <c r="BK5" s="32" t="s">
        <v>87</v>
      </c>
      <c r="BL5" s="32"/>
      <c r="BM5" s="32"/>
      <c r="BN5" s="32"/>
      <c r="BO5" s="32"/>
      <c r="BP5" s="15"/>
      <c r="BQ5" s="32" t="s">
        <v>88</v>
      </c>
      <c r="BR5" s="32"/>
      <c r="BS5" s="15"/>
      <c r="BT5" s="32" t="s">
        <v>89</v>
      </c>
      <c r="BU5" s="32"/>
      <c r="BV5" s="32"/>
      <c r="BW5" s="32"/>
      <c r="BX5" s="32"/>
      <c r="BY5" s="32"/>
    </row>
    <row r="6" spans="2:77"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F6" s="12" t="s">
        <v>60</v>
      </c>
      <c r="BG6" s="12" t="s">
        <v>61</v>
      </c>
      <c r="BH6" s="12" t="s">
        <v>62</v>
      </c>
      <c r="BI6" s="12" t="s">
        <v>63</v>
      </c>
      <c r="BK6" s="12" t="s">
        <v>64</v>
      </c>
      <c r="BL6" s="12" t="s">
        <v>65</v>
      </c>
      <c r="BM6" s="12" t="s">
        <v>66</v>
      </c>
      <c r="BN6" s="12" t="s">
        <v>67</v>
      </c>
      <c r="BO6" s="12" t="s">
        <v>68</v>
      </c>
      <c r="BQ6" s="12" t="s">
        <v>69</v>
      </c>
      <c r="BR6" s="12" t="s">
        <v>70</v>
      </c>
      <c r="BT6" s="12" t="s">
        <v>71</v>
      </c>
      <c r="BU6" s="12" t="s">
        <v>72</v>
      </c>
      <c r="BV6" s="12" t="s">
        <v>73</v>
      </c>
      <c r="BW6" s="12" t="s">
        <v>74</v>
      </c>
      <c r="BX6" s="12" t="s">
        <v>75</v>
      </c>
      <c r="BY6" s="12" t="s">
        <v>76</v>
      </c>
    </row>
    <row r="7" spans="2:77" ht="30" customHeight="1" x14ac:dyDescent="0.35">
      <c r="B7" s="10" t="s">
        <v>18</v>
      </c>
      <c r="C7" s="10">
        <v>4009</v>
      </c>
      <c r="D7" s="10">
        <v>1962</v>
      </c>
      <c r="E7" s="10">
        <v>2034</v>
      </c>
      <c r="F7" s="10"/>
      <c r="G7" s="10">
        <v>567</v>
      </c>
      <c r="H7" s="10">
        <v>684</v>
      </c>
      <c r="I7" s="10">
        <v>608</v>
      </c>
      <c r="J7" s="10">
        <v>698</v>
      </c>
      <c r="K7" s="10">
        <v>581</v>
      </c>
      <c r="L7" s="10">
        <v>871</v>
      </c>
      <c r="M7" s="10"/>
      <c r="N7" s="10">
        <v>1219</v>
      </c>
      <c r="O7" s="10">
        <v>1118</v>
      </c>
      <c r="P7" s="10">
        <v>761</v>
      </c>
      <c r="Q7" s="10">
        <v>897</v>
      </c>
      <c r="R7" s="10"/>
      <c r="S7" s="10">
        <v>531</v>
      </c>
      <c r="T7" s="10">
        <v>576</v>
      </c>
      <c r="U7" s="10">
        <v>311</v>
      </c>
      <c r="V7" s="10">
        <v>364</v>
      </c>
      <c r="W7" s="10">
        <v>295</v>
      </c>
      <c r="X7" s="10">
        <v>343</v>
      </c>
      <c r="Y7" s="10">
        <v>342</v>
      </c>
      <c r="Z7" s="10">
        <v>178</v>
      </c>
      <c r="AA7" s="10">
        <v>468</v>
      </c>
      <c r="AB7" s="10">
        <v>314</v>
      </c>
      <c r="AC7" s="10">
        <v>178</v>
      </c>
      <c r="AD7" s="10">
        <v>109</v>
      </c>
      <c r="AE7" s="10"/>
      <c r="AF7" s="10">
        <v>1485</v>
      </c>
      <c r="AG7" s="10">
        <v>1649</v>
      </c>
      <c r="AH7" s="10">
        <v>503</v>
      </c>
      <c r="AI7" s="10"/>
      <c r="AJ7" s="10">
        <v>1435</v>
      </c>
      <c r="AK7" s="10">
        <v>1168</v>
      </c>
      <c r="AL7" s="10">
        <v>283</v>
      </c>
      <c r="AM7" s="10">
        <v>58</v>
      </c>
      <c r="AN7" s="10">
        <v>456</v>
      </c>
      <c r="AO7" s="10"/>
      <c r="AP7" s="10">
        <v>832</v>
      </c>
      <c r="AQ7" s="10">
        <v>1454</v>
      </c>
      <c r="AR7" s="10">
        <v>297</v>
      </c>
      <c r="AS7" s="10"/>
      <c r="AT7" s="10">
        <v>911</v>
      </c>
      <c r="AU7" s="10">
        <v>927</v>
      </c>
      <c r="AV7" s="10">
        <v>1083</v>
      </c>
      <c r="AW7" s="10">
        <v>486</v>
      </c>
      <c r="AX7" s="10">
        <v>67</v>
      </c>
      <c r="AY7" s="10"/>
      <c r="AZ7" s="10">
        <v>1829</v>
      </c>
      <c r="BA7" s="10">
        <v>647</v>
      </c>
      <c r="BB7" s="10">
        <v>174</v>
      </c>
      <c r="BC7" s="10">
        <v>861</v>
      </c>
      <c r="BD7" s="10">
        <v>485</v>
      </c>
      <c r="BE7" s="10"/>
      <c r="BF7" s="10">
        <v>716</v>
      </c>
      <c r="BG7" s="10">
        <v>1520</v>
      </c>
      <c r="BH7" s="10">
        <v>830</v>
      </c>
      <c r="BI7" s="10">
        <v>730</v>
      </c>
      <c r="BJ7" s="10"/>
      <c r="BK7" s="10">
        <v>129</v>
      </c>
      <c r="BL7" s="10">
        <v>623</v>
      </c>
      <c r="BM7" s="10">
        <v>1469</v>
      </c>
      <c r="BN7" s="10">
        <v>1486</v>
      </c>
      <c r="BO7" s="10">
        <v>302</v>
      </c>
      <c r="BP7" s="10"/>
      <c r="BQ7" s="10">
        <v>2305</v>
      </c>
      <c r="BR7" s="10">
        <v>1704</v>
      </c>
      <c r="BS7" s="10"/>
      <c r="BT7" s="10">
        <v>1522</v>
      </c>
      <c r="BU7" s="10">
        <v>992</v>
      </c>
      <c r="BV7" s="10">
        <v>265</v>
      </c>
      <c r="BW7" s="10">
        <v>355</v>
      </c>
      <c r="BX7" s="10">
        <v>725</v>
      </c>
      <c r="BY7" s="10">
        <v>117</v>
      </c>
    </row>
    <row r="8" spans="2:77" ht="30" customHeight="1" x14ac:dyDescent="0.35">
      <c r="B8" s="11" t="s">
        <v>19</v>
      </c>
      <c r="C8" s="11">
        <v>4009</v>
      </c>
      <c r="D8" s="11">
        <v>1975</v>
      </c>
      <c r="E8" s="11">
        <v>2021</v>
      </c>
      <c r="F8" s="11"/>
      <c r="G8" s="11">
        <v>560</v>
      </c>
      <c r="H8" s="11">
        <v>681</v>
      </c>
      <c r="I8" s="11">
        <v>681</v>
      </c>
      <c r="J8" s="11">
        <v>684</v>
      </c>
      <c r="K8" s="11">
        <v>562</v>
      </c>
      <c r="L8" s="11">
        <v>841</v>
      </c>
      <c r="M8" s="11"/>
      <c r="N8" s="11">
        <v>1079</v>
      </c>
      <c r="O8" s="11">
        <v>1039</v>
      </c>
      <c r="P8" s="11">
        <v>879</v>
      </c>
      <c r="Q8" s="11">
        <v>998</v>
      </c>
      <c r="R8" s="11"/>
      <c r="S8" s="11">
        <v>561</v>
      </c>
      <c r="T8" s="11">
        <v>521</v>
      </c>
      <c r="U8" s="11">
        <v>321</v>
      </c>
      <c r="V8" s="11">
        <v>361</v>
      </c>
      <c r="W8" s="11">
        <v>281</v>
      </c>
      <c r="X8" s="11">
        <v>361</v>
      </c>
      <c r="Y8" s="11">
        <v>321</v>
      </c>
      <c r="Z8" s="11">
        <v>160</v>
      </c>
      <c r="AA8" s="11">
        <v>441</v>
      </c>
      <c r="AB8" s="11">
        <v>361</v>
      </c>
      <c r="AC8" s="11">
        <v>200</v>
      </c>
      <c r="AD8" s="11">
        <v>120</v>
      </c>
      <c r="AE8" s="11"/>
      <c r="AF8" s="11">
        <v>1493</v>
      </c>
      <c r="AG8" s="11">
        <v>1626</v>
      </c>
      <c r="AH8" s="11">
        <v>518</v>
      </c>
      <c r="AI8" s="11"/>
      <c r="AJ8" s="11">
        <v>1409</v>
      </c>
      <c r="AK8" s="11">
        <v>1158</v>
      </c>
      <c r="AL8" s="11">
        <v>275</v>
      </c>
      <c r="AM8" s="11">
        <v>58</v>
      </c>
      <c r="AN8" s="11">
        <v>476</v>
      </c>
      <c r="AO8" s="11"/>
      <c r="AP8" s="11">
        <v>816</v>
      </c>
      <c r="AQ8" s="11">
        <v>1444</v>
      </c>
      <c r="AR8" s="11">
        <v>298</v>
      </c>
      <c r="AS8" s="11"/>
      <c r="AT8" s="11">
        <v>946</v>
      </c>
      <c r="AU8" s="11">
        <v>946</v>
      </c>
      <c r="AV8" s="11">
        <v>1055</v>
      </c>
      <c r="AW8" s="11">
        <v>460</v>
      </c>
      <c r="AX8" s="11">
        <v>63</v>
      </c>
      <c r="AY8" s="11"/>
      <c r="AZ8" s="11">
        <v>1838</v>
      </c>
      <c r="BA8" s="11">
        <v>677</v>
      </c>
      <c r="BB8" s="11">
        <v>172</v>
      </c>
      <c r="BC8" s="11">
        <v>824</v>
      </c>
      <c r="BD8" s="11">
        <v>486</v>
      </c>
      <c r="BE8" s="11"/>
      <c r="BF8" s="11">
        <v>735</v>
      </c>
      <c r="BG8" s="11">
        <v>1555</v>
      </c>
      <c r="BH8" s="11">
        <v>820</v>
      </c>
      <c r="BI8" s="11">
        <v>687</v>
      </c>
      <c r="BJ8" s="11"/>
      <c r="BK8" s="11">
        <v>132</v>
      </c>
      <c r="BL8" s="11">
        <v>641</v>
      </c>
      <c r="BM8" s="11">
        <v>1500</v>
      </c>
      <c r="BN8" s="11">
        <v>1446</v>
      </c>
      <c r="BO8" s="11">
        <v>290</v>
      </c>
      <c r="BP8" s="11"/>
      <c r="BQ8" s="11">
        <v>2306</v>
      </c>
      <c r="BR8" s="11">
        <v>1703</v>
      </c>
      <c r="BS8" s="11"/>
      <c r="BT8" s="11">
        <v>1485</v>
      </c>
      <c r="BU8" s="11">
        <v>980</v>
      </c>
      <c r="BV8" s="11">
        <v>285</v>
      </c>
      <c r="BW8" s="11">
        <v>371</v>
      </c>
      <c r="BX8" s="11">
        <v>736</v>
      </c>
      <c r="BY8" s="11">
        <v>117</v>
      </c>
    </row>
    <row r="9" spans="2:77" x14ac:dyDescent="0.35">
      <c r="B9" s="18" t="s">
        <v>46</v>
      </c>
      <c r="C9" s="17">
        <v>0.37270875400206999</v>
      </c>
      <c r="D9" s="17">
        <v>0.37712320895517698</v>
      </c>
      <c r="E9" s="17">
        <v>0.36830632464809998</v>
      </c>
      <c r="F9" s="17"/>
      <c r="G9" s="17">
        <v>0.42219540243507597</v>
      </c>
      <c r="H9" s="17">
        <v>0.45124413195440799</v>
      </c>
      <c r="I9" s="17">
        <v>0.417126525511542</v>
      </c>
      <c r="J9" s="17">
        <v>0.40128128353254899</v>
      </c>
      <c r="K9" s="17">
        <v>0.30729651045751799</v>
      </c>
      <c r="L9" s="17">
        <v>0.26060575881911602</v>
      </c>
      <c r="M9" s="17"/>
      <c r="N9" s="17">
        <v>0.364027337047094</v>
      </c>
      <c r="O9" s="17">
        <v>0.38751386289223899</v>
      </c>
      <c r="P9" s="17">
        <v>0.35365119953373497</v>
      </c>
      <c r="Q9" s="17">
        <v>0.38477478657156799</v>
      </c>
      <c r="R9" s="17"/>
      <c r="S9" s="17">
        <v>0.40598926608184199</v>
      </c>
      <c r="T9" s="17">
        <v>0.32117977574735201</v>
      </c>
      <c r="U9" s="17">
        <v>0.298564616613056</v>
      </c>
      <c r="V9" s="17">
        <v>0.27199979898614901</v>
      </c>
      <c r="W9" s="17">
        <v>0.40658171478924399</v>
      </c>
      <c r="X9" s="17">
        <v>0.38089004732354997</v>
      </c>
      <c r="Y9" s="17">
        <v>0.39757267658661499</v>
      </c>
      <c r="Z9" s="17">
        <v>0.50894204885424799</v>
      </c>
      <c r="AA9" s="17">
        <v>0.46034143966617003</v>
      </c>
      <c r="AB9" s="17">
        <v>0.36929155706831901</v>
      </c>
      <c r="AC9" s="17">
        <v>0.41990852078265101</v>
      </c>
      <c r="AD9" s="17">
        <v>0.19957983286087</v>
      </c>
      <c r="AE9" s="17"/>
      <c r="AF9" s="17">
        <v>0.25252430906192203</v>
      </c>
      <c r="AG9" s="17">
        <v>0.47697179817440999</v>
      </c>
      <c r="AH9" s="17">
        <v>0.35424575481907</v>
      </c>
      <c r="AI9" s="17"/>
      <c r="AJ9" s="17">
        <v>0.13863110286625999</v>
      </c>
      <c r="AK9" s="17">
        <v>0.80854323247238902</v>
      </c>
      <c r="AL9" s="17">
        <v>0.27148117576726499</v>
      </c>
      <c r="AM9" s="17">
        <v>0.161164991277636</v>
      </c>
      <c r="AN9" s="17">
        <v>0.27885955008187302</v>
      </c>
      <c r="AO9" s="17"/>
      <c r="AP9" s="17">
        <v>4.2458856778592402E-2</v>
      </c>
      <c r="AQ9" s="17">
        <v>0.91367423024702299</v>
      </c>
      <c r="AR9" s="17">
        <v>0.109866015784398</v>
      </c>
      <c r="AS9" s="17"/>
      <c r="AT9" s="17">
        <v>0.34246400026324803</v>
      </c>
      <c r="AU9" s="17">
        <v>0.370053673333605</v>
      </c>
      <c r="AV9" s="17">
        <v>0.40342794355233702</v>
      </c>
      <c r="AW9" s="17">
        <v>0.41039683129440702</v>
      </c>
      <c r="AX9" s="17">
        <v>0.41557735213229602</v>
      </c>
      <c r="AY9" s="17"/>
      <c r="AZ9" s="17">
        <v>0.418696024019793</v>
      </c>
      <c r="BA9" s="17">
        <v>0.40514337144881102</v>
      </c>
      <c r="BB9" s="17">
        <v>0.36895005177221302</v>
      </c>
      <c r="BC9" s="17">
        <v>0.25641785944790702</v>
      </c>
      <c r="BD9" s="17">
        <v>0.355289523096743</v>
      </c>
      <c r="BE9" s="17"/>
      <c r="BF9" s="17">
        <v>0.36134857286804101</v>
      </c>
      <c r="BG9" s="17">
        <v>0.38106266206147799</v>
      </c>
      <c r="BH9" s="17">
        <v>0.38802608202639799</v>
      </c>
      <c r="BI9" s="17">
        <v>0.37129217076989401</v>
      </c>
      <c r="BJ9" s="17"/>
      <c r="BK9" s="17">
        <v>0.41039646246615802</v>
      </c>
      <c r="BL9" s="17">
        <v>0.42789187268291801</v>
      </c>
      <c r="BM9" s="17">
        <v>0.36713509691206198</v>
      </c>
      <c r="BN9" s="17">
        <v>0.35396043998147902</v>
      </c>
      <c r="BO9" s="17">
        <v>0.35586682936539299</v>
      </c>
      <c r="BP9" s="17"/>
      <c r="BQ9" s="17">
        <v>0.382125129497983</v>
      </c>
      <c r="BR9" s="17">
        <v>0.359955035646782</v>
      </c>
      <c r="BS9" s="17"/>
      <c r="BT9" s="17">
        <v>0.28606994660049101</v>
      </c>
      <c r="BU9" s="17">
        <v>0.417999061922467</v>
      </c>
      <c r="BV9" s="17">
        <v>0.380609230230541</v>
      </c>
      <c r="BW9" s="17">
        <v>0.43191543027142798</v>
      </c>
      <c r="BX9" s="17">
        <v>0.44515150277216198</v>
      </c>
      <c r="BY9" s="17">
        <v>0.43676473884600697</v>
      </c>
    </row>
    <row r="10" spans="2:77" x14ac:dyDescent="0.35">
      <c r="B10" s="18" t="s">
        <v>45</v>
      </c>
      <c r="C10" s="17">
        <v>0.19640007316187999</v>
      </c>
      <c r="D10" s="17">
        <v>0.20737722017388299</v>
      </c>
      <c r="E10" s="17">
        <v>0.18693467082690399</v>
      </c>
      <c r="F10" s="17"/>
      <c r="G10" s="17">
        <v>0.162088517166145</v>
      </c>
      <c r="H10" s="17">
        <v>0.13931310373095099</v>
      </c>
      <c r="I10" s="17">
        <v>0.15271615559996399</v>
      </c>
      <c r="J10" s="17">
        <v>0.18998914480144</v>
      </c>
      <c r="K10" s="17">
        <v>0.205318337986967</v>
      </c>
      <c r="L10" s="17">
        <v>0.30015009655935898</v>
      </c>
      <c r="M10" s="17"/>
      <c r="N10" s="17">
        <v>0.23099195743690501</v>
      </c>
      <c r="O10" s="17">
        <v>0.18892205492473699</v>
      </c>
      <c r="P10" s="17">
        <v>0.195826272298528</v>
      </c>
      <c r="Q10" s="17">
        <v>0.165075505661438</v>
      </c>
      <c r="R10" s="17"/>
      <c r="S10" s="17">
        <v>0.22086409606365201</v>
      </c>
      <c r="T10" s="17">
        <v>0.23121259447964601</v>
      </c>
      <c r="U10" s="17">
        <v>0.21480761504314799</v>
      </c>
      <c r="V10" s="17">
        <v>0.22862025259977101</v>
      </c>
      <c r="W10" s="17">
        <v>0.19103437089280301</v>
      </c>
      <c r="X10" s="17">
        <v>0.24481403413442701</v>
      </c>
      <c r="Y10" s="17">
        <v>0.18162257039621199</v>
      </c>
      <c r="Z10" s="17">
        <v>0.19175837271041901</v>
      </c>
      <c r="AA10" s="17">
        <v>0.16660455268847801</v>
      </c>
      <c r="AB10" s="17">
        <v>0.104853035880121</v>
      </c>
      <c r="AC10" s="17">
        <v>0.17747022300947199</v>
      </c>
      <c r="AD10" s="17">
        <v>0.11380924662900201</v>
      </c>
      <c r="AE10" s="17"/>
      <c r="AF10" s="17">
        <v>0.279189047722251</v>
      </c>
      <c r="AG10" s="17">
        <v>0.16534016634822299</v>
      </c>
      <c r="AH10" s="17">
        <v>0.115153417884288</v>
      </c>
      <c r="AI10" s="17"/>
      <c r="AJ10" s="17">
        <v>0.482386708196545</v>
      </c>
      <c r="AK10" s="17">
        <v>1.65713284692591E-2</v>
      </c>
      <c r="AL10" s="17">
        <v>3.7046393422442703E-2</v>
      </c>
      <c r="AM10" s="17">
        <v>5.0785146152644199E-2</v>
      </c>
      <c r="AN10" s="17">
        <v>7.7170830542546698E-2</v>
      </c>
      <c r="AO10" s="17"/>
      <c r="AP10" s="17">
        <v>0.88777069679153897</v>
      </c>
      <c r="AQ10" s="17">
        <v>8.3013541838600803E-3</v>
      </c>
      <c r="AR10" s="17">
        <v>2.12990646231721E-2</v>
      </c>
      <c r="AS10" s="17"/>
      <c r="AT10" s="17">
        <v>0.200616290616148</v>
      </c>
      <c r="AU10" s="17">
        <v>0.19541164637310601</v>
      </c>
      <c r="AV10" s="17">
        <v>0.17221832861561101</v>
      </c>
      <c r="AW10" s="17">
        <v>0.21504949177038099</v>
      </c>
      <c r="AX10" s="17">
        <v>0.16427532107257301</v>
      </c>
      <c r="AY10" s="17"/>
      <c r="AZ10" s="17">
        <v>0.18091131148876899</v>
      </c>
      <c r="BA10" s="17">
        <v>0.17267132813627101</v>
      </c>
      <c r="BB10" s="17">
        <v>0.110810795232512</v>
      </c>
      <c r="BC10" s="17">
        <v>0.31022160124576198</v>
      </c>
      <c r="BD10" s="17">
        <v>0.12823834794759201</v>
      </c>
      <c r="BE10" s="17"/>
      <c r="BF10" s="17">
        <v>0.15377933022800599</v>
      </c>
      <c r="BG10" s="17">
        <v>0.19949506941733899</v>
      </c>
      <c r="BH10" s="17">
        <v>0.208273889045023</v>
      </c>
      <c r="BI10" s="17">
        <v>0.229874682805282</v>
      </c>
      <c r="BJ10" s="17"/>
      <c r="BK10" s="17">
        <v>0.13014502529713501</v>
      </c>
      <c r="BL10" s="17">
        <v>0.106216312376173</v>
      </c>
      <c r="BM10" s="17">
        <v>0.16800533335819601</v>
      </c>
      <c r="BN10" s="17">
        <v>0.24044914711357901</v>
      </c>
      <c r="BO10" s="17">
        <v>0.35293524378608498</v>
      </c>
      <c r="BP10" s="17"/>
      <c r="BQ10" s="17">
        <v>0.218527075418677</v>
      </c>
      <c r="BR10" s="17">
        <v>0.16643083978195899</v>
      </c>
      <c r="BS10" s="17"/>
      <c r="BT10" s="17">
        <v>0.27068031505314999</v>
      </c>
      <c r="BU10" s="17">
        <v>0.16568715519345001</v>
      </c>
      <c r="BV10" s="17">
        <v>0.13142982867033001</v>
      </c>
      <c r="BW10" s="17">
        <v>0.16458494575584101</v>
      </c>
      <c r="BX10" s="17">
        <v>0.151825470713535</v>
      </c>
      <c r="BY10" s="17">
        <v>8.7916207174440195E-2</v>
      </c>
    </row>
    <row r="11" spans="2:77" x14ac:dyDescent="0.35">
      <c r="B11" s="18" t="s">
        <v>47</v>
      </c>
      <c r="C11" s="17">
        <v>6.6919353888401201E-2</v>
      </c>
      <c r="D11" s="17">
        <v>7.3870477943484295E-2</v>
      </c>
      <c r="E11" s="17">
        <v>5.9660007479400701E-2</v>
      </c>
      <c r="F11" s="17"/>
      <c r="G11" s="17">
        <v>6.0395755397511401E-2</v>
      </c>
      <c r="H11" s="17">
        <v>6.5558479313197998E-2</v>
      </c>
      <c r="I11" s="17">
        <v>8.0908877131537105E-2</v>
      </c>
      <c r="J11" s="17">
        <v>5.9802987113438802E-2</v>
      </c>
      <c r="K11" s="17">
        <v>6.0168350284907697E-2</v>
      </c>
      <c r="L11" s="17">
        <v>7.1334776904060399E-2</v>
      </c>
      <c r="M11" s="17"/>
      <c r="N11" s="17">
        <v>8.3412352879233806E-2</v>
      </c>
      <c r="O11" s="17">
        <v>6.7229363762253705E-2</v>
      </c>
      <c r="P11" s="17">
        <v>6.1169431708509199E-2</v>
      </c>
      <c r="Q11" s="17">
        <v>5.3822896790410302E-2</v>
      </c>
      <c r="R11" s="17"/>
      <c r="S11" s="17">
        <v>9.1390743734527602E-2</v>
      </c>
      <c r="T11" s="17">
        <v>9.6808137556286797E-2</v>
      </c>
      <c r="U11" s="17">
        <v>9.32562038458844E-2</v>
      </c>
      <c r="V11" s="17">
        <v>8.9209874157323094E-2</v>
      </c>
      <c r="W11" s="17">
        <v>3.9177909092182502E-2</v>
      </c>
      <c r="X11" s="17">
        <v>4.3287736604967902E-2</v>
      </c>
      <c r="Y11" s="17">
        <v>4.8131331618274098E-2</v>
      </c>
      <c r="Z11" s="17">
        <v>5.2136674678276998E-2</v>
      </c>
      <c r="AA11" s="17">
        <v>4.6143495926122699E-2</v>
      </c>
      <c r="AB11" s="17">
        <v>6.5019367289527299E-2</v>
      </c>
      <c r="AC11" s="17">
        <v>3.6056557024189202E-2</v>
      </c>
      <c r="AD11" s="17">
        <v>2.4782492306147499E-2</v>
      </c>
      <c r="AE11" s="17"/>
      <c r="AF11" s="17">
        <v>3.8513142698553597E-2</v>
      </c>
      <c r="AG11" s="17">
        <v>0.100223274688161</v>
      </c>
      <c r="AH11" s="17">
        <v>4.95895451977897E-2</v>
      </c>
      <c r="AI11" s="17"/>
      <c r="AJ11" s="17">
        <v>3.3793305952731299E-2</v>
      </c>
      <c r="AK11" s="17">
        <v>2.20223336521305E-2</v>
      </c>
      <c r="AL11" s="17">
        <v>0.50347095220948401</v>
      </c>
      <c r="AM11" s="17">
        <v>2.7168304878807999E-2</v>
      </c>
      <c r="AN11" s="17">
        <v>3.8310165342660497E-2</v>
      </c>
      <c r="AO11" s="17"/>
      <c r="AP11" s="17">
        <v>5.9240053191124201E-3</v>
      </c>
      <c r="AQ11" s="17">
        <v>9.0399719299428995E-3</v>
      </c>
      <c r="AR11" s="17">
        <v>0.77711189198681796</v>
      </c>
      <c r="AS11" s="17"/>
      <c r="AT11" s="17">
        <v>3.92331596922516E-2</v>
      </c>
      <c r="AU11" s="17">
        <v>6.5119064451758593E-2</v>
      </c>
      <c r="AV11" s="17">
        <v>8.9650295150777007E-2</v>
      </c>
      <c r="AW11" s="17">
        <v>8.2804945825329698E-2</v>
      </c>
      <c r="AX11" s="17">
        <v>0.10757590644034599</v>
      </c>
      <c r="AY11" s="17"/>
      <c r="AZ11" s="17">
        <v>7.1348043205476996E-2</v>
      </c>
      <c r="BA11" s="17">
        <v>5.79553715733973E-2</v>
      </c>
      <c r="BB11" s="17">
        <v>6.2955305443873399E-2</v>
      </c>
      <c r="BC11" s="17">
        <v>7.3698354414233197E-2</v>
      </c>
      <c r="BD11" s="17">
        <v>5.43078241536483E-2</v>
      </c>
      <c r="BE11" s="17"/>
      <c r="BF11" s="17">
        <v>6.04121450909781E-2</v>
      </c>
      <c r="BG11" s="17">
        <v>6.2363286281292798E-2</v>
      </c>
      <c r="BH11" s="17">
        <v>6.4659576490755905E-2</v>
      </c>
      <c r="BI11" s="17">
        <v>8.7433974416372698E-2</v>
      </c>
      <c r="BJ11" s="17"/>
      <c r="BK11" s="17">
        <v>6.3098061932628902E-2</v>
      </c>
      <c r="BL11" s="17">
        <v>5.2113664101164997E-2</v>
      </c>
      <c r="BM11" s="17">
        <v>7.0705264496291706E-2</v>
      </c>
      <c r="BN11" s="17">
        <v>7.3563666937612807E-2</v>
      </c>
      <c r="BO11" s="17">
        <v>4.87221086679238E-2</v>
      </c>
      <c r="BP11" s="17"/>
      <c r="BQ11" s="17">
        <v>6.4072976500116799E-2</v>
      </c>
      <c r="BR11" s="17">
        <v>7.0774541647087602E-2</v>
      </c>
      <c r="BS11" s="17"/>
      <c r="BT11" s="17">
        <v>6.7345857812562596E-2</v>
      </c>
      <c r="BU11" s="17">
        <v>6.5276162486424302E-2</v>
      </c>
      <c r="BV11" s="17">
        <v>4.8999109464915799E-2</v>
      </c>
      <c r="BW11" s="17">
        <v>6.3408426523163794E-2</v>
      </c>
      <c r="BX11" s="17">
        <v>8.2504727532271102E-2</v>
      </c>
      <c r="BY11" s="17">
        <v>5.1481629357432598E-2</v>
      </c>
    </row>
    <row r="12" spans="2:77" x14ac:dyDescent="0.35">
      <c r="B12" s="18" t="s">
        <v>536</v>
      </c>
      <c r="C12" s="17">
        <v>5.2798123615772102E-2</v>
      </c>
      <c r="D12" s="17">
        <v>4.9897056016921897E-2</v>
      </c>
      <c r="E12" s="17">
        <v>5.4551532776722901E-2</v>
      </c>
      <c r="F12" s="17"/>
      <c r="G12" s="17">
        <v>9.9137279031035294E-2</v>
      </c>
      <c r="H12" s="17">
        <v>7.1061638684474196E-2</v>
      </c>
      <c r="I12" s="17">
        <v>6.3569454715527607E-2</v>
      </c>
      <c r="J12" s="17">
        <v>3.5960681585758797E-2</v>
      </c>
      <c r="K12" s="17">
        <v>3.1015664595270501E-2</v>
      </c>
      <c r="L12" s="17">
        <v>2.6671226070288202E-2</v>
      </c>
      <c r="M12" s="17"/>
      <c r="N12" s="17">
        <v>5.0208478185480999E-2</v>
      </c>
      <c r="O12" s="17">
        <v>6.2027343169236297E-2</v>
      </c>
      <c r="P12" s="17">
        <v>4.9115439803997699E-2</v>
      </c>
      <c r="Q12" s="17">
        <v>4.9973796065076202E-2</v>
      </c>
      <c r="R12" s="17"/>
      <c r="S12" s="17">
        <v>6.9164913219152996E-2</v>
      </c>
      <c r="T12" s="17">
        <v>5.96241993978689E-2</v>
      </c>
      <c r="U12" s="17">
        <v>6.1807970016830902E-2</v>
      </c>
      <c r="V12" s="17">
        <v>4.8489697759122097E-2</v>
      </c>
      <c r="W12" s="17">
        <v>6.0496376371089199E-2</v>
      </c>
      <c r="X12" s="17">
        <v>5.6819221560271402E-2</v>
      </c>
      <c r="Y12" s="17">
        <v>3.86989700951492E-2</v>
      </c>
      <c r="Z12" s="17">
        <v>2.9360080757526E-2</v>
      </c>
      <c r="AA12" s="17">
        <v>5.9433165551179098E-2</v>
      </c>
      <c r="AB12" s="17">
        <v>2.6729328997852599E-2</v>
      </c>
      <c r="AC12" s="17">
        <v>5.8470276404840801E-2</v>
      </c>
      <c r="AD12" s="17">
        <v>1.8935967535610301E-2</v>
      </c>
      <c r="AE12" s="17"/>
      <c r="AF12" s="17">
        <v>3.4802893937359101E-2</v>
      </c>
      <c r="AG12" s="17">
        <v>5.9446247337474403E-2</v>
      </c>
      <c r="AH12" s="17">
        <v>3.9630347344929998E-2</v>
      </c>
      <c r="AI12" s="17"/>
      <c r="AJ12" s="17">
        <v>2.0596300703741601E-2</v>
      </c>
      <c r="AK12" s="17">
        <v>4.4508771092065101E-2</v>
      </c>
      <c r="AL12" s="17">
        <v>3.2295632515377301E-2</v>
      </c>
      <c r="AM12" s="17">
        <v>5.1389493445293602E-2</v>
      </c>
      <c r="AN12" s="17">
        <v>4.2797374364274103E-2</v>
      </c>
      <c r="AO12" s="17"/>
      <c r="AP12" s="17">
        <v>5.3626988095222998E-3</v>
      </c>
      <c r="AQ12" s="17">
        <v>1.21095336762047E-2</v>
      </c>
      <c r="AR12" s="17">
        <v>2.7182321353613802E-3</v>
      </c>
      <c r="AS12" s="17"/>
      <c r="AT12" s="17">
        <v>4.2688250684829003E-2</v>
      </c>
      <c r="AU12" s="17">
        <v>5.6968309845241899E-2</v>
      </c>
      <c r="AV12" s="17">
        <v>5.4165260992105002E-2</v>
      </c>
      <c r="AW12" s="17">
        <v>6.9623248088086107E-2</v>
      </c>
      <c r="AX12" s="17">
        <v>9.6377130481406906E-2</v>
      </c>
      <c r="AY12" s="17"/>
      <c r="AZ12" s="17">
        <v>6.1400765839171201E-2</v>
      </c>
      <c r="BA12" s="17">
        <v>5.5541450386408099E-2</v>
      </c>
      <c r="BB12" s="17">
        <v>7.7732137671888593E-2</v>
      </c>
      <c r="BC12" s="17">
        <v>3.1360814202722603E-2</v>
      </c>
      <c r="BD12" s="17">
        <v>3.9675983377723399E-2</v>
      </c>
      <c r="BE12" s="17"/>
      <c r="BF12" s="17">
        <v>6.4569976689763095E-2</v>
      </c>
      <c r="BG12" s="17">
        <v>4.9758035829599499E-2</v>
      </c>
      <c r="BH12" s="17">
        <v>5.1547838796906401E-2</v>
      </c>
      <c r="BI12" s="17">
        <v>4.2644278738698797E-2</v>
      </c>
      <c r="BJ12" s="17"/>
      <c r="BK12" s="17">
        <v>6.2997968274234803E-2</v>
      </c>
      <c r="BL12" s="17">
        <v>5.82437116416019E-2</v>
      </c>
      <c r="BM12" s="17">
        <v>5.7705842280776701E-2</v>
      </c>
      <c r="BN12" s="17">
        <v>4.75265264291043E-2</v>
      </c>
      <c r="BO12" s="17">
        <v>3.7052759613924E-2</v>
      </c>
      <c r="BP12" s="17"/>
      <c r="BQ12" s="17">
        <v>3.5502204832601802E-2</v>
      </c>
      <c r="BR12" s="17">
        <v>7.6224045506017898E-2</v>
      </c>
      <c r="BS12" s="17"/>
      <c r="BT12" s="17">
        <v>3.7973170931506497E-2</v>
      </c>
      <c r="BU12" s="17">
        <v>6.3548097001882603E-2</v>
      </c>
      <c r="BV12" s="17">
        <v>6.8287326287051003E-2</v>
      </c>
      <c r="BW12" s="17">
        <v>4.6355751832028301E-2</v>
      </c>
      <c r="BX12" s="17">
        <v>6.1217452774809597E-2</v>
      </c>
      <c r="BY12" s="17">
        <v>7.65130025617594E-2</v>
      </c>
    </row>
    <row r="13" spans="2:77" x14ac:dyDescent="0.35">
      <c r="B13" s="18" t="s">
        <v>537</v>
      </c>
      <c r="C13" s="17">
        <v>8.5816459219203695E-2</v>
      </c>
      <c r="D13" s="17">
        <v>0.10899324208955299</v>
      </c>
      <c r="E13" s="17">
        <v>6.3716221011612006E-2</v>
      </c>
      <c r="F13" s="17"/>
      <c r="G13" s="17">
        <v>4.7579735862948697E-2</v>
      </c>
      <c r="H13" s="17">
        <v>5.3698125558797702E-2</v>
      </c>
      <c r="I13" s="17">
        <v>5.62740156296224E-2</v>
      </c>
      <c r="J13" s="17">
        <v>8.7253461590728207E-2</v>
      </c>
      <c r="K13" s="17">
        <v>0.14066270955811999</v>
      </c>
      <c r="L13" s="17">
        <v>0.12341325410588699</v>
      </c>
      <c r="M13" s="17"/>
      <c r="N13" s="17">
        <v>6.62168923185701E-2</v>
      </c>
      <c r="O13" s="17">
        <v>7.0570096878875499E-2</v>
      </c>
      <c r="P13" s="17">
        <v>0.124173368897736</v>
      </c>
      <c r="Q13" s="17">
        <v>8.7111589979586804E-2</v>
      </c>
      <c r="R13" s="17"/>
      <c r="S13" s="17">
        <v>5.5195733941397498E-2</v>
      </c>
      <c r="T13" s="17">
        <v>8.6277187244998901E-2</v>
      </c>
      <c r="U13" s="17">
        <v>0.11634029524963301</v>
      </c>
      <c r="V13" s="17">
        <v>0.118256864919423</v>
      </c>
      <c r="W13" s="17">
        <v>0.118661107538985</v>
      </c>
      <c r="X13" s="17">
        <v>8.9391895155245898E-2</v>
      </c>
      <c r="Y13" s="17">
        <v>0.100359753743539</v>
      </c>
      <c r="Z13" s="17">
        <v>4.2677959909872401E-2</v>
      </c>
      <c r="AA13" s="17">
        <v>0.10595234424930799</v>
      </c>
      <c r="AB13" s="17">
        <v>4.2195261813247703E-2</v>
      </c>
      <c r="AC13" s="17">
        <v>9.3952958443391493E-2</v>
      </c>
      <c r="AD13" s="17">
        <v>2.2330897124906501E-2</v>
      </c>
      <c r="AE13" s="17"/>
      <c r="AF13" s="17">
        <v>0.183220947521681</v>
      </c>
      <c r="AG13" s="17">
        <v>1.9556813516473402E-2</v>
      </c>
      <c r="AH13" s="17">
        <v>4.3708591570934097E-2</v>
      </c>
      <c r="AI13" s="17"/>
      <c r="AJ13" s="17">
        <v>0.14257341945265001</v>
      </c>
      <c r="AK13" s="17">
        <v>2.12256577230624E-2</v>
      </c>
      <c r="AL13" s="17">
        <v>3.4244845841974E-2</v>
      </c>
      <c r="AM13" s="17">
        <v>0.65406224696415505</v>
      </c>
      <c r="AN13" s="17">
        <v>4.9801066766224998E-2</v>
      </c>
      <c r="AO13" s="17"/>
      <c r="AP13" s="17">
        <v>6.5855856885203004E-3</v>
      </c>
      <c r="AQ13" s="17">
        <v>6.4620462473637301E-3</v>
      </c>
      <c r="AR13" s="17">
        <v>1.46394696091848E-2</v>
      </c>
      <c r="AS13" s="17"/>
      <c r="AT13" s="17">
        <v>0.123726685590565</v>
      </c>
      <c r="AU13" s="17">
        <v>9.4839700249694001E-2</v>
      </c>
      <c r="AV13" s="17">
        <v>5.41914502115593E-2</v>
      </c>
      <c r="AW13" s="17">
        <v>5.1985571325400097E-2</v>
      </c>
      <c r="AX13" s="17">
        <v>0.101019164240406</v>
      </c>
      <c r="AY13" s="17"/>
      <c r="AZ13" s="17">
        <v>8.0153102712898994E-2</v>
      </c>
      <c r="BA13" s="17">
        <v>7.2214521547160695E-2</v>
      </c>
      <c r="BB13" s="17">
        <v>8.5918502966830804E-2</v>
      </c>
      <c r="BC13" s="17">
        <v>0.112199299098747</v>
      </c>
      <c r="BD13" s="17">
        <v>7.9661827488610504E-2</v>
      </c>
      <c r="BE13" s="17"/>
      <c r="BF13" s="17">
        <v>9.3412938801272299E-2</v>
      </c>
      <c r="BG13" s="17">
        <v>9.4138649390262896E-2</v>
      </c>
      <c r="BH13" s="17">
        <v>7.6325255407369702E-2</v>
      </c>
      <c r="BI13" s="17">
        <v>7.4959913498557504E-2</v>
      </c>
      <c r="BJ13" s="17"/>
      <c r="BK13" s="17">
        <v>0.131359823656306</v>
      </c>
      <c r="BL13" s="17">
        <v>9.5917706718448598E-2</v>
      </c>
      <c r="BM13" s="17">
        <v>8.0450888814571894E-2</v>
      </c>
      <c r="BN13" s="17">
        <v>8.3452330428462507E-2</v>
      </c>
      <c r="BO13" s="17">
        <v>8.2345374738025001E-2</v>
      </c>
      <c r="BP13" s="17"/>
      <c r="BQ13" s="17">
        <v>9.3581617040414594E-2</v>
      </c>
      <c r="BR13" s="17">
        <v>7.5299181538522095E-2</v>
      </c>
      <c r="BS13" s="17"/>
      <c r="BT13" s="17">
        <v>0.10974476246304</v>
      </c>
      <c r="BU13" s="17">
        <v>7.1848965468702605E-2</v>
      </c>
      <c r="BV13" s="17">
        <v>9.2786388458629104E-2</v>
      </c>
      <c r="BW13" s="17">
        <v>7.3144725521201895E-2</v>
      </c>
      <c r="BX13" s="17">
        <v>6.7457055570610103E-2</v>
      </c>
      <c r="BY13" s="17">
        <v>5.3546744710562401E-2</v>
      </c>
    </row>
    <row r="14" spans="2:77" x14ac:dyDescent="0.35">
      <c r="B14" s="18" t="s">
        <v>380</v>
      </c>
      <c r="C14" s="17">
        <v>3.4365934897958299E-2</v>
      </c>
      <c r="D14" s="17">
        <v>3.7090038714963899E-2</v>
      </c>
      <c r="E14" s="17">
        <v>3.13716039302048E-2</v>
      </c>
      <c r="F14" s="17"/>
      <c r="G14" s="17">
        <v>1.33170666873418E-2</v>
      </c>
      <c r="H14" s="17">
        <v>3.4347189787886201E-2</v>
      </c>
      <c r="I14" s="17">
        <v>3.3393719494205401E-2</v>
      </c>
      <c r="J14" s="17">
        <v>4.6308411251061103E-2</v>
      </c>
      <c r="K14" s="17">
        <v>3.9153715062757798E-2</v>
      </c>
      <c r="L14" s="17">
        <v>3.6270252156541997E-2</v>
      </c>
      <c r="M14" s="17"/>
      <c r="N14" s="17">
        <v>4.2391107938585401E-2</v>
      </c>
      <c r="O14" s="17">
        <v>3.6398374383421403E-2</v>
      </c>
      <c r="P14" s="17">
        <v>3.0202721155734E-2</v>
      </c>
      <c r="Q14" s="17">
        <v>2.77223693987135E-2</v>
      </c>
      <c r="R14" s="17"/>
      <c r="S14" s="17">
        <v>6.9420928436337102E-3</v>
      </c>
      <c r="T14" s="17">
        <v>4.8274049044396703E-3</v>
      </c>
      <c r="U14" s="17">
        <v>2.81611159122741E-3</v>
      </c>
      <c r="V14" s="17">
        <v>0</v>
      </c>
      <c r="W14" s="17">
        <v>2.9339531618941799E-3</v>
      </c>
      <c r="X14" s="17">
        <v>5.8118305220347197E-3</v>
      </c>
      <c r="Y14" s="17">
        <v>5.1147397237084301E-3</v>
      </c>
      <c r="Z14" s="17">
        <v>1.01701938329404E-2</v>
      </c>
      <c r="AA14" s="17">
        <v>6.1358231549646898E-3</v>
      </c>
      <c r="AB14" s="17">
        <v>0.19561789420818201</v>
      </c>
      <c r="AC14" s="17">
        <v>5.0780516782044802E-2</v>
      </c>
      <c r="AD14" s="17">
        <v>0.339919770965738</v>
      </c>
      <c r="AE14" s="17"/>
      <c r="AF14" s="17">
        <v>2.1835674425231801E-2</v>
      </c>
      <c r="AG14" s="17">
        <v>5.4686270507951502E-2</v>
      </c>
      <c r="AH14" s="17">
        <v>1.93578667760704E-2</v>
      </c>
      <c r="AI14" s="17"/>
      <c r="AJ14" s="17">
        <v>5.4566356870768898E-3</v>
      </c>
      <c r="AK14" s="17">
        <v>8.6317106092146604E-3</v>
      </c>
      <c r="AL14" s="17">
        <v>3.69311558579417E-3</v>
      </c>
      <c r="AM14" s="17">
        <v>0</v>
      </c>
      <c r="AN14" s="17">
        <v>1.8375535304736401E-2</v>
      </c>
      <c r="AO14" s="17"/>
      <c r="AP14" s="17">
        <v>1.29787172924973E-3</v>
      </c>
      <c r="AQ14" s="17">
        <v>1.1346960016553899E-3</v>
      </c>
      <c r="AR14" s="17">
        <v>3.5533373741201001E-3</v>
      </c>
      <c r="AS14" s="17"/>
      <c r="AT14" s="17">
        <v>2.6320887184285699E-2</v>
      </c>
      <c r="AU14" s="17">
        <v>3.1790314663921501E-2</v>
      </c>
      <c r="AV14" s="17">
        <v>4.0790626597461702E-2</v>
      </c>
      <c r="AW14" s="17">
        <v>3.8032136511287097E-2</v>
      </c>
      <c r="AX14" s="17">
        <v>0</v>
      </c>
      <c r="AY14" s="17"/>
      <c r="AZ14" s="17">
        <v>3.5982031987035902E-2</v>
      </c>
      <c r="BA14" s="17">
        <v>3.0743714274090998E-2</v>
      </c>
      <c r="BB14" s="17">
        <v>3.5251865554715101E-2</v>
      </c>
      <c r="BC14" s="17">
        <v>3.5449668725090699E-2</v>
      </c>
      <c r="BD14" s="17">
        <v>3.0009396563471201E-2</v>
      </c>
      <c r="BE14" s="17"/>
      <c r="BF14" s="17">
        <v>4.4140761355723999E-2</v>
      </c>
      <c r="BG14" s="17">
        <v>2.7989243748599599E-2</v>
      </c>
      <c r="BH14" s="17">
        <v>4.0108658824485E-2</v>
      </c>
      <c r="BI14" s="17">
        <v>3.4361841217800802E-2</v>
      </c>
      <c r="BJ14" s="17"/>
      <c r="BK14" s="17">
        <v>4.6135086861549199E-2</v>
      </c>
      <c r="BL14" s="17">
        <v>5.6594265719959298E-2</v>
      </c>
      <c r="BM14" s="17">
        <v>3.6357430946632803E-2</v>
      </c>
      <c r="BN14" s="17">
        <v>2.2692230493303E-2</v>
      </c>
      <c r="BO14" s="17">
        <v>2.7773607893448599E-2</v>
      </c>
      <c r="BP14" s="17"/>
      <c r="BQ14" s="17">
        <v>2.9850974045289899E-2</v>
      </c>
      <c r="BR14" s="17">
        <v>4.0481083887617203E-2</v>
      </c>
      <c r="BS14" s="17"/>
      <c r="BT14" s="17">
        <v>3.7755166270686799E-2</v>
      </c>
      <c r="BU14" s="17">
        <v>4.0583447887209599E-2</v>
      </c>
      <c r="BV14" s="17">
        <v>3.1673400744730698E-2</v>
      </c>
      <c r="BW14" s="17">
        <v>3.76709344538547E-2</v>
      </c>
      <c r="BX14" s="17">
        <v>1.2184011886057999E-2</v>
      </c>
      <c r="BY14" s="17">
        <v>6.7341016264810594E-2</v>
      </c>
    </row>
    <row r="15" spans="2:77" x14ac:dyDescent="0.35">
      <c r="B15" s="18" t="s">
        <v>538</v>
      </c>
      <c r="C15" s="17">
        <v>5.6085069931875398E-2</v>
      </c>
      <c r="D15" s="17">
        <v>4.78757887288256E-2</v>
      </c>
      <c r="E15" s="17">
        <v>6.4469311358551107E-2</v>
      </c>
      <c r="F15" s="17"/>
      <c r="G15" s="17">
        <v>8.76650864316494E-2</v>
      </c>
      <c r="H15" s="17">
        <v>6.4432452408656193E-2</v>
      </c>
      <c r="I15" s="17">
        <v>6.5652475808761004E-2</v>
      </c>
      <c r="J15" s="17">
        <v>4.3340546074501898E-2</v>
      </c>
      <c r="K15" s="17">
        <v>4.8796046219587899E-2</v>
      </c>
      <c r="L15" s="17">
        <v>3.5779800826875797E-2</v>
      </c>
      <c r="M15" s="17"/>
      <c r="N15" s="17">
        <v>3.1437600259611002E-2</v>
      </c>
      <c r="O15" s="17">
        <v>4.49302083885805E-2</v>
      </c>
      <c r="P15" s="17">
        <v>6.6889889886759105E-2</v>
      </c>
      <c r="Q15" s="17">
        <v>8.5616407766103894E-2</v>
      </c>
      <c r="R15" s="17"/>
      <c r="S15" s="17">
        <v>5.6159168051804799E-2</v>
      </c>
      <c r="T15" s="17">
        <v>4.2051722697250798E-2</v>
      </c>
      <c r="U15" s="17">
        <v>5.3370390506041497E-2</v>
      </c>
      <c r="V15" s="17">
        <v>7.5998158644087696E-2</v>
      </c>
      <c r="W15" s="17">
        <v>5.6366864143133397E-2</v>
      </c>
      <c r="X15" s="17">
        <v>6.2025621770184003E-2</v>
      </c>
      <c r="Y15" s="17">
        <v>6.4122193192912E-2</v>
      </c>
      <c r="Z15" s="17">
        <v>4.44863082878156E-2</v>
      </c>
      <c r="AA15" s="17">
        <v>4.7979492876785899E-2</v>
      </c>
      <c r="AB15" s="17">
        <v>6.6067876898907002E-2</v>
      </c>
      <c r="AC15" s="17">
        <v>5.4521488677944402E-2</v>
      </c>
      <c r="AD15" s="17">
        <v>4.1813070326913802E-2</v>
      </c>
      <c r="AE15" s="17"/>
      <c r="AF15" s="17">
        <v>4.0998778413103301E-2</v>
      </c>
      <c r="AG15" s="17">
        <v>2.0953922674219999E-2</v>
      </c>
      <c r="AH15" s="17">
        <v>0.20184234021094899</v>
      </c>
      <c r="AI15" s="17"/>
      <c r="AJ15" s="17">
        <v>2.5064222615902899E-2</v>
      </c>
      <c r="AK15" s="17">
        <v>1.0088928933915499E-2</v>
      </c>
      <c r="AL15" s="17">
        <v>1.43027062939175E-2</v>
      </c>
      <c r="AM15" s="17">
        <v>2.0027348476092399E-2</v>
      </c>
      <c r="AN15" s="17">
        <v>0.288695206849784</v>
      </c>
      <c r="AO15" s="17"/>
      <c r="AP15" s="17">
        <v>1.09816850237175E-2</v>
      </c>
      <c r="AQ15" s="17">
        <v>6.4030833994290198E-3</v>
      </c>
      <c r="AR15" s="17">
        <v>1.31028222779701E-2</v>
      </c>
      <c r="AS15" s="17"/>
      <c r="AT15" s="17">
        <v>6.5095355654743295E-2</v>
      </c>
      <c r="AU15" s="17">
        <v>6.5923385361511003E-2</v>
      </c>
      <c r="AV15" s="17">
        <v>5.0739573414067103E-2</v>
      </c>
      <c r="AW15" s="17">
        <v>3.15229589751439E-2</v>
      </c>
      <c r="AX15" s="17">
        <v>1.7906521694069699E-2</v>
      </c>
      <c r="AY15" s="17"/>
      <c r="AZ15" s="17">
        <v>4.6165252363213602E-2</v>
      </c>
      <c r="BA15" s="17">
        <v>6.5065176104239897E-2</v>
      </c>
      <c r="BB15" s="17">
        <v>8.1208211446959097E-2</v>
      </c>
      <c r="BC15" s="17">
        <v>3.5268377647765602E-2</v>
      </c>
      <c r="BD15" s="17">
        <v>0.107448753001638</v>
      </c>
      <c r="BE15" s="17"/>
      <c r="BF15" s="17">
        <v>7.1736322722106699E-2</v>
      </c>
      <c r="BG15" s="17">
        <v>5.8120052042988202E-2</v>
      </c>
      <c r="BH15" s="17">
        <v>4.91481688928571E-2</v>
      </c>
      <c r="BI15" s="17">
        <v>3.11961198254724E-2</v>
      </c>
      <c r="BJ15" s="17"/>
      <c r="BK15" s="17">
        <v>8.2736140303196495E-2</v>
      </c>
      <c r="BL15" s="17">
        <v>7.9840861405463495E-2</v>
      </c>
      <c r="BM15" s="17">
        <v>6.1789071160104299E-2</v>
      </c>
      <c r="BN15" s="17">
        <v>4.3923919192590803E-2</v>
      </c>
      <c r="BO15" s="17">
        <v>2.2630860106560999E-2</v>
      </c>
      <c r="BP15" s="17"/>
      <c r="BQ15" s="17">
        <v>4.3703083297031903E-2</v>
      </c>
      <c r="BR15" s="17">
        <v>7.2855468509148397E-2</v>
      </c>
      <c r="BS15" s="17"/>
      <c r="BT15" s="17">
        <v>4.5528573790542398E-2</v>
      </c>
      <c r="BU15" s="17">
        <v>3.68143226030474E-2</v>
      </c>
      <c r="BV15" s="17">
        <v>9.5904327062267203E-2</v>
      </c>
      <c r="BW15" s="17">
        <v>6.1810036226293101E-2</v>
      </c>
      <c r="BX15" s="17">
        <v>7.6505229485325593E-2</v>
      </c>
      <c r="BY15" s="17">
        <v>5.1546892563948198E-2</v>
      </c>
    </row>
    <row r="16" spans="2:77" x14ac:dyDescent="0.35">
      <c r="B16" s="18" t="s">
        <v>92</v>
      </c>
      <c r="C16" s="19">
        <v>0.13490623128283899</v>
      </c>
      <c r="D16" s="19">
        <v>9.7772967377190906E-2</v>
      </c>
      <c r="E16" s="19">
        <v>0.170990327968504</v>
      </c>
      <c r="F16" s="19"/>
      <c r="G16" s="19">
        <v>0.107621156988293</v>
      </c>
      <c r="H16" s="19">
        <v>0.120344878561629</v>
      </c>
      <c r="I16" s="19">
        <v>0.13035877610884</v>
      </c>
      <c r="J16" s="19">
        <v>0.13606348405052299</v>
      </c>
      <c r="K16" s="19">
        <v>0.167588665834871</v>
      </c>
      <c r="L16" s="19">
        <v>0.14577483455787099</v>
      </c>
      <c r="M16" s="19"/>
      <c r="N16" s="19">
        <v>0.13131427393452</v>
      </c>
      <c r="O16" s="19">
        <v>0.142408695600657</v>
      </c>
      <c r="P16" s="19">
        <v>0.118971676715001</v>
      </c>
      <c r="Q16" s="19">
        <v>0.14590264776710399</v>
      </c>
      <c r="R16" s="19"/>
      <c r="S16" s="19">
        <v>9.4293986063989199E-2</v>
      </c>
      <c r="T16" s="19">
        <v>0.158018977972158</v>
      </c>
      <c r="U16" s="19">
        <v>0.15903679713417901</v>
      </c>
      <c r="V16" s="19">
        <v>0.167425352934125</v>
      </c>
      <c r="W16" s="19">
        <v>0.124747704010668</v>
      </c>
      <c r="X16" s="19">
        <v>0.116959612929319</v>
      </c>
      <c r="Y16" s="19">
        <v>0.164377764643591</v>
      </c>
      <c r="Z16" s="19">
        <v>0.120468360968902</v>
      </c>
      <c r="AA16" s="19">
        <v>0.107409685886991</v>
      </c>
      <c r="AB16" s="19">
        <v>0.13022567784384301</v>
      </c>
      <c r="AC16" s="19">
        <v>0.108839458875467</v>
      </c>
      <c r="AD16" s="19">
        <v>0.238828722250812</v>
      </c>
      <c r="AE16" s="19"/>
      <c r="AF16" s="19">
        <v>0.14891520621989901</v>
      </c>
      <c r="AG16" s="19">
        <v>0.102821506753086</v>
      </c>
      <c r="AH16" s="19">
        <v>0.17647213619596899</v>
      </c>
      <c r="AI16" s="19"/>
      <c r="AJ16" s="19">
        <v>0.151498304525092</v>
      </c>
      <c r="AK16" s="19">
        <v>6.8408037047964096E-2</v>
      </c>
      <c r="AL16" s="19">
        <v>0.103465178363745</v>
      </c>
      <c r="AM16" s="19">
        <v>3.5402468805371401E-2</v>
      </c>
      <c r="AN16" s="19">
        <v>0.2059902707479</v>
      </c>
      <c r="AO16" s="19"/>
      <c r="AP16" s="19">
        <v>3.9618599859746702E-2</v>
      </c>
      <c r="AQ16" s="19">
        <v>4.2875084314521403E-2</v>
      </c>
      <c r="AR16" s="19">
        <v>5.7709166208976502E-2</v>
      </c>
      <c r="AS16" s="19"/>
      <c r="AT16" s="19">
        <v>0.15985537031392899</v>
      </c>
      <c r="AU16" s="19">
        <v>0.119893905721161</v>
      </c>
      <c r="AV16" s="19">
        <v>0.134816521466082</v>
      </c>
      <c r="AW16" s="19">
        <v>0.100584816209965</v>
      </c>
      <c r="AX16" s="19">
        <v>9.7268603938902701E-2</v>
      </c>
      <c r="AY16" s="19"/>
      <c r="AZ16" s="19">
        <v>0.105343468383641</v>
      </c>
      <c r="BA16" s="19">
        <v>0.14066506652962099</v>
      </c>
      <c r="BB16" s="19">
        <v>0.177173129911008</v>
      </c>
      <c r="BC16" s="19">
        <v>0.145384025217771</v>
      </c>
      <c r="BD16" s="19">
        <v>0.205368344370573</v>
      </c>
      <c r="BE16" s="19"/>
      <c r="BF16" s="19">
        <v>0.15059995224410899</v>
      </c>
      <c r="BG16" s="19">
        <v>0.12707300122844101</v>
      </c>
      <c r="BH16" s="19">
        <v>0.121910530516204</v>
      </c>
      <c r="BI16" s="19">
        <v>0.12823701872792101</v>
      </c>
      <c r="BJ16" s="19"/>
      <c r="BK16" s="19">
        <v>7.31314312087918E-2</v>
      </c>
      <c r="BL16" s="19">
        <v>0.123181605354271</v>
      </c>
      <c r="BM16" s="19">
        <v>0.157851072031365</v>
      </c>
      <c r="BN16" s="19">
        <v>0.13443173942386899</v>
      </c>
      <c r="BO16" s="19">
        <v>7.2673215828640503E-2</v>
      </c>
      <c r="BP16" s="19"/>
      <c r="BQ16" s="19">
        <v>0.13263693936788501</v>
      </c>
      <c r="BR16" s="19">
        <v>0.13797980348286601</v>
      </c>
      <c r="BS16" s="19"/>
      <c r="BT16" s="19">
        <v>0.14490220707802101</v>
      </c>
      <c r="BU16" s="19">
        <v>0.13824278743681601</v>
      </c>
      <c r="BV16" s="19">
        <v>0.15031038908153499</v>
      </c>
      <c r="BW16" s="19">
        <v>0.121109749416188</v>
      </c>
      <c r="BX16" s="19">
        <v>0.103154549265228</v>
      </c>
      <c r="BY16" s="19">
        <v>0.17488976852103899</v>
      </c>
    </row>
    <row r="17" spans="2:2" x14ac:dyDescent="0.35">
      <c r="B17" s="16"/>
    </row>
    <row r="18" spans="2:2" x14ac:dyDescent="0.35">
      <c r="B18" t="s">
        <v>95</v>
      </c>
    </row>
    <row r="19" spans="2:2" x14ac:dyDescent="0.35">
      <c r="B19" t="s">
        <v>96</v>
      </c>
    </row>
    <row r="21" spans="2:2" x14ac:dyDescent="0.35">
      <c r="B21" s="8" t="str">
        <f>HYPERLINK("#'Contents'!A1", "Return to Contents")</f>
        <v>Return to Contents</v>
      </c>
    </row>
  </sheetData>
  <mergeCells count="14">
    <mergeCell ref="BK5:BO5"/>
    <mergeCell ref="BQ5:BR5"/>
    <mergeCell ref="BT5:BY5"/>
    <mergeCell ref="D2:BN2"/>
    <mergeCell ref="AJ5:AN5"/>
    <mergeCell ref="AP5:AR5"/>
    <mergeCell ref="AT5:AX5"/>
    <mergeCell ref="AZ5:BD5"/>
    <mergeCell ref="BF5:BI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158</vt:i4>
      </vt:variant>
    </vt:vector>
  </HeadingPairs>
  <TitlesOfParts>
    <vt:vector size="15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2024-01-29T12:15:03Z</dcterms:created>
  <dcterms:modified xsi:type="dcterms:W3CDTF">2024-03-06T14:12:41Z</dcterms:modified>
</cp:coreProperties>
</file>